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P:\Tematyczne\#Bazy danych\OZE instalacje istniejące\2023\Final\PV\"/>
    </mc:Choice>
  </mc:AlternateContent>
  <xr:revisionPtr revIDLastSave="0" documentId="13_ncr:1_{CE9F184D-3CB1-4620-8AD9-30E00F2EBD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stęp" sheetId="2" r:id="rId1"/>
    <sheet name="Farmy" sheetId="7" r:id="rId2"/>
    <sheet name="Małe instalacje" sheetId="17" r:id="rId3"/>
    <sheet name="Analiza" sheetId="15" r:id="rId4"/>
    <sheet name="Deweloperzy zestawienie " sheetId="19" r:id="rId5"/>
    <sheet name="Mapy" sheetId="10" r:id="rId6"/>
  </sheets>
  <externalReferences>
    <externalReference r:id="rId7"/>
  </externalReferences>
  <definedNames>
    <definedName name="_xlnm._FilterDatabase" localSheetId="1" hidden="1">Farmy!$B$7:$S$17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Analiza!$S$42</definedName>
    <definedName name="_xlchart.v5.4" hidden="1">Analiza!$S$44:$S$59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Analiza!$H$42</definedName>
    <definedName name="_xlchart.v5.9" hidden="1">Analiza!$T$44:$T$59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6" i="15" l="1"/>
  <c r="V106" i="15" s="1"/>
  <c r="N105" i="15"/>
  <c r="V105" i="15" s="1"/>
  <c r="M106" i="15"/>
  <c r="U106" i="15" s="1"/>
  <c r="M105" i="15"/>
  <c r="U105" i="15" s="1"/>
  <c r="L106" i="15"/>
  <c r="T106" i="15" s="1"/>
  <c r="L105" i="15"/>
  <c r="T105" i="15" s="1"/>
  <c r="K106" i="15"/>
  <c r="S106" i="15" s="1"/>
  <c r="K105" i="15"/>
  <c r="S105" i="15" s="1"/>
  <c r="J106" i="15"/>
  <c r="J105" i="15"/>
  <c r="I106" i="15"/>
  <c r="I105" i="15"/>
  <c r="F106" i="15"/>
  <c r="F105" i="15"/>
  <c r="E106" i="15"/>
  <c r="E105" i="15"/>
  <c r="Q106" i="15" l="1"/>
  <c r="R106" i="15"/>
  <c r="R105" i="15"/>
  <c r="Q105" i="15"/>
  <c r="J28" i="19"/>
  <c r="K27" i="19"/>
  <c r="J27" i="19"/>
  <c r="K26" i="19"/>
  <c r="J26" i="19"/>
  <c r="K25" i="19"/>
  <c r="J25" i="19"/>
  <c r="K24" i="19"/>
  <c r="J24" i="19"/>
  <c r="K23" i="19"/>
  <c r="J23" i="19"/>
  <c r="K22" i="19"/>
  <c r="J22" i="19"/>
  <c r="K21" i="19"/>
  <c r="J21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K10" i="19"/>
  <c r="J10" i="19"/>
  <c r="K9" i="19"/>
  <c r="J9" i="19"/>
  <c r="M45" i="15" l="1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M44" i="15"/>
  <c r="L44" i="15"/>
  <c r="G45" i="15"/>
  <c r="G46" i="15"/>
  <c r="G47" i="15"/>
  <c r="S47" i="15" s="1"/>
  <c r="G48" i="15"/>
  <c r="G49" i="15"/>
  <c r="S49" i="15" s="1"/>
  <c r="G50" i="15"/>
  <c r="G51" i="15"/>
  <c r="G52" i="15"/>
  <c r="G53" i="15"/>
  <c r="G54" i="15"/>
  <c r="G55" i="15"/>
  <c r="S55" i="15" s="1"/>
  <c r="G56" i="15"/>
  <c r="G57" i="15"/>
  <c r="G58" i="15"/>
  <c r="G59" i="15"/>
  <c r="G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44" i="15"/>
  <c r="S15" i="15"/>
  <c r="S14" i="15"/>
  <c r="I14" i="15"/>
  <c r="J14" i="15"/>
  <c r="K14" i="15"/>
  <c r="L14" i="15"/>
  <c r="M14" i="15"/>
  <c r="N14" i="15"/>
  <c r="O14" i="15"/>
  <c r="P14" i="15"/>
  <c r="Q14" i="15"/>
  <c r="R14" i="15"/>
  <c r="H14" i="15"/>
  <c r="I10" i="15"/>
  <c r="J10" i="15"/>
  <c r="K10" i="15"/>
  <c r="L10" i="15"/>
  <c r="M10" i="15"/>
  <c r="N10" i="15"/>
  <c r="O10" i="15"/>
  <c r="P10" i="15"/>
  <c r="Q10" i="15"/>
  <c r="R10" i="15"/>
  <c r="H10" i="15"/>
  <c r="I15" i="15"/>
  <c r="I16" i="15" s="1"/>
  <c r="J15" i="15"/>
  <c r="K15" i="15"/>
  <c r="L15" i="15"/>
  <c r="M15" i="15"/>
  <c r="M16" i="15" s="1"/>
  <c r="N15" i="15"/>
  <c r="O15" i="15"/>
  <c r="P15" i="15"/>
  <c r="Q15" i="15"/>
  <c r="R15" i="15"/>
  <c r="H15" i="15"/>
  <c r="I9" i="15"/>
  <c r="I19" i="15" s="1"/>
  <c r="J9" i="15"/>
  <c r="K9" i="15"/>
  <c r="L9" i="15"/>
  <c r="M9" i="15"/>
  <c r="M19" i="15" s="1"/>
  <c r="N9" i="15"/>
  <c r="O9" i="15"/>
  <c r="P9" i="15"/>
  <c r="Q9" i="15"/>
  <c r="R9" i="15"/>
  <c r="H9" i="15"/>
  <c r="S10" i="15"/>
  <c r="D55" i="19" s="1"/>
  <c r="D54" i="19" s="1"/>
  <c r="K28" i="19" s="1"/>
  <c r="S9" i="15"/>
  <c r="E55" i="19" s="1"/>
  <c r="E54" i="19" s="1"/>
  <c r="L16" i="15" l="1"/>
  <c r="L19" i="15"/>
  <c r="N48" i="15"/>
  <c r="R57" i="15"/>
  <c r="S53" i="15"/>
  <c r="K16" i="15"/>
  <c r="K19" i="15"/>
  <c r="S51" i="15"/>
  <c r="S45" i="15"/>
  <c r="R58" i="15"/>
  <c r="J19" i="15"/>
  <c r="R49" i="15"/>
  <c r="T49" i="15" s="1"/>
  <c r="S58" i="15"/>
  <c r="S52" i="15"/>
  <c r="S46" i="15"/>
  <c r="S59" i="15"/>
  <c r="N19" i="15"/>
  <c r="O19" i="15"/>
  <c r="H19" i="15"/>
  <c r="R19" i="15"/>
  <c r="Q16" i="15"/>
  <c r="Q19" i="15"/>
  <c r="P19" i="15"/>
  <c r="R55" i="15"/>
  <c r="T55" i="15" s="1"/>
  <c r="O16" i="15"/>
  <c r="R52" i="15"/>
  <c r="T52" i="15" s="1"/>
  <c r="R46" i="15"/>
  <c r="N55" i="15"/>
  <c r="N49" i="15"/>
  <c r="N16" i="15"/>
  <c r="R44" i="15"/>
  <c r="R59" i="15"/>
  <c r="R53" i="15"/>
  <c r="R47" i="15"/>
  <c r="T47" i="15" s="1"/>
  <c r="N59" i="15"/>
  <c r="N53" i="15"/>
  <c r="N47" i="15"/>
  <c r="N44" i="15"/>
  <c r="N57" i="15"/>
  <c r="N51" i="15"/>
  <c r="N45" i="15"/>
  <c r="J16" i="15"/>
  <c r="R56" i="15"/>
  <c r="R50" i="15"/>
  <c r="H44" i="15"/>
  <c r="H54" i="15"/>
  <c r="H48" i="15"/>
  <c r="S56" i="15"/>
  <c r="S50" i="15"/>
  <c r="R54" i="15"/>
  <c r="R48" i="15"/>
  <c r="N54" i="15"/>
  <c r="H16" i="15"/>
  <c r="S57" i="15"/>
  <c r="R16" i="15"/>
  <c r="H56" i="15"/>
  <c r="H50" i="15"/>
  <c r="N56" i="15"/>
  <c r="N50" i="15"/>
  <c r="H51" i="15"/>
  <c r="H45" i="15"/>
  <c r="S44" i="15"/>
  <c r="N58" i="15"/>
  <c r="N52" i="15"/>
  <c r="N46" i="15"/>
  <c r="R51" i="15"/>
  <c r="R45" i="15"/>
  <c r="S54" i="15"/>
  <c r="S48" i="15"/>
  <c r="H59" i="15"/>
  <c r="H52" i="15"/>
  <c r="H46" i="15"/>
  <c r="H55" i="15"/>
  <c r="H49" i="15"/>
  <c r="H53" i="15"/>
  <c r="H47" i="15"/>
  <c r="H58" i="15"/>
  <c r="H57" i="15"/>
  <c r="H11" i="15"/>
  <c r="M11" i="15"/>
  <c r="R11" i="15"/>
  <c r="L11" i="15"/>
  <c r="Q11" i="15"/>
  <c r="K11" i="15"/>
  <c r="P11" i="15"/>
  <c r="J11" i="15"/>
  <c r="P16" i="15"/>
  <c r="O20" i="15"/>
  <c r="I20" i="15"/>
  <c r="I21" i="15" s="1"/>
  <c r="N20" i="15"/>
  <c r="O11" i="15"/>
  <c r="I11" i="15"/>
  <c r="H20" i="15"/>
  <c r="M20" i="15"/>
  <c r="M21" i="15" s="1"/>
  <c r="N11" i="15"/>
  <c r="R20" i="15"/>
  <c r="L20" i="15"/>
  <c r="Q20" i="15"/>
  <c r="K20" i="15"/>
  <c r="P20" i="15"/>
  <c r="J20" i="15"/>
  <c r="S19" i="15"/>
  <c r="S20" i="15"/>
  <c r="S16" i="15"/>
  <c r="S11" i="15"/>
  <c r="T57" i="15" l="1"/>
  <c r="L21" i="15"/>
  <c r="T53" i="15"/>
  <c r="K21" i="15"/>
  <c r="T51" i="15"/>
  <c r="T45" i="15"/>
  <c r="T46" i="15"/>
  <c r="T58" i="15"/>
  <c r="J21" i="15"/>
  <c r="Q21" i="15"/>
  <c r="P21" i="15"/>
  <c r="T59" i="15"/>
  <c r="T48" i="15"/>
  <c r="N21" i="15"/>
  <c r="T44" i="15"/>
  <c r="T54" i="15"/>
  <c r="T50" i="15"/>
  <c r="T56" i="15"/>
  <c r="R21" i="15"/>
  <c r="O21" i="15"/>
  <c r="H21" i="15"/>
  <c r="S21" i="15"/>
</calcChain>
</file>

<file path=xl/sharedStrings.xml><?xml version="1.0" encoding="utf-8"?>
<sst xmlns="http://schemas.openxmlformats.org/spreadsheetml/2006/main" count="390" uniqueCount="216">
  <si>
    <t>Rodzaj instalacji</t>
  </si>
  <si>
    <t>Gmina</t>
  </si>
  <si>
    <t>Powiat</t>
  </si>
  <si>
    <t>Inwestor</t>
  </si>
  <si>
    <t>Adres</t>
  </si>
  <si>
    <t>NIP</t>
  </si>
  <si>
    <t>Kod pocztowy</t>
  </si>
  <si>
    <t>Link do koncesji</t>
  </si>
  <si>
    <t>Miejscowość</t>
  </si>
  <si>
    <t>Moc [MW]</t>
  </si>
  <si>
    <t>dolnośląskie</t>
  </si>
  <si>
    <t>wielkopolskie</t>
  </si>
  <si>
    <t>opolskie</t>
  </si>
  <si>
    <t>mazowieckie</t>
  </si>
  <si>
    <t>kujawsko-pomorskie</t>
  </si>
  <si>
    <t>oleśnicki</t>
  </si>
  <si>
    <t>śląskie</t>
  </si>
  <si>
    <t>toruński</t>
  </si>
  <si>
    <t>lubuskie</t>
  </si>
  <si>
    <t>rzeszowski</t>
  </si>
  <si>
    <t>podkarpackie</t>
  </si>
  <si>
    <t>małopolskie</t>
  </si>
  <si>
    <t>Warszawa</t>
  </si>
  <si>
    <t>podlaskie</t>
  </si>
  <si>
    <t>lubelskie</t>
  </si>
  <si>
    <t>łódzkie</t>
  </si>
  <si>
    <t>wałecki</t>
  </si>
  <si>
    <t>zachodniopomorskie</t>
  </si>
  <si>
    <t>Szczecin</t>
  </si>
  <si>
    <t>Trzebiatów</t>
  </si>
  <si>
    <t>gryficki</t>
  </si>
  <si>
    <t>71-312</t>
  </si>
  <si>
    <t>Mirosławiec</t>
  </si>
  <si>
    <t>Roztocze Energia Spółka z ograniczoną odpowiedzialnością</t>
  </si>
  <si>
    <t>70-535</t>
  </si>
  <si>
    <t>warmińsko-mazurskie</t>
  </si>
  <si>
    <t>pomorskie</t>
  </si>
  <si>
    <t>Olsztyn</t>
  </si>
  <si>
    <t>olsztyński</t>
  </si>
  <si>
    <t>świętokrzyskie</t>
  </si>
  <si>
    <t>tczewski</t>
  </si>
  <si>
    <t>Ełk</t>
  </si>
  <si>
    <t>ełcki</t>
  </si>
  <si>
    <t>szczycieński</t>
  </si>
  <si>
    <t>Wielbark</t>
  </si>
  <si>
    <t>12-160</t>
  </si>
  <si>
    <t>10-417</t>
  </si>
  <si>
    <t>Katowice</t>
  </si>
  <si>
    <t>Gdańsk</t>
  </si>
  <si>
    <t>Energa Wytwarzanie Spółka Akcyjna</t>
  </si>
  <si>
    <t>Wygoda</t>
  </si>
  <si>
    <t>Czernikowo</t>
  </si>
  <si>
    <t>02-566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</si>
  <si>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</si>
  <si>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</si>
  <si>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</si>
  <si>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</si>
  <si>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</si>
  <si>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</si>
  <si>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>liczba</t>
  </si>
  <si>
    <t>moc [MW]</t>
  </si>
  <si>
    <t>Spółka holdingowa</t>
  </si>
  <si>
    <t>Bob Energetyk Sp. z o.o.</t>
  </si>
  <si>
    <t>Oleśnica</t>
  </si>
  <si>
    <t>tomaszowski</t>
  </si>
  <si>
    <t>FOTOWOLT Sp. z o.o.</t>
  </si>
  <si>
    <t>22-300</t>
  </si>
  <si>
    <t>Krasnystaw</t>
  </si>
  <si>
    <t>Czarne Małe</t>
  </si>
  <si>
    <t>00-673</t>
  </si>
  <si>
    <t>Rzeczyca</t>
  </si>
  <si>
    <t>MAZOVIA SOLAR 2 Sp. z o.o.</t>
  </si>
  <si>
    <t>zielonogórski</t>
  </si>
  <si>
    <t>Miejscowość inwestora</t>
  </si>
  <si>
    <t>Mapy zostały stworzone przy użyciu strony Mapy Google. Po kliknięciu na grafikę mapy otworzy się przeglądarka z interaktywną zawartością mapy</t>
  </si>
  <si>
    <t>suma</t>
  </si>
  <si>
    <t>Największy zbiór danych o dużych instalacjach PV wytwarzających już energię elektryczną</t>
  </si>
  <si>
    <t>Mapy funkcjonujących farm PV w Polsce</t>
  </si>
  <si>
    <t>Elektrownia PV Zimnica Spółka z ograniczoną odpowiedzialnością</t>
  </si>
  <si>
    <t>Kruszyna</t>
  </si>
  <si>
    <t>Sulechów</t>
  </si>
  <si>
    <t>Sokołów Małopolski</t>
  </si>
  <si>
    <t>Biodefol Sp. z o.o.</t>
  </si>
  <si>
    <t>kościerski</t>
  </si>
  <si>
    <t>Gniew</t>
  </si>
  <si>
    <t>PV WIELBARK SPÓŁKA Z OGRANICZONĄ ODPOWIEDZIALNOŚCIĄ</t>
  </si>
  <si>
    <t>kętrzyński</t>
  </si>
  <si>
    <t>Kętrzyn</t>
  </si>
  <si>
    <t>EKO PARK XVI Sp. z o.o.</t>
  </si>
  <si>
    <t>ostródzki</t>
  </si>
  <si>
    <t>Oracze</t>
  </si>
  <si>
    <t>Jasin</t>
  </si>
  <si>
    <t>Swarzędz</t>
  </si>
  <si>
    <t>poznański</t>
  </si>
  <si>
    <t>STS Logistic Sp. z o.o.</t>
  </si>
  <si>
    <t>00-613</t>
  </si>
  <si>
    <t>ul. Koszykowa 60/62 / 39</t>
  </si>
  <si>
    <t>ul. Krucza  24/26</t>
  </si>
  <si>
    <t>00-526</t>
  </si>
  <si>
    <t>ul. Tytusa Chałubińskiego 8</t>
  </si>
  <si>
    <t>ul. Centralna  2 / 6</t>
  </si>
  <si>
    <t>36-051</t>
  </si>
  <si>
    <t>Górno</t>
  </si>
  <si>
    <t>FELIKSA NOWOWIEJSKIEGO 33</t>
  </si>
  <si>
    <t>WIELBARK</t>
  </si>
  <si>
    <t>19-300</t>
  </si>
  <si>
    <t>ul. Towarowa 20B</t>
  </si>
  <si>
    <t>ul. Sikorskiego  19B</t>
  </si>
  <si>
    <t>ul. Rabowicka  6</t>
  </si>
  <si>
    <t>62-020</t>
  </si>
  <si>
    <t>Zbiór powstał na podstawie danych o koncesjach na wytwarzanie energii elektrycznej udostępnianych przez Urząd Regulacji Energetyki</t>
  </si>
  <si>
    <t>02-829</t>
  </si>
  <si>
    <t>ul. Taneczna 18</t>
  </si>
  <si>
    <t>ul. Puławska 2</t>
  </si>
  <si>
    <t>Kalinówka</t>
  </si>
  <si>
    <t>średnia moc instalacji [MW]</t>
  </si>
  <si>
    <t>EKOENERGIA MAZURY Sp. z o. o.</t>
  </si>
  <si>
    <t>Przedsiębiorstwo Handlowo-Usługowe GABI Krzysztof Karpus</t>
  </si>
  <si>
    <t>PV 3 Solar Spółka z ograniczoną odpowiedzialnością</t>
  </si>
  <si>
    <t>Polenergia Elektrociepłownia Nowa Sarzyna Sp. z o.o.</t>
  </si>
  <si>
    <t>ul. Spacerowa  1</t>
  </si>
  <si>
    <t>83-110</t>
  </si>
  <si>
    <t>Tczew</t>
  </si>
  <si>
    <t>Al. Grunwaldzka  472</t>
  </si>
  <si>
    <t>80-309</t>
  </si>
  <si>
    <t>ul. Foksal 13 / 4</t>
  </si>
  <si>
    <t>00-366</t>
  </si>
  <si>
    <t>ul. Domańskiego 3 / 2</t>
  </si>
  <si>
    <t>ul. Ks. J Popiełuszki  2</t>
  </si>
  <si>
    <t>37-310</t>
  </si>
  <si>
    <t>Nowa Sarzyna</t>
  </si>
  <si>
    <t>8481864929</t>
  </si>
  <si>
    <t>7773196380</t>
  </si>
  <si>
    <t>5932372895</t>
  </si>
  <si>
    <t>7393871651</t>
  </si>
  <si>
    <t>7010546721</t>
  </si>
  <si>
    <t>8161655118</t>
  </si>
  <si>
    <t>8522649910</t>
  </si>
  <si>
    <t>5691878132</t>
  </si>
  <si>
    <t>8161033894</t>
  </si>
  <si>
    <t>Brody Pomorskie</t>
  </si>
  <si>
    <t xml:space="preserve">Olsztyn </t>
  </si>
  <si>
    <t>Nowa Wieś Mała</t>
  </si>
  <si>
    <t>Mirosławice</t>
  </si>
  <si>
    <t>Kościerzyna</t>
  </si>
  <si>
    <t>leżajski</t>
  </si>
  <si>
    <t xml:space="preserve"> Polenergia Farma Fotowoltaiczna 9 Sp. z o.o.</t>
  </si>
  <si>
    <t xml:space="preserve">Agenergia Spółka z ograniczoną odpowiedzialnością </t>
  </si>
  <si>
    <t>CHRIS Turystyka i Rekreacja Magdalena Alchimowicz</t>
  </si>
  <si>
    <t>Elektrownia PV 31 Spółka z ograniczoną odpowiedzialnością</t>
  </si>
  <si>
    <t>INVEST PV 25 Spółka z ograniczoną odpowiedzialnością</t>
  </si>
  <si>
    <t>PVE 1 Spółka z ograniczoną odpowiedzialnością</t>
  </si>
  <si>
    <t>ul.Taneczna  18</t>
  </si>
  <si>
    <t>ul. Poniatowskiego 4</t>
  </si>
  <si>
    <t>ul. Jana Kilińskiego 8 / 2</t>
  </si>
  <si>
    <t>05-500</t>
  </si>
  <si>
    <t>Piaseczno</t>
  </si>
  <si>
    <t>40-202</t>
  </si>
  <si>
    <t>ul. Roździeńskiego  1A</t>
  </si>
  <si>
    <t>ul. Panieńska  16</t>
  </si>
  <si>
    <t>Tarda</t>
  </si>
  <si>
    <t>Zimnica</t>
  </si>
  <si>
    <t>Roztocze</t>
  </si>
  <si>
    <t>Księżomierz Kolonia</t>
  </si>
  <si>
    <t>Jeziorzec</t>
  </si>
  <si>
    <t>Dmosin</t>
  </si>
  <si>
    <t>Choszczno</t>
  </si>
  <si>
    <t>Miłomłyn</t>
  </si>
  <si>
    <t>Czaplinek</t>
  </si>
  <si>
    <t>Gościeradów</t>
  </si>
  <si>
    <t>kraśnicki</t>
  </si>
  <si>
    <t>choszczeński</t>
  </si>
  <si>
    <t>brzeziński</t>
  </si>
  <si>
    <t>drawski</t>
  </si>
  <si>
    <t>Stan projektów w bazie danych jest na dzień 10.03.2023</t>
  </si>
  <si>
    <t xml:space="preserve">Copyright ©2023 IEO. Wszelkie prawa zastrzeżone. </t>
  </si>
  <si>
    <t>1-5 MW</t>
  </si>
  <si>
    <t>5-10 MW</t>
  </si>
  <si>
    <t>10-30 MW</t>
  </si>
  <si>
    <t>&gt; 30 MW</t>
  </si>
  <si>
    <t>Data Od</t>
  </si>
  <si>
    <t>Data Do</t>
  </si>
  <si>
    <t>Data Wydania</t>
  </si>
  <si>
    <t>Data wpisu do rejestru</t>
  </si>
  <si>
    <t>0,5 - 1 MW</t>
  </si>
  <si>
    <t>&lt; 0,5 MW</t>
  </si>
  <si>
    <t>Farmy z danego zakresu mocy</t>
  </si>
  <si>
    <t>Farmy</t>
  </si>
  <si>
    <t xml:space="preserve">Małe instalacje </t>
  </si>
  <si>
    <t>średnia moc</t>
  </si>
  <si>
    <t>Razem</t>
  </si>
  <si>
    <t>Rozkład farm w województwach</t>
  </si>
  <si>
    <t>Rozkład małych instalacji w województwach</t>
  </si>
  <si>
    <t>Rozkład wszystkich instalacji w województwach</t>
  </si>
  <si>
    <t>ZESTAWIENIE DLA DEWELOPERÓW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</si>
  <si>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</si>
  <si>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Liczba projektów</t>
  </si>
  <si>
    <t>POLENERGIA</t>
  </si>
  <si>
    <t>Pozostałe projekty zidentyfikowanych inwestorów</t>
  </si>
  <si>
    <t>łącznie zidentyfikowanych projektów</t>
  </si>
  <si>
    <t>Informacje o największych inwestorach farm PV</t>
  </si>
  <si>
    <t>CLIP GROUP</t>
  </si>
  <si>
    <t>ARENT CAPITAL HOLDING</t>
  </si>
  <si>
    <t>ENERGA</t>
  </si>
  <si>
    <t>EKOENERGIA MAZURY</t>
  </si>
  <si>
    <t>EKO PARK XVI</t>
  </si>
  <si>
    <t>BOB ENERGETYK</t>
  </si>
  <si>
    <t>BIODEFOL</t>
  </si>
  <si>
    <t>Małe instalacje z danego zakresu mocy</t>
  </si>
  <si>
    <t>Wszystkie instalacje</t>
  </si>
  <si>
    <t>Analizy statystyczne funkcjonujących instalacji PV</t>
  </si>
  <si>
    <t>Całkowita Moc Projektów [MW]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</si>
  <si>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farmach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</si>
  <si>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</si>
  <si>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Małe instalacje</t>
  </si>
  <si>
    <t>DEMO Funkcjonujące Instalacje Fotowoltaiczne w Polsce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</si>
</sst>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_-* #,##0.0\ _z_ł_-;\-* #,##0.0\ _z_ł_-;_-* &quot;-&quot;??\ _z_ł_-;_-@_-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4"/>
      <color theme="3" tint="-0.499984740745262"/>
      <name val="Calibri"/>
      <family val="2"/>
      <charset val="238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b/>
      <sz val="14"/>
      <color theme="2" tint="-0.249977111117893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0.79998168889431442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2"/>
      <color theme="0" tint="-0.499984740745262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0" borderId="0"/>
    <xf numFmtId="0" fontId="25" fillId="12" borderId="22" applyNumberFormat="0" applyAlignment="0" applyProtection="0"/>
  </cellStyleXfs>
  <cellXfs count="155">
    <xf numFmtId="0" fontId="0" fillId="0" borderId="0" xfId="0"/>
    <xf numFmtId="0" fontId="0" fillId="4" borderId="0" xfId="0" applyFill="1" applyAlignment="1">
      <alignment wrapText="1"/>
    </xf>
    <xf numFmtId="0" fontId="3" fillId="4" borderId="0" xfId="0" applyFont="1" applyFill="1" applyAlignment="1">
      <alignment vertical="center" wrapText="1"/>
    </xf>
    <xf numFmtId="1" fontId="4" fillId="4" borderId="0" xfId="1" applyNumberFormat="1" applyFont="1" applyFill="1" applyAlignment="1"/>
    <xf numFmtId="0" fontId="6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5" fillId="2" borderId="0" xfId="0" applyFont="1" applyFill="1" applyAlignment="1">
      <alignment wrapText="1"/>
    </xf>
    <xf numFmtId="0" fontId="0" fillId="6" borderId="0" xfId="0" applyFill="1"/>
    <xf numFmtId="0" fontId="0" fillId="3" borderId="0" xfId="0" applyFill="1"/>
    <xf numFmtId="0" fontId="11" fillId="7" borderId="0" xfId="7" applyFill="1"/>
    <xf numFmtId="0" fontId="12" fillId="7" borderId="0" xfId="7" applyFont="1" applyFill="1"/>
    <xf numFmtId="0" fontId="12" fillId="8" borderId="0" xfId="7" applyFont="1" applyFill="1"/>
    <xf numFmtId="0" fontId="12" fillId="4" borderId="0" xfId="7" applyFont="1" applyFill="1"/>
    <xf numFmtId="0" fontId="12" fillId="4" borderId="10" xfId="7" applyFont="1" applyFill="1" applyBorder="1"/>
    <xf numFmtId="0" fontId="12" fillId="4" borderId="9" xfId="7" applyFont="1" applyFill="1" applyBorder="1"/>
    <xf numFmtId="0" fontId="15" fillId="4" borderId="0" xfId="7" applyFont="1" applyFill="1"/>
    <xf numFmtId="0" fontId="16" fillId="4" borderId="0" xfId="7" applyFont="1" applyFill="1"/>
    <xf numFmtId="0" fontId="12" fillId="4" borderId="14" xfId="7" applyFont="1" applyFill="1" applyBorder="1"/>
    <xf numFmtId="0" fontId="12" fillId="4" borderId="15" xfId="7" applyFont="1" applyFill="1" applyBorder="1"/>
    <xf numFmtId="0" fontId="12" fillId="4" borderId="16" xfId="7" applyFont="1" applyFill="1" applyBorder="1"/>
    <xf numFmtId="0" fontId="11" fillId="9" borderId="0" xfId="7" applyFill="1"/>
    <xf numFmtId="0" fontId="11" fillId="4" borderId="0" xfId="7" applyFill="1"/>
    <xf numFmtId="0" fontId="11" fillId="4" borderId="10" xfId="7" applyFill="1" applyBorder="1"/>
    <xf numFmtId="0" fontId="11" fillId="4" borderId="9" xfId="7" applyFill="1" applyBorder="1"/>
    <xf numFmtId="14" fontId="16" fillId="4" borderId="0" xfId="7" applyNumberFormat="1" applyFont="1" applyFill="1"/>
    <xf numFmtId="0" fontId="10" fillId="4" borderId="5" xfId="5" applyFill="1" applyAlignment="1">
      <alignment horizontal="center" vertical="center"/>
    </xf>
    <xf numFmtId="0" fontId="10" fillId="4" borderId="5" xfId="5" applyFill="1" applyAlignment="1">
      <alignment horizontal="center" vertical="center" wrapText="1"/>
    </xf>
    <xf numFmtId="0" fontId="19" fillId="4" borderId="1" xfId="3" applyFont="1" applyFill="1" applyAlignment="1">
      <alignment horizontal="center" vertical="center"/>
    </xf>
    <xf numFmtId="0" fontId="11" fillId="8" borderId="0" xfId="7" applyFill="1" applyAlignment="1">
      <alignment horizontal="right" vertical="center"/>
    </xf>
    <xf numFmtId="166" fontId="0" fillId="8" borderId="0" xfId="8" applyNumberFormat="1" applyFont="1" applyFill="1" applyBorder="1" applyAlignment="1">
      <alignment horizontal="center" vertical="center"/>
    </xf>
    <xf numFmtId="0" fontId="11" fillId="4" borderId="21" xfId="7" applyFill="1" applyBorder="1" applyAlignment="1">
      <alignment horizontal="right" vertical="center"/>
    </xf>
    <xf numFmtId="164" fontId="0" fillId="4" borderId="21" xfId="8" applyFont="1" applyFill="1" applyBorder="1" applyAlignment="1">
      <alignment horizontal="center" vertical="center"/>
    </xf>
    <xf numFmtId="0" fontId="1" fillId="4" borderId="0" xfId="7" applyFont="1" applyFill="1"/>
    <xf numFmtId="166" fontId="11" fillId="4" borderId="0" xfId="7" applyNumberFormat="1" applyFill="1"/>
    <xf numFmtId="164" fontId="11" fillId="4" borderId="0" xfId="7" applyNumberFormat="1" applyFill="1"/>
    <xf numFmtId="2" fontId="11" fillId="4" borderId="0" xfId="7" applyNumberFormat="1" applyFill="1" applyAlignment="1">
      <alignment vertical="center"/>
    </xf>
    <xf numFmtId="9" fontId="0" fillId="4" borderId="0" xfId="9" applyFont="1" applyFill="1" applyBorder="1"/>
    <xf numFmtId="0" fontId="22" fillId="4" borderId="0" xfId="7" applyFont="1" applyFill="1" applyAlignment="1">
      <alignment vertical="center"/>
    </xf>
    <xf numFmtId="0" fontId="23" fillId="4" borderId="0" xfId="7" applyFont="1" applyFill="1" applyAlignment="1">
      <alignment horizontal="center" vertical="center" wrapText="1"/>
    </xf>
    <xf numFmtId="4" fontId="22" fillId="4" borderId="0" xfId="7" applyNumberFormat="1" applyFont="1" applyFill="1" applyAlignment="1">
      <alignment horizontal="center" vertical="center"/>
    </xf>
    <xf numFmtId="2" fontId="22" fillId="4" borderId="0" xfId="9" applyNumberFormat="1" applyFont="1" applyFill="1" applyBorder="1" applyAlignment="1">
      <alignment horizontal="center" vertical="center"/>
    </xf>
    <xf numFmtId="0" fontId="14" fillId="4" borderId="0" xfId="7" applyFont="1" applyFill="1" applyAlignment="1">
      <alignment vertical="center"/>
    </xf>
    <xf numFmtId="0" fontId="9" fillId="4" borderId="0" xfId="7" applyFont="1" applyFill="1" applyAlignment="1">
      <alignment horizontal="center" vertical="center"/>
    </xf>
    <xf numFmtId="0" fontId="22" fillId="4" borderId="0" xfId="7" applyFont="1" applyFill="1" applyAlignment="1">
      <alignment horizontal="center" vertical="center"/>
    </xf>
    <xf numFmtId="0" fontId="8" fillId="4" borderId="0" xfId="6" applyFill="1" applyBorder="1"/>
    <xf numFmtId="2" fontId="11" fillId="4" borderId="0" xfId="7" applyNumberFormat="1" applyFill="1"/>
    <xf numFmtId="0" fontId="9" fillId="4" borderId="0" xfId="7" applyFont="1" applyFill="1" applyAlignment="1">
      <alignment vertical="center"/>
    </xf>
    <xf numFmtId="4" fontId="11" fillId="7" borderId="0" xfId="7" applyNumberFormat="1" applyFill="1"/>
    <xf numFmtId="4" fontId="11" fillId="9" borderId="0" xfId="7" applyNumberFormat="1" applyFill="1"/>
    <xf numFmtId="0" fontId="11" fillId="7" borderId="0" xfId="7" applyFill="1" applyAlignment="1">
      <alignment horizontal="left" indent="1"/>
    </xf>
    <xf numFmtId="0" fontId="11" fillId="7" borderId="0" xfId="7" applyFill="1" applyAlignment="1">
      <alignment horizontal="left"/>
    </xf>
    <xf numFmtId="0" fontId="11" fillId="4" borderId="15" xfId="7" applyFill="1" applyBorder="1"/>
    <xf numFmtId="0" fontId="11" fillId="4" borderId="16" xfId="7" applyFill="1" applyBorder="1"/>
    <xf numFmtId="0" fontId="0" fillId="4" borderId="0" xfId="0" applyFill="1"/>
    <xf numFmtId="164" fontId="0" fillId="4" borderId="0" xfId="8" applyFont="1" applyFill="1" applyBorder="1" applyAlignment="1">
      <alignment horizontal="center" vertical="center"/>
    </xf>
    <xf numFmtId="0" fontId="0" fillId="13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10" fillId="4" borderId="5" xfId="5" applyFill="1" applyAlignment="1">
      <alignment horizontal="left" vertical="center" wrapText="1"/>
    </xf>
    <xf numFmtId="14" fontId="0" fillId="4" borderId="0" xfId="0" applyNumberFormat="1" applyFill="1"/>
    <xf numFmtId="0" fontId="5" fillId="2" borderId="0" xfId="0" applyFont="1" applyFill="1"/>
    <xf numFmtId="0" fontId="0" fillId="4" borderId="0" xfId="0" applyFill="1" applyAlignment="1">
      <alignment horizontal="left" wrapText="1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horizontal="right" vertical="center" wrapText="1"/>
    </xf>
    <xf numFmtId="0" fontId="3" fillId="4" borderId="0" xfId="0" applyFont="1" applyFill="1" applyAlignment="1">
      <alignment horizontal="right" vertical="center" wrapText="1"/>
    </xf>
    <xf numFmtId="1" fontId="4" fillId="4" borderId="0" xfId="1" applyNumberFormat="1" applyFont="1" applyFill="1" applyAlignment="1">
      <alignment horizontal="right"/>
    </xf>
    <xf numFmtId="0" fontId="0" fillId="4" borderId="0" xfId="0" applyFill="1" applyAlignment="1">
      <alignment horizontal="right"/>
    </xf>
    <xf numFmtId="0" fontId="5" fillId="2" borderId="0" xfId="0" applyFont="1" applyFill="1" applyAlignment="1">
      <alignment horizontal="right" wrapText="1"/>
    </xf>
    <xf numFmtId="0" fontId="21" fillId="10" borderId="2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4" xfId="0" applyBorder="1"/>
    <xf numFmtId="49" fontId="0" fillId="0" borderId="0" xfId="0" applyNumberFormat="1"/>
    <xf numFmtId="2" fontId="0" fillId="0" borderId="0" xfId="0" applyNumberFormat="1"/>
    <xf numFmtId="14" fontId="0" fillId="0" borderId="0" xfId="0" applyNumberFormat="1"/>
    <xf numFmtId="0" fontId="29" fillId="4" borderId="0" xfId="0" applyFont="1" applyFill="1"/>
    <xf numFmtId="0" fontId="29" fillId="4" borderId="0" xfId="0" applyFont="1" applyFill="1" applyAlignment="1">
      <alignment horizontal="left"/>
    </xf>
    <xf numFmtId="0" fontId="29" fillId="4" borderId="0" xfId="0" applyFont="1" applyFill="1" applyAlignment="1">
      <alignment horizontal="right"/>
    </xf>
    <xf numFmtId="14" fontId="29" fillId="4" borderId="0" xfId="0" applyNumberFormat="1" applyFont="1" applyFill="1"/>
    <xf numFmtId="0" fontId="29" fillId="0" borderId="0" xfId="0" applyFont="1"/>
    <xf numFmtId="0" fontId="0" fillId="0" borderId="25" xfId="0" applyBorder="1" applyAlignment="1">
      <alignment horizontal="left" vertical="center"/>
    </xf>
    <xf numFmtId="0" fontId="31" fillId="4" borderId="0" xfId="7" applyFont="1" applyFill="1"/>
    <xf numFmtId="166" fontId="21" fillId="8" borderId="0" xfId="8" applyNumberFormat="1" applyFont="1" applyFill="1" applyBorder="1" applyAlignment="1">
      <alignment horizontal="center" vertical="center"/>
    </xf>
    <xf numFmtId="164" fontId="2" fillId="4" borderId="21" xfId="8" applyFont="1" applyFill="1" applyBorder="1" applyAlignment="1">
      <alignment horizontal="center" vertical="center"/>
    </xf>
    <xf numFmtId="0" fontId="20" fillId="15" borderId="20" xfId="7" applyFont="1" applyFill="1" applyBorder="1"/>
    <xf numFmtId="1" fontId="32" fillId="4" borderId="0" xfId="1" applyNumberFormat="1" applyFont="1" applyFill="1" applyAlignment="1"/>
    <xf numFmtId="0" fontId="0" fillId="0" borderId="3" xfId="0" applyBorder="1"/>
    <xf numFmtId="0" fontId="0" fillId="4" borderId="4" xfId="0" applyFill="1" applyBorder="1"/>
    <xf numFmtId="0" fontId="21" fillId="14" borderId="25" xfId="0" applyFont="1" applyFill="1" applyBorder="1" applyAlignment="1">
      <alignment horizontal="center" vertical="center" wrapText="1"/>
    </xf>
    <xf numFmtId="165" fontId="21" fillId="14" borderId="25" xfId="0" applyNumberFormat="1" applyFont="1" applyFill="1" applyBorder="1" applyAlignment="1">
      <alignment horizontal="center" vertical="center" wrapText="1"/>
    </xf>
    <xf numFmtId="0" fontId="21" fillId="14" borderId="25" xfId="0" applyFont="1" applyFill="1" applyBorder="1" applyAlignment="1">
      <alignment horizontal="center" vertical="center"/>
    </xf>
    <xf numFmtId="1" fontId="21" fillId="14" borderId="25" xfId="1" applyNumberFormat="1" applyFont="1" applyFill="1" applyBorder="1" applyAlignment="1">
      <alignment horizontal="center" vertical="center" wrapText="1"/>
    </xf>
    <xf numFmtId="14" fontId="21" fillId="14" borderId="2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4" fontId="11" fillId="4" borderId="0" xfId="7" applyNumberFormat="1" applyFill="1" applyAlignment="1">
      <alignment horizontal="right"/>
    </xf>
    <xf numFmtId="0" fontId="11" fillId="4" borderId="0" xfId="7" applyFill="1" applyAlignment="1">
      <alignment horizontal="right"/>
    </xf>
    <xf numFmtId="0" fontId="11" fillId="3" borderId="0" xfId="7" applyFill="1"/>
    <xf numFmtId="0" fontId="11" fillId="3" borderId="26" xfId="7" applyFill="1" applyBorder="1"/>
    <xf numFmtId="0" fontId="11" fillId="3" borderId="26" xfId="7" applyFill="1" applyBorder="1" applyAlignment="1">
      <alignment horizontal="center"/>
    </xf>
    <xf numFmtId="0" fontId="33" fillId="4" borderId="9" xfId="7" applyFont="1" applyFill="1" applyBorder="1"/>
    <xf numFmtId="0" fontId="33" fillId="4" borderId="0" xfId="7" applyFont="1" applyFill="1"/>
    <xf numFmtId="0" fontId="11" fillId="4" borderId="0" xfId="7" applyFill="1" applyAlignment="1">
      <alignment horizontal="center"/>
    </xf>
    <xf numFmtId="0" fontId="34" fillId="4" borderId="0" xfId="7" applyFont="1" applyFill="1"/>
    <xf numFmtId="0" fontId="7" fillId="4" borderId="27" xfId="3" applyFill="1" applyBorder="1" applyAlignment="1">
      <alignment horizontal="left" vertical="center" wrapText="1"/>
    </xf>
    <xf numFmtId="0" fontId="37" fillId="18" borderId="28" xfId="7" applyFont="1" applyFill="1" applyBorder="1"/>
    <xf numFmtId="167" fontId="37" fillId="18" borderId="28" xfId="8" applyNumberFormat="1" applyFont="1" applyFill="1" applyBorder="1" applyAlignment="1">
      <alignment horizontal="right"/>
    </xf>
    <xf numFmtId="0" fontId="37" fillId="18" borderId="28" xfId="7" applyFont="1" applyFill="1" applyBorder="1" applyAlignment="1">
      <alignment horizontal="right"/>
    </xf>
    <xf numFmtId="0" fontId="37" fillId="0" borderId="0" xfId="7" applyFont="1"/>
    <xf numFmtId="167" fontId="37" fillId="0" borderId="0" xfId="8" applyNumberFormat="1" applyFont="1" applyAlignment="1">
      <alignment horizontal="right"/>
    </xf>
    <xf numFmtId="0" fontId="37" fillId="0" borderId="0" xfId="7" applyFont="1" applyAlignment="1">
      <alignment horizontal="right"/>
    </xf>
    <xf numFmtId="0" fontId="37" fillId="18" borderId="0" xfId="7" applyFont="1" applyFill="1"/>
    <xf numFmtId="167" fontId="37" fillId="18" borderId="0" xfId="8" applyNumberFormat="1" applyFont="1" applyFill="1" applyAlignment="1">
      <alignment horizontal="right"/>
    </xf>
    <xf numFmtId="0" fontId="37" fillId="18" borderId="0" xfId="7" applyFont="1" applyFill="1" applyAlignment="1">
      <alignment horizontal="right"/>
    </xf>
    <xf numFmtId="0" fontId="38" fillId="4" borderId="2" xfId="4" applyFont="1" applyFill="1" applyAlignment="1">
      <alignment horizontal="left"/>
    </xf>
    <xf numFmtId="167" fontId="19" fillId="4" borderId="2" xfId="8" applyNumberFormat="1" applyFont="1" applyFill="1" applyBorder="1" applyAlignment="1">
      <alignment horizontal="right" vertical="center"/>
    </xf>
    <xf numFmtId="0" fontId="19" fillId="4" borderId="2" xfId="8" applyNumberFormat="1" applyFont="1" applyFill="1" applyBorder="1" applyAlignment="1">
      <alignment horizontal="right" vertical="center"/>
    </xf>
    <xf numFmtId="0" fontId="10" fillId="4" borderId="5" xfId="5" applyFill="1" applyAlignment="1">
      <alignment horizontal="left" vertical="center"/>
    </xf>
    <xf numFmtId="167" fontId="10" fillId="4" borderId="5" xfId="8" applyNumberFormat="1" applyFont="1" applyFill="1" applyBorder="1" applyAlignment="1">
      <alignment horizontal="right" vertical="center"/>
    </xf>
    <xf numFmtId="0" fontId="10" fillId="4" borderId="5" xfId="5" applyFill="1" applyAlignment="1">
      <alignment horizontal="right" vertical="center"/>
    </xf>
    <xf numFmtId="0" fontId="11" fillId="4" borderId="14" xfId="7" applyFill="1" applyBorder="1"/>
    <xf numFmtId="0" fontId="17" fillId="4" borderId="15" xfId="7" applyFont="1" applyFill="1" applyBorder="1" applyAlignment="1">
      <alignment horizontal="center" vertical="center"/>
    </xf>
    <xf numFmtId="0" fontId="11" fillId="8" borderId="0" xfId="7" applyFill="1"/>
    <xf numFmtId="0" fontId="39" fillId="12" borderId="23" xfId="11" applyFont="1" applyBorder="1" applyAlignment="1">
      <alignment horizontal="center"/>
    </xf>
    <xf numFmtId="0" fontId="28" fillId="3" borderId="24" xfId="4" applyFont="1" applyFill="1" applyBorder="1" applyAlignment="1">
      <alignment horizontal="center"/>
    </xf>
    <xf numFmtId="14" fontId="5" fillId="11" borderId="0" xfId="0" applyNumberFormat="1" applyFont="1" applyFill="1" applyAlignment="1">
      <alignment horizontal="left" wrapText="1"/>
    </xf>
    <xf numFmtId="0" fontId="5" fillId="11" borderId="0" xfId="0" applyFont="1" applyFill="1" applyAlignment="1">
      <alignment horizontal="left" wrapText="1"/>
    </xf>
    <xf numFmtId="0" fontId="19" fillId="4" borderId="0" xfId="3" applyFont="1" applyFill="1" applyBorder="1" applyAlignment="1">
      <alignment horizontal="center" vertical="center" wrapText="1"/>
    </xf>
    <xf numFmtId="0" fontId="18" fillId="6" borderId="0" xfId="7" applyFont="1" applyFill="1" applyAlignment="1">
      <alignment horizontal="center" vertical="center"/>
    </xf>
    <xf numFmtId="0" fontId="14" fillId="15" borderId="0" xfId="7" applyFont="1" applyFill="1" applyAlignment="1">
      <alignment horizontal="center" vertical="center"/>
    </xf>
    <xf numFmtId="0" fontId="8" fillId="4" borderId="0" xfId="4" applyFill="1" applyBorder="1" applyAlignment="1">
      <alignment horizontal="center" vertical="center" wrapText="1"/>
    </xf>
    <xf numFmtId="0" fontId="8" fillId="4" borderId="2" xfId="4" applyFill="1" applyAlignment="1">
      <alignment horizontal="center" vertical="center" wrapText="1"/>
    </xf>
    <xf numFmtId="0" fontId="8" fillId="4" borderId="0" xfId="4" applyFill="1" applyBorder="1" applyAlignment="1">
      <alignment horizontal="center" vertical="center"/>
    </xf>
    <xf numFmtId="0" fontId="8" fillId="4" borderId="2" xfId="4" applyFill="1" applyAlignment="1">
      <alignment horizontal="center" vertical="center"/>
    </xf>
    <xf numFmtId="0" fontId="21" fillId="4" borderId="17" xfId="7" applyFont="1" applyFill="1" applyBorder="1" applyAlignment="1">
      <alignment horizontal="center" vertical="center"/>
    </xf>
    <xf numFmtId="0" fontId="21" fillId="4" borderId="18" xfId="7" applyFont="1" applyFill="1" applyBorder="1" applyAlignment="1">
      <alignment horizontal="center" vertical="center"/>
    </xf>
    <xf numFmtId="0" fontId="21" fillId="4" borderId="19" xfId="7" applyFont="1" applyFill="1" applyBorder="1" applyAlignment="1">
      <alignment horizontal="center" vertical="center"/>
    </xf>
    <xf numFmtId="0" fontId="20" fillId="15" borderId="0" xfId="7" applyFont="1" applyFill="1" applyAlignment="1">
      <alignment horizontal="center" vertical="center" wrapText="1"/>
    </xf>
    <xf numFmtId="0" fontId="20" fillId="15" borderId="20" xfId="7" applyFont="1" applyFill="1" applyBorder="1" applyAlignment="1">
      <alignment horizontal="center" vertical="center" wrapText="1"/>
    </xf>
    <xf numFmtId="0" fontId="18" fillId="16" borderId="6" xfId="7" applyFont="1" applyFill="1" applyBorder="1" applyAlignment="1">
      <alignment horizontal="center" vertical="center"/>
    </xf>
    <xf numFmtId="0" fontId="18" fillId="16" borderId="7" xfId="7" applyFont="1" applyFill="1" applyBorder="1" applyAlignment="1">
      <alignment horizontal="center" vertical="center"/>
    </xf>
    <xf numFmtId="0" fontId="18" fillId="16" borderId="8" xfId="7" applyFont="1" applyFill="1" applyBorder="1" applyAlignment="1">
      <alignment horizontal="center" vertical="center"/>
    </xf>
    <xf numFmtId="0" fontId="5" fillId="17" borderId="9" xfId="7" applyFont="1" applyFill="1" applyBorder="1" applyAlignment="1">
      <alignment horizontal="center" vertical="center"/>
    </xf>
    <xf numFmtId="0" fontId="5" fillId="17" borderId="0" xfId="7" applyFont="1" applyFill="1" applyAlignment="1">
      <alignment horizontal="center" vertical="center"/>
    </xf>
    <xf numFmtId="0" fontId="5" fillId="17" borderId="10" xfId="7" applyFont="1" applyFill="1" applyBorder="1" applyAlignment="1">
      <alignment horizontal="center" vertical="center"/>
    </xf>
    <xf numFmtId="0" fontId="35" fillId="4" borderId="17" xfId="7" applyFont="1" applyFill="1" applyBorder="1" applyAlignment="1">
      <alignment horizontal="center"/>
    </xf>
    <xf numFmtId="0" fontId="35" fillId="4" borderId="18" xfId="7" applyFont="1" applyFill="1" applyBorder="1" applyAlignment="1">
      <alignment horizontal="center"/>
    </xf>
    <xf numFmtId="0" fontId="35" fillId="4" borderId="19" xfId="7" applyFont="1" applyFill="1" applyBorder="1" applyAlignment="1">
      <alignment horizontal="center"/>
    </xf>
    <xf numFmtId="0" fontId="13" fillId="6" borderId="6" xfId="7" applyFont="1" applyFill="1" applyBorder="1" applyAlignment="1">
      <alignment horizontal="center" vertical="center"/>
    </xf>
    <xf numFmtId="0" fontId="13" fillId="6" borderId="7" xfId="7" applyFont="1" applyFill="1" applyBorder="1" applyAlignment="1">
      <alignment horizontal="center" vertical="center"/>
    </xf>
    <xf numFmtId="0" fontId="13" fillId="6" borderId="8" xfId="7" applyFont="1" applyFill="1" applyBorder="1" applyAlignment="1">
      <alignment horizontal="center" vertical="center"/>
    </xf>
    <xf numFmtId="0" fontId="26" fillId="5" borderId="9" xfId="7" applyFont="1" applyFill="1" applyBorder="1" applyAlignment="1">
      <alignment horizontal="center"/>
    </xf>
    <xf numFmtId="0" fontId="26" fillId="5" borderId="0" xfId="7" applyFont="1" applyFill="1" applyAlignment="1">
      <alignment horizontal="center"/>
    </xf>
    <xf numFmtId="0" fontId="26" fillId="5" borderId="10" xfId="7" applyFont="1" applyFill="1" applyBorder="1" applyAlignment="1">
      <alignment horizontal="center"/>
    </xf>
    <xf numFmtId="0" fontId="21" fillId="4" borderId="11" xfId="7" applyFont="1" applyFill="1" applyBorder="1" applyAlignment="1">
      <alignment horizontal="center"/>
    </xf>
    <xf numFmtId="0" fontId="21" fillId="4" borderId="12" xfId="7" applyFont="1" applyFill="1" applyBorder="1" applyAlignment="1">
      <alignment horizontal="center"/>
    </xf>
    <xf numFmtId="0" fontId="21" fillId="4" borderId="13" xfId="7" applyFont="1" applyFill="1" applyBorder="1" applyAlignment="1">
      <alignment horizontal="center"/>
    </xf>
  </cellXfs>
  <cellStyles count="12">
    <cellStyle name="Dane wyjściowe" xfId="11" builtinId="21"/>
    <cellStyle name="Dziesiętny" xfId="1" builtinId="3"/>
    <cellStyle name="Dziesiętny 2" xfId="8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9000000}"/>
    <cellStyle name="Normalny 3" xfId="7" xr:uid="{00000000-0005-0000-0000-00000A000000}"/>
    <cellStyle name="Normalny 3 2" xfId="10" xr:uid="{00000000-0005-0000-0000-00000B000000}"/>
    <cellStyle name="Procentowy 2" xfId="9" xr:uid="{00000000-0005-0000-0000-00000C000000}"/>
  </cellStyles>
  <dxfs count="42"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8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8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Analiza!$J$15:$R$15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1.9769999999999999</c:v>
                </c:pt>
                <c:pt idx="7">
                  <c:v>6.1129999999999995</c:v>
                </c:pt>
                <c:pt idx="8">
                  <c:v>0.443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E-41DC-ABE4-C6CD63AD5E39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Analiza!$J$10:$R$10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1.651</c:v>
                </c:pt>
                <c:pt idx="4">
                  <c:v>1.5049999999999999</c:v>
                </c:pt>
                <c:pt idx="5">
                  <c:v>4.9760000000000009</c:v>
                </c:pt>
                <c:pt idx="6">
                  <c:v>7.9870000000000001</c:v>
                </c:pt>
                <c:pt idx="7">
                  <c:v>3.2130000000000001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E-41DC-ABE4-C6CD63AD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D-4439-B469-F0EC132085E5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4-4091-9BAD-26AEF0C3D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2.4409999999999998</c:v>
                </c:pt>
                <c:pt idx="1">
                  <c:v>1</c:v>
                </c:pt>
                <c:pt idx="2">
                  <c:v>0</c:v>
                </c:pt>
                <c:pt idx="3">
                  <c:v>1.9929999999999999</c:v>
                </c:pt>
                <c:pt idx="4">
                  <c:v>0</c:v>
                </c:pt>
                <c:pt idx="5">
                  <c:v>0</c:v>
                </c:pt>
                <c:pt idx="6">
                  <c:v>0.124</c:v>
                </c:pt>
                <c:pt idx="7">
                  <c:v>0.999</c:v>
                </c:pt>
                <c:pt idx="8">
                  <c:v>0</c:v>
                </c:pt>
                <c:pt idx="9">
                  <c:v>0.998</c:v>
                </c:pt>
                <c:pt idx="10">
                  <c:v>0.97799999999999998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CD3-9BDE-085F738A9766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1.9990000000000001</c:v>
                </c:pt>
                <c:pt idx="1">
                  <c:v>1.214</c:v>
                </c:pt>
                <c:pt idx="2">
                  <c:v>2.1379999999999999</c:v>
                </c:pt>
                <c:pt idx="3">
                  <c:v>0</c:v>
                </c:pt>
                <c:pt idx="4">
                  <c:v>1.5049999999999999</c:v>
                </c:pt>
                <c:pt idx="5">
                  <c:v>0</c:v>
                </c:pt>
                <c:pt idx="6">
                  <c:v>12.615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2.8879999999999999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5-4DD5-AAD4-E0701B0DC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fotowoltaicznych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Analiza!$H$106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34A4-41E1-A5E3-75CD0AC2AA63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34A4-41E1-A5E3-75CD0AC2AA63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34A4-41E1-A5E3-75CD0AC2AA63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34A4-41E1-A5E3-75CD0AC2AA63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34A4-41E1-A5E3-75CD0AC2AA63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1.887</c:v>
                </c:pt>
                <c:pt idx="1">
                  <c:v>12.485000000000001</c:v>
                </c:pt>
                <c:pt idx="2">
                  <c:v>7.9870000000000001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A4-41E1-A5E3-75CD0AC2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Analiza!$H$106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A84D-4AE5-99C9-CA9F9E504DE6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A84D-4AE5-99C9-CA9F9E504DE6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A84D-4AE5-99C9-CA9F9E504DE6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A84D-4AE5-99C9-CA9F9E504DE6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A84D-4AE5-99C9-CA9F9E504DE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2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4D-4AE5-99C9-CA9F9E50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Analiza!$J$14:$R$14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5-48F7-8590-AE53FBF06ACD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Analiza!$J$9:$R$9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5-48F7-8590-AE53FBF06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'Deweloperzy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'Deweloperzy zestawienie '!$C$8:$C$26</c:f>
              <c:strCache>
                <c:ptCount val="10"/>
                <c:pt idx="0">
                  <c:v>ARENT CAPITAL HOLDING</c:v>
                </c:pt>
                <c:pt idx="1">
                  <c:v>ENERGA</c:v>
                </c:pt>
                <c:pt idx="2">
                  <c:v>BIODEFOL</c:v>
                </c:pt>
                <c:pt idx="3">
                  <c:v>PV 3 Solar Spółka z ograniczoną odpowiedzialnością</c:v>
                </c:pt>
                <c:pt idx="4">
                  <c:v>EKO PARK XVI</c:v>
                </c:pt>
                <c:pt idx="5">
                  <c:v>BOB ENERGETYK</c:v>
                </c:pt>
                <c:pt idx="6">
                  <c:v>CLIP GROUP</c:v>
                </c:pt>
                <c:pt idx="7">
                  <c:v>Przedsiębiorstwo Handlowo-Usługowe GABI Krzysztof Karpus</c:v>
                </c:pt>
                <c:pt idx="8">
                  <c:v>EKOENERGIA MAZURY</c:v>
                </c:pt>
                <c:pt idx="9">
                  <c:v>POLENERGIA</c:v>
                </c:pt>
              </c:strCache>
            </c:strRef>
          </c:cat>
          <c:val>
            <c:numRef>
              <c:f>'Deweloperzy zestawienie '!$D$8:$D$26</c:f>
              <c:numCache>
                <c:formatCode>_-* #\ ##0.0\ _z_ł_-;\-* #\ ##0.0\ _z_ł_-;_-* "-"??\ _z_ł_-;_-@_-</c:formatCode>
                <c:ptCount val="19"/>
                <c:pt idx="0">
                  <c:v>7.9870000000000001</c:v>
                </c:pt>
                <c:pt idx="1">
                  <c:v>2.1379999999999999</c:v>
                </c:pt>
                <c:pt idx="2">
                  <c:v>1.9990000000000001</c:v>
                </c:pt>
                <c:pt idx="3">
                  <c:v>1.9990000000000001</c:v>
                </c:pt>
                <c:pt idx="4">
                  <c:v>1.9790000000000001</c:v>
                </c:pt>
                <c:pt idx="5">
                  <c:v>1.651</c:v>
                </c:pt>
                <c:pt idx="6">
                  <c:v>1.5049999999999999</c:v>
                </c:pt>
                <c:pt idx="7">
                  <c:v>1.214</c:v>
                </c:pt>
                <c:pt idx="8">
                  <c:v>0.998</c:v>
                </c:pt>
                <c:pt idx="9">
                  <c:v>0.88900000000000001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1-4359-8409-5520E7B4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2-446B-8630-398B1D378B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D2-446B-8630-398B1D378B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D2-446B-8630-398B1D378B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2-446B-8630-398B1D378B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2-446B-8630-398B1D378B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D2-446B-8630-398B1D378B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D2-446B-8630-398B1D378B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D2-446B-8630-398B1D378B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D2-446B-8630-398B1D378B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D2-446B-8630-398B1D378B2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0D2-446B-8630-398B1D378B2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0D2-446B-8630-398B1D378B2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0D2-446B-8630-398B1D378B2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0D2-446B-8630-398B1D378B2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0D2-446B-8630-398B1D378B2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0D2-446B-8630-398B1D378B2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0D2-446B-8630-398B1D378B2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0D2-446B-8630-398B1D378B2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0D2-446B-8630-398B1D378B29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0D2-446B-8630-398B1D378B29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0D2-446B-8630-398B1D378B29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D2-446B-8630-398B1D378B29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D2-446B-8630-398B1D378B29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D2-446B-8630-398B1D378B29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0D2-446B-8630-398B1D378B29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0D2-446B-8630-398B1D378B29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0D2-446B-8630-398B1D378B29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0D2-446B-8630-398B1D378B29}"/>
              </c:ext>
            </c:extLst>
          </c:dPt>
          <c:dLbls>
            <c:dLbl>
              <c:idx val="10"/>
              <c:tx>
                <c:rich>
                  <a:bodyPr/>
                  <a:lstStyle/>
                  <a:p>
                    <a:r>
                      <a:rPr lang="en-US" baseline="0"/>
                      <a:t>Pozostali
</a:t>
                    </a:r>
                    <a:fld id="{48E28D99-58B3-4296-9E09-C86A5F8E135F}" type="PERCENTAGE">
                      <a:rPr lang="en-US" baseline="0"/>
                      <a:pPr/>
                      <a:t>[PROCENTOWE]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0D2-446B-8630-398B1D378B2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 baseline="0"/>
                      <a:t>Pozostali
</a:t>
                    </a:r>
                    <a:fld id="{BB939F88-A25D-4027-92F9-7D32ACC5DF11}" type="PERCENTAGE">
                      <a:rPr lang="en-US" baseline="0"/>
                      <a:pPr/>
                      <a:t>[PROCENTOWE]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70D2-446B-8630-398B1D378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'Deweloperzy zestawienie '!$J$9:$J$28</c:f>
              <c:strCache>
                <c:ptCount val="20"/>
                <c:pt idx="0">
                  <c:v>ARENT CAPITAL HOLDING</c:v>
                </c:pt>
                <c:pt idx="1">
                  <c:v>ENERGA</c:v>
                </c:pt>
                <c:pt idx="2">
                  <c:v>BIODEFOL</c:v>
                </c:pt>
                <c:pt idx="3">
                  <c:v>PV 3 Solar Spółka z ograniczoną odpowiedzialnością</c:v>
                </c:pt>
                <c:pt idx="4">
                  <c:v>EKO PARK XVI</c:v>
                </c:pt>
                <c:pt idx="5">
                  <c:v>BOB ENERGETYK</c:v>
                </c:pt>
                <c:pt idx="6">
                  <c:v>CLIP GROUP</c:v>
                </c:pt>
                <c:pt idx="7">
                  <c:v>Przedsiębiorstwo Handlowo-Usługowe GABI Krzysztof Karpus</c:v>
                </c:pt>
                <c:pt idx="8">
                  <c:v>EKOENERGIA MAZURY</c:v>
                </c:pt>
                <c:pt idx="9">
                  <c:v>POLENERGIA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inwestorów</c:v>
                </c:pt>
              </c:strCache>
            </c:strRef>
          </c:cat>
          <c:val>
            <c:numRef>
              <c:f>'Deweloperzy zestawienie '!$K$9:$K$18</c:f>
              <c:numCache>
                <c:formatCode>General</c:formatCode>
                <c:ptCount val="10"/>
                <c:pt idx="0">
                  <c:v>7.9870000000000001</c:v>
                </c:pt>
                <c:pt idx="1">
                  <c:v>2.1379999999999999</c:v>
                </c:pt>
                <c:pt idx="2">
                  <c:v>1.9990000000000001</c:v>
                </c:pt>
                <c:pt idx="3">
                  <c:v>1.9990000000000001</c:v>
                </c:pt>
                <c:pt idx="4">
                  <c:v>1.9790000000000001</c:v>
                </c:pt>
                <c:pt idx="5">
                  <c:v>1.651</c:v>
                </c:pt>
                <c:pt idx="6">
                  <c:v>1.5049999999999999</c:v>
                </c:pt>
                <c:pt idx="7">
                  <c:v>1.214</c:v>
                </c:pt>
                <c:pt idx="8">
                  <c:v>0.998</c:v>
                </c:pt>
                <c:pt idx="9">
                  <c:v>0.88900000000000001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70D2-446B-8630-398B1D378B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1HvZctxIluWvpOl5wIQv8KWssszGgdgjyOAiUtILLERScMcOd+xv3TbzEdP9GfMJ0/lfc8nMypSY
SpXKRmU2MpNBjMASDhy/9557juOv9+Nf7vPHk/1hLPLS/eV+/OmVbtv6Lz/+6O71Y3FyZ4W5t5Wr
PrRn91XxY/Xhg7l//PHBngZTJj9iH9Ef7/XJto/jq7/9Fa6WPFb76v7Umqq87B7tdPXourx1X9j3
2V0/nB4KU0bGtdbct+inVz//52D+63+1VWbnyWXm8dUPj2Vr2ulmqh9/evXJ0a9++PHlNf/w+z/k
MMS2e4BzA/+MM0xwgAUTLMCEvvohr8rk190YdnOfE19yjKXvE/n3nz4/FXD6XZWe/fDzf3z96J7H
dnp4sI/OwW0+//+nl/nkxn56dX336of7qivbpwebwDP+6dWxyl12evWDcVX4y56werqt4/75Ofz4
KSZ/++uLL+DJvPjmI9hePsZ/tOsPqA3mMc+q+mmI3xQyfEYICgRCKABUWMA+gQzxM0wxkRKjgEkB
f38GsruvHdoX8HpxjRdg3R2/L7CK01wBYPffHCpKJeJYcsIIFugTqDA6g8DyhY+JzxEWEnb/Etgf
Rdfh6wb2BaA+ucILmA7//fuCKevS0+CyyqurorLfOLDIGaS6gP4KFQ4+AQuJMyp4ENAg8BGAJsVn
wNr9fXjHrxneFzD73IVeQLf7ziJsPt3r6qE0kBH/FdAFAiPmSwoBxX3yaaCh4CxgmAnJIWsKIRlA
+4dAe/dPje8L2H3uQi+we/edYfevgIyeoYD4Pg8g6KBKIaAWHzEPKGPyiZkwQgkRhIvPMY//1yj7
6PwXAB0P31deHE62MD//j6fMCJWs+/aZUQTUB8JBAkZp8CK8gCUKEvhUMMiPhCP/c1jd/T5CKEj/
eIRfCLDPX+oFgnffGYI///v/+d8P87elH+iM+QHmFPs+JRJw+zTE5BlFPEAMqhnhFFjIZ7Liz//2
FcP6AlYfnf8CoH30fYVY3r3vvjHhwGdIMp8BWQ8IQ8APP8UnOIPkF0hBWMBh81l6uP+KUX0Bnt9P
f4mO+r7QqauH/PSN4SFn+CnbQY16LlDiU3gwPpNYMk4RFUEgA/6Z6Dl+zai+AM9H57/A5/idRc9D
lZfVz/+Z/9f//MYgQQ8FXBxCiACbwPyFgIEY5DgU+Ay0DUHwMzH8A/OLvnpsX4Dq5UVe4BVdf3fx
lJ1sfbr/phWJyrOnVCcQFCMBcfWyIYaEyH3kMyFgFwfe9/mY+qqRfQErCKuPLvECqePu+0IK6tLj
t5aY0BnGPpaCP3EDKegLVRAynw8H+KAviQAHn1UFobL842F9AaOPzn8B0P719wXQv0AC9M8Y5aA/
B0T4IpDk08oEvZOQAA1sQFn6fGW6+Apd8gvo/H76C3AuvrPO9l9RknwQaEFSDyB6BAaF9oVAK86e
+B4XVFIMqoT8nBjx8398RaX8Aj4fnf8CoGuQxr8nFb04/fzv3z6CoBBB3FA/CKADglrzQuyDjhZD
IaK/xs/nacPhK0f2BZg+vcQLpA7/n4fSn8yiX+jVL9bUJ4f8s9YUkAFMGZAFjMiTAPRC04PuFdpa
UPUYZfiP3evfraE/H87ncfn7eZ8M/V/tNP25C/WbeRed2tPi2fX7yIj68t7nGwRP8sWpXzIPf3la
m4efXiH/yUDyIXf9Zig+XeePuulHItrnzn48uRauJs9YAFxBggfCEMMIwBwen/ewM1CMAvg54BE+
ewrEsrKtBm+SgqwkwMRiQOGfumM4x1Xd8y5yBpxeAKX3BZxMmfzNgAX8pqQqf3syv37+oeyKY2XK
1sFgQMV69UP9y4FP9wqhLjEFp8ZnPhYwrRgU1Pr+dAU279Px/61JWlokXcvDyjMmHGY/j6TJrlCD
z4MkTRdj1EuEV9z0Rzb2ZdjmQisY+y0tA6lSXt742VwuSELWVRLXYV+L9dRRfm78fptaTJR08saW
/lrYdt3X6Z1u8D6u4l5lRGCVEnQu4zrZZlmfqtK8y4N5Nen4sqZ86TB+6HDpq2YeTkPXvHbNIELk
k0zFXeopCZbpMh90qcaqSMNGjLcCVZfMeo85+ZADzd6gsSdq8EkbWeJ5yuCmVrU/4ajJ5lsU6yjD
xcqkXbNEsUsXVXyHc54qoudKjRwte1Q2IfHMsmkaX3VFaSLapaVqpijVfr573gie3nuynNQ0MniS
/VWQ1JGf1iuapPzq6Y8WJbXihbhqsu6CZplQKA99VgzhMAWemorcKU3zBzaLLHQtXY/9vEyG/MLI
bNfNpTvWHmdRb6Z5QWovHPL5hPComqY+epU9dqJcTW0c78opESqbxzh0VZwrWTSZ6mOj0NyWod/y
STXO7NpiXJUzliphE1q2Ur6bPc+o2MvasKZkWDXO5sqvXbJwyNsFQZ6EEg9eJANdLWlhFHOJDVNO
0DLJuIRJ0tz4TbxMu+uK5Td5hlcpkXe1l1mVC1IoORPV8+yRBd0bWQf7KTexKlmq8HSIhyRRua4j
HQi2FGOmunxs1EzsuOC6TlRtpFOFK1uV6lbFAzx23HoqTdyNl1UXE6nWyUjftaK7M+Lp2b3VSXoL
E8OqOa8vWInfZXcO2uXbsb+Zm7JWXsE6lQ7jA2uLRWD13jNzo9o8vUl8th/q9rbOejV5qFaxLPZd
7qcKNVnIx/Hc68pVXQkaEWK1qrspBCq0kSMqw7lNi4smWZbpbWV7sipm4TZjUJGIV3Yz6bw5L7U7
TQG9nMqmWndZvTBtwnZNUIwL2nhOMa96TJr6nqfsdenqQomuOO+qWixtw4oIsypTCUVHIc3b1E6P
Q6YB3SC+zaT/MFdaL5BeI0Yfq6S6ab2jLWwaxjaGJx00m7prL6QsX9e+zGAKJsXheWPHeApJHego
J2RSvGYSwGiHXe7KW1YF3TKPDd1OKSPbFnswKOL6BT61owj7bHo0sj/gds43bvKjwIy3Q9N3y0JG
eSLtIkgncZl1cxwOqd+F1QSPzDSNMlnzNmHd206iY1M2ZtmaPcXeTdx1F0PbunU1b83Iz1Nf3tT1
PC5Zw1QzxGYx1yxRxONUFV7MVxN743RuD7qe9kXPItnT5VxXFxkvpqUVucpQpXfmfet3ySYQTTiL
eZNKiIjZ1d0SDWN/QWVfLfOuo9d9MlqV2Wo76e5dQstTYsg7JosbSXIZ4TpbaTMGC5dlJMx8fz9O
TbyjTVOuWdvsK49mOxoXv24ME/Uqd/LK9QBcZf27XuQXbqz2uo6XwbDo63xXYn3vmL7p0jcWDe9Z
U7zxbX5ERHKI2SRd8jZ/gJldHHCCm430mq03lCVf9FV5k8VBsarQovUdOTamgMdV5qENxKCKqX6d
6vdJRle0TpZC5x8wFvMeCbbzaJuE1tnkkKavXdHdBFx/kJ18BBPzupoyNWbZDQ3aY+bRnZ2KR+qC
Iwmqa8TbPjKJ3vBh3nDZPPCeRIXoQ99BTpqqa1umneKDfDfMynb+VZwBitVDizQ71rlXhUFc5fuR
WigUnT0vsjueUq408t9qGTBFIFUpHPM723eJ6vzxUsvhxuvdRdrY11bAxOXsWHL/Jk/jbeUN+2HO
DiPDYzjKJdUhk/O5bvh8xRt/V1Zts7YQWLG11RIlrVaQBdEhq6KMJnafCFusEmpCyvO7wk29mn06
qLnrz0kRj6Ek4w3RIiqse5eu2gKSR500Rg1aHxs973KP3pXTxMOiieUxQdkJIbrUyfDaFPwtZk/J
RttdRrLTjEbVtoG99Od1a5J0hSH1F3X9MLHAHniywkWAl9g13aZAB1wbpNJs77SGVNUFfJG203Uh
2lsvT0pl06BWzs3BImdyiU3QrKagMdEsu6hq6iYcDEeqSeTrJpVimdXdGuNOrAu2D/LZhTKehPLG
ZMsrtE7KNlvWTb8jgUYqmVC67tIehX1VDxEvzNoVCSRAzz81E7qtJAnFMG0lqg9tHGz5mCqbBW/y
kvnK8BGpzMj3uDUPJg+mcCIuUbTl53xolpNFHVACveg45FZUMKhh8wyUoq8v9GQ/MMdQOIruPVT1
98Hg68hmnll0lGrlTRnaODaFZWxmKCteoOhQQdmKl0XjlyHKuveT6RPVoEFpgy8thXo3obheuy4y
ujrUc3yhrbf2ZX0zxnILN0o3hTe1qhKdXqUllJ2hCfQqy3JFU3gmDNlVEXjrLtDjVTfE/bJrpz7U
oo6KPH9TMEgI7Soe4jd1B+lO8/ex1+q9aB6Yw7XCuSJ9OgNd6dAK1d6hQM0qryqnqiCHQY5a74J8
9JbDQPZ11hWqQtXRTMkqwcEhrgoFCzP0lnbZeZNC2RWkFassKVbIeCZChrWR8NompHaSy8GZhZMm
DVvr3VlchtLrsrA05eM40mrRlfcxoZdEpDu47S6Ss4fCgNTjws/HSWnfsg3DEoobKldopHKLkwvg
htNK9P05Q5wv6ro5FsVc71xbXXkTP7W6EiHzUi+kNLmZ69rsnzed8PSe4enXj9wrt4noY5gyEmhD
C6nHq80dbydgQkE6rlGSsZ3wGlXmVXycp1EeQSmVR+K6tXZFc+BYU0+NRQslHWvFMi62vZePd/Oc
Lukw6w10Su1qjP0TJfO0a32/X3LMeORGNF1z7Xtw/HgFdX8VgIZ0Q2Ap2Xlq2v2E7KMQSbGWk3Hn
Wrb2PC6pPTeeFss0rWY1xovab71Y5X5eHMjoFqjtOQ79IvC3YHIRRUcKvLnmqkn7dCvEjHd5LvEu
fdo0LRAqm+hj9VRD56ca6lFLtyxrh21TUEdVWrl4kbRk3mNaXNZtfYdgfiwmYWk4G7RwZqw3s5nX
k3Z2XZeZVn3OilVLCr3pYu+uJiUDEsyCJbZDekEnEquuB8LLiu5NHwfBZkhzoOt2XlPuOtX2dFWT
7L0/VhNcPYiXjJLQYH7kcSHXhusFtj1fs57scFGu3EhYWI7ChFUbF0vZTjwic90txgEyJhxK1WBG
dJVLCWko9aF+BpDoS4aBNqG3iGinOtkUqhwAPTpWygp3neRtvezjIghtGUCRphUUEivVJN50BJfK
w/YyzlgdSeHejYQ/+kXZhYVrISFmaJ/Xdj2bfIEbKGnIfxgQviMFrJiUiDDlx1a1dNqkbLIQy5yF
pII7dx5vFxMXtRL+eMPL2YS6mR9yrSFK4xJ+fEw7yPre+VyOe99jkL9HbMKgGLSSzXQOdXDr91BG
qhiqRt+jm9kNr1PzfqgJjrxBX9SteT0NcZT1/t4ySFWBn0lVz8UqN8xBDwLnjW06Kj3zK2DoYe97
MizqQUfOlY91nE+ApdURNCFbVzWneOi1mpKpC5kg52Ua30xoMmEJweNNXRXijt75FTAiyh8sZXfE
pCfSeJPq8Z0cjFO+GX1IBOSJ4Z6krS8y4D2qluY0VW2ubM4XjWiP1gy5GpOyjwpJllJ7rZIDPDPU
vCuA8qgH6Tk/tFkllWk9OHTE53UKh+sBvjcEbpVVehOz4bqPUx7Goywjks39wtOGLJvA4Egb6BI4
pNg5hi6MBOHQew+JN+WKP10cFeO2TaptMndamcBWYc29NaH9HqjZxudNFyKph60RsypjKNT92K+m
wnbhGKN8YYo3pTcRaK3kXZp0tfKzuIxQD/3W0wxIqhYy71x80OkI/c3T1bpxz5xMwz7lMFf7PDJ1
Gy8ad6W51GEpq2HJbR/C+uQRCLN3NIm4bus4DWWBIjH59Q7EmlbVpGLLUfVp7la8ZPXrPjik0wBU
09lmC6ulo5gBk9BN16pBWMVJbbZ85vUeVow8DFMhNqMPDLGGvDJhD5/r2MpjlSRv+JzGS5nPt6II
hixEM8mWgxF9xGw6LuqeoMiXo9m6LE9U2sMjnjovjVxhN33RDxta8EYB5W6jvuf5gifZxqwCAv2l
yQgPWebJSyxuNa2StfFrJcnsgLeV2zzxdNQwW616R/JwsgJteM/0Mq/ktGFzt3LI1DmoAaLeOiPW
0BzJPNTMUwEaDAr1GBzjIZ0jNrHji6T4nB5F0I1h1SBIcn097QQsww6tHWzo6mTaPW+w5fEiblyj
LINMDvMdkjQaZxS2RqNQCrkISNKdP296lyc7qKYr6KD9ffe0YZI+BTFfP38Fi7HQuujoAaVVU0Sl
P26mMZnWle2qRkHgQ9qrcqQkNKdtodkW+Em7f94AXWl2DQJyEfvy8LzJy4zvA/qmztNUsU4UGweF
47IMnL0MMrEEzj0uvHSCJdwU08uapO6S12FRlitKG3LIcZJcinlM9rM0175bQCkp3vTgbuySdGhV
l/hQK/Pg2s9tfjmmWZQ/fTLz5IXCgiqTeH0LdLUmW9PM3a7xMGpV066eViEdzKDdYcDVANyMl9C0
JyHQS70ndc4Odd+MoWX4vCGQeljZv5/9GFoZlKdRkmTnHTZ+lMRZpaYYb0Hpp0pDDTgYIJ1s0sOq
DOZjbahUloo2wnq+imeYJFWeiRVPH8YEmxW3dpPq+TQNFVGjux9kz7fWHxrgbnbpF7Re04Ius1Ek
oeYYKYs1yEJ9R6KyC5YggC7SBKbRTM7HjF11YnidkH7ZiFuh73O2qzqkiq7dpP50Ay37O+3YBZRF
pzKOF7K/nedFiny7GCS74CzWoDXEi140g+ocfcs7ccmHMlEFbuQCx00RtuVQKp5mW5cOO+lKtwS/
tlZ9m7z3mieK1A5OUYj0lctAJ0GFYnOSr6FXuSgKfF+ZRVwWMI/iaasxma4MyTa2msVa9tN6Guz6
OVQmLR5HkiXraYodMAwGAlVe+Wps8yZMkmEMsxvexnvsWQGxHO9wN5yExqvnXFzVdJNzbwP9buTN
OluhhJx7s78ajXNrVxn2FqOFyFGEGhlHc+ETmFetH8bz+G4om8cqhZTbXsWju85bvM1ctW3q/DpN
oOpMvn9LBEz+NMgOs/OeYpsoa9NmmzFzVeBxYbWuj34dyMjr+WunC0/Fc3dOsz2i/ioBESsE1n8n
mopB/xmouWly6HsXzZA4Jeq2jLxRgtzTk30hB7EaO/cQTxcBReeDIPvM5StDkQqyrFYj9qrI6lMm
Ahs2CPQs5qcbN2QRJN+rUhATlXPtXwRoZspUbtnmtlVUVvHa9FKrQA6QMWIx7/z5qhkmfDByTsJW
dyGuEnoRtP0KZkhz3mUltCkmZDGrL1AKs9AxFi8qDX1U0cY8fNKMegeZCXRHyJn+pJWGcFvwyevW
Q9WtY9bftwW2EYB/x3RGVpMEIbMlLkQJLlRGg+uJImhA4UM1zjac/fQD7xIEelZ8MTmXLVIneoVE
TSIns7fMw6mKizkaCFrwHFhEWzOVD2UY0BjkPat6Mbz1hzJec6svPdk4FfSgKFZ5Qp7KXb70k34J
1cisW5EDyx/xBIKgqbbWBkkYQ5KLBt9PlF/qNSmLVe2XzVIy7IcdmxdVl867uMXr0WTjDqSWOK5x
2NlV1msgeSOW4QSJGBpu+Fl9WcQmf/rV9RwYHpk8vp5GcevSm7kDqa3M8jykaMjWJPHF0uvNdQYZ
l/GOhGmV1puR+SKMyy5e4S5DIIGWoRUUgWLE9GKq7+uGpTtjyfnsxZXyar9bxZl/V3jtETRsF8JC
gVuvIG9HI4+6gAioq9lC78jThZ6HHrrzOl64xJRLUd+3bbPE2fU0pcVi7sVJF6YARgNkZeTxjjVQ
YZsaWsd8BLBxZSFnU+h5DSJT6PGTTjq7sTOkLkfkIbZ1DMSBZVHfvEFzlYe9HBdBVV30yF8YFhxn
lMoLIBwbUPlUW8nDMCaXCcpblQX+HnftoZduZXIQMHBw0fnYhXPMA4iBauOQq865vxQByvea4Pcf
v//ziSVwX9WTBV3m19eyfvv4t8Pf3/V6fifo9++fXuz6/dNNVcC/Lx7ypxd6cnl+u9Lv7x492Sq/
vYj0wqv55Q2yPzFyvrjzn3B5wAj9Cpfn4yUzL4ye5wv8YvRgcGYoh25PUCbgRYkAnJRfjB542wVR
xjFABIvxP7J5YPUwmC+wdF/ACuJPbB5waX0fljlwyWGNHYGlqv+UzcOenPdPbB74CbCROOXgNsFf
TwtiP7Z5OPJoAq8JyNDE7YU3trvM1stU+DuLrvsaSh/1SAglKyoHvoyx2+YCVOVMLzjRUGFSiPuH
Nu1A8s42GU5DD2byVJUqZuOadXTZ529TdkjGy9xsjACd3qGQ4Cr0rR9mxbrMSDTN7zg6Ue8cUuUS
5Sic+nZJQTHqchOmQNWb9lQ/S11SoQmfijeondUERShzQg30voHKnhZQwUmv+ulWA01NMrfP+o2D
X4Ba4IGs0HdNlBbvxpaEHZkg2K/q5q7s0qt3RXIDAaLEeMDy2pQr0u4IyJwcKKtBPKzFZenOi0Gx
AKRyt/LcECJsFcNpJO3Bqy+Das1lEnk8gtXg4JW8K/ODhJSaZOBctGlUQsao+JsaLoq7i55dSZop
Av3EqULQ86bLuFu3sYmqwG0bG+KyA2/BD4VfqU4frLdqxJZYETYgo/tvM75LMx0he1XPEtJgqnqw
UTDd9ugDd+u2pKqux8feyiXxyFWXBVuqD9raBXSEqnT7Dhq2mUVZAD0SOHSlgO6AdqskBqZBwwBE
yj5AIC8zqJhwj2mTrQpyV1oONOwtTlzIySZOlk+NLBEgzbsd5oceA0Gjd6a4l8RXrt8GHDom8BLm
al4X3nDReBtwUkBWAkEX6hd0Jqod5QbyWei0CfHkq0TqRQkcI2cGiiBexDY/YHxZ0BFAGCPuIusT
GKu/MQQcKlDict1ElUijfj2R6wEKO8vFxsZP+nV+oBMoE928JdBI+/FBsOuJx2EOhbMP+oPsQAPJ
gGHhAQrYlexY2IEC6UCK0Nm+pBH4SE26QdKoVNxIGY3kNaHBsdfd5UwuJKlDXYNzBr2G312Mdi/S
/jgnVum6BYkV6kdzUZNEBUCAinlWjfVAS5w3ta0eer3kfDmJPae3aXypDcjmS+DEXrsi4h1NVSHM
ti9HZcE6zCFEhhQUvl5eobRdjH65nLBYuXRe1PlrkcGkyYYwHaGQA4fpwOGLgY9U0tv5QGLLsgQG
lCud2kX51EY1ycYza1vrI4HmGOl50bEx8gtf+VMWZsmJkxXrIrea4v7Q+hGw6rQBJasuUtWNeg2M
a65uZwbKwL4E4oHfiiQ+1yPUKFPD5IV4rTo1ymKXG7TK8cnOHwh+3UD/O03HwQ6L2EEZbdCq6IPd
k8ge0JAhsGCdzpQmbjnbJhTzogS5iQjo9pp1Oww3Q/tAHFNJOa57cydEE9ExX3EguhW3dx4tVNH7
qve3ukYLb7ww5YnKcu83N51biXQA0QBmo4Uq7IZ3QOXb+l7P77kPKgnwxyCGqSff5+RynvKr3hI1
0QGoEPh48LxZ9To2oGXnU9iMdDeYaZn5fJsl1wHIDV1plzVoDDrAa3itOoUp2rvQuwAzQaQgxZSl
3eaVWZniA3QMIfdhLtmtP2aLssBLcNc2Wf3ecRLqPl8KCmSD9osAyW3Svx5ov8W6jXx8mfoN9OAX
BTTa0OYu5m5e0CDfUkgXiW1W/UwOseNLPwZRPbMbA2Lb7O0sThjI7kOqoA9Yx3Z+nxZd1PE3s2bV
3rpBQH+hTz1ZsLRoFmlf9iAGJXjRclmGJWIQLm3WLfFMY8UZosqRWqshBi7uwOYkMkuionbbGfED
8OrinAbsZhjreoViUNuCajpam23KGoGV0oMdNM8PdM4xNF1sXMnAs4dq63khmNYCv/Ebc9+bHKij
J5aJHPkWB+YWw/ukqzTx7qVmOx4k+Xb08M6x+HURZHZVcluC6pEH6zLAyu+LzeRdT1lqgP3JfiFI
EpU4XeIe3J68Fl5EHZkWzEAiH9Nm6YvuEYFhoioQUsI6yMZNJoVZMGi+MyhdjekhPkgbxq5nbypQ
pCQualW2+i1vkFGwJCOD+zQfEjAk15DaCxGCgZuEZdAc6bz2dD+HiexLlcdjtwF/00A33YE+1zeF
VmMdVJCJu37p1eB60Euce3ahLfQy1VaXY/Z/2TuTJklxb8t/IszEDFsmn91jHnKDRWZkSAgEAoQQ
+vR9vOzfbf3M3lv1oje1qDIrqxzcQcO95/zOjQJyeB5OkJXY2PzMY76kgSxTEnaFQX94QAX8dy43
dbf9ZbOHjbpADoE0OW4NvGu1m8N3VX8aECVZomCir91DAEs/G4K23qdm+t7KeHJYaRm/S+xL1m2p
OChoRIwTWBrj+Mdr1OO6Bb9ZQIPHNMQNDvtl2S3THQ6JzXJcJPlrXNx644iDsd6uNYFvq+YYTj3d
BVMVdrG8LmP8g8MNBb47JYcEigXO8PWpa8b4aZm6a+risG/Suz+ilptbx3rnzxfI69uu8aDtdPAT
y2Grq6CxSzmZ9LU1/Xjs4u0X1+tvb4NbLm2CF6ujXGoX31e8oD3rsvvKmDwgD9jRSrzNtfdqSesW
4Zg8selDGY4dkM44xPx+bwjOZBUzNOc4ScI1wOYI2PsoVCG8gRXaWrXTXCevju6TjFLsj3RaD7Hr
Hxkjy4k33VytifdG45hdeBPX+1pzHIDqzwis5uj5Qzbj4WTC7flxWTH6YHOLzQverDE0U15Ecn92
Vyyb8ELC4SsJQpYRnwACmZqh6NuLXNhStNJEWSLmIBcbLrY+pFWYLH8Ct02L1sotm2srUXTxrly6
L5JCnmwT1FI9a0XB58bLHTzo6+p/RnwNSxWFQVF7UAldd4JJKLZd23mFNyZb0RDW5omEzs58+m2M
Wsq0r1VGrOE5H3dqwHdaWgiF06xk7pDgO571ybE4Hpz0fvzqtoSdcpeJRREavVbuFNByG/0cJuBQ
WkOKulEim5fQz3tqNHT+7q4RkDWPZ7YWLR28p6VW6Xlcl9PWn7E5dBYZYkvagSq4xVLUZ9mwlx70
xbu7OSgYO/9a2/U3cCdYvT0RWexhK68rayomZXpLVnPpJI5H9PnHiCUJvsyVEmwfKNkqC7FcyzEY
//gTSoHJGQeYHN+jx5Mj1vGzasHJaH9Yj/5K8NsWZ6/S7X4SbrCCRcx3/dKcElzmB6UWf9ex5pdB
83nh85oeBzsXKG3YTszd5/CPYyVwzQYOx58ApkGmy2+qx0/rRwBuVFeIeVHV5iSXThh1VQv9SdL5
B0UmOuOmW05eintMD28YaHEew5c5abescfRQzHVtiykR78T4UBY6uxXtQHFP9jiaLLXZuh2ENEtO
3SaFuhM8mLl1cZ0OwV7AnMDxDJQgrqkp2nmxeae+6gZLv7//niHRT8sIB05GqBITgUvWc7BSGYdO
1XEcXj6cEx7GedqjtsNKqdhAZC67lhdydPcjILQiaVpS1s0m8RmwfKUjH4yH7+15muZNID+G4YyA
LMvE2G/5MJTDrvN7OOpmzEeEMQvYnBCoEf/bT6GPNzfRa+P2/b5XzmdX9yevhQYezNhDEcMVNhmU
ZficaB7icT3aod0tsvtIuvgzGeDu2XU6d5tUR39olotqLdTH4EG9NC3toH5akolanSMSq0zxtt/T
acq8tbkwo1C5tRIsFJv0YblTJovIqS+H3Kk7+G/DeGMojRPBx6ILPVqscYon4gc7M3RP9dx9q3Ye
K/QDL8x4Mo+kO1R3q+bqDd8ikmMliXfHur6QxZqzuIkc/PEDL4Yp/Axon540MUAl/OXEvHQoaqtD
yKrp/QJaX4gbqbJjzv2/ujfiynRH5xr6OkohB3TOnCzYVPV3k+7GmKwlGaeT01mUkFtg4ft8xwGW
WzLYc0TtX2ZWjIBxgreEqnDnUJyyNfnFF1HolSYPOlL7KBImWxbVlA3DDmgvLRAbuHUAu7a+rdoZ
Cq+H/QmsquZFsPaotHB/lb5/kW6ylstmgHY49l0GoAZsTd+bLjjGYYPqtZa7Gn9SpeZ36zY0G2AW
Fv4mXPRpwc5JtmEHG5TlcDmCqath+qJBDQfcruPQdPlCwbOgCNjXvnYfG6vehDD9kQcNgX3Qn+zU
o2T1twc3lu7BEZ0uiSNR9U8/DgFIYzrxE02GVFFP4eQJ8aLEaLOBNplsUR1ZBWkPa7dYGAtzqrmH
faDaEhDKQz0Y9xwk4nPVs3sYzfASzcvJQZi4SNUaFWRO9jZAjzdD68l88Fg7H/1yBjv5pwuTbOxj
ehxCB/RT8ENxY1St12TOqKIM2md7wD1F0HEtI+ohtObTEYT+los6fmyk+xY7CXiAeMANABQ1W3hb
NkmL/1rqvSSomKLU7MbW/1oAWcxokuaaX4RXMxwX79u8HIHAyQsMZPTrntg7fd8eaaQ/BRhyCAbh
p6botnAp/SJdG8ADtGjTpuQTRlTFBUxfgFARbXWRRC0p1IJuU5kJTYSe3kifzAUddJypTTw3/oj7
XEAQEATGo2jULpqdW+fxv3EyPIopTnI1o/XB4X4mDetyzonBKRMF+QjgC2bUY+e5pyRob8ESmiIB
mFU4EZsLEo3pGS4V7IJ+fVqFZLuOMGBV21AaV9pipGt4tWNSJUuTFjMYFZRXthjEoosZ0kgWGuOU
Xg8bamlEn/l1oA6kJZnvUfIoIQHiAkWdSVZZUhrRYxCtcMzW+CuobyEdX1IShKcWr4om9U/DJS+S
liVPQYxie+b1nkdgzrjvoYZf/L2TQotvAXKssMQzNet5T3pyUoLQvZokjPHFv3a+PsYxhFp3Bbdj
CT7p1qa5CoNvb5x3kIKbbD4E0qurjhBVRNIp9DxBStH9F4H6bUPgR3rQpzSkNu9jYU5DP2Srjy/o
teavO+BdDyAPShDOsmzlBHRjbND4rVrsdOQBxUXJzIPoIiDsQw1o1mxLJ35IUoKmPXZUAXU1PHGL
5j/5XOgnCoDwYeM1iJnAxW6t7WvKOVzsuElyxoCDuuvwFXZo7UI9PtMh+obM+s2S+tc2b041xx1g
g34Fl5PuBaiJLGq0KcLFjY5uDcN7bEAcwLLsd9ipexlpuud5pJqmWHBK56RdznOaxsXQR99t4PTF
3JFlTwb0O4qTa50GBUUtuCMte575/MQnmgKNjsKsT8LKolvJ+wj2xdo3b4OKgpPwZXxek/Fr5e0h
Nl+1Yn9xRR8Sz1srRrRbTX2Dxs2HleqiXXQXNOubR+AAK/MolNRnf6hM7DtgUtMQV+sG5cXB2eBk
jLKoWDYgkxtdORYpyM7Y2JslVpz6FgLEoHuS66ZPj9NfFKXfuEIh5SGkk88hLgvTmlKlKHqsXZtC
tgHUpjj6g8oZNQfQh8xd+NHF9ZyjaOM5VBfWQAGb2vXDxqlFC7tYnDTNn825n60+mOhOBehLJnzx
1qnBn3ifM9z8vNs6kcMA/AAwhgvf6beyS8w75/ODBoqIjuZeI5DCD+oWp/6zgaEIpu1LNDrA469f
CKqTTDVgNaGchDhZhlMYt2idtrHLfUDRQJm8TCaoiyRqe2FF++Ql8rsFWVJxfwWOvYn2jN0pUWrE
Bl6CjYvJKOeAk/E2OLjYnDiFzN/y9zquC5dw6DGBPOi5R0EqWVMKqLQ5aPYpazaIZ5qhpo1canC0
AA7uHIL63UbBtU3Bw2hStMKFXywML5pkaA9jajMCxnLnrTDyu6mnOUnXYzgED2hDcAGlEUSvWb2L
hpe22dqTx7euotI4D0vMoHwR+4GuXeUNHNCwjjhuewsrahq/Vx4OJQEZNyxJ4b1bHTRFCLgo83sX
UoYsxokpAHBbDywNNUcIeXIBZiIWIJKCgUAjHBdaiMB9loxxVvvDkNUNSHcFwgoHz2+6blkd+mXd
gZAXYZjHYcfycTSPTbPuV/jQuUypzrcmAJody19wSKYcXRnUzjb8S9fo170hk0PUoKTaevCcIs38
sD1fINz4qCSJyQY//LOln9yfrt6CHiT1Y/AwjveChpHnJoaJ4mu0ScZBAU9iPEbl8XcuII6oSRSm
3TYUUdAVE0Bh+Bd7R9QgKmgkYDSHW+FT52Cn9MnxC9hQO4KFuvPj1ckoQEp5l0Abia+2dclr37Eh
42CWoQeCg2vXMURxvOZANWhpNppzJv18G+O/BgI2WnvUUa4Y4EYjM2BeTYdlYrkDI45GTZGmKnxU
/nc4LD/hlqaVFlFSuO0flP0oGVOTd5BZGkQM8kg3qJK1Sktoc4GOutK2OHblQCoWA9vy61FliYv2
0IfTkA8CwOOMHU6pu4GN5X6l2hi6E+2davOh+iD9vSPD7F5VGj9YPXoQ7AesFOvnCnxF4IuHEBjJ
Ol8G5p+wqkY+vjr1DyrSB98Tz6EyTeFxVvGoC0se8tclRL81yeZvv8kPDwpLvkVLVCrXDU/MAXCV
gh7ZmIWY10hvTxz/FSrmEIlTPIxtIZmcisGThxFPYtcqQJUgiPq717kx+KhRUs6xexq2rS8t/Rrp
AOJji/q85uy1X+b9Mi0PQyJOzrR8U2/j2YyHPoD5z5JOZuF3Ip0vV/pxpRv+E3JP7rRHHDjyLRIc
dm3PqJIvYIKia5fGh5AG4dGx45I1ECvQYgDBAdYygR+iF0tFmW6pc57ROhQJ+wxC58N4I68i9Fds
oc9zShQYhafUnafKesuPZzb0zPCny6DHoSWx2AAB83LlkBPD6JDEsTqsaWHxnvCXmycDXAqVKudr
EaEkoj6oEzV8h6BNevrb5fVp4hpaNmxG/8vebYE13qt5eNJd+8L4hpK324n6UwF3khMtEiIPjV6y
QEQ7RqPDINNTmkIAUFQeQVrh4wzHhcFJcJZ8xdqi0A2c3C7tQyommLtg6CwWWliA0MwSW++npd3r
VHyOHIvU0NNm208XvD6IyWpIPicP/uhau8fUZ79bB+3nn7GPTrJ5HD9DSR9c9536v7DjjusGa58u
eey6mQVBKvv+Gvu24HL6HfXh1wwTaH1fJgatf9GvqTaXFSitTHo4TPiIDrbj2n8Apl+yZTRnoDSn
lMNy6NBIeDig6jxewDoo+hS5pd+nFdQA6DYhZBPRuY/I1f0CjFgm9UPtDlkKFSs0c9GjGU7jkUJE
AMIIpKLuZOk34nmFGRIvP9Qfoc2liD6s8JHW1D1EHAi0x95Dyb6D1lyR+cn9mH4OEnmaEA9v8XYs
Ni90bo99W5BxfFg8/e25r67EzQDGpW/g6LfYnkzC5nraCD3P2MHMSa5Lf922YMIkEkTQ/hOR+9fL
/S/BxP89H+GfxN49Ifk/h/Xw5P6Zlfl/ebf33/Af2xbTuIIwjjEDNCIEST2McPpPPg//B7M/70PT
AtAnaJf/a0AP+WWM30gw+wmT1f5PQO//zbmNEWz/753bEGE/BD79BJ/vX+f2X+f2X+f2X+f2X+f2
X+f2X+f2X+fW/Ovc/v93bglFjtptpzeQnd2Fje77GiZJ4aQ1aC9XHDrINPu1HDeEHWvKbM48rYoV
c/Z2iemuwJiudUDZrbY8vHL3Oqnk7rwCbUuN+IILqPMkQVM4LqRcAw+4CegC4ztI8qa07Nlw9n0N
PapD06xaf72Bn3/eaBvuETEF++MDDGq4zWfQAIe0i54DVrc7PpFkR8bgClVu8gjw9ZqjP1EzgdqR
sPAYbj4EPaXaPJDr3tQzPSwGJBV+2VaQqdHnmtO3KG5Brp4TaPCAlSJVWY1WNOHqOuEXg4VKdMWV
P5b4dqD3xuGIb8eR8/lOrfccrCTKAy4UtA91Dh1fVXO6nlM+6IsexgOCe5Vothf4RV/Tkly9QO+c
yX/ATxgofMWR2sWcCG8fzMek1sUKiE8OBgFcKE/eAIoNCco9n869D9WV7gxPcg8OQ4fmF80cTYqx
nuEAVR1CVFTYg6u+rCxX9xQtt3m0uY8BE7AEsnCN4UaMt6A7duwXc/9Ew8l3//rpLWW7CWprh2/A
5udEPDtNXKGjuE2zhy95E/RA+3NKnJ3T/kT82ip5FVqAcGCIiWfgpiE/P2j3qDZaSMkO3XCUtK90
8lyvUNxhXhJYScoNMBpgQgLLHLUf7j0fXjjw7o30mUhPnWp+9Up8Of4EuxrYQVuBEMmooyoEnECD
Lbl036fmc+vaSuDtQSKY7Gl2xjzG+9UDPbXjE+DHeJ3eB1CHKrWVE/2Soynr6Dq683GGuv4wy/Yl
UjYfwS0QcfTHqFz056ynJ8ZvBlndud5HnahAqGUJlEWfOYXCa9d3mDoIADM+LAusssAU88rO8eqX
w3x07RP8hAzqXRk45BSQU+QOL4GrODD99AGjTUoWIDfoXqGflfP4mUpREBd4eFhj7MTOOumRTIi0
6e3KHWg57nkWzt4CyQC1Nuykh/RC+KGReDUAwURfTS5AsNQ96f54ACVpkn0g1QOi6LmLPdSnMMrr
CwPDIOyt9uReh+AL4oPHfjMTY70ivS4gysP9g4AFOt3TcDbII4HwsyCcVmuvmKI/rK38xZQG76oz
CuzpJUm3wprvdg6zGdKZY5GdWf4uICY2i+Di1JUG/FEUQw0KsjYt+XSi9EtPlanvwYqsATDYXTQE
9SQYLjHyvtH7vJtcRCDMo2VIITuwWV8dD6aEG4JPeavvxjBYzdTC8QWkVIv7hnEPXQOfyasRIb2N
9d0t0Nd5aq9bUCCbXiJCu59DCEAGohqJ6Y0JPF4ZwJuJJ6D89m3RaQaiChYPzWGUIPEY5UYmZTxA
2mMPzQoRn+JTeCEsWuiDpkEep2jcA1JiOZKKNHxAmlkG4JScB0KfkuBBrxEgWXJg6XFc3TOGWHhG
5KRBHsjfpeKe3OPH1QSFJm0xt0kxrd9Rc64R3hPTYyKAbmr8rfWvlrWFh+cp47Vqxhm8Ypuntq/8
QN0N5pwS+YTRFM+RvOrAHH0XVC+L9xipUXK/P0CoL53ZFDLwcpVclmF5T5xh55uT75xieIMjoyDm
PsAdZctmcx49tD3YWnVlySGAA+3w6NgR/0i8CzYjj2zearjNwuZAO/bIIW791XXtAaTqACt2MXCi
OQSpXxEFyrWGJ1l/LTzNwQnr6Ob/M6CD0MqNX0fKcqXHqgE3OyL2jGTCAwwGvIGPcNKvAdz5Jfar
Ybt57lpsoF98j92Awhwk3NHWP059UC3kQqHzTyuUYrtbMDmkThCK0S9e/GLArPlsLdMQ6fRo7y98
7zh33DOdwVkfFnXcZP8yC150HHJeAI64N/kcN6WZ5LNygpe6dneN/W3G8ApTuDfIJ4IHt27VIymC
j+q7bzVOiYApnGozFhEyt260h1mzM7AhjTkJshRUP23I0WrnDxK0ZadApDVzXTCwx2s67s20AIAS
+7rZS1dCPo2rKerGDL7Ejfoi7xPxYALctsgWs+HWw2FPkl1E5cHBHhipdxMr/z00ONpdGpcbjc9j
L07m4OPwcvmNes9jYvcxW3bxfLa2LkIGX4y8SrMdnIketjA8e4cpmnZpYOG1Oicb1ch9OnkH+lro
BfDv8IxjoXLG+bmHw0RqF+yOqACXvhFGD0E0PUpczH4ynoGzFLR928CCm+G0uQMMPTgyT2H8Es4Y
uwOHaGs8mINb+5Fy5BjZdFvaKvZJPkfAH1qAWAy37uA9xuTspnJHtjonbttg5kLwSyT3kM5tYs4l
xtno0qDqEXUG7btdNFAyDDUpeQDWI+VljLBuGL4aoBVCIEzdAZagNEZY3P82GFkQL3jF85vX4aKh
44nVzveWOCXSvNnQJ49NbB8TwL9CDKUDq588/jPlZfg20ctsPybuH3nSglx8jeqfDoZxGwQ47VOc
G3Muua78senzYRkedROc3O1nBLfiUeDm4DtpaP5IDgV3Gw5SgU5b2FRFMRBE+A6JARgwLaW3YdhL
hyvHnQrWztUcmvctMRkxFWJmt66B5zpNcNT0R7IJON3IzmHpwaCzPaK+/c0LaUl0fMAMLniST43Y
k5Xk0X2526sD1FWh5tB+V9bBsYM/+OYG22Pr9ZXbf/LUQVxRXsNGglr8a9L3rSMnSvxcBz8KzH8v
b4O/VgIU3mwOkTnSFbBt4B27dsOjYtXknwHCFyO51CDvEoCGXYLo8m/S12V3H0YUhJ8uS681XfM2
po/sfpNh7EDjP5ERgzjm4GrDfQj3LjSoWzyRxx2QYoqwUr8cwv5CfiZ4cY23lCvKDCq6PdIO4/Ca
dMuRw+6dSOWG035geAqY0OQMELcj7GJvPMb1muvYnIcYrkUS5Ol8dZLHCAdgkOOnMnW9/zE0eySa
joiB75CQO4MdKzjoOVmfZp/h27PHenvw2YQDFoerf5OhAFngPYOe8zBDxg7P0jkpfhzEXGBXYMs9
NXWQGYLrZ/qdsuUl8DB0C56ukj5KxZ+F7SlCVgPbfushxIqoCwzYyRpaZw0RleN5z834int0greb
/l7i30xd4/RFeGtpN8AwvXsUyyEVYodgRDQWrvNhR/begLef7IC7xhb+aPawjarNdoUWc9X7MOyP
yIfueSPy9BmTqWgAX64CpADiDfNTzsFDNN8G+C69UgAZEWwR+eDp47Q9g4UB4LjCUVqj3Ybv6Mbt
XoKPGNi6F+HVBZYbL+s+mHqwqmCJNb80IiyjwTv6VYCUrQdPMskUHHzfGzPY028aMYOmfhCLlz3a
YcIwAcTO5Qsmsl24HIvJtvlKn4l3AvlZUf6RNkFprHeYF/AS/nyIgbdhN2T+9k1TlGyBu5PYnHbC
PzgHvYRkbn8YOF4KODFC62rFkJBwV9n50XgBokCoCaMx0+1jW5vKQ6nSk/QPgJUinFk+IAq+hW1l
ybuLEU3duv0Z2U/Xgpvxj/B3SzWd+AQsedZIkJ96UCsmAplnXubmLwHkgO2W1cBgfBIVYYrxa7ou
hedl1AOkiJMHY94ImIUGFKwTfcawe1kKehvH6oZsiOokQOhbSzFWCNQUgEAcqcgpbvzxyXbs0PRz
SbcBAQf0QBsHtI0hSXo5ig4JlfbGfVimTQgiguUc221gw+Ompqdoxm+5AweivoLrypEdhHUmSHxy
EA9O1wpICKhqksU4jtpkzIe/A44+XEvzFpbEr0D1o2adDxq/HE5zrsV97kJFLcLrgE8xWeyAMQfH
e+x1bUG97CJMZpjBq9X9LUSG1sYnvzlQwS49JrokmIy11cj6XwME33VaBLTSKXIYI4D4QJUTQJbA
BY4fXLYWNmer9xxfeEac+Z6aHaa9Tnr43FeJEUYMRMyQfCfAybYFmYp+RXZo3AXAgad7FSV/MF9l
ZnbPgSA72qsWZHN4h2oubfbJUkhQLDV26YIg7KQWlIuf9o53bH/aKS0jOe+190XdGXvDIlMg9vG4
9yKMQrv1pM3Ezu+cXI3vTrjzlw4l1JxJPAYjL6slYE/GHKAPYKUcU1ouht+a7QtjCPMRgy7ucZ0U
ZprGMEIU8thCAtV3C9762Ae2Srq9G17WCc7ndlzV+W4rJvFHCL6QR2uBQQdpd1PRwUEKbW0GDDYZ
yxVjLJY3vmI0mcbqR+ofJcY4nGR08boNjw5XcHIjGwYFhsf7QByMidjL4K2fb3Wo9p5xMtW/yPCX
1Gne4bOR5to5oNXohGQbcr3iEtkb0SEY5oyidVq6P0HzBlTiEPvrHpRnzhZsgnn59NNHCuzUpxi/
iCBa0u66KMZoB3Cn8Zk3h5ZcxwH+ZXuwZNsbjH1YEAbBj4krYWQfxGUDveDHttiiZx0eMbMH0/E6
3DYYEPDLxUSNAKe/PKoIlTj/M4m2aDn99tXfLn2Z0UYt4kmu265zv9j4bKffa7rs1haFkOuXAQIR
ifb3xHxgylauVLMfm9PIjoRGFX5Y3aH1KaiwPuOOc8bogHKeEbsHKRZK4GnQEGIw9higcZ8BMDHg
K7rBuhMFtSEGeOQsvACAxDic6NTZv+6GWyDAACn3K54OoCEq6oAwXbM1HIvR07vG1K9q0FUfy1K7
6teAWvQe1HGCSiC3Yu1ziHNrSTpk8/70OMYxPSl3gBZTsu1AXVyitru/fMzPa5+bODxydzxoBB4j
pMNQd4Hs2NVK5GDYU/Yl1uESbRBwyki0ledKBMwsBmFhstRlSky5UJNhhgvYJF4I/o2pd2Wa9Cfl
XOT4YlDJ+NtSGAqctfnlhCwHx+0nsoIwtKFE1dvDjDlBNZl2VqV3SQV3xviuw3vnPhfaNadZy8sm
p1ykyN2J25ZsrzGSzDXIBh8gQkz5HtGQJc2DVB5D5OfTBBCZ+8kYxlAkz6y9JC7NrWjeFNZSXNdF
1z9K96GXL4H5rUekjRMJzWQrRmcFUh/lEz31AXBh9SMlCP4ViJY/npFazYT3WK8CL5GXEV0zZ05L
d/uw+h2DgcJ4737Uy58YYx+1AT3Y7zR9HYbgufuw023GmWWIBz5Av2LoJ5YzeZBS5+4IgsnY4xq8
Ryoup3Yp7JI8Ufu1YsiAGpITfjDaWQNZaJ2umFwFYAshUoInjhmfUrxYJkvXNkOWbNMn0gJvHYM6
FuFOBxC79vN+hBhE0xSRpE87LEWNYQEbrlrpOfsEsYjB/LZoFwP+tq23FHNU3AhZDXEc3QFYFGbh
jO8+R34w6j5XCHMxS4HM6XNCN8xTwjSF0D2hSj8mo3tH5EnlqbXwuiumgx4piau+bQ4qPDvqlCb0
TaPmB3eJy+V9QkuwGATrAf4gJ4KnP+HSBoUU90goOS8hWm/uYPqiLnuTFugqi17w1wAZygFw34Js
fm/WXHkYy9E/8PYlkQMGgUGqW+eKYrJj2zQYSoEpoFPywjBpCTTqjhFxchFYctN2r6KPwDAUkGy/
xsllddtzGD1ahQ54gHyJ5o9MNQh8p+iTlwjZA558duP7ghGV22T+LAK8+LV3g9xfRkxOOPmDVyIa
g4EzR6lOVsQIGPV5573GDThS9ZqelGS3BWCENz54gHi36KQxloMRBJPr58G7NS5mMHT+a217zILQ
DLsSBR1iPPoH8NNtbvsdQKwd1/odIxKycI4e10lUMRKMBBNBNtcvgO+BBPyeMdV1SubThN7HTvyk
ooIlzTnu+YkFCALfj/8bx30yhgaIjM7T7ax0fQhDDOrhLPcCpJBAjiCiBHHzgPdgNyRBJjQj+hgg
h0XdT1yEe/0HJ0E0P9HlTOyu0f+Lq/Najh1JkugXwQxI6NfSgsUS1HyBUULrTKiv3wP2zM7uvFTz
sq8skRnh4X7iPPiPsfUQbQwuXKP75ibWonMaP7uNRUJjM9UvSXb1kss4Ah655CWgMGfR3yq5g60o
/U37ZFj7tDuJYJdq24SMj58u6xzeDvqH81Fn0xcGxM2gUdlF2J+FuTRk2+JOoSfCkjYqUkxQHbTK
5n7/wbB9cOJ6Z4DJGBWmuhrHFrUTmUskXffaexeJwJE7D1OOPb0Hilhves53OSWnYk6AVwBNiH7X
LQipUSxsIjKSNJ2VixV2n3WnCfTH+0k46zmyVk7pZuiLdSK4/7pqn1JskPg86ETFam5YgYkmHzJe
m4eCN0ZYkm0ODzGQt/mCL5phm9XtyhlgmkBOMIM3bfp1ioj+bOBmrJatiF5zokZTi5u3Js6KuZva
Kg2cu7gJUdyGdQ8+Lx8Uot5l8LSP0H0A0nuzxNWSd1bvrVLCyW2J8ukI1NwXr0U5yMA8TRvHFDdX
aSv8hlvb/RTGTqHWy8IgYPOjj69U8+s8cV/MEmKL8a4DIWzVh+i7E2eBNU3Avujc0nuZnAsaAcEZ
5fLGm0BXuIVByqmiZ6eNrfr3Kv1wYmsVZQo+IGe9L1dg0bbupxQRTXDHP/ats1zUjjlJD/Onvsbe
U2l4y5Zg97rDhGfDnIBIsuvFMX53g/IclxQssIMyeV/mn6X9VvT+zDP60Wouyzy4zEbOuP+0tYOv
7FUkniNXP8kSQy/vbU389P59NBkvVN+AAdplq8XfrsrWXlfvIMOgfSFpDqRfiHa0llwZEeWEttW5
0EnC4px0ngv3Kcx/C2icTXAGr/GamuM5wRU2cktaabfuM2cR5S29+a10xlWgq8XU7pshIgNAeCzT
oBJOy8n68qr23uv9LQCfx9IeD57l7/GN7nR153VPYxIiHaClUNv1/ouT/9oFzwGhLeB9aMBttsEJ
vLS5XWtkNSsjihosGpNcPrU2nIG1FWmPZOg5ATgieVlo53pMho46lWQiKtdYqczZ9dm9W5Uj53qy
i7JoJdSwd63+EGbdTmmYxcull/WXTmpfAmtn7aoDNm3UTLmVVXaYqnJB4mPZEZGVebMOvTVe+I1W
ZI9dQ8AhmhAuCISP+caefrJuG9VviTvQV3dnuK6LtvoRzczPUQuPkZG0hrMWN5RSz7ZHPjldhgSO
KhOlra5Pph+8jOIKHncTG+WRX3is0oyRDP+KFzU9zg0Dntw36fDcpePOFb7i/dUhelU0PnT1v5RR
u1xUTzMHLqkXwW3O9SwC7NK2/21McumreNtIrNfeAS7Urq/ap5SQj0tsPFEvWapv2dj342rwbzz/
AWjRUunJ0jOsMybMc9nvSsoNK0gkpYOA7UywcCB0M+Z3CO9Hw9ZuiRj3bVPuQ5IeMzRHogmUlbFt
1FZv+/vSVXtYe+Z3iejb69kHrN8VT4tT3usNFbgwHuCCHcly39Wq+R2KTRYSmZ+cbeVZ+6idNpXd
b0MvOpYOag8e/ag6RR20Q7EKNWydhovwT6LU7p29qQJABDhWrYXRiE1Qegd4zyvd5aSxfXC4yl0Y
LTnafNKWJaeU0cgHb1BfZiBXx9Rp9n3K65PcJlByflag5NVXl2ttNJHk+8/AakmlGscegZDZws1P
Vbwci2ABKc4nsq9ydSPpv25EvtUpJUx45prtLAUiNdCvVzn1h4RLi/TUo2ubxKPgLEBrZSCwIgm0
ovrcV1AfmE4us+Dag/lTcXWRRnPnwlfrdGOvOvhj6ZtHum6RO5hMm3IOZg7rbCx3FY5XtM91GNNw
Z+XaTp1rpxSAzeGikbkPLrUGLpuCGT9l95BG/lvjhdS9PWGRJyOz0N0ga6h+HYffkaI64c1fzngc
WseaMAFzxUKz7gwh34dcAx3w1FBsxom5B7jGEaB2mk0+OFg7TOem8WeYvpWm7amYSB4Gm6kA0yBw
VKZd8WNFs+4tD4VowecciYUdKUv6pn0u5k8emQpyTfvJ/fUATxTlsG3mqA8ppiItyI4Q6wLrkLku
UDrxDJ5lZQbeaigyPp4YrI2uW8H7XaTbntYkKOW7TMtdlBgrBzSrnmyrtt/hlmeq9+ZJ7qYZWByG
2q4rtKUi6oFmkVMJMCjpeXMUPQQK0L3tVcrolI7DKuB5tyzmvjTX5I06QvIBGNMYo3KFeTUw6h3c
LyQC7ZlDc1WmF8eY5879Jm3ubWs62nOWzAnIBFr3RsCbmwxoqi2yWJ3DYNca3QZ/8VHE4RoH+M6A
Md223SJEokcPWYQxrBKwnJbB5SnUsimdQyWKc5CHq+bT4w2pYLrMoyKUdoAO5WtRPmu9OGdyvtyR
FeL+WkHl7CFvsJf2VtCbBylKM51h4WAMv9Z4mJXTLaCR7jVb43mvHhKFy70sEBDeLOsN0mnPC2AC
oXNniy6QzkIcGTI8uxS/gEnR5k4piKRMdY8wxQ6NHXwJi09xOVS72OpuWmq+iZZSCTDqtkWDyXV9
3YykPGW6rZV2P4xURUWOmjXt9FhfCGqlRR/q6zYhPWrwxAu6cPSLWmzcakLWqPv72MOCP5h7LUTM
8aJNSheZbArpUYmnaAikKQO45zRlWRo+aZm/JAEIt6BaXeoZrBsBTpbTIZm+U9AjQ9vNIdnXINl3
zLdG68XSfiqElAH2jF+8esa4DcGE9vX3aG5N7O9GdJbcn8FIntgHfyIetcHYjQQVYju+VqG1c1Wy
cGEjOksoaPsaK3bC2FuQJ5Sw3juTTGyyt0iFEyNbWuGDab9PxT4Hllsr/pvPPvTPyn8QibaboxJB
QS5A3k/6LaxuYvjoC0Qha51gylZWshp5ZnsDVIfZXtXk/bg5Qgo3A6WsBJiXFh9kDujy7Yco78kO
2KwfSE5lrK17s9qO3oQeJpemndyNXfsZ6/2bkRuEwAzC0SUDGGenMSgxqARdf6tppwGcod0RPuUw
qyZ5HRS1i8Op7+Lx76Vx18cd2dVwBjr7P70bvTVI66WdcpiY6kQ09KpGwMD18D4FHAvtZ5mHlFIE
7RlQp+RSOFBtiItarpatIZbTIKELdMFrBows4qOZ34P14d0QdosqGy9qqh/qMjrZA5mrUeAP0I8z
iMarFiDsUZa/OvTapjpME2schylZVGQHl2k1690NN82G5RzL0sjvulTka22yrRfE3Qt7EuJjGunh
dupoXp1Bf+596ztM9TsZRW9dG5YvHnjJcnKfC7C0ZK7seqdHpB1hJDO9dsZt0BAHGos5JAdh4GZr
vhsSXSaCjciKb6VstOpB75mMVtGamAy0U8ztprTfVU9UzLby7mTwYucwTFeZMyecmRWjKmRvhZdt
3DK5+J2KYXrHjOk55qYqRI+bUO8GxlJbjBoZqUgQvhIsngkd2ZbfntKI51qefwtioBIEZ0AjFbz9
cuuzTPXokCgVrDxltCTF3V+uYWdng91EAaXzsYyjC7GuHYuhRd9pQnKX1UvE5zdt0QHtUV8LrAh+
YoJmbPfwEUlNTQcZPGt3RoT8Z337gqDMyMD6NQSqWQ5HKp/1bL8QabV3AoJrBDFqZqf5XKHj4eE3
hGFjLfXk7HFf+uFOuB2Db305pz5KIaCGQCUMXuTAioKo2uvUs5WzL8hrRSh/TPKZxptHIxwfgq4P
jjmLPR4tD1OK6PXnPKZZzJ9Hi8umSZL7epDVykqYV0n3q5McYc5g9S9wLYs1g60FEoS/6oku1kF0
6UVFb6j2HSGHyi/lIVbZLvWlue26pGCgOaiNFiWEzyyGvWXPkKtMm1WXtGoZpIx3BjMHizvSBQ8t
8iP0IJPykpm6kzWb0HyogUnVhgJMgzY+wKwBATgYl0gnaGzUw2eCIAUAsUFPGzpgrlaqPZIzHkuj
WEwxRGxhpDrNXmGubecM6kLjzVY8DjhfRnL7jG7NMFrJ7mtCc8sTnXk/nKoCJYj7z0dfC6Zx7dWQ
pIbTXFghFsIRPPgw2B2i903HVJBsY0Ah5HIugLUFd6KvXZubDAwiYizTcQDAvxl9aFMQKLSezFDu
esnNbMFjubVoXX74Ceph5fFqJfYH+W9EnmSRlfgj9BWbPsjqUhV8uyajXjZPVCEZMsWvZtfKjCEr
0wz41bBr48Ngv+eF3JSl2gf2VwcnQbPx5fhPRgIbDUY3AbwWbGoZcvFX6Ow7wQmfONuk3yB9Lgfw
8MW0MUya77haZT06GXM+DcHcs15J0CQWsyd5zwXbVI95BWiT+YLe7mcCEbhooNSM765lNCx89nSY
HkxWnyIWt0vc0UgGkBB3sOgWpd7exe4d53bF0C43k1Wqv/f6iNL4UiLamqSbowr7SvDo6GzZKV87
Ao0Gl2ProBpMtEsDF7qVLXKetZbpeQx6ofqlhdAoDuKR073HdADVFfoq14XpAkONmOhPi1l6LtpD
hQ1njAmf9v0ye0BxGumBJdnuIxKGHZwdtHo9HTeRDLaDte3p9F37vTNuFanBIbEhFWwcRtvltI5M
EzBvR/vJdoyAUCYBfK+Ct+EDmgc8gvRMjsfH6yPv8Dtw4DdLtNk0/o6SEpFOYXxhkvyeV7gAynNQ
388DJI0BB7SEuv4oyacXTC9yRm56tjYVSV6tY+6FHSGuNwNPjVB3Acop4SrNffWRcFX8WvHUDDY/
h1elBFtV1hvVxSsPPJKBjumOVBEvE6K0bdxXbXIsTfC6XQxwCwWxek3afZ2nSxkcEhB9iFCVcQy7
HxFcqkvA3LbjsuvFaSDdDXuqHQfADvvWPvYw3iQ9ejXdNPK6TpSttOboBo8Cs4jLeV+k+OSyxzzp
DiktelQ9jP3aar6mGgCaYK/Fdw1QGpMTPqO0P43+T9ChrYYkQ62CaRKAF7kwe3vBnGJjw0cadw7Y
mwIGzI/fkqybPW58iBs6c82WG8f/dTJOlwmRc7CJof7oEY1hv5YT/wpa+HqGMbQLw3rSh23Adaai
9hDA7gyOcfJUQNqwaUNTsYmrXxg+pLFpm3alhbEmQzDaGGDag2wAog4n9lAiuUXBdrJhS1nafuAo
UfpVq9euhpvGOJu0LK23HTGmNa8G63f67CukmlXSWwTl89AfdfYQjVs9btfzW2diyp7QAum1Toz+
g7hk2WzMYZbjDj7KJtHMBf6+sdjk4rVJf7lo2bbTbUJOSzMuaU94NySsMKop7Yxlle/N9HFyftpu
F2bvNobP+ruM01UJUlV+Obm10oIns8JIYteNvnO7liz2VIwb5IKWQP7FK2/uqLc7o6Uraerua+yr
kMil4eyN0c72rhcbq5JZbe0WNFt0Qhs7yCJgGYm2amb3nCbLa8qgD5Hlx9StN2fS4LeMRFMzZQcP
vn3uaZJcI7aeNZAIVY/WLupwWPb1+B3ZuffcdnRSQVi/ws6e6bslAwGlI9UwNS89FGQ33w6Dd89o
235S8l0UibsuMpGv+gFpytOuNRn9m5V9+UEHRHngqGIpjVqZjnCpHLvfvAKlm3F7Yg/jFbyWGc6i
2Hlog8bbRsrZOGH7ZjBY/cxrwrw5nYLFOIvGkrVJQnHga5FurCPRh5scqG2Pa+YcGvV5VE86H3uL
v4jpxkxCrkbMhwH7hM+fw7gC4VYwkfaAWeqfQ6rviuJWkC73R+yeDJi8Xy/ZuvplLNPHEfyjU0yH
RvwGEk2zL7dT/yvdXdM/1tqdl33D+bnGPL3QrFyK+ee0x+rqgKxUa2UixGGl6Z1u5Sq5cKxbi5Ek
BDDJsij8xqdiePY7654VXRrERa37GyzOl6OZ9ejI1jqN+ruGzQlWlB/SAfsJBK7+UupdsSK2uZax
/pY14n7KmZ/Lhp55CvylbdcV1tiSY77F/9Y6S8cxiLh7xjdy69ayVXrXdcskiKZLHbf7SKPkAXPE
/ejk0SYsbRvQOovNuPlfpAZGoe7PtjJJZk+8OGHr7BLA8uxR4RoGLB4X6X3ccd7hI+LyM3omVqkD
gJrSy63tVamRDhdVNez9mg+IzOlXRG3jXwB8wNYo95JpyV3AmLMaOZz5LMCSQWvc1CB5s74dNizH
e/aqrjwJ0qXrLoXaoqbszjOBhLPRB+C1dc8A6xZn0iUg3fYrc3ZsTTme0rKHSqNJ59zkaOV53ZfL
OHbwFR6MQgwrIFJiOduO22GsTtkEOAx79C6qU3BTGBQoiI0tNd3ed9uJV2qlSu2ROH7kpecmJDNu
05WtE00yYcrfjbELaTI/R1sfkF/Tlday8q5Na8bZafaDhDP7cbBl8rFloMJfiGdjVXvs3YntnvfQ
hX8cNAffGxD8400TcL83DeYZR2Hgi8n+wnm3FjVPJ003CG4zMbZB5DKaKRAk4mhXsThvEdckhP3G
nZdgwYAPkxCRowMz1iAnz8xOTVZzd0KlGOpDu6GjbtduypoM2CsPIPR2+CWoIzB+TjXWhDLn6m+M
8q2QCTSk+EDsukZV6y5sxTNBOmU8kdVaCxN/p4ocHz3p/hhlo3DxSE8hk2nuPiPG7jCQxq3YWnf8
+7FV6xZyBLzmIWU6OD+kmUb+/+/Lv2/+PWS2Ox4S0YMW+/vy75uy1hilmN3Zr33/QPPR28u/L0fs
NsUCCjPU7zJpljTsVDIlM80W1spBzQ/QoKd/Hv6+958f/v3f//re3/+Vsv+/v6wqpujgNYcSPgv3
ME//YewCzCxGmyQrTUPXcE158VlLtYWeghunGiBfaDU7A//5Us9dvN2+3si9VwdLNYXVEedhefzn
fxgcrzqcOS8bD1rVQzW1dTUe/nnoEkDufYc3WABYbEbHPfx9Vf3vV//8EKj/3sSRpyVdfozSfz+Y
ppEuhRcSrJ93mtnzTjODzz0TtWmLNTooRnkUmgYYdn6wE2Z95vzwX98Lai2DqdShpScuV610j39f
0ccjQ6Vs64B5srLoaxajLExB2N4ut02i3vrAZKFBEUnJBr4ZDVIGxQawQLJDAL1EyraObAuMG8rX
2Gb22ltHLTH/34+jIZyO0ct/fsLfr/r7qargUxIYDhACfdDu0HD/9aCmqjn+KJdBU6Anx7+H3jfp
hP7zY5PngPmoQjiw/r14SIpGsCuxiDfSc2sMrSxrAIDzUkmJn4G+RFhXrciN+yBC/9CS5r4z3TV0
8PZqmTI+MLZ9FxCxcInhUMfY4m17SQNiN0N2Cntww0r4h0mykdGdcXX9gCPLAld/5yTiA4OOvWkt
vV0QsEBoRcE8/j2A5m1RgUDXaIodFkOcA7/TNA5QVfhyrS0D+BzHcGo/0zSUuKMxy+CVaINSW1dh
+BQGVs0QLu2OLgMuBCvq+MLrAZ832jpCYVwkMXRWveqOjcIYU2v6beocfZe70x7gEraCdij3jkuN
5mM0rZwRUBUQOObe7aYszK3tTBjG9LpZDyGraBKUyiSwyn3cP0Lq055D/N5FR1chJhbHCEHHhtc8
YPtcjNE30bYd8+W1OfkbQxtWJYj5vVXE9GYmvZXUxDlMyxjhXGevW6RFB0HXu5hY8bf3RrmRtT7P
MuJb4SObtZPM7soQjAX2xEt5mlypUbT30Tq2UeljA0+jlyGT1U17jjIoMfzRdhsQfgh0+1hUZBH6
eHoEnWHvx4DJFFsGHh2NOAvWlL+fONbI6AbN5r4QuF1MQEJbO0Nr7XwUnRGcpEc/s+7quGbIV8rN
YAWYXRq21FRoTVdWz83VfP7W6IlaA52rN1FOCZqYmsN+t0K/FBrFqVuzcYj8z3TxXRnCR+6Q6OX0
pvtTf3Vg2Lp42lLRjjvAVptoSn7ZHICt2jDSS1npp26qzBdeC7Eu88oFfMJo0jKqcEtJq1bCkVjG
AFSk5dBi5Zy9pkH4W+ijfRRYhYN8jziE/p+W7SkxRw0D9vBs5026abNufI/Jx7hV0VxCmd5Gj9Wo
BgpRFWsuswTl3qQwu61AOKp4ssHjOVfLr52ri/OW3tDMN//5HmwhyjaoZ3tXDeqsWCOEkCsv3cT8
HmJ5uU2QRi5/D20e1VgQ0pswdTYI2W50diYW0oqZ91vSsbYFT1NrhPo2r/zmbmCHx8aQDbI2CxOP
uaGFRyRyNi6a7cAwHsXG5SJk5VtWOeEdFbZunrrUsRhMQ1ikS0VSE2PI0jG3OuGcqU51SBVRwqSE
1dmgqlBob1o5CIiVeXlfS68gAWU3W2eW1NqmLk9BABqNgTGGGJv4SohYvqoUm4so+OO9mWQnOb8b
0wnvM5t0St4THl5FabIZzlHhp5mim4W+Mo4Ab0EID4L5bKGdOmm0dxpI78FS/9qXo4TSGRMqpBnv
5HClHDMjdi8RG0bhZ/fjrsWi7oOCvaZZpC+rxoBEOf9edQ7b0bYgJ9YdktG8CEdo0r0UNukkTV/1
ytL3rA0bXl16JyapLh+XJxsK4clrAyI8FIBOolhA5tjtLXWDF5igLpMpxj38Gbon46WtRdoxrhOi
QsoTKKkT2ytVbGArZsxbJ/eDivRj197YXotOlPvefQiz+Mje2/aYDuO0AIYcrNly0t1nZd3dD0Z4
dUJI3LzU1ipn7/C9mdbeWlARrjyjM1Yazp2dJ6IlcFnnGpr+cyVHn7uPtk7AQHtq+75bW95e7zib
8aL3e2YkN1OBCGbr8qn05w0afd8sxjrJ8BeNjx1W/DsWI+KNUCbbKfLpo/KqR1b14H9N9PqoxXny
6DcEbJBMeNnTJ2qlfB1QReyFDkvPAAO0r7X8xB4qeQEH17rho+fHgmjW0AATzu2tqnHP/R1SgY1o
nlcJVoZI3Jy6tdgH0tMCY/tTZAnJGrrN2B9rNpAd1eD2R9uK032mu+vAwDlkNwQJrbGM4IS2vLm8
KJ2Qg5mBdaG0DimGBCOJ/3l/uaR4NNGrA8ojDsx+iE4Sto4dlvySGB/gENTVWz8l+tmEsBUU3YMO
XFbTJUN/p3bPdTRqp783lJ/OK5LLBLxbHMY7yvN937ENmeurXQOfcl5jvPSzcYr1jhxc58YwtG0B
03Mx9EZ2TqMoPDsw5AztHHJYbYyY3SlsceKH8/c8aoudEEQfwOWyMMXh+uxM072X80NkZxhk40n/
5xM9dtbJK8W0lwoT/VDe/33gpp4xZpLz23qdJAiitXeVRmEXsnwGC4GP1GNFoj0bfW7sGt6cCwZh
5IH07jlIUnGmgRFn0PJUAwXQvah2tk5mxfcykDH+0jj556tW2ii5CjMksv86HAKmpTYPMOLSF3Ns
DZxiwlx5bJ/Yp0Dew6gRy0HqpAA78OLD0L0OKixPfYyZzUNFS02WOZCeiecJS3o/yK5ehZW3NROR
Irjaw0WO3m8bgbV1vCw4Gs2t09lCNlbjjx8Z4cpozU0Q6GzCAaIDFC1D+HFTa63Pi7LxIu8YgV1M
xpy4CHWYhkGOizoMGID2wNFBU+Ft971jbSOumI56TVgD6BbRry5qHD5VbD51uceFgqI7g+VsGSQ7
SNvJAYwqVpvUJqzF1e+3GBIC7Llb1+o2Y96fBwFUrGj3mHcpdEb7QiTqVqtp10ZsHzaEsRE6XV8l
/dsUh48ZNP5h22OVPsTBu2Xn/oNtOFiRmixhMdnaj/FpKrPB05hHwcEJoCKPZNAKwKGcKqD4mmbT
sdsVsQwwUNbZ17ysdpNX0Pnh3eqtXWEXsICisdzkjLByc84FDNoLXN8T/ac66bOZpPYI6mjU/A67
gNjvN6d+MIt0d+zQEas4gQKZeN7ZqujJdS+Wh74bCdCx+Trlhqv1fT6knMPNBTGYlRRy5u3pCwef
H+vzsrPqCsqM9Av8THispjJepqpgVJY/s64AES5bV3TGjgdMkPoRdnQTfogkg85c4yNwiuDod0Ls
wKxy7UyfXZjsdR1FUoeqdafM/oWtRuayMqaTUffvnku3JVuAkIGFf5391UtTr8BTS6ve1zqjQQvL
bToQfkts+1bEjs+IqdeWueuedD41awOK42EsWQrMRAmxIb1jY+eDBkHXH6YfESO9ozVg9oLPtUy0
Mt5o2cvosGMCswKUR721juFoHnXCBy1n5BVw831rte1dyJopwLnNc5+xJ9bO+aeP1dX3JnfBeWef
Q4mcNxUlKjzOsUOG0ZTbWuJNyzt4eYPaO7HYtPDc0RmjfWQ1asOYY3bTOtFK2f5bJFi4MabNHavS
6/sABR1jhlgXhkJwCTRMls21STLtTW/jrfDkQxaJc9U0IILz9qAR+iOJLSZ2+tn8dfvkTLnW7EiX
AzLU+0NhQECWOQsBent6HFgH9eCSZbyjantWZnT9K//+ir7AkOlB88SnZ1bYT3qHAhYuJgOIAZeQ
uVVz0EB3g2w7skwStwCedDsG+GiVXHtewgArL08DtkHGVHKZ6ONaOHCDGbeynyj71GX97EQg46Ep
EgRp5HrorkHSdhfPN9exqFhvzl5ZXh+fUA1daKc7bOoYxw89CtiMoQ+fWAQgtjtQgjsYqqs+qmex
mnRaxWqYnr83vlpFBU/EBjC6uWvHL2NsJKiw/MYTrtD1mVZZfg9Qjhe2sQAt18QIt1brfrqlZR/1
4XvybCxY4wFWZbUluP1m6KGAil3ZJ13ZxNHHo0r6N1loIRivBIPZCHR5KHm+hUUwtm9+NCj6qzHR
4qXXYnqMrpONnyvGiUpepO5WGaIVC1S6h8FNp62mkJYTdSEoLGZm4Gs0il/Dcs1FlrDbKxeIW7mO
8T7BEh4UOPMnZnMKd7HHiQsU2MBHztvvyP4GkxGzNJOXliZiLZO6XhUo79/+eCna7KsU2U655LkK
gxdVy+1kmdtGs24SBl1ZDlANC/lGF42+mlgrttAQE6N5V+FQF0tgi+/CBUBpJW8+Q9Vtr1osAao+
+bmBMUeyR7VQNP+t9lil7CaVSfaqbPUcleEqGlFrLVs8tBPQYqddo5bqZSZf9Ub8GHmf3UnC3r7g
GtQpPNkIkXFnVdnWrqFVj4ATlMFSBytYR2nWrGVtb+wuidcm7hTpFtdJFW+RzRC9szEU9iGDaw9N
nhwlByB7E5ZxGh9GmdwEZWlT/oYuNNIiqa2FboAZ8MMfM81fYzbsbbyIcBQq/i5SYOgrn30qoxf+
Wr0Y2F1PDN7SjJ/SiZCZ++HDcLUntgBiBi+Y14xUMqDI78yG9Tt+b91DWaAsKMtvq32F8TtgLa8/
a5/iPRi5wTWjeQdqu8qM1lk7qsQVhq+oMqmIu07HnYEIFmTtEnbunWREXI5RscbiTRZ5CjaD0d0X
Octy6kX5qDl06Epn/lK0rzQ8RHVY+6hc88ZyhGB1tYvko8lqkr5hhsLPAR84/WsYzaFD5f6E5WBu
wwylKSF9ptNFAuQ3bkb8lYbOo3SdrdVNz2PKUKlucxNlgSGhwaq+2tpbbpqupNNphzSJnrTUZWwJ
en7XgOZVEc78Etvb4NnnOVpkBGJjW4MOTbG5JsJGqkvqbRyzNlb3UFn9GR3RFiMTFEPfNBVB+l7N
f6/Y2rsVcRsvw30wROazNSGMOTbkeeerSXP34M9j32lmJdPue8AMMpY5Wm39nFCNrqFhbOHfH4Nh
YM8bq+xiTobYxEnIqpDYrOjuGADblZltqKmYMzvIue5IDE+Q0Qc9T5Ksr1eYRx+SwT2GGAc7D8It
xRfaW+ffoToT7B3hbWvjU1UTkm+ijPum5w/0nAnew5hgS6FvyYLmy5rdnOJDGl1OqNF9T01MPS7S
wFC76LSIGRV/NbbkvQ6dfBy5OhfIQjsv0ut1qNxtybHl5PRFJPJFzmjbKvJL6rinEktsQdOvJxfl
ARH1Sl7rpKBry6vwO2v4kCi3Irqh39WkAMBzZIe4wK1ZB+4uMG5sFIERHHCjtbioLASDqnjoIbIm
GtBFw9V3RvQdRsNXjuq0sGKs7XSfy6LAcs4xh4fVqD98CJwLSMHXKR8Pha6zKr2IH9lCu+9pwngm
62VcgLw2AxjwBbcSS1a6Z2m4/j5CXeJjzHBWz/FwsBWKhX4juBPwKUe0L5C7dQLaNXuyimaHUfVd
12+9rB5gR4JJMFmB7Slzia98fmJwJjbjeOhKzp8ggB1cR6xkD8qSKUFztZLozUt9fWFzSS3atjhm
TZ+vc/YcF6kDaR44iz0OVz0msSCCDnczoDXq0YalpdmOqgodmPu7afV6A6fcxL9lbfVBrnWdDTma
T7rPTR+K2CK2lMutrrqUztXP9rlvEQV0blWFe8RL2p84GBdqThMSGcOjWKEVJsRNbRNUtd5eez4C
QdGQzUjrL3YnOJvGUtAhggemLGTDhlOKLr76H/bOrLd5JM3Sf6VQ92wwuASDg6m50C5LtrzKyw3h
5TP3ncHt18/DLKB7ejBo9PWggEQiv0ynbUlkMOK85zxHayYp9VDfIjk90KUaHZrl/es9UOJi5CAa
+cmN6RNnFfI5Uu457Qx8DqP+rfMm2EjRw0wpvtMl9Uc7dL0eCRBTMOK8WlZnr4qpiCA6WD+6y+6x
znUIi+BHpyi8S22EvXJOLnZl5usodHdGKF/5JSmF0MlbNkU5rSV4bmgLuO3tHr1MCVRDboD9XImN
1xBgJfV7ovMgHOMEAybFAGES4Qh15YZTNKxgdnjUr9Q4WGgNisUk1hpsxCTpZLId9g6lhw+nLE20
ESwJlZHhjBnweqZkT6GIvPY+7fWMDhZ6aO0deagfs8qmxyBldgX3YC6yc8XlpGw5HNJRn30WKQtD
nFN4byLQJ5bmkw7930kykKPMDpcbvT+T5TyhtIG8j2ye3OnHPNN7GebdXdZ4r6lXgm4p9kn5FRrV
LffqR/0XogdtsiBlQ6Ap5zKrzJMKrdss0ecpHO6LwKq3Efs9Jpsu20XCPLxyssceQxQXBxVpGQ3y
p4bo26ZyPXsDaKCKpysAhQ9icMgjvSguhi2/h7b67CdFs0Q17ewCA3XpXLwkHG7y/Fi6ihBM8zox
XuUDlJ/UXmD7mp12M2pzPRnsr9cGTwz2BJSmDNBk5kHsU6QJDoFtuOaVI4jIkaST0z/PbfWCx4ey
5JbtfyRqc+XPqrtpeaqzMfvAewa0I3SAHiAbnVQ3zivegGdc6n6e+Pc55PNyIMUG55U2Ost7xDCM
kQSnxcqIp1efqLPLQp91l8GyrxJ8PtMRcncGgzlKwLeU3eMOoykCF7OB3QoLBuO0x6m1SU0YBmiW
yvyhh3luWIEzXWyS1OMGgqOzmTOnPrFJem1GhvHwYLalV70UnBWrJKoOaVb70PCbnZfFCLk2obO0
Pc2G9TUTGOuccClOpzekj9j8z07IQr3seh9zo2Et8DImJlaNGbuQYp2McMqlooAHEEu0FF5wOgKo
Pjm0PlH4dJgH/1FEJAqk4c3roXUjfhiKLo3ktE/VOEVbjHENqnWKdrqm5wHXf+8fajsA2AJKP9KJ
BQpEvebiYfAC9oggSFamD6o5bF7VQvGx+uDatvpD11gMZIf6mpW71O4OIrOfWnucH3QGU70Q/N9T
l2OOd8b92HZ67a6SjDboJk5PQTDiMu6mBXPtXqpQBOtxMDGTNNm3GGxWUxVuB5W98szgQg59OjiM
kYuxkSckynrrULds1frWbq9uags60fqNn9BLC7BjF/bxB1Evtv2ifAwQHLYUxd/qxe1L1UCzo6fy
qSvBJPmZjdUzQBWfWvPcUn0XYILZ+yFcfZmLj2RmJG971jHvWcw1tR3chCwrVG8EkfypojLgKRBS
d6dYrLs23IcxZYMVilWmCC8HsiFhFhi8w1QNQBam5bWyeVarOXtkbkcMyCcaZWTlsy4DTgQ2euRc
Qbuyw+8cWZA9JaQT5h/P9WhdShu52iSo7Myp2EGVXqPyVXtloRGbSTeRaOqbPSvszjfAgxs4EE1N
iN9wmE8H45DetkV+2/pMPmWbV9TFsrdyW0zYCmT5IUGhykKe7FGjCRcAjRIxyZ/JjnZ2WpiHoEaW
10xUZ0d/JmUKrOqhJh23Zu9CyNomwRhaySmPxx1nv3QzhJ+FGWB6LaNVaSG/ljMFZOUA2sEPrE3m
MZAsUtQZkTP+GHMYFcG8a/LwmuFWSJfpOmW9DzkP6TDbVFCtS3hjDNhPeeCn27bHgyqi7JmO5kOL
IRWbErFuKva8uT9FggBKQO/FypTFfZcaP2ZeGeRGvHEdquphNspzN4gPjYy2LqkKWiW+uP/rT3S8
0YpFuxIiOG2lHqOUVRsP2SFkyQxsE0K4h3GrnQg7hlnIkg493QyGnSUh81QZI3Gb3uWuHeBw00jW
4qiv4+iX0kCsbpaal86+A36b/kVb1Q2bu+JAQ0q8SVzibVaFpykCIL4zJc5Zs7jXMXam0MSvNiXJ
biaOubY8+tx6oY7h8riKTT45HZKRKpxhV/bdHZ0ZN3gij72RjvcUDfzWnEzZF9hrz/J4ZtL/tFQt
gy/wxtOUEhlzO2jiNr2imCKxBMU8mJbLA3ZLBdZm4eyUbPfsrPuIdTfuDOgAjTOKdZf2v/FcvPaB
k29tY9txQuA2HeaNJg5XWezrB4eKQSfD7JFg5vGDW0ZFjB9UvHi0SUCwLPbdH9MMrznEp3M7Fx9Z
lU7sm7oHNUq6XZriHKgaqx1dcXHa5LdMyV5rsxzWbhRBEKIe3EZKZf+CQ6ex570jeTeS3Hhlqzmd
C5Uy1Jg5harIYJrCLVfa0ykbZHLPpnLMUIenMRDsxopxX/X5gW30yeggPlB6bq5n2UUUj73amPtI
h7qHjpKMEjmohRHDvQ+SaY7HfRLzjd0FRG575G4LvaE1gwhQ7qRr2+cyi7o83KKxcInkN73pIc1E
8NE1nA6XVgDiYOaq0bDVA9JYuTc4ePkmrPG1TcfNbH5X3JeRaUQsu7wOs2iegq7mCVfQUSIw+EXV
HN2bGcmUmYh4iNGJp3zMqkp0IB8axWNu3M1GOBynGM7QPP5OTDxXtKOrnWT+cDKFcZ8lLsT6sQeS
k7wOfmzv0tiOAT+QH69DaEHkO+qWioTGYY9dQwtkuIZzrI/3mrhHSzKGygs86H4UjWdKlyhg7ePH
aMB5BIsjpaWUX33ANlmwrbIxfTTVsmDg1kmrnP8/IWxYh/ccCeODI+tnWQqbmVi0d0aWZj15d1ke
3ucZhhaHcR8YD46qNZgtHSYZCkl5bOqPKvkw686lgXHc+LOvsBdYX1Ppfjm0cHBUhOgyRAsx0U23
tiM+Rjd9bAt3Ke/RL40kUU5FB20UQCzwD7Fyo4jQvgPewv9UKsBlaN3JNP3Gf381Arnry+Rj4myx
Hi11GYISoshIMnQqCm45E/dCSy3YZMFOFD2GrEI/Z7qilbxjUIhZfTe1s34ZnZYi3nI6kpm5xbKP
oV+X3TYtZrnuCuy9KM+rVAQ8ScAN7qwAdgnX/ToJ5drFND94aOxxSKy+LROQgxyuekIL22ym+SzR
/Z6mAtamNsk5AjeLOWn5CrU0jIWPojd5tOIE9RbJVjUnxlXjiuAgq3qKbdLqoD114rdqYnyuWfCR
x9F5rskYUJ34TVwBYynNm6Z+ZwaxwaZAT62pxXZI5deUjU8YeshG1ru6xdJqTU8Zc/yNZzz4xk1r
I5FmAWJvkRV4rkvazWQsQN9lsPLavj/mQeCeQvbpRRA7NxELCs6sjtQAVuw557wsmoICG7gPbgsb
ksmMHxfvuYlo2k+dwRLU38yDYrNvuMPW2sdDFa2DOlWHGkO+mRTJ3jeTD/TiChIEDaSd2/94FVgN
SajPHNp8T39zsOohaIw5HLa8wGxfEynCTs5LQsnH/17H5a+XBT7ty8G894b0WmNCHvKGB3UBOAk/
zjbuI6zVQIUG5SP0dvdU5wHPo6cklyUii4F0LSuSjRYfvOGLwyAUDDcscXxglslHksqUGGvKAQP3
4WdMXIQz6H0WeWhOjXMxC+u1bzBz1rXFW+H5zQqrdYiCPG+bVkjyUkWJxZXQwYSzkn0XHQYTS1SM
Lk1Xm8tWryJI2LvoQwFp4SjCNWaFmGQMtcTiI/GTZeVLDUussIzkpC3QAiR9+BTyFofIeJK4GVeO
M75nRUoOxknfpFM3R6cNP82YZKXBSVi329KEhdN0VX+wXGqRJu9QNs2zsJCkGR0CUAhvNcddQkbF
D5UUI0As9W7n/meZupSSVhdTJc86wgWdGnUBQilbs4fctzborQFaB2MlpvIuj1Xuf24NkxQR4UoG
nsOulw3pISp/8HEmGBhQg0zsMBWFQ9T+1ffKA4lIie3R6cgv94PBro8jts+UmKBaz3rX2HATxsss
aRJivPZgpCSxUpzCwnGuTVcrPlQvW0fZlxH8yVKJ28gTBAhQKYEEkv5tTA+EI8VkdYQnK+zLUzfZ
v7Hsv7sew2G0tCF6ZbVjoogrmjogiJvScD6YAH6GZh9w2dFRbeD49bDFhsRj6BqhL7v+MmIq1ezS
P+LnuciwqU5UgfBp2f2D0RPj6wxk2vAPJpBTMkKZ88P4iwjTdbZigxySgZ3de8dNxklzqo85Kwfa
qoM1lylLQypk3Y8ZZKz+6r/3g/NHSovnUq/YXSGIZKP8DNjCr3v8PelMiSrpCprmVLBPzTlaVwWj
oQHbNLGvcee03LhV06NRedRjRfR/siq95DkuM+zd3ARBT9B8tsNbPD07Pgh3j/mAyJ05sYCRePiF
mgG3UI/MGHP7KQkYJOVI+55CWBeuIkvafIwZefnBNcVGQGaRvIRWlGQfKXfb+Q6YM/e38Cd70wVi
7bb6lHF83M9T8KyVEqdOH0Z4hzetVe1AQUVHtxu/w0YmDNXo+Zo4pPle1D/hqsclNqTnjJV58pNm
Xw/ikmqfCF6FO7PBm7uW6XBjgC7ruifddC3LSbhxHNdnTLKmv3mVYCDCyXKPlnSkFAKQXk1nszbb
JR8Ksy7Ohhe/ITvYGcM1Q/2Bx+ZfHGk+pA7cnSZQX6zKaMH2jDFm4uHVGhrDUjgaNFBtupbLZg6g
DFTISGwdCdBdAKROnzaN6JtE16wELY3kBe19a+b23YFtB7qA5UQb2y++iopvEGXXmnkpA00sWnFM
34vRgcwJ6gP0xJTS6fQm7gl5pmhhdlxjnOjrPx0i8TCIP4MBV61gFeUlMLdueZ60E44bq+EaH2do
E0RM5MyhzI3ltm6Q5BuikgNT9EXcEzUwvhHFqhynncrAZLY9WwpasbdM6c6VYoXV8tbgNa7sxicy
F457N6fkc8hHd2Ox04p7jPNF3IHfG8yPXI6UuILAcDCNFSg7A3oKALhabZJR7ZsZnE7JAWNbJMZ1
mFi0Zjq8BPEbyA9obgqrRdmB+Brm/HWe90la/ukG78YK+WmZa+8nUFb8IORXSnKAjTDKMmYmZV1w
LAz/JGLCXxnmbD805dEMp4dihDciMO2sPMClpVm8svcwt6MigYSjI8dq3/XUFfmGYqToMn1vXzoa
ZBvsRMArADl1EwqZtp84X+21LajvrpeqPl2cOG4gqtju1uD0g6xBEmrEdAVj5RzM8zMrTbtKJ1rf
E1b0NqY8OMuXg3FKEsGSGY2xrAJu4x57NuFrJ1Dwa+HgrByrfMiGkzdRiCzji5kQ5ujntzJ6Hw3r
6PS45CyTU3JRaO4+x76NUU3ZYFG+Tg8wASa5NmxGMGPM9J05/c5n1sN9k6rtcnFUZGWYZOU4Kcbx
NirfTZ6Qa4eJE8/9+o0yJeQkcoJlMl1pr+3Wo2ZlGZyShvV1HFGCnow//BbnLPYuSwh4GNsz9ckv
dRfCdmq2aez3h7kwSIKiaWcOwOY5HN69xp9WWN6mwiOXhVhbBfQLp5553/iXPvKBBsXtNVJwRf2n
Ihq+UnrRd9XbnLBbqTqAvF4l76wsemPTWa1LqxFb7byxggo8kcP93Bn3BuhQzC7IzvUdN+HJG90D
FnaNEVASsvGZzFNk+lMJ0s74LMJFRjDqcRcJjtqzjeVI+OhIlgU91QPkJ0wqnsg2UtPERDQuDvbC
Zk2/RjTXfVuU7LMGEnB9hGJa+IvENBxiXdvAtfYcmqBkWVLta9cF59uBKJ6tYt7IZdLYGVeRUfIa
0Nm2DdsyOhrVS5aNoMmh9lpsmdhEQRmxGcowxdmbDYznZGYlMT0HDVB0J8F8cerJTtlDSH0l/Ut+
mD2Gufubz6eKTIrPRR6jTK6byFfAgOjElgMKbYS8ww6bbF8t20OW+1QddfpEtHQ5qANcRMU/KeW8
mjO3eFrU/TaR34YDys9367tBCBIaoX6ObPSCqi8oNoZ8MgSsMTNq66rJA0o80Uw85EgGAAMzKI8p
zQCbGj7ap5MyX8J/8KVCtk2uGp8zpKNNNPQJ7AIUeVeg6rPNSjfag2vLh93U9wwlMBIo5yeX4qxG
X+3QeMhYNCSeW6AL0exs5tr9lCHZRCK4FgFWDksMoaYUUcImChUXwJHGOqV/VWWsvdT6MQRkszYc
DGP6E9nNK8V0ew42j6OtPijjJBvr3HNn93irUEgjBbwtcpHBiQ+qQG8Y6PQYV7nzhHUIXW4kD7Gk
AGoexrlcZUVg7PN5VrBP7c2Y9/d2atX3hibn6ETNMWfGKamP3mdhfydqynjrkoPwMARH5VbfIyMC
Y2JklUR0yCWa0GNGOyLBLA7vI/iAwtiwf+GVilQcTQe9BzLNkd3jxvJRnL3W+sZNJ3mTWA8on9/S
yGpRSJ4ZdGom39FoPBRl9pQ4/escYBtAE/4ufavcdmzMqs494Lv4Tho/PWJl32Zk7Sy76TaEidqD
L+XWGoF4VdFnYccevJni7IJRJUMXKKyQJNcFMUeo+dMq70ivtDWgaSq4cwZZt6E5GzfaMV4w5XxR
pQfNe+jfpnhkBhC9mIBv1zonnSGe5gmhwMXkMac5COgOSWBAbptH6kXnLAP2h302rdLXIGWL3mCu
pbpPvFvNhCJUfPB897yfYmxe7IatOmXPawK195Whb7qUA0g5Fh+JgreYi3c1Jim3JAN+eoLtbe3G
j739WprZYa7j9IwpnzqyrSACvU4JdNH6Bkln+Oxt8V403cVJnWsr2Ej2sU3DqYQUWm5GIqic2z+J
TD+JBrdP21tgRN1ka5d4ZgWzBE9qDpLCvGNM0G8sNBdKmSum9E6JsaK4NDxyKQW/Tp1b3XgD/4A2
dCPkcIlr/N86hIs/u8F94hIfDwEqEeWDkCnG9Embilkq0ubYvQQ+0qn08B77WfpWlx0Ja2qrZb3z
yf1F5L+rnW5g4xBvIVk2LUwJyMB9Fp9ljIOdDBALZDNChYBDsnMvquiZtC+hDKu2gE065ZvvIHxM
02voguK0yugEEKbg5zn11tL30lO7TjNEcIlZb5IAUIwSgpM8RXRlqpcnKOLXsPRwtxZNf/Lq+RRP
uzGiUf6G5bHe9SY/CVUE9zrOUe4fR/KfZTv+FlN65+d+vbLy6a7HAraJmwQRV3xhaMxPlk/QpUF2
5/KE1WG7uygl9h4U8mLG2dV7QhP0D2BNISAnmBdrMqflcKnG7n7OZLVTbMltnndsL2ei/4Z7tHPG
unVyGZplczOFz72d7ru+t+9cOE3SIoStNM94M8In58bNUdTJryjTQ9tes7T68KIugrJFeyJNeehK
G8f33iub5abGqrnJom4Rjis+YNs/BJb4DQZGQFbdbMRAHWqQQ0EK8YpjrNtJ7T4BoL9WGg4TmOhN
ITlcFbWxpcDyQ6Y0CY7DeO66rNgVurPoO8SQ7G3pM9Q7pVy18YX9Vgljo9mqbTAZviQmKq3VBOHG
qDC76n6CADfg3sL+SezGK0hX5z8JU/pNrDxr5+BgShcrnsgnWvhwDfnd+KzjmfcOEWGFhfOUWe68
AF1JLC9oMA+k2GTS9AxtXoqXWOGDQ9qmedZDfbYmBpZgEzhUD8axg4OODWFLsO4rrJNjHHjvrgNN
sVdoCb26mkj1+0oyeiyhZ92Qey5KWa1xNDRwUdprVfo5jlaQEaGON1TzMsbC4UwqFncy3Zdb16hf
3BpqCVFO/a86Vv9fdaz/qmP9Vx3rv+pY/3+pY30uc/76q8L1u6zg4IRR97/+5/f4P/7jT7fxN4+K
8rf7L79q/6e8+8z/tP/3Fy3lsP/+vdp/L4vdfHaf/+kPWwxf3fSg/zTT4x8qrP/5W4R/yuUr/7v/
8W9//vouz2D+//H3z588LjZxS/Tpu/tPbaymJVxpev9VJetrmfzb3z4+v6Pyh6BMVeaQe9P4z//7
2/yzqFXIf/MZgCqTozJZdGFTlPrfKWp1pe+DzvM8Nrmm7/z9b22pu+gff3etf5OmqTwOFb5QCIn2
3//6ZHhPKIylbqjg7eTd/Y8//63Q+X2Jda79x9+Fa/EC2aQsX7h00HqmULbnq+U3tN2lTZYf9X8W
tXJq9RwGKTDhrOIQQzMDvrVSCRvSKVjyaT3iuAN/peg4TWrfYmMFfBeBoAmtYtOgih/MCb4BDQgT
Z6ssM2gjbh1YlyOSHJPrfeU6F6xV0IS0f47j3Ljxnq2hmA+RERxLpwCjIRjP5Fl3Tmr/bmos9kBs
yesQh4RVj/wmxBpFYryKbviiVwnjkZk6N70L+YtBAgCh4qav4m49NZlNwZFQWBOHe8+I2x1f+Fo6
zw5TCNzemHpw0KzjHGl7jkxnW9H2BIEg3hR9eXFGI+fk9zqFLY40PIAVnw0YvYn9LlSU1IBsg5Hf
TRHmZEV5uAMFKhOhsWYuD4Q7mA/EVS+Rb+2sZUhAsg7HdA6+ERr9ykoPk2H/2ASjaPoZPofOZ9hV
fAyTeSgt82JqReadjpmymUdC11c9Y2JLwTDKeed2DI7caALmlzPs84iq2QZ+aoa6k31rzNa3PlRJ
96qXLOg0M7Ea8IUDGNgO8XMnbUAeIZAMLbF0GAR8zgbYCDXaFUCR+VznUHyC5rVRR+aktI8nt5x3
ij3IhWzrcVBaOXkA+7VH52yRDwBB34nKv/UbRWQ1Fk9D5UWnTGtxMYg9Fu44305zIi7KyKybJPYe
7EaVh9By7mcn28FwRFEqNejVJdYkdV2cOdURzgD9yURgm5uMHvGyGsQtlvOVX//EHfpOEC9udInD
T8UWAr14kQayQ2CGOPFFcm/radxbXRbvkDu2vgbGOtFNV3SwVOxTP6Qf/sT5K7cmsSMiTeeX5483
9MKcI0efi87AVT2qky5me6WKJek1OI/ac/ID+IVN35gDxhmSUH4GBad3fYbHou+Yy8YJAPgIxRin
Qtsy0QlU19xNBSLRX39rYB2ELaboRD7AnfvVPbMvx0lxzcwgEyDRoHiDyjcoreJlMc0u6Jma2oPV
eqDJUElhI5eH2DauFd7rM5nIxVMGc0KbGRJX/ZJTCLDSDooYmuVv09d7H4z2KkpB6DKoX9ia6bWK
24pLLPIpu3rPjBrjuhF+zfS2BQWZWjeCbkXaWXsmHHFQzdfZc+7ixnyyFcFR/ZnHywylLH5bJ31w
+b70nGWp/YDD6crpgjHftST9ncX2w4BxtkGjQX25kh6yV/NEisOb1J1jpA8BJk+ykmtpVkQ684OT
e48DwzLLfwUOhGRpuK+zYeDeIT4202jfutWbqounrLbXOQ5vrKqn2fGRlEM4Vx3IqECH4b1yAA6K
7FrW6JDZgoZXFnJ9lZTNodHOLikN4AltoggdhxUCc/CVzZN77BgalDkVYwFcDDp0UMkN0jqEgYfA
6Fdywh04WGLatfEcb6JkvPbKOSUm435Ieixs3gtTvQtH3hMC65plGLcGvzdt6iG2IlIIjLjj1bkL
4qsbQJYqw2rrzgZGYBV9QGDvlxIO6gcwhyce/KTMM5i7WWSVtS/crZOE8W1jDcm+DiCUSW8yDqYr
z1Xe3Gi3jTnx5sUmcqHj1U72MQ9Ocx7Kb0iI+coBELCtEgtTeCkwMhSPZE0YGC65rVEav+4gHvHm
7/NoobMayY46pw+8gh9W/RJUnLEVirOKnbtTs0x4me4xtRnjhyR0HlNnZ1FgwewVw1tGACTCMLXT
9o1dzvf88wh5Q9iI7Am1Ia3/XqaxoAGxe1dh9SceGZqF4Xp4IEYI6a9i3KyZoGn/q5GhPhLkisuv
ovBJOVrq1s+C6wgoqZ+HY85B1y9RpzwXC6UvbyzTBRXaYKKMY4z45r10zTWu9eXm0W+/JIgQjwvy
iuSjTWzJ2MgndTNi8wlJ6vGcSl7mshfrohyO5Hw+Q4mSepsI/6VNG6wyhfdMDeZz6k2v1gi8flSo
jv58r7nHklI8khmG6xQSO46NS9B2/cFMlkFVI58KLATh6MPFoA5gMGYa1XLjuYgnueFIv9hD4gPp
pozWDjJgJZFbhtBcoKPx01XWgQihaWQfUBTRsPPixo17Vrv4rkhwA03S6NcTseTdPGHNyTyIU4YZ
HQzcyO5uCohu+iKhSc7akkj4iZh7VrW/Sz2YQnYWbuFi3AduQT1D/UTkEJnewb0tenUgAL7Us2DQ
MiW6MHUKF7CiL64FxCIrXuuG+7sYiIsP7sYxQcpy/6+niXo6D/TKltj0k6BNiK4559YswOSjGpZo
eUc9ZccqJDioseRhHm4u+CHwz5gReHzUTCc3gkMQYFsjO8UbnbhYgjFFknTZZkxhIMiKautBTAtz
U5yg574Lx833eZ0iXkTE2VpjekqVtWPAUd/kMMPx2kSnRiH757Xzhv3qB4MMxgR9wKj9k0XBj5Fg
P/fNiA5B49A5I3UuogbJV0xf/aywe11Sl/AAfmyETA1DLmIuayPOIfXifs/1TeBwt9fgLWA5jUDl
AthsOQMTkJ0nAPzv2qtjxhmrkYDioRlo7IIK8hIHcI3dFx9z9QasJNI2XSA8975zYb9wD4a7zlls
ysI5uekoKSHCom7DxTqUfrgvaioK7Q6O3CS7GQd1fDGAqp8z4uRY8sv6OjM2wKGPPdTrkrcKQTjL
8C+6Snx5Y8N4t716UKzWmEAbhUc0jokdALy6qcfmzce+rhokxarEkOJ71zFyKIGL8UhOA5q+rvUX
Xsu3OHOdM9U/yKwy5s14x7kkTwzs211tArZwghizMTgLFz+Y4Gq6zZPwFTAXyJ75FqV2HxXFPqMZ
cTePFgxsZmB7XKdYRZaLgHq5dMQ6Zx0YeM+nXs7UflrmujaLmkLXYp9OtBkMtExZYxng94YwW0m6
XM2E6MViOdr2U3I4pWxy6B3Dy6vwNvL0G6gO1GBHmuRBDPSVDmp454nsK5fsk5OvBWonBsB5Ndpi
a+TzxjOshNlZ+m4xI9ykLVuPuW1Txp7BRWnUZBOPZjUylLBC9s+zI4jwuE///EMHUhwDMMjkxt4L
enjH1ms2epi+yVUfJDPQQ1iDlXZB4q98zfZstk3eaRejec4YpSIPtu4kNGuSFECIA1ldZjsmC4YE
L8z6Tnb93i5Dh4IKkHU+nYrNMFkLHzY01HzyJ5Pi3hZgKCVVARnHpmPlandSzEtgooJuruidDXLx
2DEDqIv4KCcGC2qgwdOY4D9JYF1pWq0iB2YHjUdOZkEmm+/yEjJZ+1OQZ9xHuXuG2sFWCNYppwNm
iFWzNWsSWlaBUaguwa5k7msUOdnachhg67OlhzuT1w7D0n/BRe5viqSt7kFYbTMZA0XgNvb/Sge0
bAjd9NaTOcR7w7oSyZ5whBdPSlU3kWHfGGP7hP/jET/rWNR/WGw/2KObazM37S3OigB/NjeQ2HZl
LN+nuG0PoWnurZDSTzNK9zGPkNzDTlk5x2AgC+ZH1t7Wwye8/nNOqhkTb3jbXgGSjky8+URKlxIt
W/KMirOs22VFGx6I9P7BtlPfxKo9RCDpbUDhB6TnoxiT+TGDtQSXEMgU/Sye80086uLNYXaoF3g1
zkfXLuU+7ni0hA004kb6n63AegKBiSl9MpwKE0c1plZy+eBI4Fv4W/wM2Aa0euhbh0LJxfs4BVtF
+8BqxNheTBJEqsto6ppQZUs1AN+8ZR8i+w9Dms+W0scQo/6YnL3ou1JX8Bo7cAsvWakeO+3eLWGB
GPx/qV0aielOo8iix/hkgV8bVbh2c2cncqc6VFFH3pFNkeM6Hsm176nAegp/61ORWp9CK94rBs9Z
qvbGzMzGjmCZOqrb1LEDYs2d7+NWUidGY1PcjvatLSUY9sC6oRcaC4oFWxtD+Z1P5nVjmjDavKL/
amxQYC1JgKouAGsK2r04a1EYaOTymIbjoVIh3W2YoSngAcivXSo4kqYnfiWxTgw8D+PWBWMwzhxT
iSHclS5ccVwW2Hpb4+TGw15N4/jsuW9JPd82nKMunQ7yuw6UEuOdi1nPNSuhycS1efYEPdEt84ld
FrVH0+uvFE/Do+E5Brgyv2bBVD5Yet9jV9uYiamOMhlPXByCKWeQbVxbcrDzm4KJikndDTCWEU/S
qQ3D4gCMjUwasE6q6trXjOHEkblWv6ECQ8X9qwGpYHDkdgROszjj7QfaaXOCypfelNneJs5kL3Gm
pBslbgO2OdMEZaKVnbgtDbzgQXquTdvfVBmVO5q81Ikd2CGx64/Qc2kSsaU6cDXcYI/qT5PXf0My
1LupSGzePv9Z5RmkYp3sLVlNtx6bejlqfFURxdyJaznnlCT6X1wHOj8DgOoJ3pFk0rgpMDOYU3/V
rqT3LvXLozbEU2X25i27XtZSD5NPIq3uhNPnVlZhvZdT/xgMi0EgpceYDbHfDcUNCblvawr6c0+t
UIdJ0cCCu5oTad9QcpwelBsdvZ7TYePQZCQK6mUirZ6aBU1DYTYFH24YkrYdwrMdU/oUcCsPNjMg
Ql/OtmmyZ5rZPnj+UC6oyj8AAuCIYum5tG9mNI935AiTrdW6NnBiNZ1cgxCHFDHs/Ca6aR0N/TMP
7zRbSGY/3Kguc7s5i+nCm83uy7YaugK6bFiZaBAH9SRs+DqV3SUH8ma/83KoDMTMNhGT3aa2Q6gF
BVm2+BVXfnRLcV1yh3iFaZBTqfZ47JDuMjcxgZvR740jJLFLa7acAXPZbUgzYtceYU/w7xvmyfQL
2qa6j2iFinUr+LigIgfDnVO5d2XqO8fWNJ//N3tnkhw5l6XXrchqLPwCHh6Ah4E0cMBbku7OnsEJ
LMgIou97zLQmLUFW+6qDyExlKa1MlWk1UZnFJMwy/iSDdIe/5t77nQNVMDs2WzA4fkCH6mxyDO0A
E94R3H9Kmomm5Go/5dkpxQ+16vNyurhNnpHtDSzfrbnWGS6Jh7yRLq2owdnPIpD70h1Sb1ETGKWY
9XEm5WjmuXEDbYIcHziVMSSSlGlMXy3ZfTROy5YOIO6diKRUCXIq0DmirHJn+OeEgWHycYjlUFoy
zIgrIFfb/xgIJMnjW5q9BLLTOfNFRVqBOQOT7Mu20kJ5xIlSjAjA8aw6cmbI0Q7u2NGF7zI7QBYK
EGVCgcw2g2w3MN8bcfFwpPEUQKaExpK9y+hYjVh4bKLDvjBQcA0kZVNxUil/oWej8vOE2elpRdwE
yniAfpHuOl1+jWxA0HrzR90qPhJSOVYo3oJf/yy8K88xovt+JPDs5sQjmER/JkTChx8+u/WmwTGA
Y8OMn0hQjMCgOTbJyi12Jgx+ZXlcDHhagDQAloflexcpDAemLzWOXlkmT4uolhuRBceFi/q56MJ8
q3Lel56JOHwBxUu2UALQaLXSabQIG7mMTCe25Y3J9NqRiHM6G4YtyRNyaGnN16WhF/DR98RoEWD5
Elge/SSxmIkGShu0zpOz0pTndIDmFazXg6Y5hNo61NfYx1AAZdR10EsEngYPngdWjVPmcB3S1i9d
J4CCbDmGE3o4RT1RSej/rYKDrolHhmn0TeDiyJo0br5qZFy9yDO/A1oS/0qEJ0SRsjnBtDKiIRaV
nfrDNPqLwzFNdRRGRNmeKyI8NID5+QyBNmsKd7a+ssdnomvp169frmNzgR41cssvow9bWuiLoH5r
82vrklPt7XHwfr3ojKcDXC34u2jOHlQjGernd64gJ4O82de1zmEjmvHW7drZDN85F91PAeMPnRrq
mzYhg2PCwFCh7Z5SYX1JCndA8hh0EQG89Wysc39x60OdaebRKJf40BjyEOb91u7NYJNCWIOsDqdv
jKzL5BjXyhL4exIwNBX3+yWSAcWpm9EcZobsgo98yT9JZsSHup+3TuGu98R14H+QACliV22gUb8v
vcsDW1Fs2ZfrkP6UjjzSo/amLGaqa8nojV4XbwM6OhDBlEO0dZEvfwCr2tRuf9Umiiij1lwNVzuH
z/YFpC2R/N/4HP03Puc3Pkf958Tn/GrPre3Dvza4/tTw+tftxH/dXfwff1+n8j/S8vz/t5tJM++/
/aUduLZM/9wKXXuy//2ffnUzr+UPBC7/dhOTr/5TE1OYf7gSkJyypHSFoRzrL01MYdCOFEoo13F/
/Sf1T/+lKJtfnUr5hxSWI+irSuru69f8tYdJM9TQHUcpXVmuqf6xHqZj/00PU6KzsqXSITG5tiEN
8X/3MJMBukoHYcGvXTs9xDoo8t+6mt+6mjF7kr91Nb91NfvfuprfuprfuprfuprfuhrxW1dDC9mW
D791Nb91NbT3//PratyQ0mDRpHiK6Xf7RTA9D+ZK7lBptS8a+abrEiaCU6M7n46aYTzrmroF/rcx
XDTRbp2/mUXXX6b8p626O01WHiXFmnQvop4xJc/dCaw7ELAPC2LOrQOJDwqN/MCOGhNGTs+EittN
sEi1B1XvJTXqIaar3jscHJEgK2wDcSyKhTpgqnnYh5iCq1PwOqRkhTO5hJuRoDA/ChgkpPhtQ4Um
DgR6o0dGIAsPAJjuWzWC56ao0RolI3EyUSFMXbDsFV1+0ZR+X1PknYkQejVV251Rw0yZwq/QhHlW
knHXohaUiB3QZU3N0A8np/GCXmO8hXlThnXyq4RHNw/wN91C+xJm+pXjlbqdmT9p8oYEdyuHvaJe
v6trCvdWoUVXG18YeV1QMnO2LY3y3TKCXYiNZGcZ0CujHCRZEU0M89RpurMaxvvaUGZHxudcxk+G
10kwyABLR254JZDYiBu04Jeyz1vg5RJfrSNe03TSGRfqm4NZ9Y6HrwBOZLOQAkzMj4ohkds5b3pv
bGiaqalCBzA/5ih7kTG2n3pthQclgUarYb6Nu3ba9CONJnRL+L5M2B104yu/F7cMjoKKoSQfR1DP
BWxCB047rsLFPECLjChgM1o7TP406JMflYDtHO01WhG4VYp/MXaJay36vEsXh5L75CQ3qtlivmE4
Q7dRXEv+1RR3Yaruo8jBSZo8Z8DxbSv63jfJAyaZEGujPWBQf2rWoavyNkwYauoQGNQyZabTTD/i
SMhTsYwkfBvjhZGOdDuPUGBght+1rfNd8BsxLdFuZ5OWPElv+N0NqECXqTmnCJ91asZ+SBrUlrSo
wXODCmvFi17KNwQWm7HkzSppDh+RjOoIMyf6aGn0BKOsgX7ittSbsTpNQ7KXY6x24FHwQiZayLSy
oxwg5fMuMCx5DmcIfsY5KayEvkHfnYaCNFpDHnUwoxDTVdq95Zr0pBs3j9PMGFqol9c6d3BQL8NL
F4xbKzCqi4UzJi6d7Jou9TcJgtA31gQZdE3plj2IJTTbZmBBEhoBRMTxTd8YIdCHPtmNQ3+Ab/ld
VDF8dJlOhOJjr+nsiBYm4GcnnN4H5oV2lSx2aryfBRlNxYg1gy8pNmbmFX/R/qe+/OjaNDw0oOIZ
nM72rlXBiqJTSnDYjs4q+AAkzePAVHKjjGRvZF0PPJO5lCLJfU3S2unt5Z0u9a61Svvc61Nzhbm/
Mcw6uV0Y0Gkz5niWWv+RZDlaOoLrGKbH6W5ZZ61aadI04KEd+9Y952rtaObbOaM5YxiI3AufieDg
QEfwlT4BPV6LyOSwhPbeDOsDJoPugAgHQcACGclBM0gCVuvSJ+xQE+FUgxZwaD/AmUPvTR+kWef6
4r54N7vpOKfJ4OuoSnZ5X92J6FL3CUZcfARr8zJszlUyfrl5255o8B1bRq5GtGuoy5gZdpe7Wshn
HKP7KFjuJc60omEeY3BoeUuxTgg58AhiRp/JR8cfmRzJB+fTV9fYgP9BH/dDr/tzpHdbWtZfEawo
ado35H1f9DDJvQ4MSzqI+YStmwW4+qQ//FABpMFjTONwSSY/h/dvIMJLCm2P3kG8Dj2SdEwq8Z/+
Z2ZgIHTmAL6mEDSutQHwYpj4eaYMei3xB1Le0O/Cor5UiDO31qRdZxeWboPfenLTfbg+fNkSvMyW
weKfMgWoNa7lL+Fw0pwwv2tUu696PgRoCruu+jFEfFgEI3UQqR7h99uo4KFfZe6dSpIPZ3BwaCv0
aoMeSRDv8soE86PdYCiyzzDnCV/ng02DtXtcFvOpi3pwNsu16tTNKD/TCHYyCO2vpJJABkrnblq0
9yF24MOEKjwsehVsR+tBLmilDw5z9Psl1N/LRQp/6NSHpZctXDcNpGSq3XQEF2I7DU+TGB9mPXZ2
U4kdRGT3sekmu6xp+QJHIRvWX8fWvu9bqLtx3ZwJsf8kWOvhcKp3CS5pbBsMLgNieBzB2x8bNzq4
GQLctP0skuVY1yajuO7LGldVTnBupuJnk3wyE/SWu8U7vhFrlzQBU8ndpPsY5p7juTY2kwSDMk4m
AHx77o+9033MK9hfqbu2ZKOKhaV5yAHyLGTmJgaAWDTM/aKYsR0ceYB0DkkI5DCxJphrWMtOZq2g
7NpQTLU9jXokqSWELq3ZFj3twn2eaiDK7LschO82YKDa7xpGjlFf8yHpyfZWqzViNtvjuBIhZTrC
3mkZ+Y3VYXCcHDBZf6sZ6ZuMXwmmwKQc3YWpkYe4YTa+GB5mmwW9VsfKNl8LS/5wnA4sehA/EQIu
l2/KIu0Lpn0duQT9Sg8wKb7IBWd+UUTmOaq7p6WB+NzWTX4bOf0NqD/Hq8KfU9daJykq6GMZk7Yh
OGMswRiwlxYdi3p3GFZhrKkbH7vuRBzqzu7MLZl9ntTAQHNr6/nWSabvIe3RMGjLfYwZDBvgJQ5W
4EXOnrBY9ZXn6KrYm3cZcIyFOf48gg3UWrC+kNKRUV4CkNFiGpiHBQgyiuHUh6mLYN70+tIBgjur
bZSLAA02TMUSt69NXsJuyvDYu/1LnS8gDkwWXtRKH7GR7hX87L3d0+cP9kGH7xXyKM86bJ75bepg
XIIzQS+tmDmIDXkcmU/xGT3jsJhhWVj/gApyH5QHJfpvvFWs8pkd7WsGVQQUDwW6fGeNVoxBmePR
rz9kM1zaeAYIwVCwN0BeqTQSzkN0ba3kHaQqZw3g2QyKFrGvTcRQkJSJbT1O7+YAbjfvnmLgYLvS
bmgGi+6jnI23eF4nLy2mYdpqyPx1jipwTX1jRLADqr67FIZ8C92SSUT7uXTC70GU9LuAzIGHV361
d7J5y3D29QAZQzzne028Sh1TOx33nyEjmBsoOacmYV5tNkjC5Pp8MfqA3rZh3onUQOkciXc7nl/m
eYQx2N8lbrQODFcPgAi/DZgGNrMODcXFndMCp+WtSd8zt3+r2vJqRC8aWscNNDQwZzH60CWof2gG
choJQk5T8H1Dxa+iu+KBf/ZbGXWAvDjPktmAKgqYAT+lYq4kiLXvo4B8NDFlGbGKbTuITjKBVt4C
8fUZ607j/inIGIqqX+fcWImmwoKfLh8mq2EwOyPAQuzLxyYAMdOopps+Mn0NDBPLB5uvnalVnVr5
Sback645tiNvhEyqbd/Ob5YzPC4lvk3Xjp61/jWNClhyC7K6CMT2KMZpT0ydpSuUsT+yCc6WCi7o
Zlypxp0tSiahCLy3ZgofwB03EdMZHlC4/igaps56ElUIVhB8DQPZAfxPouz3Qk+mve0yr+AMW2Sm
UBIrJg5S9sOhNl5+9wT//oQjvrZ/tyf4z//zf/+vH8u/1RP89dV/7gnqf9jAnHVFflChBBP/pydo
qD90RUhRl/T/dMn/4a89QfGH6SqT+KKOTcViAvSvTUH9D2UZ0nYMU1i2Mi33H2oKmrrxN01BobsG
PUkT7ZXFt7XWpuHn94e4CNcg5H/FWBUxYg8OPFtxfmAY0UKQ5xFhyDwLx/klbUnm2TdmxjBSiEsG
MtSKvOjNY9kJBWt7PhdW89Bx1/ICdvk6+YCFb+wqIzIZZQmwibxmTFoKE67vEjPBYpWoIFwCiqwQ
TM/jsnpwtDsyKhdd5O8hUsSV/vrgNvlNnsIkBLJsutWZuNxOlfZLDLMRrAgzzeNXCICTuNZhnsat
OwwfWp1/xHoNkEaLUFvmj2x2PXST5j4juLRdtMsysR/axANTu/2c0qrbctU8tAsrxxLrnD2ZRxz6
ENUIw+2bRhQ/yyhW+8J8DKuKVyIf2SiC9qEo2KmEaeyrbow8OJTsyKX+lAEX3hqRrB7ToGt97n2J
F4zWVSEw9LRsfIir5DMRpAM5Y6V+PNaXvl4wRC7JWfUrUzZO35qmuYYL2zBxpdkLU2VCKWtAL6a4
ebAu5YbOGjEnr3kSd3CbV6ZLBLc1UKe0NNSpIpdST5vY7iBqszoQF8D4NhXXSF/v5PWc7OAmbVBy
fMrSXO001s9Js68LA9ieFs3b2ugltw2JlZ4r0jJlgE+7bqejNmUgkWvPpNvajaOYWI3iAfRyqQWe
2QG77Nn1bbJU+I6SzMu7GxDmXOzTSHiM6ZsL8VO7UtzorBJbbsv2LkIKM6hSN1WeQZqBxQk7e71S
B4bECVhxK4t6OJjzeuHB/cjvcSp0+xH0GUpZxB2eVZtqYyBemfiaLUYUIEKUTpQzPVcSTHoNfpTT
D5c1l2FwN6yPhhWfwYZAP+t1HA5YND1rMEMqH8N3EcN7HhtAsmPaU8qAHLsAe+eW+8n8Hx5JADMD
OWEv6Th5oGDOTxGzbZtiMW7bAFObbXOdJvjRsb3vq3GEFR9AXuwmeVsqkV5z7avR4fVzuZUek8/T
lnNlmGn4sBNyHI7SEGJh+8tzhKNkKP15LL+VAlimHXGkaWZ+qHbTaCmgFTUyF5j/JMzpOTmctm6I
pm2egCi1arEzspBzps6NHQDysrM7MW+t8qlA1Iw4hZt2QISWuNw3EQgQ0KPjK3EqjVrbNWt8ZWkZ
dXdMw3PMPAFxr1d+6xDXyoR2r+Auc/ICdj+M2c6p5mvvYl0zI2wFKFq9gaFXL1XPqhqZMijLcqda
qmXFFFPEKnmR3DA5hH1UXWFjjxuF+FQMLuIYgOSNQVyhsd6XFbgv2BVJjFoPDqnIPVftLVcDAnGW
IPFB5sHrrAXBDzBwM3g2NDc5jwku3waWD3Rd3nQ9I+kilkIe5tp9hFmrgQWEWQ2EG5e3xfHaNnmW
QQlneCJu+IhQwcHM5NkZQ/I4FSoyo36tOMv0erM3JS6sBQnPtoi5xWV1VXm1Od2Hi2x8yN6NF5p6
ebu0lxG43cWYq7eR+AsHKEV5EMhWa0PI4VDuV/D2PFLp+AIotQmLFN4igK8FfNKJENW7gElQklFI
EGJxk8bATJvykTsYCGgTyFclk+ZpDiQrpryxM4JfeK0CAtSCiUD9kjtERIbQ0fZlCDWoXi4pQkIv
K5F5M4RNbJw7dlPfQZMGK2iNhD5SFMtm9pDXMNVcZp8J9nbnoKfuFo45FZvyp6xnuGYZKinsHvlq
jJxfmIqOiBsqHgFTICtKGOpvyDA5/NZknPqTSVmhqLuSmHENNEoQ8IsarlgGrEVdS1GwCJPkfIbO
aelDGLQBy2Fh7yzRH2f2lQ0jt6iCGIFO2mitdETwzMC/8pAwrsyxexOE44PsxiNRE2vXmTO5ZC3z
gNcT47ZMQIpa8unI6X6JyAJTyQu92noQobMLRMXwZVERlzbyLYDeNd8GSix9DjuNp7gLHqSZfWBb
vNcqiKowlg6tw5oUNSy6UAHmXYYObVzBzq2s/VzhEksDNNfUxFDDS3TPSYJgtLM5O2tBnoBonzwL
mDcYPiaMRyR85FdKIjsqPpKCQToLkd7jJ/GKmFA88zqll9bG8yjrhOV1djbtqmhbA8+YBluzPmjh
gEKV58pj0juE0qo/o57ip4djsF9sOOBpAWu6K7It+++Tbtet54xITcZCPrrovLxMx2Um+tabQVph
XAsPQ8A7NJjwZc3BLTclVMltOry21PVOZJX7HOUhho3Gt8v0avGo+4NWIQDh+qNXBBCQirOhFv23
tjfHfYUh8cQRn3N5YG4TQsRsiuxZGbtGQ95GrwAVRtl9GiL+KWCVjXXxrZ6gzcqpvcOf88pkNbBi
SyGIXT477lp+1LE/JwEIvCErbkvD2k+cs4OWo0xRZf3qHKr9wCDzLMYIf7ol7ystN49AY5GtZShM
ki9mteDKh8EVOwdxshqNGU4Aksqm9YEpJNwb3Zxvu9BiohgnmbdmjBwHKLRV6foOhneUrRwzHHdc
4ZDQBuaN0vPu4IKuUrHJ7dYEuk5x2AO7Z25VEzIMDQRMoT73GOzFHSmBSQltwLpJfsDnGJ/BkWDD
rOdt5aTA7nOMsHYNnWB8Y3/Ib1ElHVNIrTz46WV0WEP0BgkRsFQqvgq25UhJttVAsSINYR3q15D5
Disiy7HpeHHtoBtQKZF0MvWgsSENMmod381lT0UsXwq/M4y3dDEw7qTogEWcJCcNLHTsQsfKnYhC
t5MYvMPxV5BD6KNsEpXHgELMLCE+ZCiYrTn9sJqVBL06UYaUuxkJwN5vombf99bsGzJ3/dTw1RTG
pzrKTh3SG0eOxCHEyjBMfwriDvuwWaxzYmzNYKpBvjJDzgJq96y7Q8dkdxi3zMe7tFXsCnGkh9d3
4WZMDqicWVva6Ac4TM1TxQTCmrfE1pfdqAH1NOmvnDKKhx5cN/02Gvpsx4h2vwEO91oYPKhF2p7K
lGx1FFa7qq+/0J2etBAVRtrb5yicr7abl7cOH459MEBhjYxO3lntWTWROsYcgU51o/NhXihgwpkv
WXR1LxZ1jT804scRbEMVG1mW4wLNXdur2+DUAaSG/6s+8kpgowt3Zhh+zxYeOGICP7KpKyDoRshJ
7CfhiJZdq9oK0uVDOfL0kX3wNFTCIQmkzdiBxx6r/rQEJUqCjkzFEDdr2fI7DJTnInDfoIK8ueZq
MzLd8SAFUMGp5KHHx3FoEhbJZuXyb0TP6P8YyHg7Fd3ZbaMRzDDasoE0y9BwdMommO4TqfsuhdpI
RoCFaDF93Gg1+o7mqNFdYSJfAYBzjPURonyvoB5O1sSRUAXEXlf0spTZJq446i1usa+S4WQn9VVm
cQLzhKCXk7b7sDcamlYoAQbQjjEeE29w59fBCLO93T5Zc/KpYsjvoqwaPxqgEpY54EALb/mudYzH
tM6tE5zQ/WinxwTLmadBNI2jNPcHWVKAGzkZm9CJlyYuPJ1I3GaZXsBM3OjFdIoc8URdjNItQJLN
HGraps1Q9wncMcMyH1n4Gs9tyu7Y2/1tXujCS8M17OB0uyqIax+P+qc1Lj/7VGY+w6DmjnA39GK3
PQZ9l3iyX+N8ZbIN2lUbhqkTbjdsST3ZJoF1CRxOMu3cAioskomUKqtua+c3TtNYvup5X6Iccgo4
PFea4laU+p2QmOjQiRoV5MVlQM3lOOZrE0/3WsNxz+JGQv3RrX1qhrnfd6Se26kZPWr5YudWlCoy
6xZjlDfLaryyNBGeSPa65HQ8paA0IhV/tHOGNBakTCbiD9QPZ6NPccTjShK9SUBBQx0CQj8QsSJe
ZfP7TgaoGHPXyvG7mdQt1AdqNNBrWbaCDYi+3J/1te9kc6wl6sQBK5x73y7oXxFITI2KkEzLN6pt
trU+P4vFfo7M+Cs1kLLHJomT5tLTm/T1nAhJOL6RVptw0kzHJlZvozIGyOfWMxoCvxud1A8s+1wD
aGHtmOt9pSGapNa7iXUaiShUSQU5xiExBEXlMgIp6tRPQ63Zu1XDOxVhfGsgWhvg9IIwJ6I39xT4
CNMdMGS+djmeHklE6zhMy8m0A7njgHeUSXLfDXOwyfLYAO9AZ89KlW/AuN8Lc3400wBBt4MMEEXO
u6C8jtSUI7sm8LpRsqSkPGhU2aKnnsV/cWkQWLXe7xedwuLADW2AoeAHUy59AjsUPF0NXtFcXGZA
iUbIS5QtPK0IFFiy1+eqhr6hp1C+NYGng95yxtXOnTxAttMhZV3cWHk4nsEyOpqzwY5DuMs0wTpY
M72A4DAYESVe27qFIO/QBAwxfM65L52PXslb4XIcNyudw8t69QkKwi1lUmzlNBHLKc5T+KYB5zho
Tltv4xSieNRyisjiL0xkxsFS+uJJpz+g5ei3rGWAlE2j93NLGjB/6XyQiRG9gXCrlD1VuhzAiz69
aNPAM6dzQgT42kGEHhh0jSLMes5YbyvAvbBLFxwA0kbrN4vdLF+y2A125MDmHygmEs7LlGZTcBW4
HF9qA5ZCBHvhVBlU7tqRpBYd42WfJ/N00cGVc883kPgsiVdTvxygE2/rJAi9UvhlSzQ45Wwsv6kg
otdDU2ZTDRaFjvSrnvNrNFMlnzqsrK4kFR5b2ZYqg7vFEcnf00a7Aaei7bmWRRta+O6ucoM32t4P
obsaEDo93oy8WWGdzwDnaYniKrmYGieVNko6ZDTYdCX35UgHNa+q6i1I5/sF4yWlkyXdVhCBqK7C
nFAOtZwuHB6ToXuNRf6aqpbjwwwCIepLzbPf+b10H8CCAxEK/iqRVAnnwA8d7nMDZrqo5wxrpj/C
AKclrQgOco54b7meUxiGH1JjZ5zgpyJkgPnv2C6n0yr3gxTotbY+SJl9bCYwEZVlQHYwgnCbz5of
Fe1tpz26tvzpBF8xQAieVAweMA6e7Qr2NLarw+JM3BGd9qat2vMUTMu+gzacVjOfb8E51bGOuujZ
H2T0GJrIbFBjXLGTJFuWtA6YcsVDnnZ+GZBbbHT8iNK+D3s2gOXSTHVzQ2TuvsMph0vUm0qaVJFN
rLKo6Q72n+MSv82ZgQeiPxiU4zadPq8u7XbyqLtwygev3+ZtvilBEpzyoA22g6nRRauYPqjRGvpZ
EF6kDakWSIrjIY8jrZcKjRwb8BY9rS/SWUvHJeThoiPmXYGaZuQg3ThL5S1T8hyTTIPHRWe3F92J
+OvPRQY1fJFjEAj1DQNRoJ5KzrekDxF5C25JMcJmuqdOR2u62URmNe5NnbvLi73QgKMzjwgP69oQ
3jnrM1UM/T4szkOgB7vG5boeo8aZ21zzJrNrtpyseCtNdVPF7rPdz+G+moNHSikwhpUBBAVk/pE5
BMHsxyA3WIbrDUgElN+hgRW6wEM/9CSnnXOe1NPVxTm/cdhdT6J0rCv2BPt2wTbR5ZOXNEVzH1nc
ybUwWw4jRvLoJs9FeIboMkJPAXVVD9V+UvNdWOqfS2cezBgFchvmziZMFio4vXtpF4RCbUCHQX2U
EESaKOVTsTpUzXW7bLnoh9R9IGVL5hNwfiWmDiigS/dphikjXQ5NKNJTwS2id1EjybpA2zGazq0Y
7GMX9Nc6jJ7cQrKC2+tYj2PxTVhUg34C9CKtwK9mxznUOoX/XClxr43mSWojt62p/oGu9yzVOmyi
PRimolw0Dke20hJvW+n1CyiL2UHxUfDseMD4D5hluOuGx/HebXesnMMC67x81dMSIshSFSCkwXYp
pB+lbB9dpZDOhthgbSf95k66fqg67nZB1e95fCKuGqVDTwn5ZUvfpYlmuhs8cLwai4+t8N6WDtn7
VWMHFfzUkUPZtnMdYZqj80HdzymfBgKcvpEOLuMkw4NRywdNkpNP6+4zoYwFjz7KtqnVgkiwHy09
/67Roy60cfEYSfqiGDFS3kBJWC1veAxcyl3muFVIPfjAOIV2m1bFJcwYBFhgDXj2TZjMFoMPoVrf
Bg5SM6iS3x2Sv79DQp7p3+2QoFb/PrZpqV3/HwxIvs2fGZDuH45FS9m1XGp+cBsJVv2ZAen8ISwh
TBc6pFgDVHzNX+JT5h/0VbC0CEFfxPrVX/lrfmrtahB2Mp21NPAPtkqk/Nv8FBkti1KUXFNauu6a
f5OfavjJEm7Y9AXD6GC2rD4xN+9DSVU6L/FXaYIlbO4oqM9jNJx0q1Kol87hejN01zuiSfR2P3cj
I1tcIBMuksF6o+yH5OQW3Ve8XjXXO2fJ5RN4vQS6r15dIQGsKD3btS3kiwjfitcsc3qSGbctmk+7
DmpfkzrfR9sAJYLXTcbjvQkXpXDClybQH9OmfzO1DigUUAHbvuSRc2huZVHbXhLF33l1M99YgFm4
UBwZDAFBUdGhhZ/OhoXhYpOMxY3G0XfLpcf0NId93AAI50mtP7oyyPd1lfyY+tkTWkxFybkgcfyM
esCOcT7uB/NlJnWNRAMRl/LLrny1+ukrt9QPTaet21OthAVmH6JInU0bp14yOsvNUpg9pyh2Shey
UVtQeGwo7Q9xqTwI+reFMb4uzB5Y/cLAgiu/yjJ8hnT0YC3Ba6+1BwQjRydyI4598VkbtWyTY46R
RQBrDoIGjaxXGs3MCq7jLMCW/EZih0LzhgmhCGits7/3s0mJDzw44x1qF+bitUtTuWXO89NkmhQK
HN+o1ysuEa3CbkZB8ldxv9C5phuyfkoHPE+j5ua7VvHqFwNNLHO8rHV0pywVXX/uF6VdnGtEgj6n
jKcqpTgz17ADAgu3PVL5WWFc63tOq8VAObTv3HxruxCDZMmUIzaL6AwQf0jAG0Vp+4KYfDjw6mzG
Cjdfxo2iqduXMuyvKFNdyuvFHR9C2uVqSHxzHJ/jMR92lk35EeqZm9hPQ8EAjU6hHuOz+dxHgc0g
EKzJto4/JkTcAixPUU0onMJ1MKorH8r0beFuzA2geZ6jrgdHZVL5dE9dcB+YEBqH7lqFyzuTAuEu
bn5ytqFy1JlvDAToUHIC40KRZ5cmZbiHe5B6tg116CnlglMZPIuI6j4lVQVOuNrTQgWaKgF/FKV8
au1zHuI9yyyV7KkAww1F0s78Vs9xfaU+3thF+dyW5o+YKUPV43VmQA+uAYn7n47Zn0p4PEt2hxf9
Pu+dx0BvqIY67l0H3ICzGiJGR/YPEVgKD0EpchrqOgqOP4sSnff1OmSa4eMscRgv9fyEu3jTTb21
j2PnMGUALSbtc7Bvs5SaVGyzSerlTVhozBi0h6GDQBGN+pPDjQFz7fuE5WiK00ua2XsItclhTh1g
jAubmjum+8waX+MqegvN8uxOCaNy8uJOVPyGaEFU4czGnYZdwxeLxdS2iACHrcUUHSyqywxmj7nO
Xwx+2mG81fsUcy1muWkpdxSkDhnTXiyAd5AX6H4Z+c40Bj4Y6IV65y6xqh8Yw2sPP85n22uzx9MS
+CZYzIl+ZWC7rInmjVGh0Kn7F7C9CHogTFkmR7Ul/Zja9gemjHsVKbCrQ/a9nxZul/I1ioNz14QP
qopBpwRHES47I+EYKoFkwN5vdsH4gx56dw36/JK5neLSXXCBHSz3lvPjd5dZJo3o62ZyaOe6pfmz
TSqQk9mdm2p3pVspRqJn6LvpxQrcbp/M9WuOn/XUDslLkX3LZHjglP1FTeGjqTiy5CkEWwrogiPW
vilNbsGtAPKrjzCypr7ax870gI0ComcZ7WKD01ZN4wcSp9o1c/k+af1V1fFhZlBwbewsXOHCY71E
5d6KmI7FS7wNgFjB2MNixJpJT8MA+WnjXs1M5sAHt/MSNZ1AP1Fjw7Tt2w2+1MqhQjwzyGOhUNPm
MPSH+TDrLKtQsP6FvfPIjhxZr/CK0CdgAmaaBumZNEk7wSFZRXgX8JhrFdqOtC996Pdaekca6Gmu
CbtPVzNZmQQQv/nuvVtHd87JrL31KveOCf6TjEJ0rgmydKnGMC9zCYvr2ifFHjKPHmTv/syBqrfJ
wCNSKnVsSA/dqmDAYm0GAw9Mwp9VJS5O3l4Gc154mAqkkH1cNauceOW23Q6G8ZYqZgoVrfw2Sw6K
fD4ihEvfxBlpJxcTlrLlBo6Zm5MRWoWnfqIz5funAk+wHnOdqe7JwYkSwokDG88KjHRlEjxVTxpt
QmSIc4PDhpxpI5LCPGOYuy2E92p29qckqDY2wmtbNEBscm3m07sdFRfPTV+LGKBZd82bTY5cbOwJ
b/T7+j2DfS9I82MCC2Udhg/V4L6UrrapVR/uK8LGAgvzW4+P2paspvXMe/fs7oXl9EGG3V1U1odM
ee+aItot0hj+zh/TPXlPv0fLV0k57+H3fxcaLp+e0X3DrPnznBLI5hYXI2+2OJHcsh9MkEeir7eN
5hkcH+Q9JWF05w3OnasRMdPWl95KnhwMpTR5Lw39dxBMd5bunMiE54yPfZ4l5dZRzkWIxiGzsvSW
meVLOpgHJ/wWYX8LMIslrg40qXogUvqMUfPQzCxACV4N/kw70cQu+xZCnpwofDdI2mVZG+DBlET7
YhbPcZ4fU9Ijcyv6xeuTBdjGbzbm1JNd/NaKGRO6cly3lpNt7cD9lRAb3xXiCTCNtBOfzKD4yEyP
CR4hkbBuEzZs7oyxV/Sr6nCNLeP8Bi7PpDptMaWxi2fPcCExhLvO506R0NFWaxXncNCNeV/p5JTi
X6ni7AZhnTvbqK+OsJz1wda6/NKb8a8msmMGrRZLjTZhPp+89VH31SdvwNy30oi+hyo72cM2rgKf
lKrz4GbXSonXtiejkXnKY8LmfieDPD39+YUdVnriJ5wlI6r9NNXBCc+bMwUAlqtEQ2/xnd6xKvY2
jsd7ic2PsK4/62n4cJ3qmNQ8dCvDtp6G1ih9kLD+Kpqq82GFmS2788F2sVgTXXhIvhpDC08a9n+4
d/1NrDFWJtl9krUQ69TEqS928xaMpsM9wH5IazFyVERoEVLILVPNo282zm3SsaCbjz0w3D6fmmvZ
e7dIngDoYr/39PvI7t5ZLb0nTOZD0kWZwQBBZN2MxzBOrw956AGxepuxxgbHjscXd2aICCwH4Q3q
1/S/yZVe5++e2fR/WqcxsB/N47h4hsG2dz7Zwi+xbIeTW9kerbU5rXDEwmx0DCgOM0DnP7/UUCGM
JIvnGmYxwFUroOFmPthzXNQPQ17f+Nx+G9FelFG0zTzxy5DY2qZsf1M1/W56pouWfk+tSPBPDUUa
NMgMPEbBZVOREZQwD66rb7vIfw+MFAmECcdt0ob2iWkyAcM1JtEWj++++qzh7e/cEs89CZbABq05
kIpp7srkhXwymoHsOtZA+nkhDzp2hsphndJahrXBPAood7xbpmltJhLcibJzbU3VygO9HbT6JfSs
M2TnbbYJUtIN7RQTt5sO46+wsLsVrj0VUpob6zb5kr06hfEhsuqaD5FaxWHyMvXv8CD7qhxfy9j5
mM1yP5f51ZTVzTQqkre95JRChBRN0ZKAyxpMy1nmmEaGlWfGwswDtYxxs/fzaNGueD9GeVGU9BPL
HzQJ5lnK7q1z0t8udRXLQSptLeVnmx5qGmPHzvcWd09zHfhsKm9YocMTJKPu1zEXLvcTnmGE+lSx
0ja65LhswuDUCJK2caLlSh6HYUcMWIu7FAaB4CEfkY2j+KwzfsVibTfJ8MScDrRn5obgWmbGiUug
u5SRwoQ6U4bLurRdJj3uUsNW9+SR30vMyvpsRrChrbt44mzVHHvTzkVzH3npSeuz67AU2aG5jzFS
Iqg++YW3GbjTpLOwUfEAJ7S2ytDlg2iuRWI/djou13rCvc9g/HH5Fxv9y5A8YjWJwWhDmeQ5Cdi8
yPjE+aImJjwhxpIFPsoVvlKscGO/05kBDo7uOw4ut0FmJStreK0KbO4SuFIf8mFnBJhcp/NLvbid
JQZgQ8P0D54KvGS0OTpH8PdDVfzYk/u70fMH+osXBrMswYZo+YGt8rUOzzBDmOmqrQeXvMX6mdzx
T2LCxEq08ldtOf4cBRi/TbtEvLspW50KQQFKgxkLUQlaZNu4UtbGeaiS1yZs9oUzUao6N3NJjLVJ
sZ2Y097NLgIaQ/IYFvoe7xAIBpHdzEIyP5f2S5O5FA4jbLOWtPfJ3Bk7srkqj0VhL+5kGD+WjIw3
pRdE61yORzvoY39MRrKd+YlJ/iGQEN23PVaOeT5ZG6y5wM9KrzsJV5Qbp3NJF0+GQ6EIteXccLhI
vWdHD86622iPtsQZ1mFjEeasmIZEf8f7t9n2nRq2KMOkQ4BagQXbLTGrtzRXNn6Ujbx4UqB2GS+4
nNmMpuCZxdaJRm9dj6lijU6UoBXq7B5solppKUEr2Fyxp9T2uoiJ8tbCS9JO4Z1TULrEwTMOlhiC
83KzR/JBB6PC/jHft6W+x88MOy/JPYXK7Jh2RC2GgeZjqJ7dlVSI8FYFVpgB9YFOXyOrHBtcRuDO
iBik+lFuCrviZtmJDRWsWyUJPKh4Bo7NYdCd/NzmU3629f6zmoZ3iKwXVIUkuv/IoC9W5NhSaEF1
unPVnCh/TqHCm61HhSM6Rjfak9m3zxqqEq7F6WAq6vGxZpFS9qXnF1Z+dhrtZuEDzxQ+fXCF/lWH
FfaV+Bi75CNvACzKjbKzx0lbT239Eg14bWuJjLZRsMQ6Dt641fpO98OqxPkZRM5uHlq9wpOxYeHk
aO1Fat02MQjgM/JHIu8xORQmKccJXWXfl7cBYRP32bAC//c24NHzCSO/EM0eSYy2y9MkZv+xZjsU
0WXmEDkdJWObEmRqMGppdZwMu8AgNi8HqCswB17NNhtbwfA85JIgWiwuUeu4znZKcDrO0mY+WvHy
gK4IHeya53DMN3ZXJxfivh/cdnBPUVQ/tmZ/ohslTC4Wj0XQ3toyOYnA+GbCswT4PZcda4O5BMIk
7tijTdUBF5O1IZPsOJELwrsCDIWxemit5mhP5tFp8jfkIL9rVt2I3J5K07n2htYhR9Mp/x0eOYZF
vl8X6MNja83OfZWntAWlJOEve2Og+tBoyT6DIHT1zmUULAoajKREuxt+mTa2vVmQPmt5dunSz7xF
o9WzFCLtYV2MdsZaxWJPOVrm1rbq1GdhOWzLeFR723Cf2i579/rQO4nOeHHDmf2S2ziwv5m9HQXx
HpZ0VyRtR5vQTJ4qw7rqitgKMPd5loUfVc0iEanpeNnNm2xATa5n12x+52DInFEsG7tAfNlznh4i
fbHnM7nMeS3gXK1Zp4Mb+lmbAOb00QOuoleroJgqu3d0sMcs7VnzA320gfptgN1zLqVvZh0cR9wQ
+949N3s9HA+exqIy26oK5M+IquoyhXRnY9TdZWq6G5piP5R0nWRwPBWe4Hw+ZF5/J5efFEjAX4Or
hbzUKjlgOzgSpQjULGrrEg3qozDSl75/xOGJJYbOFEkVxX3TngszL2juMnVXS/VTZ0F2wkP9hc2p
5buztTNwKe3nxmGeYMybaTSFD7JHzIEIEsJRI2ufuDVF8zyf4BooGx2oXYRwsdY86V7Nc1XEO9ZB
Vydxv6siP8U5XvQ9aMhsaiSJe5gWpqMflvaVGN+vKhvuZVnSnE9PodOtqNuHlXeg3L7EUceK86E2
3E0r8wsJtu9KPsHqsLcOPywmSW2LkCVzYfxqNdD1yq1q67tc3MgdPIBVfuHSfTfYbbWHWr2lHGYk
yDQpl8T4MEaRfuqVM5AzmH92hnPLKpNbiMNft7u7yeYIJx7xohvOUTjR0amrh7HQ79OWD6PUsfKl
X1IWHtWJ4P61GLbROsJfacr07dT7ycbmy2yE71Ivjq51rVumZbpr31vwvREb7dR4IFYiQc3LehHr
1FKU6tLIJRe5Y3uvAlY3DuEzImCkmMfeEk9IJm/72mrkDrKPqNox3sFzQJR63sjixdlKs7/yFrqO
iqZUlbkdg85lLSVR2dSBufZifdw1iijMIYd36vrybiCK8lC6jrPSOs3ZWzIrj7JBrNM0EJF28ZaU
5sGTxUYojQShz1EvHNgZ0qXz2X7QnKn31UYMc79Ji5QAaFi/JJ4fwmFYJLopp62z6sySZzd+o0WH
FpWGDwoJ+MrJhm9pK2RAUjslsH3bwcrsTWwMzbXpx+CujEwCUObhK0vG50wxZ2gxh8fXNiQBu1E+
0SRnb7a/I7PbBQOwJunp20iJE8a4IHzE4hbweUZ9HuP+GDbtCb3RdysA2BhqiAvC+2RT59plMu71
uByAr83vPDS7ldSjU6rc6tR7np95I6rhSfHQhHE0nbndGvr0pVue2NrMi1eQ/w6XTbvSJ02sm5nt
ftLS4zNVYeLpdcSlrAZlfKicQxA9ordrCzv1nWW56xFsu6c9WJScFUNvZaCr1655mb5PafyhDQbT
NXEZ3V5bzcPoHBAMKViZ9pA3icdamZJ6kEgDoQZujha9QF5debhCRDA1njt2xGb8MBfkfBbDjtDs
bS81x2f9yqMHt3VLP/dO9pQr57GI4q8ywH8eP1mOUcN4dWPetfTEoz3gxTsl+lMonQOhBeE+MqFn
hXVH/PMjk50XFt3QcD1Wvk1F6HXY7kwtO6E+Sr37AId3aTr0sBLLXWaZuYp6OrA2Ov3/AuyfXIAJ
+k8dKc//Yht4ZUL7P10D//rmv6+93D8cwX8Sum2Y0pQ6a6e/r73sP1zPtajkTdPlDwU/8K+1l/6H
IXSdkIW/3AH/UyFkeUSpWcLwYF/E3zZif3kb/hPRZ3zrfxcImTSzEBgGpoEeSzGsC/9RIARbh6Qt
MGeaAPtbCZzKqxRMS8n63nXcHWqh+kCqz9GDOCJtGe2dR7ITHBOR0MwCD6k3XoG1JY9h/UFLF1Kl
y1a6Zb1wfLjkEKM0jbIvDbydCmKnHJ3NiNWThBAt56hwNvPYO6saNHIV9uWpncyf2O6/296c1lE1
dmyXETcPxVYPvV2TpbgTW0j2m09MjQO/xjo4AzbMnfIhwN4am+8QPrb+atSdZbYAKSYWyoBY9jhN
PobhHUqO5MIuXgThg700NRZlKCEN8sZY59FOEBiPbS2QWRjIbUs0iPNvkWKGbJeFQagRzTUCVGTc
NG2eHDOo4eRD14aeg9X76Zv6Pe6ICJgMbDzGudoCInPbhwztTfN+1CHcsrGH469o3pYDUyzUp01G
vBU4O6wTmOJAlzYA6usW7ep6GHA8LwS268wBpspAgdEQwyXtY87Tax2QYT4Y7iu4gwWjxlmGibW1
ECsAx+Sq7DvyffcjfetqQdGjXhyI9f4C0N3phULkPOCSPo7pfKxm+qUqEO8JQohVqoWv/Aru0gYr
aRqvndcSSVx5jJDTxYFZBwsxXDRgthX5BdDSGhfqjRuVX7nDZLYTMTIdG/f5SHeQvaI4sFwoz9z+
rkP7d0g5XACGEx1OhDq7TJgnFwZ77SUMVXq97NeDIB0rR7s6TNqtCcdxE2oZEE7vemsK/7XLJG1Y
cNhRjewgI96A8VwZIJaYY7PBSbH4B4thsQy2T2GgQDUzGRUbj9jsdZ+bJ1PYTDvDZQZmBt9pGR17
htdHMxFsZqmU+4k44ZrywjcpmbO8AwM2cFdwxpPZN49daWEVL+1bMRqwyjD2Nfw7k9H6IbEpYLDj
3yP0zM+jDF8IPWBPqJ/koOpdgBL76FItb4y2uZMz0F/ceACBKCJGyOedXWfprmfvFuSFe/nzyyxw
sOaMSkM+Eo7zeJ31pK6VVfCIKGHAslyLt3pvvrnRsM9F8pKrzyA7GuZD3tqIBUKPA3xILwT+xcwD
5m1MogzXrlf64O+uRJubmZ+jWzR3ZOHk12mgCqwKE0zQKnZww+vcshuuf408PvlMQUafp0SwGytg
Do2AHMlcuSgqSlKd8VBvfDKBPMsluFm6S0A96To1gEwW6RczITrcYwa+6qvi3vBGgqlysDMxnRor
CMjfe5s67i/bgdpFM7Qtkf2uJuYVtcv+XSK33LoTnLgslvJNT5j4LLbqRub2aCe8zm+nbxRJNUqc
TTFQJnZOtdIywbain6n9p/KGQQLTbetHbYpWby5DolxsbKonvTe+tMSTa6PmfjfZVROETmQi13hF
Sp7xrvRGJxQtPyEfprHv9VerBzU3yvoWB2Xv5wQJUr021dXUjoGMw63Q6Ab1uaTuZZ+LTTz6lsoi
iyv2i7Br4Ry9bTR1D6LD5j113npPGtdZ9uQ5sRLrLZ5oc0MlyqjgDZ14Dc0cZNsub1/GObYInWJN
hXGKgOmBMUadUR347cVnwgyKu4amx1vQr2SBwIxxXKVOCS64AGKae0u0k7ZgYzrJgwtGxkP0dw9X
Zi2AGfuOeCNgzpgxrLUFQuPGiFfaAqa1NNlyQdXQkdItMXxzUixcysiuWWDZzhqeFYg01u5iKLxN
1bESV4opabFAcfBFxbFdQLlsQeYU7Jy+QHRR15HKHY86hwFbW0A73uLbDHlXMX3jYKBMBcnrlt09
jJ4u2odmgfZMHCmC4Sjth2ZB+oY609cExUBl0qFlkod6aIMAInq/jxYoMIYO1BdMcIAXBPrYZAtA
2EESTgtSiFbzTiKiPPVy2GYLdujAHzIAfC4WIDFZ0EQ3+AkYY0t1i+EWZceo1rMbX/uwcfdfx4zQ
dp6X5mc5ZTS1c7yuInwHnDBaBxJLe5OBpxeQtVl1Fulh3C8Aye7JyMkNCtkkHKlRhgdUA4bVWER6
+JXClsHVVbe1TEQOmVOeyuXqHMP8TVUz9lTL9KGuo0OC0H8U6GOiEMf4np2wJfKNay/X0WR0bIiD
i6nZ4XZqhoC1f9CtHFJ8MI3YYgvgu738THMAZeZ0AGBNdJOpoAINKLxpfGAyrZSpXOAbrf6o5HCp
+1Ruc5eTPp7hYFAGPFY8XZhPeE/pGDMjS+Oz8tiaTggScSsQOM/4LAE/8Tq4192ZgHWdqiFpusg3
o5a1SBDyOgOPetsGMwnn8krHg4BAw9QgNAO4M9t8IA7rCnLkT2kanYKajqa2hpFaWOxd0UfrsFTc
GEG4L/Mm5KHqEjzRQNXZHZItMWlXJ+gOcl6cXGghMB/hvpZQjN7YIYAJOgSkOYRxHgf3KHpIfchS
4wKhsJI9+ai1lnJc0qMk0M7WBGmdYrHid7iFaWE5nLuBlLiqG7YNTUSPInKF71i95mMCJBfZhSPh
VuQ8HvQp58NnS3HVRlxSmt7kZos5FEUO8mw0hbdPPEZs6VLZzFgw9Gb5nOQME2yrj3ktO14bCWNI
jL3yVVWjs6R+tFacnmdjND8j7qxNJaIHOy0IrZpam7+gvmuHyfObjNx7lgdoZhJx7Ga58kjh2E7x
eIuNOzTCpyTTfo3obodgPFatifYSd4mtsOXBi8oN0xGI+bLfalUd7AiCwIUqfozK6Vtl7gOYwpc5
utE+1YqnRgEY8xD56LT+gGpFbJtIXAfGKWtdn1H/wQsU8MTpbF5dwUEd9U3G38TgwUSZJXtW6tzW
XIPim6RQygurh0iciy2OINNadfBSnZXsXa+rTznTjbCP9c0oiPjSkl9twmBydCFbvLEM/cANTlUx
OQFdXefXZd9tMi2KfFWRM4tEjvSm0NuaZj7c6qhFjxtnb2yiyBI1g68ZXdAldF8YU8mHGTOhdbsQ
z31o4rjhGBcA9RqFTrqmjeU7AnUftZg5FYGjti0skKXF2Qby/axaQndFYr5BrrvHvMqdS9cVD1bJ
H0N2P6DbYU4q0c8ifzKc9EnTVL6nYyRgomFF2Maxfk7G8mJH07CXGbrxCELDD5vy7AXNMRud4blN
xR27M3czNb1zHJtxYC6lHkk7Y5yN3GTVyhtS4I7NJzuikBDn9TjrBHC5yTufJb2Ao7ebOAvYSdk8
yJvU9p0h3JjttLecatwxqbho3U+VSy7xiZF4EFtvU8KUVoUo+Ya6jzY5X9aaDM8jCrxjfK8b+XB0
UZmuVEfYI1sDv5NlQo0nLlghISBJq3zbWKxCCONF/O7EFFP1zS51E6e5aGeN5M52k3OX5eF9nvFI
tybIXOm5QBQNYFSYZAAJJVmfH1XyIVCurCs5brzZQ7KjGV9TKb8sJAKrphC5P0SkmBKrxkpQ/xhl
+tgs4igSk56V3Y/sFBXT5+muytolSBGFUpphROV5ny4D9mQ2cARKYYzbF8zbfGSxH5OFxHM0MOAL
UNOEY7kQEYW5dkRzMpp6OE4GF7zek2NcdLesq0g9bLHmQkzmT83cPY9W81jN5XTAIurCdKQ6oo5o
t2kxYwtWeM/6aHCL65DZAUIA38D5DKeAGNLAXtOWrAanrzdxODA3QuBjFsgZe9uxtsupbCQdmw7P
qTAmWrStEgHP3/4PFDcqDR/1XpwcSom1E+cvtatOS4IgeuKEFBjyEldGG2KJpP9UbPBRSQYfeRyR
41xZKzV63wTknUoTp0HRvY9dtGkNsLZadPp2SO0vnpRPZG1H3DS0b/1GGtNTpjBPcrQHTzs2sGDA
ADUakCUPxSaBnEeKTmZZFjqHpu8PeRDIU1g7q4IL7UgqjE4nAkKX97hdke6Y6IrzAccZWzYYPOrZ
Fbe491zwAOinlvhRqz/OA64BJbKArQHWxzARtZC7r9PqIJIi2XmCOC3cMtaTXjXHVva/nCrkATsW
vhgwMop1nhzIh1FU2gjtC8M81dUTihIyIjGLwAKMlW3542SItEsZzDtnSF9qxuMD9nfrsAiBGJJk
i9pvjbVYgE+l1x3s9j5lIUXPbG1yjBLAR9j+25UAAOEXr6HbG3T3E7lgYvMLMwS/kpTFz2pOlzbK
UJ9sMUheLu6ziAJ/gh0TBWZnqplR7PCM1x1P0T3i4zADLakGm0A00aUfVz27LpT4yPyAnfAlQspC
3ilx4aQZVylvFV8BkihT1DV0kUbIeE5zQcuaSP+VZeVzbRBzbmjJqTNIgFZVwW8hbz61fjzZI/Ce
ZY3vWZH2oHbpGxsIBTkbfqLM2AlN7Zyu2ZakwK0UMgl0wOIumJx9qdSNEGIE46hTjSm8dFKzCbwt
flUqpFJ03HczJ5c9xTljqq7CTW5dtLicaOAcSUznLKxdYxZXg3j2LSaB5W7JI+cJgcEOhfiARxzc
EpRnbyv8HFxATb1Kdv8/Rfsnp2gGwbme979O0TbkGpX//q/Zv/3L/5yl/fUSf5+lOX84HmC2h1kM
XpYWljp/H6VZf7i67QqP5SRTNpch139N0hz0DYzgXCpF70+2/C+AXPzBNzDy8jz+iQrO+T957VBW
/fdRmo7LD2M00/J0jDGXed4/jtLyqogTPcrACXkO06xBCSAm4WCyw3aT5NqrFZtY/rkp5npz5ltu
pK1UMgyr0pxO2WAn90CAI9zdahoD3W/Hgj1xn+/hckl+dZPFNkesZxuUixfjb4G4vZf7Vo/QkWev
jcF8WbhqU7Mq3iUxLyzNGRdahxhuVrd9XDBLzrm5Tc+L1niGhFtFymeG8qYXzo5pjqQ0xptFTsNa
2p3gbI4IQwV4zR00XiVwop/UqAK7WXxXjNIioUU8tngfolBPGFphcFMAeMM6M7ubo3uRccDPeEGG
Giam/P4tdGp0EINytwWbq1kLh8OEZGmex5+p6JEod42LoycGE0LX7rNEhhcGhBv2qa9skE18v0zs
ai3O7Tq84rMQ7OsGxwxsLuBSMPALKbvwKot3HZV1A1WwAXtMiDCNRgzNMEvgzx6jgW6NaK70Bf2+
YJQP2MQhbwLXq2pZsQNXM2JEOGhcAquFwzVo7MyZzzcFWpFtPxzjR72wCxr88JwtxU2/lDn1UvCM
S+njUQNhAMXAYSmLgu4np0oyl3LJkWShIqHSYRYoegglzBbT19hp0XIyqWxVDrMq03U4Mg6ISps4
1KU8i/LnoONBP5gdhZvbPuqzNexsaqhjFZFBOGr6XaXK8Zl3d8Rg5Ox1g/T12IQUteWwL6r6MppK
P4/4qfAeKCKDpZykB30Sih5iLhsUS8O+XUrPEmF10FUPuLA5F7PJvKMYichTRCELnGflUsJ21LLl
UtTGS3kbU+eaS8E78iuwFJV2oluXJEY/MEqwnN6dWiaTtmTP9UJkJiU0tbRaiuqG6lotZba1FNzW
UnpLanCN4Dq/WiDcaRDkfFOp41bNyUuRdxoJG/b1tMU8bintw/TXtJT6ZFLrYNPyyfuzDSBn2hS4
Kdgm4+RAlNupn7EPWdqHkT5C0U/YS2ORBrC09shyrsDFuGGvyxpOXo1lsmMSYTlgT2IFSzYnKLuh
CrFFH39Ap/WBUheHDfoba2l0TDqehs4npgOausewnyI8ncZgV9IjhUuzxIh0M9M91UsbVS4NVby0
VoO+jem0FB3XFF5B/m4RBPQ2ICp4tpU4GsjX3JToZdlIIP/a2OGZiSp4aelKerts0TTqdHtLOOO8
tH9tD82OvjnHiJXmUDeZGcqlYYyX1nHW6me3o4fAaIjOlv7SXBpNfWk5w4TmkwE8ZFCOSFzM1+J+
dGuaVNyDt3YfPusNFO7SyIYGLa0ymFk02XQFigTOwdciEeNwDiKu6C5K/DDB7KqYPRSrtMvz0jgj
6noNF8Fj0RkXbWmu8RW4Dwva7XppvIOlBWdsVtLo6+wEAQqzJl/Yx+Eghuh+GmxyCJdmXi5tfZni
jJISVqgVtPzO0vwrpgDVMg5gjw7LtowILGYFATODcZkdGAwRomWcwCKSarmvr5NBj+6pCK8S5uE0
ypPc9KaI/G6xEq+4Un1vmu49I/xyG/ImgyXvEyIkxqT4JWDzvQGSeh5FWV7wdIb35FOfWqxy8yD6
1kckGdTA7Vogey8tGHRWE6oZc+gF72UkG9IvSdF0kM5gRTqt51NLiOCqpjcGiDezTVzLNcY5JRof
p+Nm3bZSQ2sbJNZ6yM0bI6/7Fr9PAyCiHvSVk3FO1O38PdrJYzPjWygkXqeEiE/prwCQclOOHVLG
cTpHagZxnI9Z7ngrEU7hFgob20c7hsmCk1rXQ/7cdNPH3HjFxo1Le52mO6v13toJpNvrohBDzxZh
QEHvkfP+hjQ+TsIG8R4fjKoyDkOg50fmH9tBAzCPSl3t2QedmHpafHEudYNOuR2s8hhriv1N5T5W
dM+rkS1IThXOTVsGEZxWIpeNxhoQuzZF8Og0xEW6pOTS4RYr7ckmDnWVWODIGS+NC1SSX3R5qNzm
A4+NaZ046BZFQFS9EY4nwOpPmzs8WdTLZtKC99Hr/Da79Oi01Iu1S+Bz2RIXSpdBS5pK5tRucazQ
nVQ8AioczPXJIFYcg3XJ3HlVFYdCuuMpaepHLidAdIHxpO8UerKqcci+zHmJiBgdyZwZj50TlFBv
zqGdMXZvxMCHGaXHNtSGcw5VaROMqlr0jZmDcbBDcatZUbqhb+spystxgVGnONrSpYErq/AnbtDq
CGJ1tSzYGMraglPoZy//1cqwpFHHA96IKEB6y75kKbv5QQMg1QEDPNySYePx08n5H1ZRGGsIGQAW
NSu/zPEha/DJnxrvDKFu+DHLMVKllC9oAhic3GdjbONOEuUbfivzdmgjhlxmgo1xbr1BT8a7POyM
I9OViuEsw++lKFCqTA7ORNnCU4zmDABnJSXpmLloBro3/TlOWRTGkILmEGZHGQevfZc+jWGP1MFp
zyUjUqwSJjx0Q7rsxDbF6c8vHl0uEHZB+OosrhWCKry1/czN9aOHc0x9J1LcRbPaSHD+cb5CvCM8
QyPaPZhJg+3TV+kVZ2uwf6fM2JnzM3iKmel6P13DmoElHjG2ef0VZvY5T++FPfAX7zoGlboWrfw+
5tz3oLPxUBhwEtOQMsFBbpmEYLGgurObl8+PBG/jmlcYiJCz+m6oF6vllMlWn+7DhScMmg32RhAF
k4mLF/I0LOBnFyHKbKc8BPBUxnOFiwZDEBnZq7jXrnUZ/mpV8lVZpk6cq7jlwaXrmZNLbMiamMqs
7Yti09TUkVqxcywjP1TynS3Dvqp+MedcW33YvafJcA2tIvMJrt0P+PIhx50BFMCNOMeTkVohnnUG
dKN+Daup2lpNcfJgTrXe3ArvOYthNAq7PCQ/LkDGJMdXo+yLDVNf5hNqXowMqrOyXA9veDKA9cg9
TqGLfqk0n/D1tdrK2CmooWNq95gWRO1XMI3iEHtIGuO+rXYG40YI1/Hd9oJTzQavmBr7pMZr6iSK
exu7M0Qf3C4p9y3mVq0/Y9AE9vVCPVVvuhQgNBu8NZqdYufa8sdOWU6a1l0b1t/8xDx8YIz6wBwN
GzxlnBtngemw0txarXoUEslDAk294n65JPZ4CLBN0uMXMzV3SeW8BnEqFuNva99XeCxZbn1xy+RW
4/Lv6hWWL0V1xXeOdUqZY9Ax98+ounGnzjZ4gpxxJkhPbnmQqsaWCWOq1X+wdybLkSPptX4VmfYo
YXDAAZmkRcwzIzgnNzAOmZjnGev7ave99Dmr1K1qk12p71pmVTSSyWSSEQG4+/nP+U4mEM2nvhW0
PTTsNia1G49anYQg7jw9s8qtNmaPDl7dYQiSQ6lJF/fw0pL6Xuj18NXo1dmOxL4WnYNuAYipSCfc
vaUM11Zf8x17YpQErZgaeCsLpPKQXf2svkxFBiDQhRLAk7oYJvekme2dmwMPCGV1FwXmRx8B+c6I
kM6uby8mp4PRVpbTuunrL1KPyL3z2tdlf6ilniKJAbP2xWfaP+kFqoFhheFSCtGgmqGhzhMedxlA
J+pUXLAkSSUt2DZl91PYZGdSV29gg6XRKqgDfTsLIlshJtukwv6TS/qyiaI8wANcewZ4f69w220B
qzDXY0XICedFgePxRJX2uK4c+Z5O2mFqSRfEJawEGRlbr0b4y3ONizlwsE1r3F1s8hn4LYPYx+uL
S222jWtQ2+Wt4IV8m+Rwn82vpOnKbZX1SDBp1T2kvnFNq8a8DUlNR4NNyUQoPucQe1+jhzsnao0t
wUJmGiS8qgYsYUTB8BIm7IsIdZ7esF+kOqmjMMUhK5PXKZ/ehwTOS3Ca1AQrbJYo8Poqbudqh3uI
20ulLfM2fmYA+1ASRYkm/w7KBo7BFMKP2SyzjrQgrfRtLp/9njZ5Wy0cQcrzEL4P7AlwFesnvTL3
U9/5W89Mz07aX+GgsmNJ1QjuJWBIzUkLjpMfow3LbGQTF19TJ74rRhIujU7soQlb/NLxjXvic6MR
XABMbWq2XMjQ+SgttcIH473jSnRgDgvGtweYguipY6smUyaTbC4R6Yq1G/E9PXzxS5Hz8qwtpFeW
wMVk0vkwcyIEuKYBoU1NcewMg7saRrUUkNByzlwPoJ/z1lI9vYuZGOyNGo/pkAzPILOTnVcC9yK3
YKzlQAdz6aTmYewZxXQmTmw3AwqBd31hgVMEyRrdpG/9GAGWcBrjaslFtzbK/GHAB6lAEp0h9Z0R
fgXh+JkVmCM47JPgpU2egMDElQZ+QTeqd6/h1+AecJszxk66TuAnjx6hXrNFAlIbIQFE+UD9vM+d
IU+HnAMkEQGkuz3AUQslzu+54vHFh2bMmXdyIO667hEquQVIELJ6kj6hPe+Imr/p+v3Qlg9kFOhS
t2qxZMe/hDCHhJc5BKKn6dAXMPl8X+z0KuyxH2NWYxR+E3FIssCjZMVB0EdTPKb1kK2z6H3CeM5g
hGmuPY03PWKQb3LhQqJyVmMxo+Zx5hp6oo6JPcAC1yuUDB6kiloAfWxZRhgiaF7xs2CekUeMk/us
3eodw2Whe+k+88QGoe8eDkgJtaf5GRFaZzyoJna4j9Iy4MAXR2gbhnPAYT2kKjdRT2xJFVVrcjbc
5GDj+w8ZZs4uHc8JIdhV11EXUg3ciNP+FodzuKvV49eT9+HYhMMz9OKD7mmvs+E8hq59SoiEo2Z3
v6qsJixo9AfXzz+TnjXXEhKhhgoggizixTRbUBYTLtOxNL+6Nr0WY9keJTtuH07jJbHYIxOtxTfB
ZDoM7I0WOC/8kNzNuviV+zCKsMe2ZBIzQbc+YekyMkJuRr+dSypKagPyTW4epQd2EobQUEdrEkQo
ILhP8GSBv1WDlFaG1TbuDBZnYzKWnWthvBXD0mKLvywkenlRYFKRTHxKOuZXoCdLuEk2i5j+0nsl
AkgAg6SrK9CARbnH9VAfNdzXUGu2c56eSl5OCGDDLhk7xks1SNeQvL18NfzuWOKZ7wLvF5BVZ+fT
ZsDGgA2jKR44wBvkMKxfhkjeZszI2yBrMWXLF4wI+YbOk7ggtF2eszJ6q7xgnYd2uM19Hx4JcSMu
Hf3oBuY5jTvcOsM1981qHbrtA10JNgdc0JX85sUK8o+7sOvIwhSOQ77DZ4Ti5OAHGdyFVxpsfhrv
zRITK25v5Hea5XwOcAn7yV24BC/h1IG3LARm62A4ZPQQ2DiW9JpJL8ijYnbeOTwATJwhXI2djsUU
FPRSa9hQzW5qXQZsT/NAI8NMA1VQkoHgNydc4YCs7ET/iH/kaSrrbJUj86xCAwnam0lVMghctnP5
5lUTLKRA0A6AQ+votuOMUTyDZLkgIuxdM0woBVTI5UD6DhanvKcJJ8ALVSqs9PTiQcy12TGk7d1g
Ws8Oyxezn4gaixroXhciuHGFV7VGkL3GUmNmLHhdfE+gXaxCjS2NXupf8mRjldpoKYagOMFtnHKK
xd0qqPIx05d67DdBbSTrQpZPuegJCYTljqiICn3XG5my2eytFiATHnWmbDNc7JaQyUKPEnixobJ6
i6BaBx9w/O8zjXOTJulYoCMEBlHOcStmFVk6ig0c+EG44naDXUC3uDrsAkO0A6nYuzcUeNIh8LQc
GgIpSeOBummbhwSeEospK0KNwpN4frbEmmktmt7jvOhfJqHRWdDFJss4njnjBt4G1K6GD5rMIsOO
+oURMTaZ3n9umu6tq8oMgbPjrAAQ1Wp3Rmo9NHRx3bo0KZa5wd+e2uyIbDOC2QRGbtMl5dCcEiVH
34eS5bdTuEpG+64MDMZFzCRQEtJPY7C4m7pAWt30hTWDF3JAHlujOQKErMPwravWwnPuzKpDfnu2
E8s4pEW/8uJhCTck2zDdfusrDh65gU8MoN/ajxkfD5wUVbBjA6H1oS2mYOWlEJhtlm0SyYStE0qA
4orhaWDC/8uMt3jO73MYK/us52belcaei5DbSmwu/dABCwV1GLIE4TOXm3WLk0KZ3eCJiUMK0mDl
OzU7FezZu8omCOnbdbksLShx7pzelzn0jtlDi9bS4rErfHM7WQAV55IRuRV8Zkh8KzG5BY5C/7Ea
zbvCsnqYXe1ZzAlxwoCb41iXW9eEE6+TzFrkdV/jOms3noafXPMmjthFvdUEipE/YnFr8uzcqOoV
p8nKu3gsG0QzND43Al6gKEZp4KSHEP3aIDlNNGvWqGvBeZLk+s6vgi1FV5hXRPceF0m7TG9VDOQv
0chBcRZnAmoi6URKJoZBOADc1P3kbJAbxSekHPYjd/ChiMi74yAFYsm5e8K+n8G+HjMXdta8qbMA
EixdNAkJDT/vbhmLNEUlJWJoIUL/Ug2oRh4kkx5SN0OFx9y1dk1GT81glucBVx0i95EwDYuMJMKl
O/m1TbQvPSM3GXdyXAZuie2oOLWD8db1CP6QBqcF8M/r90cuJ+YVHJcItc+itmqqECCiId0F3DJ9
C7udKwFoNhPBzSCFv+04PND+sDEdzpIMDZgd6/GvtkEqDMLhvkFar6LwV2QnMVezO6/Qmnd9w9mG
/dTBY+y/c0AfM4DTcM+W7OhwFnYb3SkfdD2/diSul4EOnH2KYdIXoCVMmRWH3nD3GD/LVYRPYtEx
STFyMWyKvr0Y5BCMRN/3wB6u0TT+qlrLZF/AkN2EQpc0bQrkpcwBK4zHKUFqsduB0005seWsMza/
LEzq5bHMshLjV+PvRNFGCytt36KuHTdak1xqMRrLNul/RXP+0vsiW1vauvXJ3rn1QLWIq70TmuZo
xBh6LdLk1MfOyvd85NE2v5hudC4U5w3wM3bNn7oePGeMUU7NnL+lJUAIbkg3d3SSI+HXk+9W5TYz
IWomNeAQ0bxUOkkKOwxj7CmL/51M/s8nk44az/03/v6X9zqL/u//UYir8zsbk/9yPvn9jf5oAzF/
c03crJ6LcuIwpMRM/8eA0vvNwPtPRYjtWAwd//OEUvwmBPAO6FNYAr8rP/7hPyaU1m+GMPiGsLEk
VmFP/F0TSvPbzM9BPijy/de//iP/BP/8dyeJa+ERtHX9zxPKFKOK2QQcnsMUdKHmwsdrRzrUNCX0
mSwfRrLRc8xemKB8LbqzO046mmlirpMXy2Mpjjmc7GWTbfJakhQafpZa/wO26Xbso5exDM7RFHIp
FcVeT8W7XiH6a2O46HPWjyhN31JNvjZd+d5i873GJagnDyOx3xfnPiAj3Hdxr7Afi9iWWNOVfggg
fYVbiBNVYRfG2fRgHaTtzHYDtPaY+MeQ83VocDYgicZqSGiraO11O43kgcLkMlrdFcbBm9/SpNhe
Mt94G5reJFXqmFSHsNXjesf1wj0LK6Snc47oV3MWHvOemU8TasW2NSwo4BlcvqLdkfsGEpjGbO9K
7VdxtOfw3a6qi9ZHV3yOy6lIj43vnHiIcwwjRMCjKHz5amwa38ppequ483kVE0YINs6qUqGgGKa2
N6fJnUNbhK6PGXwX9FBPx70ses5uVGWCcjLsndfE48ayw+eGfOseEA3KR+ZeOsN3lroIsKvLCvKT
k/6KYw7OuvNqT+IUl6lYe0Hrboomeew0frAwsN4iapTccE/C8ynoHOU6HZcWtQMUQKY85rKmNpLS
u1M95Jw7hS9WorKezCSVx7GlqEpXGdb+XOW4OCZWh7DlrlslDnVrgU4VRb8bcBDNRrsEfv5m16gM
BKvzZ8bn/lorHjMNX2IR19MhNqY3v3RQsZTLLMn0dy2XNxNjOPv7DKdeFdI+A/27C9k1jGBM5nIY
N35DRmDKYGnqEHsS+KpLt7fGOyPGVp8UX8ARPpJBezUTwhL58DzU/qNXdntjGNZ0nbxxyS1GI3vW
EqbmXube81LSgL15x0JhTnR43QvwdG9CS88so4sQTieeHRMRIThbE7Z/HK7GOgCqJnQcecahlH0H
14nHEFP2Kc4n8tRzv6NjFTmEhgy/5vzmZAOkTBo1F+nQ36QZj+jGP8IgBPHQJQb4Zxy7UaenF5kN
zaqBzEa4IsIZFEqMRaJs4aKP/qdUFY+5aUCSpPWxojRr5zO2pA2ygsCJ1XXdFQBxi8Dy2PiCvR6+
SyQJXeNIHc+2KpiMVNXkROdkrconJ1oodUvVUQItavWxvtZYuS8mvXAt3ZVk89mdollyvGHDZs/d
JnfJVmgtpFtUhZXbfqZOEl0aCzGttPFapaoqU+VSQuj4uzSqP3y/M+/guVD5oAo2Dao2R1W6KYdb
QQdnp8o4HVo5LdEbKysOonWNoSqAFMpiS5/sHObvhew5vuvxJuOyYh9xxJ3qr+MaMTSy2YhZHrWg
TbS3Q4ZCRVkOIH7bH06RZVeD/WhqBNXdGExrLw2G56jwboLL/Iq0sITsh5HBtpcZVrHXOK+CgznW
MKxDmkIcfPFaRnud0C5D2hxhR9sXrIdgtDP3mGs8OZGfz4szShpyPTJqYEuBuzSmU8SGsTtW8WMR
jFxXiPOLHD7Cvi/Y8TeICjPtq6UlnkFt5MShrAqdy/7UDbY+fR892TmnH50KWa/WGEf0oWBQE7Xr
rga6rHnvjmmeHUVqh8IL7DcTxvNcUnZLre4hsBJGApTHNowQtAgnRnDREEQWVvQ029lwL/GCkGgi
6l8n7zbzKFnHTwH9tHHi3iqrOCZIHMB+GbPzs+zcce0zUD3GGGGXPWvFJBgkGz3kfw9g76ZvX2lP
hdzpYLjsHB2WuyrOHXh4ptna5XgHcBAy2s1KfOyGs6SPvb3PuKZgNiPlo5VO4YA4l3W0EXs9MftM
P9Gvyz+iqnxNq/k0w8LaMMh+AKQFzove3zmjAJgAan1ip/jhqHLgXNUEixLOd6Gqg1NoAo+JNF+Y
jIl1qQqGS5qGqV+xVPFwpSqIJ9PUl7LrX1rA6QtsjuneqaksTlR5MVciNS+q0NgoasqKOEJvPBfi
Q1q/ZZ3At8jWDtbzyVHFyMj3CUsQHZRjQ21yk9X1cY7tF78x3FPnh798OpbnnrJlLuSFEfPinKhh
JjkcLcKRauYanP8Kpjib8ghiV8n0LrQ4MY90Opt0O9eq5Bl5imKPyj3UEMvmsrgby3oiDotRlak4
2J2RumICVdFCjDNUZ6ZiSwfI29qcAKV4mtzPdR3sUbE+LOEc/dL2tmYEhYHDFj/+mD1pMWeKmXln
56c1gIyZQojoCVnzDcYIVdT0X3gzxde6qsA26MKWnR+tpOl8AOimxSgV+ToCq8350OalF5FekwGi
lURyqMdqWRn9OTV/Ss3q7kJRvLKspZzE8TuY/gmDwZNJZ3ejurtViXdRi9dB40Q4Y6JHf9afqh5J
o6gJQZEa6JeBsBX+qL9OzPlPEsAizGf4wXSfUFb5bHO2ayO6VVEFOeUFVI0pPSg6WtHImbGkWPT4
/bGoKLQURvIwqXQcxYYE9YkaAvRQ735/8vtNaktWMHNoybKod78/2VYa5nr2Il7leWS9tMFm1efd
CcWdSYKBU9dh7UMlDRZZW5DvRjnHga/ejNKff3/z/bm/fvj9p3/zue8/bdvhP/81Tt3hwa0PhTXr
AqhIKw9T71PLZuA6hWZCGEVa7dUzOJz2UC25fY9c5Vqlx3+8q2dY0iFYEI12Kx8GcVAes74rjr//
gXGxer07mG5K9Uo5VNnC1rvp8PubHlNVjH8Kc8goD99zvO/3SjXR+37v9w8ju9xbFDFocU/rd/If
byxaQpemG/CCV4Sub1YXTsMjfNR5C1jOz6f2aLJ3+P2NHSO2WurN33zOr7R0T4BjXcpYHoe0lcfv
9+zelEczQWxzYNsLsmhIODmdPqg0BFTj7gclsFgP8rBtTx18lgUNevmmMEvyHDxqpKrE0QUmXi8y
K6K1PRnEUYutP30cjsF8DF/++gXff+v7S7sc47ZvOPl61kftFHXyjzdgvKO1BkN0AxxgH04G1NGO
QRuwjo+4YkTBNPMjM+mTlLAwFtbSqHi5jyST0NCIynTGqmc3uEqzBw22xCrX+IC+mHXfIE2m891c
i+pA+L5DzaI0ebDxF3kZIAP/ylm2ObYVKSLId90yYlCwDhmuhUY4bwKeiDuI1fPOedC5R7SMcDb+
3GYr6tOg9dG8WRZauzR7QmRxXq7tlldERY83gTimqY1LYSwojCyioFeb91pSzbSqqiLuEhwSfaTc
pSzGJ0UdrHQ73mkT4wU3soaNtOtNOo/RrqrYmtOETVmq2OTScRccUH55/J+mPdUYvp7szDp4mcLu
vs/VoTrqf2K8MZdirGE5jHddMDCqsYGscNKgLrt4MgZiUfgSopOra7uk970dihoJxpIKCVlNe6fJ
f46dePAj66dt0lsSYJTbz+nIeMdCMHdnHDh6TCeB6cZHzxK3Nv8cRlGs6wruFru5ZY8ESRfiC/1N
NNg04RqZ1NswBa7YzelQoWInWrG/3zZV5m4xfKA/dMlF2CI8eIQGNMM+h7ARUfmwdfPyF7ZxagtK
3FqwZ8eiihD3PLTV1KjAdmtnr+uMrdmDGcKFOKUz3VryM4NReLIb8WHgpYB39GqULaWDq5REIULR
qm3h3LaqSai1w/FekUILx6i3VpxsYjwYPaPrbZSPbEq8PNxmM9FTp5QWthAXx37+6Hnerpj9uzAE
QkY7k+HTvCUkiePIvJUGVbseO4BRDB/mKOhxSrdDV4M6cjV7kfnojjUHCH9KjH0rQFtWCWlWQVHv
qg/zj8HtPqBoUKQx1b9kz+x8ZohmG0ASaLAtWT6DdYVjjNduSe7ZvkwuU6Jp1qel0UZfceR9RBnq
4IghkwiAfHVGilB8mzRdeZYDczisWOT/nhGa3ymVI5Y6xrt4ov+ws2bYPrEX7+oOr2DqD8eCjesm
VzPFKOIuzbHRG2ljxwpimJ2rkme7igDpZiq1p0D4yp7HKL6X/YrAEnZayo7IebswHjmmqsqcBT8g
tpupfs6L4aHPQI+4irpjOSRdCN1lNVi9iGrrjgoLzd5geOMzU/aFo2kRxjbOAcZ9WlvfrJCtUhqh
ZZRHbjAl2H35w7Dap7K3NkUcvbNAMkiYJomcKV6qdjwOMbaRAPEP/xTR6W1eN28i5L5hjY/ALpS4
2l+YLg+A6BADiPO/hCJasp3PtpBV6xNHxU5xac2AmS/+0GLT4JwtCLPsLBNfc9fP904E3pIJgbcZ
HHOkTS45B2V/IuB3qPWJcZu45nVCNUQJ6qy6a83usZv7G5hCdny+fKl7GnmgfDLQSKcfeQEnh0pD
J07qS8q/0w5aAjTMKZZja9rXyUm/Oheu2HQfkMTVHM7c8Xfo92Fu5neVEYYEQlt28aWFXOQTWFzZ
9qBc4TK11rV34p96ZR3ZrVyJFj6iFy7KrHjwO+8nHC+u6/qxNx8thnvnWXBoCAsbQXieT3oR/QJX
tua33PbTe1aBQLRReCM9p8PThXhJ2xP7OiCYLmvnTrPzJ+qz4GNWTAAKEgypSTsN/rUvejXng8TH
5iZsk1xwJqzGZnSIsfR2yRo03kPE8Ihby1ejGJ0kBDGeg+0cwXfaCuPZRq/AqaZVyneLSVyEAD8x
nj0FFR3wmOv9rVkS2w6DH0kgjslnCDDUU+TQSTFEUW4fegPCSHbSg/xma9OLBnLUCPpHN/hkHrfP
o+A5/iaT6jBKnVqeY0Ut1aMNWVp5sAx59BTWFLxpBObUsXak8x44N51dm97sxrskQFF7RUfV9Qgm
NpVovSDYwaFb1x8NaKoxVNVJ4VUDOKuUc3/Gg41U44W/NLefdwjqqQx/USEBpTVXtFb8tQn01gCK
K2rIJTPnvet0z5RE/rAV7tWF+woFA+MtJNhSIWFz2LAFjNgYVqwXMcmJJT1piO6z+zppDadIc2cb
IOusx7jh+FUW+YtjF+fY1H+0HF1C2R6J0t8pHdeEWZvBrs0zotVwDDyS/+xYOiYG+omGqH3xIBT5
ViFwXQXDdaDiOl5FlhlO7qiAucwHkTwUvQ+UbqigukFjY3juJEjsusGsBA0Dq7nFV+5b2xrXDeCo
zZDYr6MLS4cBPOBhBfFtuK33CuvrZO25KvWzp4C/rKy4TRQEuFY4YDrfDpSJI9BFGfMmmMFFpl0t
soBl/SBSm1IhssHSNVU7A919Fekeiu1cWra0V3j0p6Q2G/AOeAmcnezTYCVgF5cKYlzwUNs1doZO
AY59hTq2iL3NTFTK2aq2lsIhDxyFLo1CJE+6rilcWXhMjSg8t+p2n6b0fH1/qOkbWRVvJeE/Bqer
qQQ8a+r5V1cH8IPEizeJJVHFm1Nq22pOr17tPfVDJ6/S0c42fbUdHv09ufVfftq6944GDWMungKH
w1dZ4aecAPcuTH1B7DTNmxSpR7vkPQ8MuK+POfOucRv9kKzqCPaVwUx6QWwP57as77h7vfmzbe0C
jnpwGCzsi9o9ZYGsAJR5J43+OjdIp17oqgA8TPjGeXC9lC20pDxOt54rzd2abU8BWtDzjSePxX3k
/GbopOBGT4AiTr07TY6vXjmDmZA+zH5Y7S4K7oKjRYX2B0JlwDncxi8BeWYNWzwc7HPI5IT1o/jq
bLdcjp89gid5/558HtMP2L1uvU5E95m0ZQQoHQ7KrGX7RrO7bewMd7FeF/8feajHIuO/f/mnz/Gf
P4uSGs8gbL8hNn/96Bx91kVT/Gr/n1+1/Vlc3rOfzd9+0Z++c/Nv338c/CxW7+37nz5Y523UTrfu
J0vBz6ZLf/8p/vjK/+kf/sPfM3Sgn/u/GzpEkHAINf4XZCHSUI7Od/hLoYZhMDegUENwmKYc4y/T
BpvWDOnBCFJRJNPQCWHlRd2G//qPtvUb5eKO5YLIIEOFSeYvZCHb+M1gQkAeigyGbeJ2/HumDWCM
1DThz9MGy9XJY/EdSUMBU/nztIHFS8RpOplLTbFR6incTzNRIyxfC6MtXvHaAi8gqx34Eowh5HXs
Wihs+bjJelOc8ByZVUL1Lqm8AzWVAD19SoeGyH73fM9e2Sn9inVZX82C7bplMeFUgIVJnW6J49/s
plNCTCi3lccJZf6khrHZeGHHVotoEBgbTMGOtWxUEVVBI1WANqupiqoSaWgVKtJPZ/RH3GlQyVSC
xVcCd0s7ho1fnACzWIiUq0gkX1GHJuT0qhpLlleRUVBaiL5cEvooTGq0aAbTV9UrSH9NeS1TKlsp
R4xNurfo4OqC/oE+kAoovAvrF3cjExEqu3RV3qXR4pVY9Su952SyBZmLFreSyywYoJ0kH0Njk1dS
B0aDLUGobto1NerqYOGEaHTz3qjDH1E8exsLLPyiUxVjgyoby1XtGEFIDw8UNBHbwFMMFGTJYka1
8oT9U/WW9fZ9F3bYzL8rzeg2i+k4Y2Iq5KpKopBRM/bfyg/e2syKmbtSjzbTk4YPa7yTqjqtHhiu
FKpODWeLdihVxVrTmM+s/VeeQbgqZY5sTx/bBhuGhpRKHZmgYHeWS72mBdrQWooxpnpt+AaoTRfi
cIKgs9jEOmi4AB7QqqILjoJDtThzFLNUUZwEdNrTHJfbVMjNmtOtbH1WvaJdtx7yYUe2ZgY6axq7
LMI1DzQlVrV0AdAYUAdBvku7V+pcLsKZ6FeAjKsq7Vod6w9WD3afLincbnZOAs+ZpAm2phEvV9V4
BR15gyrL0/1dosrzKrxyC7dsg7Vrxe4Cn9ZcDRd3xCuLx2PceVM4Len8S7n3Ys1yAxVta9iYwTpc
YozgjIOyuQQcKxk35ERQSLTWMRBJm7h/FzZiJV1eXQNqOinIgDpligJ1j8pAs69XNM8/joahren8
C2hpBAXNordk9cXjQfegpkoIYSC7a4NeQh2w15bsmQs6JL63bcy/YWdSxZqkt046e1MVHNLscLBU
5WGD2ZWNbPhS01+xQ6d887C1rTuHqkQdP5yhl9EJT/6iJlmywYKGAYSCRcLcOshTQ/0NEsU68qzg
cFioYsZaVTSyOO5bIGgrM+fKrt77ioTOpK0ZfkExoEqIsx2hjMjTh+ukgQlynRMq50bvaUV3gSUC
zaAQU5dMKjggM9vpSkQTz6AeLp5veeG8aIHmrMJyihctDdaYF/F56mT9KNYUPJhEpL6ItQwrt6Z8
s6WFk72XhAkej8ywCO/56tmxpLzTdSrLVY0nRRrGSqPZM6bhczBKeEOq9HOk/ZNeGuoCBJ2YvaoG
degIDVws0HGBphmAQ3U0qPi86pfmMJzGaWj3+GNqVLdpb2CWqVUN6agKSf2Zg1AZsi0gj/DI6+vA
qec4jc+zKjNlpc2BhjGXqogn1S2cIieidy+QzS5RdaiMbvaOk4JR6+0DVrMHkVOdmqsS1UDVqRoF
Gy74l5yz8uyzsh9jM0+VCfFlytN2OVMdhOuUkJ0qau3dil0LLygRIW3IuLrik8FCiZ+vxB4cS560
WrW/46fbGomJjyXn7/qud6tTh9sYhXEbWVNOWdMiK0ag9QMj4IBIAJh4Mnspqsg4cfXTsIgmj5Ux
dYxw6TY8LwNdtbgxorVZR95iVSlaAwEeUMMqJa9qbi2T4aiwQGjYE2oAlpbXglZcXGJPKS25A225
hRwZbytmJsC0g0hARFDVZuN3IS+i6naHguJdiwZelyZeLFJgp51HILX6iqspX+a09lJmoG6XnLkN
gmKJuBSa+0Fstlw6vnbIaCsIQ9tbTgPF7GzqGCsrXKNwapPlzN47ljz6o32gjO5ak4XJjxWabAv1
0frGPzJlxKSnPWmQIZG/L6ngdlsZICNthPvYeMDcGK4JS997apLcmOZLrYCTpUJPFmH0wZz+foBJ
6YX6qUdxg4m2IkgvNx70ysnvtjks3N4KbrnHk1dwg9J4+uHkKTzxk9vkj6MCYpoKjUkZs7uevZqI
U1PfcpIO+0mhNGNOF8FovswwNnNYm3nm3ZVY6ScfYmlS4HsL3TnYYV2GhkLqdjMrbCd3D+C5kDwl
U1gF9uwU4jNRrE8F/TQnsoJKh20UEFQqNKipIKFmOHww6GsZC8J0tQd+6wym6KDYogoyykvkmAdE
m4Le+gwhHC2d8FZn2lkqQGmmUKXQmwGsltR3QDGdcBFBaj+JyTkqg5uBzdlDuKBSBnm09DZt125D
3/qc4aNORJ5mBUztFDoV8iZdqvH4VOTzhxCORbwG0CqzAEp3FHzVwtC2dvEotKqluR9aNuAYEDlg
L7IOeKsLxRWYT3YqJc5VuuVFwxRBC8YbJXxPDXEqFZDsVww1XNCwoD8AxgOLbbtGLssvWn0xf5sF
j7HFST1/LRVm1oE3ayvwbNCDoB0ClivBgrGnB+PSK1Atu4IIUbzlQdNtsq1UpeBETdlaZXTJcDb0
eOxUPe+dOThw1jh/NAEj7bSroq0WJe+dBngCdq4qSMwj1EyNKIxrJrtGYXYLBdxtFXq31IHweuO9
rqC8zISoFq5uDXVbqIj4rcU1asCATPB8iWcTItI32dh8SHi/bZZamOTwzSsUcEKKDQ8EwQscCkVc
0bCuzshI19e+rm8GRGGq5Q4iM8/zN2pYQYd5ZSwSKMRZbz/WRUKvIbRFDqY0vEIsdqBRrPQEIAtM
k8egN8pdV+uXHM5xBO/YzB+1qbhEExCRlPIsi+exU4BkG1LyADGZWee+sR+A8f0YQ1ISNI/q5rVK
mju9q8/+Xir0cgiD2XemBwcmcwWb2YTRTP7orpSEm2PdXemWRllHdwREzLzdyY9u7H7SHntnyngb
Ap3He9082AoJbUjibSCiU1jRiYJGw1EWu8YV8VqOFq5aBPSNpzDTEg8oumhzYSi3ZfchNglMaq4W
ig2gVHvkdi7xHAMwi09akV5TCEwL2xUZoJ97qWXPRtC9ARw/R5jp101Cndkgw705xPcZjDQ35i4J
NTsU44Ueu4r6unr0H8gRkOBr8l05DBc/tdoLPQMErbTizDAcb3FKnLBZkbrct7taIJaW/YoI2MHw
wldfQ1sts/Jn8R1FYY6bMrY2IIB/87khgud9fAsNPKOAgMJNKMCGD5YqiyY3GSmkuFRwcRpLP2KF
G88VeDwZ+p/mxN0s8+1Nph4UCtwj+EVYD8CWG/DLTTjmlSnuQrjmgDpDuoVdhiMOJxTCTJhE2LdI
BURPEv05TDl+EHz/UY3Og2jKegfubFhLBVS3FVoddy+5k2hMTzHAPwfhZUHH3p0/veNiOeNFeJJU
mkCZjj80Oys4dODE8ZDkl6r6MqnSHerfzYX3jtRu0wNExF6h4HsFhaerhOVSAoovFDI+xpm/Cgzv
LoQmX3PrGaHL4514dRL7MFIMbxvdrVQYeo5AzALqJj0Il54JPI+1gtZPCl+fK5D9ANHeJMc8Q7iH
FXQEifJIFd69Ihcgko0qW3LP6BX6cznepMLlh3DzKVNrngqNbmB7/soUWp/6MO62I7h9ykSLNb3r
xM75hXWyJ8tC4fktBervFbK/U/B+IE9b2sRpAVBgf00h/j0F+48V9l+qAgATCRofdxsgX6fzcRio
MaxVXGjExjKoDgFVJjDp1AqMHgUDHKnuE2CVRjisp39n7rx6I0nC7PqLcpHevJb3VSySRTZfEjTN
SO8j3a/XiYaw0u6LpDcBM41pYNqwmBnxmXvPdSt5Jk2Z/QvHYuJJBnSchU51EAOxBa0KMGBBRWeS
oiEHMQsZr6sf9ECWX9z1sudgFbAWnKC3VrOVXzh1pv1sI7C1+9e8il4MeWTnjZSY4IXJ7o+6BTJw
UutPnS1dh7Kal/Y39qeNrtIbSHHwSHOQKtZhNAh4gKK5nzIeYZf1IOszHlEVB9FSzxONWP3649ZS
gRGuSo4gQWJUURK+w3JNeKwSBq3ML6iESc4ieyJSplEDtX5v6CiedXOHDQ66A9EVuoqumFVQuD43
pAqIR0+HynBQXBBgn00VfGGTgEEMA/eKCsXIVTyGo4IyWhWZ0ajwDF/FaMz/AjUgxeL9YFV0Dsnb
aFXwRqYiOFKyOEoVyuH+i+doj2x5ACiq4A4xW39sUA1EewOkQOy0AuSu3YtOnNtMPFLyBRfe6OWY
5Jth30vuKeEiCyJh/Qh20ydMTvkUkCuuCINLb/NcAgzdZZ3OlVeb8cbkUIwt8ytwjIyFHniqtgTL
hRIx9EjD1fG/Wc41yVhADEG7tWR3zhydjBScg8MY3mQZnBsHQR2RvbqRBNfEdW6Doa+7Nr9yeaxH
mWY8lW9Rz2YWtQzoENc/O3kCCsvNmn3TfU4JJLo85lY1tbxa5mPiMaJgDeahFd+ArjgmHRb6OAeb
pff+Z002J/PL+8hUF7Gazte/CbEZrru07Qkv95J1zUiXX2Aa6y7WbrPp/HGQrDH3JOhM6yCj6W9C
dXyFwxQF4cKlq8fkOLlf+NbxfJQ6IwtqVZaKyh2Hq29yWT+kJJruGS9bJKCjlhjiZyij/sYxhnTX
VCwbdEmGUZe8zCOz8Sx8ptn2VuPg70yNjiTgOCYweTZGkDKWm2wyLdt2GhvIOpzO/K65HTwcLUm4
GeEuFBqgxjBmIOqOKzid7cZDY3UsUDyxY+KaTpaT7O0TgMV302y+JjOmBbFKWoaUiTOV2CMGXLsh
tpNAHmIW0+o94YTkDAPBruPqm8st+TMZb2b7KMbqySjnr0gFnBrUp5qI3nstI+NYA/VW+F71cFwM
VzMl16kMxJUje0YGAxTL8ymHhaltZkA0u1xLjFVXd7hDcM8dpQ1fWmsE2z/rtSmC7yJId1AjmmWI
F2nFNfOahEu4jq+WIaDzpT4uw4lrJ4+XMov+aGbPdBv/aphJgihGUqFzZk/53CptFwkyiYJ5cT9x
4FIAlxxxMYYrxLD6Nr/K2YceVExfA3v/RQsTcRvYGvvGaBuSOrFwbPFXTN2PIwFGa+RA6fpPVtvv
te+zonQYrAeUdX2R1IfEN9EYTM9j5JLiXKfmguM93xp28wdIrnHEfrNvhFGtSXjreM3zNdIYKGWI
lzzbgaYTouG3ci3cNSnuikaPrs5YMI3omyvcBIZfgkFWN2UsiaJqP1OlnPTwEHnmOWo861BW5rMW
shiZJ7qXQgExEpa1/WgTmGqtAf32LITTN47GXVnrr56XAxmHSDagbKTKYIbH47gzRrNddYixcd7V
z8QqnHXHuelWxqwl7U9d4m/gsJB9W/0MtolnLLrEMTMWd9oIm+DeaJdTBS90xJEL8remzeyC9CgT
LoIhpn7pFcWsODCBFziIkg/pb9vK3MUjPgshqEs1VW73QKkV5RzJys5vOqiB8YQtL9dehAFgIwNv
BP97DBjIrxtCi/RSWRiNrMeiSZ8khqOldZjqSuPeY6bgwbxxe11Y8BLP2w9v+YyVUTgvvlMgEG28
V5ZXFW4c6X3Ojtxbeo07F1BENIF6mbAJwIY48IrLtj3b+NHYoK9hl6+YsNTyHeAoHwBOat+dboTb
RYAMViGsJcwwzsF1vJNfOvCbYdt5ab/vJEJPz3tUgXvOWZOD7vjCTtjPdreXrvtFFTPkBilddjQs
hxsjimjEDeuXRLNN9R+bioxZZfDHDBNj6aYGMsLBxGlYjTdTHgytrzYVS2tNTPR/PInbFn2zb9zn
UTzRBUcrLaq71RZMwsXTGUNWMI4NKLxa8zHH5ocQrOIjwrVyJZ4YjPvkar8WgjXmzYjItCK7z0IY
RL3o7MiYghlIyYl4+Oo12ZxiOI1oFEPaZvY+pi3iZ/KLDpDo0E3WGuACcPgthS9BlyI+E7GHrtxk
8pTTjlKJJu0+7cU2g3vCS26wsPGjD3fWSHUTEOfCxr3S9TxIj+rWSZm9aSQ8b4rqN1yk8lJF5ovs
fVQJ6BdhKxE21ZyQrUEUgdPQouUkU8e46Xhr9La5yqxljsdHACuvNnz28hZ7qKg2HqwIUsTW9XPe
zY9hbIAmdOMBO8KTM3wJ4D12UnCwwdOmkIKE2ZzzmK44FNi3uwYXol3E+9jBbYiV76XPyidTT49T
Tb56A4Rekp4DB5pG08YdBelpmROhy/eSF5/AkjdWlZQ5lY86Gz8mrkr7ZoYNEKpoO3TMKwfd/NSb
9uoiKIPuEQI9GAnUlH+jsX3Nm2FZtTI8l2V6YFTB7dvnv7ghbk/N2O2kW/9xKwcaqh9a25Fk3mVe
kV1npOWrl8RXXZWTNN84e7zsODXNF+iOBvTZpvZQqGQZYYfgnhmm0goftL7maBnEqZYR1HN3+oE1
ZhwcvHWbDPQZA/uvMe0WJvJPLkjrhpf8T9J7y8TFpq+V/i8hR1+EMO4MTqzagEvg/cX78GnEjZrI
1xdUckhDG6Z9aBN5aJD3GehYpuZgNWqq5YV3ksAxEfrYg11jA9/xgejlZ0yB/DiQZFaObd3cofrj
Tv1tiBLoAENw8UV7z2VwMOySUQa3Pg29jsuidwi4bTfgO7D71hWlBkiR1dwzgqt3eYstD7ojPUSL
8p+5zCZt5QnZCx5rJrvLJaXhrYv6l2w2ryHLc/fktgfPiMiinPcpQeK+xuVr4aJbg5S7Bx4fITxw
WsdDA0QXxczEWDTDjj08et9596rCXNMfgb1jQiQ/R5eprjm7X73pv9LZioVnDmeGCEThNPrH0LR/
Op1gZEp8XsE+WWtze8IbAFomBI2SqtMCPAAGCm3IthWmVf7K9moMi0syoXaQQ0VIkQsCD5hTTiOP
5yvXa17FrNq2bkRwpSC9RmrmqvI8wo2CaUcKQLusKqx3hd6eA9yIhXmyzI8I3dU0Y+Yx3fUcjtcg
M38lsw2i0mu4wdX8rXU8fbWtf/u9S+PYEX2g5W+l5OHvdQMAkqz9hfhOZkGxRetBXmUB+aP4oBXA
Zl+bf2LX/hP2ULUgi70mdvdqT8/daK39KmRvPKD4aXoCIF22CmVwUUgRCDqvEq9u6hJT0U/jXqvw
sApeTWfmxmEOuKkgqh19+Fqjj4Ghdacrck/2IgwevQnUSB51NxRAZExEYjxl8XHoZvZWFPZuZeLO
CMrfTAOMZFLFUgXveSD2cxksYydwDxSNyA40/2nARJPSlvDG90dWgU+jdLINC4vvdvb2uMyfPRKl
MAyaCmZ/Ds3pYCOkHEVrk2rAUZbbICCQLXKpoEALBAnIKRq/yoy++BPRhrvpE2nFv11C2OKcvgng
VEs7tl7ceU9se7IoF9xzycLSbBT9BcZk9muowZN7prlfQKBdZBPjF56DRwBsz4h/xqGWG4yb6K8C
0m5h2iw0ZeRhmWGl2a7Qe3AIMRrltgbCm/j7JCKRojDJmGB5tBals/UgQkgxkZZlXMGurXJM/me0
HIoGDm5sqL4wTkWbLi5+WE5N2zBm3x+VGd0GOU2eDQrYafivPEyfdIcHrw5yc0mox7j3E13s/Un7
kGF/riTiPENj4EJ7rr17rv0BnRxBzmSiCiYQs2GuMDgugaRZfiNC0QFYjuSWCIMNK5oEA4f2I7J5
FyMOXU768GIsg2Y+SO2oT8beFLQ+c41Vt8I16xL8up21qCE4EH2622lnyph9A/cvZe6St69TL05m
G39Unl2uSr15tZpBW48O4xnbO0+Z+RoU+gp0DgQ2ljtgWUwyonDiViVZ9gCKUveptgEWSchFukIY
Tf0KC3d7oKRiSAjlqId2xCd9mRX+qFYgpCfMnlwH8oS4Zbi00JJyhU3CQ6vEm0aA4omullUygCVb
oZZIsKNMSWmA3JOAxaQrKFOn8ExR8FspXJOhljCpeAjb+psxZGVh+WbXAyIPAmtWZTvsjc7+Smsg
UK3BgigVFx/LvYJEpdCiSqhR3axfZ4WR8hVQKnbhS/37wVS4qVaBp4g0H1aZyORpoLqW0KlYh7yZ
CldF2AB7NNSTjmO8kj0xgAMBbiUV5uqfwctV6KtaQbAmaFh9DRbLSGzaRswcBzOs4q2V2+8olA2Y
PQC1TIXWYgSQYygHt5XiMZjhb1kKxBVB5GJQbuI1CAh+oPix6n3gxcU5N8AGoc/lE2RMG/oxkz8F
+yKXCHEc+C8CjxH5jP5ZgmVegQW3WXAX5Raahd8axsmUlD0KKEY24yWCMIbO9lcDFrkmbA5Bq42E
0XNDhknIa0ktzB2K3RQfeo1dmjV98hpSujtzOQIPyw6dPrjozTEkZDhNWD7T/JT2XaTW9GJ59ffk
1um5Lxg4Ay2wNsY/ihpclHuuwGpYHW0FWvMVco1kyyNzdOLZNOwJhAcpOJupMG2+ArYRU0FhgpDI
VTA3E6rbT68Ab41CvTFT+HAU+w0GHEi/8ThDhYsVHi5ToDicUx86jHsFkIvNlkzmHK9/PbbsY57A
LDCRxQu+70fr4lpleB+aXccHYCbOrggB1QGER6NFeo1Gli5bjEYh7SLatFZB7qqWzb6YvHOGNe+Y
QsJD5YBdWsHxQih55RjmB1MfzX2Szk+x6z/benLIWjRYXg1kbzC7nYOJfIU/211YkPiSdOspMB+I
NgBfmv5R24QEMMVhaRZ7i0kB/VLTEkzl2LJEln4IGDJBBDnZ3gwkEcvSSpUiwxFH0LhrZvAlnR3d
XWv4hukarVoVexKATTg5h7JNboNG9GqpoZ9wEEGPzdp3wRLaClAYQSrEM4idXcEL8VSGi+lIhTkt
XeiGBZTDQeEOdbiHvVPBHiMTHUgnTIt0ORXI4Ua6ZEbA0ffYgU8Ma4ZaaeceB4VWjGEsBgq2iEDD
eLTMLVsHuGjY3gxSJhIVNzGRO1GqAAqWivdoJpKCJw3Cj4qpqMmrMDrjzvO8yVSQRTnlIO4bllCG
N23RKDzrBAyv2tACYhGYn7hkWLyAvUSxXaqojLEdiG/6F59BjsakAjVamcKTVik2OPfoN/iJit/4
pwVSWiUUR/8lvOs/dVBol/6LSOr/ThaFuIp//rso6v/uN/r/VzoF7fn/IJ3CpA1w6+93Gv9FJPVP
26V8z6ialHCKX/8/bdrYqoEDWSRO6eTt+f9LNxX8B55ptogOuirD9/63QDbrP2zPt/zAg42MzhZt
1H+atI3/IIdNV1lthuehmvp/k03xS/+7bMrQ1d820JVIy7b9/4aRThVmeQwBX87MErp4gE3mNQVc
RayhmWzeNJuEhilIvm0DSoNJiQjJ6NjXrqL7/eod5IYQ+yUVOOdiFA9rAul/Y0r+bZLnD7OQfz1T
0EhFTBiJewJiJBnmTGhXhGrCJrF0WsaTSe7rWJacFUiocN1m2wSx1Nqv6Z87pZ+fZ4sBaC4+s5E2
JZptmCpZ/tvEzOOjInAWFVqcKcHn5APlJD4JVoyZJuugoS2KR6A1+mBrqyC++QkjWad/oWMniN3S
LmXau3BEEFhCOgFz2Hyy3EIEm5fwN62DV4/HpsI35coWuYKPHEnW5RPqLm1LLMPKjgz7VIUbyzCe
0yFepobE9MRefjHr2pMd+G9wfCBN29gSojxxl8Ar776U4bLwx5qqJbY3Wb6x22DGTNZzw2UTylkT
YAh5B8FWTgiM6QDJ3HlusLrsh3KENhkR+DBhgmLAttdiHyU7tN4xnVz0LH+7McuuFiFw2tjt3dJ7
lUXiXco8eDKd99kapkdecAzF868ZEdflGEVLbp1EXgDKTmiRu9Jr/9awa2IqTK3qB7jmHTxSsRu+
1EwnlmGsOxvIT59OzyqPB+hW+UQm5angWyjdv7nnlEA0CNtoK/TzteeT70VmKjGmaqHviZXsEDYI
X7uIjtwfD/LXohvS/ImCkXQALz+PtvMzECwae4O1qBMga61BokQ1aSuQcyY83jlchw1AIM5eI8ee
103GM7YsvAyGRVhvhLe37//Wjl6tg7i+WrQWfjp8oSGiQzV6pBqo4ntIGu5U0YNa/S0dhNh5heXu
HCe4xbyFBB5l2cbzVZM+DtyA+WaMS/avURZvagPYd9mFr+VYTGBsRXB1fSE3SHl1SiPKcwRjBGwI
xMDai6K4DKFNTGFbAITUaKb7EGGYHTO7wwhUQx1wq0E+2Vm0GiItWJK2bq906R/dgB6kilFFgEBT
o/oVXDV8DxMr+dwpw20xWNdgSqDbuNM9MS1Crjq0cpHkeUkzgHwJYTFj1pEZ78FMrmsFT9rHnl9t
irRipZd9VT78Q7KwkIq4MYoCkEEo3zZZ2rcIIpSphm3euvanz0BkX27NIw0s2S+JSLMq7p8uZpJn
096xX2tPdeMFq7hTcfVRzrq1HJmYDSzmOrpXdICAfIJzn9biXCE6MWjLNiJwklVfvA6ZhZk80zET
ZA5c59Y8DkYBBrZmqGR75WZ0SHMZK2MJYx7GdmcnZBMxQMnI96gKbdpUwaW3Uw/BOVWUn6b3UqNS
dFLiS2A6LXL6Q96gSRAWF7dLdXSxT4pXpvz02JKewNXde8Jyllo99uuQHmHVIkfzdUY9RmyuU739
0wfQog04M0oyKEC2U29EaZ8e7PyrtqdzlYjnqMVMUYnA4tFgFGPdnMkNjw28g2Vrmf46csgNM70M
8vcTy3wW2DJyFuBXftsWrLU9zXQCZLy1bvetNbYB99JkeMeCOAvaYGVAnJwm2HCpy4JpxtIiXObe
ShcPdzVYmkH1qEHLMCgcvQUWZfgb741SNxkifsxESpJuvMsseKhj4myNQBHndbLP/OxZpOJIDDOR
l7nfX50kcgmtocgN+gZGEbYtmoJrOzTNqm9YQnXs//oCUlqi1x73Bi1wTTvUx6m1Ddr2h3sFXR5O
GwQvccg2IOk3aZltWJOsC294sI3vliICs6qRId7aG4v08FWYYPehuf2hdSm2I7bTg9cFq07B/9zE
NgAjWMRxJHLl1nV9ypS2U+DOnWz3o5l0dqkDlpYOguzCtaIzss6/dcmRFMeZz4cyf5TmJ4v8WzGj
+YHbOaOh9Fc9sV+cK7FUs0JeiAcvADJXp3tyurG/9h5Kr9omjsi3jL8N+QKl3/0YGhndM9gu0eoZ
JhjkqYn22We8JqRo/voNX3rkhuu6iL/DAYheTzYyUWLFrulnFUXC2NHjQWZdzR4m8Hlc8Xh0NDXs
besIfDcZ3kFuSxDc883rS7HyzZbUuYTyT0OPt2nTJxFaSBNqorihte8nGLHmuIMhw7TCDhAjwiho
K0kGXCEvmMmntd7zWicMuJumW0NhYmclz7J016Hf2LzVhMpJQW4L1uiNP0C+iA2hIZ0ADgEAHg4c
mTDSb9MTVronETM4GR26VCuvqYjvyEX44BubOaOccxiW0y1wdUhU0zMJfFThWg7htk/1jTmAoBzo
0TxGHctOCY1JtUNiVfrh2ksdtvg9hswwgK0qChfnQv2b2vq49qz4YVdwCOKQ0aAGxP7iaSNEsI4s
m7T1QAdQLjA+g0SqE0wTV3Kdw9ZatmWYIq790zQZGWNuPm+M1lMypHbjQ4TTldXUqWDeJl7PvR1Q
EsVNxjOsm9ugJmg1NNz6EiADJ+9h2+WFfgZQxQK9JM7aCJ+Tytq0OkV8njK0MHvWIKETyX1H1M7S
p/3v4H8tvJlEQw9liNNBWsFzOzs+EFW0kwip4pVR0cqN5jBuMRSyTE+0rZ+BTZ6jN7TTL3rZeSg6
p+fc1d8xJq9TCCgrDF77NJsvfF+w5LgZ5q/OJW1K1gDxoBUa1Xj0AkEMKahSEix8jFNd9aYl5l0O
ULHmnGeiqd9YzZ11r3lhfdX2SEcdZo0LyR44rrDyTLx9ownVWou1z8TvxVp63gy3hWY5bgqWvH5J
ilqIITAw75EPk0MwomTJb+NPqvwtXd4P1RvEgG5kSEYmLBm9j7otb3kg32M3/SAgrOMv6W3IAI7X
CaB4mOjdH2RN91S5W2pDnhkznZBCPNAJfFipUawzwzo7vRoP6NN1ZibCG2Ia6NqMQ8RkCrMQaN8p
JK3PekvA8ZNoxT7PFhNRXcwMFRFWS8Efa1EiN5UnPsXsvkZBSVgPu03ZXZ04INJ9ooFzQIHqNW/7
WCE7TaYUO/9kvLtQR4TLNyIh2Wij592L3eebZhg/WjyF67lHhZ5FSK79Blu1mBhU61X+ASbw1lVa
tBlIkyrQfnXxpC+dpr+aCbyGfz+4g0MBlenNxqJ2bZroAGKDcLI2FrvAlH+0cgel7kl4GUR5/h2q
GumKjk0hMew9kguMxBNklk5m2UpI/X1YS2ci643Y2UVuatvJf2/NxNgSX7Q1p+4rTqjvqxwXUB/I
h9eUYs9YOduQ5Tb0uBMQCoTbavLXHNL5PqY9l00XHKNCg79s+TvDc/ujYPC3YgSM5swhzKqITD5j
BxVmkJFGlxGAN5s3zS1vXtuBLyHdFaljeo3Gcq8Fbcko2mTwIT+zqM/XZjqiX0oc4B4Ntrc6PDnp
wami4dk3mYInwv8w5vY9rhjrJ1CnhoxW3DGZWE9d6xxq8XdyU49xjMR/3uA2JIaSnVL3UrLYu8R1
na008xdO3q3vza2eD8yqnCRG8zj/Kddumr2wuUWbPHg/Ru6+uenBnUxClov+njTy1RvvXmGS6NlC
hRiMhzDT90zKU2OwFo3TfaNqIcYgSqkN/mG22n3t8LYYso7g7yJSG5UBT2skhno4sSpWiwM5uHTO
pkHjRIiHXSKxQwezMY1w63fO1mYT4AEROKTOCMDDJJ7EcvsdKD1tY2moabMCjksS09+UobYJMBM6
sAVZ4m503z8jvt2YRfNlzDV5wKNFzL1dZ/RBLPyGMH6FDKpjc0RMO4SFsyEz8UMX2XubfLdj8TcV
wcUsYcf33qOmdGz0kYKz/cb4xigm2tngFfatbuE4qa1l75TDZhygyUvCpEd7/DulKKtbYL1j6z41
Un9zdc8n0r79SqwAlImZPU2lc0bCyzlgDvcEJ8EBJMK1TRk3A/e7uDp//ND5XxVN4UoX+odveegz
tJ0z34fsWQsUCx/h1q7JNLwiGJan0jurU4yk0PwXnwSi8uKHg/VYo8uJJAnMrvPSiuG5IrR5lXNw
rMvKvXgNuUnBc2yat6ZyLT54JfF3gd/rg/iK5nOVEs+HPdElhc0Uz9Z0GiI4XFbXVT+Sp65mduPj
u/NFftaFQpRbDlo/ooFnxyDYbQ4fNocqIj0SpIuBBqodD+6o3WprcNZSFPU1Q5y2yssYRH1krloz
Q2Q8aD0BK6Z5Ic9nSVohHXEfmG/DaMbbQXbV5t9P00LbciC2+0w/lth3IXVmh6Cx7GUqGVDN1XfD
Ad5SPmPzrY96zpND+vVjaH0Exdwrc/obC7eDIzqTxxuV+EixYRb5+JtDeSC9MP5KNOrhHmYXiRnc
+AhDOoD2SjgtCS4J5yeQx9ta40QNzx6aJZLCGUXDF3iETUBsBqoU1ma/tDaXgEvQFPmhYSRnRddC
VmdWoNkGjBOC9m7cJ7L4IJxmvvU10zkzEag93TtL7HkhnHQ8CJm+TM1r5rGB1Oa5Xvc9mgE76HYQ
YXfDTOCwBdaKS76lT+DbREtNy9Xa/rAsBBCmKauzSxyNzcrDrLwKDJpgUfxxTVwZVd896YqpBc8I
Y6PibMF2JhzIDgGrS3y+tbUlYOpklKyROrSlWzg8B9tGGIAYZ7CMNTBek83qacpnUkKdXmMMrtYb
2dkHAkZDhKJZccEKAGEAGhWQx717ISO/oEkfZa4v5OB/YOFANi73YhavcpzIBHAPGRCyrrS/MH2M
dtxe0KIRVQBpZqnb/T0e8aOFtgxXvU76VJJU4TbHCGqCRSAbhrCPOQhYl9CPN7nzpM8jIT+utjDz
uYItOnyUTTxhNXBbNH7Ppc7bNY5z/qAqwrge5x8sCAgqTDGo7eC4okJRjLZYmdkMxW1rALgN/TlU
PLcJsBvrMe/o1NbroJhvLJnZdAYmQcYoV9Cswg1N1CpucAfQrIj5OjQpCIQjcHICrFyn+HIFoDms
WghwFHvOBkLnt++pYtI5wOmmPm/Z/7Hx7BW5DnrWZdIo4glBz9hEaa8R3/NNUtmU/0SLDwQSEd4E
De9fTgg9Xn7wQOWFipmXAs/j628wpaC4DxVZrwGx10WDehiTxd8kjt68fxw+Jbcl15MArOzI7bcM
QfbZdX3JYu2jIsBRYzYN1y9S1+YAU6EI/gXbcIaFFmQYfQ6W2kxCZS6ViRx3Qjz79NesnFrFEQx0
iIK2VZtLlBgfQ9lcZHqSbvlh2O0tBEUoFZOwrG2W1t0VcZDS0XU1mKzyYfT+URBux/XY4UUCclj9
ox3+Ax86ioGoKRoiluStwXBPydQ+vYFZRGiRQKFzw2j0ClT14a3180+Awu8RuEWpuIshus+0Q1gC
xflzBM0YKUZjNoUkvgpqrmSbDd0fAcyxMexvH7hjqiiPs5OkS9k7l9A0j7YiQYYJrz2GoTTT11XI
7+C4Z4SNC6kYksjZKNl6MHmpcg2n2Ic75SNulaO4onbOlMc4w2wcKtdxpfzHQsOJPChPcvAR9my+
TD376Wx4RCiZz7NXwTofDymmZqq1XwMnQ6/czoHyPZP48NUoJ3SoPNGN7N+HwmPiwjJjlMD7K+UT
SAykfMKBZMgUs91yPWx73XrYynkdYMHW0GNZ9sCaruX3LvmC23B8n5VvO8PAXWDk5jJaRcrZrSmP
d4zZO1Gub5vppItuXuNS9pUvPMUg3mOeT6v5q+GiXQSauEacFwRXMbxljY7DvK7xmkfKdU6p8xo3
KmI28u+NrH/DgM1717urgqMYD5l3Q+L2GhvJzcHU7mNux4mxNOy3TnneDczvNYrxZWDRiQrzSF/x
IYwNQQXROVe+eakc9P9+OihXvUzxmvv+OkgY5cRAIrYi1SCp+RMdsMs4RUQEUaEnjfKPmeXdxuWD
jvuJ5VxILjJO36eYs8oYZcVHODAabk2Wl6U1otF0sZJEfGSEWiFDAe/Sul9uUtIRil1OS9cnjwxI
7yGe6jc7DJh5pdcag82yCCpfES7OpZmc06q4VIP+twvg5TWK9uFTCma9/Zn2TnAaioI4qqDzsQal
13KW/GUH8hZks3Gc6mImGBAsgR41DVnbxRfYAPc4Di8an1k/zsuxzz7pUpSXlxKGEYiefrlWGB4l
bfKS4dciqOUjCizsCcYx7Hxom9WNzSAD5wCguKRJDQP5XSBzRx5R/aSS/V2CXMrAoWPkTBVTMG6m
dc7B58Qm+rG53JQsaNtA8K135Inr7S5L7q+uQZNvOEw+AoSzraadzMgEllMyIR4UTWWIZmIZRpsg
kMa+hiPMQT+/QKh7qzr55g/pVpskmvfUQw5B4biDOr4lUeaKPZqdpy8/3GSJJk9/kV1+7tyWONXg
omsHZsXEOaY5AFX3hMhgyoKUOaezG7PCgc1tLrIkHF9qhLr0wvdZ8zyQgzMcEhldJxRYC3bf4NWY
vrq2vAPQtTYAW1UMOewhHLvYhLxny2mepuxc2NXOyoEmMn82m27eC/iEvvwCZ9yU1g9Mw9egASyW
tPpRluUGVHpTFVxaDvVWhmeaQcAlL+2XKUAL8O8HZkEvg8Nu1bPjb8OkU6VAen523LbdiR46Pt8R
sbXDcdNReVxpY/VVpenvlfDQ6Hs/sCbEhvzGj3BoboHV4ll6ipPgMMZYKKKO4IgJsH1C1nyVvvsd
aHVB+cYQbdzYEv9Jhi4Rw9EXHRvWr8m9E+pRHYvavcg8aM6EO0Z3hz3RJrK0LXe/0rrD5ZyhDxb+
G1LXuy3CF5BXv1kI2LBnRthU8s0T+skrE589CA4U5uEYuL0BIS6jXAdtZFFN87EBnsJH718azold
p+vXUKe7zxz/x1aL1a5E/IarSGqYuiZGBo86kNtuAs5YZtF3VTHW9MQzLG7ym8RPRbz5tmQfUdG0
oJy2DYJdMMQjWRnWmo8PAez7oi7QofY1H7SN/TO0wokB6kSssY2Vte+hqDJTW1oHqTs7Mliv+GVN
5mQLmq/3OtRJ4RAPDHELKx6edAI2e7Ahhzr1Pr1iHDHqsiBvop+CogunH4hYkDW0ASEh4sVfVPiI
DCNmz90MhJ4zbGnQ3C6ykf8DGFVs0HDOzsUYw37L9hpIl4OAxGo2Y9h8uqpMGEV8oGWARMKA2+GK
sqp2yxxIeZMYnTABQqDXEBBsT+mXk1FMTBje6M6+RUk21ibPzIgCRfxKj/sX3Iy1iwLcq8CJIccn
ySFJSXhKZsPbo5V4H/K5IAZFksnXxuemN6xtRaEOW8RPrWVUM4JP6IaWPCvsrHvODInOtR5PjQaM
ceB9n2nHl30SH3ws/KsyJGzLNvKrbnErFrm/HxI/P7Xu8K679QuIt36V5fnOygaIu7iKFxMc5pxa
MvR1gReMt723BPvz2UcKQHHEIBMjeU8clgDcOFm4VVKC0ch1t45tI7udPjnHmQCK1A06KluyU+in
AsEEsPDY+/Wd+BKEUi1b4eSEGU7YSDX8trHlfGFUg1VUM8ttuDUWPOk3KzCrVeMzQM9eOGLgIWi5
tZ8998lk0Ul8KnIU9iH1qokEZVU7Im6g0SgMh+zbrDjhLV6Ljo0WW340svrwHVJlH7Wq42u23wan
PldjafOEEvHtDgfmDdlSEK9Tsc8zGwvpCvnkfLSkopTQVBy+cEvYK4q18qAb4YACUP4pNSTeeK7B
AJjMdqRWqXgUbwUs8pZkaI67fGLL4T9aWBeIq9/suepJiQjKhbQYJMv/wd6Z9FaOpGf3rxhemwUy
guPCmzuPuppT0obQkMl5noL89d+JgvszbBiwvfeiu9HVVZ2Z0hUZ8b7Pc07Y8vIJpuigwExmYuB4
C/TCLxijVol4Kj2SFz7A0fWclM9dCa+JXeNqdqHmez0rwgroCwqI+QUOX7T3JzqzJNJDzBb1YclA
ClFSblW37jsG46PdpDvO4C+SgyERPgCNY9TRbsD9gkaNdJGfHI2mIgpeal33xF+yceWuvVatATik
xIuZzI2cA9d5vYCirlmA+LkSu8FzM5wbS7OJp5Q0rtwibiMu38p83Q0D869uOMCYVlvHLB6qtvpq
VfRkdAZR+ReoZema5wWByYgWbT1AFOPbD3bT3zX5k8I5ux6tgTyOrR4yI/1ue3bMi6pm+hVg8gYh
wSQDkJ18lGrp/FihM1EYXVgvuwTNu5jNccc1zETbRNOblHeE873PpyO5E3dneLRbhuhScLbdLULy
NQSZuLcsni0R36BYEsXvaoYvRdNXfPum9VClw4l3hybzxOe2TKcLEoGt7lrcT2UXk6Kv59fS5rzo
hHwu7Y6ZeGBVvw1GiBCHbO58/R3X5ICkZUUXLn/8G/LoOijoRt5Y63aprnWUMEyKkhsen3XKE2M9
tw1WVSxnkWfsRekEG7++hZaC56i0byOnc8GC6axC+wOcNMAxafJ5sQVVxLZ6wqr7OxZnt2GdFRhL
v4nsuNmVeeWs6HGzZ0JfZns8Wf14WVsGcJKO3rHvOxH2Ex6gOg2kFv7YYq7fVMl51uwoQZrVBct7
u2ab325aarIFOyM+wDx3zW7wtrbNVmI0233rMwlupoRlEEU9/N6bsIhZOjnUXtgeplR7nJ3L/Ebw
AwqrLWbzGGm0obTDfZJ7T0Ia8mAWQBQagHsrMsE8WdKBlKcRpEzxwxd4xYd4Fr8tpF1r0LWctQui
tUGabV1v9vdL7jxaOOtXs48rRrXOh97WmjDBRAOHxa+wR1fmxBZJVPcU1JJDkFSSz7ZKznoLGGD5
2AH8w5pVv7bUnNZlJSMeiDHj2CB4dOv5fphwINZYZvw0JKhuBg9dhAKo7MZ6Q/0lOZDiQHZhkM/T
ZSVK0sYuG06DzcqtMM3XIonfBZ3wdZ/zfUhHnK3+E+F7yNOCpSgBboAxoQ/kBNWJKKimOAPvXpmw
iSgIQykj/Z2q4RfG3GiTfUUUAE7MF1AOiukyVg6vefrMIEfOMTatfRByd2xiSkqsOyXDalao+6aE
zuXEk9h2WceQP8RFvlY8wHeu+Tmas7nyuvLVK1Jn66ajsclmVbCyca5DhJiKFhTPxNx4RTX3IJqu
Jgcas5h/b4sJ4vbSt9tJVFcMP/6uV841moxPYUVoT8vCxYy7NypDHA2lyGajkdvIygm2cRk9Zp26
NA6FT4pdGLgseghI5fivWI4CUMorvT0FxqBl4WALpllC/KRDleRtdVwiMumDm6HA5U2HPmY8eqN8
ILh6UpSuCBpH9YGi3dpvOnND5YjGSUESpLIogI6K2Zhh+kdYJvbK6VjcUXm8n+oaHWrPHtytojO4
TrR/KatGCCu71GIQR6S/hb1jxWz9eLc0C0xsbGDVPqXHh0YPVgJ3TZ687UhebRIEaWoaJExCH+1B
XlLL4qaYBFxnO17pMBS70pXXtE5+NIoyVJLtrIG4mPXzY+sAg3da/ISl/cfNMNkZ4bLvhUE/zFbD
Jl5aNkUjLS6X1GnBl2I16demMQWbKOuY/QlnSwK6IOGTT7wCzW3OeGRrsTLiDeyBwg9wrqmHOCO8
AeMMDuCSb5yCCUTH8m62IDYuZRpdZDR/F7P8Q7JVEXCWyZZVyJeXmuae5wqSFrYORAOuLISR2XNF
Sgh48+inPTjzLlkxSR63MrdOErvGSiX3YTV8GIqXDkD4n7SJ7ZVnwjxQrX/ysuTLdes7z7PeLX4H
e0PW7okbrssRjqcvd+hoPJp8yP/+a3AM3dPcFempauptwpkRRkBDs3gcdr2bPZp1xAP3tNiUMOnC
M2mm7rE28mbbzepDCwYpZfCnr3h42+6DWWvR7ixwrvP0pM4DCx9bl4XdZ/t/Sb7/DQSNxNt/k+S7
DF88WP7LGB//8L/xz9y/bOmYsCCl59sIEL3/zz+z/8Ly43qAaoSFPUVH//6df2YJm2gdlDOBjkVD
0/5hW7H+kq4gyOcGJO8813H/N/wz+lSg1P4D/wziKBlD8mQufDHbdXXQ7/vzMYE9QCjxX+rQSXEV
JRwyrOwhLbSzUGmih5aS9fS9ewelek767iQFj9oBvcTW6ajEC1ovByZur0xxG5BXDSYDGGYHNfsf
ckzCbV3z/5qWeJ/EKLAIGvY5aHJjU44Reom5orXDHrfRskyptZmYC/s1ctSc09SWKOx4cnMkm+rv
5aopSOLSqDf5VdfA/+/bSD1WWtLpxu6XpbWdoRZ4toYO3r/OKXASUK+tFn1CBMZm66a3Jb0fC0qE
cEnDFXurmfcaotBg7n5VffUdKkFjTN07Q3ldtFrUd+TRc63LNDLotr4jkKMYk4mUi9K3dvUcvAZW
tkeFhOKV9kLLQdUg+Z9iNLWGcWc75VOF6RQvrkETjt4Gye1DGKNDdfGsu8Bn7CsR4HFFDOzTzd4i
LVHNtE6VRipkfGGuyNH9auhiklnCMojVfkM8mvl0gpiVRuuBFCZGceECO4UhwdrmNWs68ZBRymu1
4LXWqldmP/U+X96UNz2WU1I/YH3HCOtY9zG4kshxybaQFQ+iay5H6MnFPB8KLZf1W4hFCAf3hklT
LakRRjiM6Zo+/OyKUm2nOQouxCdo5S1cwCfSQ2pIkYukk7URJmbUAvdByucDRQQO4AwogET7aDRo
cRMQchvym93GoZ3B6lz9xlGV8ovipC74GsT6JN7TQ6V+zXKlBXQKWg7FZs33IfZfiuoHy2m/NiKH
MRRo/VMYW9ukmD6yYvgZtN53cRH9jrqoTan/nNrAtRsTwLTsboHWA0eyv9k122AKzGNVw7XzKaoO
cX8X4BYG7WRp1bCvpcMFs+W2IvEdxVz2EkpnKWnLnURuumLIfDS77jpF3vTjYaZ1KKkAvgQsXbPq
5f4TquJ5KVAgV4BLGHQsJm1lrdlzuHy5pbLJuZAfiLVI2cbJwOfsiGcCsryoLl1UbCiA7BtfvZRa
xkzAmAMPfmZPi5oTfBj+kJMG5HdQc9FnU2gfYOCYp6z2ftmEqUTyOgz8tYqikkRjVCO3MJOUEwAv
/tYfYIF7YK9KLNJGS2utxisd45eOWRo03y7OafqH9CecP7OWUWdYqXutp460qJox/+vMjXXRCutQ
y6zh1TKo1ILr1EN1Xfq31Lfcs8uYy8GFHePEFpJPRdIVNSftAplbVZvHOO6/Ui3TbjSEX2rBdkVD
u5LI1Cm9xGZwSrSKu9FS7jGpL4nWdIda2I07gpEGDu+uSA78DFaIvYsEdY7ZvHoActTANxs9gJ3B
puoHiU/DxfW9sN3ipwIGIcUR2hnUgfGI98PB5iSyy6L5Vo3D8C6CkKH2D1IE+hMfpR8Wx3QEX8d6
BXhTufG7FqkECblwgjswVHe+IZ4tdlccDvMvVuo/SR/f93zI/KhBb8F+nWZGI+A68TvUHaWQspLr
Ly815SVLdb89dgLbye9fGt1vkhSdFgpPBcWngQJUNx0i8joetahA96PoG7V8d+hMNZSnCOHCzdB9
KhSriOfOKsC7sGm8+RmmA+xiSlgLZSxXt7Jc3c+qKGpFNY0tj+qW0h2ujjJXr1tdpNqYFzOD9Sl8
lRS/0pSPdgCVwkAtA7okDj7MlKiq3oYRGk7EmjwGueAgeYDT4K183TCbKJhhjiZ1p9tnzDzn/UAh
LeJGuMt1RU131bg33oNkiKg+QFhLrFvhLFcpMQcpd18qIqER76KyhEheLMFx6aaRgK77xTLRhtzS
QaZZRwPtuYRz9Coq5Eumm3Wz7tiJ5AenD8296dUP1Zehu3hOY3+pKn60M561XUQZjoHDKiNktnq3
Fc+zGeKbZz5Xbkfvu0pgaiB3mss/lZs8IEFk7EgzMOc/Q10V9HVp0Kc9WOoaoSEoFM66Wuikw/uQ
q5MwvKuvy4e+biHSRuxpJXZL9z3rmiJn4QdvVOeup/80CYIksfGQ6jZ9YhV0WmE2xNNE0iI8SlqQ
aKloV9OL9HRB0qEpqXRlssAypCuUQpcph6S9LxVGSl4Na08XLnual7OuYCLSJYxIKbOlnenqmuai
C5tRE945usKJLoDtLv+TpNvJgwOl9x3lq4tsq1sR8ATza97dNT7vyHgao+nFdLwXQ9dGU/qjEz1S
SxdKHZqloW6Y6qqp4YBCjfnT6uCJwuwcLYIXtvkLYolkyUhhtaW5SsAIebxhfeM2aleDq9vRkfNH
esuNX2S70H9NOKWk+WcTShL0+6UbMLO07Md5Y1CbNQ9BGgFLHqjUzrpc29OyLYi1cZeQpNkCEP2I
q9edLuWOup6b6aLuTGPXoLnb6Apvqsu8Utd6c13wdXTVl3ye2ERmd/HHbNvGnORrG67jSEPYoinc
68owV14QbmSzBtrEOLq+Asvk/dWqT3HKczgErq4fU3N8Ez1b94DweWGeZY5NsTSrUzoBoabBzGPt
kU05jDddbkaBRTEdhWSfXmfrFLgX4hAZfeiOXnQYTve7Ulele12azmlPU1PfjbpOzb0PypSuWLcH
UxeuSeQJUtSUsMO4tejecrsvsldHF7W5GFLU0OXtcghOZjo8ui0p+5TPj6vUvaf73rr3rQvg5DaX
lUERK2rdV1+XxAVtcbUMB8uInjjzhWs77U+6wOem1PDpmfMNAmKhq+dB19zFkd70tuWnzzqXinqd
g9QBljGQHgvpsCe6zF42/tqT+btZOvdS191J/bBRGeuvAtzl3KJWYvB9CpT14wZlxRbfjS4th0fi
gP4pF/h9avoRcBcXjpiSDJGnmFL0XyQKz1UvsKrqar5PR1/Q1S91aV8vj9a9LvI3bUgrve7fDX84
PNqBd5/T+q9ahmw1FZRGAwFKyAAJhIAEUkCt7qE0cKC12bdzmr9VpfNp+3DPIygDFrSBRbqE1bwb
exFoSQMf/g04zl9OBqRgqJGwGxpc4EIwIDY2rofCvIsrfK7EZ1aiLLDDVA8Z9INUYxAIiByxYBPn
MNh6CBIxa9O6Qub78DVEwdE4hUpZN8v4qh3vIXfBLUwJ4GL4Cy4cBsKy2TbRZAbJcjgBv7Ue5u1s
AW8I2+HZguZgZvOj5CBJk6ZGS6GTXEB9FwgQ/uRuyJ5twoxsZBOL55xkML3KP23WWLsRCWkbmv32
zTAwq3SEFlM3h0DqsKh1oJmskwmCU6rOdhvflzJ4mQS6unIo7ybfPicMNPqEDr8S1rzzZv6wKjRg
YBZHZCXMMi1B35t9P/CZgrxCdysWzl+OCL8yGdWwOwyP94zPM7iUO4JP7cGPgB1lY1MdS10GEFb+
il1xP0yWcXN6MsaTIDjX8y3opubMleyEf2dtFjnVmfptdJrXQfdmONxvjJkEqJ3hiZl+2UjQ+PM8
kmI8AP54ZSy4LvjATUby4M7ERWbOSrm0JUVQH7jeeIv4WQRY9VAt3t5+MgRn/zHiBzCxHgaXwyn3
FJv35pD9KYyCd3LefbYWMd75afbsuzp/9cVn75kkCFjrp078FJS6a69OSxeSmshxrpfvXuj5m94j
B2O78SuHFgmLaAr4vrLh6sZm37jDn5Ex6SpsOIjksnrhWgezGkKDk5EoylO7uCQd1xuIuVUjYER2
Hpepae4OVlme6BwQoBgRjvkJD70gfvdYHlEbrghc6+yxpf7kqfsQd8OL0XJADYbm7u9/K+a0vUN6
E259i+N3m3NSE3ZyjRudF5Gi2McmM5q+dNG7EaEm09ptWEYXh7QXj91A5r2Y2KvyRgNO4eN3jHtS
5PNl9AJ1MnhtrUoBkS0kjEh6L/vIJaROh2izn//Ubbi1+oV/0cER5Fz2eKTT+8CkyoSqYdUO1ovH
+SVzqasOLc3j2Y65uRI5zkwzZCHrGFwD2KnOfb7NPMxbKYLL2UA/2bFLuimnMPaDm/NZBm3Lh/p+
YVp9GCPnISsC65RAJ7l5XHavHicKBRn1NtGjO/Ptfwpb3zyKGiwBvLO0AyCQ8sd3irBe0VmNVmOO
uW1wg2Kv8uSaq/CKoyhd6l/M1nYYrvA4MJuLMgpyJIYuo0uQY4wIMg/c/xlpPVMK3ioj2iwLk6SR
c9O6Sftf4yEyxTcKyGvMfqqVsGIxA6EwBuQFnTjIAu5uqbkQN0/Oorq57otNP3btBeN5GXwm+cK8
jSDO5qb8GPvgkszLJ2wSziOG/CmCvXCBS4XYornKseKVqbNJArGbDP9WemI5MOU+8YCCuUDeaOXV
8sUyY7WCPpwa8ODEkLyJcKY12FrmpmsZiNaQbyr7NeJJzBusuFVpTG7H1X6pHhLmFMByr3RlmkU9
ekCH+9RzZ1u/XCPpdkCMEHFY/tY1YWOkQcC2qonKU4GmByvFMXchP5W+69OH779iye2bXt5QkvtK
6MSzk2p4xFfm4zh4d8XYXgChA1fv42iXj8GRYiAFj+c0KYxTht/ErC1aH+ROK1zUe3Q1fF06+1jk
ZKrDmW8r4/YvDvScburDGEwk3RsOmcTpwtl8XWqp+w92uCYY9aloV4ApptoIx5taCEGPtjhMPt/2
fuTl2rN98G3iP938jaNP5ywLkn8ufWc9l7aDyd/ydUAWnTabplcDCXDvy6ts52yqn8V39n09n1gs
YThNCOCbkWDsWDtXc3AuqFXOIFTee8YCtPzS+eTPvC1VZRwHYddEWdvfRmiwluPbtva7atfHD4uD
OjHJeHPwsmAFHDQWqbzxSXnZsjcGfz+nw72Z1cQxrOKNPYpOT2E+pwWxKURBBMT8bgs22jIs8w07
dO5WQfPLxzC6CXqLPGVeqDNLcpnP3K7SX53Tj9s+bZpNyVTpJ5jv0WR8VyI/DATb2dd6UJwKcJOA
kNptm3Ixp8FlrC2v2ZmihRfh1+QIS/Ua41fCi1uuGQ9/CG/Od3b6HnhmRDS2Y8M2NNegYNhgYIgM
SrIMdWc819kUb/o0fxscMjqM7GOagpAnxVO3WECzuq05rM0q79+IoPy22LteeoIkgYj5AtJzWJNS
4INXQ+Vp5HCefX/DI6lw7JBCfN5u+8bZEb1IttLCgeWVD8tQvsdIM1bkHzPKH3ygMAaTg2rGtZkb
LCKz5DT3KflWnv7VH/Z4dP7SxmYe06/dIPrN7e8tmdlE+rSoWFIUh3igsFMHFFnoGPyxAWGt6dpU
K9uwfleuHg1O6tPyjJdyAkVSlaPJDYv1pIi5HbAfIx9wJ5XCDllVP3b3ZrtIcGen+WoCmN/hjOzU
sNqPOUS9aXXu1h24G1o8AGo56veHaR+0DjHMmZAJ/9LX7rGaicFngRED3wl3yhrvgDcfyb9Wz4a2
pAzm8JKV3Rtrc5qCnJgGTz6S1ww3D06ZfjIIgwcf5RxxwciHpBKiOASnMXi/o0rJPWM3YHbgscyJ
dHKbWY9W8p1F7nPvuXt7XF5n+obg7gt5HQSzN4txYkMxwtMsD6BNIPHiFyPzXO5gqXVoq09nILvY
IopbKR+aI+c77g4MrxQ+1bB9IEmPtDFt9oDeKOj43bQJPKJvXTkzVbLMXVuDRptoGpPesI9ePc0s
vut4q2JigdRAVy7O0sz9bjOuhgHTInOpeRnTWfMB3dL02Npd85rac7WVsL+qMoLfrTZtFsKM48mQ
yK7ZZy1xCEJ+cKj5zMl8l5P6pQOQnCxvzg61KK6+BbaCVWBDSJp9rvLO0C7vRh+WVR9qn+4YXFLT
AxE1mwB855e6QeXSxjmL9olf0HeXS2DO6QanmcJL1n7b/M0lZxhrhM3aeB+ZBK7hldBTqHYj3Dgm
Nb81ZGtvauyfZxPmfd+7Bz82m200eHuIO3sKpZw2iAwUNcOysrjPXO9a4Qkt44fJTO8HXy/VKr7X
aSlYPNXRj4ZurwavPna+eWnURJzYzRkmcSduQu8QWo9Oi7Z3DJs9OD/KPwz7uBmCpg/l+//tVf6H
exVTuLbFLuO/36v8/i/EMv/4p/+Nj2CjnSej5rMCMU3HdxC3QL7q//WfhfWXKzzLCSx2Gw4UBDAI
/1isiL8EcyrpBT7qMktALfjHXsX8Szj8M750fIsIM3uav6kW/xl68e///Z94599XfETYk0gh2Ov8
h72K7Vt+YElfSsKUvm3+Z0DCpALPzpOUakmbkj5tX+HQ5Bx0LeJAPNiNgFvbYHHi6Fp6BduGujdz
JK5hsRj7zeTa9t5XOQ28/C60o/gWYuW9S3l99+D4mqIDl6mKT6dxAST4aMSbgfGlrfXjUBWVJFbh
BNG2jKuL5BmwcfO5BNgqJ3h09tMMTfiAe69cJTyrtwm1yq6Zk2OQu0+c1bJ92pq4chv7bqrXrTC5
OIQA9Dd9ZzorYP7OyZmpgAw92xi7ng4qZAI4qAIBelrPG7NNxkuYRq+ufqz1F7/1SFuVbr9bqEXW
ftrftfzNq7j2x13ay4aUfApTsKlO/OmIDXk/wSKe7Ml0GSQUvKrGniOI7HddMF2oUI/XEXsay6Ad
HMvnLA0+28G/E/a4N1p5n/fEwXrEDTSLUnGwu5MfjpuJ+D198tXE5EoIOv7O2ckPaXsp5dEnG6YI
NgqyR7nBeSyBMbBpQqAN+mCH261YADF90uCcII8Otw45qCyBLCJCcSZvE1XNzc5PefwRW9/YLuj4
ygBi/L6loZzzJ4i7Jx/lKX0kPrS3thP8IW9FdOTuEJjG3sj+uOkdhisOlQWpoZggBKFxsRnc+9E6
oaSHixUfAebXUbkb/adwImtUlgczYqxn2Z8z63zFRXCUDoFpXOJleJipEhTBOe8xHvTFpyHhrxbk
lrLdENjo6vodiX5m1lSWrV9t8j7n2Q49jznyEll0/oRROHJQkgZZ8yiCJ29qf1UcBfpg2SEsJBG4
Dd27xupOZHTa+67Ont1+WTfE1M3iJBt3O4zv3dg+xulNsULpwoMLs0Lx2/IBRsvY4LTEZaSg3kjK
YYjvCW/RyVebboov3kSuqztZyyMotdXkia1tmGfbRJ5QPduWpjUFwf0c0W8jkZhZdw7Ft655D5CJ
mJa2qKLRc6CIMc1quQyNICKJJiTWpSuMA1p4gly2BkiB4nHeRjSoqtv7RblrmaYugXUey9MRDSpl
d7vu7xNgghY/Q2WwbNrwGvcgsJZbSHIMS8828o7MghFi83nFE0pWgBG0Iv3JixzPKRCABw662wHO
dTiKTet+x9lODlzJ+F7lirgLb1s8iIv6yTqHtV9Ki8OmLvJ7YCIzL0R+WwJEQIRcDAGuTcYclfw5
ij5HnSO9ZycGhvfi5deRUZpvV1fPp97wq9u3Vrtu1AOJ32Fi9cmNXHBrI7lI3j2kYhOF0S5AyodL
hBWq/oGBRMpzi/I2mPhbE9LFGsc7VFR3iE+SAuCQ59NrJ2yteNmbHgUCHAhjbe9D24Olni6vA9O9
UsB/t6N1R/2ZgCj0W3/rVUfuu/cJUqo00ndH+Gexu+05LVJXSVhWuKhT5F3k3GOSraH2G8a9GT2i
3hzhcVUMQePg1EzWJUjehSLwhSDFhBVQyLXppiestmS9gC3hBmqnHze5hB4o0PbBLwYmH/yq4UcW
w8Xm61l7E2iIDkIV1rul3Em7R98TriOzfhyz+YmIx2irk6REJGLvUJIqSiXqYFjARqeYLALJg0ZW
EXQ3KjphAHLPXpzumphTX/+WsZcdyK6m7n1WttAm7mL/aCcR3AGqVqY8mQIq9y51MTxhQGoKinxF
ekiKt7m8g0h1zP1jhZt4YHFTcRGPPmhFHZvJOdfh55AG6xHYhHuTrcYyIkK3vJeG4Ho/NrtEBUc2
E/Yq4VPrA43I3ygEv9gs5jgY4569CbI082ysWOnfSmpgNdy4TJI04ZyMJaXxmPUQ1VwYZsDd9Q/J
OD4L71mxh5Yw6wMuYrBO5IAEmUsGJEZmg/Zx6E9zTXAUkyINpVVuO+SE1brzEpJv9VNv2EyrmWYt
X6pxIAkckKgFGge8AJxVZ4/fqrReQ54SdqyXFcwpSo8WiXvIZLxXtbFR6lyY2CbHR4w7BJG+2QFt
qTbxU92FrAnwLQTNQeH2LbMCDuyhtup9mnokkBjKkFe8RUQ4S58lF1FaECFcUm5l8T75/t6N6qPB
z0ATiVsxpV9VwqPdiiCYRt6FvOhZHSUPLyu9ReKpAfrgxcPe6y7LgkIyBhZnvtRqPkLePs6OcxHH
1m1hX+NH9Yzz4pLuLdCqlexoRpDSTfXEY4GDc/dUEnw1Q2tT0Gla5vzVjKMj6p2HmhczN7kLglbi
Uq9kulaqOs8o0BrWGw4B/menY+FBHH1O2PrOc/bG5uOMgPk2ZDtPmqw4GDpkJBxi3rqVePDMixWw
B6HwSQ0RcLdnfxTw6jz71sbIZ3g2EovblUxSAE7P15HsZMRAPbUD/HRIPEw6Jc6Lok9eFNQQcocZ
JYszFxMVnduVN/At7l5Fzosmas5xaPzMPlTGQOMw/YfEWx58qKYFAAfDf0/Nhyho4fP9KPe5W97a
VAL9zraQMN3wT06UPLNtnvYBzw14qLA/ZIM7qhqqhzGxz9b8pxmdnYjkMYSzEDnqu05tVDBszpkW
8Tppd663H3huCl9huWiHrZjba5zzyrFaoIfdrmNjPJNxNkHsRN0tT8qEkC2tkvHNZ7S0OPuA4b3S
GHYgIWN5E9gmzNE7ktzZSPsxKQ4mNSNXf9yXOx2A7DlzjBKPiH3K2em+WjZmPIHIo3xPAwNMdX3n
JPVedr9V8GumVBsR7hztPz2UNxb6FTrxQl9O1dGljDqN8O1YHaHXi4J418qLmHH0IQGb95mPeDr3
CTx8mSVFtza+GLbzbsVgWaNpnXms7/WbTFGlko9mQ+qms+8W5+B4vDqp2zmCARqUIj/y1qIcjg5o
8j8tPdaEUAx6uV1U5AfZn5vqBQ/6KWWC0po7y2kPVcxXIaPOR1JYuvwUi+bkET4dPXWpPK6MPqbT
7g5wkqsXguu5/p2X8q1KDpQlTlkV7Ku4RkRs0zPA8hOeOxqaZR0/hPO9jFsesDxc5a12ClCK4qma
ThiT5VI91ca5J0lXdFwe4TmbjwnhZmXy+mm/kCY+26KBCDJves3RCP4M8SGC4VXF8xdBVD4RNA6I
zycRdVsg+5Sfn5Lmhfdom/4Kg6/B+yL54QXPhZi2C82vAv5DMRyxUO3L7kLUwTLelib+pReQRKZ5
1ywb2ahDJKkFEU2kMborJU2l01RGqLeLdfDku7vIXpEXItrSxSke+4tN1JduGMkkUC1ldBe6xboS
JP3mpzzTLQLmgKxY9sxUmYxwFU9ICMfToaBEwnbYG6aDXjGPbJvkmF7BpsFOJ6BF4ohCLiFWJgEZ
Dw+WKnWcvFKtWCXhfTGI1cNStfscl0RdP/e5T7CTTsOiR0dPpjj78bCL0rcgIS+xiGM3AN8CNeAl
w5WfBpI7P1HAkc229jU/nAuFxYXnoPChEpbHKuWbwuLPjELKyvrktVu6ByXsrSc5E0K0GTNySWon
OKqUZvCdDXLjEF6viLDMjvZt/bLoUdAR+W7iP3lmbAWFncbb9u05JWc7dCNkl3M5jWfFAk2o5y75
DXhozY8b9VGqDbpCQ9lBsV4oWA9F4l4xK6liJjslPobOXhvuu0faNQ6SrctjlVT2pkdW2cy3jDXR
7MD3IaBai2A/EyF7XPL4mJRoQVhc2Uxxwjldl4SN2nE4FfR7+uyWSoTe1Nks7UHix60igszi+tFF
l2BTLymK8C4a0/V3r9tBhemdNcALtRIrh63XEmzmcYQraV39rnj0aYg/Si9T7kRM8XjsjiN/+2AZ
65G9I43bCNV7ILSqwYSH3oLy2CeTRqvvEcmQ1uEQV96cCjuad5bJMSoAGIGv9YfbNIenLkNxzt8c
bOxoB5xjpRqtVaDJaGneMpkI+6q3rE02HvTYqpvOwZQB3mwPpIhX03xXY2GPqThU/o+PE2cekNWX
aGyGZk9ubN/qU1T9JyeIEy+HNB42BgFgJDybFJ2EESQHsim1yeqJn1I29Nu2Hzguvi98ltv5O2sD
GJbdYRSfpJn42VgIZbBcaw4soTze1SYUlb3MAVE0vwxnL0nppG63IvzBAeE6LQT9TTIi024aKTEk
/VWltwS1UYKiscLTHuhiBI8Ln+cNT/UxLDh9Zyc+aaW9sEc5WM51aukOzqepvyxGjo37zWFsj2kY
YcQhyG+9e8QEtaZXgBGTLRNSjeE1ZUTHWouq0aXgiNFU59q9ipyyccUr2L+Zc8OT8+RzkoZnd6ht
mOi30OkPQhmsu55r54NhGiR22gHJXU5TBZjAqtF+5eLqEn0YnS0r8Yir05B/28nrMs1HT06HmcAJ
JN312A3vEojLYtIvhdBFit7P9qwzWDGAMvcuaXLMzDuyhAiNjos506UkpkA1GRXalmLPsbjOpMHZ
RGxm92l0TnXdHCLF3N08N8aH1bLm4Olfn3qXkzi1GA0NSqMf2f/Og+eOa9RQPDKp3OfWZ9w8Le3X
RK9vyjgIWXJrFywnRtoU6g13xLrvk0OTnJv4ZEbuLukq0vr4kKhZpdRM55AeAD0DgVDHqTfA81aY
NrcAZvuJciPZC557CZ87jJAL/QK+As5VWsz7KvecL78t6GbSngmIf3rtUdo8gZHBkQCbHDYfYtwn
KnzpIaSVVOpYWH5UnEUJmBFR3RUQipblyeG5NfikJ7zvkse47H0qFIwBzHm/ZOUVoov+5tOOzZ4S
zzmlVnMc2fK7Bf0dIpVusg97QBgTKt9PWA8kzxngbOH77IQFXwl8nz9taEG3voLQwSYDoEWxQOVI
fxwUHIFfngl31c2z4iQj52FDRZCvz4fhEDIdzhIAH4OhmSPqON93ctqHFF6WPtAjFd4Zza+RlukI
4mS0yBSN9XWmMVME48kpSADNL97/Y+88cmRX1u08F/V5waALsqFOJtOXyfJVu0OU2cWg9y76moTG
I83rfTzvQXiABAjqq3MuLs7ZpjLJiN+s9a2+2Ucgv2zoTDJOj8iBhmDrBPUZOQIgMSIyxIdSJPv6
TypjEBxDeEpee54lGUXEjz/UguiBZ2f+Wtfq5LivhPywMSbEYt62jTHXVFuj/61r/JoTOTN2c4M6
Gs3/QzQVfIlIQ2I4UF2wE8u7Ht8WjGzyKN6j4RuJRYCw3XPLwxi/VJXzlL/r9r7jzJpNC3PBiLIr
5XE2r7AutqLpt2T8nCfnzeuZu2dEZA3+Y6w/p4KXq/IvVdvdjFiXM4MAW7GySLbLuMKLVvwxwkxV
E4+akO+8tB+zqV9zxXTM4053SX8vu2PDMCgOAoxIH5rgmKjlkOOqrbFP+yBWqvlL0y466esy3QfI
Y4QXLlZxbkS1W4k27KxsCJ5shj8mBnNSBciBxxsfw3U/dk+5i5MbR47fCCZUHoiefgqtnCSv9Bwz
XS+z5NS7N0Z/Cfz4FWXP1uVcdKI38EBgDdpD1gDrK1M+/ZZLO97NsjyxLnl2ab1T4wztcVfOK/hP
h/hkX2B/byqga4NkW84svLemAxi6NHv262rXkSFM97ePo2WbJbghoohix38GPL8JTIcFfXERI4Yt
YoV6792BPOxjy5+kfzuJ7Mb1HnRPB1wxvqT5M9tor2JE3/6zF+DF8T/y5m1IvZelnb8HLG/BXSkc
gp8aVqsXu7J2KYFy43iu+4su5EmlpAlarOXBlPUvwaWv1f2gauxTVwuHMHGYI3ZRZfaXLHqqrPtE
IJzO7Rdg+4gvR8VbSUEH4Hv8ZQ8J/qc8KK3AxI5vEX+6Cz5oagvodzZ+vf60oB4cAV/VzU/XpbvW
7y4tvY9uU1RkofKTG1mmF+WA81mP//uU+6Rx561GnRQsN/0Yndgbb8AGbS0n2jvsjSSmX52e+B70
sh/tlmaEGNc6Ocbig4vwOH5zEnjdYzzcmPqQjPdz8Jw4T2ovuHDF+MNNbKj7LHmVLcFD/l43b2n+
4KfXZUHzdS0q6wK0bnrEaxqrUx/suxeoXdl4a5HtbBxSdtZBtm2QcfnMP7zPJtffWSH2s0Flp5x9
Z9ksXnDZYQgKlZeEy0BSTQn3sybgdPlbCAckfnMk8GW/DOlb2qA/pnbqp5VhIh8m/9oz4Ci8J2jc
F2MqDnGznzjfe53elnG6HerlMQFf33TpZ4CY1G1YDiPkcAorlGDER2KaanEHmXRngjOsiF6dp3KX
Wtx/Y33KKDZ025zNTu4ablhrdVvNOd/NU8mDgc+fTJxz4sAP5YIv2/mQN13ozZjmyUizow9D/3rE
PuV65mast52l3gsUfJrE86qJPxHpMnLdZJGHnDhm4oasvSr4IwaGetfZNz5jCQ2qfHSsB6e/cSY/
zAJgKhWTT48kZ+8NaSEVQYeAAL2k9SiH1Z+2HFz5ZYnjwLS+J6aui/6ayzvV/K5I5ZtdNdtY/DFX
edTwaU3jLWeBo0l113Ru2V2f3qMHZ7CjNpIHT4Ofl1DSZUfOiKSNrac/dfbpJWTN5cNB1Jz1+KBj
QK3yq7cUTfDID/sxOpJph7nNCotv5QHebyV8NE6bcTdqAp9g7ZkL7651Sf6AuL9PCKLCLJjm/V1V
fFXuR4lsqC/UX6PhsiyiK+FciLe+XOMcDC74pFclzdsekGzPs21Yf8mBUVq8UX1v1/TLzkh+5JDv
/LE5rvA1A32Ommc2hNzqTh8KRTlhHEwudJ8FNrjQ11K+xMVv6ahtG90XjMMg7t+nuNJQOWHuH3dT
7m1U0dGbP1YeXn+i0HR3aln/CYAqwLp2Zq63GkZM3d35U0Dkmnqu1hBqJzgFtjyaAwrOF5ShjA6Y
pVDbTcGbV/y6JZ/B2U+AOTMD7vJ9VOqty+3aMFZzyDHjwUMUhF9wPCCC3DnKeCawnhOAI5KvhXZu
wv/pDbdkou1qKULMbMcpv5M1+8raS48KQK81zCfEv+eYaK3BUE/d6mlG7dsb31Yf7Bo5nGHBM81c
A5bzs0ZBIUymfW126ot2F/s7B7YhmVHPY5v+lUozuEhRJRGyof/m40E1H6mc6atH3LI2Prm/Ftp0
n97AZ2XUO/M9EmxKqVfXP2dxhgsdHavNpK1pbu0gelusB0M6MJqrC7/wUmdkIfj8FG+Dfl4bhkq2
H73HZ5ctR2mhWSjxNRq0gpWiq/+ljDoWVv1SBDbm7w0kkYFRXuTUJzf4EbrfBkNyaHvciv65m+3j
VHes7plWob1Lh7c8Mw9ZZfyVht1t/eCpqlkygb3zhXOfROZ9NaFHq05OhFmBIcGmYFkMXXVnElbJ
4P0iXOMR4c+pw38ZKzz2KwicmUBVY5chcL6b7io5nCZ1b/9UDH0nM/+UrDz4WFhsmy0VuCWe7Hi4
tEiqmqH9nct9Drc00t6h9p2T6mC3uBMwNoWllWkPKTaqvlUEznCcxXhmakJw5xnVmzt5J3sAUpld
qsXZiNbaI21d5aohgEzMe8EYJlg9RTedVEGgJyxB/qv+yZ+HbxsHLHCDFioe30/6qFsumLxkktcg
E1enxWYkP31FTrfzWFVMDAjZLTwGGTbUBUg3UqFgZX0Vw2MVGLsWZZ1JKWHjiDZcb2sxpDYs8d5r
YARcWsLQz9K1CQrBamuYnywESAokS7EVp3p2aJDXqIOHiTQTQDTXXrQ3Uka4rMVpGDs6ig8flMSm
QNXttxVaTeLT8qU61mTxMvvEL0PDnVc7N/MeMFSgJpuvRjptomuDsnOhYAbsOD5lKvhofdjO3OnN
9CJyh7nbhFZ22iXxj8Km0vHwV8RdJrSOjXMp2CuWhnMjrP7PXBi7qHtpKTaT1D6h2OAIGI6YhHMz
2sGf5AL+O+ufwTBOVEyA2vDfl5COLJSQZKn8ddQ690Yia3VgMi6RoS6UJVPbvUIL2MXgzZdugAoB
lhdqDGTqdtFhhXKlxAnttWhyEyLZpdzq0XoFmR/akR/O0LpYwsmrGMcQmtAmO0y0JlHVQyqtjors
Rq9n1ZoealwdaZ+z1fvwIbRWLcPoGCzLWCJogevAzKKgEmBRMvFwlBNA4+awdA99r27xQ4PAHzcO
ua8tzXXHtAVtZeRJLO1ADiA4RKI5GusSLjZeOTTDKkPLve6dp33W3rmOvrigw7AUX/hA7iCeIbGG
Mmhs8mS4j6Njh+YomuTFSuIdmMKjIIW160ZCXpkesDFc6QEO1EA4IBT5gMQr71xb5X1EAEj75fNA
Di12GVZFTNq37PDey+rVmKz7vF8vd8YKyfSAL2k3DcYmkP4jOZoIjJk00xmWXhtWD00L/53URdnq
kwGMckWQp8MClbdkgPDhOB+JphCVtCJmKCceKZ1sS+vCkuFVUvy2o2Q2d5uhCcyH8bnuyQhzo2/L
4S2uZoDwzvhoYBu3OkolG2BwxwwGi/yuXXrsSNmhGYy7eaEqwi8zZvpoYt+xqJU2E2nrEGNDR/DB
W3ThzC8aay9r4HZtM92RrruxZ/tkxAxzfLXP6CLTfYnQnFeOGUL0k0TDvqApy7P4xciDbSP1gfY0
vDbo9mvs8n6vz6n+yUrCxQhFwBX1HqWIZ0hTcd4c42/NIGUmMi8o333sNTG4wan5WeyDDRpSqPue
+xMhZVgHMRv9Z2MWx6W2mefjZYnRXA0ExUGP9bZBFZ0QGEICoAPH9QWaSYw2AfXpycmKEPbR1oFS
6f7R5akwx30z8L9419ruqw6erNQ41q6LoUmx2b/T5mNcP1rz51QyFHJ2aUDf4RAGxSc7ifk42t0D
HIu/Emp8yc1AKdvPvCTlZ4U+0x7dJ1VMF2W46K/S2yrBFIWJbvE187CeqNyU2Kbui8SAD1GIjZgE
OrWKBYx3NFiUCCpBGRwM43auJtoBEGwcZrXuH+aB2sXj1CcqlEkPHk+k2KBRQN8RhECU+EfLaL1y
CXBI7OGWYPIH4HL0CfMfDYyr6b6qIqaUKrNbFtSZ3d5xoLruk2kU2LOEBTCkx0k/Ru85AHbFq1nc
BU7G04AVvkauOOjmqanUrTsTTrNg54YuhXzCRKc09T2T5e+ReW1bn7XOPzu0wgiV+BYaprXHCdk+
Y9JNU+fx3o4FQ6pxJwOcVW4W6NuqSw4KaMXQTs1djYMS/pCAmqXMTe8VhHS0VIAB7OmdaUBW65j/
IofcKzDgmzIDTtasdOsGJNpKu2YQC6IeAHa1krABTJaHADh2ulKyc11gaVvJ2XECQztdadoTFCd2
uMlrvpK2pwK7VICZKKv8bYpOZjui36diEtHOFUuwrw0TZo9NNoVc1huEsYWN3pAdFEuiZkGYgpn0
CRrCa+pO175ldkAjZIX9Sgmns3CK5imfR8jRmJfJe9APw5BmN6SckYHEJJOvifHQyh/vJARLfwz2
EVHPSH8xlRk+vPIRcHk83jorx7xqYYdkzYsYxQSPHNa56Lo7kJBUlmgpT9SQYbCS0a2Vkc4OcCWm
+8xR1g9v32cPsQlTHRWgiaoTzrq/Etcr0OvRymCPgLEXK5Ud091NrFGGuD7baEARCe4HFs1GCxfa
EKNLJEd5HFbWezBBfa/Bv8dco2a0QCwY9a/0me2P0yfDCghqzcivYl+DQri4Tnn7Q24Q9AEw806/
cCAiXvaoku57t3/IVyo9Dgv8K7Bb0IdPOPx20LlgK1G7VSvT3gRuX1ufFqh7unEfEVxHNLlX/W3i
+Fbhxt0IgxbI6CGMNKXzZ+Vgk1FCi+fFzU1b0ImUNHjMhklwGAZogTjjeguDrje15SGdnR8rXgmd
9ZpTMe+BOOJCZkPLOA21gZxeY2QGOaD/biX+1/2ak+K5aCDWPIAIKp60fevQpAwV53x5GYG1hClP
+05V4ph6XAlmU7QhkdjFmjkQrekD85pD4K2JBO2aTVCuKQWKuIKG2AJBfIEyJ2om1z64niPPwmQG
ve6mbOPFbjlu1Ktn9Dpkk0iRkAwYiohJQIATbCeCE9SaoOCsNJBlTVVwq6HZ1lOoGtxrkDgZdVP1
sQdhN5O339lCbAVmGkYevM0JwQ3jmuDQ4qsIrXtSmxwCihX/7YhkGwY8KuVyji5zJa6G/ZBLCyzW
SoepCIuoV4pK8RWvGRKI2PnJ11wJc02YGNasidTsPkwA4maM1Mpv3VNR5mPYtu24a9uE2zV1HktT
6htCcuaS5Grh+IgxIpruNekiXzMvotqj9YI1MhltFiJ7ffTXhAxpsJwJyvs+gMZdrCkaazDo3JOr
odaEDTmTtTG50xmw8l6txptxzeOApmVdamAjBV9U6JTsJ6cSWDopHsrzoGJE04bsm/h2UD7kTiZv
E3AYD53ctjfGw9glyDKFSnf1mhVSExrCPoDXe80RsdZEEblmi0xryogL6CteI0oInFlTSBALo8px
aYiclumeQ1aJF8WYGlAmk8kCwKRIv6RRPC2NVe9HB00b/ErWF95OdlF3QM52mIwYoCWXjD0jCYEX
M2xJaX2cCwTNQBHvrUZFK7Zy2C4Wmwk+ML1mrwiFJ8JLKDEJhr90ouAaX7NaECWECHyHh5bRvxLk
ubjJ87TmuxTroshcM1/gKwH+IQYmroznhkBrvGv+PoBkIFPJ0KFGWFcWAkfFmidTEixTrwkzes2a
YU0hw5b2MCWGxvOZU5H6l++VDzHBcYOrt6bWpGt+TUqQjbsm2gxE24CrQRunZswE/FG+s3xp/Kiz
0d4Xto2OafzLE1sxzEa+JNbsnG4RT+aapqMQtNPfH+mUaBDWxJ1+idCUCTJ41jQeha6LDbmFWNH9
aZKF9UY2hXXm5g9GZc+0UwSbKQJ+SBM0IWKT+cNhfiKZgc6Gxeze7yei4prVHIq7JiwsghPX/KBq
TRKaiBRy1mwhRchQkJA2RKJKAs00eg7WJKKSRCkQCwhkJClFGDGvMOAg8jp9iam4/cmbFO9ybEEe
qKbfiPEHJM0FzvQ7XuYHy3K8O89wXnTanSxEgoyY8nsZ/M0xTR+aNUspYshSEK40E7Kk17SluAJj
UJp5cxJDS+5ijb9w+YCGHBzSBjGEI7mc46RRu8pzGDgQgeii0uENJWxnzXsiRvExLpgfk2FIL7Sm
QlWz92YvwQOXsI+UH+13xl7AEuKp4qRUJEsRaYX6mqypntApXA3kL3gdLp3xNx6cj0ViNB3mBj5H
4l6BKBgbc3qz1vQ4dHoxZGrSEkXg/BH28jfWvmSTgd7UXABweOV749AaLo6Bvm/iI40wqNT47Fjd
tmGemGQaT24Fn6sot0DwdxXyub3qEEMZEqRVO5rn1MhvspgoTrdI7rlrgSYXxq2//mwelFxKIHml
urkpWlsdo0KS1BSUr4OpGTDSkxmAnuif50Nl2jweQ3RUPryyHuxW5HL3dhK/rgeAl8KFUilavzlG
+akFjKBvxuKUcZhURWjQY53atRzwKR6qXok9V8nvFKtDY6fqzEoOwmb0qyM8dBin4kNnO0xKtcME
3w2OPIo8O8xnWGQPFxB/z2xsxcn2iw9Q6eIGKhfBYX22M4aUv55SLhECUJLFLPZVBi0P3NqmKxpa
x6J4dss4gKc0A/smoywyfWAgVfXb0aPq0hh29azECe0DrpY+v4qsuGBk0jy2VXlO6vZ1KIhToahO
jz1r4LpKeNIGrsFM+CzvKWFDdIY9be02QiQDWdw5kN8uoHMLh50F2rSuewsAfO1NFdUHD5WPyp3z
EsVvmITWm0W/9QvzMoaIE8v52wY2wA68H/w7I0pDIjuYMHfkZsxMdPKOQidNMcZn2a1S9qFnErSD
LcAmzuuPwxT712QomPXbf6AdMJ4yXYaU8jXAY3DDhuOvrPSN5xCY7EPQXbi9oxyplG7aiyc9Vs7Z
0Y1+gFfAfAam1LQmC6cW0aKog0MW5a+Zwt1IjkqPyHJ4NhXAtai34H9bAa0BBpthvSXtuAwusZQf
k9WDQ0iQRAJBBuTqyU8MS3gEU24A97vjdLtLcKvs49mqkQF0z7DK+Fdp9RM05aPQkXPAhrgndwYO
WhKBPKYewHZzL2M2LvG44gsHKkmSejjMxpNdFDS9M2Rue8ICSd9O5VriJEV9BQHthr2ZyZVBcEj9
WDnXIdN26FSIMYqlph/16pvOyliQ5/KDUeH7UmUHADPTeRCccXA79WbJCwyWFdlIdpaQehytvmfj
w1NxeQQ/eEv2KLt+15JHblW26K4JeCGeG8SA5b4E1bsr3IRATMw9m7K6UU79Lqwx3k6WtxK66qux
8s6DZKkB92RMZUqU7cKyjiLjTOpnYNnu4OzdBsxGHTAwcLgt5zwF565gwCJm2cqizbdCjHITaQqw
ypgfU1sM3H5gAlz52UWcG1zScyiof3Y5xxgTwQokQZcJCijrGjuRzy4LRyWScCfGbhjDhiQb3Qgt
jxkGZa1Y86HessVlty0bMjxbxRiie66W6JK6uHux77UJe9WY0n3dzf2yRvvNirm/mw3/FlN9v2/7
PFxsfu446j6qYPhy6FWrFa/s5CzT4thL95FXflT+rA6l7kJ8M8GZWwNmtEr+dEBHDnIsSSBYvbZF
kh2cgFFCFxCwaugBzPVk3g241BFp4GAFhPRUW0xJ/f6nAZO5x/QHkaLvv4OA2kehK984FnfiyFMJ
/IfDL07PCpGRWetbcu2Cey7EZG+k/uoExEioEh8FS6m/iFu072q0nK0tl7e8Sp/tZIpuiuo6tfvG
9DhSZpAYc3lDXUKIA67ONK4sJC1qCmOG10zXK17EwRwRKkc2WkC6shLkT1yzSU1yWmwV4SBdb+uy
6JFjO0giZsHuY1TUjaMCT0I8Yid/8P3W2z5D49xVNmbB5qA1wLZZYgZFbY10MY6+yWwftspUGate
f0FJQlY6WhNTsBuHUZiGnec6JA2xip3qj9RLhjvbBvOgDSz8JA0gZlSsF/r8M+nAMLYR0iuss4xk
8DeFjj98Fy6lLnTfEH8BWMBU8NUS6REW2S1VMg+M5h1iVKA22q0+Dd+9TQMc9wSxg1bsQDw0Sr5y
xYn/H6f6H5mnz2j+/ut/+fwpEiKwur5Nvvv/LQ4VO87/1Sz0P/97/j/+2/+RwvbPr/53s5AI/hVg
3HUDnD2+43n8tv/uFRL+v0zH9Fw/cE3fdD3vP3mFxL+ESYa1aeGZ9QTBev/LLOQE/7LpBOH7OL7l
WML3/1/MQsL6Jy21yrEmlGv0qzQt27MggVj4iPjjMIRiJvpPEDZOlMEfakRFjeXl+zVlYuvSqo0u
IB1Ot5U8SD6wY1UP+XTB8wzhN7k30xH1in6v1McMvtIZmfhZJlOREpICgST2bcK0BLyjjx122BJz
4G0NG4vonCDcksznAryo2574md3CpLFG+obTFuxAMM/YwT/MzOq3Do7Y7RI37xY2w9obkn1FPcxZ
SUc9tCSOORXkgC28MkA38w9/i5s8kffrSHaaO7rK4aXpY5Q27S5LgvFIJcPli+cud7DP6Hj6kC1H
tuEdl1IiiG7tbR3JarXXX9vgflQBEo6ke1VsRTbBU6mmryxqWcK8Q7iXm7rn6JC1d2fl6r0rTUCw
Vgvr0XkfZz7PSE5X3RtXAyE3HnHWE81da9oXOcMBNwJy+gSbhz7A8k4Z81OLwWAP8R4TxgCkbN4r
QdelbWDfJHxjcrHQsktGL8K0P3VpP0w5Nq1kSXYjm8FN3MX7ykWOZNfe1XA10tTAfcpysQ8S62uC
ZqRT+TR45UuUJB8a7v8pcUAozUxghF3RrwZJfTaAj9pVl4c8lFfRJLhRxy+zJ0LB75m6RGUHS0k5
B5zLyLFTUjqToHuwGlQk6NAZyziPLjmQexC4TOXj+jMPp2lVjnsKaRBOWmOkIp0Ghb0nGd6KhbBy
tMM5IuEuKEdQSD5xpMjKYFfRjRbOyZzbGJI7lFC7T0JTC3PbTh7IokTu/BgVkKsRV2FMGc9+J03c
3PNf4C5vYKQHIARdtlctKGc4GGUKrUiy+wQ2oi6CrVbolnwDHmbX0M7W5953HpSdx6D22fBUJuvH
gHYO7yhCtJS9KIjMRHD2Iuq9ZyYlN7aciEiSJGVnedjZTNyFbz1lTvot5K+VIwRlLIlBQaOw1pVj
3akCq8OO/BhzbxP2tzHJvmjbieqEZOVwmGwyQYqnQjEPnCwUHIPpfVTQS2/MrFAhXoiNMUqXm5Xy
Bi+coB+YN1nrkWQ8Ocd2ac7DNKMnkbNxsmT0wuzz1kjxzCatD124IEfdBV3BCOW+cxHUFdTmG4kK
i/L3qgYPl74uKNQXrHZjce8q46Obpr1TW4hn/6QGb+4Yg2Wua5QTrXYG3CVRuEpk7KmGgjZrNlNk
0eAYCpcYlpZIxfOY+fNnuaS7FRwzE55unu08UGdf2/GhzuYPp1PM95GGm4X8bbEwbOZB438PbHjd
cDk6Flw1RyJJITZB8KiBrCFi/VPUqIwzMt9ZCFVnBe6amebGauwT1cOVKL1oI5wiIqZkohWoUu5Y
v+QiRwWsnQLDGOKLhLF2qCsURyLld7Kx7uH2huFV2Q3asukq5vGj6saLEcD8TmGOVAbbeBTft2Pg
7zI1iQdrdFj2VS09lTzUtmZpD8eDsghJP4t5As9ifWM0JEpFVMX8g0MyraG5ldm3L7EnR370zBRl
2RsLOjonR8fnTNXjXHZ/rLlkJ2UR7er57PlFY18aazmPY9Xv/DLeB4DGeHAy5ybJgkOBUDErIlwe
k8HaLylZ4Zmo+qnBYjp+NjkBhD3vUXfM1ZLaQTeNIwBObRJGJYWXPVlHsuPfQHPWyNAUxIycxWFt
TGJnpzYGvRLreA3DRVRlmIr61nMgGUxdA5APKUXTRTTFtUWxhn6JrosDoBmRQzrNsnk2EK+eaCrc
rSMe0oBSO9BavwxsHge35xqwmHDCxUPCpRjP5xBFfJaBKeXnNl+8hlmKM5zn+9whHSC2IqyGqnnJ
445REjIhuzB30Iigj/WasIp2qLbWCBRv7qp7CjTAdPCi0XtBDJYtckCFCFB0/OhOBSyubDmmExbV
faR/u8WEe+gwV2OOeqHVAFliQYq0kd4YFhDiwk5lKOnCAHL+E6eWonSFXbnoo0fc0Fqw9WFXEint
1Hzu6HPZGwzsRck82XTIG0KGZ8rLztrK96MaGNhKNHEjgDyk9NjPR17jUoh9P2N1dIr21u+CxyJn
JOfV7HnK9DmwmfmQO3hb+LAHXANwlJDFIZqOniNeYD3WqDaBUnSY2jxkB+YA1cuTOftRDg6oSNgu
ZGefNUpvJjOKfg80W7fimFgPo+kgXJktGOplMuIy338amKMjKjSpFUYcwzHBwxsl22O0wPZu6i4O
cyIHMLFMzziPibhbttobv2tcSOexXraGz/TMmjuxi4hy3iFL6+0jmdZtR3VgLJwF0TW7SfByWK6/
H9ewsi5qP0rWUFTKyWfXMaRwyGPa1g56KyZJm6wjUkLrdZZ7NQOy6aC3zYfFWo7Eju17tKSDMZI6
TdovoU1+2FnoWTn/WVUX1Cy1j0kQg84WZjzjNrN7Qp4Focw0uccRvnepgQZmZRpZvjxVo/r0qq5C
x0lVQcTXxWqwwjKc37stAtqYs41oyPYuqegjuhYbLe5POgDHMtAzgiUlg4rsErfZr5TpzqnRRIrg
0g1iZGnHrzV4c7t/SMyAtgHXj49NjyzONLBe6G5dH0eIoAz7NDcpR4SGEhCnJoTMmi3JUpg3da6v
04i8RtRknHcXxjYJ0nQEiXTpnnLSZ2kHT4EzTCdcKdwNoEHQoFjzBUN2tO0CkGmxH/x2awZiQAIE
GBqaIXqoNQEutASLR5VyO8iL2XOKIQEzQ1KM7wtZGjewVUIiwAt72qHsZpGs3/mxMCjQ2uySzvit
jInIeLarQZJ99sp56vDNJQvKtHKkt/PN5rttTUEktvWoZP9IFEGwSQkvCUf/SZvIiAlP6pdGhQMi
h52BYmJJ0zXrhjHdLKOHkvsrFPXI/6PPBqiAhE4np9mt+FZXmYBRD4emJ7Aimk3zKGX2kcWVZipF
kAzH4RPJCkh+PDYimvtMZJW5NZvqzSnZ4e9nFE/AEZP4NIPhyMhnzMii15IDH0wrda5mXeLNFdkQ
IzNaH0WK8VhlHieSN97puflxjclhAom1p5mthyQm94oseSrSDApoMKAa7Pmzg1UPoz2sx7PQZJB4
0ROSyWsRuyemxfJmMhMH1R2DiQqbRxdb2dlAEpDn/Y6zI8Nea5v/2FDskdBKcInYf+CdMgJ5i7jD
t53ColMzehyk/zX3XQTA57u0h+CeEOGwZwO2aQ2DHS3vJ8jgb1TbRLWQa5UDropEOhG0YsV3+FEv
69Acpid2EJaXbdk+DAXKW0KjOA+8G7uS7tU36+KsfPy9w0oMjIR750bdWRF0n8YMe2EbwxXSyBeS
Ap9s30mLeyppTmAUli0TB8zPnf/E/i4+5K73Uni9f6nZywgP8afu8DaSFrEZWy4qvgWkr+xuVDUc
/Ki7b9QY3zo/GYLefVPhPiKuRE9MiROEVINb3o3tlNxUNXIp3FkdaXNML2yXRC8yDgiH9ZvX1gB/
VS6C7U6evxse9Hg4NWtsXIZSsioOEAes+w6yjmtCAV2Gh5wymu6DiadK9krXTthp5nYjhARExWdt
sHSMUEmH0jq3WVLz9mCzappk3A9J9RxXQETmVL+ZEzO0SGeXMa5RIbbmR2uk9Vm1aw5URflIGUwZ
1jkYEaT+Ek75NLXKv9FD292ONDPiF1XPVi/VczniO+bshrICiwSSmXdtsbV08IpgNi0yGPYi98et
rZkJegIRsVNiXIDGgtJ3IvkdoC00xtE9VvHcb1QTMXHL178U87U8eOtqKzqhk7wUwv4TeYBpKQGv
9cRmWU/83HWlbw2bh5lHDw2j6+PowJmop5vZ15+KZAOS3kpqfpeh+xppWBefujWjQzZztMnYfnFl
wMXPCK5kQxInTglbxg7nqWVRPebF/eSXrMvtTwlDOyToZWxwxqklyTg0AAopMzmOU0ZqwyoD6fg9
CuQfwSlvP3MzfSWS5ugq8W7DkNr5EwXglPuPdQobTg+MujLi5zgXCIgzzYtRlP7tP/+YCMCSTZ4d
FixWh6HqT01mYxvzFwhSurkzIaxzd2Td2Zna5jCKS11hG5zc+NX2zIJdCUtYD3WkkzcPpCFEe0OZ
aAtZCo6u99xXrECdsXusLTlfEuutKAaa8SbbExBV7XVOk1OXDh6X1AyncZnOeaXOhh19z7FmY2x6
wc1Q2JeZ+2DrWqQYjTPGFstMDoUtQ13Ut2QKkLUDDVSMKUpK62WwlT4bE2LmMSt2KBT3cyu3i2kH
20rQuEE/n0luMZ6zjFBqhwVESuVIAkjg3Egg0vTjEHqgdmQTPhpYTrGRYiy3/3oFqHDHx/YA2GNQ
Qu5qb7yB9MsIdcaWxTv7lY5mWOgu3brQeYXPTRELlpOctdgUA73D2TLhEeo42VvvNNnL6ld6GzMs
eMGwfOTV1G5zVy6crwACaplCUfLlwZnbL+zX5onUhVxSr+ED6Y8FZqilomX2xv1Ye9RQI4EMhOjF
jfcW4CCI1nO2Ld2zM3QwwBCQd7BsobGVaEkgj1Q+sYYMe2kdpgFn/XT1GlseUg+nuwkFNzMBJqAZ
KrAF0unXGX3o1YvX5Z3GYiUE+pimNo7pgLZWBwC1DO/XMibUeo36M5u8u9Y6v47Q8biSJq9hnb41
J2bzQOpY0HCQofyiVjCZgJB33LnlY1nbzzaRICGGePKgo+hqwFyWyH0KVn6J3y77oaUzqomzJ2Sc
DubOSAYemio4xVN578VtfSHmlE/CHh+MEZ1eb0AmI4faty7pjI08iJMvNEqv2koMhEZsLWr5YWvz
UEZLc/o39s4kOY6r2+978Tzp7G42jvAboKpQhUJLAAQITjKKAJh93+fMDm/C9jK8BFv78u9ApB4p
kfqkDy8cDMcbiJKAYjVZN+895/y7PAHpBQjlvdNUNyMHDgMRpK/Dnf8wjPYzM31YK4OH1+3UHgGB
HYIR4dqA2Il9WmJLuXt8j3tf52StipJ4k4UdI0C0b7cMfqpmwJaJcrmLOK2tInmX59i741Fidptg
gElOZ3keVs7xMKLUGyr8BS0QxLX1zkg+IYvBmKCf0ospt24Szio/xz2cDAXaK4U9X9Z8mDII8aOi
FDHAHxw5Mw36uyCBMuLb6JjVp8KfLTplvhnwtwwYe7vMwS0Rkrg+9hgBFPa+BclH6xmdqG56DBsn
WZu1D3xJFLrvRsON+I1TLKVnWRCgg0uaLf4Sl5j3wbGrejQgduwSCzDuNbTJXXfTN50E1YZr5ng+
TT7DHnWUkOFjzdpVkTonjAtRytdRt+71VgigiNLjbCREkNO108a7rKfpMgv/0nb0tylMBKju3sel
huo9WJyL9Yzsr9VwfmCb1+jksN2pxfIUGUFVVSALCJ7TSxxQ5oPFNGudwFJYxS3uy8CEtAnm0u2q
pucMMW1G7X7xsah4gii7w7k/2cfBeM4Aqln1uCFi6lrvGhqR9WSn+3hg40jpKyxyGI6DoX7u0CCP
o/E8ahzNxOXgx6W1l0YbI1OWqaHZbNuMmmzSyn3pLLAeVOxs6gYXOqkHRsqKnAPUqFHbT86uLqcZ
maVgjdyOelbGGzxizyqPdq53zjU+I1Alh34bTltulhIG2URYH/OMmDaIYISOXXnUP+QOHcOIxsV2
5pPCanDHTYg4i+CLJJO3bRZQ/7LNu02RaHfjjEJ3cRC6lGI/gI/FkTc1Z2WHhndc8vtl2SZp+Qyx
YG/CJDAzaEAzWlVeaFtOBAVRvAcQjZdNrLrghMDnU2L1fOSVA7mmunOih/NbrLYZExpsui7OJNzW
9ymt7Gby4FojZ8nN9rijQl0TDHuU6Wo/YRxMhXXT5JWPOgWlZjcP26W3booUe3QLHHupQQhb3Iqx
T+tRxEu1jWqkAnBIJgQfiKjOgmW5JYCZrX5m302YC7WUCXgOpYyA0nT17+5lf9G9zDQUAMJfACTG
+P/8d7Zm8kZ/gEvwJL/iEliVUa5YpMMox1C/WpV9Bib8N64Bc99jI8NBjL/xxcKMABhoVOAPBMfQ
Tbv8qi37LvrP/0Hpb3i8Y+u6rQzH0Y2/lw2DJ9LvPMxMy8cpzXZsMvHIqrFBQL6GJdpssIYlRC6Q
MGIiyP1kHNu95Wn2JoWwCRvPv3V7vMWw+LxLcF6a0V9vu3g6pQiCedzRgUb5OYoRRoB63e0HGO1u
WKfbfkE/G6E7rowUX0C35I7o8meosLAUTlWqSONoPNy+dkUf5Oh0kJKAjJJSjCdVbhSoLGZ0hgq5
Fn7vjF17bGIUPoPwntSRMkwdQodzbqn8PLbm03k230WT1R01TF/Wva9WXhPd4ov5MWC4ehToQbuL
jZZZNjJfBUMc0r63iUY4IVMRYJWMk/iUtE+5+3bQnBwfXwLJPY9dGC7JqXI0PGwimDgk35F3ZZm7
rqVwi65hd6wYWN2zPR00TcPSpkxQQs7DSYFNjxX7sAgnhuk9mVwTjuubUUrdMmNkYKdwVFIXb+fg
/TJG8962xYzI80+LghS4NljIVSnPwiJ5YMACphMoUqAKhOcQ7POWYt/xL/KQiWCMqdMeXDaBUwwT
2UNzvbB/WPgL2fgd4NRjwYhlBqE5+rXVLvkOWsJtP+gfNYUysXXgOgYypxmxUTZd/1ClLYfAbJ5M
mgTLhRRCUTztbBftZO4vzzZw7RFzjaMkGqdT1aDGwlTkdFAgOWmgLseoPrjl4OGFj5LAZURn5z4G
pPuO7G0K9m6rRvfJayt/5XpqWE8pCyqAYD+V077BOUgNuDpQjIc7zzVOJ8wseXGXiZ50dH42HyW9
tYstWLqxQ02qNU2wwxUUH+POu55j/HxH0b9QpaMew/02K9pbu7qak+BQCpk6HGPm4kj7oXygjqV3
3LpFy1Gt2JGzqD8xcz5hMEA6tqcJcY1NaVYOy0Acp77WMbqmMCp9ynz/eB4dddEJpU3DO24Ky+Q4
zLCUyev52hCKeLro/lkTYXOdWkSpjirA2ZMo1YkZs04kE/sGHOnApim0aeoL4B70ZGctxSseEOD+
g1+/jfr82amjK5w9thkEUCaCPras+UCs05zfQD8H5SDVZm2q7o6YvQnKIouvLQgjmZFQr3uVnWow
myC7HZNX/kDhgAMY3sBEDRofGg9fLPIxH/KRSMuymh+Y/6d7omB2MEUNMIiFDQJx+Ri+z21IpamZ
nVepPR7B4Y4tdQgJPToKJ5hbOKacmlC5tJxhUSHsLifIOYj9K74rGPjCAMuggo3CCXMgh2XCEkO3
fRYIbyz0JDQGRkglnDIHchlZH8UqF74ZlFKsx7H+M2aZ7AkrjcoTGliGJlwYa4wq3gfCYRshs0XC
ajOht5nQ3IIXvtuCbamZwtxNg/soMbHHityrQVhyi/DlMMZ9WIZP2E3ou5ih2NqCNoLSCelXv1dm
rIDHdISAc3PAiRcxR0pfmA4OJbx20WLmunKGWz8xaWniK2O0tbWDBAmHFva02kxBZpbh2HfgWCyw
91a1jSNa4eMFF3PxEhhhhvfSlUK+NyDr6osV8D0j22iLBQhlcKxNQ86CFsGsRypszQAYjtRpJbYO
EZEFrsqQ7LAJcG+FDMqLYaVNdE/90DwPXnKX5EptJz39VEaiJyBQnNUJzUSHxtoOn/qafxNDdGpY
yTtYdjTlBBAn6Yhjet/cA+zqa5iXWFjn5ERpePKZkkpnEE/nSE5dzDaVzyhDDcmwQyeeSaZdK+l2
HmFfMMs+hHm9wdkS3Fbmr7pk4uF4aBCRB/x2PRiSmSfpeYmEbxCnx8gk3jshEg6GyM6+VbPYZffE
l3Rg2S8/Q07m7FXnTls2iwcXmb5HgB/cFW8/YEWcSrZfGidPS2SNR6YaP8zxlc25zjAA20WXXMBF
EgLrnq41kdRAxtHzymXMNWTn1kCuoCkJg0Xn6lu3aThRYI1jJjhtMVX/BDP+UZeEwoWkwAvE6ys7
t5FAS45hggkb8n9trXfD2zHytqOu7qoeHiVok9pEgML+Sy5ija41X2zCidCRNpPHXAZVfMElgf+E
nCQ2rWPUPcgK7aknDdjrj1wUQI6Lc1bUGZ+gMRyKIYBeppLrUaPS1sQrnrwQ8qHiJ8z2rXMlyYOS
+ehL+KOB3ja0jTMbRWEO7huafQjegMWk5sYnRHFqxxWmQ0N3SJywpNjuLM4IWg+p4zcMqZpVKmmU
WU8upSN5DpJU6WIkOXXkaU0VclTU2tggIY+oUZgzYfBORsm8rAwkkey7oLwNChNfsjF78fN9ScsU
ETEmfSeISN6GjT4wA66IsCVkUw8BVhLJ3UQv+sCG5wkUhGeGj9GqReFRTS5JBMRKOKA9cGVrvBEk
1bORfE/U22dE4l3bkvyZmazPcCYNNARhPUnU1pCcUCKKbDJ4tENPhKiSLNExyMVcB78qryIFuXog
C+gEMXm1Yb97mxJIOvfgDzD4sWQUHeIsqaUJ+aXQTZVkcd6NL9mm+oERWXyMGrdE2ue17OJIqGE4
GuS9zcnWJia1hOjfoAMLJD8VUne6rYhUnSOyVcdSrVJJW7XG8TyiothnH92ohWo7b2sHpZWN6Bbr
7odmwNPdnCwGYNhmD1lw5tcYb46BrTYGkRwhjX/Xs+vXOqhkpiHnNdOrdrLPUKCzNkBTVpG/NFuk
STXu7mwLk4VpOi7PLrLswpoZMruwBpISpY8tNJPQsE/r8FHXNSQxTLZXU9pvp6bEwoV59Zqxz4GS
CfvBGPJz0OvRakzFJV3FF15YnxRqpJjI0FBC4ucawDNol+FdrRDLdAmwiG8ZLHIGTqjI6Jcwc5r1
xTlye/uG+6XY8770FZgpGerzkY8Z5aojbY2MKpYEsUnA1sAzcHsXGeSibl9al8FC6e5d5L6gOzHe
Ig2SJDYlHC9Qm3an+DTCuSByd91jJ9Ekrrbp0E2u/AFT2GJB9zHqjnaq+4z8lwCYy++643lC3+Lg
Infs1YjphhJfLG3cDC2jQF+zr1DaPVsiXLBIhCrhnwLWUivopHupObsC8EtPqoGx94y1T6zEhGGX
QMTdB2lA6RRd1Tnp1xmWR8fdnNz3+HIQguIcNTCdowjzs1BhlInScV7ZMRxcq62uEqwQGG8DpKvo
IvAbHMeW8nKpUH3FJgkUtR4+JgQBkRwJcDiqq57rjg6YMxZ7yeom56vA5lzHSgzmdd2N0cqyDEbC
sn0G7bWWj6ZU6MGKCDecyLxtaxbPRgWfY+xDmyIR284Yv85uwYYmsrNdlyfdhhP2UeX5xurm/srS
LyvUzRtLK992HiiujeWOstBBqLTcLFbyEU+lj9OEK6VZ74gYW9mPlZNynRy2Fbd07ohlPjb96kID
hc7SFjPi/NQd5+uxbErEOSl5burSMs47SjKvU7zjwCInOKXGK3R8o0yDqXNkcIek9wHOWUbgi/Dc
049jK/xojnyyASmBWV135XgxTgN6icA4UTEeaeOMHtvMQN4UCB/DwV4AP0+gPwcMUAkYWGbvScwx
8CUWmLA9BdDnzPZxCc0nrFLnM5zHiAV/gRgFbJwFdiRWlwYB72fG+edtwGKueyPG2Ky7jsq6Bsph
Qx9DJSKv8VhnnLlKIFqd2qzPteYgYgMAtQQKzcBE4YZomGwAkzYCmEYCnVpgqLh5TBC5qZgZ9xLt
15VHuUCuNdirEhA2jNJD3/rEkkX+2hNXuHwKsZAAus0ExM1BcxOBdYEm8EFmklhLK9G9gL8CAyfg
wbCQzWOkPVQZYMXBVB/PeOrB2Z62aTcrYOdLxjYQeYP5/QTeXArwbAkE3QgYbYFKL7qNsw84dS+A
dS/QdQSUeW5Ub5NAhVtb4O1+11q7wtxTNkNs7olvWOD4QEfF89mftX2RdY/oXlOkRsJFuq00aoO6
LcJ1Tre/MjCxGHVElLVO+RRMg0ErivUavuU3DiJDtrphha8R/mpafqwb7FfzzIBJ64D1UakSGADQ
rwTyr9lylJAAFqEDaApiQGNd6EIU0IUyoOAO+ONOh0kAHG1tMyEXZLAMvBe6QXKrhH6QCRHBhZFg
wUxoSppmko9cwkPUXepUB8Mu37vzgkBhcKlls9Jgfgph3QWENEZc0poyJadLdy6huSDBz2ELT+az
bgBX+rDl4WZ0qP2WeZOGJL4syGSaAPK3RMZSGHJqIphJVx6GlJqUzrWackBXhn8eKmITQe0qqu2N
L78zXJRsOq2Z4ieOBxRP1MQ26dqPJm7NRUEp0pqQFZtQf+u4Jby8wn12Q8CxgrAFq8qstZvUOPYP
e2OW3s1nWEr/DJ2KDHpczO5yPFCUPlubDOBsPfrHTukZG081w7Fmhh6MdCHeON0DqoKVBq625Xoe
TGhiTAXQL3qIH7VMe/Y1mJZh2NzCgPqIlaqxmhzjg5e4e6wSAlIF1g5j0xWCI4zWa04Or3oPzK12
tufF2zRymDHj1oJuAasTdF910kM8BKrOUZ/s5pQddSRdlYo+Z6CapN5VlADV221wbzhU9HnKVMNJ
sc7oanefBDb6DoSkeg7Og7r1xEMFQkaEEhF3volmgpc6F2Y0wIq91mhl9+6Alp4U08gd6HknSIJJ
iSlVlQXvoorYqKbV2s2/TwX/zlTQ+YdTwfPDL/+1JCDgBxNBnuC3iaBtmb7p+77puMr1yGv+bSJI
7LMyfc9QjuhbmcZ9mQnqb/Cjc5SOMMy1dNshC+HzTBCqsuE6psP8TqaIfyPTgIfzNN9kGgjX2fEd
S1fwlD3DknnhVzRlFIaeCZKEtToGrKY/e0duaz6im3YYskAsns0Y5gwlJh6Z2rosksdo0t4SQniT
2MP9EkAAHLP+kdVYbrqBOUandtnAHdH4KapDBGSqvDStBtLWELU733GgkqEoqKJDYQnXdCjOSMRi
KqeQfLQNhgQGJRlhCMy8KA6OWqpdfLjAsHrjPNQXbd/b2ruFtixCfLvBTvf9HE/ZWRW90/EzXvW5
z3l+s8xA6qpEe4DkY111JNSNmF8u0jEsWYaH4wTGWHH8p36DeVFOHHNgPJjNvPf14gOojus+FVOD
UpjoBkQHqyFpryqt33cp/t7lVHxIPGw0c+MBZku6DWqkqmhQrE2t4uvBwlQ/I5E1Ts8avPN6Usps
GrxUbxkkkoigjYfBMh6KprskvvauNRjWDbG1x6MDA9hyTZbm0TLEh5pgB4NDnKtHtiCRQNCIh61p
xGyejmjADf1imL1hzVoKNzEXVu/tkjyA4rIBaNGm4m7uVLV3R/4jcMa94YyXcU1Z2YdUtosKrl4C
SUPJcG3wvKV2Tm/opI8sfKZhcL0LKIHhAYfIMrL0fV127HBVDfx27GM7EzVHWQXuieVRm9acX7NY
hWD4PGTxmRPTNy9cLixwJsw+sJc5VpdeQQgZIlKKqNrEQ5Qjzbe1K+iQ96HCYdUso1O4L2RXZwS+
mf2V41K69T4+TNAR1kmA/49nULoPM0aXaS+4iY3VRISoqjVJ/nbuXB/9miKJWsvf15BZ4U3zSvaS
nDItvsZzcMOdR9fYTp+KOb3wcxLRzHy+GJSQgZtki8r5owrLnLmWRDJOrFm4qUFrKfTlKUaQhXOp
x9mdewNNyt/hVouxdXIyDnVDSs14WU3d1ZIRkOoBxFoQ5wEVF6oCTaEQI7+mTi5Hun44veHtYKXb
DsXchcJ+C/GCOvJ68F09qrFzRiVr1Mkno0x3bXuXpdUHlwx06rr+qgx4S6D2MJwfKovxby284Cyi
oDNEkdpbPmQ9A8FrZl2YMLOMUdioOeZWYRfu/dY+dnp1Q64AEwoGurh/rwuHAVJRa5sh7j84ad6s
pnE667oM6RgsxTUkljPT3RgJziaeh8EAcSnvK0Nb9wB0SBGHd4lQOs0GtqrGPnTUDzPGfiOaJb0D
XdTdgpSJ/Ckx3Hkde655bHfpPm0y4lTy+QlBOgqGbrrt44Vr5+Md6hH2l5kKoeCcRFQ80LJdnOJm
HeJOiGbdeBd7CTPcKdXXgDLFsTnjAethjDLbo3ZC1DhkTXujWfrHsE5O4sB9UDbmDoOw4QdP8h19
um4YFSWmaHsCpIvSgWYqnx0q0F1V+jlibYaCIdC/K6Yd2ezCzlo8QiZ8KQzrd6rGjAar926MD30e
wowtLIoKK+voMms8ESz6HCKZ9MGO19b9XOKdwAqeEsWm2dRPfEOYwsaQaGO+Qm0mAN3Tl/eDG03r
qJq0Kyrj7FiP5/S0iPGbaLt7bGYCAGVmJw46QpJ593kDTmiN8Avgd2TbhsuQeGXKgptQU3lOtEnh
X651iDFJpi6oG8a1R4PFYCmcjsdoCdfJDKmw9eqGoZ4GSSss4s2IAoObtDoxdZaP5gZrrCnuXbwp
YC+j3Rzq4bKdOu1EKxaseGqXbLE4r7DLy9OzVIy7M4uJkeVVT8w00+saZh1h1t1xOKTmkc2skoBu
1PdLWK7ovU8hDSnklNAGjZAOMh3Dd31g2jst9A4+LhpWc0t6HrRNfR3XCA7HhmWYsjdjen9P9uXM
TA2esJWW7xkow3xwNbXC6PIhXyTJkcHUadrZqwnrcSSuCGdDdEzEnROa1cdgH9P8Ppuq8WghSWQg
skOHLr2KtHTvd7Dlsz6EaTr5j4aFB9+AwnY9eW3C9HbedKBGKzA3iy89ZDpkWE/t88i8F80xxJbF
wghjAP49tfTpsgmNaIdUBghnZjYSixVVAOlDI9vWwZkLBStuG66lkWeCqVA1nGn98rYO8bWaKoku
i/SWsT1+8Zp4dzSmcYzVGb5PY35iZunzEH7kWDqZvJpztnLPqs6xT8MpvUvMkCnCktJmEFwTqkAx
NMKcKMVWTC+Tm2jWpq3mY2UQGBdppOwj3XNps9y0hD7qPEHfY+ye9sRR4uJIKxWvsaJ0hhDjFP5p
iEd1bLppM9BmKAKBs687fVqbHQ4NJA3urAYn507mdrXSjmMv+EB40VNUOk/OUN84WcX0dSwPscge
F6OAFhsW1AP4QpoOgvglCQCTOuiPQwhM9oANCbrdzDmNMKNep6ENgVTDm7MNMqzIMGM/GibvfAqZ
wOuut8IVAq/pke06q5pm5SqPUiSeqo0p6IfdjtY6M/HJ7lokL63ScaoxTlCp4k1euoeyqU+wk6DZ
FQQtdMDSBkA1LDZubUHZQle/pgRsaYkUWxuzrMR0TgYMh/wG/KlhbOVDGl3XaWDsTbnq9XKRK6RI
jWB8eHrPgvlNoR9idoHXY5eftWq6abqW2OTC41wcQQwFNqxn933rKufCZ1ezp/rUtkocbAVxHBjl
2oJBNkBDR01dHS96PZxUZPY2uKSDO1QHCwizBMp0jbdTMm5nfTB3jsK3LIWX7ENoO2qAQX3BQxNB
RkfBSHEGnYFMG8XZmXUu5k8kKhpagGPItJynBXZA84IZamC2uwBr2CO8Yz5iAnADkIKcB5zWT4EY
nEp/RyAwySrZud7Z50aEwbXvcm9HDnLtcEaB0Rlw4Ad68hJQuBB0GPHwyha8OLA1+HSCIXe7URDl
rEbaiZnBqY+rjpE85y/Yc4YqFQCaeB68PbDPTrcN0m1TMOtK0OsKGLu2sDlf3O5p6ofTGjxwW0AW
I9vzzprqcA3L9pa1j9+rqRjVk2o6x3g2Qshupd+KpfOqacEIPzDZVwmNiKU/o7/0pF+j+4aeKD1c
L92cj8yDcSpaLXRnNH/4gBKxd4JfKIZm0g+mNIaadIgurWIhPaMp3aOijYyln0xpLFPpMHsEMbS2
FJqPpu4nu8qDQopaby2mJO5Llyr9akbjSixZvJ2ll8WF6v0g3W1Gmwu03SEboPPVx31qenujsUm5
Yvyx0CJHtMqB9MyJFn1KK2OnkgS7GxESRX5+SMpB22LHxgyU3ht0jex1unFf+nIuvUE2yDH54Qjv
pXcngpsMvvDOpqnHOSCmpqFCqTpuCsfaezIBYNpqrnH6wM6W8UAiYwKZF7QMDjqZIJQyS7AYKqQM
FxRDhjokENIvrI0+TRjC1d5GicUFeRSbHtM1sGnxPGvVprZYdNDIIdAQ60BsfcrAiilHLfOOViYf
DEXWmcxCYpmKkDZ/Ds7KIajBUPTz59IJ42MlsxTFUKWV6Qqa7hq4DfquTF5smcGgHRNkEVekqcHd
tCwOgAx3fBHukdWxONsJrUmO6GQS9YmFDAX8ej7uYgb1LiQITATT43jEtH6gIaIRm0TMIqqWSPQt
pZcwPU8wRingLjK3GzDba3amKL7EUt4QpcwAGrQxM2Q9oQUcZCOoaURZQ0KJIl0gO41bpPKd6G96
hDgR6NaxC1XZ7jjRTFHrFKLbQeCKVEg3PrmdKxRAXAWzEc+lPibXHnOTFeWrdYRZWrFqUrhTmGTv
coRCGYKhsFUjrhnYfi4XL8xNVZggr6Iy8nlf0Hnhu4oCSUeKVIsmKTfKak27cBSpfHlXDDCiyvpt
DCF/FYim6WYSfVOp6pmoYTRPEeInTVRQVK6YcLXUgDO7qBKtVIxoqhf1FMZmnxbkVKboqlBGACaI
1sqpPRsamFfuiDK+b1Jjp4kyK5zloyPWSirwkWEG8+j669QHmR/luhei8RoRe5mi+tKRf3n4fm2g
AN/ERNHkjmOdRR54O76Km2aKu42TTrgkGkxUIT4qndvbEK3ZiOiM8uzaEhVaIHq0XJRp8DFvXdGq
5YjWwKA/+KJi81/0bKJss5C45aJ1a0X1BibhMHln6JojiQugThqikdMHbEISx91MVXs+ouDCLhNF
XRjAPrA7+BTdQ+v3V3Y81CcRsg/u7Py4QkNJdC0KvUS0ekpUeyhSbnXR8TUI+sgEXda5aPzw7kE3
ltZYG4oAECEg2iUSrLAGqpdy78szhQFoSKDh5Ug2BowdCvdatIWdIqgj1CjnUR2Ooj+sRYnYtvan
MGNUR14I5O7pwRfVYmPo0T49MZxhZxfAkhMk6rmbDsqbb2MosvgG5cQXQB0ckUSaoo1EXbVxOn9d
6HMvrF+TGTmVML6Y0XH+ftSHCXgGFH7yHvChvowyDprWxKUkRJYZapeDp+ItCyc7arOu2gPWX9oz
VBcTUWck6s4E5isoQ3lOou27tq3oKkQLWiMKtRNr13amf7Rgkg/QRyPiLAQ9i5YUHcYRw4cIoTY6
0w7B6SDKUxo0Fwud6ibo1GWIVmfNd+eu0oS8uHB0Kb9xrBnI6bH2syhbMabh2CJVVnopYObmU5tE
j5Olk+4yAiQV6bqeSDJv4nGlBejtynS8nDNcIxfR1VYIbBFXr1tR3M6Ol9EnWByvfYgLhPM2wUYK
oRDQdeZBL9FFvcsk/9QRPS/jTYaQUMVF6duL5ncS9W8RZvfK6591G5WNEoWwLVphV1TDmeiHa4TE
iyiKB9EWU96sCQ4Jd8DkuPyK/lh6rwJJciPa5BSRchglyMpFLDLel1D2uYLomXWEzZMonAfROqdr
TStRaMP27BAO4kR57Y9EfAcx8Y21x7YRcNJXC5mvs2VuzZaNjB51OgLJrqDwILhGeK0QYJslSuwF
63qDDLP91LKNNKLXjhBuz6Lg9pFyd0i6sUG6Ae4/V/3yMdUQKfnqBhsvG08y58r2ScYpS21DlLpF
sHS0CZ3R3qI8e0sy9FqLYgJe2DKsnsC19OPEjHvbFiVZZXifIUjEOw15QAEIt4v72iIxY5vk7NWT
6XjbWilc8zpyBxezWCjLKpNPfWdklc+oidMkbMvoRKveZdkkCef8rSe3Sj6kWIdbZA8TVrzVG4Ib
kwUIX3dpGxajOzWQpcxDbtIncq2AZM78MMOJSn3Kl1MoSe98BvEx1BikjD4ojudR5bIoyygZEa40
GhQNp91luX/WGl1/igwFJXFCipLV2KeeZ9/rC/dmWtQDkN8j9CNOUVVfjAboEsqdW2Rv1o526K4s
JI43gFe8uIxHmhw/MWLlV+7SVnibjWCQyGmqkcBJzUsPNv568AiWj14Y1gjKp9tMcTKiB6P8mVvg
FUPRs8VLSrFFWB2eAU19NSg0IajPnyhHzujavGMro67UGhYPBX4fLfZ6qdXBCR32eHqDo1pdRyNZ
y3MaYyUCXhrDzVtNOMatiA6Bb73wc02CKscd0srnyGruk0htgyq6nizvA2odfTXZBBzi1oMFrZ+z
fPsgUswTp13rBRynjTccRfDCCsPchQoMzUVBVJBUGsZYb2aQZ7b5AvI9QL6b8uHKSs36SutBxeyo
OcmZXjl522+zcLgwavyX6nJu4D8FJ56qHidPnWkzx0kSuS322yQ2ZsMlEm0JDp/wBC4gp1BUgCak
xoluhwRjZP3J/2fYwX98nP4Tsb/rQ3fAOy/u5rf9czNfP1NTde2Xgbr89iUN+Lb85x7050/0N0xT
HJ2x/DcJyy/v6+VN/9nTZAc+W/+EKYsy39AW+oZr4nfgYHwCBpGREf7515CWdZLuIZtZOsZcpBx/
/YX/2YX488/46xX988f82Qf4FbARQxWcVMBI9N8nTf/t62C90TGNsT9fBCFhf3UZsI5BtaSUrVCg
cDk+e9V8tVp+tB7+/CP+7cvwiIy3kwUZxmXxjYfO52/mX9fvD67A757hm5VgAAY4noGRo+W+fNVf
XwL/jZDNOWMcG0YoC+InXQl8c6+7I6w3nrJ1w1AW7q/CyP9mKZj6G3LDddsDsVOWa+gAZ7ze//ul
8Od2So7+6536D9fD757mm/UAgYeEdK6EazJDA7f8ej24b4AILaBLbj9frJF+0utAWPtr14PywEJp
SdgJXf1368FQbxSYq4dLvQEm6ju/rr+fbz38Hrf+wf7w4/Vgv+GW0HVXsVEKOszC/3Y9+K5jcoYg
WEHm4v2c94XyX70ejDcOoLhrm2yHlkh2vr0O7JOGiyaHY8Jyf+J9Un/tfWG+MVAlQV2Db/DZM+3r
9aAoLHBh8zDrdvnjp60ccIF77f5gyjnBnfFyW2AQ9/V9YZpvYHgQLYCXtmjKfl1+P9v2gMDstZeB
SpG6iNVgsUuYrsV1/Xo5ONwWBrNQB9W7Zb7soj/bsQl5zzZeXUgabyDMwNxxZQdAUfftdZDloPMA
elZmDKayftZt8tVllP5GjgOTr5uSUfSO36wHyiiGlxCYfGoLOKI/43V4WQ//BteBDAFT5+z0dE/5
1rfbg+G+8XyWAn/QYv2828Nrd0m4aXJMeBiJK4+t8vd9JoeJqxs6fh78Csbbz9ld/NGk9G9XUfob
gH5T4R5Bbgdl9e+qau+NHKdYH/i0WkLle9mWf77j4rXVJOuBm8HWlaJY4iv/XcPN9mCyHuADvNwU
f+u4+AsX67dRziqKs6eXIU783H5v1vOjB3zp6//4+89ji5fZBEXPNw8UI9xfX/vXAYb8/798U3G/
NJJf/fJLY/nyOp//+ucP+MeX/ua1vnyqLz/cxc/NoXmMJBSCwdbnt3lxyJkCnfUfn79DV/1yIP7r
+/mDi+9vpdOfPf3ld8mwX7bX1z77VfmUHprq8JjGz9+MRGQyxBr78jO5ev/c+//lf/wlmf/Ldf3n
X+Uv0IZf+Qq//Jf//b+elu9fJurS134R/8ie+ZXvfl1mRfnL//yxBTSl1Gs/AjcCKr3vrCNHp196
7bPfx6ST/JAZ/jKyee1LnPbJATd8/PjLnKTr738UatzXvs75YSnH+Pm799zLVPq1L8BdTdbZ99//
v8EtfX9o8viX/yZXCl8zeMjffyWO39d/kB9/EZyir336D4fHqHwqYpbVj1/nH97c3ztSfhtq/vGg
+TK3/t5f+/YUlUc8Zs+H5l/+LwAAAP//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1HvZctxIluWvpOl5wIQv8KWssszGgdgjyOAiUtILLERScMcOd+xv3TbzEdP9GfMJ0/lfc8nMypSY
SpXKRmU2MpNBjMASDhy/9557juOv9+Nf7vPHk/1hLPLS/eV+/OmVbtv6Lz/+6O71Y3FyZ4W5t5Wr
PrRn91XxY/Xhg7l//PHBngZTJj9iH9Ef7/XJto/jq7/9Fa6WPFb76v7Umqq87B7tdPXourx1X9j3
2V0/nB4KU0bGtdbct+inVz//52D+63+1VWbnyWXm8dUPj2Vr2ulmqh9/evXJ0a9++PHlNf/w+z/k
MMS2e4BzA/+MM0xwgAUTLMCEvvohr8rk190YdnOfE19yjKXvE/n3nz4/FXD6XZWe/fDzf3z96J7H
dnp4sI/OwW0+//+nl/nkxn56dX336of7qivbpwebwDP+6dWxyl12evWDcVX4y56werqt4/75Ofz4
KSZ/++uLL+DJvPjmI9hePsZ/tOsPqA3mMc+q+mmI3xQyfEYICgRCKABUWMA+gQzxM0wxkRKjgEkB
f38GsruvHdoX8HpxjRdg3R2/L7CK01wBYPffHCpKJeJYcsIIFugTqDA6g8DyhY+JzxEWEnb/Etgf
Rdfh6wb2BaA+ucILmA7//fuCKevS0+CyyqurorLfOLDIGaS6gP4KFQ4+AQuJMyp4ENAg8BGAJsVn
wNr9fXjHrxneFzD73IVeQLf7ziJsPt3r6qE0kBH/FdAFAiPmSwoBxX3yaaCh4CxgmAnJIWsKIRlA
+4dAe/dPje8L2H3uQi+we/edYfevgIyeoYD4Pg8g6KBKIaAWHzEPKGPyiZkwQgkRhIvPMY//1yj7
6PwXAB0P31deHE62MD//j6fMCJWs+/aZUQTUB8JBAkZp8CK8gCUKEvhUMMiPhCP/c1jd/T5CKEj/
eIRfCLDPX+oFgnffGYI///v/+d8P87elH+iM+QHmFPs+JRJw+zTE5BlFPEAMqhnhFFjIZ7Liz//2
FcP6AlYfnf8CoH30fYVY3r3vvjHhwGdIMp8BWQ8IQ8APP8UnOIPkF0hBWMBh81l6uP+KUX0Bnt9P
f4mO+r7QqauH/PSN4SFn+CnbQY16LlDiU3gwPpNYMk4RFUEgA/6Z6Dl+zai+AM9H57/A5/idRc9D
lZfVz/+Z/9f//MYgQQ8FXBxCiACbwPyFgIEY5DgU+Ay0DUHwMzH8A/OLvnpsX4Dq5UVe4BVdf3fx
lJ1sfbr/phWJyrOnVCcQFCMBcfWyIYaEyH3kMyFgFwfe9/mY+qqRfQErCKuPLvECqePu+0IK6tLj
t5aY0BnGPpaCP3EDKegLVRAynw8H+KAviQAHn1UFobL842F9AaOPzn8B0P719wXQv0AC9M8Y5aA/
B0T4IpDk08oEvZOQAA1sQFn6fGW6+Apd8gvo/H76C3AuvrPO9l9RknwQaEFSDyB6BAaF9oVAK86e
+B4XVFIMqoT8nBjx8398RaX8Aj4fnf8CoGuQxr8nFb04/fzv3z6CoBBB3FA/CKADglrzQuyDjhZD
IaK/xs/nacPhK0f2BZg+vcQLpA7/n4fSn8yiX+jVL9bUJ4f8s9YUkAFMGZAFjMiTAPRC04PuFdpa
UPUYZfiP3evfraE/H87ncfn7eZ8M/V/tNP25C/WbeRed2tPi2fX7yIj68t7nGwRP8sWpXzIPf3la
m4efXiH/yUDyIXf9Zig+XeePuulHItrnzn48uRauJs9YAFxBggfCEMMIwBwen/ewM1CMAvg54BE+
ewrEsrKtBm+SgqwkwMRiQOGfumM4x1Xd8y5yBpxeAKX3BZxMmfzNgAX8pqQqf3syv37+oeyKY2XK
1sFgQMV69UP9y4FP9wqhLjEFp8ZnPhYwrRgU1Pr+dAU279Px/61JWlokXcvDyjMmHGY/j6TJrlCD
z4MkTRdj1EuEV9z0Rzb2ZdjmQisY+y0tA6lSXt742VwuSELWVRLXYV+L9dRRfm78fptaTJR08saW
/lrYdt3X6Z1u8D6u4l5lRGCVEnQu4zrZZlmfqtK8y4N5Nen4sqZ86TB+6HDpq2YeTkPXvHbNIELk
k0zFXeopCZbpMh90qcaqSMNGjLcCVZfMeo85+ZADzd6gsSdq8EkbWeJ5yuCmVrU/4ajJ5lsU6yjD
xcqkXbNEsUsXVXyHc54qoudKjRwte1Q2IfHMsmkaX3VFaSLapaVqpijVfr573gie3nuynNQ0MniS
/VWQ1JGf1iuapPzq6Y8WJbXihbhqsu6CZplQKA99VgzhMAWemorcKU3zBzaLLHQtXY/9vEyG/MLI
bNfNpTvWHmdRb6Z5QWovHPL5hPComqY+epU9dqJcTW0c78opESqbxzh0VZwrWTSZ6mOj0NyWod/y
STXO7NpiXJUzliphE1q2Ur6bPc+o2MvasKZkWDXO5sqvXbJwyNsFQZ6EEg9eJANdLWlhFHOJDVNO
0DLJuIRJ0tz4TbxMu+uK5Td5hlcpkXe1l1mVC1IoORPV8+yRBd0bWQf7KTexKlmq8HSIhyRRua4j
HQi2FGOmunxs1EzsuOC6TlRtpFOFK1uV6lbFAzx23HoqTdyNl1UXE6nWyUjftaK7M+Lp2b3VSXoL
E8OqOa8vWInfZXcO2uXbsb+Zm7JWXsE6lQ7jA2uLRWD13jNzo9o8vUl8th/q9rbOejV5qFaxLPZd
7qcKNVnIx/Hc68pVXQkaEWK1qrspBCq0kSMqw7lNi4smWZbpbWV7sipm4TZjUJGIV3Yz6bw5L7U7
TQG9nMqmWndZvTBtwnZNUIwL2nhOMa96TJr6nqfsdenqQomuOO+qWixtw4oIsypTCUVHIc3b1E6P
Q6YB3SC+zaT/MFdaL5BeI0Yfq6S6ab2jLWwaxjaGJx00m7prL6QsX9e+zGAKJsXheWPHeApJHego
J2RSvGYSwGiHXe7KW1YF3TKPDd1OKSPbFnswKOL6BT61owj7bHo0sj/gds43bvKjwIy3Q9N3y0JG
eSLtIkgncZl1cxwOqd+F1QSPzDSNMlnzNmHd206iY1M2ZtmaPcXeTdx1F0PbunU1b83Iz1Nf3tT1
PC5Zw1QzxGYx1yxRxONUFV7MVxN743RuD7qe9kXPItnT5VxXFxkvpqUVucpQpXfmfet3ySYQTTiL
eZNKiIjZ1d0SDWN/QWVfLfOuo9d9MlqV2Wo76e5dQstTYsg7JosbSXIZ4TpbaTMGC5dlJMx8fz9O
TbyjTVOuWdvsK49mOxoXv24ME/Uqd/LK9QBcZf27XuQXbqz2uo6XwbDo63xXYn3vmL7p0jcWDe9Z
U7zxbX5ERHKI2SRd8jZ/gJldHHCCm430mq03lCVf9FV5k8VBsarQovUdOTamgMdV5qENxKCKqX6d
6vdJRle0TpZC5x8wFvMeCbbzaJuE1tnkkKavXdHdBFx/kJ18BBPzupoyNWbZDQ3aY+bRnZ2KR+qC
Iwmqa8TbPjKJ3vBh3nDZPPCeRIXoQ99BTpqqa1umneKDfDfMynb+VZwBitVDizQ71rlXhUFc5fuR
WigUnT0vsjueUq408t9qGTBFIFUpHPM723eJ6vzxUsvhxuvdRdrY11bAxOXsWHL/Jk/jbeUN+2HO
DiPDYzjKJdUhk/O5bvh8xRt/V1Zts7YQWLG11RIlrVaQBdEhq6KMJnafCFusEmpCyvO7wk29mn06
qLnrz0kRj6Ek4w3RIiqse5eu2gKSR500Rg1aHxs973KP3pXTxMOiieUxQdkJIbrUyfDaFPwtZk/J
RttdRrLTjEbVtoG99Od1a5J0hSH1F3X9MLHAHniywkWAl9g13aZAB1wbpNJs77SGVNUFfJG203Uh
2lsvT0pl06BWzs3BImdyiU3QrKagMdEsu6hq6iYcDEeqSeTrJpVimdXdGuNOrAu2D/LZhTKehPLG
ZMsrtE7KNlvWTb8jgUYqmVC67tIehX1VDxEvzNoVCSRAzz81E7qtJAnFMG0lqg9tHGz5mCqbBW/y
kvnK8BGpzMj3uDUPJg+mcCIuUbTl53xolpNFHVACveg45FZUMKhh8wyUoq8v9GQ/MMdQOIruPVT1
98Hg68hmnll0lGrlTRnaODaFZWxmKCteoOhQQdmKl0XjlyHKuveT6RPVoEFpgy8thXo3obheuy4y
ujrUc3yhrbf2ZX0zxnILN0o3hTe1qhKdXqUllJ2hCfQqy3JFU3gmDNlVEXjrLtDjVTfE/bJrpz7U
oo6KPH9TMEgI7Soe4jd1B+lO8/ex1+q9aB6Yw7XCuSJ9OgNd6dAK1d6hQM0qryqnqiCHQY5a74J8
9JbDQPZ11hWqQtXRTMkqwcEhrgoFCzP0lnbZeZNC2RWkFassKVbIeCZChrWR8NompHaSy8GZhZMm
DVvr3VlchtLrsrA05eM40mrRlfcxoZdEpDu47S6Ss4fCgNTjws/HSWnfsg3DEoobKldopHKLkwvg
htNK9P05Q5wv6ro5FsVc71xbXXkTP7W6EiHzUi+kNLmZ69rsnzed8PSe4enXj9wrt4noY5gyEmhD
C6nHq80dbydgQkE6rlGSsZ3wGlXmVXycp1EeQSmVR+K6tXZFc+BYU0+NRQslHWvFMi62vZePd/Oc
Lukw6w10Su1qjP0TJfO0a32/X3LMeORGNF1z7Xtw/HgFdX8VgIZ0Q2Ap2Xlq2v2E7KMQSbGWk3Hn
Wrb2PC6pPTeeFss0rWY1xovab71Y5X5eHMjoFqjtOQ79IvC3YHIRRUcKvLnmqkn7dCvEjHd5LvEu
fdo0LRAqm+hj9VRD56ca6lFLtyxrh21TUEdVWrl4kbRk3mNaXNZtfYdgfiwmYWk4G7RwZqw3s5nX
k3Z2XZeZVn3OilVLCr3pYu+uJiUDEsyCJbZDekEnEquuB8LLiu5NHwfBZkhzoOt2XlPuOtX2dFWT
7L0/VhNcPYiXjJLQYH7kcSHXhusFtj1fs57scFGu3EhYWI7ChFUbF0vZTjwic90txgEyJhxK1WBG
dJVLCWko9aF+BpDoS4aBNqG3iGinOtkUqhwAPTpWygp3neRtvezjIghtGUCRphUUEivVJN50BJfK
w/YyzlgdSeHejYQ/+kXZhYVrISFmaJ/Xdj2bfIEbKGnIfxgQviMFrJiUiDDlx1a1dNqkbLIQy5yF
pII7dx5vFxMXtRL+eMPL2YS6mR9yrSFK4xJ+fEw7yPre+VyOe99jkL9HbMKgGLSSzXQOdXDr91BG
qhiqRt+jm9kNr1PzfqgJjrxBX9SteT0NcZT1/t4ySFWBn0lVz8UqN8xBDwLnjW06Kj3zK2DoYe97
MizqQUfOlY91nE+ApdURNCFbVzWneOi1mpKpC5kg52Ua30xoMmEJweNNXRXijt75FTAiyh8sZXfE
pCfSeJPq8Z0cjFO+GX1IBOSJ4Z6krS8y4D2qluY0VW2ubM4XjWiP1gy5GpOyjwpJllJ7rZIDPDPU
vCuA8qgH6Tk/tFkllWk9OHTE53UKh+sBvjcEbpVVehOz4bqPUx7Goywjks39wtOGLJvA4Egb6BI4
pNg5hi6MBOHQew+JN+WKP10cFeO2TaptMndamcBWYc29NaH9HqjZxudNFyKph60RsypjKNT92K+m
wnbhGKN8YYo3pTcRaK3kXZp0tfKzuIxQD/3W0wxIqhYy71x80OkI/c3T1bpxz5xMwz7lMFf7PDJ1
Gy8ad6W51GEpq2HJbR/C+uQRCLN3NIm4bus4DWWBIjH59Q7EmlbVpGLLUfVp7la8ZPXrPjik0wBU
09lmC6ulo5gBk9BN16pBWMVJbbZ85vUeVow8DFMhNqMPDLGGvDJhD5/r2MpjlSRv+JzGS5nPt6II
hixEM8mWgxF9xGw6LuqeoMiXo9m6LE9U2sMjnjovjVxhN33RDxta8EYB5W6jvuf5gifZxqwCAv2l
yQgPWebJSyxuNa2StfFrJcnsgLeV2zzxdNQwW616R/JwsgJteM/0Mq/ktGFzt3LI1DmoAaLeOiPW
0BzJPNTMUwEaDAr1GBzjIZ0jNrHji6T4nB5F0I1h1SBIcn097QQsww6tHWzo6mTaPW+w5fEiblyj
LINMDvMdkjQaZxS2RqNQCrkISNKdP296lyc7qKYr6KD9ffe0YZI+BTFfP38Fi7HQuujoAaVVU0Sl
P26mMZnWle2qRkHgQ9qrcqQkNKdtodkW+Em7f94AXWl2DQJyEfvy8LzJy4zvA/qmztNUsU4UGweF
47IMnL0MMrEEzj0uvHSCJdwU08uapO6S12FRlitKG3LIcZJcinlM9rM0175bQCkp3vTgbuySdGhV
l/hQK/Pg2s9tfjmmWZQ/fTLz5IXCgiqTeH0LdLUmW9PM3a7xMGpV066eViEdzKDdYcDVANyMl9C0
JyHQS70ndc4Odd+MoWX4vCGQeljZv5/9GFoZlKdRkmTnHTZ+lMRZpaYYb0Hpp0pDDTgYIJ1s0sOq
DOZjbahUloo2wnq+imeYJFWeiRVPH8YEmxW3dpPq+TQNFVGjux9kz7fWHxrgbnbpF7Re04Ius1Ek
oeYYKYs1yEJ9R6KyC5YggC7SBKbRTM7HjF11YnidkH7ZiFuh73O2qzqkiq7dpP50Ay37O+3YBZRF
pzKOF7K/nedFiny7GCS74CzWoDXEi140g+ocfcs7ccmHMlEFbuQCx00RtuVQKp5mW5cOO+lKtwS/
tlZ9m7z3mieK1A5OUYj0lctAJ0GFYnOSr6FXuSgKfF+ZRVwWMI/iaasxma4MyTa2msVa9tN6Guz6
OVQmLR5HkiXraYodMAwGAlVe+Wps8yZMkmEMsxvexnvsWQGxHO9wN5yExqvnXFzVdJNzbwP9buTN
OluhhJx7s78ajXNrVxn2FqOFyFGEGhlHc+ETmFetH8bz+G4om8cqhZTbXsWju85bvM1ctW3q/DpN
oOpMvn9LBEz+NMgOs/OeYpsoa9NmmzFzVeBxYbWuj34dyMjr+WunC0/Fc3dOsz2i/ioBESsE1n8n
mopB/xmouWly6HsXzZA4Jeq2jLxRgtzTk30hB7EaO/cQTxcBReeDIPvM5StDkQqyrFYj9qrI6lMm
Ahs2CPQs5qcbN2QRJN+rUhATlXPtXwRoZspUbtnmtlVUVvHa9FKrQA6QMWIx7/z5qhkmfDByTsJW
dyGuEnoRtP0KZkhz3mUltCkmZDGrL1AKs9AxFi8qDX1U0cY8fNKMegeZCXRHyJn+pJWGcFvwyevW
Q9WtY9bftwW2EYB/x3RGVpMEIbMlLkQJLlRGg+uJImhA4UM1zjac/fQD7xIEelZ8MTmXLVIneoVE
TSIns7fMw6mKizkaCFrwHFhEWzOVD2UY0BjkPat6Mbz1hzJec6svPdk4FfSgKFZ5Qp7KXb70k34J
1cisW5EDyx/xBIKgqbbWBkkYQ5KLBt9PlF/qNSmLVe2XzVIy7IcdmxdVl867uMXr0WTjDqSWOK5x
2NlV1msgeSOW4QSJGBpu+Fl9WcQmf/rV9RwYHpk8vp5GcevSm7kDqa3M8jykaMjWJPHF0uvNdQYZ
l/GOhGmV1puR+SKMyy5e4S5DIIGWoRUUgWLE9GKq7+uGpTtjyfnsxZXyar9bxZl/V3jtETRsF8JC
gVuvIG9HI4+6gAioq9lC78jThZ6HHrrzOl64xJRLUd+3bbPE2fU0pcVi7sVJF6YARgNkZeTxjjVQ
YZsaWsd8BLBxZSFnU+h5DSJT6PGTTjq7sTOkLkfkIbZ1DMSBZVHfvEFzlYe9HBdBVV30yF8YFhxn
lMoLIBwbUPlUW8nDMCaXCcpblQX+HnftoZduZXIQMHBw0fnYhXPMA4iBauOQq865vxQByvea4Pcf
v//ziSVwX9WTBV3m19eyfvv4t8Pf3/V6fifo9++fXuz6/dNNVcC/Lx7ypxd6cnl+u9Lv7x492Sq/
vYj0wqv55Q2yPzFyvrjzn3B5wAj9Cpfn4yUzL4ye5wv8YvRgcGYoh25PUCbgRYkAnJRfjB542wVR
xjFABIvxP7J5YPUwmC+wdF/ACuJPbB5waX0fljlwyWGNHYGlqv+UzcOenPdPbB74CbCROOXgNsFf
TwtiP7Z5OPJoAq8JyNDE7YU3trvM1stU+DuLrvsaSh/1SAglKyoHvoyx2+YCVOVMLzjRUGFSiPuH
Nu1A8s42GU5DD2byVJUqZuOadXTZ529TdkjGy9xsjACd3qGQ4Cr0rR9mxbrMSDTN7zg6Ue8cUuUS
5Sic+nZJQTHqchOmQNWb9lQ/S11SoQmfijeondUERShzQg30voHKnhZQwUmv+ulWA01NMrfP+o2D
X4Ba4IGs0HdNlBbvxpaEHZkg2K/q5q7s0qt3RXIDAaLEeMDy2pQr0u4IyJwcKKtBPKzFZenOi0Gx
AKRyt/LcECJsFcNpJO3Bqy+Das1lEnk8gtXg4JW8K/ODhJSaZOBctGlUQsao+JsaLoq7i55dSZop
Av3EqULQ86bLuFu3sYmqwG0bG+KyA2/BD4VfqU4frLdqxJZYETYgo/tvM75LMx0he1XPEtJgqnqw
UTDd9ugDd+u2pKqux8feyiXxyFWXBVuqD9raBXSEqnT7Dhq2mUVZAD0SOHSlgO6AdqskBqZBwwBE
yj5AIC8zqJhwj2mTrQpyV1oONOwtTlzIySZOlk+NLBEgzbsd5oceA0Gjd6a4l8RXrt8GHDom8BLm
al4X3nDReBtwUkBWAkEX6hd0Jqod5QbyWei0CfHkq0TqRQkcI2cGiiBexDY/YHxZ0BFAGCPuIusT
GKu/MQQcKlDict1ElUijfj2R6wEKO8vFxsZP+nV+oBMoE928JdBI+/FBsOuJx2EOhbMP+oPsQAPJ
gGHhAQrYlexY2IEC6UCK0Nm+pBH4SE26QdKoVNxIGY3kNaHBsdfd5UwuJKlDXYNzBr2G312Mdi/S
/jgnVum6BYkV6kdzUZNEBUCAinlWjfVAS5w3ta0eer3kfDmJPae3aXypDcjmS+DEXrsi4h1NVSHM
ti9HZcE6zCFEhhQUvl5eobRdjH65nLBYuXRe1PlrkcGkyYYwHaGQA4fpwOGLgY9U0tv5QGLLsgQG
lCud2kX51EY1ycYza1vrI4HmGOl50bEx8gtf+VMWZsmJkxXrIrea4v7Q+hGw6rQBJasuUtWNeg2M
a65uZwbKwL4E4oHfiiQ+1yPUKFPD5IV4rTo1ymKXG7TK8cnOHwh+3UD/O03HwQ6L2EEZbdCq6IPd
k8ge0JAhsGCdzpQmbjnbJhTzogS5iQjo9pp1Oww3Q/tAHFNJOa57cydEE9ExX3EguhW3dx4tVNH7
qve3ukYLb7ww5YnKcu83N51biXQA0QBmo4Uq7IZ3QOXb+l7P77kPKgnwxyCGqSff5+RynvKr3hI1
0QGoEPh48LxZ9To2oGXnU9iMdDeYaZn5fJsl1wHIDV1plzVoDDrAa3itOoUp2rvQuwAzQaQgxZSl
3eaVWZniA3QMIfdhLtmtP2aLssBLcNc2Wf3ecRLqPl8KCmSD9osAyW3Svx5ov8W6jXx8mfoN9OAX
BTTa0OYu5m5e0CDfUkgXiW1W/UwOseNLPwZRPbMbA2Lb7O0sThjI7kOqoA9Yx3Z+nxZd1PE3s2bV
3rpBQH+hTz1ZsLRoFmlf9iAGJXjRclmGJWIQLm3WLfFMY8UZosqRWqshBi7uwOYkMkuionbbGfED
8OrinAbsZhjreoViUNuCajpam23KGoGV0oMdNM8PdM4xNF1sXMnAs4dq63khmNYCv/Ebc9+bHKij
J5aJHPkWB+YWw/ukqzTx7qVmOx4k+Xb08M6x+HURZHZVcluC6pEH6zLAyu+LzeRdT1lqgP3JfiFI
EpU4XeIe3J68Fl5EHZkWzEAiH9Nm6YvuEYFhoioQUsI6yMZNJoVZMGi+MyhdjekhPkgbxq5nbypQ
pCQualW2+i1vkFGwJCOD+zQfEjAk15DaCxGCgZuEZdAc6bz2dD+HiexLlcdjtwF/00A33YE+1zeF
VmMdVJCJu37p1eB60Euce3ahLfQy1VaXY/Z/2TuTJklxb8t/IszEDFsmn91jHnKDRWZkSAgEAoQQ
+vR9vOzfbf3M3lv1oje1qDIrqxzcQcO95/zOjQJyeB5OkJXY2PzMY76kgSxTEnaFQX94QAX8dy43
dbf9ZbOHjbpADoE0OW4NvGu1m8N3VX8aECVZomCir91DAEs/G4K23qdm+t7KeHJYaRm/S+xL1m2p
OChoRIwTWBrj+Mdr1OO6Bb9ZQIPHNMQNDvtl2S3THQ6JzXJcJPlrXNx644iDsd6uNYFvq+YYTj3d
BVMVdrG8LmP8g8MNBb47JYcEigXO8PWpa8b4aZm6a+risG/Suz+ilptbx3rnzxfI69uu8aDtdPAT
y2Grq6CxSzmZ9LU1/Xjs4u0X1+tvb4NbLm2CF6ujXGoX31e8oD3rsvvKmDwgD9jRSrzNtfdqSesW
4Zg8selDGY4dkM44xPx+bwjOZBUzNOc4ScI1wOYI2PsoVCG8gRXaWrXTXCevju6TjFLsj3RaD7Hr
Hxkjy4k33VytifdG45hdeBPX+1pzHIDqzwis5uj5Qzbj4WTC7flxWTH6YHOLzQverDE0U15Ecn92
Vyyb8ELC4SsJQpYRnwACmZqh6NuLXNhStNJEWSLmIBcbLrY+pFWYLH8Ct02L1sotm2srUXTxrly6
L5JCnmwT1FI9a0XB58bLHTzo6+p/RnwNSxWFQVF7UAldd4JJKLZd23mFNyZb0RDW5omEzs58+m2M
Wsq0r1VGrOE5H3dqwHdaWgiF06xk7pDgO571ybE4Hpz0fvzqtoSdcpeJRREavVbuFNByG/0cJuBQ
WkOKulEim5fQz3tqNHT+7q4RkDWPZ7YWLR28p6VW6Xlcl9PWn7E5dBYZYkvagSq4xVLUZ9mwlx70
xbu7OSgYO/9a2/U3cCdYvT0RWexhK68rayomZXpLVnPpJI5H9PnHiCUJvsyVEmwfKNkqC7FcyzEY
//gTSoHJGQeYHN+jx5Mj1vGzasHJaH9Yj/5K8NsWZ6/S7X4SbrCCRcx3/dKcElzmB6UWf9ex5pdB
83nh85oeBzsXKG3YTszd5/CPYyVwzQYOx58ApkGmy2+qx0/rRwBuVFeIeVHV5iSXThh1VQv9SdL5
B0UmOuOmW05eintMD28YaHEew5c5abescfRQzHVtiykR78T4UBY6uxXtQHFP9jiaLLXZuh2ENEtO
3SaFuhM8mLl1cZ0OwV7AnMDxDJQgrqkp2nmxeae+6gZLv7//niHRT8sIB05GqBITgUvWc7BSGYdO
1XEcXj6cEx7GedqjtsNKqdhAZC67lhdydPcjILQiaVpS1s0m8RmwfKUjH4yH7+15muZNID+G4YyA
LMvE2G/5MJTDrvN7OOpmzEeEMQvYnBCoEf/bT6GPNzfRa+P2/b5XzmdX9yevhQYezNhDEcMVNhmU
ZficaB7icT3aod0tsvtIuvgzGeDu2XU6d5tUR39olotqLdTH4EG9NC3toH5akolanSMSq0zxtt/T
acq8tbkwo1C5tRIsFJv0YblTJovIqS+H3Kk7+G/DeGMojRPBx6ILPVqscYon4gc7M3RP9dx9q3Ye
K/QDL8x4Mo+kO1R3q+bqDd8ikmMliXfHur6QxZqzuIkc/PEDL4Yp/Axon540MUAl/OXEvHQoaqtD
yKrp/QJaX4gbqbJjzv2/ujfiynRH5xr6OkohB3TOnCzYVPV3k+7GmKwlGaeT01mUkFtg4ft8xwGW
WzLYc0TtX2ZWjIBxgreEqnDnUJyyNfnFF1HolSYPOlL7KBImWxbVlA3DDmgvLRAbuHUAu7a+rdoZ
Cq+H/QmsquZFsPaotHB/lb5/kW6ylstmgHY49l0GoAZsTd+bLjjGYYPqtZa7Gn9SpeZ36zY0G2AW
Fv4mXPRpwc5JtmEHG5TlcDmCqath+qJBDQfcruPQdPlCwbOgCNjXvnYfG6vehDD9kQcNgX3Qn+zU
o2T1twc3lu7BEZ0uiSNR9U8/DgFIYzrxE02GVFFP4eQJ8aLEaLOBNplsUR1ZBWkPa7dYGAtzqrmH
faDaEhDKQz0Y9xwk4nPVs3sYzfASzcvJQZi4SNUaFWRO9jZAjzdD68l88Fg7H/1yBjv5pwuTbOxj
ehxCB/RT8ENxY1St12TOqKIM2md7wD1F0HEtI+ohtObTEYT+los6fmyk+xY7CXiAeMANABQ1W3hb
NkmL/1rqvSSomKLU7MbW/1oAWcxokuaaX4RXMxwX79u8HIHAyQsMZPTrntg7fd8eaaQ/BRhyCAbh
p6botnAp/SJdG8ADtGjTpuQTRlTFBUxfgFARbXWRRC0p1IJuU5kJTYSe3kifzAUddJypTTw3/oj7
XEAQEATGo2jULpqdW+fxv3EyPIopTnI1o/XB4X4mDetyzonBKRMF+QjgC2bUY+e5pyRob8ESmiIB
mFU4EZsLEo3pGS4V7IJ+fVqFZLuOMGBV21AaV9pipGt4tWNSJUuTFjMYFZRXthjEoosZ0kgWGuOU
Xg8bamlEn/l1oA6kJZnvUfIoIQHiAkWdSVZZUhrRYxCtcMzW+CuobyEdX1IShKcWr4om9U/DJS+S
liVPQYxie+b1nkdgzrjvoYZf/L2TQotvAXKssMQzNet5T3pyUoLQvZokjPHFv3a+PsYxhFp3Bbdj
CT7p1qa5CoNvb5x3kIKbbD4E0qurjhBVRNIp9DxBStH9F4H6bUPgR3rQpzSkNu9jYU5DP2Srjy/o
teavO+BdDyAPShDOsmzlBHRjbND4rVrsdOQBxUXJzIPoIiDsQw1o1mxLJ35IUoKmPXZUAXU1PHGL
5j/5XOgnCoDwYeM1iJnAxW6t7WvKOVzsuElyxoCDuuvwFXZo7UI9PtMh+obM+s2S+tc2b041xx1g
g34Fl5PuBaiJLGq0KcLFjY5uDcN7bEAcwLLsd9ipexlpuud5pJqmWHBK56RdznOaxsXQR99t4PTF
3JFlTwb0O4qTa50GBUUtuCMte575/MQnmgKNjsKsT8LKolvJ+wj2xdo3b4OKgpPwZXxek/Fr5e0h
Nl+1Yn9xRR8Sz1srRrRbTX2Dxs2HleqiXXQXNOubR+AAK/MolNRnf6hM7DtgUtMQV+sG5cXB2eBk
jLKoWDYgkxtdORYpyM7Y2JslVpz6FgLEoHuS66ZPj9NfFKXfuEIh5SGkk88hLgvTmlKlKHqsXZtC
tgHUpjj6g8oZNQfQh8xd+NHF9ZyjaOM5VBfWQAGb2vXDxqlFC7tYnDTNn825n60+mOhOBehLJnzx
1qnBn3ifM9z8vNs6kcMA/AAwhgvf6beyS8w75/ODBoqIjuZeI5DCD+oWp/6zgaEIpu1LNDrA469f
CKqTTDVgNaGchDhZhlMYt2idtrHLfUDRQJm8TCaoiyRqe2FF++Ql8rsFWVJxfwWOvYn2jN0pUWrE
Bl6CjYvJKOeAk/E2OLjYnDiFzN/y9zquC5dw6DGBPOi5R0EqWVMKqLQ5aPYpazaIZ5qhpo1canC0
AA7uHIL63UbBtU3Bw2hStMKFXywML5pkaA9jajMCxnLnrTDyu6mnOUnXYzgED2hDcAGlEUSvWb2L
hpe22dqTx7euotI4D0vMoHwR+4GuXeUNHNCwjjhuewsrahq/Vx4OJQEZNyxJ4b1bHTRFCLgo83sX
UoYsxokpAHBbDywNNUcIeXIBZiIWIJKCgUAjHBdaiMB9loxxVvvDkNUNSHcFwgoHz2+6blkd+mXd
gZAXYZjHYcfycTSPTbPuV/jQuUypzrcmAJody19wSKYcXRnUzjb8S9fo170hk0PUoKTaevCcIs38
sD1fINz4qCSJyQY//LOln9yfrt6CHiT1Y/AwjveChpHnJoaJ4mu0ScZBAU9iPEbl8XcuII6oSRSm
3TYUUdAVE0Bh+Bd7R9QgKmgkYDSHW+FT52Cn9MnxC9hQO4KFuvPj1ckoQEp5l0Abia+2dclr37Eh
42CWoQeCg2vXMURxvOZANWhpNppzJv18G+O/BgI2WnvUUa4Y4EYjM2BeTYdlYrkDI45GTZGmKnxU
/nc4LD/hlqaVFlFSuO0flP0oGVOTd5BZGkQM8kg3qJK1Sktoc4GOutK2OHblQCoWA9vy61FliYv2
0IfTkA8CwOOMHU6pu4GN5X6l2hi6E+2davOh+iD9vSPD7F5VGj9YPXoQ7AesFOvnCnxF4IuHEBjJ
Ol8G5p+wqkY+vjr1DyrSB98Tz6EyTeFxVvGoC0se8tclRL81yeZvv8kPDwpLvkVLVCrXDU/MAXCV
gh7ZmIWY10hvTxz/FSrmEIlTPIxtIZmcisGThxFPYtcqQJUgiPq717kx+KhRUs6xexq2rS8t/Rrp
AOJji/q85uy1X+b9Mi0PQyJOzrR8U2/j2YyHPoD5z5JOZuF3Ip0vV/pxpRv+E3JP7rRHHDjyLRIc
dm3PqJIvYIKia5fGh5AG4dGx45I1ECvQYgDBAdYygR+iF0tFmW6pc57ROhQJ+wxC58N4I68i9Fds
oc9zShQYhafUnafKesuPZzb0zPCny6DHoSWx2AAB83LlkBPD6JDEsTqsaWHxnvCXmycDXAqVKudr
EaEkoj6oEzV8h6BNevrb5fVp4hpaNmxG/8vebYE13qt5eNJd+8L4hpK324n6UwF3khMtEiIPjV6y
QEQ7RqPDINNTmkIAUFQeQVrh4wzHhcFJcJZ8xdqi0A2c3C7tQyommLtg6CwWWliA0MwSW++npd3r
VHyOHIvU0NNm208XvD6IyWpIPicP/uhau8fUZ79bB+3nn7GPTrJ5HD9DSR9c9536v7DjjusGa58u
eey6mQVBKvv+Gvu24HL6HfXh1wwTaH1fJgatf9GvqTaXFSitTHo4TPiIDrbj2n8Apl+yZTRnoDSn
lMNy6NBIeDig6jxewDoo+hS5pd+nFdQA6DYhZBPRuY/I1f0CjFgm9UPtDlkKFSs0c9GjGU7jkUJE
AMIIpKLuZOk34nmFGRIvP9Qfoc2liD6s8JHW1D1EHAi0x95Dyb6D1lyR+cn9mH4OEnmaEA9v8XYs
Ni90bo99W5BxfFg8/e25r67EzQDGpW/g6LfYnkzC5nraCD3P2MHMSa5Lf922YMIkEkTQ/hOR+9fL
/S/BxP89H+GfxN49Ifk/h/Xw5P6Zlfl/ebf33/Af2xbTuIIwjjEDNCIEST2McPpPPg//B7M/70PT
AtAnaJf/a0AP+WWM30gw+wmT1f5PQO//zbmNEWz/753bEGE/BD79BJ/vX+f2X+f2X+f2X+f2X+f2
X+f2X+f2X+fW/Ovc/v93bglFjtptpzeQnd2Fje77GiZJ4aQ1aC9XHDrINPu1HDeEHWvKbM48rYoV
c/Z2iemuwJiudUDZrbY8vHL3Oqnk7rwCbUuN+IILqPMkQVM4LqRcAw+4CegC4ztI8qa07Nlw9n0N
PapD06xaf72Bn3/eaBvuETEF++MDDGq4zWfQAIe0i54DVrc7PpFkR8bgClVu8gjw9ZqjP1EzgdqR
sPAYbj4EPaXaPJDr3tQzPSwGJBV+2VaQqdHnmtO3KG5Brp4TaPCAlSJVWY1WNOHqOuEXg4VKdMWV
P5b4dqD3xuGIb8eR8/lOrfccrCTKAy4UtA91Dh1fVXO6nlM+6IsexgOCe5Vothf4RV/Tkly9QO+c
yX/ATxgofMWR2sWcCG8fzMek1sUKiE8OBgFcKE/eAIoNCco9n869D9WV7gxPcg8OQ4fmF80cTYqx
nuEAVR1CVFTYg6u+rCxX9xQtt3m0uY8BE7AEsnCN4UaMt6A7duwXc/9Ew8l3//rpLWW7CWprh2/A
5udEPDtNXKGjuE2zhy95E/RA+3NKnJ3T/kT82ip5FVqAcGCIiWfgpiE/P2j3qDZaSMkO3XCUtK90
8lyvUNxhXhJYScoNMBpgQgLLHLUf7j0fXjjw7o30mUhPnWp+9Up8Of4EuxrYQVuBEMmooyoEnECD
Lbl036fmc+vaSuDtQSKY7Gl2xjzG+9UDPbXjE+DHeJ3eB1CHKrWVE/2Soynr6Dq683GGuv4wy/Yl
UjYfwS0QcfTHqFz056ynJ8ZvBlndud5HnahAqGUJlEWfOYXCa9d3mDoIADM+LAusssAU88rO8eqX
w3x07RP8hAzqXRk45BSQU+QOL4GrODD99AGjTUoWIDfoXqGflfP4mUpREBd4eFhj7MTOOumRTIi0
6e3KHWg57nkWzt4CyQC1Nuykh/RC+KGReDUAwURfTS5AsNQ96f54ACVpkn0g1QOi6LmLPdSnMMrr
CwPDIOyt9uReh+AL4oPHfjMTY70ivS4gysP9g4AFOt3TcDbII4HwsyCcVmuvmKI/rK38xZQG76oz
CuzpJUm3wprvdg6zGdKZY5GdWf4uICY2i+Di1JUG/FEUQw0KsjYt+XSi9EtPlanvwYqsATDYXTQE
9SQYLjHyvtH7vJtcRCDMo2VIITuwWV8dD6aEG4JPeavvxjBYzdTC8QWkVIv7hnEPXQOfyasRIb2N
9d0t0Nd5aq9bUCCbXiJCu59DCEAGohqJ6Y0JPF4ZwJuJJ6D89m3RaQaiChYPzWGUIPEY5UYmZTxA
2mMPzQoRn+JTeCEsWuiDpkEep2jcA1JiOZKKNHxAmlkG4JScB0KfkuBBrxEgWXJg6XFc3TOGWHhG
5KRBHsjfpeKe3OPH1QSFJm0xt0kxrd9Rc64R3hPTYyKAbmr8rfWvlrWFh+cp47Vqxhm8Ypuntq/8
QN0N5pwS+YTRFM+RvOrAHH0XVC+L9xipUXK/P0CoL53ZFDLwcpVclmF5T5xh55uT75xieIMjoyDm
PsAdZctmcx49tD3YWnVlySGAA+3w6NgR/0i8CzYjj2zearjNwuZAO/bIIW791XXtAaTqACt2MXCi
OQSpXxEFyrWGJ1l/LTzNwQnr6Ob/M6CD0MqNX0fKcqXHqgE3OyL2jGTCAwwGvIGPcNKvAdz5Jfar
Ybt57lpsoF98j92Awhwk3NHWP059UC3kQqHzTyuUYrtbMDmkThCK0S9e/GLArPlsLdMQ6fRo7y98
7zh33DOdwVkfFnXcZP8yC150HHJeAI64N/kcN6WZ5LNygpe6dneN/W3G8ApTuDfIJ4IHt27VIymC
j+q7bzVOiYApnGozFhEyt260h1mzM7AhjTkJshRUP23I0WrnDxK0ZadApDVzXTCwx2s67s20AIAS
+7rZS1dCPo2rKerGDL7Ejfoi7xPxYALctsgWs+HWw2FPkl1E5cHBHhipdxMr/z00ONpdGpcbjc9j
L07m4OPwcvmNes9jYvcxW3bxfLa2LkIGX4y8SrMdnIketjA8e4cpmnZpYOG1Oicb1ch9OnkH+lro
BfDv8IxjoXLG+bmHw0RqF+yOqACXvhFGD0E0PUpczH4ynoGzFLR928CCm+G0uQMMPTgyT2H8Es4Y
uwOHaGs8mINb+5Fy5BjZdFvaKvZJPkfAH1qAWAy37uA9xuTspnJHtjonbttg5kLwSyT3kM5tYs4l
xtno0qDqEXUG7btdNFAyDDUpeQDWI+VljLBuGL4aoBVCIEzdAZagNEZY3P82GFkQL3jF85vX4aKh
44nVzveWOCXSvNnQJ49NbB8TwL9CDKUDq588/jPlZfg20ctsPybuH3nSglx8jeqfDoZxGwQ47VOc
G3Muua78senzYRkedROc3O1nBLfiUeDm4DtpaP5IDgV3Gw5SgU5b2FRFMRBE+A6JARgwLaW3YdhL
hyvHnQrWztUcmvctMRkxFWJmt66B5zpNcNT0R7IJON3IzmHpwaCzPaK+/c0LaUl0fMAMLniST43Y
k5Xk0X2526sD1FWh5tB+V9bBsYM/+OYG22Pr9ZXbf/LUQVxRXsNGglr8a9L3rSMnSvxcBz8KzH8v
b4O/VgIU3mwOkTnSFbBt4B27dsOjYtXknwHCFyO51CDvEoCGXYLo8m/S12V3H0YUhJ8uS681XfM2
po/sfpNh7EDjP5ERgzjm4GrDfQj3LjSoWzyRxx2QYoqwUr8cwv5CfiZ4cY23lCvKDCq6PdIO4/Ca
dMuRw+6dSOWG035geAqY0OQMELcj7GJvPMb1muvYnIcYrkUS5Ol8dZLHCAdgkOOnMnW9/zE0eySa
joiB75CQO4MdKzjoOVmfZp/h27PHenvw2YQDFoerf5OhAFngPYOe8zBDxg7P0jkpfhzEXGBXYMs9
NXWQGYLrZ/qdsuUl8DB0C56ukj5KxZ+F7SlCVgPbfushxIqoCwzYyRpaZw0RleN5z834int0greb
/l7i30xd4/RFeGtpN8AwvXsUyyEVYodgRDQWrvNhR/begLef7IC7xhb+aPawjarNdoUWc9X7MOyP
yIfueSPy9BmTqWgAX64CpADiDfNTzsFDNN8G+C69UgAZEWwR+eDp47Q9g4UB4LjCUVqj3Ybv6Mbt
XoKPGNi6F+HVBZYbL+s+mHqwqmCJNb80IiyjwTv6VYCUrQdPMskUHHzfGzPY028aMYOmfhCLlz3a
YcIwAcTO5Qsmsl24HIvJtvlKn4l3AvlZUf6RNkFprHeYF/AS/nyIgbdhN2T+9k1TlGyBu5PYnHbC
PzgHvYRkbn8YOF4KODFC62rFkJBwV9n50XgBokCoCaMx0+1jW5vKQ6nSk/QPgJUinFk+IAq+hW1l
ybuLEU3duv0Z2U/Xgpvxj/B3SzWd+AQsedZIkJ96UCsmAplnXubmLwHkgO2W1cBgfBIVYYrxa7ou
hedl1AOkiJMHY94ImIUGFKwTfcawe1kKehvH6oZsiOokQOhbSzFWCNQUgEAcqcgpbvzxyXbs0PRz
SbcBAQf0QBsHtI0hSXo5ig4JlfbGfVimTQgiguUc221gw+Ompqdoxm+5AweivoLrypEdhHUmSHxy
EA9O1wpICKhqksU4jtpkzIe/A44+XEvzFpbEr0D1o2adDxq/HE5zrsV97kJFLcLrgE8xWeyAMQfH
e+x1bUG97CJMZpjBq9X9LUSG1sYnvzlQwS49JrokmIy11cj6XwME33VaBLTSKXIYI4D4QJUTQJbA
BY4fXLYWNmer9xxfeEac+Z6aHaa9Tnr43FeJEUYMRMyQfCfAybYFmYp+RXZo3AXAgad7FSV/MF9l
ZnbPgSA72qsWZHN4h2oubfbJUkhQLDV26YIg7KQWlIuf9o53bH/aKS0jOe+190XdGXvDIlMg9vG4
9yKMQrv1pM3Ezu+cXI3vTrjzlw4l1JxJPAYjL6slYE/GHKAPYKUcU1ouht+a7QtjCPMRgy7ucZ0U
ZprGMEIU8thCAtV3C9762Ae2Srq9G17WCc7ndlzV+W4rJvFHCL6QR2uBQQdpd1PRwUEKbW0GDDYZ
yxVjLJY3vmI0mcbqR+ofJcY4nGR08boNjw5XcHIjGwYFhsf7QByMidjL4K2fb3Wo9p5xMtW/yPCX
1Gne4bOR5to5oNXohGQbcr3iEtkb0SEY5oyidVq6P0HzBlTiEPvrHpRnzhZsgnn59NNHCuzUpxi/
iCBa0u66KMZoB3Cn8Zk3h5ZcxwH+ZXuwZNsbjH1YEAbBj4krYWQfxGUDveDHttiiZx0eMbMH0/E6
3DYYEPDLxUSNAKe/PKoIlTj/M4m2aDn99tXfLn2Z0UYt4kmu265zv9j4bKffa7rs1haFkOuXAQIR
ifb3xHxgylauVLMfm9PIjoRGFX5Y3aH1KaiwPuOOc8bogHKeEbsHKRZK4GnQEGIw9higcZ8BMDHg
K7rBuhMFtSEGeOQsvACAxDic6NTZv+6GWyDAACn3K54OoCEq6oAwXbM1HIvR07vG1K9q0FUfy1K7
6teAWvQe1HGCSiC3Yu1ziHNrSTpk8/70OMYxPSl3gBZTsu1AXVyitru/fMzPa5+bODxydzxoBB4j
pMNQd4Hs2NVK5GDYU/Yl1uESbRBwyki0ledKBMwsBmFhstRlSky5UJNhhgvYJF4I/o2pd2Wa9Cfl
XOT4YlDJ+NtSGAqctfnlhCwHx+0nsoIwtKFE1dvDjDlBNZl2VqV3SQV3xviuw3vnPhfaNadZy8sm
p1ykyN2J25ZsrzGSzDXIBh8gQkz5HtGQJc2DVB5D5OfTBBCZ+8kYxlAkz6y9JC7NrWjeFNZSXNdF
1z9K96GXL4H5rUekjRMJzWQrRmcFUh/lEz31AXBh9SMlCP4ViJY/npFazYT3WK8CL5GXEV0zZ05L
d/uw+h2DgcJ4737Uy58YYx+1AT3Y7zR9HYbgufuw023GmWWIBz5Av2LoJ5YzeZBS5+4IgsnY4xq8
Ryoup3Yp7JI8Ufu1YsiAGpITfjDaWQNZaJ2umFwFYAshUoInjhmfUrxYJkvXNkOWbNMn0gJvHYM6
FuFOBxC79vN+hBhE0xSRpE87LEWNYQEbrlrpOfsEsYjB/LZoFwP+tq23FHNU3AhZDXEc3QFYFGbh
jO8+R34w6j5XCHMxS4HM6XNCN8xTwjSF0D2hSj8mo3tH5EnlqbXwuiumgx4piau+bQ4qPDvqlCb0
TaPmB3eJy+V9QkuwGATrAf4gJ4KnP+HSBoUU90goOS8hWm/uYPqiLnuTFugqi17w1wAZygFw34Js
fm/WXHkYy9E/8PYlkQMGgUGqW+eKYrJj2zQYSoEpoFPywjBpCTTqjhFxchFYctN2r6KPwDAUkGy/
xsllddtzGD1ahQ54gHyJ5o9MNQh8p+iTlwjZA558duP7ghGV22T+LAK8+LV3g9xfRkxOOPmDVyIa
g4EzR6lOVsQIGPV5573GDThS9ZqelGS3BWCENz54gHi36KQxloMRBJPr58G7NS5mMHT+a217zILQ
DLsSBR1iPPoH8NNtbvsdQKwd1/odIxKycI4e10lUMRKMBBNBNtcvgO+BBPyeMdV1SubThN7HTvyk
ooIlzTnu+YkFCALfj/8bx30yhgaIjM7T7ax0fQhDDOrhLPcCpJBAjiCiBHHzgPdgNyRBJjQj+hgg
h0XdT1yEe/0HJ0E0P9HlTOyu0f+Lq/Najh1JkugXwQxI6NfSgsUS1HyBUULrTKiv3wP2zM7uvFTz
sq8skRnh4X7iPPiPsfUQbQwuXKP75ibWonMaP7uNRUJjM9UvSXb1kss4Ah655CWgMGfR3yq5g60o
/U37ZFj7tDuJYJdq24SMj58u6xzeDvqH81Fn0xcGxM2gUdlF2J+FuTRk2+JOoSfCkjYqUkxQHbTK
5n7/wbB9cOJ6Z4DJGBWmuhrHFrUTmUskXffaexeJwJE7D1OOPb0Hilhves53OSWnYk6AVwBNiH7X
LQipUSxsIjKSNJ2VixV2n3WnCfTH+0k46zmyVk7pZuiLdSK4/7pqn1JskPg86ETFam5YgYkmHzJe
m4eCN0ZYkm0ODzGQt/mCL5phm9XtyhlgmkBOMIM3bfp1ioj+bOBmrJatiF5zokZTi5u3Js6KuZva
Kg2cu7gJUdyGdQ8+Lx8Uot5l8LSP0H0A0nuzxNWSd1bvrVLCyW2J8ukI1NwXr0U5yMA8TRvHFDdX
aSv8hlvb/RTGTqHWy8IgYPOjj69U8+s8cV/MEmKL8a4DIWzVh+i7E2eBNU3Avujc0nuZnAsaAcEZ
5fLGm0BXuIVByqmiZ6eNrfr3Kv1wYmsVZQo+IGe9L1dg0bbupxQRTXDHP/ats1zUjjlJD/Onvsbe
U2l4y5Zg97rDhGfDnIBIsuvFMX53g/IclxQssIMyeV/mn6X9VvT+zDP60Wouyzy4zEbOuP+0tYOv
7FUkniNXP8kSQy/vbU389P59NBkvVN+AAdplq8XfrsrWXlfvIMOgfSFpDqRfiHa0llwZEeWEttW5
0EnC4px0ngv3Kcx/C2icTXAGr/GamuM5wRU2cktaabfuM2cR5S29+a10xlWgq8XU7pshIgNAeCzT
oBJOy8n68qr23uv9LQCfx9IeD57l7/GN7nR153VPYxIiHaClUNv1/ouT/9oFzwGhLeB9aMBttsEJ
vLS5XWtkNSsjihosGpNcPrU2nIG1FWmPZOg5ATgieVlo53pMho46lWQiKtdYqczZ9dm9W5Uj53qy
i7JoJdSwd63+EGbdTmmYxcull/WXTmpfAmtn7aoDNm3UTLmVVXaYqnJB4mPZEZGVebMOvTVe+I1W
ZI9dQ8AhmhAuCISP+caefrJuG9VviTvQV3dnuK6LtvoRzczPUQuPkZG0hrMWN5RSz7ZHPjldhgSO
KhOlra5Pph+8jOIKHncTG+WRX3is0oyRDP+KFzU9zg0Dntw36fDcpePOFb7i/dUhelU0PnT1v5RR
u1xUTzMHLqkXwW3O9SwC7NK2/21McumreNtIrNfeAS7Urq/ap5SQj0tsPFEvWapv2dj342rwbzz/
AWjRUunJ0jOsMybMc9nvSsoNK0gkpYOA7UywcCB0M+Z3CO9Hw9ZuiRj3bVPuQ5IeMzRHogmUlbFt
1FZv+/vSVXtYe+Z3iejb69kHrN8VT4tT3usNFbgwHuCCHcly39Wq+R2KTRYSmZ+cbeVZ+6idNpXd
b0MvOpYOag8e/ag6RR20Q7EKNWydhovwT6LU7p29qQJABDhWrYXRiE1Qegd4zyvd5aSxfXC4yl0Y
LTnafNKWJaeU0cgHb1BfZiBXx9Rp9n3K65PcJlByflag5NVXl2ttNJHk+8/AakmlGscegZDZws1P
Vbwci2ABKc4nsq9ydSPpv25EvtUpJUx45prtLAUiNdCvVzn1h4RLi/TUo2ubxKPgLEBrZSCwIgm0
ovrcV1AfmE4us+Dag/lTcXWRRnPnwlfrdGOvOvhj6ZtHum6RO5hMm3IOZg7rbCx3FY5XtM91GNNw
Z+XaTp1rpxSAzeGikbkPLrUGLpuCGT9l95BG/lvjhdS9PWGRJyOz0N0ga6h+HYffkaI64c1fzngc
WseaMAFzxUKz7gwh34dcAx3w1FBsxom5B7jGEaB2mk0+OFg7TOem8WeYvpWm7amYSB4Gm6kA0yBw
VKZd8WNFs+4tD4VowecciYUdKUv6pn0u5k8emQpyTfvJ/fUATxTlsG3mqA8ppiItyI4Q6wLrkLku
UDrxDJ5lZQbeaigyPp4YrI2uW8H7XaTbntYkKOW7TMtdlBgrBzSrnmyrtt/hlmeq9+ZJ7qYZWByG
2q4rtKUi6oFmkVMJMCjpeXMUPQQK0L3tVcrolI7DKuB5tyzmvjTX5I06QvIBGNMYo3KFeTUw6h3c
LyQC7ZlDc1WmF8eY5879Jm3ubWs62nOWzAnIBFr3RsCbmwxoqi2yWJ3DYNca3QZ/8VHE4RoH+M6A
Md223SJEokcPWYQxrBKwnJbB5SnUsimdQyWKc5CHq+bT4w2pYLrMoyKUdoAO5WtRPmu9OGdyvtyR
FeL+WkHl7CFvsJf2VtCbBylKM51h4WAMv9Z4mJXTLaCR7jVb43mvHhKFy70sEBDeLOsN0mnPC2AC
oXNniy6QzkIcGTI8uxS/gEnR5k4piKRMdY8wxQ6NHXwJi09xOVS72OpuWmq+iZZSCTDqtkWDyXV9
3YykPGW6rZV2P4xURUWOmjXt9FhfCGqlRR/q6zYhPWrwxAu6cPSLWmzcakLWqPv72MOCP5h7LUTM
8aJNSheZbArpUYmnaAikKQO45zRlWRo+aZm/JAEIt6BaXeoZrBsBTpbTIZm+U9AjQ9vNIdnXINl3
zLdG68XSfiqElAH2jF+8esa4DcGE9vX3aG5N7O9GdJbcn8FIntgHfyIetcHYjQQVYju+VqG1c1Wy
cGEjOksoaPsaK3bC2FuQJ5Sw3juTTGyyt0iFEyNbWuGDab9PxT4Hllsr/pvPPvTPyn8QibaboxJB
QS5A3k/6LaxuYvjoC0Qha51gylZWshp5ZnsDVIfZXtXk/bg5Qgo3A6WsBJiXFh9kDujy7Yco78kO
2KwfSE5lrK17s9qO3oQeJpemndyNXfsZ6/2bkRuEwAzC0SUDGGenMSgxqARdf6tppwGcod0RPuUw
qyZ5HRS1i8Op7+Lx76Vx18cd2dVwBjr7P70bvTVI66WdcpiY6kQ09KpGwMD18D4FHAvtZ5mHlFIE
7RlQp+RSOFBtiItarpatIZbTIKELdMFrBows4qOZ34P14d0QdosqGy9qqh/qMjrZA5mrUeAP0I8z
iMarFiDsUZa/OvTapjpME2schylZVGQHl2k1690NN82G5RzL0sjvulTka22yrRfE3Qt7EuJjGunh
dupoXp1Bf+596ztM9TsZRW9dG5YvHnjJcnKfC7C0ZK7seqdHpB1hJDO9dsZt0BAHGos5JAdh4GZr
vhsSXSaCjciKb6VstOpB75mMVtGamAy0U8ztprTfVU9UzLby7mTwYucwTFeZMyecmRWjKmRvhZdt
3DK5+J2KYXrHjOk55qYqRI+bUO8GxlJbjBoZqUgQvhIsngkd2ZbfntKI51qefwtioBIEZ0AjFbz9
cuuzTPXokCgVrDxltCTF3V+uYWdng91EAaXzsYyjC7GuHYuhRd9pQnKX1UvE5zdt0QHtUV8LrAh+
YoJmbPfwEUlNTQcZPGt3RoT8Z337gqDMyMD6NQSqWQ5HKp/1bL8QabV3AoJrBDFqZqf5XKHj4eE3
hGFjLfXk7HFf+uFOuB2Db305pz5KIaCGQCUMXuTAioKo2uvUs5WzL8hrRSh/TPKZxptHIxwfgq4P
jjmLPR4tD1OK6PXnPKZZzJ9Hi8umSZL7epDVykqYV0n3q5McYc5g9S9wLYs1g60FEoS/6oku1kF0
6UVFb6j2HSGHyi/lIVbZLvWlue26pGCgOaiNFiWEzyyGvWXPkKtMm1WXtGoZpIx3BjMHizvSBQ8t
8iP0IJPykpm6kzWb0HyogUnVhgJMgzY+wKwBATgYl0gnaGzUw2eCIAUAsUFPGzpgrlaqPZIzHkuj
WEwxRGxhpDrNXmGubecM6kLjzVY8DjhfRnL7jG7NMFrJ7mtCc8sTnXk/nKoCJYj7z0dfC6Zx7dWQ
pIbTXFghFsIRPPgw2B2i903HVJBsY0Ah5HIugLUFd6KvXZubDAwiYizTcQDAvxl9aFMQKLSezFDu
esnNbMFjubVoXX74Ceph5fFqJfYH+W9EnmSRlfgj9BWbPsjqUhV8uyajXjZPVCEZMsWvZtfKjCEr
0wz41bBr48Ngv+eF3JSl2gf2VwcnQbPx5fhPRgIbDUY3AbwWbGoZcvFX6Ow7wQmfONuk3yB9Lgfw
8MW0MUya77haZT06GXM+DcHcs15J0CQWsyd5zwXbVI95BWiT+YLe7mcCEbhooNSM765lNCx89nSY
HkxWnyIWt0vc0UgGkBB3sOgWpd7exe4d53bF0C43k1Wqv/f6iNL4UiLamqSbowr7SvDo6GzZKV87
Ao0Gl2ProBpMtEsDF7qVLXKetZbpeQx6ofqlhdAoDuKR073HdADVFfoq14XpAkONmOhPi1l6LtpD
hQ1njAmf9v0ye0BxGumBJdnuIxKGHZwdtHo9HTeRDLaDte3p9F37vTNuFanBIbEhFWwcRtvltI5M
EzBvR/vJdoyAUCYBfK+Ct+EDmgc8gvRMjsfH6yPv8Dtw4DdLtNk0/o6SEpFOYXxhkvyeV7gAynNQ
388DJI0BB7SEuv4oyacXTC9yRm56tjYVSV6tY+6FHSGuNwNPjVB3Acop4SrNffWRcFX8WvHUDDY/
h1elBFtV1hvVxSsPPJKBjumOVBEvE6K0bdxXbXIsTfC6XQxwCwWxek3afZ2nSxkcEhB9iFCVcQy7
HxFcqkvA3LbjsuvFaSDdDXuqHQfADvvWPvYw3iQ9ejXdNPK6TpSttOboBo8Cs4jLeV+k+OSyxzzp
DiktelQ9jP3aar6mGgCaYK/Fdw1QGpMTPqO0P43+T9ChrYYkQ62CaRKAF7kwe3vBnGJjw0cadw7Y
mwIGzI/fkqybPW58iBs6c82WG8f/dTJOlwmRc7CJof7oEY1hv5YT/wpa+HqGMbQLw3rSh23Adaai
9hDA7gyOcfJUQNqwaUNTsYmrXxg+pLFpm3alhbEmQzDaGGDag2wAog4n9lAiuUXBdrJhS1nafuAo
UfpVq9euhpvGOJu0LK23HTGmNa8G63f67CukmlXSWwTl89AfdfYQjVs9btfzW2diyp7QAum1Toz+
g7hk2WzMYZbjDj7KJtHMBf6+sdjk4rVJf7lo2bbTbUJOSzMuaU94NySsMKop7Yxlle/N9HFyftpu
F2bvNobP+ruM01UJUlV+Obm10oIns8JIYteNvnO7liz2VIwb5IKWQP7FK2/uqLc7o6Uraerua+yr
kMil4eyN0c72rhcbq5JZbe0WNFt0Qhs7yCJgGYm2amb3nCbLa8qgD5Hlx9StN2fS4LeMRFMzZQcP
vn3uaZJcI7aeNZAIVY/WLupwWPb1+B3ZuffcdnRSQVi/ws6e6bslAwGlI9UwNS89FGQ33w6Dd89o
235S8l0UibsuMpGv+gFpytOuNRn9m5V9+UEHRHngqGIpjVqZjnCpHLvfvAKlm3F7Yg/jFbyWGc6i
2Hlog8bbRsrZOGH7ZjBY/cxrwrw5nYLFOIvGkrVJQnHga5FurCPRh5scqG2Pa+YcGvV5VE86H3uL
v4jpxkxCrkbMhwH7hM+fw7gC4VYwkfaAWeqfQ6rviuJWkC73R+yeDJi8Xy/ZuvplLNPHEfyjU0yH
RvwGEk2zL7dT/yvdXdM/1tqdl33D+bnGPL3QrFyK+ee0x+rqgKxUa2UixGGl6Z1u5Sq5cKxbi5Ek
BDDJsij8xqdiePY7654VXRrERa37GyzOl6OZ9ejI1jqN+ruGzQlWlB/SAfsJBK7+UupdsSK2uZax
/pY14n7KmZ/Lhp55CvylbdcV1tiSY77F/9Y6S8cxiLh7xjdy69ayVXrXdcskiKZLHbf7SKPkAXPE
/ejk0SYsbRvQOovNuPlfpAZGoe7PtjJJZk+8OGHr7BLA8uxR4RoGLB4X6X3ccd7hI+LyM3omVqkD
gJrSy63tVamRDhdVNez9mg+IzOlXRG3jXwB8wNYo95JpyV3AmLMaOZz5LMCSQWvc1CB5s74dNizH
e/aqrjwJ0qXrLoXaoqbszjOBhLPRB+C1dc8A6xZn0iUg3fYrc3ZsTTme0rKHSqNJ59zkaOV53ZfL
OHbwFR6MQgwrIFJiOduO22GsTtkEOAx79C6qU3BTGBQoiI0tNd3ed9uJV2qlSu2ROH7kpecmJDNu
05WtE00yYcrfjbELaTI/R1sfkF/Tlday8q5Na8bZafaDhDP7cbBl8rFloMJfiGdjVXvs3YntnvfQ
hX8cNAffGxD8400TcL83DeYZR2Hgi8n+wnm3FjVPJ003CG4zMbZB5DKaKRAk4mhXsThvEdckhP3G
nZdgwYAPkxCRowMz1iAnz8xOTVZzd0KlGOpDu6GjbtduypoM2CsPIPR2+CWoIzB+TjXWhDLn6m+M
8q2QCTSk+EDsukZV6y5sxTNBOmU8kdVaCxN/p4ocHz3p/hhlo3DxSE8hk2nuPiPG7jCQxq3YWnf8
+7FV6xZyBLzmIWU6OD+kmUb+/+/Lv2/+PWS2Ox4S0YMW+/vy75uy1hilmN3Zr33/QPPR28u/L0fs
NsUCCjPU7zJpljTsVDIlM80W1spBzQ/QoKd/Hv6+958f/v3f//re3/+Vsv+/v6wqpujgNYcSPgv3
ME//YewCzCxGmyQrTUPXcE158VlLtYWeghunGiBfaDU7A//5Us9dvN2+3si9VwdLNYXVEedhefzn
fxgcrzqcOS8bD1rVQzW1dTUe/nnoEkDufYc3WABYbEbHPfx9Vf3vV//8EKj/3sSRpyVdfozSfz+Y
ppEuhRcSrJ93mtnzTjODzz0TtWmLNTooRnkUmgYYdn6wE2Z95vzwX98Lai2DqdShpScuV610j39f
0ccjQ6Vs64B5srLoaxajLExB2N4ut02i3vrAZKFBEUnJBr4ZDVIGxQawQLJDAL1EyraObAuMG8rX
2Gb22ltHLTH/34+jIZyO0ct/fsLfr/r7qargUxIYDhACfdDu0HD/9aCmqjn+KJdBU6Anx7+H3jfp
hP7zY5PngPmoQjiw/r14SIpGsCuxiDfSc2sMrSxrAIDzUkmJn4G+RFhXrciN+yBC/9CS5r4z3TV0
8PZqmTI+MLZ9FxCxcInhUMfY4m17SQNiN0N2Cntww0r4h0mykdGdcXX9gCPLAld/5yTiA4OOvWkt
vV0QsEBoRcE8/j2A5m1RgUDXaIodFkOcA7/TNA5QVfhyrS0D+BzHcGo/0zSUuKMxy+CVaINSW1dh
+BQGVs0QLu2OLgMuBCvq+MLrAZ832jpCYVwkMXRWveqOjcIYU2v6beocfZe70x7gEraCdij3jkuN
5mM0rZwRUBUQOObe7aYszK3tTBjG9LpZDyGraBKUyiSwyn3cP0Lq055D/N5FR1chJhbHCEHHhtc8
YPtcjNE30bYd8+W1OfkbQxtWJYj5vVXE9GYmvZXUxDlMyxjhXGevW6RFB0HXu5hY8bf3RrmRtT7P
MuJb4SObtZPM7soQjAX2xEt5mlypUbT30Tq2UeljA0+jlyGT1U17jjIoMfzRdhsQfgh0+1hUZBH6
eHoEnWHvx4DJFFsGHh2NOAvWlL+fONbI6AbN5r4QuF1MQEJbO0Nr7XwUnRGcpEc/s+7quGbIV8rN
YAWYXRq21FRoTVdWz83VfP7W6IlaA52rN1FOCZqYmsN+t0K/FBrFqVuzcYj8z3TxXRnCR+6Q6OX0
pvtTf3Vg2Lp42lLRjjvAVptoSn7ZHICt2jDSS1npp26qzBdeC7Eu88oFfMJo0jKqcEtJq1bCkVjG
AFSk5dBi5Zy9pkH4W+ijfRRYhYN8jziE/p+W7SkxRw0D9vBs5026abNufI/Jx7hV0VxCmd5Gj9Wo
BgpRFWsuswTl3qQwu61AOKp4ssHjOVfLr52ri/OW3tDMN//5HmwhyjaoZ3tXDeqsWCOEkCsv3cT8
HmJ5uU2QRi5/D20e1VgQ0pswdTYI2W50diYW0oqZ91vSsbYFT1NrhPo2r/zmbmCHx8aQDbI2CxOP
uaGFRyRyNi6a7cAwHsXG5SJk5VtWOeEdFbZunrrUsRhMQ1ikS0VSE2PI0jG3OuGcqU51SBVRwqSE
1dmgqlBob1o5CIiVeXlfS68gAWU3W2eW1NqmLk9BABqNgTGGGJv4SohYvqoUm4so+OO9mWQnOb8b
0wnvM5t0St4THl5FabIZzlHhp5mim4W+Mo4Ab0EID4L5bKGdOmm0dxpI78FS/9qXo4TSGRMqpBnv
5HClHDMjdi8RG0bhZ/fjrsWi7oOCvaZZpC+rxoBEOf9edQ7b0bYgJ9YdktG8CEdo0r0UNukkTV/1
ytL3rA0bXl16JyapLh+XJxsK4clrAyI8FIBOolhA5tjtLXWDF5igLpMpxj38Gbon46WtRdoxrhOi
QsoTKKkT2ytVbGArZsxbJ/eDivRj197YXotOlPvefQiz+Mje2/aYDuO0AIYcrNly0t1nZd3dD0Z4
dUJI3LzU1ipn7/C9mdbeWlARrjyjM1Yazp2dJ6IlcFnnGpr+cyVHn7uPtk7AQHtq+75bW95e7zib
8aL3e2YkN1OBCGbr8qn05w0afd8sxjrJ8BeNjx1W/DsWI+KNUCbbKfLpo/KqR1b14H9N9PqoxXny
6DcEbJBMeNnTJ2qlfB1QReyFDkvPAAO0r7X8xB4qeQEH17rho+fHgmjW0AATzu2tqnHP/R1SgY1o
nlcJVoZI3Jy6tdgH0tMCY/tTZAnJGrrN2B9rNpAd1eD2R9uK032mu+vAwDlkNwQJrbGM4IS2vLm8
KJ2Qg5mBdaG0DimGBCOJ/3l/uaR4NNGrA8ojDsx+iE4Sto4dlvySGB/gENTVWz8l+tmEsBUU3YMO
XFbTJUN/p3bPdTRqp783lJ/OK5LLBLxbHMY7yvN937ENmeurXQOfcl5jvPSzcYr1jhxc58YwtG0B
03Mx9EZ2TqMoPDsw5AztHHJYbYyY3SlsceKH8/c8aoudEEQfwOWyMMXh+uxM072X80NkZxhk40n/
5xM9dtbJK8W0lwoT/VDe/33gpp4xZpLz23qdJAiitXeVRmEXsnwGC4GP1GNFoj0bfW7sGt6cCwZh
5IH07jlIUnGmgRFn0PJUAwXQvah2tk5mxfcykDH+0jj556tW2ii5CjMksv86HAKmpTYPMOLSF3Ns
DZxiwlx5bJ/Yp0Dew6gRy0HqpAA78OLD0L0OKixPfYyZzUNFS02WOZCeiecJS3o/yK5ehZW3NROR
Irjaw0WO3m8bgbV1vCw4Gs2t09lCNlbjjx8Z4cpozU0Q6GzCAaIDFC1D+HFTa63Pi7LxIu8YgV1M
xpy4CHWYhkGOizoMGID2wNFBU+Ft971jbSOumI56TVgD6BbRry5qHD5VbD51uceFgqI7g+VsGSQ7
SNvJAYwqVpvUJqzF1e+3GBIC7Llb1+o2Y96fBwFUrGj3mHcpdEb7QiTqVqtp10ZsHzaEsRE6XV8l
/dsUh48ZNP5h22OVPsTBu2Xn/oNtOFiRmixhMdnaj/FpKrPB05hHwcEJoCKPZNAKwKGcKqD4mmbT
sdsVsQwwUNbZ17ysdpNX0Pnh3eqtXWEXsICisdzkjLByc84FDNoLXN8T/ac66bOZpPYI6mjU/A67
gNjvN6d+MIt0d+zQEas4gQKZeN7ZqujJdS+Wh74bCdCx+Trlhqv1fT6knMPNBTGYlRRy5u3pCwef
H+vzsrPqCsqM9Av8THispjJepqpgVJY/s64AES5bV3TGjgdMkPoRdnQTfogkg85c4yNwiuDod0Ls
wKxy7UyfXZjsdR1FUoeqdafM/oWtRuayMqaTUffvnku3JVuAkIGFf5391UtTr8BTS6ve1zqjQQvL
bToQfkts+1bEjs+IqdeWueuedD41awOK42EsWQrMRAmxIb1jY+eDBkHXH6YfESO9ozVg9oLPtUy0
Mt5o2cvosGMCswKUR721juFoHnXCBy1n5BVw831rte1dyJopwLnNc5+xJ9bO+aeP1dX3JnfBeWef
Q4mcNxUlKjzOsUOG0ZTbWuJNyzt4eYPaO7HYtPDc0RmjfWQ1asOYY3bTOtFK2f5bJFi4MabNHavS
6/sABR1jhlgXhkJwCTRMls21STLtTW/jrfDkQxaJc9U0IILz9qAR+iOJLSZ2+tn8dfvkTLnW7EiX
AzLU+0NhQECWOQsBent6HFgH9eCSZbyjantWZnT9K//+ir7AkOlB88SnZ1bYT3qHAhYuJgOIAZeQ
uVVz0EB3g2w7skwStwCedDsG+GiVXHtewgArL08DtkHGVHKZ6ONaOHCDGbeynyj71GX97EQg46Ep
EgRp5HrorkHSdhfPN9exqFhvzl5ZXh+fUA1daKc7bOoYxw89CtiMoQ+fWAQgtjtQgjsYqqs+qmex
mnRaxWqYnr83vlpFBU/EBjC6uWvHL2NsJKiw/MYTrtD1mVZZfg9Qjhe2sQAt18QIt1brfrqlZR/1
4XvybCxY4wFWZbUluP1m6KGAil3ZJ13ZxNHHo0r6N1loIRivBIPZCHR5KHm+hUUwtm9+NCj6qzHR
4qXXYnqMrpONnyvGiUpepO5WGaIVC1S6h8FNp62mkJYTdSEoLGZm4Gs0il/Dcs1FlrDbKxeIW7mO
8T7BEh4UOPMnZnMKd7HHiQsU2MBHztvvyP4GkxGzNJOXliZiLZO6XhUo79/+eCna7KsU2U655LkK
gxdVy+1kmdtGs24SBl1ZDlANC/lGF42+mlgrttAQE6N5V+FQF0tgi+/CBUBpJW8+Q9Vtr1osAao+
+bmBMUeyR7VQNP+t9lil7CaVSfaqbPUcleEqGlFrLVs8tBPQYqddo5bqZSZf9Ub8GHmf3UnC3r7g
GtQpPNkIkXFnVdnWrqFVj4ATlMFSBytYR2nWrGVtb+wuidcm7hTpFtdJFW+RzRC9szEU9iGDaw9N
nhwlByB7E5ZxGh9GmdwEZWlT/oYuNNIiqa2FboAZ8MMfM81fYzbsbbyIcBQq/i5SYOgrn30qoxf+
Wr0Y2F1PDN7SjJ/SiZCZ++HDcLUntgBiBi+Y14xUMqDI78yG9Tt+b91DWaAsKMtvq32F8TtgLa8/
a5/iPRi5wTWjeQdqu8qM1lk7qsQVhq+oMqmIu07HnYEIFmTtEnbunWREXI5RscbiTRZ5CjaD0d0X
Octy6kX5qDl06Epn/lK0rzQ8RHVY+6hc88ZyhGB1tYvko8lqkr5hhsLPAR84/WsYzaFD5f6E5WBu
wwylKSF9ptNFAuQ3bkb8lYbOo3SdrdVNz2PKUKlucxNlgSGhwaq+2tpbbpqupNNphzSJnrTUZWwJ
en7XgOZVEc78Etvb4NnnOVpkBGJjW4MOTbG5JsJGqkvqbRyzNlb3UFn9GR3RFiMTFEPfNBVB+l7N
f6/Y2rsVcRsvw30wROazNSGMOTbkeeerSXP34M9j32lmJdPue8AMMpY5Wm39nFCNrqFhbOHfH4Nh
YM8bq+xiTobYxEnIqpDYrOjuGADblZltqKmYMzvIue5IDE+Q0Qc9T5Ksr1eYRx+SwT2GGAc7D8It
xRfaW+ffoToT7B3hbWvjU1UTkm+ijPum5w/0nAnew5hgS6FvyYLmy5rdnOJDGl1OqNF9T01MPS7S
wFC76LSIGRV/NbbkvQ6dfBy5OhfIQjsv0ut1qNxtybHl5PRFJPJFzmjbKvJL6rinEktsQdOvJxfl
ARH1Sl7rpKBry6vwO2v4kCi3Irqh39WkAMBzZIe4wK1ZB+4uMG5sFIERHHCjtbioLASDqnjoIbIm
GtBFw9V3RvQdRsNXjuq0sGKs7XSfy6LAcs4xh4fVqD98CJwLSMHXKR8Pha6zKr2IH9lCu+9pwngm
62VcgLw2AxjwBbcSS1a6Z2m4/j5CXeJjzHBWz/FwsBWKhX4juBPwKUe0L5C7dQLaNXuyimaHUfVd
12+9rB5gR4JJMFmB7Slzia98fmJwJjbjeOhKzp8ggB1cR6xkD8qSKUFztZLozUt9fWFzSS3atjhm
TZ+vc/YcF6kDaR44iz0OVz0msSCCDnczoDXq0YalpdmOqgodmPu7afV6A6fcxL9lbfVBrnWdDTma
T7rPTR+K2CK2lMutrrqUztXP9rlvEQV0blWFe8RL2p84GBdqThMSGcOjWKEVJsRNbRNUtd5eez4C
QdGQzUjrL3YnOJvGUtAhggemLGTDhlOKLr76H/bOrLd5JM3Sf6VQ92wwuASDg6m50C5LtrzKyw3h
5TP3ncHt18/DLKB7ejBo9PWggEQiv0ynbUlkMOK85zxHayYp9VDfIjk90KUaHZrl/es9UOJi5CAa
+cmN6RNnFfI5Uu457Qx8DqP+rfMm2EjRw0wpvtMl9Uc7dL0eCRBTMOK8WlZnr4qpiCA6WD+6y+6x
znUIi+BHpyi8S22EvXJOLnZl5usodHdGKF/5JSmF0MlbNkU5rSV4bmgLuO3tHr1MCVRDboD9XImN
1xBgJfV7ovMgHOMEAybFAGES4Qh15YZTNKxgdnjUr9Q4WGgNisUk1hpsxCTpZLId9g6lhw+nLE20
ESwJlZHhjBnweqZkT6GIvPY+7fWMDhZ6aO0deagfs8qmxyBldgX3YC6yc8XlpGw5HNJRn30WKQtD
nFN4byLQJ5bmkw7930kykKPMDpcbvT+T5TyhtIG8j2ye3OnHPNN7GebdXdZ4r6lXgm4p9kn5FRrV
LffqR/0XogdtsiBlQ6Ap5zKrzJMKrdss0ecpHO6LwKq3Efs9Jpsu20XCPLxyssceQxQXBxVpGQ3y
p4bo26ZyPXsDaKCKpysAhQ9icMgjvSguhi2/h7b67CdFs0Q17ewCA3XpXLwkHG7y/Fi6ihBM8zox
XuUDlJ/UXmD7mp12M2pzPRnsr9cGTwz2BJSmDNBk5kHsU6QJDoFtuOaVI4jIkaST0z/PbfWCx4ey
5JbtfyRqc+XPqrtpeaqzMfvAewa0I3SAHiAbnVQ3zivegGdc6n6e+Pc55PNyIMUG55U2Ost7xDCM
kQSnxcqIp1efqLPLQp91l8GyrxJ8PtMRcncGgzlKwLeU3eMOoykCF7OB3QoLBuO0x6m1SU0YBmiW
yvyhh3luWIEzXWyS1OMGgqOzmTOnPrFJem1GhvHwYLalV70UnBWrJKoOaVb70PCbnZfFCLk2obO0
Pc2G9TUTGOuccClOpzekj9j8z07IQr3seh9zo2Et8DImJlaNGbuQYp2McMqlooAHEEu0FF5wOgKo
Pjm0PlH4dJgH/1FEJAqk4c3roXUjfhiKLo3ktE/VOEVbjHENqnWKdrqm5wHXf+8fajsA2AJKP9KJ
BQpEvebiYfAC9oggSFamD6o5bF7VQvGx+uDatvpD11gMZIf6mpW71O4OIrOfWnucH3QGU70Q/N9T
l2OOd8b92HZ67a6SjDboJk5PQTDiMu6mBXPtXqpQBOtxMDGTNNm3GGxWUxVuB5W98szgQg59OjiM
kYuxkSckynrrULds1frWbq9uags60fqNn9BLC7BjF/bxB1Evtv2ifAwQHLYUxd/qxe1L1UCzo6fy
qSvBJPmZjdUzQBWfWvPcUn0XYILZ+yFcfZmLj2RmJG971jHvWcw1tR3chCwrVG8EkfypojLgKRBS
d6dYrLs23IcxZYMVilWmCC8HsiFhFhi8w1QNQBam5bWyeVarOXtkbkcMyCcaZWTlsy4DTgQ2euRc
Qbuyw+8cWZA9JaQT5h/P9WhdShu52iSo7Myp2EGVXqPyVXtloRGbSTeRaOqbPSvszjfAgxs4EE1N
iN9wmE8H45DetkV+2/pMPmWbV9TFsrdyW0zYCmT5IUGhykKe7FGjCRcAjRIxyZ/JjnZ2WpiHoEaW
10xUZ0d/JmUKrOqhJh23Zu9CyNomwRhaySmPxx1nv3QzhJ+FGWB6LaNVaSG/ljMFZOUA2sEPrE3m
MZAsUtQZkTP+GHMYFcG8a/LwmuFWSJfpOmW9DzkP6TDbVFCtS3hjDNhPeeCn27bHgyqi7JmO5kOL
IRWbErFuKva8uT9FggBKQO/FypTFfZcaP2ZeGeRGvHEdquphNspzN4gPjYy2LqkKWiW+uP/rT3S8
0YpFuxIiOG2lHqOUVRsP2SFkyQxsE0K4h3GrnQg7hlnIkg493QyGnSUh81QZI3Gb3uWuHeBw00jW
4qiv4+iX0kCsbpaal86+A36b/kVb1Q2bu+JAQ0q8SVzibVaFpykCIL4zJc5Zs7jXMXam0MSvNiXJ
biaOubY8+tx6oY7h8riKTT45HZKRKpxhV/bdHZ0ZN3gij72RjvcUDfzWnEzZF9hrz/J4ZtL/tFQt
gy/wxtOUEhlzO2jiNr2imCKxBMU8mJbLA3ZLBdZm4eyUbPfsrPuIdTfuDOgAjTOKdZf2v/FcvPaB
k29tY9txQuA2HeaNJg5XWezrB4eKQSfD7JFg5vGDW0ZFjB9UvHi0SUCwLPbdH9MMrznEp3M7Fx9Z
lU7sm7oHNUq6XZriHKgaqx1dcXHa5LdMyV5rsxzWbhRBEKIe3EZKZf+CQ6ex570jeTeS3Hhlqzmd
C5Uy1Jg5harIYJrCLVfa0ykbZHLPpnLMUIenMRDsxopxX/X5gW30yeggPlB6bq5n2UUUj73amPtI
h7qHjpKMEjmohRHDvQ+SaY7HfRLzjd0FRG575G4LvaE1gwhQ7qRr2+cyi7o83KKxcInkN73pIc1E
8NE1nA6XVgDiYOaq0bDVA9JYuTc4ePkmrPG1TcfNbH5X3JeRaUQsu7wOs2iegq7mCVfQUSIw+EXV
HN2bGcmUmYh4iNGJp3zMqkp0IB8axWNu3M1GOBynGM7QPP5OTDxXtKOrnWT+cDKFcZ8lLsT6sQeS
k7wOfmzv0tiOAT+QH69DaEHkO+qWioTGYY9dQwtkuIZzrI/3mrhHSzKGygs86H4UjWdKlyhg7ePH
aMB5BIsjpaWUX33ANlmwrbIxfTTVsmDg1kmrnP8/IWxYh/ccCeODI+tnWQqbmVi0d0aWZj15d1ke
3ucZhhaHcR8YD46qNZgtHSYZCkl5bOqPKvkw686lgXHc+LOvsBdYX1Ppfjm0cHBUhOgyRAsx0U23
tiM+Rjd9bAt3Ke/RL40kUU5FB20UQCzwD7Fyo4jQvgPewv9UKsBlaN3JNP3Gf381Arnry+Rj4myx
Hi11GYISoshIMnQqCm45E/dCSy3YZMFOFD2GrEI/Z7qilbxjUIhZfTe1s34ZnZYi3nI6kpm5xbKP
oV+X3TYtZrnuCuy9KM+rVAQ8ScAN7qwAdgnX/ToJ5drFND94aOxxSKy+LROQgxyuekIL22ym+SzR
/Z6mAtamNsk5AjeLOWn5CrU0jIWPojd5tOIE9RbJVjUnxlXjiuAgq3qKbdLqoD114rdqYnyuWfCR
x9F5rskYUJ34TVwBYynNm6Z+ZwaxwaZAT62pxXZI5deUjU8YeshG1ru6xdJqTU8Zc/yNZzz4xk1r
I5FmAWJvkRV4rkvazWQsQN9lsPLavj/mQeCeQvbpRRA7NxELCs6sjtQAVuw557wsmoICG7gPbgsb
ksmMHxfvuYlo2k+dwRLU38yDYrNvuMPW2sdDFa2DOlWHGkO+mRTJ3jeTD/TiChIEDaSd2/94FVgN
SajPHNp8T39zsOohaIw5HLa8wGxfEynCTs5LQsnH/17H5a+XBT7ty8G894b0WmNCHvKGB3UBOAk/
zjbuI6zVQIUG5SP0dvdU5wHPo6cklyUii4F0LSuSjRYfvOGLwyAUDDcscXxglslHksqUGGvKAQP3
4WdMXIQz6H0WeWhOjXMxC+u1bzBz1rXFW+H5zQqrdYiCPG+bVkjyUkWJxZXQwYSzkn0XHQYTS1SM
Lk1Xm8tWryJI2LvoQwFp4SjCNWaFmGQMtcTiI/GTZeVLDUussIzkpC3QAiR9+BTyFofIeJK4GVeO
M75nRUoOxknfpFM3R6cNP82YZKXBSVi329KEhdN0VX+wXGqRJu9QNs2zsJCkGR0CUAhvNcddQkbF
D5UUI0As9W7n/meZupSSVhdTJc86wgWdGnUBQilbs4fctzborQFaB2MlpvIuj1Xuf24NkxQR4UoG
nsOulw3pISp/8HEmGBhQg0zsMBWFQ9T+1ffKA4lIie3R6cgv94PBro8jts+UmKBaz3rX2HATxsss
aRJivPZgpCSxUpzCwnGuTVcrPlQvW0fZlxH8yVKJ28gTBAhQKYEEkv5tTA+EI8VkdYQnK+zLUzfZ
v7Hsv7sew2G0tCF6ZbVjoogrmjogiJvScD6YAH6GZh9w2dFRbeD49bDFhsRj6BqhL7v+MmIq1ezS
P+LnuciwqU5UgfBp2f2D0RPj6wxk2vAPJpBTMkKZ88P4iwjTdbZigxySgZ3de8dNxklzqo85Kwfa
qoM1lylLQypk3Y8ZZKz+6r/3g/NHSovnUq/YXSGIZKP8DNjCr3v8PelMiSrpCprmVLBPzTlaVwWj
oQHbNLGvcee03LhV06NRedRjRfR/siq95DkuM+zd3ARBT9B8tsNbPD07Pgh3j/mAyJ05sYCRePiF
mgG3UI/MGHP7KQkYJOVI+55CWBeuIkvafIwZefnBNcVGQGaRvIRWlGQfKXfb+Q6YM/e38Cd70wVi
7bb6lHF83M9T8KyVEqdOH0Z4hzetVe1AQUVHtxu/w0YmDNXo+Zo4pPle1D/hqsclNqTnjJV58pNm
Xw/ikmqfCF6FO7PBm7uW6XBjgC7ruifddC3LSbhxHNdnTLKmv3mVYCDCyXKPlnSkFAKQXk1nszbb
JR8Ksy7Ohhe/ITvYGcM1Q/2Bx+ZfHGk+pA7cnSZQX6zKaMH2jDFm4uHVGhrDUjgaNFBtupbLZg6g
DFTISGwdCdBdAKROnzaN6JtE16wELY3kBe19a+b23YFtB7qA5UQb2y++iopvEGXXmnkpA00sWnFM
34vRgcwJ6gP0xJTS6fQm7gl5pmhhdlxjnOjrPx0i8TCIP4MBV61gFeUlMLdueZ60E44bq+EaH2do
E0RM5MyhzI3ltm6Q5BuikgNT9EXcEzUwvhHFqhynncrAZLY9WwpasbdM6c6VYoXV8tbgNa7sxicy
F457N6fkc8hHd2Ox04p7jPNF3IHfG8yPXI6UuILAcDCNFSg7A3oKALhabZJR7ZsZnE7JAWNbJMZ1
mFi0Zjq8BPEbyA9obgqrRdmB+Brm/HWe90la/ukG78YK+WmZa+8nUFb8IORXSnKAjTDKMmYmZV1w
LAz/JGLCXxnmbD805dEMp4dihDciMO2sPMClpVm8svcwt6MigYSjI8dq3/XUFfmGYqToMn1vXzoa
ZBvsRMArADl1EwqZtp84X+21LajvrpeqPl2cOG4gqtju1uD0g6xBEmrEdAVj5RzM8zMrTbtKJ1rf
E1b0NqY8OMuXg3FKEsGSGY2xrAJu4x57NuFrJ1Dwa+HgrByrfMiGkzdRiCzji5kQ5ujntzJ6Hw3r
6PS45CyTU3JRaO4+x76NUU3ZYFG+Tg8wASa5NmxGMGPM9J05/c5n1sN9k6rtcnFUZGWYZOU4Kcbx
NirfTZ6Qa4eJE8/9+o0yJeQkcoJlMl1pr+3Wo2ZlGZyShvV1HFGCnow//BbnLPYuSwh4GNsz9ckv
dRfCdmq2aez3h7kwSIKiaWcOwOY5HN69xp9WWN6mwiOXhVhbBfQLp5553/iXPvKBBsXtNVJwRf2n
Ihq+UnrRd9XbnLBbqTqAvF4l76wsemPTWa1LqxFb7byxggo8kcP93Bn3BuhQzC7IzvUdN+HJG90D
FnaNEVASsvGZzFNk+lMJ0s74LMJFRjDqcRcJjtqzjeVI+OhIlgU91QPkJ0wqnsg2UtPERDQuDvbC
Zk2/RjTXfVuU7LMGEnB9hGJa+IvENBxiXdvAtfYcmqBkWVLta9cF59uBKJ6tYt7IZdLYGVeRUfIa
0Nm2DdsyOhrVS5aNoMmh9lpsmdhEQRmxGcowxdmbDYznZGYlMT0HDVB0J8F8cerJTtlDSH0l/Ut+
mD2Gufubz6eKTIrPRR6jTK6byFfAgOjElgMKbYS8ww6bbF8t20OW+1QddfpEtHQ5qANcRMU/KeW8
mjO3eFrU/TaR34YDys9367tBCBIaoX6ObPSCqi8oNoZ8MgSsMTNq66rJA0o80Uw85EgGAAMzKI8p
zQCbGj7ap5MyX8J/8KVCtk2uGp8zpKNNNPQJ7AIUeVeg6rPNSjfag2vLh93U9wwlMBIo5yeX4qxG
X+3QeMhYNCSeW6AL0exs5tr9lCHZRCK4FgFWDksMoaYUUcImChUXwJHGOqV/VWWsvdT6MQRkszYc
DGP6E9nNK8V0ew42j6OtPijjJBvr3HNn93irUEgjBbwtcpHBiQ+qQG8Y6PQYV7nzhHUIXW4kD7Gk
AGoexrlcZUVg7PN5VrBP7c2Y9/d2atX3hibn6ETNMWfGKamP3mdhfydqynjrkoPwMARH5VbfIyMC
Y2JklUR0yCWa0GNGOyLBLA7vI/iAwtiwf+GVilQcTQe9BzLNkd3jxvJRnL3W+sZNJ3mTWA8on9/S
yGpRSJ4ZdGom39FoPBRl9pQ4/escYBtAE/4ufavcdmzMqs494Lv4Tho/PWJl32Zk7Sy76TaEidqD
L+XWGoF4VdFnYccevJni7IJRJUMXKKyQJNcFMUeo+dMq70ivtDWgaSq4cwZZt6E5GzfaMV4w5XxR
pQfNe+jfpnhkBhC9mIBv1zonnSGe5gmhwMXkMac5COgOSWBAbptH6kXnLAP2h302rdLXIGWL3mCu
pbpPvFvNhCJUfPB897yfYmxe7IatOmXPawK195Whb7qUA0g5Fh+JgreYi3c1Jim3JAN+eoLtbe3G
j739WprZYa7j9IwpnzqyrSACvU4JdNH6Bkln+Oxt8V403cVJnWsr2Ej2sU3DqYQUWm5GIqic2z+J
TD+JBrdP21tgRN1ka5d4ZgWzBE9qDpLCvGNM0G8sNBdKmSum9E6JsaK4NDxyKQW/Tp1b3XgD/4A2
dCPkcIlr/N86hIs/u8F94hIfDwEqEeWDkCnG9Embilkq0ubYvQQ+0qn08B77WfpWlx0Ja2qrZb3z
yf1F5L+rnW5g4xBvIVk2LUwJyMB9Fp9ljIOdDBALZDNChYBDsnMvquiZtC+hDKu2gE065ZvvIHxM
02voguK0yugEEKbg5zn11tL30lO7TjNEcIlZb5IAUIwSgpM8RXRlqpcnKOLXsPRwtxZNf/Lq+RRP
uzGiUf6G5bHe9SY/CVUE9zrOUe4fR/KfZTv+FlN65+d+vbLy6a7HAraJmwQRV3xhaMxPlk/QpUF2
5/KE1WG7uygl9h4U8mLG2dV7QhP0D2BNISAnmBdrMqflcKnG7n7OZLVTbMltnndsL2ei/4Z7tHPG
unVyGZplczOFz72d7ru+t+9cOE3SIoStNM94M8In58bNUdTJryjTQ9tes7T68KIugrJFeyJNeehK
G8f33iub5abGqrnJom4Rjis+YNs/BJb4DQZGQFbdbMRAHWqQQ0EK8YpjrNtJ7T4BoL9WGg4TmOhN
ITlcFbWxpcDyQ6Y0CY7DeO66rNgVurPoO8SQ7G3pM9Q7pVy18YX9Vgljo9mqbTAZviQmKq3VBOHG
qDC76n6CADfg3sL+SezGK0hX5z8JU/pNrDxr5+BgShcrnsgnWvhwDfnd+KzjmfcOEWGFhfOUWe68
AF1JLC9oMA+k2GTS9AxtXoqXWOGDQ9qmedZDfbYmBpZgEzhUD8axg4OODWFLsO4rrJNjHHjvrgNN
sVdoCb26mkj1+0oyeiyhZ92Qey5KWa1xNDRwUdprVfo5jlaQEaGON1TzMsbC4UwqFncy3Zdb16hf
3BpqCVFO/a86Vv9fdaz/qmP9Vx3rv+pY/3+pY30uc/76q8L1u6zg4IRR97/+5/f4P/7jT7fxN4+K
8rf7L79q/6e8+8z/tP/3Fy3lsP/+vdp/L4vdfHaf/+kPWwxf3fSg/zTT4x8qrP/5W4R/yuUr/7v/
8W9//vouz2D+//H3z588LjZxS/Tpu/tPbaymJVxpev9VJetrmfzb3z4+v6Pyh6BMVeaQe9P4z//7
2/yzqFXIf/MZgCqTozJZdGFTlPrfKWp1pe+DzvM8Nrmm7/z9b22pu+gff3etf5OmqTwOFb5QCIn2
3//6ZHhPKIylbqjg7eTd/Y8//63Q+X2Jda79x9+Fa/EC2aQsX7h00HqmULbnq+U3tN2lTZYf9X8W
tXJq9RwGKTDhrOIQQzMDvrVSCRvSKVjyaT3iuAN/peg4TWrfYmMFfBeBoAmtYtOgih/MCb4BDQgT
Z6ssM2gjbh1YlyOSHJPrfeU6F6xV0IS0f47j3Ljxnq2hmA+RERxLpwCjIRjP5Fl3Tmr/bmos9kBs
yesQh4RVj/wmxBpFYryKbviiVwnjkZk6N70L+YtBAgCh4qav4m49NZlNwZFQWBOHe8+I2x1f+Fo6
zw5TCNzemHpw0KzjHGl7jkxnW9H2BIEg3hR9eXFGI+fk9zqFLY40PIAVnw0YvYn9LlSU1IBsg5Hf
TRHmZEV5uAMFKhOhsWYuD4Q7mA/EVS+Rb+2sZUhAsg7HdA6+ERr9ykoPk2H/2ASjaPoZPofOZ9hV
fAyTeSgt82JqReadjpmymUdC11c9Y2JLwTDKeed2DI7caALmlzPs84iq2QZ+aoa6k31rzNa3PlRJ
96qXLOg0M7Ea8IUDGNgO8XMnbUAeIZAMLbF0GAR8zgbYCDXaFUCR+VznUHyC5rVRR+aktI8nt5x3
ij3IhWzrcVBaOXkA+7VH52yRDwBB34nKv/UbRWQ1Fk9D5UWnTGtxMYg9Fu44305zIi7KyKybJPYe
7EaVh9By7mcn28FwRFEqNejVJdYkdV2cOdURzgD9yURgm5uMHvGyGsQtlvOVX//EHfpOEC9udInD
T8UWAr14kQayQ2CGOPFFcm/radxbXRbvkDu2vgbGOtFNV3SwVOxTP6Qf/sT5K7cmsSMiTeeX5483
9MKcI0efi87AVT2qky5me6WKJek1OI/ac/ID+IVN35gDxhmSUH4GBad3fYbHou+Yy8YJAPgIxRin
Qtsy0QlU19xNBSLRX39rYB2ELaboRD7AnfvVPbMvx0lxzcwgEyDRoHiDyjcoreJlMc0u6Jma2oPV
eqDJUElhI5eH2DauFd7rM5nIxVMGc0KbGRJX/ZJTCLDSDooYmuVv09d7H4z2KkpB6DKoX9ia6bWK
24pLLPIpu3rPjBrjuhF+zfS2BQWZWjeCbkXaWXsmHHFQzdfZc+7ixnyyFcFR/ZnHywylLH5bJ31w
+b70nGWp/YDD6crpgjHftST9ncX2w4BxtkGjQX25kh6yV/NEisOb1J1jpA8BJk+ykmtpVkQ684OT
e48DwzLLfwUOhGRpuK+zYeDeIT4202jfutWbqounrLbXOQ5vrKqn2fGRlEM4Vx3IqECH4b1yAA6K
7FrW6JDZgoZXFnJ9lZTNodHOLikN4AltoggdhxUCc/CVzZN77BgalDkVYwFcDDp0UMkN0jqEgYfA
6Fdywh04WGLatfEcb6JkvPbKOSUm435Ieixs3gtTvQtH3hMC65plGLcGvzdt6iG2IlIIjLjj1bkL
4qsbQJYqw2rrzgZGYBV9QGDvlxIO6gcwhyce/KTMM5i7WWSVtS/crZOE8W1jDcm+DiCUSW8yDqYr
z1Xe3Gi3jTnx5sUmcqHj1U72MQ9Ocx7Kb0iI+coBELCtEgtTeCkwMhSPZE0YGC65rVEav+4gHvHm
7/NoobMayY46pw+8gh9W/RJUnLEVirOKnbtTs0x4me4xtRnjhyR0HlNnZ1FgwewVw1tGACTCMLXT
9o1dzvf88wh5Q9iI7Am1Ia3/XqaxoAGxe1dh9SceGZqF4Xp4IEYI6a9i3KyZoGn/q5GhPhLkisuv
ovBJOVrq1s+C6wgoqZ+HY85B1y9RpzwXC6UvbyzTBRXaYKKMY4z45r10zTWu9eXm0W+/JIgQjwvy
iuSjTWzJ2MgndTNi8wlJ6vGcSl7mshfrohyO5Hw+Q4mSepsI/6VNG6wyhfdMDeZz6k2v1gi8flSo
jv58r7nHklI8khmG6xQSO46NS9B2/cFMlkFVI58KLATh6MPFoA5gMGYa1XLjuYgnueFIv9hD4gPp
pozWDjJgJZFbhtBcoKPx01XWgQihaWQfUBTRsPPixo17Vrv4rkhwA03S6NcTseTdPGHNyTyIU4YZ
HQzcyO5uCohu+iKhSc7akkj4iZh7VrW/Sz2YQnYWbuFi3AduQT1D/UTkEJnewb0tenUgAL7Us2DQ
MiW6MHUKF7CiL64FxCIrXuuG+7sYiIsP7sYxQcpy/6+niXo6D/TKltj0k6BNiK4559YswOSjGpZo
eUc9ZccqJDioseRhHm4u+CHwz5gReHzUTCc3gkMQYFsjO8UbnbhYgjFFknTZZkxhIMiKautBTAtz
U5yg574Lx833eZ0iXkTE2VpjekqVtWPAUd/kMMPx2kSnRiH757Xzhv3qB4MMxgR9wKj9k0XBj5Fg
P/fNiA5B49A5I3UuogbJV0xf/aywe11Sl/AAfmyETA1DLmIuayPOIfXifs/1TeBwt9fgLWA5jUDl
AthsOQMTkJ0nAPzv2qtjxhmrkYDioRlo7IIK8hIHcI3dFx9z9QasJNI2XSA8975zYb9wD4a7zlls
ysI5uekoKSHCom7DxTqUfrgvaioK7Q6O3CS7GQd1fDGAqp8z4uRY8sv6OjM2wKGPPdTrkrcKQTjL
8C+6Snx5Y8N4t716UKzWmEAbhUc0jokdALy6qcfmzce+rhokxarEkOJ71zFyKIGL8UhOA5q+rvUX
Xsu3OHOdM9U/yKwy5s14x7kkTwzs211tArZwghizMTgLFz+Y4Gq6zZPwFTAXyJ75FqV2HxXFPqMZ
cTePFgxsZmB7XKdYRZaLgHq5dMQ6Zx0YeM+nXs7UflrmujaLmkLXYp9OtBkMtExZYxng94YwW0m6
XM2E6MViOdr2U3I4pWxy6B3Dy6vwNvL0G6gO1GBHmuRBDPSVDmp454nsK5fsk5OvBWonBsB5Ndpi
a+TzxjOshNlZ+m4xI9ykLVuPuW1Txp7BRWnUZBOPZjUylLBC9s+zI4jwuE///EMHUhwDMMjkxt4L
enjH1ms2epi+yVUfJDPQQ1iDlXZB4q98zfZstk3eaRejec4YpSIPtu4kNGuSFECIA1ldZjsmC4YE
L8z6Tnb93i5Dh4IKkHU+nYrNMFkLHzY01HzyJ5Pi3hZgKCVVARnHpmPlandSzEtgooJuruidDXLx
2DEDqIv4KCcGC2qgwdOY4D9JYF1pWq0iB2YHjUdOZkEmm+/yEjJZ+1OQZ9xHuXuG2sFWCNYppwNm
iFWzNWsSWlaBUaguwa5k7msUOdnachhg67OlhzuT1w7D0n/BRe5viqSt7kFYbTMZA0XgNvb/Sge0
bAjd9NaTOcR7w7oSyZ5whBdPSlU3kWHfGGP7hP/jET/rWNR/WGw/2KObazM37S3OigB/NjeQ2HZl
LN+nuG0PoWnurZDSTzNK9zGPkNzDTlk5x2AgC+ZH1t7Wwye8/nNOqhkTb3jbXgGSjky8+URKlxIt
W/KMirOs22VFGx6I9P7BtlPfxKo9RCDpbUDhB6TnoxiT+TGDtQSXEMgU/Sye80086uLNYXaoF3g1
zkfXLuU+7ni0hA004kb6n63AegKBiSl9MpwKE0c1plZy+eBI4Fv4W/wM2Aa0euhbh0LJxfs4BVtF
+8BqxNheTBJEqsto6ppQZUs1AN+8ZR8i+w9Dms+W0scQo/6YnL3ou1JX8Bo7cAsvWakeO+3eLWGB
GPx/qV0aielOo8iix/hkgV8bVbh2c2cncqc6VFFH3pFNkeM6Hsm176nAegp/61ORWp9CK94rBs9Z
qvbGzMzGjmCZOqrb1LEDYs2d7+NWUidGY1PcjvatLSUY9sC6oRcaC4oFWxtD+Z1P5nVjmjDavKL/
amxQYC1JgKouAGsK2r04a1EYaOTymIbjoVIh3W2YoSngAcivXSo4kqYnfiWxTgw8D+PWBWMwzhxT
iSHclS5ccVwW2Hpb4+TGw15N4/jsuW9JPd82nKMunQ7yuw6UEuOdi1nPNSuhycS1efYEPdEt84ld
FrVH0+uvFE/Do+E5Brgyv2bBVD5Yet9jV9uYiamOMhlPXByCKWeQbVxbcrDzm4KJikndDTCWEU/S
qQ3D4gCMjUwasE6q6trXjOHEkblWv6ECQ8X9qwGpYHDkdgROszjj7QfaaXOCypfelNneJs5kL3Gm
pBslbgO2OdMEZaKVnbgtDbzgQXquTdvfVBmVO5q81Ikd2CGx64/Qc2kSsaU6cDXcYI/qT5PXf0My
1LupSGzePv9Z5RmkYp3sLVlNtx6bejlqfFURxdyJaznnlCT6X1wHOj8DgOoJ3pFk0rgpMDOYU3/V
rqT3LvXLozbEU2X25i27XtZSD5NPIq3uhNPnVlZhvZdT/xgMi0EgpceYDbHfDcUNCblvawr6c0+t
UIdJ0cCCu5oTad9QcpwelBsdvZ7TYePQZCQK6mUirZ6aBU1DYTYFH24YkrYdwrMdU/oUcCsPNjMg
Ql/OtmmyZ5rZPnj+UC6oyj8AAuCIYum5tG9mNI935AiTrdW6NnBiNZ1cgxCHFDHs/Ca6aR0N/TMP
7zRbSGY/3Kguc7s5i+nCm83uy7YaugK6bFiZaBAH9SRs+DqV3SUH8ma/83KoDMTMNhGT3aa2Q6gF
BVm2+BVXfnRLcV1yh3iFaZBTqfZ47JDuMjcxgZvR740jJLFLa7acAXPZbUgzYtceYU/w7xvmyfQL
2qa6j2iFinUr+LigIgfDnVO5d2XqO8fWNJ//N3tnkhw5l6XXrchqLPwCHh6Ah4E0cMBbku7OnsEJ
LMgIou97zLQmLUFW+6qDyExlKa1MlWk1UZnFJMwy/iSDdIe/5t77nQNVMDs2WzA4fkCH6mxyDO0A
E94R3H9Kmomm5Go/5dkpxQ+16vNyurhNnpHtDSzfrbnWGS6Jh7yRLq2owdnPIpD70h1Sb1ETGKWY
9XEm5WjmuXEDbYIcHziVMSSSlGlMXy3ZfTROy5YOIO6diKRUCXIq0DmirHJn+OeEgWHycYjlUFoy
zIgrIFfb/xgIJMnjW5q9BLLTOfNFRVqBOQOT7Mu20kJ5xIlSjAjA8aw6cmbI0Q7u2NGF7zI7QBYK
EGVCgcw2g2w3MN8bcfFwpPEUQKaExpK9y+hYjVh4bKLDvjBQcA0kZVNxUil/oWej8vOE2elpRdwE
yniAfpHuOl1+jWxA0HrzR90qPhJSOVYo3oJf/yy8K88xovt+JPDs5sQjmER/JkTChx8+u/WmwTGA
Y8OMn0hQjMCgOTbJyi12Jgx+ZXlcDHhagDQAloflexcpDAemLzWOXlkmT4uolhuRBceFi/q56MJ8
q3Lel56JOHwBxUu2UALQaLXSabQIG7mMTCe25Y3J9NqRiHM6G4YtyRNyaGnN16WhF/DR98RoEWD5
Elge/SSxmIkGShu0zpOz0pTndIDmFazXg6Y5hNo61NfYx1AAZdR10EsEngYPngdWjVPmcB3S1i9d
J4CCbDmGE3o4RT1RSej/rYKDrolHhmn0TeDiyJo0br5qZFy9yDO/A1oS/0qEJ0SRsjnBtDKiIRaV
nfrDNPqLwzFNdRRGRNmeKyI8NID5+QyBNmsKd7a+ssdnomvp169frmNzgR41cssvow9bWuiLoH5r
82vrklPt7XHwfr3ojKcDXC34u2jOHlQjGernd64gJ4O82de1zmEjmvHW7drZDN85F91PAeMPnRrq
mzYhg2PCwFCh7Z5SYX1JCndA8hh0EQG89Wysc39x60OdaebRKJf40BjyEOb91u7NYJNCWIOsDqdv
jKzL5BjXyhL4exIwNBX3+yWSAcWpm9EcZobsgo98yT9JZsSHup+3TuGu98R14H+QACliV22gUb8v
vcsDW1Fs2ZfrkP6UjjzSo/amLGaqa8nojV4XbwM6OhDBlEO0dZEvfwCr2tRuf9Umiiij1lwNVzuH
z/YFpC2R/N/4HP03Puc3Pkf958Tn/GrPre3Dvza4/tTw+tftxH/dXfwff1+n8j/S8vz/t5tJM++/
/aUduLZM/9wKXXuy//2ffnUzr+UPBC7/dhOTr/5TE1OYf7gSkJyypHSFoRzrL01MYdCOFEoo13F/
/Sf1T/+lKJtfnUr5hxSWI+irSuru69f8tYdJM9TQHUcpXVmuqf6xHqZj/00PU6KzsqXSITG5tiEN
8X/3MJMBukoHYcGvXTs9xDoo8t+6mt+6mjF7kr91Nb91NfvfuprfuprfuprfuprfuhrxW1dDC9mW
D791Nb91NbT3//PratyQ0mDRpHiK6Xf7RTA9D+ZK7lBptS8a+abrEiaCU6M7n46aYTzrmroF/rcx
XDTRbp2/mUXXX6b8p626O01WHiXFmnQvop4xJc/dCaw7ELAPC2LOrQOJDwqN/MCOGhNGTs+EittN
sEi1B1XvJTXqIaar3jscHJEgK2wDcSyKhTpgqnnYh5iCq1PwOqRkhTO5hJuRoDA/ChgkpPhtQ4Um
DgR6o0dGIAsPAJjuWzWC56ao0RolI3EyUSFMXbDsFV1+0ZR+X1PknYkQejVV251Rw0yZwq/QhHlW
knHXohaUiB3QZU3N0A8np/GCXmO8hXlThnXyq4RHNw/wN91C+xJm+pXjlbqdmT9p8oYEdyuHvaJe
v6trCvdWoUVXG18YeV1QMnO2LY3y3TKCXYiNZGcZ0CujHCRZEU0M89RpurMaxvvaUGZHxudcxk+G
10kwyABLR254JZDYiBu04Jeyz1vg5RJfrSNe03TSGRfqm4NZ9Y6HrwBOZLOQAkzMj4ohkds5b3pv
bGiaqalCBzA/5ih7kTG2n3pthQclgUarYb6Nu3ba9CONJnRL+L5M2B104yu/F7cMjoKKoSQfR1DP
BWxCB047rsLFPECLjChgM1o7TP406JMflYDtHO01WhG4VYp/MXaJay36vEsXh5L75CQ3qtlivmE4
Q7dRXEv+1RR3Yaruo8jBSZo8Z8DxbSv63jfJAyaZEGujPWBQf2rWoavyNkwYauoQGNQyZabTTD/i
SMhTsYwkfBvjhZGOdDuPUGBght+1rfNd8BsxLdFuZ5OWPElv+N0NqECXqTmnCJ91asZ+SBrUlrSo
wXODCmvFi17KNwQWm7HkzSppDh+RjOoIMyf6aGn0BKOsgX7ittSbsTpNQ7KXY6x24FHwQiZayLSy
oxwg5fMuMCx5DmcIfsY5KayEvkHfnYaCNFpDHnUwoxDTVdq95Zr0pBs3j9PMGFqol9c6d3BQL8NL
F4xbKzCqi4UzJi6d7Jou9TcJgtA31gQZdE3plj2IJTTbZmBBEhoBRMTxTd8YIdCHPtmNQ3+Ab/ld
VDF8dJlOhOJjr+nsiBYm4GcnnN4H5oV2lSx2aryfBRlNxYg1gy8pNmbmFX/R/qe+/OjaNDw0oOIZ
nM72rlXBiqJTSnDYjs4q+AAkzePAVHKjjGRvZF0PPJO5lCLJfU3S2unt5Z0u9a61Svvc61Nzhbm/
Mcw6uV0Y0Gkz5niWWv+RZDlaOoLrGKbH6W5ZZ61aadI04KEd+9Y952rtaObbOaM5YxiI3AufieDg
QEfwlT4BPV6LyOSwhPbeDOsDJoPugAgHQcACGclBM0gCVuvSJ+xQE+FUgxZwaD/AmUPvTR+kWef6
4r54N7vpOKfJ4OuoSnZ5X92J6FL3CUZcfARr8zJszlUyfrl5255o8B1bRq5GtGuoy5gZdpe7Wshn
HKP7KFjuJc60omEeY3BoeUuxTgg58AhiRp/JR8cfmRzJB+fTV9fYgP9BH/dDr/tzpHdbWtZfEawo
ado35H1f9DDJvQ4MSzqI+YStmwW4+qQ//FABpMFjTONwSSY/h/dvIMJLCm2P3kG8Dj2SdEwq8Z/+
Z2ZgIHTmAL6mEDSutQHwYpj4eaYMei3xB1Le0O/Cor5UiDO31qRdZxeWboPfenLTfbg+fNkSvMyW
weKfMgWoNa7lL+Fw0pwwv2tUu696PgRoCruu+jFEfFgEI3UQqR7h99uo4KFfZe6dSpIPZ3BwaCv0
aoMeSRDv8soE86PdYCiyzzDnCV/ng02DtXtcFvOpi3pwNsu16tTNKD/TCHYyCO2vpJJABkrnblq0
9yF24MOEKjwsehVsR+tBLmilDw5z9Psl1N/LRQp/6NSHpZctXDcNpGSq3XQEF2I7DU+TGB9mPXZ2
U4kdRGT3sekmu6xp+QJHIRvWX8fWvu9bqLtx3ZwJsf8kWOvhcKp3CS5pbBsMLgNieBzB2x8bNzq4
GQLctP0skuVY1yajuO7LGldVTnBupuJnk3wyE/SWu8U7vhFrlzQBU8ndpPsY5p7juTY2kwSDMk4m
AHx77o+9033MK9hfqbu2ZKOKhaV5yAHyLGTmJgaAWDTM/aKYsR0ceYB0DkkI5DCxJphrWMtOZq2g
7NpQTLU9jXokqSWELq3ZFj3twn2eaiDK7LschO82YKDa7xpGjlFf8yHpyfZWqzViNtvjuBIhZTrC
3mkZ+Y3VYXCcHDBZf6sZ6ZuMXwmmwKQc3YWpkYe4YTa+GB5mmwW9VsfKNl8LS/5wnA4sehA/EQIu
l2/KIu0Lpn0duQT9Sg8wKb7IBWd+UUTmOaq7p6WB+NzWTX4bOf0NqD/Hq8KfU9daJykq6GMZk7Yh
OGMswRiwlxYdi3p3GFZhrKkbH7vuRBzqzu7MLZl9ntTAQHNr6/nWSabvIe3RMGjLfYwZDBvgJQ5W
4EXOnrBY9ZXn6KrYm3cZcIyFOf48gg3UWrC+kNKRUV4CkNFiGpiHBQgyiuHUh6mLYN70+tIBgjur
bZSLAA02TMUSt69NXsJuyvDYu/1LnS8gDkwWXtRKH7GR7hX87L3d0+cP9kGH7xXyKM86bJ75bepg
XIIzQS+tmDmIDXkcmU/xGT3jsJhhWVj/gApyH5QHJfpvvFWs8pkd7WsGVQQUDwW6fGeNVoxBmePR
rz9kM1zaeAYIwVCwN0BeqTQSzkN0ba3kHaQqZw3g2QyKFrGvTcRQkJSJbT1O7+YAbjfvnmLgYLvS
bmgGi+6jnI23eF4nLy2mYdpqyPx1jipwTX1jRLADqr67FIZ8C92SSUT7uXTC70GU9LuAzIGHV361
d7J5y3D29QAZQzzne028Sh1TOx33nyEjmBsoOacmYV5tNkjC5Pp8MfqA3rZh3onUQOkciXc7nl/m
eYQx2N8lbrQODFcPgAi/DZgGNrMODcXFndMCp+WtSd8zt3+r2vJqRC8aWscNNDQwZzH60CWof2gG
choJQk5T8H1Dxa+iu+KBf/ZbGXWAvDjPktmAKgqYAT+lYq4kiLXvo4B8NDFlGbGKbTuITjKBVt4C
8fUZ607j/inIGIqqX+fcWImmwoKfLh8mq2EwOyPAQuzLxyYAMdOopps+Mn0NDBPLB5uvnalVnVr5
Sback645tiNvhEyqbd/Ob5YzPC4lvk3Xjp61/jWNClhyC7K6CMT2KMZpT0ydpSuUsT+yCc6WCi7o
Zlypxp0tSiahCLy3ZgofwB03EdMZHlC4/igaps56ElUIVhB8DQPZAfxPouz3Qk+mve0yr+AMW2Sm
UBIrJg5S9sOhNl5+9wT//oQjvrZ/tyf4z//zf/+vH8u/1RP89dV/7gnqf9jAnHVFflChBBP/pydo
qD90RUhRl/T/dMn/4a89QfGH6SqT+KKOTcViAvSvTUH9D2UZ0nYMU1i2Mi33H2oKmrrxN01BobsG
PUkT7ZXFt7XWpuHn94e4CNcg5H/FWBUxYg8OPFtxfmAY0UKQ5xFhyDwLx/klbUnm2TdmxjBSiEsG
MtSKvOjNY9kJBWt7PhdW89Bx1/ICdvk6+YCFb+wqIzIZZQmwibxmTFoKE67vEjPBYpWoIFwCiqwQ
TM/jsnpwtDsyKhdd5O8hUsSV/vrgNvlNnsIkBLJsutWZuNxOlfZLDLMRrAgzzeNXCICTuNZhnsat
OwwfWp1/xHoNkEaLUFvmj2x2PXST5j4juLRdtMsysR/axANTu/2c0qrbctU8tAsrxxLrnD2ZRxz6
ENUIw+2bRhQ/yyhW+8J8DKuKVyIf2SiC9qEo2KmEaeyrbow8OJTsyKX+lAEX3hqRrB7ToGt97n2J
F4zWVSEw9LRsfIir5DMRpAM5Y6V+PNaXvl4wRC7JWfUrUzZO35qmuYYL2zBxpdkLU2VCKWtAL6a4
ebAu5YbOGjEnr3kSd3CbV6ZLBLc1UKe0NNSpIpdST5vY7iBqszoQF8D4NhXXSF/v5PWc7OAmbVBy
fMrSXO001s9Js68LA9ieFs3b2ugltw2JlZ4r0jJlgE+7bqejNmUgkWvPpNvajaOYWI3iAfRyqQWe
2QG77Nn1bbJU+I6SzMu7GxDmXOzTSHiM6ZsL8VO7UtzorBJbbsv2LkIKM6hSN1WeQZqBxQk7e71S
B4bECVhxK4t6OJjzeuHB/cjvcSp0+xH0GUpZxB2eVZtqYyBemfiaLUYUIEKUTpQzPVcSTHoNfpTT
D5c1l2FwN6yPhhWfwYZAP+t1HA5YND1rMEMqH8N3EcN7HhtAsmPaU8qAHLsAe+eW+8n8Hx5JADMD
OWEv6Th5oGDOTxGzbZtiMW7bAFObbXOdJvjRsb3vq3GEFR9AXuwmeVsqkV5z7avR4fVzuZUek8/T
lnNlmGn4sBNyHI7SEGJh+8tzhKNkKP15LL+VAlimHXGkaWZ+qHbTaCmgFTUyF5j/JMzpOTmctm6I
pm2egCi1arEzspBzps6NHQDysrM7MW+t8qlA1Iw4hZt2QISWuNw3EQgQ0KPjK3EqjVrbNWt8ZWkZ
dXdMw3PMPAFxr1d+6xDXyoR2r+Auc/ICdj+M2c6p5mvvYl0zI2wFKFq9gaFXL1XPqhqZMijLcqda
qmXFFFPEKnmR3DA5hH1UXWFjjxuF+FQMLuIYgOSNQVyhsd6XFbgv2BVJjFoPDqnIPVftLVcDAnGW
IPFB5sHrrAXBDzBwM3g2NDc5jwku3waWD3Rd3nQ9I+kilkIe5tp9hFmrgQWEWQ2EG5e3xfHaNnmW
QQlneCJu+IhQwcHM5NkZQ/I4FSoyo36tOMv0erM3JS6sBQnPtoi5xWV1VXm1Od2Hi2x8yN6NF5p6
ebu0lxG43cWYq7eR+AsHKEV5EMhWa0PI4VDuV/D2PFLp+AIotQmLFN4igK8FfNKJENW7gElQklFI
EGJxk8bATJvykTsYCGgTyFclk+ZpDiQrpryxM4JfeK0CAtSCiUD9kjtERIbQ0fZlCDWoXi4pQkIv
K5F5M4RNbJw7dlPfQZMGK2iNhD5SFMtm9pDXMNVcZp8J9nbnoKfuFo45FZvyp6xnuGYZKinsHvlq
jJxfmIqOiBsqHgFTICtKGOpvyDA5/NZknPqTSVmhqLuSmHENNEoQ8IsarlgGrEVdS1GwCJPkfIbO
aelDGLQBy2Fh7yzRH2f2lQ0jt6iCGIFO2mitdETwzMC/8pAwrsyxexOE44PsxiNRE2vXmTO5ZC3z
gNcT47ZMQIpa8unI6X6JyAJTyQu92noQobMLRMXwZVERlzbyLYDeNd8GSix9DjuNp7gLHqSZfWBb
vNcqiKowlg6tw5oUNSy6UAHmXYYObVzBzq2s/VzhEksDNNfUxFDDS3TPSYJgtLM5O2tBnoBonzwL
mDcYPiaMRyR85FdKIjsqPpKCQToLkd7jJ/GKmFA88zqll9bG8yjrhOV1djbtqmhbA8+YBluzPmjh
gEKV58pj0juE0qo/o57ip4djsF9sOOBpAWu6K7It+++Tbtet54xITcZCPrrovLxMx2Um+tabQVph
XAsPQ8A7NJjwZc3BLTclVMltOry21PVOZJX7HOUhho3Gt8v0avGo+4NWIQDh+qNXBBCQirOhFv23
tjfHfYUh8cQRn3N5YG4TQsRsiuxZGbtGQ95GrwAVRtl9GiL+KWCVjXXxrZ6gzcqpvcOf88pkNbBi
SyGIXT477lp+1LE/JwEIvCErbkvD2k+cs4OWo0xRZf3qHKr9wCDzLMYIf7ol7ystN49AY5GtZShM
ki9mteDKh8EVOwdxshqNGU4Aksqm9YEpJNwb3Zxvu9BiohgnmbdmjBwHKLRV6foOhneUrRwzHHdc
4ZDQBuaN0vPu4IKuUrHJ7dYEuk5x2AO7Z25VEzIMDQRMoT73GOzFHSmBSQltwLpJfsDnGJ/BkWDD
rOdt5aTA7nOMsHYNnWB8Y3/Ib1ElHVNIrTz46WV0WEP0BgkRsFQqvgq25UhJttVAsSINYR3q15D5
Disiy7HpeHHtoBtQKZF0MvWgsSENMmod381lT0UsXwq/M4y3dDEw7qTogEWcJCcNLHTsQsfKnYhC
t5MYvMPxV5BD6KNsEpXHgELMLCE+ZCiYrTn9sJqVBL06UYaUuxkJwN5vombf99bsGzJ3/dTw1RTG
pzrKTh3SG0eOxCHEyjBMfwriDvuwWaxzYmzNYKpBvjJDzgJq96y7Q8dkdxi3zMe7tFXsCnGkh9d3
4WZMDqicWVva6Ac4TM1TxQTCmrfE1pfdqAH1NOmvnDKKhx5cN/02Gvpsx4h2vwEO91oYPKhF2p7K
lGx1FFa7qq+/0J2etBAVRtrb5yicr7abl7cOH459MEBhjYxO3lntWTWROsYcgU51o/NhXihgwpkv
WXR1LxZ1jT804scRbEMVG1mW4wLNXdur2+DUAaSG/6s+8kpgowt3Zhh+zxYeOGICP7KpKyDoRshJ
7CfhiJZdq9oK0uVDOfL0kX3wNFTCIQmkzdiBxx6r/rQEJUqCjkzFEDdr2fI7DJTnInDfoIK8ueZq
MzLd8SAFUMGp5KHHx3FoEhbJZuXyb0TP6P8YyHg7Fd3ZbaMRzDDasoE0y9BwdMommO4TqfsuhdpI
RoCFaDF93Gg1+o7mqNFdYSJfAYBzjPURonyvoB5O1sSRUAXEXlf0spTZJq446i1usa+S4WQn9VVm
cQLzhKCXk7b7sDcamlYoAQbQjjEeE29w59fBCLO93T5Zc/KpYsjvoqwaPxqgEpY54EALb/mudYzH
tM6tE5zQ/WinxwTLmadBNI2jNPcHWVKAGzkZm9CJlyYuPJ1I3GaZXsBM3OjFdIoc8URdjNItQJLN
HGraps1Q9wncMcMyH1n4Gs9tyu7Y2/1tXujCS8M17OB0uyqIax+P+qc1Lj/7VGY+w6DmjnA39GK3
PQZ9l3iyX+N8ZbIN2lUbhqkTbjdsST3ZJoF1CRxOMu3cAioskomUKqtua+c3TtNYvup5X6Iccgo4
PFea4laU+p2QmOjQiRoV5MVlQM3lOOZrE0/3WsNxz+JGQv3RrX1qhrnfd6Se26kZPWr5YudWlCoy
6xZjlDfLaryyNBGeSPa65HQ8paA0IhV/tHOGNBakTCbiD9QPZ6NPccTjShK9SUBBQx0CQj8QsSJe
ZfP7TgaoGHPXyvG7mdQt1AdqNNBrWbaCDYi+3J/1te9kc6wl6sQBK5x73y7oXxFITI2KkEzLN6pt
trU+P4vFfo7M+Cs1kLLHJomT5tLTm/T1nAhJOL6RVptw0kzHJlZvozIGyOfWMxoCvxud1A8s+1wD
aGHtmOt9pSGapNa7iXUaiShUSQU5xiExBEXlMgIp6tRPQ63Zu1XDOxVhfGsgWhvg9IIwJ6I39xT4
CNMdMGS+djmeHklE6zhMy8m0A7njgHeUSXLfDXOwyfLYAO9AZ89KlW/AuN8Lc3400wBBt4MMEEXO
u6C8jtSUI7sm8LpRsqSkPGhU2aKnnsV/cWkQWLXe7xedwuLADW2AoeAHUy59AjsUPF0NXtFcXGZA
iUbIS5QtPK0IFFiy1+eqhr6hp1C+NYGng95yxtXOnTxAttMhZV3cWHk4nsEyOpqzwY5DuMs0wTpY
M72A4DAYESVe27qFIO/QBAwxfM65L52PXslb4XIcNyudw8t69QkKwi1lUmzlNBHLKc5T+KYB5zho
Tltv4xSieNRyisjiL0xkxsFS+uJJpz+g5ei3rGWAlE2j93NLGjB/6XyQiRG9gXCrlD1VuhzAiz69
aNPAM6dzQgT42kGEHhh0jSLMes5YbyvAvbBLFxwA0kbrN4vdLF+y2A125MDmHygmEs7LlGZTcBW4
HF9qA5ZCBHvhVBlU7tqRpBYd42WfJ/N00cGVc883kPgsiVdTvxygE2/rJAi9UvhlSzQ45Wwsv6kg
otdDU2ZTDRaFjvSrnvNrNFMlnzqsrK4kFR5b2ZYqg7vFEcnf00a7Aaei7bmWRRta+O6ucoM32t4P
obsaEDo93oy8WWGdzwDnaYniKrmYGieVNko6ZDTYdCX35UgHNa+q6i1I5/sF4yWlkyXdVhCBqK7C
nFAOtZwuHB6ToXuNRf6aqpbjwwwCIepLzbPf+b10H8CCAxEK/iqRVAnnwA8d7nMDZrqo5wxrpj/C
AKclrQgOco54b7meUxiGH1JjZ5zgpyJkgPnv2C6n0yr3gxTotbY+SJl9bCYwEZVlQHYwgnCbz5of
Fe1tpz26tvzpBF8xQAieVAweMA6e7Qr2NLarw+JM3BGd9qat2vMUTMu+gzacVjOfb8E51bGOuujZ
H2T0GJrIbFBjXLGTJFuWtA6YcsVDnnZ+GZBbbHT8iNK+D3s2gOXSTHVzQ2TuvsMph0vUm0qaVJFN
rLKo6Q72n+MSv82ZgQeiPxiU4zadPq8u7XbyqLtwygev3+ZtvilBEpzyoA22g6nRRauYPqjRGvpZ
EF6kDakWSIrjIY8jrZcKjRwb8BY9rS/SWUvHJeThoiPmXYGaZuQg3ThL5S1T8hyTTIPHRWe3F92J
+OvPRQY1fJFjEAj1DQNRoJ5KzrekDxF5C25JMcJmuqdOR2u62URmNe5NnbvLi73QgKMzjwgP69oQ
3jnrM1UM/T4szkOgB7vG5boeo8aZ21zzJrNrtpyseCtNdVPF7rPdz+G+moNHSikwhpUBBAVk/pE5
BMHsxyA3WIbrDUgElN+hgRW6wEM/9CSnnXOe1NPVxTm/cdhdT6J0rCv2BPt2wTbR5ZOXNEVzH1nc
ybUwWw4jRvLoJs9FeIboMkJPAXVVD9V+UvNdWOqfS2cezBgFchvmziZMFio4vXtpF4RCbUCHQX2U
EESaKOVTsTpUzXW7bLnoh9R9IGVL5hNwfiWmDiigS/dphikjXQ5NKNJTwS2id1EjybpA2zGazq0Y
7GMX9Nc6jJ7cQrKC2+tYj2PxTVhUg34C9CKtwK9mxznUOoX/XClxr43mSWojt62p/oGu9yzVOmyi
PRimolw0Dke20hJvW+n1CyiL2UHxUfDseMD4D5hluOuGx/HebXesnMMC67x81dMSIshSFSCkwXYp
pB+lbB9dpZDOhthgbSf95k66fqg67nZB1e95fCKuGqVDTwn5ZUvfpYlmuhs8cLwai4+t8N6WDtn7
VWMHFfzUkUPZtnMdYZqj80HdzymfBgKcvpEOLuMkw4NRywdNkpNP6+4zoYwFjz7KtqnVgkiwHy09
/67Roy60cfEYSfqiGDFS3kBJWC1veAxcyl3muFVIPfjAOIV2m1bFJcwYBFhgDXj2TZjMFoMPoVrf
Bg5SM6iS3x2Sv79DQp7p3+2QoFb/PrZpqV3/HwxIvs2fGZDuH45FS9m1XGp+cBsJVv2ZAen8ISwh
TBc6pFgDVHzNX+JT5h/0VbC0CEFfxPrVX/lrfmrtahB2Mp21NPAPtkqk/Nv8FBkti1KUXFNauu6a
f5OfavjJEm7Y9AXD6GC2rD4xN+9DSVU6L/FXaYIlbO4oqM9jNJx0q1Kol87hejN01zuiSfR2P3cj
I1tcIBMuksF6o+yH5OQW3Ve8XjXXO2fJ5RN4vQS6r15dIQGsKD3btS3kiwjfitcsc3qSGbctmk+7
DmpfkzrfR9sAJYLXTcbjvQkXpXDClybQH9OmfzO1DigUUAHbvuSRc2huZVHbXhLF33l1M99YgFm4
UBwZDAFBUdGhhZ/OhoXhYpOMxY3G0XfLpcf0NId93AAI50mtP7oyyPd1lfyY+tkTWkxFybkgcfyM
esCOcT7uB/NlJnWNRAMRl/LLrny1+ukrt9QPTaet21OthAVmH6JInU0bp14yOsvNUpg9pyh2Shey
UVtQeGwo7Q9xqTwI+reFMb4uzB5Y/cLAgiu/yjJ8hnT0YC3Ba6+1BwQjRydyI4598VkbtWyTY46R
RQBrDoIGjaxXGs3MCq7jLMCW/EZih0LzhgmhCGits7/3s0mJDzw44x1qF+bitUtTuWXO89NkmhQK
HN+o1ysuEa3CbkZB8ldxv9C5phuyfkoHPE+j5ua7VvHqFwNNLHO8rHV0pywVXX/uF6VdnGtEgj6n
jKcqpTgz17ADAgu3PVL5WWFc63tOq8VAObTv3HxruxCDZMmUIzaL6AwQf0jAG0Vp+4KYfDjw6mzG
Cjdfxo2iqduXMuyvKFNdyuvFHR9C2uVqSHxzHJ/jMR92lk35EeqZm9hPQ8EAjU6hHuOz+dxHgc0g
EKzJto4/JkTcAixPUU0onMJ1MKorH8r0beFuzA2geZ6jrgdHZVL5dE9dcB+YEBqH7lqFyzuTAuEu
bn5ytqFy1JlvDAToUHIC40KRZ5cmZbiHe5B6tg116CnlglMZPIuI6j4lVQVOuNrTQgWaKgF/FKV8
au1zHuI9yyyV7KkAww1F0s78Vs9xfaU+3thF+dyW5o+YKUPV43VmQA+uAYn7n47Zn0p4PEt2hxf9
Pu+dx0BvqIY67l0H3ICzGiJGR/YPEVgKD0EpchrqOgqOP4sSnff1OmSa4eMscRgv9fyEu3jTTb21
j2PnMGUALSbtc7Bvs5SaVGyzSerlTVhozBi0h6GDQBGN+pPDjQFz7fuE5WiK00ua2XsItclhTh1g
jAubmjum+8waX+MqegvN8uxOCaNy8uJOVPyGaEFU4czGnYZdwxeLxdS2iACHrcUUHSyqywxmj7nO
Xwx+2mG81fsUcy1muWkpdxSkDhnTXiyAd5AX6H4Z+c40Bj4Y6IV65y6xqh8Yw2sPP85n22uzx9MS
+CZYzIl+ZWC7rInmjVGh0Kn7F7C9CHogTFkmR7Ul/Zja9gemjHsVKbCrQ/a9nxZul/I1ioNz14QP
qopBpwRHES47I+EYKoFkwN5vdsH4gx56dw36/JK5neLSXXCBHSz3lvPjd5dZJo3o62ZyaOe6pfmz
TSqQk9mdm2p3pVspRqJn6LvpxQrcbp/M9WuOn/XUDslLkX3LZHjglP1FTeGjqTiy5CkEWwrogiPW
vilNbsGtAPKrjzCypr7ax870gI0ComcZ7WKD01ZN4wcSp9o1c/k+af1V1fFhZlBwbewsXOHCY71E
5d6KmI7FS7wNgFjB2MNixJpJT8MA+WnjXs1M5sAHt/MSNZ1AP1Fjw7Tt2w2+1MqhQjwzyGOhUNPm
MPSH+TDrLKtQsP6FvfPIjhxZr/CK0CdgAmaaBumZNEk7wSFZRXgX8JhrFdqOtC996Pdaekca6Gmu
CbtPVzNZmQQQv/nuvVtHd87JrL31KveOCf6TjEJ0rgmydKnGMC9zCYvr2ifFHjKPHmTv/syBqrfJ
wCNSKnVsSA/dqmDAYm0GAw9Mwp9VJS5O3l4Gc154mAqkkH1cNauceOW23Q6G8ZYqZgoVrfw2Sw6K
fD4ihEvfxBlpJxcTlrLlBo6Zm5MRWoWnfqIz5funAk+wHnOdqe7JwYkSwokDG88KjHRlEjxVTxpt
QmSIc4PDhpxpI5LCPGOYuy2E92p29qckqDY2wmtbNEBscm3m07sdFRfPTV+LGKBZd82bTY5cbOwJ
b/T7+j2DfS9I82MCC2Udhg/V4L6UrrapVR/uK8LGAgvzW4+P2paspvXMe/fs7oXl9EGG3V1U1odM
ee+aItot0hj+zh/TPXlPv0fLV0k57+H3fxcaLp+e0X3DrPnznBLI5hYXI2+2OJHcsh9MkEeir7eN
5hkcH+Q9JWF05w3OnasRMdPWl95KnhwMpTR5Lw39dxBMd5bunMiE54yPfZ4l5dZRzkWIxiGzsvSW
meVLOpgHJ/wWYX8LMIslrg40qXogUvqMUfPQzCxACV4N/kw70cQu+xZCnpwofDdI2mVZG+DBlET7
YhbPcZ4fU9Ijcyv6xeuTBdjGbzbm1JNd/NaKGRO6cly3lpNt7cD9lRAb3xXiCTCNtBOfzKD4yEyP
CR4hkbBuEzZs7oyxV/Sr6nCNLeP8Bi7PpDptMaWxi2fPcCExhLvO506R0NFWaxXncNCNeV/p5JTi
X6ni7AZhnTvbqK+OsJz1wda6/NKb8a8msmMGrRZLjTZhPp+89VH31SdvwNy30oi+hyo72cM2rgKf
lKrz4GbXSonXtiejkXnKY8LmfieDPD39+YUdVnriJ5wlI6r9NNXBCc+bMwUAlqtEQ2/xnd6xKvY2
jsd7ic2PsK4/62n4cJ3qmNQ8dCvDtp6G1ih9kLD+Kpqq82GFmS2788F2sVgTXXhIvhpDC08a9n+4
d/1NrDFWJtl9krUQ69TEqS928xaMpsM9wH5IazFyVERoEVLILVPNo282zm3SsaCbjz0w3D6fmmvZ
e7dIngDoYr/39PvI7t5ZLb0nTOZD0kWZwQBBZN2MxzBOrw956AGxepuxxgbHjscXd2aICCwH4Q3q
1/S/yZVe5++e2fR/WqcxsB/N47h4hsG2dz7Zwi+xbIeTW9kerbU5rXDEwmx0DCgOM0DnP7/UUCGM
JIvnGmYxwFUroOFmPthzXNQPQ17f+Nx+G9FelFG0zTzxy5DY2qZsf1M1/W56pouWfk+tSPBPDUUa
NMgMPEbBZVOREZQwD66rb7vIfw+MFAmECcdt0ob2iWkyAcM1JtEWj++++qzh7e/cEs89CZbABq05
kIpp7srkhXwymoHsOtZA+nkhDzp2hsphndJahrXBPAood7xbpmltJhLcibJzbU3VygO9HbT6JfSs
M2TnbbYJUtIN7RQTt5sO46+wsLsVrj0VUpob6zb5kr06hfEhsuqaD5FaxWHyMvXv8CD7qhxfy9j5
mM1yP5f51ZTVzTQqkre95JRChBRN0ZKAyxpMy1nmmEaGlWfGwswDtYxxs/fzaNGueD9GeVGU9BPL
HzQJ5lnK7q1z0t8udRXLQSptLeVnmx5qGmPHzvcWd09zHfhsKm9YocMTJKPu1zEXLvcTnmGE+lSx
0ja65LhswuDUCJK2caLlSh6HYUcMWIu7FAaB4CEfkY2j+KwzfsVibTfJ8MScDrRn5obgWmbGiUug
u5SRwoQ6U4bLurRdJj3uUsNW9+SR30vMyvpsRrChrbt44mzVHHvTzkVzH3npSeuz67AU2aG5jzFS
Iqg++YW3GbjTpLOwUfEAJ7S2ytDlg2iuRWI/djou13rCvc9g/HH5Fxv9y5A8YjWJwWhDmeQ5Cdi8
yPjE+aImJjwhxpIFPsoVvlKscGO/05kBDo7uOw4ut0FmJStreK0KbO4SuFIf8mFnBJhcp/NLvbid
JQZgQ8P0D54KvGS0OTpH8PdDVfzYk/u70fMH+osXBrMswYZo+YGt8rUOzzBDmOmqrQeXvMX6mdzx
T2LCxEq08ldtOf4cBRi/TbtEvLspW50KQQFKgxkLUQlaZNu4UtbGeaiS1yZs9oUzUao6N3NJjLVJ
sZ2Y097NLgIaQ/IYFvoe7xAIBpHdzEIyP5f2S5O5FA4jbLOWtPfJ3Bk7srkqj0VhL+5kGD+WjIw3
pRdE61yORzvoY39MRrKd+YlJ/iGQEN23PVaOeT5ZG6y5wM9KrzsJV5Qbp3NJF0+GQ6EIteXccLhI
vWdHD86622iPtsQZ1mFjEeasmIZEf8f7t9n2nRq2KMOkQ4BagQXbLTGrtzRXNn6Ujbx4UqB2GS+4
nNmMpuCZxdaJRm9dj6lijU6UoBXq7B5solppKUEr2Fyxp9T2uoiJ8tbCS9JO4Z1TULrEwTMOlhiC
83KzR/JBB6PC/jHft6W+x88MOy/JPYXK7Jh2RC2GgeZjqJ7dlVSI8FYFVpgB9YFOXyOrHBtcRuDO
iBik+lFuCrviZtmJDRWsWyUJPKh4Bo7NYdCd/NzmU3629f6zmoZ3iKwXVIUkuv/IoC9W5NhSaEF1
unPVnCh/TqHCm61HhSM6Rjfak9m3zxqqEq7F6WAq6vGxZpFS9qXnF1Z+dhrtZuEDzxQ+fXCF/lWH
FfaV+Bi75CNvACzKjbKzx0lbT239Eg14bWuJjLZRsMQ6Dt641fpO98OqxPkZRM5uHlq9wpOxYeHk
aO1Fat02MQjgM/JHIu8xORQmKccJXWXfl7cBYRP32bAC//c24NHzCSO/EM0eSYy2y9MkZv+xZjsU
0WXmEDkdJWObEmRqMGppdZwMu8AgNi8HqCswB17NNhtbwfA85JIgWiwuUeu4znZKcDrO0mY+WvHy
gK4IHeya53DMN3ZXJxfivh/cdnBPUVQ/tmZ/ohslTC4Wj0XQ3toyOYnA+GbCswT4PZcda4O5BMIk
7tijTdUBF5O1IZPsOJELwrsCDIWxemit5mhP5tFp8jfkIL9rVt2I3J5K07n2htYhR9Mp/x0eOYZF
vl8X6MNja83OfZWntAWlJOEve2Og+tBoyT6DIHT1zmUULAoajKREuxt+mTa2vVmQPmt5dunSz7xF
o9WzFCLtYV2MdsZaxWJPOVrm1rbq1GdhOWzLeFR723Cf2i579/rQO4nOeHHDmf2S2ziwv5m9HQXx
HpZ0VyRtR5vQTJ4qw7rqitgKMPd5loUfVc0iEanpeNnNm2xATa5n12x+52DInFEsG7tAfNlznh4i
fbHnM7nMeS3gXK1Zp4Mb+lmbAOb00QOuoleroJgqu3d0sMcs7VnzA320gfptgN1zLqVvZh0cR9wQ
+949N3s9HA+exqIy26oK5M+IquoyhXRnY9TdZWq6G5piP5R0nWRwPBWe4Hw+ZF5/J5efFEjAX4Or
hbzUKjlgOzgSpQjULGrrEg3qozDSl75/xOGJJYbOFEkVxX3TngszL2juMnVXS/VTZ0F2wkP9hc2p
5buztTNwKe3nxmGeYMybaTSFD7JHzIEIEsJRI2ufuDVF8zyf4BooGx2oXYRwsdY86V7Nc1XEO9ZB
Vydxv6siP8U5XvQ9aMhsaiSJe5gWpqMflvaVGN+vKhvuZVnSnE9PodOtqNuHlXeg3L7EUceK86E2
3E0r8wsJtu9KPsHqsLcOPywmSW2LkCVzYfxqNdD1yq1q67tc3MgdPIBVfuHSfTfYbbWHWr2lHGYk
yDQpl8T4MEaRfuqVM5AzmH92hnPLKpNbiMNft7u7yeYIJx7xohvOUTjR0amrh7HQ79OWD6PUsfKl
X1IWHtWJ4P61GLbROsJfacr07dT7ycbmy2yE71Ivjq51rVumZbpr31vwvREb7dR4IFYiQc3LehHr
1FKU6tLIJRe5Y3uvAlY3DuEzImCkmMfeEk9IJm/72mrkDrKPqNox3sFzQJR63sjixdlKs7/yFrqO
iqZUlbkdg85lLSVR2dSBufZifdw1iijMIYd36vrybiCK8lC6jrPSOs3ZWzIrj7JBrNM0EJF28ZaU
5sGTxUYojQShz1EvHNgZ0qXz2X7QnKn31UYMc79Ji5QAaFi/JJ4fwmFYJLopp62z6sySZzd+o0WH
FpWGDwoJ+MrJhm9pK2RAUjslsH3bwcrsTWwMzbXpx+CujEwCUObhK0vG50wxZ2gxh8fXNiQBu1E+
0SRnb7a/I7PbBQOwJunp20iJE8a4IHzE4hbweUZ9HuP+GDbtCb3RdysA2BhqiAvC+2RT59plMu71
uByAr83vPDS7ldSjU6rc6tR7np95I6rhSfHQhHE0nbndGvr0pVue2NrMi1eQ/w6XTbvSJ02sm5nt
ftLS4zNVYeLpdcSlrAZlfKicQxA9ordrCzv1nWW56xFsu6c9WJScFUNvZaCr1655mb5PafyhDQbT
NXEZ3V5bzcPoHBAMKViZ9pA3icdamZJ6kEgDoQZujha9QF5debhCRDA1njt2xGb8MBfkfBbDjtDs
bS81x2f9yqMHt3VLP/dO9pQr57GI4q8ywH8eP1mOUcN4dWPetfTEoz3gxTsl+lMonQOhBeE+MqFn
hXVH/PMjk50XFt3QcD1Wvk1F6HXY7kwtO6E+Sr37AId3aTr0sBLLXWaZuYp6OrA2Ov3/AuyfXIAJ
+k8dKc//Yht4ZUL7P10D//rmv6+93D8cwX8Sum2Y0pQ6a6e/r73sP1zPtajkTdPlDwU/8K+1l/6H
IXSdkIW/3AH/UyFkeUSpWcLwYF/E3zZif3kb/hPRZ3zrfxcImTSzEBgGpoEeSzGsC/9RIARbh6Qt
MGeaAPtbCZzKqxRMS8n63nXcHWqh+kCqz9GDOCJtGe2dR7ITHBOR0MwCD6k3XoG1JY9h/UFLF1Kl
y1a6Zb1wfLjkEKM0jbIvDbydCmKnHJ3NiNWThBAt56hwNvPYO6saNHIV9uWpncyf2O6/296c1lE1
dmyXETcPxVYPvV2TpbgTW0j2m09MjQO/xjo4AzbMnfIhwN4am+8QPrb+atSdZbYAKSYWyoBY9jhN
PobhHUqO5MIuXgThg700NRZlKCEN8sZY59FOEBiPbS2QWRjIbUs0iPNvkWKGbJeFQagRzTUCVGTc
NG2eHDOo4eRD14aeg9X76Zv6Pe6ICJgMbDzGudoCInPbhwztTfN+1CHcsrGH469o3pYDUyzUp01G
vBU4O6wTmOJAlzYA6usW7ep6GHA8LwS268wBpspAgdEQwyXtY87Tax2QYT4Y7iu4gwWjxlmGibW1
ECsAx+Sq7DvyffcjfetqQdGjXhyI9f4C0N3phULkPOCSPo7pfKxm+qUqEO8JQohVqoWv/Aru0gYr
aRqvndcSSVx5jJDTxYFZBwsxXDRgthX5BdDSGhfqjRuVX7nDZLYTMTIdG/f5SHeQvaI4sFwoz9z+
rkP7d0g5XACGEx1OhDq7TJgnFwZ77SUMVXq97NeDIB0rR7s6TNqtCcdxE2oZEE7vemsK/7XLJG1Y
cNhRjewgI96A8VwZIJaYY7PBSbH4B4thsQy2T2GgQDUzGRUbj9jsdZ+bJ1PYTDvDZQZmBt9pGR17
htdHMxFsZqmU+4k44ZrywjcpmbO8AwM2cFdwxpPZN49daWEVL+1bMRqwyjD2Nfw7k9H6IbEpYLDj
3yP0zM+jDF8IPWBPqJ/koOpdgBL76FItb4y2uZMz0F/ceACBKCJGyOedXWfprmfvFuSFe/nzyyxw
sOaMSkM+Eo7zeJ31pK6VVfCIKGHAslyLt3pvvrnRsM9F8pKrzyA7GuZD3tqIBUKPA3xILwT+xcwD
5m1MogzXrlf64O+uRJubmZ+jWzR3ZOHk12mgCqwKE0zQKnZww+vcshuuf408PvlMQUafp0SwGytg
Do2AHMlcuSgqSlKd8VBvfDKBPMsluFm6S0A96To1gEwW6RczITrcYwa+6qvi3vBGgqlysDMxnRor
CMjfe5s67i/bgdpFM7Qtkf2uJuYVtcv+XSK33LoTnLgslvJNT5j4LLbqRub2aCe8zm+nbxRJNUqc
TTFQJnZOtdIywbain6n9p/KGQQLTbetHbYpWby5DolxsbKonvTe+tMSTa6PmfjfZVROETmQi13hF
Sp7xrvRGJxQtPyEfprHv9VerBzU3yvoWB2Xv5wQJUr021dXUjoGMw63Q6Ab1uaTuZZ+LTTz6lsoi
iyv2i7Br4Ry9bTR1D6LD5j113npPGtdZ9uQ5sRLrLZ5oc0MlyqjgDZ14Dc0cZNsub1/GObYInWJN
hXGKgOmBMUadUR347cVnwgyKu4amx1vQr2SBwIxxXKVOCS64AGKae0u0k7ZgYzrJgwtGxkP0dw9X
Zi2AGfuOeCNgzpgxrLUFQuPGiFfaAqa1NNlyQdXQkdItMXxzUixcysiuWWDZzhqeFYg01u5iKLxN
1bESV4opabFAcfBFxbFdQLlsQeYU7Jy+QHRR15HKHY86hwFbW0A73uLbDHlXMX3jYKBMBcnrlt09
jJ4u2odmgfZMHCmC4Sjth2ZB+oY609cExUBl0qFlkod6aIMAInq/jxYoMIYO1BdMcIAXBPrYZAtA
2EESTgtSiFbzTiKiPPVy2GYLdujAHzIAfC4WIDFZ0EQ3+AkYY0t1i+EWZceo1rMbX/uwcfdfx4zQ
dp6X5mc5ZTS1c7yuInwHnDBaBxJLe5OBpxeQtVl1Fulh3C8Aye7JyMkNCtkkHKlRhgdUA4bVWER6
+JXClsHVVbe1TEQOmVOeyuXqHMP8TVUz9lTL9KGuo0OC0H8U6GOiEMf4np2wJfKNay/X0WR0bIiD
i6nZ4XZqhoC1f9CtHFJ8MI3YYgvgu738THMAZeZ0AGBNdJOpoAINKLxpfGAyrZSpXOAbrf6o5HCp
+1Ruc5eTPp7hYFAGPFY8XZhPeE/pGDMjS+Oz8tiaTggScSsQOM/4LAE/8Tq4192ZgHWdqiFpusg3
o5a1SBDyOgOPetsGMwnn8krHg4BAw9QgNAO4M9t8IA7rCnLkT2kanYKajqa2hpFaWOxd0UfrsFTc
GEG4L/Mm5KHqEjzRQNXZHZItMWlXJ+gOcl6cXGghMB/hvpZQjN7YIYAJOgSkOYRxHgf3KHpIfchS
4wKhsJI9+ai1lnJc0qMk0M7WBGmdYrHid7iFaWE5nLuBlLiqG7YNTUSPInKF71i95mMCJBfZhSPh
VuQ8HvQp58NnS3HVRlxSmt7kZos5FEUO8mw0hbdPPEZs6VLZzFgw9Gb5nOQME2yrj3ktO14bCWNI
jL3yVVWjs6R+tFacnmdjND8j7qxNJaIHOy0IrZpam7+gvmuHyfObjNx7lgdoZhJx7Ga58kjh2E7x
eIuNOzTCpyTTfo3obodgPFatifYSd4mtsOXBi8oN0xGI+bLfalUd7AiCwIUqfozK6Vtl7gOYwpc5
utE+1YqnRgEY8xD56LT+gGpFbJtIXAfGKWtdn1H/wQsU8MTpbF5dwUEd9U3G38TgwUSZJXtW6tzW
XIPim6RQygurh0iciy2OINNadfBSnZXsXa+rTznTjbCP9c0oiPjSkl9twmBydCFbvLEM/cANTlUx
OQFdXefXZd9tMi2KfFWRM4tEjvSm0NuaZj7c6qhFjxtnb2yiyBI1g68ZXdAldF8YU8mHGTOhdbsQ
z31o4rjhGBcA9RqFTrqmjeU7AnUftZg5FYGjti0skKXF2Qby/axaQndFYr5BrrvHvMqdS9cVD1bJ
H0N2P6DbYU4q0c8ifzKc9EnTVL6nYyRgomFF2Maxfk7G8mJH07CXGbrxCELDD5vy7AXNMRud4blN
xR27M3czNb1zHJtxYC6lHkk7Y5yN3GTVyhtS4I7NJzuikBDn9TjrBHC5yTufJb2Ao7ebOAvYSdk8
yJvU9p0h3JjttLecatwxqbho3U+VSy7xiZF4EFtvU8KUVoUo+Ya6jzY5X9aaDM8jCrxjfK8b+XB0
UZmuVEfYI1sDv5NlQo0nLlghISBJq3zbWKxCCONF/O7EFFP1zS51E6e5aGeN5M52k3OX5eF9nvFI
tybIXOm5QBQNYFSYZAAJJVmfH1XyIVCurCs5brzZQ7KjGV9TKb8sJAKrphC5P0SkmBKrxkpQ/xhl
+tgs4igSk56V3Y/sFBXT5+muytolSBGFUpphROV5ny4D9mQ2cARKYYzbF8zbfGSxH5OFxHM0MOAL
UNOEY7kQEYW5dkRzMpp6OE4GF7zek2NcdLesq0g9bLHmQkzmT83cPY9W81jN5XTAIurCdKQ6oo5o
t2kxYwtWeM/6aHCL65DZAUIA38D5DKeAGNLAXtOWrAanrzdxODA3QuBjFsgZe9uxtsupbCQdmw7P
qTAmWrStEgHP3/4PFDcqDR/1XpwcSom1E+cvtatOS4IgeuKEFBjyEldGG2KJpP9UbPBRSQYfeRyR
41xZKzV63wTknUoTp0HRvY9dtGkNsLZadPp2SO0vnpRPZG1H3DS0b/1GGtNTpjBPcrQHTzs2sGDA
ADUakCUPxSaBnEeKTmZZFjqHpu8PeRDIU1g7q4IL7UgqjE4nAkKX97hdke6Y6IrzAccZWzYYPOrZ
Fbe491zwAOinlvhRqz/OA64BJbKArQHWxzARtZC7r9PqIJIi2XmCOC3cMtaTXjXHVva/nCrkATsW
vhgwMop1nhzIh1FU2gjtC8M81dUTihIyIjGLwAKMlW3542SItEsZzDtnSF9qxuMD9nfrsAiBGJJk
i9pvjbVYgE+l1x3s9j5lIUXPbG1yjBLAR9j+25UAAOEXr6HbG3T3E7lgYvMLMwS/kpTFz2pOlzbK
UJ9sMUheLu6ziAJ/gh0TBWZnqplR7PCM1x1P0T3i4zADLakGm0A00aUfVz27LpT4yPyAnfAlQspC
3ilx4aQZVylvFV8BkihT1DV0kUbIeE5zQcuaSP+VZeVzbRBzbmjJqTNIgFZVwW8hbz61fjzZI/Ce
ZY3vWZH2oHbpGxsIBTkbfqLM2AlN7Zyu2ZakwK0UMgl0wOIumJx9qdSNEGIE46hTjSm8dFKzCbwt
flUqpFJ03HczJ5c9xTljqq7CTW5dtLicaOAcSUznLKxdYxZXg3j2LSaB5W7JI+cJgcEOhfiARxzc
EpRnbyv8HFxATb1Kdv8/Rfsnp2gGwbme979O0TbkGpX//q/Zv/3L/5yl/fUSf5+lOX84HmC2h1kM
XpYWljp/H6VZf7i67QqP5SRTNpch139N0hz0DYzgXCpF70+2/C+AXPzBNzDy8jz+iQrO+T957VBW
/fdRmo7LD2M00/J0jDGXed4/jtLyqogTPcrACXkO06xBCSAm4WCyw3aT5NqrFZtY/rkp5npz5ltu
pK1UMgyr0pxO2WAn90CAI9zdahoD3W/Hgj1xn+/hckl+dZPFNkesZxuUixfjb4G4vZf7Vo/QkWev
jcF8WbhqU7Mq3iUxLyzNGRdahxhuVrd9XDBLzrm5Tc+L1niGhFtFymeG8qYXzo5pjqQ0xptFTsNa
2p3gbI4IQwV4zR00XiVwop/UqAK7WXxXjNIioUU8tngfolBPGFphcFMAeMM6M7ubo3uRccDPeEGG
Giam/P4tdGp0EINytwWbq1kLh8OEZGmex5+p6JEod42LoycGE0LX7rNEhhcGhBv2qa9skE18v0zs
ai3O7Tq84rMQ7OsGxwxsLuBSMPALKbvwKot3HZV1A1WwAXtMiDCNRgzNMEvgzx6jgW6NaK70Bf2+
YJQP2MQhbwLXq2pZsQNXM2JEOGhcAquFwzVo7MyZzzcFWpFtPxzjR72wCxr88JwtxU2/lDn1UvCM
S+njUQNhAMXAYSmLgu4np0oyl3LJkWShIqHSYRYoegglzBbT19hp0XIyqWxVDrMq03U4Mg6ISps4
1KU8i/LnoONBP5gdhZvbPuqzNexsaqhjFZFBOGr6XaXK8Zl3d8Rg5Ox1g/T12IQUteWwL6r6MppK
P4/4qfAeKCKDpZykB30Sih5iLhsUS8O+XUrPEmF10FUPuLA5F7PJvKMYichTRCELnGflUsJ21LLl
UtTGS3kbU+eaS8E78iuwFJV2oluXJEY/MEqwnN6dWiaTtmTP9UJkJiU0tbRaiuqG6lotZba1FNzW
UnpLanCN4Dq/WiDcaRDkfFOp41bNyUuRdxoJG/b1tMU8bintw/TXtJT6ZFLrYNPyyfuzDSBn2hS4
Kdgm4+RAlNupn7EPWdqHkT5C0U/YS2ORBrC09shyrsDFuGGvyxpOXo1lsmMSYTlgT2IFSzYnKLuh
CrFFH39Ap/WBUheHDfoba2l0TDqehs4npgOausewnyI8ncZgV9IjhUuzxIh0M9M91UsbVS4NVby0
VoO+jem0FB3XFF5B/m4RBPQ2ICp4tpU4GsjX3JToZdlIIP/a2OGZiSp4aelKerts0TTqdHtLOOO8
tH9tD82OvjnHiJXmUDeZGcqlYYyX1nHW6me3o4fAaIjOlv7SXBpNfWk5w4TmkwE8ZFCOSFzM1+J+
dGuaVNyDt3YfPusNFO7SyIYGLa0ymFk02XQFigTOwdciEeNwDiKu6C5K/DDB7KqYPRSrtMvz0jgj
6noNF8Fj0RkXbWmu8RW4Dwva7XppvIOlBWdsVtLo6+wEAQqzJl/Yx+Eghuh+GmxyCJdmXi5tfZni
jJISVqgVtPzO0vwrpgDVMg5gjw7LtowILGYFATODcZkdGAwRomWcwCKSarmvr5NBj+6pCK8S5uE0
ypPc9KaI/G6xEq+4Un1vmu49I/xyG/ImgyXvEyIkxqT4JWDzvQGSeh5FWV7wdIb35FOfWqxy8yD6
1kckGdTA7Vogey8tGHRWE6oZc+gF72UkG9IvSdF0kM5gRTqt51NLiOCqpjcGiDezTVzLNcY5JRof
p+Nm3bZSQ2sbJNZ6yM0bI6/7Fr9PAyCiHvSVk3FO1O38PdrJYzPjWygkXqeEiE/prwCQclOOHVLG
cTpHagZxnI9Z7ngrEU7hFgob20c7hsmCk1rXQ/7cdNPH3HjFxo1Le52mO6v13toJpNvrohBDzxZh
QEHvkfP+hjQ+TsIG8R4fjKoyDkOg50fmH9tBAzCPSl3t2QedmHpafHEudYNOuR2s8hhriv1N5T5W
dM+rkS1IThXOTVsGEZxWIpeNxhoQuzZF8Og0xEW6pOTS4RYr7ckmDnWVWODIGS+NC1SSX3R5qNzm
A4+NaZ046BZFQFS9EY4nwOpPmzs8WdTLZtKC99Hr/Da79Oi01Iu1S+Bz2RIXSpdBS5pK5tRucazQ
nVQ8AioczPXJIFYcg3XJ3HlVFYdCuuMpaepHLidAdIHxpO8UerKqcci+zHmJiBgdyZwZj50TlFBv
zqGdMXZvxMCHGaXHNtSGcw5VaROMqlr0jZmDcbBDcatZUbqhb+spystxgVGnONrSpYErq/AnbtDq
CGJ1tSzYGMraglPoZy//1cqwpFHHA96IKEB6y75kKbv5QQMg1QEDPNySYePx08n5H1ZRGGsIGQAW
NSu/zPEha/DJnxrvDKFu+DHLMVKllC9oAhic3GdjbONOEuUbfivzdmgjhlxmgo1xbr1BT8a7POyM
I9OViuEsw++lKFCqTA7ORNnCU4zmDABnJSXpmLloBro3/TlOWRTGkILmEGZHGQevfZc+jWGP1MFp
zyUjUqwSJjx0Q7rsxDbF6c8vHl0uEHZB+OosrhWCKry1/czN9aOHc0x9J1LcRbPaSHD+cb5CvCM8
QyPaPZhJg+3TV+kVZ2uwf6fM2JnzM3iKmel6P13DmoElHjG2ef0VZvY5T++FPfAX7zoGlboWrfw+
5tz3oLPxUBhwEtOQMsFBbpmEYLGgurObl8+PBG/jmlcYiJCz+m6oF6vllMlWn+7DhScMmg32RhAF
k4mLF/I0LOBnFyHKbKc8BPBUxnOFiwZDEBnZq7jXrnUZ/mpV8lVZpk6cq7jlwaXrmZNLbMiamMqs
7Yti09TUkVqxcywjP1TynS3Dvqp+MedcW33YvafJcA2tIvMJrt0P+PIhx50BFMCNOMeTkVohnnUG
dKN+Daup2lpNcfJgTrXe3ArvOYthNAq7PCQ/LkDGJMdXo+yLDVNf5hNqXowMqrOyXA9veDKA9cg9
TqGLfqk0n/D1tdrK2CmooWNq95gWRO1XMI3iEHtIGuO+rXYG40YI1/Hd9oJTzQavmBr7pMZr6iSK
exu7M0Qf3C4p9y3mVq0/Y9AE9vVCPVVvuhQgNBu8NZqdYufa8sdOWU6a1l0b1t/8xDx8YIz6wBwN
GzxlnBtngemw0txarXoUEslDAk294n65JPZ4CLBN0uMXMzV3SeW8BnEqFuNva99XeCxZbn1xy+RW
4/Lv6hWWL0V1xXeOdUqZY9Ax98+ounGnzjZ4gpxxJkhPbnmQqsaWCWOq1X+wdybLkSPptX4VmfYo
YXDAAZmkRcwzIzgnNzAOmZjnGev7ave99Dmr1K1qk12p71pmVTSSyWSSEQG4+/nP+U4mEM2nvhW0
PTTsNia1G49anYQg7jw9s8qtNmaPDl7dYQiSQ6lJF/fw0pL6Xuj18NXo1dmOxL4WnYNuAYipSCfc
vaUM11Zf8x17YpQErZgaeCsLpPKQXf2svkxFBiDQhRLAk7oYJvekme2dmwMPCGV1FwXmRx8B+c6I
kM6uby8mp4PRVpbTuunrL1KPyL3z2tdlf6ilniKJAbP2xWfaP+kFqoFhheFSCtGgmqGhzhMedxlA
J+pUXLAkSSUt2DZl91PYZGdSV29gg6XRKqgDfTsLIlshJtukwv6TS/qyiaI8wANcewZ4f69w220B
qzDXY0XICedFgePxRJX2uK4c+Z5O2mFqSRfEJawEGRlbr0b4y3ONizlwsE1r3F1s8hn4LYPYx+uL
S222jWtQ2+Wt4IV8m+Rwn82vpOnKbZX1SDBp1T2kvnFNq8a8DUlNR4NNyUQoPucQe1+jhzsnao0t
wUJmGiS8qgYsYUTB8BIm7IsIdZ7esF+kOqmjMMUhK5PXKZ/ehwTOS3Ca1AQrbJYo8Poqbudqh3uI
20ulLfM2fmYA+1ASRYkm/w7KBo7BFMKP2SyzjrQgrfRtLp/9njZ5Wy0cQcrzEL4P7AlwFesnvTL3
U9/5W89Mz07aX+GgsmNJ1QjuJWBIzUkLjpMfow3LbGQTF19TJ74rRhIujU7soQlb/NLxjXvic6MR
XABMbWq2XMjQ+SgttcIH473jSnRgDgvGtweYguipY6smUyaTbC4R6Yq1G/E9PXzxS5Hz8qwtpFeW
wMVk0vkwcyIEuKYBoU1NcewMg7saRrUUkNByzlwPoJ/z1lI9vYuZGOyNGo/pkAzPILOTnVcC9yK3
YKzlQAdz6aTmYewZxXQmTmw3AwqBd31hgVMEyRrdpG/9GAGWcBrjaslFtzbK/GHAB6lAEp0h9Z0R
fgXh+JkVmCM47JPgpU2egMDElQZ+QTeqd6/h1+AecJszxk66TuAnjx6hXrNFAlIbIQFE+UD9vM+d
IU+HnAMkEQGkuz3AUQslzu+54vHFh2bMmXdyIO667hEquQVIELJ6kj6hPe+Imr/p+v3Qlg9kFOhS
t2qxZMe/hDCHhJc5BKKn6dAXMPl8X+z0KuyxH2NWYxR+E3FIssCjZMVB0EdTPKb1kK2z6H3CeM5g
hGmuPY03PWKQb3LhQqJyVmMxo+Zx5hp6oo6JPcAC1yuUDB6kiloAfWxZRhgiaF7xs2CekUeMk/us
3eodw2Whe+k+88QGoe8eDkgJtaf5GRFaZzyoJna4j9Iy4MAXR2gbhnPAYT2kKjdRT2xJFVVrcjbc
5GDj+w8ZZs4uHc8JIdhV11EXUg3ciNP+FodzuKvV49eT9+HYhMMz9OKD7mmvs+E8hq59SoiEo2Z3
v6qsJixo9AfXzz+TnjXXEhKhhgoggizixTRbUBYTLtOxNL+6Nr0WY9keJTtuH07jJbHYIxOtxTfB
ZDoM7I0WOC/8kNzNuviV+zCKsMe2ZBIzQbc+YekyMkJuRr+dSypKagPyTW4epQd2EobQUEdrEkQo
ILhP8GSBv1WDlFaG1TbuDBZnYzKWnWthvBXD0mKLvywkenlRYFKRTHxKOuZXoCdLuEk2i5j+0nsl
AkgAg6SrK9CARbnH9VAfNdzXUGu2c56eSl5OCGDDLhk7xks1SNeQvL18NfzuWOKZ7wLvF5BVZ+fT
ZsDGgA2jKR44wBvkMKxfhkjeZszI2yBrMWXLF4wI+YbOk7ggtF2eszJ6q7xgnYd2uM19Hx4JcSMu
Hf3oBuY5jTvcOsM1981qHbrtA10JNgdc0JX85sUK8o+7sOvIwhSOQ77DZ4Ti5OAHGdyFVxpsfhrv
zRITK25v5Hea5XwOcAn7yV24BC/h1IG3LARm62A4ZPQQ2DiW9JpJL8ijYnbeOTwATJwhXI2djsUU
FPRSa9hQzW5qXQZsT/NAI8NMA1VQkoHgNydc4YCs7ET/iH/kaSrrbJUj86xCAwnam0lVMghctnP5
5lUTLKRA0A6AQ+votuOMUTyDZLkgIuxdM0woBVTI5UD6DhanvKcJJ8ALVSqs9PTiQcy12TGk7d1g
Ws8Oyxezn4gaixroXhciuHGFV7VGkL3GUmNmLHhdfE+gXaxCjS2NXupf8mRjldpoKYagOMFtnHKK
xd0qqPIx05d67DdBbSTrQpZPuegJCYTljqiICn3XG5my2eytFiATHnWmbDNc7JaQyUKPEnixobJ6
i6BaBx9w/O8zjXOTJulYoCMEBlHOcStmFVk6ig0c+EG44naDXUC3uDrsAkO0A6nYuzcUeNIh8LQc
GgIpSeOBummbhwSeEospK0KNwpN4frbEmmktmt7jvOhfJqHRWdDFJss4njnjBt4G1K6GD5rMIsOO
+oURMTaZ3n9umu6tq8oMgbPjrAAQ1Wp3Rmo9NHRx3bo0KZa5wd+e2uyIbDOC2QRGbtMl5dCcEiVH
34eS5bdTuEpG+64MDMZFzCRQEtJPY7C4m7pAWt30hTWDF3JAHlujOQKErMPwravWwnPuzKpDfnu2
E8s4pEW/8uJhCTck2zDdfusrDh65gU8MoN/ajxkfD5wUVbBjA6H1oS2mYOWlEJhtlm0SyYStE0qA
4orhaWDC/8uMt3jO73MYK/us52belcaei5DbSmwu/dABCwV1GLIE4TOXm3WLk0KZ3eCJiUMK0mDl
OzU7FezZu8omCOnbdbksLShx7pzelzn0jtlDi9bS4rErfHM7WQAV55IRuRV8Zkh8KzG5BY5C/7Ea
zbvCsnqYXe1ZzAlxwoCb41iXW9eEE6+TzFrkdV/jOms3noafXPMmjthFvdUEipE/YnFr8uzcqOoV
p8nKu3gsG0QzND43Al6gKEZp4KSHEP3aIDlNNGvWqGvBeZLk+s6vgi1FV5hXRPceF0m7TG9VDOQv
0chBcRZnAmoi6URKJoZBOADc1P3kbJAbxSekHPYjd/ChiMi74yAFYsm5e8K+n8G+HjMXdta8qbMA
EixdNAkJDT/vbhmLNEUlJWJoIUL/Ug2oRh4kkx5SN0OFx9y1dk1GT81glucBVx0i95EwDYuMJMKl
O/m1TbQvPSM3GXdyXAZuie2oOLWD8db1CP6QBqcF8M/r90cuJ+YVHJcItc+itmqqECCiId0F3DJ9
C7udKwFoNhPBzSCFv+04PND+sDEdzpIMDZgd6/GvtkEqDMLhvkFar6LwV2QnMVezO6/Qmnd9w9mG
/dTBY+y/c0AfM4DTcM+W7OhwFnYb3SkfdD2/diSul4EOnH2KYdIXoCVMmRWH3nD3GD/LVYRPYtEx
STFyMWyKvr0Y5BCMRN/3wB6u0TT+qlrLZF/AkN2EQpc0bQrkpcwBK4zHKUFqsduB0005seWsMza/
LEzq5bHMshLjV+PvRNFGCytt36KuHTdak1xqMRrLNul/RXP+0vsiW1vauvXJ3rn1QLWIq70TmuZo
xBh6LdLk1MfOyvd85NE2v5hudC4U5w3wM3bNn7oePGeMUU7NnL+lJUAIbkg3d3SSI+HXk+9W5TYz
IWomNeAQ0bxUOkkKOwxj7CmL/51M/s8nk44az/03/v6X9zqL/u//UYir8zsbk/9yPvn9jf5oAzF/
c03crJ6LcuIwpMRM/8eA0vvNwPtPRYjtWAwd//OEUvwmBPAO6FNYAr8rP/7hPyaU1m+GMPiGsLEk
VmFP/F0TSvPbzM9BPijy/de//iP/BP/8dyeJa+ERtHX9zxPKFKOK2QQcnsMUdKHmwsdrRzrUNCX0
mSwfRrLRc8xemKB8LbqzO046mmlirpMXy2Mpjjmc7GWTbfJakhQafpZa/wO26Xbso5exDM7RFHIp
FcVeT8W7XiH6a2O46HPWjyhN31JNvjZd+d5i873GJagnDyOx3xfnPiAj3Hdxr7Afi9iWWNOVfggg
fYVbiBNVYRfG2fRgHaTtzHYDtPaY+MeQ83VocDYgicZqSGiraO11O43kgcLkMlrdFcbBm9/SpNhe
Mt94G5reJFXqmFSHsNXjesf1wj0LK6Snc47oV3MWHvOemU8TasW2NSwo4BlcvqLdkfsGEpjGbO9K
7VdxtOfw3a6qi9ZHV3yOy6lIj43vnHiIcwwjRMCjKHz5amwa38ppequ483kVE0YINs6qUqGgGKa2
N6fJnUNbhK6PGXwX9FBPx70ses5uVGWCcjLsndfE48ayw+eGfOseEA3KR+ZeOsN3lroIsKvLCvKT
k/6KYw7OuvNqT+IUl6lYe0Hrboomeew0frAwsN4iapTccE/C8ynoHOU6HZcWtQMUQKY85rKmNpLS
u1M95Jw7hS9WorKezCSVx7GlqEpXGdb+XOW4OCZWh7DlrlslDnVrgU4VRb8bcBDNRrsEfv5m16gM
BKvzZ8bn/lorHjMNX2IR19MhNqY3v3RQsZTLLMn0dy2XNxNjOPv7DKdeFdI+A/27C9k1jGBM5nIY
N35DRmDKYGnqEHsS+KpLt7fGOyPGVp8UX8ARPpJBezUTwhL58DzU/qNXdntjGNZ0nbxxyS1GI3vW
EqbmXube81LSgL15x0JhTnR43QvwdG9CS88so4sQTieeHRMRIThbE7Z/HK7GOgCqJnQcecahlH0H
14nHEFP2Kc4n8tRzv6NjFTmEhgy/5vzmZAOkTBo1F+nQ36QZj+jGP8IgBPHQJQb4Zxy7UaenF5kN
zaqBzEa4IsIZFEqMRaJs4aKP/qdUFY+5aUCSpPWxojRr5zO2pA2ygsCJ1XXdFQBxi8Dy2PiCvR6+
SyQJXeNIHc+2KpiMVNXkROdkrconJ1oodUvVUQItavWxvtZYuS8mvXAt3ZVk89mdollyvGHDZs/d
JnfJVmgtpFtUhZXbfqZOEl0aCzGttPFapaoqU+VSQuj4uzSqP3y/M+/guVD5oAo2Dao2R1W6KYdb
QQdnp8o4HVo5LdEbKysOonWNoSqAFMpiS5/sHObvhew5vuvxJuOyYh9xxJ3qr+MaMTSy2YhZHrWg
TbS3Q4ZCRVkOIH7bH06RZVeD/WhqBNXdGExrLw2G56jwboLL/Iq0sITsh5HBtpcZVrHXOK+CgznW
MKxDmkIcfPFaRnud0C5D2hxhR9sXrIdgtDP3mGs8OZGfz4szShpyPTJqYEuBuzSmU8SGsTtW8WMR
jFxXiPOLHD7Cvi/Y8TeICjPtq6UlnkFt5MShrAqdy/7UDbY+fR892TmnH50KWa/WGEf0oWBQE7Xr
rga6rHnvjmmeHUVqh8IL7DcTxvNcUnZLre4hsBJGApTHNowQtAgnRnDREEQWVvQ029lwL/GCkGgi
6l8n7zbzKFnHTwH9tHHi3iqrOCZIHMB+GbPzs+zcce0zUD3GGGGXPWvFJBgkGz3kfw9g76ZvX2lP
hdzpYLjsHB2WuyrOHXh4ptna5XgHcBAy2s1KfOyGs6SPvb3PuKZgNiPlo5VO4YA4l3W0EXs9MftM
P9Gvyz+iqnxNq/k0w8LaMMh+AKQFzove3zmjAJgAan1ip/jhqHLgXNUEixLOd6Gqg1NoAo+JNF+Y
jIl1qQqGS5qGqV+xVPFwpSqIJ9PUl7LrX1rA6QtsjuneqaksTlR5MVciNS+q0NgoasqKOEJvPBfi
Q1q/ZZ3At8jWDtbzyVHFyMj3CUsQHZRjQ21yk9X1cY7tF78x3FPnh798OpbnnrJlLuSFEfPinKhh
JjkcLcKRauYanP8Kpjib8ghiV8n0LrQ4MY90Opt0O9eq5Bl5imKPyj3UEMvmsrgby3oiDotRlak4
2J2RumICVdFCjDNUZ6ZiSwfI29qcAKV4mtzPdR3sUbE+LOEc/dL2tmYEhYHDFj/+mD1pMWeKmXln
56c1gIyZQojoCVnzDcYIVdT0X3gzxde6qsA26MKWnR+tpOl8AOimxSgV+ToCq8350OalF5FekwGi
lURyqMdqWRn9OTV/Ss3q7kJRvLKspZzE8TuY/gmDwZNJZ3ejurtViXdRi9dB40Q4Y6JHf9afqh5J
o6gJQZEa6JeBsBX+qL9OzPlPEsAizGf4wXSfUFb5bHO2ayO6VVEFOeUFVI0pPSg6WtHImbGkWPT4
/bGoKLQURvIwqXQcxYYE9YkaAvRQ735/8vtNaktWMHNoybKod78/2VYa5nr2Il7leWS9tMFm1efd
CcWdSYKBU9dh7UMlDRZZW5DvRjnHga/ejNKff3/z/bm/fvj9p3/zue8/bdvhP/81Tt3hwa0PhTXr
AqhIKw9T71PLZuA6hWZCGEVa7dUzOJz2UC25fY9c5Vqlx3+8q2dY0iFYEI12Kx8GcVAes74rjr//
gXGxer07mG5K9Uo5VNnC1rvp8PubHlNVjH8Kc8goD99zvO/3SjXR+37v9w8ju9xbFDFocU/rd/If
byxaQpemG/CCV4Sub1YXTsMjfNR5C1jOz6f2aLJ3+P2NHSO2WurN33zOr7R0T4BjXcpYHoe0lcfv
9+zelEczQWxzYNsLsmhIODmdPqg0BFTj7gclsFgP8rBtTx18lgUNevmmMEvyHDxqpKrE0QUmXi8y
K6K1PRnEUYutP30cjsF8DF/++gXff+v7S7sc47ZvOPl61kftFHXyjzdgvKO1BkN0AxxgH04G1NGO
QRuwjo+4YkTBNPMjM+mTlLAwFtbSqHi5jyST0NCIynTGqmc3uEqzBw22xCrX+IC+mHXfIE2m891c
i+pA+L5DzaI0ebDxF3kZIAP/ylm2ObYVKSLId90yYlCwDhmuhUY4bwKeiDuI1fPOedC5R7SMcDb+
3GYr6tOg9dG8WRZauzR7QmRxXq7tlldERY83gTimqY1LYSwojCyioFeb91pSzbSqqiLuEhwSfaTc
pSzGJ0UdrHQ73mkT4wU3soaNtOtNOo/RrqrYmtOETVmq2OTScRccUH55/J+mPdUYvp7szDp4mcLu
vs/VoTrqf2K8MZdirGE5jHddMDCqsYGscNKgLrt4MgZiUfgSopOra7uk970dihoJxpIKCVlNe6fJ
f46dePAj66dt0lsSYJTbz+nIeMdCMHdnHDh6TCeB6cZHzxK3Nv8cRlGs6wruFru5ZY8ESRfiC/1N
NNg04RqZ1NswBa7YzelQoWInWrG/3zZV5m4xfKA/dMlF2CI8eIQGNMM+h7ARUfmwdfPyF7ZxagtK
3FqwZ8eiihD3PLTV1KjAdmtnr+uMrdmDGcKFOKUz3VryM4NReLIb8WHgpYB39GqULaWDq5REIULR
qm3h3LaqSai1w/FekUILx6i3VpxsYjwYPaPrbZSPbEq8PNxmM9FTp5QWthAXx37+6Hnerpj9uzAE
QkY7k+HTvCUkiePIvJUGVbseO4BRDB/mKOhxSrdDV4M6cjV7kfnojjUHCH9KjH0rQFtWCWlWQVHv
qg/zj8HtPqBoUKQx1b9kz+x8ZohmG0ASaLAtWT6DdYVjjNduSe7ZvkwuU6Jp1qel0UZfceR9RBnq
4IghkwiAfHVGilB8mzRdeZYDczisWOT/nhGa3ymVI5Y6xrt4ov+ws2bYPrEX7+oOr2DqD8eCjesm
VzPFKOIuzbHRG2ljxwpimJ2rkme7igDpZiq1p0D4yp7HKL6X/YrAEnZayo7IebswHjmmqsqcBT8g
tpupfs6L4aHPQI+4irpjOSRdCN1lNVi9iGrrjgoLzd5geOMzU/aFo2kRxjbOAcZ9WlvfrJCtUhqh
ZZRHbjAl2H35w7Dap7K3NkUcvbNAMkiYJomcKV6qdjwOMbaRAPEP/xTR6W1eN28i5L5hjY/ALpS4
2l+YLg+A6BADiPO/hCJasp3PtpBV6xNHxU5xac2AmS/+0GLT4JwtCLPsLBNfc9fP904E3pIJgbcZ
HHOkTS45B2V/IuB3qPWJcZu45nVCNUQJ6qy6a83usZv7G5hCdny+fKl7GnmgfDLQSKcfeQEnh0pD
J07qS8q/0w5aAjTMKZZja9rXyUm/Oheu2HQfkMTVHM7c8Xfo92Fu5neVEYYEQlt28aWFXOQTWFzZ
9qBc4TK11rV34p96ZR3ZrVyJFj6iFy7KrHjwO+8nHC+u6/qxNx8thnvnWXBoCAsbQXieT3oR/QJX
tua33PbTe1aBQLRReCM9p8PThXhJ2xP7OiCYLmvnTrPzJ+qz4GNWTAAKEgypSTsN/rUvejXng8TH
5iZsk1xwJqzGZnSIsfR2yRo03kPE8Ihby1ejGJ0kBDGeg+0cwXfaCuPZRq/AqaZVyneLSVyEAD8x
nj0FFR3wmOv9rVkS2w6DH0kgjslnCDDUU+TQSTFEUW4fegPCSHbSg/xma9OLBnLUCPpHN/hkHrfP
o+A5/iaT6jBKnVqeY0Ut1aMNWVp5sAx59BTWFLxpBObUsXak8x44N51dm97sxrskQFF7RUfV9Qgm
NpVovSDYwaFb1x8NaKoxVNVJ4VUDOKuUc3/Gg41U44W/NLefdwjqqQx/USEBpTVXtFb8tQn01gCK
K2rIJTPnvet0z5RE/rAV7tWF+woFA+MtJNhSIWFz2LAFjNgYVqwXMcmJJT1piO6z+zppDadIc2cb
IOusx7jh+FUW+YtjF+fY1H+0HF1C2R6J0t8pHdeEWZvBrs0zotVwDDyS/+xYOiYG+omGqH3xIBT5
ViFwXQXDdaDiOl5FlhlO7qiAucwHkTwUvQ+UbqigukFjY3juJEjsusGsBA0Dq7nFV+5b2xrXDeCo
zZDYr6MLS4cBPOBhBfFtuK33CuvrZO25KvWzp4C/rKy4TRQEuFY4YDrfDpSJI9BFGfMmmMFFpl0t
soBl/SBSm1IhssHSNVU7A919Fekeiu1cWra0V3j0p6Q2G/AOeAmcnezTYCVgF5cKYlzwUNs1doZO
AY59hTq2iL3NTFTK2aq2lsIhDxyFLo1CJE+6rilcWXhMjSg8t+p2n6b0fH1/qOkbWRVvJeE/Bqer
qQQ8a+r5V1cH8IPEizeJJVHFm1Nq22pOr17tPfVDJ6/S0c42fbUdHv09ufVfftq6944GDWMungKH
w1dZ4aecAPcuTH1B7DTNmxSpR7vkPQ8MuK+POfOucRv9kKzqCPaVwUx6QWwP57as77h7vfmzbe0C
jnpwGCzsi9o9ZYGsAJR5J43+OjdIp17oqgA8TPjGeXC9lC20pDxOt54rzd2abU8BWtDzjSePxX3k
/GbopOBGT4AiTr07TY6vXjmDmZA+zH5Y7S4K7oKjRYX2B0JlwDncxi8BeWYNWzwc7HPI5IT1o/jq
bLdcjp89gid5/558HtMP2L1uvU5E95m0ZQQoHQ7KrGX7RrO7bewMd7FeF/8feajHIuO/f/mnz/Gf
P4uSGs8gbL8hNn/96Bx91kVT/Gr/n1+1/Vlc3rOfzd9+0Z++c/Nv338c/CxW7+37nz5Y523UTrfu
J0vBz6ZLf/8p/vjK/+kf/sPfM3Sgn/u/GzpEkHAINf4XZCHSUI7Od/hLoYZhMDegUENwmKYc4y/T
BpvWDOnBCFJRJNPQCWHlRd2G//qPtvUb5eKO5YLIIEOFSeYvZCHb+M1gQkAeigyGbeJ2/HumDWCM
1DThz9MGy9XJY/EdSUMBU/nztIHFS8RpOplLTbFR6incTzNRIyxfC6MtXvHaAi8gqx34Eowh5HXs
Wihs+bjJelOc8ByZVUL1Lqm8AzWVAD19SoeGyH73fM9e2Sn9inVZX82C7bplMeFUgIVJnW6J49/s
plNCTCi3lccJZf6khrHZeGHHVotoEBgbTMGOtWxUEVVBI1WANqupiqoSaWgVKtJPZ/RH3GlQyVSC
xVcCd0s7ho1fnACzWIiUq0gkX1GHJuT0qhpLlleRUVBaiL5cEvooTGq0aAbTV9UrSH9NeS1TKlsp
R4xNurfo4OqC/oE+kAoovAvrF3cjExEqu3RV3qXR4pVY9Su952SyBZmLFreSyywYoJ0kH0Njk1dS
B0aDLUGobto1NerqYOGEaHTz3qjDH1E8exsLLPyiUxVjgyoby1XtGEFIDw8UNBHbwFMMFGTJYka1
8oT9U/WW9fZ9F3bYzL8rzeg2i+k4Y2Iq5KpKopBRM/bfyg/e2syKmbtSjzbTk4YPa7yTqjqtHhiu
FKpODWeLdihVxVrTmM+s/VeeQbgqZY5sTx/bBhuGhpRKHZmgYHeWS72mBdrQWooxpnpt+AaoTRfi
cIKgs9jEOmi4AB7QqqILjoJDtThzFLNUUZwEdNrTHJfbVMjNmtOtbH1WvaJdtx7yYUe2ZgY6axq7
LMI1DzQlVrV0AdAYUAdBvku7V+pcLsKZ6FeAjKsq7Vod6w9WD3afLincbnZOAs+ZpAm2phEvV9V4
BR15gyrL0/1dosrzKrxyC7dsg7Vrxe4Cn9ZcDRd3xCuLx2PceVM4Len8S7n3Ys1yAxVta9iYwTpc
YozgjIOyuQQcKxk35ERQSLTWMRBJm7h/FzZiJV1eXQNqOinIgDpligJ1j8pAs69XNM8/joahren8
C2hpBAXNordk9cXjQfegpkoIYSC7a4NeQh2w15bsmQs6JL63bcy/YWdSxZqkt046e1MVHNLscLBU
5WGD2ZWNbPhS01+xQ6d887C1rTuHqkQdP5yhl9EJT/6iJlmywYKGAYSCRcLcOshTQ/0NEsU68qzg
cFioYsZaVTSyOO5bIGgrM+fKrt77ioTOpK0ZfkExoEqIsx2hjMjTh+ukgQlynRMq50bvaUV3gSUC
zaAQU5dMKjggM9vpSkQTz6AeLp5veeG8aIHmrMJyihctDdaYF/F56mT9KNYUPJhEpL6ItQwrt6Z8
s6WFk72XhAkej8ywCO/56tmxpLzTdSrLVY0nRRrGSqPZM6bhczBKeEOq9HOk/ZNeGuoCBJ2YvaoG
degIDVws0HGBphmAQ3U0qPi86pfmMJzGaWj3+GNqVLdpb2CWqVUN6agKSf2Zg1AZsi0gj/DI6+vA
qec4jc+zKjNlpc2BhjGXqogn1S2cIieidy+QzS5RdaiMbvaOk4JR6+0DVrMHkVOdmqsS1UDVqRoF
Gy74l5yz8uyzsh9jM0+VCfFlytN2OVMdhOuUkJ0qau3dil0LLygRIW3IuLrik8FCiZ+vxB4cS560
WrW/46fbGomJjyXn7/qud6tTh9sYhXEbWVNOWdMiK0ag9QMj4IBIAJh4Mnspqsg4cfXTsIgmj5Ux
dYxw6TY8LwNdtbgxorVZR95iVSlaAwEeUMMqJa9qbi2T4aiwQGjYE2oAlpbXglZcXGJPKS25A225
hRwZbytmJsC0g0hARFDVZuN3IS+i6naHguJdiwZelyZeLFJgp51HILX6iqspX+a09lJmoG6XnLkN
gmKJuBSa+0Fstlw6vnbIaCsIQ9tbTgPF7GzqGCsrXKNwapPlzN47ljz6o32gjO5ak4XJjxWabAv1
0frGPzJlxKSnPWmQIZG/L6ngdlsZICNthPvYeMDcGK4JS997apLcmOZLrYCTpUJPFmH0wZz+foBJ
6YX6qUdxg4m2IkgvNx70ysnvtjks3N4KbrnHk1dwg9J4+uHkKTzxk9vkj6MCYpoKjUkZs7uevZqI
U1PfcpIO+0mhNGNOF8FovswwNnNYm3nm3ZVY6ScfYmlS4HsL3TnYYV2GhkLqdjMrbCd3D+C5kDwl
U1gF9uwU4jNRrE8F/TQnsoJKh20UEFQqNKipIKFmOHww6GsZC8J0tQd+6wym6KDYogoyykvkmAdE
m4Le+gwhHC2d8FZn2lkqQGmmUKXQmwGsltR3QDGdcBFBaj+JyTkqg5uBzdlDuKBSBnm09DZt125D
3/qc4aNORJ5mBUztFDoV8iZdqvH4VOTzhxCORbwG0CqzAEp3FHzVwtC2dvEotKqluR9aNuAYEDlg
L7IOeKsLxRWYT3YqJc5VuuVFwxRBC8YbJXxPDXEqFZDsVww1XNCwoD8AxgOLbbtGLssvWn0xf5sF
j7HFST1/LRVm1oE3ayvwbNCDoB0ClivBgrGnB+PSK1Atu4IIUbzlQdNtsq1UpeBETdlaZXTJcDb0
eOxUPe+dOThw1jh/NAEj7bSroq0WJe+dBngCdq4qSMwj1EyNKIxrJrtGYXYLBdxtFXq31IHweuO9
rqC8zISoFq5uDXVbqIj4rcU1asCATPB8iWcTItI32dh8SHi/bZZamOTwzSsUcEKKDQ8EwQscCkVc
0bCuzshI19e+rm8GRGGq5Q4iM8/zN2pYQYd5ZSwSKMRZbz/WRUKvIbRFDqY0vEIsdqBRrPQEIAtM
k8egN8pdV+uXHM5xBO/YzB+1qbhEExCRlPIsi+exU4BkG1LyADGZWee+sR+A8f0YQ1ISNI/q5rVK
mju9q8/+Xir0cgiD2XemBwcmcwWb2YTRTP7orpSEm2PdXemWRllHdwREzLzdyY9u7H7SHntnyngb
Ap3He9082AoJbUjibSCiU1jRiYJGw1EWu8YV8VqOFq5aBPSNpzDTEg8oumhzYSi3ZfchNglMaq4W
ig2gVHvkdi7xHAMwi09akV5TCEwL2xUZoJ97qWXPRtC9ARw/R5jp101Cndkgw705xPcZjDQ35i4J
NTsU44Ueu4r6unr0H8gRkOBr8l05DBc/tdoLPQMErbTizDAcb3FKnLBZkbrct7taIJaW/YoI2MHw
wldfQ1sts/Jn8R1FYY6bMrY2IIB/87khgud9fAsNPKOAgMJNKMCGD5YqiyY3GSmkuFRwcRpLP2KF
G88VeDwZ+p/mxN0s8+1Nph4UCtwj+EVYD8CWG/DLTTjmlSnuQrjmgDpDuoVdhiMOJxTCTJhE2LdI
BURPEv05TDl+EHz/UY3Og2jKegfubFhLBVS3FVoddy+5k2hMTzHAPwfhZUHH3p0/veNiOeNFeJJU
mkCZjj80Oys4dODE8ZDkl6r6MqnSHerfzYX3jtRu0wNExF6h4HsFhaerhOVSAoovFDI+xpm/Cgzv
LoQmX3PrGaHL4514dRL7MFIMbxvdrVQYeo5AzALqJj0Il54JPI+1gtZPCl+fK5D9ANHeJMc8Q7iH
FXQEifJIFd69Ihcgko0qW3LP6BX6cznepMLlh3DzKVNrngqNbmB7/soUWp/6MO62I7h9ykSLNb3r
xM75hXWyJ8tC4fktBervFbK/U/B+IE9b2sRpAVBgf00h/j0F+48V9l+qAgATCRofdxsgX6fzcRio
MaxVXGjExjKoDgFVJjDp1AqMHgUDHKnuE2CVRjisp39n7rx6I0nC7PqLcpHevJb3VSySRTZfEjTN
SO8j3a/XiYaw0u6LpDcBM41pYNqwmBnxmXvPdSt5Jk2Z/QvHYuJJBnSchU51EAOxBa0KMGBBRWeS
oiEHMQsZr6sf9ECWX9z1sudgFbAWnKC3VrOVXzh1pv1sI7C1+9e8il4MeWTnjZSY4IXJ7o+6BTJw
UutPnS1dh7Kal/Y39qeNrtIbSHHwSHOQKtZhNAh4gKK5nzIeYZf1IOszHlEVB9FSzxONWP3649ZS
gRGuSo4gQWJUURK+w3JNeKwSBq3ML6iESc4ieyJSplEDtX5v6CiedXOHDQ66A9EVuoqumFVQuD43
pAqIR0+HynBQXBBgn00VfGGTgEEMA/eKCsXIVTyGo4IyWhWZ0ajwDF/FaMz/AjUgxeL9YFV0Dsnb
aFXwRqYiOFKyOEoVyuH+i+doj2x5ACiq4A4xW39sUA1EewOkQOy0AuSu3YtOnNtMPFLyBRfe6OWY
5Jth30vuKeEiCyJh/Qh20ydMTvkUkCuuCINLb/NcAgzdZZ3OlVeb8cbkUIwt8ytwjIyFHniqtgTL
hRIx9EjD1fG/Wc41yVhADEG7tWR3zhydjBScg8MY3mQZnBsHQR2RvbqRBNfEdW6Doa+7Nr9yeaxH
mWY8lW9Rz2YWtQzoENc/O3kCCsvNmn3TfU4JJLo85lY1tbxa5mPiMaJgDeahFd+ArjgmHRb6OAeb
pff+Z002J/PL+8hUF7Gazte/CbEZrru07Qkv95J1zUiXX2Aa6y7WbrPp/HGQrDH3JOhM6yCj6W9C
dXyFwxQF4cKlq8fkOLlf+NbxfJQ6IwtqVZaKyh2Hq29yWT+kJJruGS9bJKCjlhjiZyij/sYxhnTX
VCwbdEmGUZe8zCOz8Sx8ptn2VuPg70yNjiTgOCYweTZGkDKWm2wyLdt2GhvIOpzO/K65HTwcLUm4
GeEuFBqgxjBmIOqOKzid7cZDY3UsUDyxY+KaTpaT7O0TgMV302y+JjOmBbFKWoaUiTOV2CMGXLsh
tpNAHmIW0+o94YTkDAPBruPqm8st+TMZb2b7KMbqySjnr0gFnBrUp5qI3nstI+NYA/VW+F71cFwM
VzMl16kMxJUje0YGAxTL8ymHhaltZkA0u1xLjFVXd7hDcM8dpQ1fWmsE2z/rtSmC7yJId1AjmmWI
F2nFNfOahEu4jq+WIaDzpT4uw4lrJ4+XMov+aGbPdBv/aphJgihGUqFzZk/53CptFwkyiYJ5cT9x
4FIAlxxxMYYrxLD6Nr/K2YceVExfA3v/RQsTcRvYGvvGaBuSOrFwbPFXTN2PIwFGa+RA6fpPVtvv
te+zonQYrAeUdX2R1IfEN9EYTM9j5JLiXKfmguM93xp28wdIrnHEfrNvhFGtSXjreM3zNdIYKGWI
lzzbgaYTouG3ci3cNSnuikaPrs5YMI3omyvcBIZfgkFWN2UsiaJqP1OlnPTwEHnmOWo861BW5rMW
shiZJ7qXQgExEpa1/WgTmGqtAf32LITTN47GXVnrr56XAxmHSDagbKTKYIbH47gzRrNddYixcd7V
z8QqnHXHuelWxqwl7U9d4m/gsJB9W/0MtolnLLrEMTMWd9oIm+DeaJdTBS90xJEL8remzeyC9CgT
LoIhpn7pFcWsODCBFziIkg/pb9vK3MUjPgshqEs1VW73QKkV5RzJys5vOqiB8YQtL9dehAFgIwNv
BP97DBjIrxtCi/RSWRiNrMeiSZ8khqOldZjqSuPeY6bgwbxxe11Y8BLP2w9v+YyVUTgvvlMgEG28
V5ZXFW4c6X3Ojtxbeo07F1BENIF6mbAJwIY48IrLtj3b+NHYoK9hl6+YsNTyHeAoHwBOat+dboTb
RYAMViGsJcwwzsF1vJNfOvCbYdt5ab/vJEJPz3tUgXvOWZOD7vjCTtjPdreXrvtFFTPkBilddjQs
hxsjimjEDeuXRLNN9R+bioxZZfDHDBNj6aYGMsLBxGlYjTdTHgytrzYVS2tNTPR/PInbFn2zb9zn
UTzRBUcrLaq71RZMwsXTGUNWMI4NKLxa8zHH5ocQrOIjwrVyJZ4YjPvkar8WgjXmzYjItCK7z0IY
RL3o7MiYghlIyYl4+Oo12ZxiOI1oFEPaZvY+pi3iZ/KLDpDo0E3WGuACcPgthS9BlyI+E7GHrtxk
8pTTjlKJJu0+7cU2g3vCS26wsPGjD3fWSHUTEOfCxr3S9TxIj+rWSZm9aSQ8b4rqN1yk8lJF5ovs
fVQJ6BdhKxE21ZyQrUEUgdPQouUkU8e46Xhr9La5yqxljsdHACuvNnz28hZ7qKg2HqwIUsTW9XPe
zY9hbIAmdOMBO8KTM3wJ4D12UnCwwdOmkIKE2ZzzmK44FNi3uwYXol3E+9jBbYiV76XPyidTT49T
Tb56A4Rekp4DB5pG08YdBelpmROhy/eSF5/AkjdWlZQ5lY86Gz8mrkr7ZoYNEKpoO3TMKwfd/NSb
9uoiKIPuEQI9GAnUlH+jsX3Nm2FZtTI8l2V6YFTB7dvnv7ghbk/N2O2kW/9xKwcaqh9a25Fk3mVe
kV1npOWrl8RXXZWTNN84e7zsODXNF+iOBvTZpvZQqGQZYYfgnhmm0goftL7maBnEqZYR1HN3+oE1
ZhwcvHWbDPQZA/uvMe0WJvJPLkjrhpf8T9J7y8TFpq+V/i8hR1+EMO4MTqzagEvg/cX78GnEjZrI
1xdUckhDG6Z9aBN5aJD3GehYpuZgNWqq5YV3ksAxEfrYg11jA9/xgejlZ0yB/DiQZFaObd3cofrj
Tv1tiBLoAENw8UV7z2VwMOySUQa3Pg29jsuidwi4bTfgO7D71hWlBkiR1dwzgqt3eYstD7ojPUSL
8p+5zCZt5QnZCx5rJrvLJaXhrYv6l2w2ryHLc/fktgfPiMiinPcpQeK+xuVr4aJbg5S7Bx4fITxw
WsdDA0QXxczEWDTDjj08et9596rCXNMfgb1jQiQ/R5eprjm7X73pv9LZioVnDmeGCEThNPrH0LR/
Op1gZEp8XsE+WWtze8IbAFomBI2SqtMCPAAGCm3IthWmVf7K9moMi0syoXaQQ0VIkQsCD5hTTiOP
5yvXa17FrNq2bkRwpSC9RmrmqvI8wo2CaUcKQLusKqx3hd6eA9yIhXmyzI8I3dU0Y+Yx3fUcjtcg
M38lsw2i0mu4wdX8rXU8fbWtf/u9S+PYEX2g5W+l5OHvdQMAkqz9hfhOZkGxRetBXmUB+aP4oBXA
Zl+bf2LX/hP2ULUgi70mdvdqT8/daK39KmRvPKD4aXoCIF22CmVwUUgRCDqvEq9u6hJT0U/jXqvw
sApeTWfmxmEOuKkgqh19+Fqjj4Ghdacrck/2IgwevQnUSB51NxRAZExEYjxl8XHoZvZWFPZuZeLO
CMrfTAOMZFLFUgXveSD2cxksYydwDxSNyA40/2nARJPSlvDG90dWgU+jdLINC4vvdvb2uMyfPRKl
MAyaCmZ/Ds3pYCOkHEVrk2rAUZbbICCQLXKpoEALBAnIKRq/yoy++BPRhrvpE2nFv11C2OKcvgng
VEs7tl7ceU9se7IoF9xzycLSbBT9BcZk9muowZN7prlfQKBdZBPjF56DRwBsz4h/xqGWG4yb6K8C
0m5h2iw0ZeRhmWGl2a7Qe3AIMRrltgbCm/j7JCKRojDJmGB5tBals/UgQkgxkZZlXMGurXJM/me0
HIoGDm5sqL4wTkWbLi5+WE5N2zBm3x+VGd0GOU2eDQrYafivPEyfdIcHrw5yc0mox7j3E13s/Un7
kGF/riTiPENj4EJ7rr17rv0BnRxBzmSiCiYQs2GuMDgugaRZfiNC0QFYjuSWCIMNK5oEA4f2I7J5
FyMOXU768GIsg2Y+SO2oT8beFLQ+c41Vt8I16xL8up21qCE4EH2622lnyph9A/cvZe6St69TL05m
G39Unl2uSr15tZpBW48O4xnbO0+Z+RoU+gp0DgQ2ljtgWUwyonDiViVZ9gCKUveptgEWSchFukIY
Tf0KC3d7oKRiSAjlqId2xCd9mRX+qFYgpCfMnlwH8oS4Zbi00JJyhU3CQ6vEm0aA4omullUygCVb
oZZIsKNMSWmA3JOAxaQrKFOn8ExR8FspXJOhljCpeAjb+psxZGVh+WbXAyIPAmtWZTvsjc7+Smsg
UK3BgigVFx/LvYJEpdCiSqhR3axfZ4WR8hVQKnbhS/37wVS4qVaBp4g0H1aZyORpoLqW0KlYh7yZ
CldF2AB7NNSTjmO8kj0xgAMBbiUV5uqfwctV6KtaQbAmaFh9DRbLSGzaRswcBzOs4q2V2+8olA2Y
PQC1TIXWYgSQYygHt5XiMZjhb1kKxBVB5GJQbuI1CAh+oPix6n3gxcU5N8AGoc/lE2RMG/oxkz8F
+yKXCHEc+C8CjxH5jP5ZgmVegQW3WXAX5Raahd8axsmUlD0KKEY24yWCMIbO9lcDFrkmbA5Bq42E
0XNDhknIa0ktzB2K3RQfeo1dmjV98hpSujtzOQIPyw6dPrjozTEkZDhNWD7T/JT2XaTW9GJ59ffk
1um5Lxg4Ay2wNsY/ihpclHuuwGpYHW0FWvMVco1kyyNzdOLZNOwJhAcpOJupMG2+ArYRU0FhgpDI
VTA3E6rbT68Ab41CvTFT+HAU+w0GHEi/8ThDhYsVHi5ToDicUx86jHsFkIvNlkzmHK9/PbbsY57A
LDCRxQu+70fr4lpleB+aXccHYCbOrggB1QGER6NFeo1Gli5bjEYh7SLatFZB7qqWzb6YvHOGNe+Y
QsJD5YBdWsHxQih55RjmB1MfzX2Szk+x6z/benLIWjRYXg1kbzC7nYOJfIU/211YkPiSdOspMB+I
NgBfmv5R24QEMMVhaRZ7i0kB/VLTEkzl2LJEln4IGDJBBDnZ3gwkEcvSSpUiwxFH0LhrZvAlnR3d
XWv4hukarVoVexKATTg5h7JNboNG9GqpoZ9wEEGPzdp3wRLaClAYQSrEM4idXcEL8VSGi+lIhTkt
XeiGBZTDQeEOdbiHvVPBHiMTHUgnTIt0ORXI4Ua6ZEbA0ffYgU8Ma4ZaaeceB4VWjGEsBgq2iEDD
eLTMLVsHuGjY3gxSJhIVNzGRO1GqAAqWivdoJpKCJw3Cj4qpqMmrMDrjzvO8yVSQRTnlIO4bllCG
N23RKDzrBAyv2tACYhGYn7hkWLyAvUSxXaqojLEdiG/6F59BjsakAjVamcKTVik2OPfoN/iJit/4
pwVSWiUUR/8lvOs/dVBol/6LSOr/ThaFuIp//rso6v/uN/r/VzoF7fn/IJ3CpA1w6+93Gv9FJPVP
26V8z6ialHCKX/8/bdrYqoEDWSRO6eTt+f9LNxX8B55ptogOuirD9/63QDbrP2zPt/zAg42MzhZt
1H+atI3/IIdNV1lthuehmvp/k03xS/+7bMrQ1d820JVIy7b9/4aRThVmeQwBX87MErp4gE3mNQVc
RayhmWzeNJuEhilIvm0DSoNJiQjJ6NjXrqL7/eod5IYQ+yUVOOdiFA9rAul/Y0r+bZLnD7OQfz1T
0EhFTBiJewJiJBnmTGhXhGrCJrF0WsaTSe7rWJacFUiocN1m2wSx1Nqv6Z87pZ+fZ4sBaC4+s5E2
JZptmCpZ/tvEzOOjInAWFVqcKcHn5APlJD4JVoyZJuugoS2KR6A1+mBrqyC++QkjWad/oWMniN3S
LmXau3BEEFhCOgFz2Hyy3EIEm5fwN62DV4/HpsI35coWuYKPHEnW5RPqLm1LLMPKjgz7VIUbyzCe
0yFepobE9MRefjHr2pMd+G9wfCBN29gSojxxl8Ar776U4bLwx5qqJbY3Wb6x22DGTNZzw2UTylkT
YAh5B8FWTgiM6QDJ3HlusLrsh3KENhkR+DBhgmLAttdiHyU7tN4xnVz0LH+7McuuFiFw2tjt3dJ7
lUXiXco8eDKd99kapkdecAzF868ZEdflGEVLbp1EXgDKTmiRu9Jr/9awa2IqTK3qB7jmHTxSsRu+
1EwnlmGsOxvIT59OzyqPB+hW+UQm5angWyjdv7nnlEA0CNtoK/TzteeT70VmKjGmaqHviZXsEDYI
X7uIjtwfD/LXohvS/ImCkXQALz+PtvMzECwae4O1qBMga61BokQ1aSuQcyY83jlchw1AIM5eI8ee
103GM7YsvAyGRVhvhLe37//Wjl6tg7i+WrQWfjp8oSGiQzV6pBqo4ntIGu5U0YNa/S0dhNh5heXu
HCe4xbyFBB5l2cbzVZM+DtyA+WaMS/avURZvagPYd9mFr+VYTGBsRXB1fSE3SHl1SiPKcwRjBGwI
xMDai6K4DKFNTGFbAITUaKb7EGGYHTO7wwhUQx1wq0E+2Vm0GiItWJK2bq906R/dgB6kilFFgEBT
o/oVXDV8DxMr+dwpw20xWNdgSqDbuNM9MS1Crjq0cpHkeUkzgHwJYTFj1pEZ78FMrmsFT9rHnl9t
irRipZd9VT78Q7KwkIq4MYoCkEEo3zZZ2rcIIpSphm3euvanz0BkX27NIw0s2S+JSLMq7p8uZpJn
096xX2tPdeMFq7hTcfVRzrq1HJmYDSzmOrpXdICAfIJzn9biXCE6MWjLNiJwklVfvA6ZhZk80zET
ZA5c59Y8DkYBBrZmqGR75WZ0SHMZK2MJYx7GdmcnZBMxQMnI96gKbdpUwaW3Uw/BOVWUn6b3UqNS
dFLiS2A6LXL6Q96gSRAWF7dLdXSxT4pXpvz02JKewNXde8Jyllo99uuQHmHVIkfzdUY9RmyuU739
0wfQog04M0oyKEC2U29EaZ8e7PyrtqdzlYjnqMVMUYnA4tFgFGPdnMkNjw28g2Vrmf46csgNM70M
8vcTy3wW2DJyFuBXftsWrLU9zXQCZLy1bvetNbYB99JkeMeCOAvaYGVAnJwm2HCpy4JpxtIiXObe
ShcPdzVYmkH1qEHLMCgcvQUWZfgb741SNxkifsxESpJuvMsseKhj4myNQBHndbLP/OxZpOJIDDOR
l7nfX50kcgmtocgN+gZGEbYtmoJrOzTNqm9YQnXs//oCUlqi1x73Bi1wTTvUx6m1Ddr2h3sFXR5O
GwQvccg2IOk3aZltWJOsC294sI3vliICs6qRId7aG4v08FWYYPehuf2hdSm2I7bTg9cFq07B/9zE
NgAjWMRxJHLl1nV9ypS2U+DOnWz3o5l0dqkDlpYOguzCtaIzss6/dcmRFMeZz4cyf5TmJ4v8WzGj
+YHbOaOh9Fc9sV+cK7FUs0JeiAcvADJXp3tyurG/9h5Kr9omjsi3jL8N+QKl3/0YGhndM9gu0eoZ
JhjkqYn22We8JqRo/voNX3rkhuu6iL/DAYheTzYyUWLFrulnFUXC2NHjQWZdzR4m8Hlc8Xh0NDXs
besIfDcZ3kFuSxDc883rS7HyzZbUuYTyT0OPt2nTJxFaSBNqorihte8nGLHmuIMhw7TCDhAjwiho
K0kGXCEvmMmntd7zWicMuJumW0NhYmclz7J016Hf2LzVhMpJQW4L1uiNP0C+iA2hIZ0ADgEAHg4c
mTDSb9MTVronETM4GR26VCuvqYjvyEX44BubOaOccxiW0y1wdUhU0zMJfFThWg7htk/1jTmAoBzo
0TxGHctOCY1JtUNiVfrh2ksdtvg9hswwgK0qChfnQv2b2vq49qz4YVdwCOKQ0aAGxP7iaSNEsI4s
m7T1QAdQLjA+g0SqE0wTV3Kdw9ZatmWYIq790zQZGWNuPm+M1lMypHbjQ4TTldXUqWDeJl7PvR1Q
EsVNxjOsm9ugJmg1NNz6EiADJ+9h2+WFfgZQxQK9JM7aCJ+Tytq0OkV8njK0MHvWIKETyX1H1M7S
p/3v4H8tvJlEQw9liNNBWsFzOzs+EFW0kwip4pVR0cqN5jBuMRSyTE+0rZ+BTZ6jN7TTL3rZeSg6
p+fc1d8xJq9TCCgrDF77NJsvfF+w5LgZ5q/OJW1K1gDxoBUa1Xj0AkEMKahSEix8jFNd9aYl5l0O
ULHmnGeiqd9YzZ11r3lhfdX2SEcdZo0LyR44rrDyTLx9ownVWou1z8TvxVp63gy3hWY5bgqWvH5J
ilqIITAw75EPk0MwomTJb+NPqvwtXd4P1RvEgG5kSEYmLBm9j7otb3kg32M3/SAgrOMv6W3IAI7X
CaB4mOjdH2RN91S5W2pDnhkznZBCPNAJfFipUawzwzo7vRoP6NN1ZibCG2Ia6NqMQ8RkCrMQaN8p
JK3PekvA8ZNoxT7PFhNRXcwMFRFWS8Efa1EiN5UnPsXsvkZBSVgPu03ZXZ04INJ9ooFzQIHqNW/7
WCE7TaYUO/9kvLtQR4TLNyIh2Wij592L3eebZhg/WjyF67lHhZ5FSK79Blu1mBhU61X+ASbw1lVa
tBlIkyrQfnXxpC+dpr+aCbyGfz+4g0MBlenNxqJ2bZroAGKDcLI2FrvAlH+0cgel7kl4GUR5/h2q
GumKjk0hMew9kguMxBNklk5m2UpI/X1YS2ci643Y2UVuatvJf2/NxNgSX7Q1p+4rTqjvqxwXUB/I
h9eUYs9YOduQ5Tb0uBMQCoTbavLXHNL5PqY9l00XHKNCg79s+TvDc/ujYPC3YgSM5swhzKqITD5j
BxVmkJFGlxGAN5s3zS1vXtuBLyHdFaljeo3Gcq8Fbcko2mTwIT+zqM/XZjqiX0oc4B4Ntrc6PDnp
wami4dk3mYInwv8w5vY9rhjrJ1CnhoxW3DGZWE9d6xxq8XdyU49xjMR/3uA2JIaSnVL3UrLYu8R1
na008xdO3q3vza2eD8yqnCRG8zj/Kddumr2wuUWbPHg/Ru6+uenBnUxClov+njTy1RvvXmGS6NlC
hRiMhzDT90zKU2OwFo3TfaNqIcYgSqkN/mG22n3t8LYYso7g7yJSG5UBT2skhno4sSpWiwM5uHTO
pkHjRIiHXSKxQwezMY1w63fO1mYT4AEROKTOCMDDJJ7EcvsdKD1tY2moabMCjksS09+UobYJMBM6
sAVZ4m503z8jvt2YRfNlzDV5wKNFzL1dZ/RBLPyGMH6FDKpjc0RMO4SFsyEz8UMX2XubfLdj8TcV
wcUsYcf33qOmdGz0kYKz/cb4xigm2tngFfatbuE4qa1l75TDZhygyUvCpEd7/DulKKtbYL1j6z41
Un9zdc8n0r79SqwAlImZPU2lc0bCyzlgDvcEJ8EBJMK1TRk3A/e7uDp//ND5XxVN4UoX+odveegz
tJ0z34fsWQsUCx/h1q7JNLwiGJan0jurU4yk0PwXnwSi8uKHg/VYo8uJJAnMrvPSiuG5IrR5lXNw
rMvKvXgNuUnBc2yat6ZyLT54JfF3gd/rg/iK5nOVEs+HPdElhc0Uz9Z0GiI4XFbXVT+Sp65mduPj
u/NFftaFQpRbDlo/ooFnxyDYbQ4fNocqIj0SpIuBBqodD+6o3WprcNZSFPU1Q5y2yssYRH1krloz
Q2Q8aD0BK6Z5Ic9nSVohHXEfmG/DaMbbQXbV5t9P00LbciC2+0w/lth3IXVmh6Cx7GUqGVDN1XfD
Ad5SPmPzrY96zpND+vVjaH0Exdwrc/obC7eDIzqTxxuV+EixYRb5+JtDeSC9MP5KNOrhHmYXiRnc
+AhDOoD2SjgtCS4J5yeQx9ta40QNzx6aJZLCGUXDF3iETUBsBqoU1ma/tDaXgEvQFPmhYSRnRddC
VmdWoNkGjBOC9m7cJ7L4IJxmvvU10zkzEag93TtL7HkhnHQ8CJm+TM1r5rGB1Oa5Xvc9mgE76HYQ
YXfDTOCwBdaKS76lT+DbREtNy9Xa/rAsBBCmKauzSxyNzcrDrLwKDJpgUfxxTVwZVd896YqpBc8I
Y6PibMF2JhzIDgGrS3y+tbUlYOpklKyROrSlWzg8B9tGGIAYZ7CMNTBek83qacpnUkKdXmMMrtYb
2dkHAkZDhKJZccEKAGEAGhWQx717ISO/oEkfZa4v5OB/YOFANi73YhavcpzIBHAPGRCyrrS/MH2M
dtxe0KIRVQBpZqnb/T0e8aOFtgxXvU76VJJU4TbHCGqCRSAbhrCPOQhYl9CPN7nzpM8jIT+utjDz
uYItOnyUTTxhNXBbNH7Ppc7bNY5z/qAqwrge5x8sCAgqTDGo7eC4okJRjLZYmdkMxW1rALgN/TlU
PLcJsBvrMe/o1NbroJhvLJnZdAYmQcYoV9Cswg1N1CpucAfQrIj5OjQpCIQjcHICrFyn+HIFoDms
WghwFHvOBkLnt++pYtI5wOmmPm/Z/7Hx7BW5DnrWZdIo4glBz9hEaa8R3/NNUtmU/0SLDwQSEd4E
De9fTgg9Xn7wQOWFipmXAs/j628wpaC4DxVZrwGx10WDehiTxd8kjt68fxw+Jbcl15MArOzI7bcM
QfbZdX3JYu2jIsBRYzYN1y9S1+YAU6EI/gXbcIaFFmQYfQ6W2kxCZS6ViRx3Qjz79NesnFrFEQx0
iIK2VZtLlBgfQ9lcZHqSbvlh2O0tBEUoFZOwrG2W1t0VcZDS0XU1mKzyYfT+URBux/XY4UUCclj9
ox3+Ax86ioGoKRoiluStwXBPydQ+vYFZRGiRQKFzw2j0ClT14a3180+Awu8RuEWpuIshus+0Q1gC
xflzBM0YKUZjNoUkvgpqrmSbDd0fAcyxMexvH7hjqiiPs5OkS9k7l9A0j7YiQYYJrz2GoTTT11XI
7+C4Z4SNC6kYksjZKNl6MHmpcg2n2Ic75SNulaO4onbOlMc4w2wcKtdxpfzHQsOJPChPcvAR9my+
TD376Wx4RCiZz7NXwTofDymmZqq1XwMnQ6/czoHyPZP48NUoJ3SoPNGN7N+HwmPiwjJjlMD7K+UT
SAykfMKBZMgUs91yPWx73XrYynkdYMHW0GNZ9sCaruX3LvmC23B8n5VvO8PAXWDk5jJaRcrZrSmP
d4zZO1Gub5vppItuXuNS9pUvPMUg3mOeT6v5q+GiXQSauEacFwRXMbxljY7DvK7xmkfKdU6p8xo3
KmI28u+NrH/DgM1717urgqMYD5l3Q+L2GhvJzcHU7mNux4mxNOy3TnneDczvNYrxZWDRiQrzSF/x
IYwNQQXROVe+eakc9P9+OihXvUzxmvv+OkgY5cRAIrYi1SCp+RMdsMs4RUQEUaEnjfKPmeXdxuWD
jvuJ5VxILjJO36eYs8oYZcVHODAabk2Wl6U1otF0sZJEfGSEWiFDAe/Sul9uUtIRil1OS9cnjwxI
7yGe6jc7DJh5pdcag82yCCpfES7OpZmc06q4VIP+twvg5TWK9uFTCma9/Zn2TnAaioI4qqDzsQal
13KW/GUH8hZks3Gc6mImGBAsgR41DVnbxRfYAPc4Di8an1k/zsuxzz7pUpSXlxKGEYiefrlWGB4l
bfKS4dciqOUjCizsCcYx7Hxom9WNzSAD5wCguKRJDQP5XSBzRx5R/aSS/V2CXMrAoWPkTBVTMG6m
dc7B58Qm+rG53JQsaNtA8K135Inr7S5L7q+uQZNvOEw+AoSzraadzMgEllMyIR4UTWWIZmIZRpsg
kMa+hiPMQT+/QKh7qzr55g/pVpskmvfUQw5B4biDOr4lUeaKPZqdpy8/3GSJJk9/kV1+7tyWONXg
omsHZsXEOaY5AFX3hMhgyoKUOaezG7PCgc1tLrIkHF9qhLr0wvdZ8zyQgzMcEhldJxRYC3bf4NWY
vrq2vAPQtTYAW1UMOewhHLvYhLxny2mepuxc2NXOyoEmMn82m27eC/iEvvwCZ9yU1g9Mw9egASyW
tPpRluUGVHpTFVxaDvVWhmeaQcAlL+2XKUAL8O8HZkEvg8Nu1bPjb8OkU6VAen523LbdiR46Pt8R
sbXDcdNReVxpY/VVpenvlfDQ6Hs/sCbEhvzGj3BoboHV4ll6ipPgMMZYKKKO4IgJsH1C1nyVvvsd
aHVB+cYQbdzYEv9Jhi4Rw9EXHRvWr8m9E+pRHYvavcg8aM6EO0Z3hz3RJrK0LXe/0rrD5ZyhDxb+
G1LXuy3CF5BXv1kI2LBnRthU8s0T+skrE589CA4U5uEYuL0BIS6jXAdtZFFN87EBnsJH718azold
p+vXUKe7zxz/x1aL1a5E/IarSGqYuiZGBo86kNtuAs5YZtF3VTHW9MQzLG7ym8RPRbz5tmQfUdG0
oJy2DYJdMMQjWRnWmo8PAez7oi7QofY1H7SN/TO0wokB6kSssY2Vte+hqDJTW1oHqTs7Mliv+GVN
5mQLmq/3OtRJ4RAPDHELKx6edAI2e7Ahhzr1Pr1iHDHqsiBvop+CogunH4hYkDW0ASEh4sVfVPiI
DCNmz90MhJ4zbGnQ3C6ykf8DGFVs0HDOzsUYw37L9hpIl4OAxGo2Y9h8uqpMGEV8oGWARMKA2+GK
sqp2yxxIeZMYnTABQqDXEBBsT+mXk1FMTBje6M6+RUk21ibPzIgCRfxKj/sX3Iy1iwLcq8CJIccn
ySFJSXhKZsPbo5V4H/K5IAZFksnXxuemN6xtRaEOW8RPrWVUM4JP6IaWPCvsrHvODInOtR5PjQaM
ceB9n2nHl30SH3ws/KsyJGzLNvKrbnErFrm/HxI/P7Xu8K679QuIt36V5fnOygaIu7iKFxMc5pxa
MvR1gReMt723BPvz2UcKQHHEIBMjeU8clgDcOFm4VVKC0ch1t45tI7udPjnHmQCK1A06KluyU+in
AsEEsPDY+/Wd+BKEUi1b4eSEGU7YSDX8trHlfGFUg1VUM8ttuDUWPOk3KzCrVeMzQM9eOGLgIWi5
tZ8998lk0Ul8KnIU9iH1qokEZVU7Im6g0SgMh+zbrDjhLV6Ljo0WW340svrwHVJlH7Wq42u23wan
PldjafOEEvHtDgfmDdlSEK9Tsc8zGwvpCvnkfLSkopTQVBy+cEvYK4q18qAb4YACUP4pNSTeeK7B
AJjMdqRWqXgUbwUs8pZkaI67fGLL4T9aWBeIq9/suepJiQjKhbQYJMv/wd6Z9FaOpGf3rxhemwUy
guPCmzuPuppT0obQkMl5noL89d+JgvszbBiwvfeiu9HVVZ2Z0hUZ8b7Pc07Y8vIJpuigwExmYuB4
C/TCLxijVol4Kj2SFz7A0fWclM9dCa+JXeNqdqHmez0rwgroCwqI+QUOX7T3JzqzJNJDzBb1YclA
ClFSblW37jsG46PdpDvO4C+SgyERPgCNY9TRbsD9gkaNdJGfHI2mIgpeal33xF+yceWuvVatATik
xIuZzI2cA9d5vYCirlmA+LkSu8FzM5wbS7OJp5Q0rtwibiMu38p83Q0D869uOMCYVlvHLB6qtvpq
VfRkdAZR+ReoZema5wWByYgWbT1AFOPbD3bT3zX5k8I5ux6tgTyOrR4yI/1ue3bMi6pm+hVg8gYh
wSQDkJ18lGrp/FihM1EYXVgvuwTNu5jNccc1zETbRNOblHeE873PpyO5E3dneLRbhuhScLbdLULy
NQSZuLcsni0R36BYEsXvaoYvRdNXfPum9VClw4l3hybzxOe2TKcLEoGt7lrcT2UXk6Kv59fS5rzo
hHwu7Y6ZeGBVvw1GiBCHbO58/R3X5ICkZUUXLn/8G/LoOijoRt5Y63aprnWUMEyKkhsen3XKE2M9
tw1WVSxnkWfsRekEG7++hZaC56i0byOnc8GC6axC+wOcNMAxafJ5sQVVxLZ6wqr7OxZnt2GdFRhL
v4nsuNmVeeWs6HGzZ0JfZns8Wf14WVsGcJKO3rHvOxH2Ex6gOg2kFv7YYq7fVMl51uwoQZrVBct7
u2ab325aarIFOyM+wDx3zW7wtrbNVmI0233rMwlupoRlEEU9/N6bsIhZOjnUXtgeplR7nJ3L/Ebw
AwqrLWbzGGm0obTDfZJ7T0Ia8mAWQBQagHsrMsE8WdKBlKcRpEzxwxd4xYd4Fr8tpF1r0LWctQui
tUGabV1v9vdL7jxaOOtXs48rRrXOh97WmjDBRAOHxa+wR1fmxBZJVPcU1JJDkFSSz7ZKznoLGGD5
2AH8w5pVv7bUnNZlJSMeiDHj2CB4dOv5fphwINZYZvw0JKhuBg9dhAKo7MZ6Q/0lOZDiQHZhkM/T
ZSVK0sYuG06DzcqtMM3XIonfBZ3wdZ/zfUhHnK3+E+F7yNOCpSgBboAxoQ/kBNWJKKimOAPvXpmw
iSgIQykj/Z2q4RfG3GiTfUUUAE7MF1AOiukyVg6vefrMIEfOMTatfRByd2xiSkqsOyXDalao+6aE
zuXEk9h2WceQP8RFvlY8wHeu+Tmas7nyuvLVK1Jn66ajsclmVbCyca5DhJiKFhTPxNx4RTX3IJqu
Jgcas5h/b4sJ4vbSt9tJVFcMP/6uV841moxPYUVoT8vCxYy7NypDHA2lyGajkdvIygm2cRk9Zp26
NA6FT4pdGLgseghI5fivWI4CUMorvT0FxqBl4WALpllC/KRDleRtdVwiMumDm6HA5U2HPmY8eqN8
ILh6UpSuCBpH9YGi3dpvOnND5YjGSUESpLIogI6K2Zhh+kdYJvbK6VjcUXm8n+oaHWrPHtytojO4
TrR/KatGCCu71GIQR6S/hb1jxWz9eLc0C0xsbGDVPqXHh0YPVgJ3TZ687UhebRIEaWoaJExCH+1B
XlLL4qaYBFxnO17pMBS70pXXtE5+NIoyVJLtrIG4mPXzY+sAg3da/ISl/cfNMNkZ4bLvhUE/zFbD
Jl5aNkUjLS6X1GnBl2I16demMQWbKOuY/QlnSwK6IOGTT7wCzW3OeGRrsTLiDeyBwg9wrqmHOCO8
AeMMDuCSb5yCCUTH8m62IDYuZRpdZDR/F7P8Q7JVEXCWyZZVyJeXmuae5wqSFrYORAOuLISR2XNF
Sgh48+inPTjzLlkxSR63MrdOErvGSiX3YTV8GIqXDkD4n7SJ7ZVnwjxQrX/ysuTLdes7z7PeLX4H
e0PW7okbrssRjqcvd+hoPJp8yP/+a3AM3dPcFempauptwpkRRkBDs3gcdr2bPZp1xAP3tNiUMOnC
M2mm7rE28mbbzepDCwYpZfCnr3h42+6DWWvR7ixwrvP0pM4DCx9bl4XdZ/t/Sb7/DQSNxNt/k+S7
DF88WP7LGB//8L/xz9y/bOmYsCCl59sIEL3/zz+z/8Ly43qAaoSFPUVH//6df2YJm2gdlDOBjkVD
0/5hW7H+kq4gyOcGJO8813H/N/wz+lSg1P4D/wziKBlD8mQufDHbdXXQ7/vzMYE9QCjxX+rQSXEV
JRwyrOwhLbSzUGmih5aS9fS9ewelek767iQFj9oBvcTW6ajEC1ovByZur0xxG5BXDSYDGGYHNfsf
ckzCbV3z/5qWeJ/EKLAIGvY5aHJjU44Reom5orXDHrfRskyptZmYC/s1ctSc09SWKOx4cnMkm+rv
5aopSOLSqDf5VdfA/+/bSD1WWtLpxu6XpbWdoRZ4toYO3r/OKXASUK+tFn1CBMZm66a3Jb0fC0qE
cEnDFXurmfcaotBg7n5VffUdKkFjTN07Q3ldtFrUd+TRc63LNDLotr4jkKMYk4mUi9K3dvUcvAZW
tkeFhOKV9kLLQdUg+Z9iNLWGcWc75VOF6RQvrkETjt4Gye1DGKNDdfGsu8Bn7CsR4HFFDOzTzd4i
LVHNtE6VRipkfGGuyNH9auhiklnCMojVfkM8mvl0gpiVRuuBFCZGceECO4UhwdrmNWs68ZBRymu1
4LXWqldmP/U+X96UNz2WU1I/YH3HCOtY9zG4kshxybaQFQ+iay5H6MnFPB8KLZf1W4hFCAf3hklT
LakRRjiM6Zo+/OyKUm2nOQouxCdo5S1cwCfSQ2pIkYukk7URJmbUAvdByucDRQQO4AwogET7aDRo
cRMQchvym93GoZ3B6lz9xlGV8ovipC74GsT6JN7TQ6V+zXKlBXQKWg7FZs33IfZfiuoHy2m/NiKH
MRRo/VMYW9ukmD6yYvgZtN53cRH9jrqoTan/nNrAtRsTwLTsboHWA0eyv9k122AKzGNVw7XzKaoO
cX8X4BYG7WRp1bCvpcMFs+W2IvEdxVz2EkpnKWnLnURuumLIfDS77jpF3vTjYaZ1KKkAvgQsXbPq
5f4TquJ5KVAgV4BLGHQsJm1lrdlzuHy5pbLJuZAfiLVI2cbJwOfsiGcCsryoLl1UbCiA7BtfvZRa
xkzAmAMPfmZPi5oTfBj+kJMG5HdQc9FnU2gfYOCYp6z2ftmEqUTyOgz8tYqikkRjVCO3MJOUEwAv
/tYfYIF7YK9KLNJGS2utxisd45eOWRo03y7OafqH9CecP7OWUWdYqXutp460qJox/+vMjXXRCutQ
y6zh1TKo1ILr1EN1Xfq31Lfcs8uYy8GFHePEFpJPRdIVNSftAplbVZvHOO6/Ui3TbjSEX2rBdkVD
u5LI1Cm9xGZwSrSKu9FS7jGpL4nWdIda2I07gpEGDu+uSA78DFaIvYsEdY7ZvHoActTANxs9gJ3B
puoHiU/DxfW9sN3ipwIGIcUR2hnUgfGI98PB5iSyy6L5Vo3D8C6CkKH2D1IE+hMfpR8Wx3QEX8d6
BXhTufG7FqkECblwgjswVHe+IZ4tdlccDvMvVuo/SR/f93zI/KhBb8F+nWZGI+A68TvUHaWQspLr
Ly815SVLdb89dgLbye9fGt1vkhSdFgpPBcWngQJUNx0i8joetahA96PoG7V8d+hMNZSnCOHCzdB9
KhSriOfOKsC7sGm8+RmmA+xiSlgLZSxXt7Jc3c+qKGpFNY0tj+qW0h2ujjJXr1tdpNqYFzOD9Sl8
lRS/0pSPdgCVwkAtA7okDj7MlKiq3oYRGk7EmjwGueAgeYDT4K183TCbKJhhjiZ1p9tnzDzn/UAh
LeJGuMt1RU131bg33oNkiKg+QFhLrFvhLFcpMQcpd18qIqER76KyhEheLMFx6aaRgK77xTLRhtzS
QaZZRwPtuYRz9Coq5Eumm3Wz7tiJ5AenD8296dUP1Zehu3hOY3+pKn60M561XUQZjoHDKiNktnq3
Fc+zGeKbZz5Xbkfvu0pgaiB3mss/lZs8IEFk7EgzMOc/Q10V9HVp0Kc9WOoaoSEoFM66Wuikw/uQ
q5MwvKuvy4e+biHSRuxpJXZL9z3rmiJn4QdvVOeup/80CYIksfGQ6jZ9YhV0WmE2xNNE0iI8SlqQ
aKloV9OL9HRB0qEpqXRlssAypCuUQpcph6S9LxVGSl4Na08XLnual7OuYCLSJYxIKbOlnenqmuai
C5tRE945usKJLoDtLv+TpNvJgwOl9x3lq4tsq1sR8ATza97dNT7vyHgao+nFdLwXQ9dGU/qjEz1S
SxdKHZqloW6Y6qqp4YBCjfnT6uCJwuwcLYIXtvkLYolkyUhhtaW5SsAIebxhfeM2aleDq9vRkfNH
esuNX2S70H9NOKWk+WcTShL0+6UbMLO07Md5Y1CbNQ9BGgFLHqjUzrpc29OyLYi1cZeQpNkCEP2I
q9edLuWOup6b6aLuTGPXoLnb6Apvqsu8Utd6c13wdXTVl3ye2ERmd/HHbNvGnORrG67jSEPYoinc
68owV14QbmSzBtrEOLq+Asvk/dWqT3HKczgErq4fU3N8Ez1b94DweWGeZY5NsTSrUzoBoabBzGPt
kU05jDddbkaBRTEdhWSfXmfrFLgX4hAZfeiOXnQYTve7Ulele12azmlPU1PfjbpOzb0PypSuWLcH
UxeuSeQJUtSUsMO4tejecrsvsldHF7W5GFLU0OXtcghOZjo8ui0p+5TPj6vUvaf73rr3rQvg5DaX
lUERK2rdV1+XxAVtcbUMB8uInjjzhWs77U+6wOem1PDpmfMNAmKhq+dB19zFkd70tuWnzzqXinqd
g9QBljGQHgvpsCe6zF42/tqT+btZOvdS191J/bBRGeuvAtzl3KJWYvB9CpT14wZlxRbfjS4th0fi
gP4pF/h9avoRcBcXjpiSDJGnmFL0XyQKz1UvsKrqar5PR1/Q1S91aV8vj9a9LvI3bUgrve7fDX84
PNqBd5/T+q9ahmw1FZRGAwFKyAAJhIAEUkCt7qE0cKC12bdzmr9VpfNp+3DPIygDFrSBRbqE1bwb
exFoSQMf/g04zl9OBqRgqJGwGxpc4EIwIDY2rofCvIsrfK7EZ1aiLLDDVA8Z9INUYxAIiByxYBPn
MNh6CBIxa9O6Qub78DVEwdE4hUpZN8v4qh3vIXfBLUwJ4GL4Cy4cBsKy2TbRZAbJcjgBv7Ue5u1s
AW8I2+HZguZgZvOj5CBJk6ZGS6GTXEB9FwgQ/uRuyJ5twoxsZBOL55xkML3KP23WWLsRCWkbmv32
zTAwq3SEFlM3h0DqsKh1oJmskwmCU6rOdhvflzJ4mQS6unIo7ybfPicMNPqEDr8S1rzzZv6wKjRg
YBZHZCXMMi1B35t9P/CZgrxCdysWzl+OCL8yGdWwOwyP94zPM7iUO4JP7cGPgB1lY1MdS10GEFb+
il1xP0yWcXN6MsaTIDjX8y3opubMleyEf2dtFjnVmfptdJrXQfdmONxvjJkEqJ3hiZl+2UjQ+PM8
kmI8AP54ZSy4LvjATUby4M7ERWbOSrm0JUVQH7jeeIv4WQRY9VAt3t5+MgRn/zHiBzCxHgaXwyn3
FJv35pD9KYyCd3LefbYWMd75afbsuzp/9cVn75kkCFjrp078FJS6a69OSxeSmshxrpfvXuj5m94j
B2O78SuHFgmLaAr4vrLh6sZm37jDn5Ex6SpsOIjksnrhWgezGkKDk5EoylO7uCQd1xuIuVUjYER2
Hpepae4OVlme6BwQoBgRjvkJD70gfvdYHlEbrghc6+yxpf7kqfsQd8OL0XJADYbm7u9/K+a0vUN6
E259i+N3m3NSE3ZyjRudF5Gi2McmM5q+dNG7EaEm09ptWEYXh7QXj91A5r2Y2KvyRgNO4eN3jHtS
5PNl9AJ1MnhtrUoBkS0kjEh6L/vIJaROh2izn//Ubbi1+oV/0cER5Fz2eKTT+8CkyoSqYdUO1ovH
+SVzqasOLc3j2Y65uRI5zkwzZCHrGFwD2KnOfb7NPMxbKYLL2UA/2bFLuimnMPaDm/NZBm3Lh/p+
YVp9GCPnISsC65RAJ7l5XHavHicKBRn1NtGjO/Ptfwpb3zyKGiwBvLO0AyCQ8sd3irBe0VmNVmOO
uW1wg2Kv8uSaq/CKoyhd6l/M1nYYrvA4MJuLMgpyJIYuo0uQY4wIMg/c/xlpPVMK3ioj2iwLk6SR
c9O6Sftf4yEyxTcKyGvMfqqVsGIxA6EwBuQFnTjIAu5uqbkQN0/Oorq57otNP3btBeN5GXwm+cK8
jSDO5qb8GPvgkszLJ2wSziOG/CmCvXCBS4XYornKseKVqbNJArGbDP9WemI5MOU+8YCCuUDeaOXV
8sUyY7WCPpwa8ODEkLyJcKY12FrmpmsZiNaQbyr7NeJJzBusuFVpTG7H1X6pHhLmFMByr3RlmkU9
ekCH+9RzZ1u/XCPpdkCMEHFY/tY1YWOkQcC2qonKU4GmByvFMXchP5W+69OH779iye2bXt5QkvtK
6MSzk2p4xFfm4zh4d8XYXgChA1fv42iXj8GRYiAFj+c0KYxTht/ErC1aH+ROK1zUe3Q1fF06+1jk
ZKrDmW8r4/YvDvScburDGEwk3RsOmcTpwtl8XWqp+w92uCYY9aloV4ApptoIx5taCEGPtjhMPt/2
fuTl2rN98G3iP938jaNP5ywLkn8ufWc9l7aDyd/ydUAWnTabplcDCXDvy6ts52yqn8V39n09n1gs
YThNCOCbkWDsWDtXc3AuqFXOIFTee8YCtPzS+eTPvC1VZRwHYddEWdvfRmiwluPbtva7atfHD4uD
OjHJeHPwsmAFHDQWqbzxSXnZsjcGfz+nw72Z1cQxrOKNPYpOT2E+pwWxKURBBMT8bgs22jIs8w07
dO5WQfPLxzC6CXqLPGVeqDNLcpnP3K7SX53Tj9s+bZpNyVTpJ5jv0WR8VyI/DATb2dd6UJwKcJOA
kNptm3Ixp8FlrC2v2ZmihRfh1+QIS/Ua41fCi1uuGQ9/CG/Od3b6HnhmRDS2Y8M2NNegYNhgYIgM
SrIMdWc819kUb/o0fxscMjqM7GOagpAnxVO3WECzuq05rM0q79+IoPy22LteeoIkgYj5AtJzWJNS
4INXQ+Vp5HCefX/DI6lw7JBCfN5u+8bZEb1IttLCgeWVD8tQvsdIM1bkHzPKH3ygMAaTg2rGtZkb
LCKz5DT3KflWnv7VH/Z4dP7SxmYe06/dIPrN7e8tmdlE+rSoWFIUh3igsFMHFFnoGPyxAWGt6dpU
K9uwfleuHg1O6tPyjJdyAkVSlaPJDYv1pIi5HbAfIx9wJ5XCDllVP3b3ZrtIcGen+WoCmN/hjOzU
sNqPOUS9aXXu1h24G1o8AGo56veHaR+0DjHMmZAJ/9LX7rGaicFngRED3wl3yhrvgDcfyb9Wz4a2
pAzm8JKV3Rtrc5qCnJgGTz6S1ww3D06ZfjIIgwcf5RxxwciHpBKiOASnMXi/o0rJPWM3YHbgscyJ
dHKbWY9W8p1F7nPvuXt7XF5n+obg7gt5HQSzN4txYkMxwtMsD6BNIPHiFyPzXO5gqXVoq09nILvY
IopbKR+aI+c77g4MrxQ+1bB9IEmPtDFt9oDeKOj43bQJPKJvXTkzVbLMXVuDRptoGpPesI9ePc0s
vut4q2JigdRAVy7O0sz9bjOuhgHTInOpeRnTWfMB3dL02Npd85rac7WVsL+qMoLfrTZtFsKM48mQ
yK7ZZy1xCEJ+cKj5zMl8l5P6pQOQnCxvzg61KK6+BbaCVWBDSJp9rvLO0C7vRh+WVR9qn+4YXFLT
AxE1mwB855e6QeXSxjmL9olf0HeXS2DO6QanmcJL1n7b/M0lZxhrhM3aeB+ZBK7hldBTqHYj3Dgm
Nb81ZGtvauyfZxPmfd+7Bz82m200eHuIO3sKpZw2iAwUNcOysrjPXO9a4Qkt44fJTO8HXy/VKr7X
aSlYPNXRj4ZurwavPna+eWnURJzYzRkmcSduQu8QWo9Oi7Z3DJs9OD/KPwz7uBmCpg/l+//tVf6H
exVTuLbFLuO/36v8/i/EMv/4p/+Nj2CjnSej5rMCMU3HdxC3QL7q//WfhfWXKzzLCSx2Gw4UBDAI
/1isiL8EcyrpBT7qMktALfjHXsX8Szj8M750fIsIM3uav6kW/xl68e///Z94599XfETYk0gh2Ov8
h72K7Vt+YElfSsKUvm3+Z0DCpALPzpOUakmbkj5tX+HQ5Bx0LeJAPNiNgFvbYHHi6Fp6BduGujdz
JK5hsRj7zeTa9t5XOQ28/C60o/gWYuW9S3l99+D4mqIDl6mKT6dxAST4aMSbgfGlrfXjUBWVJFbh
BNG2jKuL5BmwcfO5BNgqJ3h09tMMTfiAe69cJTyrtwm1yq6Zk2OQu0+c1bJ92pq4chv7bqrXrTC5
OIQA9Dd9ZzorYP7OyZmpgAw92xi7ng4qZAI4qAIBelrPG7NNxkuYRq+ufqz1F7/1SFuVbr9bqEXW
ftrftfzNq7j2x13ay4aUfApTsKlO/OmIDXk/wSKe7Ml0GSQUvKrGniOI7HddMF2oUI/XEXsay6Ad
HMvnLA0+28G/E/a4N1p5n/fEwXrEDTSLUnGwu5MfjpuJ+D198tXE5EoIOv7O2ckPaXsp5dEnG6YI
NgqyR7nBeSyBMbBpQqAN+mCH261YADF90uCcII8Otw45qCyBLCJCcSZvE1XNzc5PefwRW9/YLuj4
ygBi/L6loZzzJ4i7Jx/lKX0kPrS3thP8IW9FdOTuEJjG3sj+uOkdhisOlQWpoZggBKFxsRnc+9E6
oaSHixUfAebXUbkb/adwImtUlgczYqxn2Z8z63zFRXCUDoFpXOJleJipEhTBOe8xHvTFpyHhrxbk
lrLdENjo6vodiX5m1lSWrV9t8j7n2Q49jznyEll0/oRROHJQkgZZ8yiCJ29qf1UcBfpg2SEsJBG4
Dd27xupOZHTa+67Ont1+WTfE1M3iJBt3O4zv3dg+xulNsULpwoMLs0Lx2/IBRsvY4LTEZaSg3kjK
YYjvCW/RyVebboov3kSuqztZyyMotdXkia1tmGfbRJ5QPduWpjUFwf0c0W8jkZhZdw7Ft655D5CJ
mJa2qKLRc6CIMc1quQyNICKJJiTWpSuMA1p4gly2BkiB4nHeRjSoqtv7RblrmaYugXUey9MRDSpl
d7vu7xNgghY/Q2WwbNrwGvcgsJZbSHIMS8828o7MghFi83nFE0pWgBG0Iv3JixzPKRCABw662wHO
dTiKTet+x9lODlzJ+F7lirgLb1s8iIv6yTqHtV9Ki8OmLvJ7YCIzL0R+WwJEQIRcDAGuTcYclfw5
ij5HnSO9ZycGhvfi5deRUZpvV1fPp97wq9u3Vrtu1AOJ32Fi9cmNXHBrI7lI3j2kYhOF0S5AyodL
hBWq/oGBRMpzi/I2mPhbE9LFGsc7VFR3iE+SAuCQ59NrJ2yteNmbHgUCHAhjbe9D24Olni6vA9O9
UsB/t6N1R/2ZgCj0W3/rVUfuu/cJUqo00ndH+Gexu+05LVJXSVhWuKhT5F3k3GOSraH2G8a9GT2i
3hzhcVUMQePg1EzWJUjehSLwhSDFhBVQyLXppiestmS9gC3hBmqnHze5hB4o0PbBLwYmH/yq4UcW
w8Xm61l7E2iIDkIV1rul3Em7R98TriOzfhyz+YmIx2irk6REJGLvUJIqSiXqYFjARqeYLALJg0ZW
EXQ3KjphAHLPXpzumphTX/+WsZcdyK6m7n1WttAm7mL/aCcR3AGqVqY8mQIq9y51MTxhQGoKinxF
ekiKt7m8g0h1zP1jhZt4YHFTcRGPPmhFHZvJOdfh55AG6xHYhHuTrcYyIkK3vJeG4Ho/NrtEBUc2
E/Yq4VPrA43I3ygEv9gs5jgY4569CbI082ysWOnfSmpgNdy4TJI04ZyMJaXxmPUQ1VwYZsDd9Q/J
OD4L71mxh5Yw6wMuYrBO5IAEmUsGJEZmg/Zx6E9zTXAUkyINpVVuO+SE1brzEpJv9VNv2EyrmWYt
X6pxIAkckKgFGge8AJxVZ4/fqrReQ54SdqyXFcwpSo8WiXvIZLxXtbFR6lyY2CbHR4w7BJG+2QFt
qTbxU92FrAnwLQTNQeH2LbMCDuyhtup9mnokkBjKkFe8RUQ4S58lF1FaECFcUm5l8T75/t6N6qPB
z0ATiVsxpV9VwqPdiiCYRt6FvOhZHSUPLyu9ReKpAfrgxcPe6y7LgkIyBhZnvtRqPkLePs6OcxHH
1m1hX+NH9Yzz4pLuLdCqlexoRpDSTfXEY4GDc/dUEnw1Q2tT0Gla5vzVjKMj6p2HmhczN7kLglbi
Uq9kulaqOs8o0BrWGw4B/menY+FBHH1O2PrOc/bG5uOMgPk2ZDtPmqw4GDpkJBxi3rqVePDMixWw
B6HwSQ0RcLdnfxTw6jz71sbIZ3g2EovblUxSAE7P15HsZMRAPbUD/HRIPEw6Jc6Lok9eFNQQcocZ
JYszFxMVnduVN/At7l5Fzosmas5xaPzMPlTGQOMw/YfEWx58qKYFAAfDf0/Nhyho4fP9KPe5W97a
VAL9zraQMN3wT06UPLNtnvYBzw14qLA/ZIM7qhqqhzGxz9b8pxmdnYjkMYSzEDnqu05tVDBszpkW
8Tppd663H3huCl9huWiHrZjba5zzyrFaoIfdrmNjPJNxNkHsRN0tT8qEkC2tkvHNZ7S0OPuA4b3S
GHYgIWN5E9gmzNE7ktzZSPsxKQ4mNSNXf9yXOx2A7DlzjBKPiH3K2em+WjZmPIHIo3xPAwNMdX3n
JPVedr9V8GumVBsR7hztPz2UNxb6FTrxQl9O1dGljDqN8O1YHaHXi4J418qLmHH0IQGb95mPeDr3
CTx8mSVFtza+GLbzbsVgWaNpnXms7/WbTFGlko9mQ+qms+8W5+B4vDqp2zmCARqUIj/y1qIcjg5o
8j8tPdaEUAx6uV1U5AfZn5vqBQ/6KWWC0po7y2kPVcxXIaPOR1JYuvwUi+bkET4dPXWpPK6MPqbT
7g5wkqsXguu5/p2X8q1KDpQlTlkV7Ku4RkRs0zPA8hOeOxqaZR0/hPO9jFsesDxc5a12ClCK4qma
ThiT5VI91ca5J0lXdFwe4TmbjwnhZmXy+mm/kCY+26KBCDJves3RCP4M8SGC4VXF8xdBVD4RNA6I
zycRdVsg+5Sfn5Lmhfdom/4Kg6/B+yL54QXPhZi2C82vAv5DMRyxUO3L7kLUwTLelib+pReQRKZ5
1ywb2ahDJKkFEU2kMborJU2l01RGqLeLdfDku7vIXpEXItrSxSke+4tN1JduGMkkUC1ldBe6xboS
JP3mpzzTLQLmgKxY9sxUmYxwFU9ICMfToaBEwnbYG6aDXjGPbJvkmF7BpsFOJ6BF4ohCLiFWJgEZ
Dw+WKnWcvFKtWCXhfTGI1cNStfscl0RdP/e5T7CTTsOiR0dPpjj78bCL0rcgIS+xiGM3AN8CNeAl
w5WfBpI7P1HAkc229jU/nAuFxYXnoPChEpbHKuWbwuLPjELKyvrktVu6ByXsrSc5E0K0GTNySWon
OKqUZvCdDXLjEF6viLDMjvZt/bLoUdAR+W7iP3lmbAWFncbb9u05JWc7dCNkl3M5jWfFAk2o5y75
DXhozY8b9VGqDbpCQ9lBsV4oWA9F4l4xK6liJjslPobOXhvuu0faNQ6SrctjlVT2pkdW2cy3jDXR
7MD3IaBai2A/EyF7XPL4mJRoQVhc2Uxxwjldl4SN2nE4FfR7+uyWSoTe1Nks7UHix60igszi+tFF
l2BTLymK8C4a0/V3r9tBhemdNcALtRIrh63XEmzmcYQraV39rnj0aYg/Si9T7kRM8XjsjiN/+2AZ
65G9I43bCNV7ILSqwYSH3oLy2CeTRqvvEcmQ1uEQV96cCjuad5bJMSoAGIGv9YfbNIenLkNxzt8c
bOxoB5xjpRqtVaDJaGneMpkI+6q3rE02HvTYqpvOwZQB3mwPpIhX03xXY2GPqThU/o+PE2cekNWX
aGyGZk9ubN/qU1T9JyeIEy+HNB42BgFgJDybFJ2EESQHsim1yeqJn1I29Nu2Hzguvi98ltv5O2sD
GJbdYRSfpJn42VgIZbBcaw4soTze1SYUlb3MAVE0vwxnL0nppG63IvzBAeE6LQT9TTIi024aKTEk
/VWltwS1UYKiscLTHuhiBI8Ln+cNT/UxLDh9Zyc+aaW9sEc5WM51aukOzqepvyxGjo37zWFsj2kY
YcQhyG+9e8QEtaZXgBGTLRNSjeE1ZUTHWouq0aXgiNFU59q9ipyyccUr2L+Zc8OT8+RzkoZnd6ht
mOi30OkPQhmsu55r54NhGiR22gHJXU5TBZjAqtF+5eLqEn0YnS0r8Yir05B/28nrMs1HT06HmcAJ
JN312A3vEojLYtIvhdBFit7P9qwzWDGAMvcuaXLMzDuyhAiNjos506UkpkA1GRXalmLPsbjOpMHZ
RGxm92l0TnXdHCLF3N08N8aH1bLm4Olfn3qXkzi1GA0NSqMf2f/Og+eOa9RQPDKp3OfWZ9w8Le3X
RK9vyjgIWXJrFywnRtoU6g13xLrvk0OTnJv4ZEbuLukq0vr4kKhZpdRM55AeAD0DgVDHqTfA81aY
NrcAZvuJciPZC557CZ87jJAL/QK+As5VWsz7KvecL78t6GbSngmIf3rtUdo8gZHBkQCbHDYfYtwn
KnzpIaSVVOpYWH5UnEUJmBFR3RUQipblyeG5NfikJ7zvkse47H0qFIwBzHm/ZOUVoov+5tOOzZ4S
zzmlVnMc2fK7Bf0dIpVusg97QBgTKt9PWA8kzxngbOH77IQFXwl8nz9taEG3voLQwSYDoEWxQOVI
fxwUHIFfngl31c2z4iQj52FDRZCvz4fhEDIdzhIAH4OhmSPqON93ctqHFF6WPtAjFd4Zza+RlukI
4mS0yBSN9XWmMVME48kpSADNL97/Y+88cmRX1u08F/V5waALsqFOJtOXyfJVu0OU2cWg9y76moTG
I83rfTzvQXiABAjqq3MuLs7ZpjLJiN+s9a2+2Ucgv2zoTDJOj8iBhmDrBPUZOQIgMSIyxIdSJPv6
TypjEBxDeEpee54lGUXEjz/UguiBZ2f+Wtfq5LivhPywMSbEYt62jTHXVFuj/61r/JoTOTN2c4M6
Gs3/QzQVfIlIQ2I4UF2wE8u7Ht8WjGzyKN6j4RuJRYCw3XPLwxi/VJXzlL/r9r7jzJpNC3PBiLIr
5XE2r7AutqLpt2T8nCfnzeuZu2dEZA3+Y6w/p4KXq/IvVdvdjFiXM4MAW7GySLbLuMKLVvwxwkxV
E4+akO+8tB+zqV9zxXTM4053SX8vu2PDMCgOAoxIH5rgmKjlkOOqrbFP+yBWqvlL0y466esy3QfI
Y4QXLlZxbkS1W4k27KxsCJ5shj8mBnNSBciBxxsfw3U/dk+5i5MbR47fCCZUHoiefgqtnCSv9Bwz
XS+z5NS7N0Z/Cfz4FWXP1uVcdKI38EBgDdpD1gDrK1M+/ZZLO97NsjyxLnl2ab1T4wztcVfOK/hP
h/hkX2B/byqga4NkW84svLemAxi6NHv262rXkSFM97ePo2WbJbghoohix38GPL8JTIcFfXERI4Yt
YoV6792BPOxjy5+kfzuJ7Mb1HnRPB1wxvqT5M9tor2JE3/6zF+DF8T/y5m1IvZelnb8HLG/BXSkc
gp8aVqsXu7J2KYFy43iu+4su5EmlpAlarOXBlPUvwaWv1f2gauxTVwuHMHGYI3ZRZfaXLHqqrPtE
IJzO7Rdg+4gvR8VbSUEH4Hv8ZQ8J/qc8KK3AxI5vEX+6Cz5oagvodzZ+vf60oB4cAV/VzU/XpbvW
7y4tvY9uU1RkofKTG1mmF+WA81mP//uU+6Rx561GnRQsN/0Yndgbb8AGbS0n2jvsjSSmX52e+B70
sh/tlmaEGNc6Ocbig4vwOH5zEnjdYzzcmPqQjPdz8Jw4T2ovuHDF+MNNbKj7LHmVLcFD/l43b2n+
4KfXZUHzdS0q6wK0bnrEaxqrUx/suxeoXdl4a5HtbBxSdtZBtm2QcfnMP7zPJtffWSH2s0Flp5x9
Z9ksXnDZYQgKlZeEy0BSTQn3sybgdPlbCAckfnMk8GW/DOlb2qA/pnbqp5VhIh8m/9oz4Ci8J2jc
F2MqDnGznzjfe53elnG6HerlMQFf33TpZ4CY1G1YDiPkcAorlGDER2KaanEHmXRngjOsiF6dp3KX
Wtx/Y33KKDZ025zNTu4ablhrdVvNOd/NU8mDgc+fTJxz4sAP5YIv2/mQN13ozZjmyUizow9D/3rE
PuV65mast52l3gsUfJrE86qJPxHpMnLdZJGHnDhm4oasvSr4IwaGetfZNz5jCQ2qfHSsB6e/cSY/
zAJgKhWTT48kZ+8NaSEVQYeAAL2k9SiH1Z+2HFz5ZYnjwLS+J6aui/6ayzvV/K5I5ZtdNdtY/DFX
edTwaU3jLWeBo0l113Ru2V2f3qMHZ7CjNpIHT4Ofl1DSZUfOiKSNrac/dfbpJWTN5cNB1Jz1+KBj
QK3yq7cUTfDID/sxOpJph7nNCotv5QHebyV8NE6bcTdqAp9g7ZkL7651Sf6AuL9PCKLCLJjm/V1V
fFXuR4lsqC/UX6PhsiyiK+FciLe+XOMcDC74pFclzdsekGzPs21Yf8mBUVq8UX1v1/TLzkh+5JDv
/LE5rvA1A32Ommc2hNzqTh8KRTlhHEwudJ8FNrjQ11K+xMVv6ahtG90XjMMg7t+nuNJQOWHuH3dT
7m1U0dGbP1YeXn+i0HR3aln/CYAqwLp2Zq63GkZM3d35U0Dkmnqu1hBqJzgFtjyaAwrOF5ShjA6Y
pVDbTcGbV/y6JZ/B2U+AOTMD7vJ9VOqty+3aMFZzyDHjwUMUhF9wPCCC3DnKeCawnhOAI5KvhXZu
wv/pDbdkou1qKULMbMcpv5M1+8raS48KQK81zCfEv+eYaK3BUE/d6mlG7dsb31Yf7Bo5nGHBM81c
A5bzs0ZBIUymfW126ot2F/s7B7YhmVHPY5v+lUozuEhRJRGyof/m40E1H6mc6atH3LI2Prm/Ftp0
n97AZ2XUO/M9EmxKqVfXP2dxhgsdHavNpK1pbu0gelusB0M6MJqrC7/wUmdkIfj8FG+Dfl4bhkq2
H73HZ5ctR2mhWSjxNRq0gpWiq/+ljDoWVv1SBDbm7w0kkYFRXuTUJzf4EbrfBkNyaHvciv65m+3j
VHes7plWob1Lh7c8Mw9ZZfyVht1t/eCpqlkygb3zhXOfROZ9NaFHq05OhFmBIcGmYFkMXXVnElbJ
4P0iXOMR4c+pw38ZKzz2KwicmUBVY5chcL6b7io5nCZ1b/9UDH0nM/+UrDz4WFhsmy0VuCWe7Hi4
tEiqmqH9nct9Drc00t6h9p2T6mC3uBMwNoWllWkPKTaqvlUEznCcxXhmakJw5xnVmzt5J3sAUpld
qsXZiNbaI21d5aohgEzMe8EYJlg9RTedVEGgJyxB/qv+yZ+HbxsHLHCDFioe30/6qFsumLxkktcg
E1enxWYkP31FTrfzWFVMDAjZLTwGGTbUBUg3UqFgZX0Vw2MVGLsWZZ1JKWHjiDZcb2sxpDYs8d5r
YARcWsLQz9K1CQrBamuYnywESAokS7EVp3p2aJDXqIOHiTQTQDTXXrQ3Uka4rMVpGDs6ig8flMSm
QNXttxVaTeLT8qU61mTxMvvEL0PDnVc7N/MeMFSgJpuvRjptomuDsnOhYAbsOD5lKvhofdjO3OnN
9CJyh7nbhFZ22iXxj8Km0vHwV8RdJrSOjXMp2CuWhnMjrP7PXBi7qHtpKTaT1D6h2OAIGI6YhHMz
2sGf5AL+O+ufwTBOVEyA2vDfl5COLJSQZKn8ddQ690Yia3VgMi6RoS6UJVPbvUIL2MXgzZdugAoB
lhdqDGTqdtFhhXKlxAnttWhyEyLZpdzq0XoFmR/akR/O0LpYwsmrGMcQmtAmO0y0JlHVQyqtjors
Rq9n1ZoealwdaZ+z1fvwIbRWLcPoGCzLWCJogevAzKKgEmBRMvFwlBNA4+awdA99r27xQ4PAHzcO
ua8tzXXHtAVtZeRJLO1ADiA4RKI5GusSLjZeOTTDKkPLve6dp33W3rmOvrigw7AUX/hA7iCeIbGG
Mmhs8mS4j6Njh+YomuTFSuIdmMKjIIW160ZCXpkesDFc6QEO1EA4IBT5gMQr71xb5X1EAEj75fNA
Di12GVZFTNq37PDey+rVmKz7vF8vd8YKyfSAL2k3DcYmkP4jOZoIjJk00xmWXhtWD00L/53URdnq
kwGMckWQp8MClbdkgPDhOB+JphCVtCJmKCceKZ1sS+vCkuFVUvy2o2Q2d5uhCcyH8bnuyQhzo2/L
4S2uZoDwzvhoYBu3OkolG2BwxwwGi/yuXXrsSNmhGYy7eaEqwi8zZvpoYt+xqJU2E2nrEGNDR/DB
W3ThzC8aay9r4HZtM92RrruxZ/tkxAxzfLXP6CLTfYnQnFeOGUL0k0TDvqApy7P4xciDbSP1gfY0
vDbo9mvs8n6vz6n+yUrCxQhFwBX1HqWIZ0hTcd4c42/NIGUmMi8o333sNTG4wan5WeyDDRpSqPue
+xMhZVgHMRv9Z2MWx6W2mefjZYnRXA0ExUGP9bZBFZ0QGEICoAPH9QWaSYw2AfXpycmKEPbR1oFS
6f7R5akwx30z8L9419ruqw6erNQ41q6LoUmx2b/T5mNcP1rz51QyFHJ2aUDf4RAGxSc7ifk42t0D
HIu/Emp8yc1AKdvPvCTlZ4U+0x7dJ1VMF2W46K/S2yrBFIWJbvE187CeqNyU2Kbui8SAD1GIjZgE
OrWKBYx3NFiUCCpBGRwM43auJtoBEGwcZrXuH+aB2sXj1CcqlEkPHk+k2KBRQN8RhECU+EfLaL1y
CXBI7OGWYPIH4HL0CfMfDYyr6b6qIqaUKrNbFtSZ3d5xoLruk2kU2LOEBTCkx0k/Ru85AHbFq1nc
BU7G04AVvkauOOjmqanUrTsTTrNg54YuhXzCRKc09T2T5e+ReW1bn7XOPzu0wgiV+BYaprXHCdk+
Y9JNU+fx3o4FQ6pxJwOcVW4W6NuqSw4KaMXQTs1djYMS/pCAmqXMTe8VhHS0VIAB7OmdaUBW65j/
IofcKzDgmzIDTtasdOsGJNpKu2YQC6IeAHa1krABTJaHADh2ulKyc11gaVvJ2XECQztdadoTFCd2
uMlrvpK2pwK7VICZKKv8bYpOZjui36diEtHOFUuwrw0TZo9NNoVc1huEsYWN3pAdFEuiZkGYgpn0
CRrCa+pO175ldkAjZIX9Sgmns3CK5imfR8jRmJfJe9APw5BmN6SckYHEJJOvifHQyh/vJARLfwz2
EVHPSH8xlRk+vPIRcHk83jorx7xqYYdkzYsYxQSPHNa56Lo7kJBUlmgpT9SQYbCS0a2Vkc4OcCWm
+8xR1g9v32cPsQlTHRWgiaoTzrq/Etcr0OvRymCPgLEXK5Ud091NrFGGuD7baEARCe4HFs1GCxfa
EKNLJEd5HFbWezBBfa/Bv8dco2a0QCwY9a/0me2P0yfDCghqzcivYl+DQri4Tnn7Q24Q9AEw806/
cCAiXvaoku57t3/IVyo9Dgv8K7Bb0IdPOPx20LlgK1G7VSvT3gRuX1ufFqh7unEfEVxHNLlX/W3i
+Fbhxt0IgxbI6CGMNKXzZ+Vgk1FCi+fFzU1b0ImUNHjMhklwGAZogTjjeguDrje15SGdnR8rXgmd
9ZpTMe+BOOJCZkPLOA21gZxeY2QGOaD/biX+1/2ak+K5aCDWPIAIKp60fevQpAwV53x5GYG1hClP
+05V4ph6XAlmU7QhkdjFmjkQrekD85pD4K2JBO2aTVCuKQWKuIKG2AJBfIEyJ2om1z64niPPwmQG
ve6mbOPFbjlu1Ktn9Dpkk0iRkAwYiohJQIATbCeCE9SaoOCsNJBlTVVwq6HZ1lOoGtxrkDgZdVP1
sQdhN5O339lCbAVmGkYevM0JwQ3jmuDQ4qsIrXtSmxwCihX/7YhkGwY8KuVyji5zJa6G/ZBLCyzW
SoepCIuoV4pK8RWvGRKI2PnJ11wJc02YGNasidTsPkwA4maM1Mpv3VNR5mPYtu24a9uE2zV1HktT
6htCcuaS5Grh+IgxIpruNekiXzMvotqj9YI1MhltFiJ7ffTXhAxpsJwJyvs+gMZdrCkaazDo3JOr
odaEDTmTtTG50xmw8l6txptxzeOApmVdamAjBV9U6JTsJ6cSWDopHsrzoGJE04bsm/h2UD7kTiZv
E3AYD53ctjfGw9glyDKFSnf1mhVSExrCPoDXe80RsdZEEblmi0xryogL6CteI0oInFlTSBALo8px
aYiclumeQ1aJF8WYGlAmk8kCwKRIv6RRPC2NVe9HB00b/ErWF95OdlF3QM52mIwYoCWXjD0jCYEX
M2xJaX2cCwTNQBHvrUZFK7Zy2C4Wmwk+ML1mrwiFJ8JLKDEJhr90ouAaX7NaECWECHyHh5bRvxLk
ubjJ87TmuxTroshcM1/gKwH+IQYmroznhkBrvGv+PoBkIFPJ0KFGWFcWAkfFmidTEixTrwkzes2a
YU0hw5b2MCWGxvOZU5H6l++VDzHBcYOrt6bWpGt+TUqQjbsm2gxE24CrQRunZswE/FG+s3xp/Kiz
0d4Xto2OafzLE1sxzEa+JNbsnG4RT+aapqMQtNPfH+mUaBDWxJ1+idCUCTJ41jQeha6LDbmFWNH9
aZKF9UY2hXXm5g9GZc+0UwSbKQJ+SBM0IWKT+cNhfiKZgc6Gxeze7yei4prVHIq7JiwsghPX/KBq
TRKaiBRy1mwhRchQkJA2RKJKAs00eg7WJKKSRCkQCwhkJClFGDGvMOAg8jp9iam4/cmbFO9ybEEe
qKbfiPEHJM0FzvQ7XuYHy3K8O89wXnTanSxEgoyY8nsZ/M0xTR+aNUspYshSEK40E7Kk17SluAJj
UJp5cxJDS+5ijb9w+YCGHBzSBjGEI7mc46RRu8pzGDgQgeii0uENJWxnzXsiRvExLpgfk2FIL7Sm
QlWz92YvwQOXsI+UH+13xl7AEuKp4qRUJEsRaYX6mqypntApXA3kL3gdLp3xNx6cj0ViNB3mBj5H
4l6BKBgbc3qz1vQ4dHoxZGrSEkXg/BH28jfWvmSTgd7UXABweOV749AaLo6Bvm/iI40wqNT47Fjd
tmGemGQaT24Fn6sot0DwdxXyub3qEEMZEqRVO5rn1MhvspgoTrdI7rlrgSYXxq2//mwelFxKIHml
urkpWlsdo0KS1BSUr4OpGTDSkxmAnuif50Nl2jweQ3RUPryyHuxW5HL3dhK/rgeAl8KFUilavzlG
+akFjKBvxuKUcZhURWjQY53atRzwKR6qXok9V8nvFKtDY6fqzEoOwmb0qyM8dBin4kNnO0xKtcME
3w2OPIo8O8xnWGQPFxB/z2xsxcn2iw9Q6eIGKhfBYX22M4aUv55SLhECUJLFLPZVBi0P3NqmKxpa
x6J4dss4gKc0A/smoywyfWAgVfXb0aPq0hh29azECe0DrpY+v4qsuGBk0jy2VXlO6vZ1KIhToahO
jz1r4LpKeNIGrsFM+CzvKWFDdIY9be02QiQDWdw5kN8uoHMLh50F2rSuewsAfO1NFdUHD5WPyp3z
EsVvmITWm0W/9QvzMoaIE8v52wY2wA68H/w7I0pDIjuYMHfkZsxMdPKOQidNMcZn2a1S9qFnErSD
LcAmzuuPwxT712QomPXbf6AdMJ4yXYaU8jXAY3DDhuOvrPSN5xCY7EPQXbi9oxyplG7aiyc9Vs7Z
0Y1+gFfAfAam1LQmC6cW0aKog0MW5a+Zwt1IjkqPyHJ4NhXAtai34H9bAa0BBpthvSXtuAwusZQf
k9WDQ0iQRAJBBuTqyU8MS3gEU24A97vjdLtLcKvs49mqkQF0z7DK+Fdp9RM05aPQkXPAhrgndwYO
WhKBPKYewHZzL2M2LvG44gsHKkmSejjMxpNdFDS9M2Rue8ICSd9O5VriJEV9BQHthr2ZyZVBcEj9
WDnXIdN26FSIMYqlph/16pvOyliQ5/KDUeH7UmUHADPTeRCccXA79WbJCwyWFdlIdpaQehytvmfj
w1NxeQQ/eEv2KLt+15JHblW26K4JeCGeG8SA5b4E1bsr3IRATMw9m7K6UU79Lqwx3k6WtxK66qux
8s6DZKkB92RMZUqU7cKyjiLjTOpnYNnu4OzdBsxGHTAwcLgt5zwF565gwCJm2cqizbdCjHITaQqw
ypgfU1sM3H5gAlz52UWcG1zScyiof3Y5xxgTwQokQZcJCijrGjuRzy4LRyWScCfGbhjDhiQb3Qgt
jxkGZa1Y86HessVlty0bMjxbxRiie66W6JK6uHux77UJe9WY0n3dzf2yRvvNirm/mw3/FlN9v2/7
PFxsfu446j6qYPhy6FWrFa/s5CzT4thL95FXflT+rA6l7kJ8M8GZWwNmtEr+dEBHDnIsSSBYvbZF
kh2cgFFCFxCwaugBzPVk3g241BFp4GAFhPRUW0xJ/f6nAZO5x/QHkaLvv4OA2kehK984FnfiyFMJ
/IfDL07PCpGRWetbcu2Cey7EZG+k/uoExEioEh8FS6m/iFu072q0nK0tl7e8Sp/tZIpuiuo6tfvG
9DhSZpAYc3lDXUKIA67ONK4sJC1qCmOG10zXK17EwRwRKkc2WkC6shLkT1yzSU1yWmwV4SBdb+uy
6JFjO0giZsHuY1TUjaMCT0I8Yid/8P3W2z5D49xVNmbB5qA1wLZZYgZFbY10MY6+yWwftspUGate
f0FJQlY6WhNTsBuHUZiGnec6JA2xip3qj9RLhjvbBvOgDSz8JA0gZlSsF/r8M+nAMLYR0iuss4xk
8DeFjj98Fy6lLnTfEH8BWMBU8NUS6REW2S1VMg+M5h1iVKA22q0+Dd+9TQMc9wSxg1bsQDw0Sr5y
xYn/H6f6H5mnz2j+/ut/+fwpEiKwur5Nvvv/LQ4VO87/1Sz0P/97/j/+2/+RwvbPr/53s5AI/hVg
3HUDnD2+43n8tv/uFRL+v0zH9Fw/cE3fdD3vP3mFxL+ESYa1aeGZ9QTBev/LLOQE/7LpBOH7OL7l
WML3/1/MQsL6Jy21yrEmlGv0qzQt27MggVj4iPjjMIRiJvpPEDZOlMEfakRFjeXl+zVlYuvSqo0u
IB1Ot5U8SD6wY1UP+XTB8wzhN7k30xH1in6v1McMvtIZmfhZJlOREpICgST2bcK0BLyjjx122BJz
4G0NG4vonCDcksznAryo2574md3CpLFG+obTFuxAMM/YwT/MzOq3Do7Y7RI37xY2w9obkn1FPcxZ
SUc9tCSOORXkgC28MkA38w9/i5s8kffrSHaaO7rK4aXpY5Q27S5LgvFIJcPli+cud7DP6Hj6kC1H
tuEdl1IiiG7tbR3JarXXX9vgflQBEo6ke1VsRTbBU6mmryxqWcK8Q7iXm7rn6JC1d2fl6r0rTUCw
Vgvr0XkfZz7PSE5X3RtXAyE3HnHWE81da9oXOcMBNwJy+gSbhz7A8k4Z81OLwWAP8R4TxgCkbN4r
QdelbWDfJHxjcrHQsktGL8K0P3VpP0w5Nq1kSXYjm8FN3MX7ykWOZNfe1XA10tTAfcpysQ8S62uC
ZqRT+TR45UuUJB8a7v8pcUAozUxghF3RrwZJfTaAj9pVl4c8lFfRJLhRxy+zJ0LB75m6RGUHS0k5
B5zLyLFTUjqToHuwGlQk6NAZyziPLjmQexC4TOXj+jMPp2lVjnsKaRBOWmOkIp0Ghb0nGd6KhbBy
tMM5IuEuKEdQSD5xpMjKYFfRjRbOyZzbGJI7lFC7T0JTC3PbTh7IokTu/BgVkKsRV2FMGc9+J03c
3PNf4C5vYKQHIARdtlctKGc4GGUKrUiy+wQ2oi6CrVbolnwDHmbX0M7W5953HpSdx6D22fBUJuvH
gHYO7yhCtJS9KIjMRHD2Iuq9ZyYlN7aciEiSJGVnedjZTNyFbz1lTvot5K+VIwRlLIlBQaOw1pVj
3akCq8OO/BhzbxP2tzHJvmjbieqEZOVwmGwyQYqnQjEPnCwUHIPpfVTQS2/MrFAhXoiNMUqXm5Xy
Bi+coB+YN1nrkWQ8Ocd2ac7DNKMnkbNxsmT0wuzz1kjxzCatD124IEfdBV3BCOW+cxHUFdTmG4kK
i/L3qgYPl74uKNQXrHZjce8q46Obpr1TW4hn/6QGb+4Yg2Wua5QTrXYG3CVRuEpk7KmGgjZrNlNk
0eAYCpcYlpZIxfOY+fNnuaS7FRwzE55unu08UGdf2/GhzuYPp1PM95GGm4X8bbEwbOZB438PbHjd
cDk6Flw1RyJJITZB8KiBrCFi/VPUqIwzMt9ZCFVnBe6amebGauwT1cOVKL1oI5wiIqZkohWoUu5Y
v+QiRwWsnQLDGOKLhLF2qCsURyLld7Kx7uH2huFV2Q3asukq5vGj6saLEcD8TmGOVAbbeBTft2Pg
7zI1iQdrdFj2VS09lTzUtmZpD8eDsghJP4t5As9ifWM0JEpFVMX8g0MyraG5ldm3L7EnR370zBRl
2RsLOjonR8fnTNXjXHZ/rLlkJ2UR7er57PlFY18aazmPY9Xv/DLeB4DGeHAy5ybJgkOBUDErIlwe
k8HaLylZ4Zmo+qnBYjp+NjkBhD3vUXfM1ZLaQTeNIwBObRJGJYWXPVlHsuPfQHPWyNAUxIycxWFt
TGJnpzYGvRLreA3DRVRlmIr61nMgGUxdA5APKUXTRTTFtUWxhn6JrosDoBmRQzrNsnk2EK+eaCrc
rSMe0oBSO9BavwxsHge35xqwmHDCxUPCpRjP5xBFfJaBKeXnNl+8hlmKM5zn+9whHSC2IqyGqnnJ
445REjIhuzB30Iigj/WasIp2qLbWCBRv7qp7CjTAdPCi0XtBDJYtckCFCFB0/OhOBSyubDmmExbV
faR/u8WEe+gwV2OOeqHVAFliQYq0kd4YFhDiwk5lKOnCAHL+E6eWonSFXbnoo0fc0Fqw9WFXEint
1Hzu6HPZGwzsRck82XTIG0KGZ8rLztrK96MaGNhKNHEjgDyk9NjPR17jUoh9P2N1dIr21u+CxyJn
JOfV7HnK9DmwmfmQO3hb+LAHXANwlJDFIZqOniNeYD3WqDaBUnSY2jxkB+YA1cuTOftRDg6oSNgu
ZGefNUpvJjOKfg80W7fimFgPo+kgXJktGOplMuIy338amKMjKjSpFUYcwzHBwxsl22O0wPZu6i4O
cyIHMLFMzziPibhbttobv2tcSOexXraGz/TMmjuxi4hy3iFL6+0jmdZtR3VgLJwF0TW7SfByWK6/
H9ewsi5qP0rWUFTKyWfXMaRwyGPa1g56KyZJm6wjUkLrdZZ7NQOy6aC3zYfFWo7Eju17tKSDMZI6
TdovoU1+2FnoWTn/WVUX1Cy1j0kQg84WZjzjNrN7Qp4Focw0uccRvnepgQZmZRpZvjxVo/r0qq5C
x0lVQcTXxWqwwjKc37stAtqYs41oyPYuqegjuhYbLe5POgDHMtAzgiUlg4rsErfZr5TpzqnRRIrg
0g1iZGnHrzV4c7t/SMyAtgHXj49NjyzONLBe6G5dH0eIoAz7NDcpR4SGEhCnJoTMmi3JUpg3da6v
04i8RtRknHcXxjYJ0nQEiXTpnnLSZ2kHT4EzTCdcKdwNoEHQoFjzBUN2tO0CkGmxH/x2awZiQAIE
GBqaIXqoNQEutASLR5VyO8iL2XOKIQEzQ1KM7wtZGjewVUIiwAt72qHsZpGs3/mxMCjQ2uySzvit
jInIeLarQZJ99sp56vDNJQvKtHKkt/PN5rttTUEktvWoZP9IFEGwSQkvCUf/SZvIiAlP6pdGhQMi
h52BYmJJ0zXrhjHdLKOHkvsrFPXI/6PPBqiAhE4np9mt+FZXmYBRD4emJ7Aimk3zKGX2kcWVZipF
kAzH4RPJCkh+PDYimvtMZJW5NZvqzSnZ4e9nFE/AEZP4NIPhyMhnzMii15IDH0wrda5mXeLNFdkQ
IzNaH0WK8VhlHieSN97puflxjclhAom1p5mthyQm94oseSrSDApoMKAa7Pmzg1UPoz2sx7PQZJB4
0ROSyWsRuyemxfJmMhMH1R2DiQqbRxdb2dlAEpDn/Y6zI8Nea5v/2FDskdBKcInYf+CdMgJ5i7jD
t53ColMzehyk/zX3XQTA57u0h+CeEOGwZwO2aQ2DHS3vJ8jgb1TbRLWQa5UDropEOhG0YsV3+FEv
69Acpid2EJaXbdk+DAXKW0KjOA+8G7uS7tU36+KsfPy9w0oMjIR750bdWRF0n8YMe2EbwxXSyBeS
Ap9s30mLeyppTmAUli0TB8zPnf/E/i4+5K73Uni9f6nZywgP8afu8DaSFrEZWy4qvgWkr+xuVDUc
/Ki7b9QY3zo/GYLefVPhPiKuRE9MiROEVINb3o3tlNxUNXIp3FkdaXNML2yXRC8yDgiH9ZvX1gB/
VS6C7U6evxse9Hg4NWtsXIZSsioOEAes+w6yjmtCAV2Gh5wymu6DiadK9krXTthp5nYjhARExWdt
sHSMUEmH0jq3WVLz9mCzappk3A9J9RxXQETmVL+ZEzO0SGeXMa5RIbbmR2uk9Vm1aw5URflIGUwZ
1jkYEaT+Ek75NLXKv9FD292ONDPiF1XPVi/VczniO+bshrICiwSSmXdtsbV08IpgNi0yGPYi98et
rZkJegIRsVNiXIDGgtJ3IvkdoC00xtE9VvHcb1QTMXHL178U87U8eOtqKzqhk7wUwv4TeYBpKQGv
9cRmWU/83HWlbw2bh5lHDw2j6+PowJmop5vZ15+KZAOS3kpqfpeh+xppWBefujWjQzZztMnYfnFl
wMXPCK5kQxInTglbxg7nqWVRPebF/eSXrMvtTwlDOyToZWxwxqklyTg0AAopMzmOU0ZqwyoD6fg9
CuQfwSlvP3MzfSWS5ugq8W7DkNr5EwXglPuPdQobTg+MujLi5zgXCIgzzYtRlP7tP/+YCMCSTZ4d
FixWh6HqT01mYxvzFwhSurkzIaxzd2Td2Zna5jCKS11hG5zc+NX2zIJdCUtYD3WkkzcPpCFEe0OZ
aAtZCo6u99xXrECdsXusLTlfEuutKAaa8SbbExBV7XVOk1OXDh6X1AyncZnOeaXOhh19z7FmY2x6
wc1Q2JeZ+2DrWqQYjTPGFstMDoUtQ13Ut2QKkLUDDVSMKUpK62WwlT4bE2LmMSt2KBT3cyu3i2kH
20rQuEE/n0luMZ6zjFBqhwVESuVIAkjg3Egg0vTjEHqgdmQTPhpYTrGRYiy3/3oFqHDHx/YA2GNQ
Qu5qb7yB9MsIdcaWxTv7lY5mWOgu3brQeYXPTRELlpOctdgUA73D2TLhEeo42VvvNNnL6ld6GzMs
eMGwfOTV1G5zVy6crwACaplCUfLlwZnbL+zX5onUhVxSr+ED6Y8FZqilomX2xv1Ye9RQI4EMhOjF
jfcW4CCI1nO2Ld2zM3QwwBCQd7BsobGVaEkgj1Q+sYYMe2kdpgFn/XT1GlseUg+nuwkFNzMBJqAZ
KrAF0unXGX3o1YvX5Z3GYiUE+pimNo7pgLZWBwC1DO/XMibUeo36M5u8u9Y6v47Q8biSJq9hnb41
J2bzQOpY0HCQofyiVjCZgJB33LnlY1nbzzaRICGGePKgo+hqwFyWyH0KVn6J3y77oaUzqomzJ2Sc
DubOSAYemio4xVN578VtfSHmlE/CHh+MEZ1eb0AmI4faty7pjI08iJMvNEqv2koMhEZsLWr5YWvz
UEZLc/o39s4kOY6r2+978Tzp7G42jvAboKpQhUJLAAQITjKKAJh93+fMDm/C9jK8BFv78u9ApB4p
kfqkDy8cDMcbiJKAYjVZN+895/y7PAHpBQjlvdNUNyMHDgMRpK/Dnf8wjPYzM31YK4OH1+3UHgGB
HYIR4dqA2Il9WmJLuXt8j3tf52StipJ4k4UdI0C0b7cMfqpmwJaJcrmLOK2tInmX59i741Fidptg
gElOZ3keVs7xMKLUGyr8BS0QxLX1zkg+IYvBmKCf0ospt24Szio/xz2cDAXaK4U9X9Z8mDII8aOi
FDHAHxw5Mw36uyCBMuLb6JjVp8KfLTplvhnwtwwYe7vMwS0Rkrg+9hgBFPa+BclH6xmdqG56DBsn
WZu1D3xJFLrvRsON+I1TLKVnWRCgg0uaLf4Sl5j3wbGrejQgduwSCzDuNbTJXXfTN50E1YZr5ng+
TT7DHnWUkOFjzdpVkTonjAtRytdRt+71VgigiNLjbCREkNO108a7rKfpMgv/0nb0tylMBKju3sel
huo9WJyL9Yzsr9VwfmCb1+jksN2pxfIUGUFVVSALCJ7TSxxQ5oPFNGudwFJYxS3uy8CEtAnm0u2q
pucMMW1G7X7xsah4gii7w7k/2cfBeM4Aqln1uCFi6lrvGhqR9WSn+3hg40jpKyxyGI6DoX7u0CCP
o/E8ahzNxOXgx6W1l0YbI1OWqaHZbNuMmmzSyn3pLLAeVOxs6gYXOqkHRsqKnAPUqFHbT86uLqcZ
maVgjdyOelbGGzxizyqPdq53zjU+I1Alh34bTltulhIG2URYH/OMmDaIYISOXXnUP+QOHcOIxsV2
5pPCanDHTYg4i+CLJJO3bRZQ/7LNu02RaHfjjEJ3cRC6lGI/gI/FkTc1Z2WHhndc8vtl2SZp+Qyx
YG/CJDAzaEAzWlVeaFtOBAVRvAcQjZdNrLrghMDnU2L1fOSVA7mmunOih/NbrLYZExpsui7OJNzW
9ymt7Gby4FojZ8nN9rijQl0TDHuU6Wo/YRxMhXXT5JWPOgWlZjcP26W3booUe3QLHHupQQhb3Iqx
T+tRxEu1jWqkAnBIJgQfiKjOgmW5JYCZrX5m302YC7WUCXgOpYyA0nT17+5lf9G9zDQUAMJfACTG
+P/8d7Zm8kZ/gEvwJL/iEliVUa5YpMMox1C/WpV9Bib8N64Bc99jI8NBjL/xxcKMABhoVOAPBMfQ
Tbv8qi37LvrP/0Hpb3i8Y+u6rQzH0Y2/lw2DJ9LvPMxMy8cpzXZsMvHIqrFBQL6GJdpssIYlRC6Q
MGIiyP1kHNu95Wn2JoWwCRvPv3V7vMWw+LxLcF6a0V9vu3g6pQiCedzRgUb5OYoRRoB63e0HGO1u
WKfbfkE/G6E7rowUX0C35I7o8meosLAUTlWqSONoPNy+dkUf5Oh0kJKAjJJSjCdVbhSoLGZ0hgq5
Fn7vjF17bGIUPoPwntSRMkwdQodzbqn8PLbm03k230WT1R01TF/Wva9WXhPd4ov5MWC4ehToQbuL
jZZZNjJfBUMc0r63iUY4IVMRYJWMk/iUtE+5+3bQnBwfXwLJPY9dGC7JqXI0PGwimDgk35F3ZZm7
rqVwi65hd6wYWN2zPR00TcPSpkxQQs7DSYFNjxX7sAgnhuk9mVwTjuubUUrdMmNkYKdwVFIXb+fg
/TJG8962xYzI80+LghS4NljIVSnPwiJ5YMACphMoUqAKhOcQ7POWYt/xL/KQiWCMqdMeXDaBUwwT
2UNzvbB/WPgL2fgd4NRjwYhlBqE5+rXVLvkOWsJtP+gfNYUysXXgOgYypxmxUTZd/1ClLYfAbJ5M
mgTLhRRCUTztbBftZO4vzzZw7RFzjaMkGqdT1aDGwlTkdFAgOWmgLseoPrjl4OGFj5LAZURn5z4G
pPuO7G0K9m6rRvfJayt/5XpqWE8pCyqAYD+V077BOUgNuDpQjIc7zzVOJ8wseXGXiZ50dH42HyW9
tYstWLqxQ02qNU2wwxUUH+POu55j/HxH0b9QpaMew/02K9pbu7qak+BQCpk6HGPm4kj7oXygjqV3
3LpFy1Gt2JGzqD8xcz5hMEA6tqcJcY1NaVYOy0Acp77WMbqmMCp9ynz/eB4dddEJpU3DO24Ky+Q4
zLCUyev52hCKeLro/lkTYXOdWkSpjirA2ZMo1YkZs04kE/sGHOnApim0aeoL4B70ZGctxSseEOD+
g1+/jfr82amjK5w9thkEUCaCPras+UCs05zfQD8H5SDVZm2q7o6YvQnKIouvLQgjmZFQr3uVnWow
myC7HZNX/kDhgAMY3sBEDRofGg9fLPIxH/KRSMuymh+Y/6d7omB2MEUNMIiFDQJx+Ri+z21IpamZ
nVepPR7B4Y4tdQgJPToKJ5hbOKacmlC5tJxhUSHsLifIOYj9K74rGPjCAMuggo3CCXMgh2XCEkO3
fRYIbyz0JDQGRkglnDIHchlZH8UqF74ZlFKsx7H+M2aZ7AkrjcoTGliGJlwYa4wq3gfCYRshs0XC
ajOht5nQ3IIXvtuCbamZwtxNg/soMbHHityrQVhyi/DlMMZ9WIZP2E3ou5ih2NqCNoLSCelXv1dm
rIDHdISAc3PAiRcxR0pfmA4OJbx20WLmunKGWz8xaWniK2O0tbWDBAmHFva02kxBZpbh2HfgWCyw
91a1jSNa4eMFF3PxEhhhhvfSlUK+NyDr6osV8D0j22iLBQhlcKxNQ86CFsGsRypszQAYjtRpJbYO
EZEFrsqQ7LAJcG+FDMqLYaVNdE/90DwPXnKX5EptJz39VEaiJyBQnNUJzUSHxtoOn/qafxNDdGpY
yTtYdjTlBBAn6Yhjet/cA+zqa5iXWFjn5ERpePKZkkpnEE/nSE5dzDaVzyhDDcmwQyeeSaZdK+l2
HmFfMMs+hHm9wdkS3Fbmr7pk4uF4aBCRB/x2PRiSmSfpeYmEbxCnx8gk3jshEg6GyM6+VbPYZffE
l3Rg2S8/Q07m7FXnTls2iwcXmb5HgB/cFW8/YEWcSrZfGidPS2SNR6YaP8zxlc25zjAA20WXXMBF
EgLrnq41kdRAxtHzymXMNWTn1kCuoCkJg0Xn6lu3aThRYI1jJjhtMVX/BDP+UZeEwoWkwAvE6ys7
t5FAS45hggkb8n9trXfD2zHytqOu7qoeHiVok9pEgML+Sy5ija41X2zCidCRNpPHXAZVfMElgf+E
nCQ2rWPUPcgK7aknDdjrj1wUQI6Lc1bUGZ+gMRyKIYBeppLrUaPS1sQrnrwQ8qHiJ8z2rXMlyYOS
+ehL+KOB3ja0jTMbRWEO7huafQjegMWk5sYnRHFqxxWmQ0N3SJywpNjuLM4IWg+p4zcMqZpVKmmU
WU8upSN5DpJU6WIkOXXkaU0VclTU2tggIY+oUZgzYfBORsm8rAwkkey7oLwNChNfsjF78fN9ScsU
ETEmfSeISN6GjT4wA66IsCVkUw8BVhLJ3UQv+sCG5wkUhGeGj9GqReFRTS5JBMRKOKA9cGVrvBEk
1bORfE/U22dE4l3bkvyZmazPcCYNNARhPUnU1pCcUCKKbDJ4tENPhKiSLNExyMVcB78qryIFuXog
C+gEMXm1Yb97mxJIOvfgDzD4sWQUHeIsqaUJ+aXQTZVkcd6NL9mm+oERWXyMGrdE2ue17OJIqGE4
GuS9zcnWJia1hOjfoAMLJD8VUne6rYhUnSOyVcdSrVJJW7XG8TyiothnH92ohWo7b2sHpZWN6Bbr
7odmwNPdnCwGYNhmD1lw5tcYb46BrTYGkRwhjX/Xs+vXOqhkpiHnNdOrdrLPUKCzNkBTVpG/NFuk
STXu7mwLk4VpOi7PLrLswpoZMruwBpISpY8tNJPQsE/r8FHXNSQxTLZXU9pvp6bEwoV59Zqxz4GS
CfvBGPJz0OvRakzFJV3FF15YnxRqpJjI0FBC4ucawDNol+FdrRDLdAmwiG8ZLHIGTqjI6Jcwc5r1
xTlye/uG+6XY8770FZgpGerzkY8Z5aojbY2MKpYEsUnA1sAzcHsXGeSibl9al8FC6e5d5L6gOzHe
Ig2SJDYlHC9Qm3an+DTCuSByd91jJ9Ekrrbp0E2u/AFT2GJB9zHqjnaq+4z8lwCYy++643lC3+Lg
Infs1YjphhJfLG3cDC2jQF+zr1DaPVsiXLBIhCrhnwLWUivopHupObsC8EtPqoGx94y1T6zEhGGX
QMTdB2lA6RRd1Tnp1xmWR8fdnNz3+HIQguIcNTCdowjzs1BhlInScV7ZMRxcq62uEqwQGG8DpKvo
IvAbHMeW8nKpUH3FJgkUtR4+JgQBkRwJcDiqq57rjg6YMxZ7yeom56vA5lzHSgzmdd2N0cqyDEbC
sn0G7bWWj6ZU6MGKCDecyLxtaxbPRgWfY+xDmyIR284Yv85uwYYmsrNdlyfdhhP2UeX5xurm/srS
LyvUzRtLK992HiiujeWOstBBqLTcLFbyEU+lj9OEK6VZ74gYW9mPlZNynRy2Fbd07ohlPjb96kID
hc7SFjPi/NQd5+uxbErEOSl5burSMs47SjKvU7zjwCInOKXGK3R8o0yDqXNkcIek9wHOWUbgi/Dc
049jK/xojnyyASmBWV135XgxTgN6icA4UTEeaeOMHtvMQN4UCB/DwV4AP0+gPwcMUAkYWGbvScwx
8CUWmLA9BdDnzPZxCc0nrFLnM5zHiAV/gRgFbJwFdiRWlwYB72fG+edtwGKueyPG2Ky7jsq6Bsph
Qx9DJSKv8VhnnLlKIFqd2qzPteYgYgMAtQQKzcBE4YZomGwAkzYCmEYCnVpgqLh5TBC5qZgZ9xLt
15VHuUCuNdirEhA2jNJD3/rEkkX+2hNXuHwKsZAAus0ExM1BcxOBdYEm8EFmklhLK9G9gL8CAyfg
wbCQzWOkPVQZYMXBVB/PeOrB2Z62aTcrYOdLxjYQeYP5/QTeXArwbAkE3QgYbYFKL7qNsw84dS+A
dS/QdQSUeW5Ub5NAhVtb4O1+11q7wtxTNkNs7olvWOD4QEfF89mftX2RdY/oXlOkRsJFuq00aoO6
LcJ1Tre/MjCxGHVElLVO+RRMg0ErivUavuU3DiJDtrphha8R/mpafqwb7FfzzIBJ64D1UakSGADQ
rwTyr9lylJAAFqEDaApiQGNd6EIU0IUyoOAO+ONOh0kAHG1tMyEXZLAMvBe6QXKrhH6QCRHBhZFg
wUxoSppmko9cwkPUXepUB8Mu37vzgkBhcKlls9Jgfgph3QWENEZc0poyJadLdy6huSDBz2ELT+az
bgBX+rDl4WZ0qP2WeZOGJL4syGSaAPK3RMZSGHJqIphJVx6GlJqUzrWackBXhn8eKmITQe0qqu2N
L78zXJRsOq2Z4ieOBxRP1MQ26dqPJm7NRUEp0pqQFZtQf+u4Jby8wn12Q8CxgrAFq8qstZvUOPYP
e2OW3s1nWEr/DJ2KDHpczO5yPFCUPlubDOBsPfrHTukZG081w7Fmhh6MdCHeON0DqoKVBq625Xoe
TGhiTAXQL3qIH7VMe/Y1mJZh2NzCgPqIlaqxmhzjg5e4e6wSAlIF1g5j0xWCI4zWa04Or3oPzK12
tufF2zRymDHj1oJuAasTdF910kM8BKrOUZ/s5pQddSRdlYo+Z6CapN5VlADV221wbzhU9HnKVMNJ
sc7oanefBDb6DoSkeg7Og7r1xEMFQkaEEhF3volmgpc6F2Y0wIq91mhl9+6Alp4U08gd6HknSIJJ
iSlVlQXvoorYqKbV2s2/TwX/zlTQ+YdTwfPDL/+1JCDgBxNBnuC3iaBtmb7p+77puMr1yGv+bSJI
7LMyfc9QjuhbmcZ9mQnqb/Cjc5SOMMy1dNshC+HzTBCqsuE6psP8TqaIfyPTgIfzNN9kGgjX2fEd
S1fwlD3DknnhVzRlFIaeCZKEtToGrKY/e0duaz6im3YYskAsns0Y5gwlJh6Z2rosksdo0t4SQniT
2MP9EkAAHLP+kdVYbrqBOUandtnAHdH4KapDBGSqvDStBtLWELU733GgkqEoqKJDYQnXdCjOSMRi
KqeQfLQNhgQGJRlhCMy8KA6OWqpdfLjAsHrjPNQXbd/b2ruFtixCfLvBTvf9HE/ZWRW90/EzXvW5
z3l+s8xA6qpEe4DkY111JNSNmF8u0jEsWYaH4wTGWHH8p36DeVFOHHNgPJjNvPf14gOojus+FVOD
UpjoBkQHqyFpryqt33cp/t7lVHxIPGw0c+MBZku6DWqkqmhQrE2t4uvBwlQ/I5E1Ts8avPN6Usps
GrxUbxkkkoigjYfBMh6KprskvvauNRjWDbG1x6MDA9hyTZbm0TLEh5pgB4NDnKtHtiCRQNCIh61p
xGyejmjADf1imL1hzVoKNzEXVu/tkjyA4rIBaNGm4m7uVLV3R/4jcMa94YyXcU1Z2YdUtosKrl4C
SUPJcG3wvKV2Tm/opI8sfKZhcL0LKIHhAYfIMrL0fV127HBVDfx27GM7EzVHWQXuieVRm9acX7NY
hWD4PGTxmRPTNy9cLixwJsw+sJc5VpdeQQgZIlKKqNrEQ5Qjzbe1K+iQ96HCYdUso1O4L2RXZwS+
mf2V41K69T4+TNAR1kmA/49nULoPM0aXaS+4iY3VRISoqjVJ/nbuXB/9miKJWsvf15BZ4U3zSvaS
nDItvsZzcMOdR9fYTp+KOb3wcxLRzHy+GJSQgZtki8r5owrLnLmWRDJOrFm4qUFrKfTlKUaQhXOp
x9mdewNNyt/hVouxdXIyDnVDSs14WU3d1ZIRkOoBxFoQ5wEVF6oCTaEQI7+mTi5Hun44veHtYKXb
DsXchcJ+C/GCOvJ68F09qrFzRiVr1Mkno0x3bXuXpdUHlwx06rr+qgx4S6D2MJwfKovxby284Cyi
oDNEkdpbPmQ9A8FrZl2YMLOMUdioOeZWYRfu/dY+dnp1Q64AEwoGurh/rwuHAVJRa5sh7j84ad6s
pnE667oM6RgsxTUkljPT3RgJziaeh8EAcSnvK0Nb9wB0SBGHd4lQOs0GtqrGPnTUDzPGfiOaJb0D
XdTdgpSJ/Ckx3Hkde655bHfpPm0y4lTy+QlBOgqGbrrt44Vr5+Md6hH2l5kKoeCcRFQ80LJdnOJm
HeJOiGbdeBd7CTPcKdXXgDLFsTnjAethjDLbo3ZC1DhkTXujWfrHsE5O4sB9UDbmDoOw4QdP8h19
um4YFSWmaHsCpIvSgWYqnx0q0F1V+jlibYaCIdC/K6Yd2ezCzlo8QiZ8KQzrd6rGjAar926MD30e
wowtLIoKK+voMms8ESz6HCKZ9MGO19b9XOKdwAqeEsWm2dRPfEOYwsaQaGO+Qm0mAN3Tl/eDG03r
qJq0Kyrj7FiP5/S0iPGbaLt7bGYCAGVmJw46QpJ593kDTmiN8Avgd2TbhsuQeGXKgptQU3lOtEnh
X651iDFJpi6oG8a1R4PFYCmcjsdoCdfJDKmw9eqGoZ4GSSss4s2IAoObtDoxdZaP5gZrrCnuXbwp
YC+j3Rzq4bKdOu1EKxaseGqXbLE4r7DLy9OzVIy7M4uJkeVVT8w00+saZh1h1t1xOKTmkc2skoBu
1PdLWK7ovU8hDSnklNAGjZAOMh3Dd31g2jst9A4+LhpWc0t6HrRNfR3XCA7HhmWYsjdjen9P9uXM
TA2esJWW7xkow3xwNbXC6PIhXyTJkcHUadrZqwnrcSSuCGdDdEzEnROa1cdgH9P8Ppuq8WghSWQg
skOHLr2KtHTvd7Dlsz6EaTr5j4aFB9+AwnY9eW3C9HbedKBGKzA3iy89ZDpkWE/t88i8F80xxJbF
wghjAP49tfTpsgmNaIdUBghnZjYSixVVAOlDI9vWwZkLBStuG66lkWeCqVA1nGn98rYO8bWaKoku
i/SWsT1+8Zp4dzSmcYzVGb5PY35iZunzEH7kWDqZvJpztnLPqs6xT8MpvUvMkCnCktJmEFwTqkAx
NMKcKMVWTC+Tm2jWpq3mY2UQGBdppOwj3XNps9y0hD7qPEHfY+ye9sRR4uJIKxWvsaJ0hhDjFP5p
iEd1bLppM9BmKAKBs687fVqbHQ4NJA3urAYn507mdrXSjmMv+EB40VNUOk/OUN84WcX0dSwPscge
F6OAFhsW1AP4QpoOgvglCQCTOuiPQwhM9oANCbrdzDmNMKNep6ENgVTDm7MNMqzIMGM/GibvfAqZ
wOuut8IVAq/pke06q5pm5SqPUiSeqo0p6IfdjtY6M/HJ7lokL63ScaoxTlCp4k1euoeyqU+wk6DZ
FQQtdMDSBkA1LDZubUHZQle/pgRsaYkUWxuzrMR0TgYMh/wG/KlhbOVDGl3XaWDsTbnq9XKRK6RI
jWB8eHrPgvlNoR9idoHXY5eftWq6abqW2OTC41wcQQwFNqxn933rKufCZ1ezp/rUtkocbAVxHBjl
2oJBNkBDR01dHS96PZxUZPY2uKSDO1QHCwizBMp0jbdTMm5nfTB3jsK3LIWX7ENoO2qAQX3BQxNB
RkfBSHEGnYFMG8XZmXUu5k8kKhpagGPItJynBXZA84IZamC2uwBr2CO8Yz5iAnADkIKcB5zWT4EY
nEp/RyAwySrZud7Z50aEwbXvcm9HDnLtcEaB0Rlw4Ad68hJQuBB0GPHwyha8OLA1+HSCIXe7URDl
rEbaiZnBqY+rjpE85y/Yc4YqFQCaeB68PbDPTrcN0m1TMOtK0OsKGLu2sDlf3O5p6ofTGjxwW0AW
I9vzzprqcA3L9pa1j9+rqRjVk2o6x3g2Qshupd+KpfOqacEIPzDZVwmNiKU/o7/0pF+j+4aeKD1c
L92cj8yDcSpaLXRnNH/4gBKxd4JfKIZm0g+mNIaadIgurWIhPaMp3aOijYyln0xpLFPpMHsEMbS2
FJqPpu4nu8qDQopaby2mJO5Llyr9akbjSixZvJ2ll8WF6v0g3W1Gmwu03SEboPPVx31qenujsUm5
Yvyx0CJHtMqB9MyJFn1KK2OnkgS7GxESRX5+SMpB22LHxgyU3ht0jex1unFf+nIuvUE2yDH54Qjv
pXcngpsMvvDOpqnHOSCmpqFCqTpuCsfaezIBYNpqrnH6wM6W8UAiYwKZF7QMDjqZIJQyS7AYKqQM
FxRDhjokENIvrI0+TRjC1d5GicUFeRSbHtM1sGnxPGvVprZYdNDIIdAQ60BsfcrAiilHLfOOViYf
DEXWmcxCYpmKkDZ/Ds7KIajBUPTz59IJ42MlsxTFUKWV6Qqa7hq4DfquTF5smcGgHRNkEVekqcHd
tCwOgAx3fBHukdWxONsJrUmO6GQS9YmFDAX8ej7uYgb1LiQITATT43jEtH6gIaIRm0TMIqqWSPQt
pZcwPU8wRingLjK3GzDba3amKL7EUt4QpcwAGrQxM2Q9oQUcZCOoaURZQ0KJIl0gO41bpPKd6G96
hDgR6NaxC1XZ7jjRTFHrFKLbQeCKVEg3PrmdKxRAXAWzEc+lPibXHnOTFeWrdYRZWrFqUrhTmGTv
coRCGYKhsFUjrhnYfi4XL8xNVZggr6Iy8nlf0Hnhu4oCSUeKVIsmKTfKak27cBSpfHlXDDCiyvpt
DCF/FYim6WYSfVOp6pmoYTRPEeInTVRQVK6YcLXUgDO7qBKtVIxoqhf1FMZmnxbkVKboqlBGACaI
1sqpPRsamFfuiDK+b1Jjp4kyK5zloyPWSirwkWEG8+j669QHmR/luhei8RoRe5mi+tKRf3n4fm2g
AN/ERNHkjmOdRR54O76Km2aKu42TTrgkGkxUIT4qndvbEK3ZiOiM8uzaEhVaIHq0XJRp8DFvXdGq
5YjWwKA/+KJi81/0bKJss5C45aJ1a0X1BibhMHln6JojiQugThqikdMHbEISx91MVXs+ouDCLhNF
XRjAPrA7+BTdQ+v3V3Y81CcRsg/u7Py4QkNJdC0KvUS0ekpUeyhSbnXR8TUI+sgEXda5aPzw7kE3
ltZYG4oAECEg2iUSrLAGqpdy78szhQFoSKDh5Ug2BowdCvdatIWdIqgj1CjnUR2Ooj+sRYnYtvan
MGNUR14I5O7pwRfVYmPo0T49MZxhZxfAkhMk6rmbDsqbb2MosvgG5cQXQB0ckUSaoo1EXbVxOn9d
6HMvrF+TGTmVML6Y0XH+ftSHCXgGFH7yHvChvowyDprWxKUkRJYZapeDp+ItCyc7arOu2gPWX9oz
VBcTUWck6s4E5isoQ3lOou27tq3oKkQLWiMKtRNr13amf7Rgkg/QRyPiLAQ9i5YUHcYRw4cIoTY6
0w7B6SDKUxo0Fwud6ibo1GWIVmfNd+eu0oS8uHB0Kb9xrBnI6bH2syhbMabh2CJVVnopYObmU5tE
j5Olk+4yAiQV6bqeSDJv4nGlBejtynS8nDNcIxfR1VYIbBFXr1tR3M6Ol9EnWByvfYgLhPM2wUYK
oRDQdeZBL9FFvcsk/9QRPS/jTYaQUMVF6duL5ncS9W8RZvfK6591G5WNEoWwLVphV1TDmeiHa4TE
iyiKB9EWU96sCQ4Jd8DkuPyK/lh6rwJJciPa5BSRchglyMpFLDLel1D2uYLomXWEzZMonAfROqdr
TStRaMP27BAO4kR57Y9EfAcx8Y21x7YRcNJXC5mvs2VuzZaNjB51OgLJrqDwILhGeK0QYJslSuwF
63qDDLP91LKNNKLXjhBuz6Lg9pFyd0i6sUG6Ae4/V/3yMdUQKfnqBhsvG08y58r2ScYpS21DlLpF
sHS0CZ3R3qI8e0sy9FqLYgJe2DKsnsC19OPEjHvbFiVZZXifIUjEOw15QAEIt4v72iIxY5vk7NWT
6XjbWilc8zpyBxezWCjLKpNPfWdklc+oidMkbMvoRKveZdkkCef8rSe3Sj6kWIdbZA8TVrzVG4Ib
kwUIX3dpGxajOzWQpcxDbtIncq2AZM78MMOJSn3Kl1MoSe98BvEx1BikjD4ojudR5bIoyygZEa40
GhQNp91luX/WGl1/igwFJXFCipLV2KeeZ9/rC/dmWtQDkN8j9CNOUVVfjAboEsqdW2Rv1o526K4s
JI43gFe8uIxHmhw/MWLlV+7SVnibjWCQyGmqkcBJzUsPNv568AiWj14Y1gjKp9tMcTKiB6P8mVvg
FUPRs8VLSrFFWB2eAU19NSg0IajPnyhHzujavGMro67UGhYPBX4fLfZ6qdXBCR32eHqDo1pdRyNZ
y3MaYyUCXhrDzVtNOMatiA6Bb73wc02CKscd0srnyGruk0htgyq6nizvA2odfTXZBBzi1oMFrZ+z
fPsgUswTp13rBRynjTccRfDCCsPchQoMzUVBVJBUGsZYb2aQZ7b5AvI9QL6b8uHKSs36SutBxeyo
OcmZXjl522+zcLgwavyX6nJu4D8FJ56qHidPnWkzx0kSuS322yQ2ZsMlEm0JDp/wBC4gp1BUgCak
xoluhwRjZP3J/2fYwX98nP4Tsb/rQ3fAOy/u5rf9czNfP1NTde2Xgbr89iUN+Lb85x7050/0N0xT
HJ2x/DcJyy/v6+VN/9nTZAc+W/+EKYsy39AW+oZr4nfgYHwCBpGREf7515CWdZLuIZtZOsZcpBx/
/YX/2YX488/46xX988f82Qf4FbARQxWcVMBI9N8nTf/t62C90TGNsT9fBCFhf3UZsI5BtaSUrVCg
cDk+e9V8tVp+tB7+/CP+7cvwiIy3kwUZxmXxjYfO52/mX9fvD67A757hm5VgAAY4noGRo+W+fNVf
XwL/jZDNOWMcG0YoC+InXQl8c6+7I6w3nrJ1w1AW7q/CyP9mKZj6G3LDddsDsVOWa+gAZ7ze//ul
8Od2So7+6536D9fD757mm/UAgYeEdK6EazJDA7f8ej24b4AILaBLbj9frJF+0utAWPtr14PywEJp
SdgJXf1368FQbxSYq4dLvQEm6ju/rr+fbz38Hrf+wf7w4/Vgv+GW0HVXsVEKOszC/3Y9+K5jcoYg
WEHm4v2c94XyX70ejDcOoLhrm2yHlkh2vr0O7JOGiyaHY8Jyf+J9Un/tfWG+MVAlQV2Db/DZM+3r
9aAoLHBh8zDrdvnjp60ccIF77f5gyjnBnfFyW2AQ9/V9YZpvYHgQLYCXtmjKfl1+P9v2gMDstZeB
SpG6iNVgsUuYrsV1/Xo5ONwWBrNQB9W7Zb7soj/bsQl5zzZeXUgabyDMwNxxZQdAUfftdZDloPMA
elZmDKayftZt8tVllP5GjgOTr5uSUfSO36wHyiiGlxCYfGoLOKI/43V4WQ//BteBDAFT5+z0dE/5
1rfbg+G+8XyWAn/QYv2828Nrd0m4aXJMeBiJK4+t8vd9JoeJqxs6fh78Csbbz9ld/NGk9G9XUfob
gH5T4R5Bbgdl9e+qau+NHKdYH/i0WkLle9mWf77j4rXVJOuBm8HWlaJY4iv/XcPN9mCyHuADvNwU
f+u4+AsX67dRziqKs6eXIU783H5v1vOjB3zp6//4+89ji5fZBEXPNw8UI9xfX/vXAYb8/798U3G/
NJJf/fJLY/nyOp//+ucP+MeX/ua1vnyqLz/cxc/NoXmMJBSCwdbnt3lxyJkCnfUfn79DV/1yIP7r
+/mDi+9vpdOfPf3ld8mwX7bX1z77VfmUHprq8JjGz9+MRGQyxBr78jO5ev/c+//lf/wlmf/Ldf3n
X+Uv0IZf+Qq//Jf//b+elu9fJurS134R/8ie+ZXvfl1mRfnL//yxBTSl1Gs/AjcCKr3vrCNHp196
7bPfx6ST/JAZ/jKyee1LnPbJATd8/PjLnKTr738UatzXvs75YSnH+Pm799zLVPq1L8BdTdbZ99//
v8EtfX9o8viX/yZXCl8zeMjffyWO39d/kB9/EZyir336D4fHqHwqYpbVj1/nH97c3ztSfhtq/vGg
+TK3/t5f+/YUlUc8Zs+H5l/+LwAAAP//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1HvZctxIluWvpOl5wIQv8KWssszGgdgjyOAiUtILLERScMcOd+xv3TbzEdP9GfMJ0/lfc8nMypSY
SpXKRmU2MpNBjMASDhy/9557juOv9+Nf7vPHk/1hLPLS/eV+/OmVbtv6Lz/+6O71Y3FyZ4W5t5Wr
PrRn91XxY/Xhg7l//PHBngZTJj9iH9Ef7/XJto/jq7/9Fa6WPFb76v7Umqq87B7tdPXourx1X9j3
2V0/nB4KU0bGtdbct+inVz//52D+63+1VWbnyWXm8dUPj2Vr2ulmqh9/evXJ0a9++PHlNf/w+z/k
MMS2e4BzA/+MM0xwgAUTLMCEvvohr8rk190YdnOfE19yjKXvE/n3nz4/FXD6XZWe/fDzf3z96J7H
dnp4sI/OwW0+//+nl/nkxn56dX336of7qivbpwebwDP+6dWxyl12evWDcVX4y56werqt4/75Ofz4
KSZ/++uLL+DJvPjmI9hePsZ/tOsPqA3mMc+q+mmI3xQyfEYICgRCKABUWMA+gQzxM0wxkRKjgEkB
f38GsruvHdoX8HpxjRdg3R2/L7CK01wBYPffHCpKJeJYcsIIFugTqDA6g8DyhY+JzxEWEnb/Etgf
Rdfh6wb2BaA+ucILmA7//fuCKevS0+CyyqurorLfOLDIGaS6gP4KFQ4+AQuJMyp4ENAg8BGAJsVn
wNr9fXjHrxneFzD73IVeQLf7ziJsPt3r6qE0kBH/FdAFAiPmSwoBxX3yaaCh4CxgmAnJIWsKIRlA
+4dAe/dPje8L2H3uQi+we/edYfevgIyeoYD4Pg8g6KBKIaAWHzEPKGPyiZkwQgkRhIvPMY//1yj7
6PwXAB0P31deHE62MD//j6fMCJWs+/aZUQTUB8JBAkZp8CK8gCUKEvhUMMiPhCP/c1jd/T5CKEj/
eIRfCLDPX+oFgnffGYI///v/+d8P87elH+iM+QHmFPs+JRJw+zTE5BlFPEAMqhnhFFjIZ7Liz//2
FcP6AlYfnf8CoH30fYVY3r3vvjHhwGdIMp8BWQ8IQ8APP8UnOIPkF0hBWMBh81l6uP+KUX0Bnt9P
f4mO+r7QqauH/PSN4SFn+CnbQY16LlDiU3gwPpNYMk4RFUEgA/6Z6Dl+zai+AM9H57/A5/idRc9D
lZfVz/+Z/9f//MYgQQ8FXBxCiACbwPyFgIEY5DgU+Ay0DUHwMzH8A/OLvnpsX4Dq5UVe4BVdf3fx
lJ1sfbr/phWJyrOnVCcQFCMBcfWyIYaEyH3kMyFgFwfe9/mY+qqRfQErCKuPLvECqePu+0IK6tLj
t5aY0BnGPpaCP3EDKegLVRAynw8H+KAviQAHn1UFobL842F9AaOPzn8B0P719wXQv0AC9M8Y5aA/
B0T4IpDk08oEvZOQAA1sQFn6fGW6+Apd8gvo/H76C3AuvrPO9l9RknwQaEFSDyB6BAaF9oVAK86e
+B4XVFIMqoT8nBjx8398RaX8Aj4fnf8CoGuQxr8nFb04/fzv3z6CoBBB3FA/CKADglrzQuyDjhZD
IaK/xs/nacPhK0f2BZg+vcQLpA7/n4fSn8yiX+jVL9bUJ4f8s9YUkAFMGZAFjMiTAPRC04PuFdpa
UPUYZfiP3evfraE/H87ncfn7eZ8M/V/tNP25C/WbeRed2tPi2fX7yIj68t7nGwRP8sWpXzIPf3la
m4efXiH/yUDyIXf9Zig+XeePuulHItrnzn48uRauJs9YAFxBggfCEMMIwBwen/ewM1CMAvg54BE+
ewrEsrKtBm+SgqwkwMRiQOGfumM4x1Xd8y5yBpxeAKX3BZxMmfzNgAX8pqQqf3syv37+oeyKY2XK
1sFgQMV69UP9y4FP9wqhLjEFp8ZnPhYwrRgU1Pr+dAU279Px/61JWlokXcvDyjMmHGY/j6TJrlCD
z4MkTRdj1EuEV9z0Rzb2ZdjmQisY+y0tA6lSXt742VwuSELWVRLXYV+L9dRRfm78fptaTJR08saW
/lrYdt3X6Z1u8D6u4l5lRGCVEnQu4zrZZlmfqtK8y4N5Nen4sqZ86TB+6HDpq2YeTkPXvHbNIELk
k0zFXeopCZbpMh90qcaqSMNGjLcCVZfMeo85+ZADzd6gsSdq8EkbWeJ5yuCmVrU/4ajJ5lsU6yjD
xcqkXbNEsUsXVXyHc54qoudKjRwte1Q2IfHMsmkaX3VFaSLapaVqpijVfr573gie3nuynNQ0MniS
/VWQ1JGf1iuapPzq6Y8WJbXihbhqsu6CZplQKA99VgzhMAWemorcKU3zBzaLLHQtXY/9vEyG/MLI
bNfNpTvWHmdRb6Z5QWovHPL5hPComqY+epU9dqJcTW0c78opESqbxzh0VZwrWTSZ6mOj0NyWod/y
STXO7NpiXJUzliphE1q2Ur6bPc+o2MvasKZkWDXO5sqvXbJwyNsFQZ6EEg9eJANdLWlhFHOJDVNO
0DLJuIRJ0tz4TbxMu+uK5Td5hlcpkXe1l1mVC1IoORPV8+yRBd0bWQf7KTexKlmq8HSIhyRRua4j
HQi2FGOmunxs1EzsuOC6TlRtpFOFK1uV6lbFAzx23HoqTdyNl1UXE6nWyUjftaK7M+Lp2b3VSXoL
E8OqOa8vWInfZXcO2uXbsb+Zm7JWXsE6lQ7jA2uLRWD13jNzo9o8vUl8th/q9rbOejV5qFaxLPZd
7qcKNVnIx/Hc68pVXQkaEWK1qrspBCq0kSMqw7lNi4smWZbpbWV7sipm4TZjUJGIV3Yz6bw5L7U7
TQG9nMqmWndZvTBtwnZNUIwL2nhOMa96TJr6nqfsdenqQomuOO+qWixtw4oIsypTCUVHIc3b1E6P
Q6YB3SC+zaT/MFdaL5BeI0Yfq6S6ab2jLWwaxjaGJx00m7prL6QsX9e+zGAKJsXheWPHeApJHego
J2RSvGYSwGiHXe7KW1YF3TKPDd1OKSPbFnswKOL6BT61owj7bHo0sj/gds43bvKjwIy3Q9N3y0JG
eSLtIkgncZl1cxwOqd+F1QSPzDSNMlnzNmHd206iY1M2ZtmaPcXeTdx1F0PbunU1b83Iz1Nf3tT1
PC5Zw1QzxGYx1yxRxONUFV7MVxN743RuD7qe9kXPItnT5VxXFxkvpqUVucpQpXfmfet3ySYQTTiL
eZNKiIjZ1d0SDWN/QWVfLfOuo9d9MlqV2Wo76e5dQstTYsg7JosbSXIZ4TpbaTMGC5dlJMx8fz9O
TbyjTVOuWdvsK49mOxoXv24ME/Uqd/LK9QBcZf27XuQXbqz2uo6XwbDo63xXYn3vmL7p0jcWDe9Z
U7zxbX5ERHKI2SRd8jZ/gJldHHCCm430mq03lCVf9FV5k8VBsarQovUdOTamgMdV5qENxKCKqX6d
6vdJRle0TpZC5x8wFvMeCbbzaJuE1tnkkKavXdHdBFx/kJ18BBPzupoyNWbZDQ3aY+bRnZ2KR+qC
Iwmqa8TbPjKJ3vBh3nDZPPCeRIXoQ99BTpqqa1umneKDfDfMynb+VZwBitVDizQ71rlXhUFc5fuR
WigUnT0vsjueUq408t9qGTBFIFUpHPM723eJ6vzxUsvhxuvdRdrY11bAxOXsWHL/Jk/jbeUN+2HO
DiPDYzjKJdUhk/O5bvh8xRt/V1Zts7YQWLG11RIlrVaQBdEhq6KMJnafCFusEmpCyvO7wk29mn06
qLnrz0kRj6Ek4w3RIiqse5eu2gKSR500Rg1aHxs973KP3pXTxMOiieUxQdkJIbrUyfDaFPwtZk/J
RttdRrLTjEbVtoG99Od1a5J0hSH1F3X9MLHAHniywkWAl9g13aZAB1wbpNJs77SGVNUFfJG203Uh
2lsvT0pl06BWzs3BImdyiU3QrKagMdEsu6hq6iYcDEeqSeTrJpVimdXdGuNOrAu2D/LZhTKehPLG
ZMsrtE7KNlvWTb8jgUYqmVC67tIehX1VDxEvzNoVCSRAzz81E7qtJAnFMG0lqg9tHGz5mCqbBW/y
kvnK8BGpzMj3uDUPJg+mcCIuUbTl53xolpNFHVACveg45FZUMKhh8wyUoq8v9GQ/MMdQOIruPVT1
98Hg68hmnll0lGrlTRnaODaFZWxmKCteoOhQQdmKl0XjlyHKuveT6RPVoEFpgy8thXo3obheuy4y
ujrUc3yhrbf2ZX0zxnILN0o3hTe1qhKdXqUllJ2hCfQqy3JFU3gmDNlVEXjrLtDjVTfE/bJrpz7U
oo6KPH9TMEgI7Soe4jd1B+lO8/ex1+q9aB6Yw7XCuSJ9OgNd6dAK1d6hQM0qryqnqiCHQY5a74J8
9JbDQPZ11hWqQtXRTMkqwcEhrgoFCzP0lnbZeZNC2RWkFassKVbIeCZChrWR8NompHaSy8GZhZMm
DVvr3VlchtLrsrA05eM40mrRlfcxoZdEpDu47S6Ss4fCgNTjws/HSWnfsg3DEoobKldopHKLkwvg
htNK9P05Q5wv6ro5FsVc71xbXXkTP7W6EiHzUi+kNLmZ69rsnzed8PSe4enXj9wrt4noY5gyEmhD
C6nHq80dbydgQkE6rlGSsZ3wGlXmVXycp1EeQSmVR+K6tXZFc+BYU0+NRQslHWvFMi62vZePd/Oc
Lukw6w10Su1qjP0TJfO0a32/X3LMeORGNF1z7Xtw/HgFdX8VgIZ0Q2Ap2Xlq2v2E7KMQSbGWk3Hn
Wrb2PC6pPTeeFss0rWY1xovab71Y5X5eHMjoFqjtOQ79IvC3YHIRRUcKvLnmqkn7dCvEjHd5LvEu
fdo0LRAqm+hj9VRD56ca6lFLtyxrh21TUEdVWrl4kbRk3mNaXNZtfYdgfiwmYWk4G7RwZqw3s5nX
k3Z2XZeZVn3OilVLCr3pYu+uJiUDEsyCJbZDekEnEquuB8LLiu5NHwfBZkhzoOt2XlPuOtX2dFWT
7L0/VhNcPYiXjJLQYH7kcSHXhusFtj1fs57scFGu3EhYWI7ChFUbF0vZTjwic90txgEyJhxK1WBG
dJVLCWko9aF+BpDoS4aBNqG3iGinOtkUqhwAPTpWygp3neRtvezjIghtGUCRphUUEivVJN50BJfK
w/YyzlgdSeHejYQ/+kXZhYVrISFmaJ/Xdj2bfIEbKGnIfxgQviMFrJiUiDDlx1a1dNqkbLIQy5yF
pII7dx5vFxMXtRL+eMPL2YS6mR9yrSFK4xJ+fEw7yPre+VyOe99jkL9HbMKgGLSSzXQOdXDr91BG
qhiqRt+jm9kNr1PzfqgJjrxBX9SteT0NcZT1/t4ySFWBn0lVz8UqN8xBDwLnjW06Kj3zK2DoYe97
MizqQUfOlY91nE+ApdURNCFbVzWneOi1mpKpC5kg52Ua30xoMmEJweNNXRXijt75FTAiyh8sZXfE
pCfSeJPq8Z0cjFO+GX1IBOSJ4Z6krS8y4D2qluY0VW2ubM4XjWiP1gy5GpOyjwpJllJ7rZIDPDPU
vCuA8qgH6Tk/tFkllWk9OHTE53UKh+sBvjcEbpVVehOz4bqPUx7Goywjks39wtOGLJvA4Egb6BI4
pNg5hi6MBOHQew+JN+WKP10cFeO2TaptMndamcBWYc29NaH9HqjZxudNFyKph60RsypjKNT92K+m
wnbhGKN8YYo3pTcRaK3kXZp0tfKzuIxQD/3W0wxIqhYy71x80OkI/c3T1bpxz5xMwz7lMFf7PDJ1
Gy8ad6W51GEpq2HJbR/C+uQRCLN3NIm4bus4DWWBIjH59Q7EmlbVpGLLUfVp7la8ZPXrPjik0wBU
09lmC6ulo5gBk9BN16pBWMVJbbZ85vUeVow8DFMhNqMPDLGGvDJhD5/r2MpjlSRv+JzGS5nPt6II
hixEM8mWgxF9xGw6LuqeoMiXo9m6LE9U2sMjnjovjVxhN33RDxta8EYB5W6jvuf5gifZxqwCAv2l
yQgPWebJSyxuNa2StfFrJcnsgLeV2zzxdNQwW616R/JwsgJteM/0Mq/ktGFzt3LI1DmoAaLeOiPW
0BzJPNTMUwEaDAr1GBzjIZ0jNrHji6T4nB5F0I1h1SBIcn097QQsww6tHWzo6mTaPW+w5fEiblyj
LINMDvMdkjQaZxS2RqNQCrkISNKdP296lyc7qKYr6KD9ffe0YZI+BTFfP38Fi7HQuujoAaVVU0Sl
P26mMZnWle2qRkHgQ9qrcqQkNKdtodkW+Em7f94AXWl2DQJyEfvy8LzJy4zvA/qmztNUsU4UGweF
47IMnL0MMrEEzj0uvHSCJdwU08uapO6S12FRlitKG3LIcZJcinlM9rM0175bQCkp3vTgbuySdGhV
l/hQK/Pg2s9tfjmmWZQ/fTLz5IXCgiqTeH0LdLUmW9PM3a7xMGpV066eViEdzKDdYcDVANyMl9C0
JyHQS70ndc4Odd+MoWX4vCGQeljZv5/9GFoZlKdRkmTnHTZ+lMRZpaYYb0Hpp0pDDTgYIJ1s0sOq
DOZjbahUloo2wnq+imeYJFWeiRVPH8YEmxW3dpPq+TQNFVGjux9kz7fWHxrgbnbpF7Re04Ius1Ek
oeYYKYs1yEJ9R6KyC5YggC7SBKbRTM7HjF11YnidkH7ZiFuh73O2qzqkiq7dpP50Ay37O+3YBZRF
pzKOF7K/nedFiny7GCS74CzWoDXEi140g+ocfcs7ccmHMlEFbuQCx00RtuVQKp5mW5cOO+lKtwS/
tlZ9m7z3mieK1A5OUYj0lctAJ0GFYnOSr6FXuSgKfF+ZRVwWMI/iaasxma4MyTa2msVa9tN6Guz6
OVQmLR5HkiXraYodMAwGAlVe+Wps8yZMkmEMsxvexnvsWQGxHO9wN5yExqvnXFzVdJNzbwP9buTN
OluhhJx7s78ajXNrVxn2FqOFyFGEGhlHc+ETmFetH8bz+G4om8cqhZTbXsWju85bvM1ctW3q/DpN
oOpMvn9LBEz+NMgOs/OeYpsoa9NmmzFzVeBxYbWuj34dyMjr+WunC0/Fc3dOsz2i/ioBESsE1n8n
mopB/xmouWly6HsXzZA4Jeq2jLxRgtzTk30hB7EaO/cQTxcBReeDIPvM5StDkQqyrFYj9qrI6lMm
Ahs2CPQs5qcbN2QRJN+rUhATlXPtXwRoZspUbtnmtlVUVvHa9FKrQA6QMWIx7/z5qhkmfDByTsJW
dyGuEnoRtP0KZkhz3mUltCkmZDGrL1AKs9AxFi8qDX1U0cY8fNKMegeZCXRHyJn+pJWGcFvwyevW
Q9WtY9bftwW2EYB/x3RGVpMEIbMlLkQJLlRGg+uJImhA4UM1zjac/fQD7xIEelZ8MTmXLVIneoVE
TSIns7fMw6mKizkaCFrwHFhEWzOVD2UY0BjkPat6Mbz1hzJec6svPdk4FfSgKFZ5Qp7KXb70k34J
1cisW5EDyx/xBIKgqbbWBkkYQ5KLBt9PlF/qNSmLVe2XzVIy7IcdmxdVl867uMXr0WTjDqSWOK5x
2NlV1msgeSOW4QSJGBpu+Fl9WcQmf/rV9RwYHpk8vp5GcevSm7kDqa3M8jykaMjWJPHF0uvNdQYZ
l/GOhGmV1puR+SKMyy5e4S5DIIGWoRUUgWLE9GKq7+uGpTtjyfnsxZXyar9bxZl/V3jtETRsF8JC
gVuvIG9HI4+6gAioq9lC78jThZ6HHrrzOl64xJRLUd+3bbPE2fU0pcVi7sVJF6YARgNkZeTxjjVQ
YZsaWsd8BLBxZSFnU+h5DSJT6PGTTjq7sTOkLkfkIbZ1DMSBZVHfvEFzlYe9HBdBVV30yF8YFhxn
lMoLIBwbUPlUW8nDMCaXCcpblQX+HnftoZduZXIQMHBw0fnYhXPMA4iBauOQq865vxQByvea4Pcf
v//ziSVwX9WTBV3m19eyfvv4t8Pf3/V6fifo9++fXuz6/dNNVcC/Lx7ypxd6cnl+u9Lv7x492Sq/
vYj0wqv55Q2yPzFyvrjzn3B5wAj9Cpfn4yUzL4ye5wv8YvRgcGYoh25PUCbgRYkAnJRfjB542wVR
xjFABIvxP7J5YPUwmC+wdF/ACuJPbB5waX0fljlwyWGNHYGlqv+UzcOenPdPbB74CbCROOXgNsFf
TwtiP7Z5OPJoAq8JyNDE7YU3trvM1stU+DuLrvsaSh/1SAglKyoHvoyx2+YCVOVMLzjRUGFSiPuH
Nu1A8s42GU5DD2byVJUqZuOadXTZ529TdkjGy9xsjACd3qGQ4Cr0rR9mxbrMSDTN7zg6Ue8cUuUS
5Sic+nZJQTHqchOmQNWb9lQ/S11SoQmfijeondUERShzQg30voHKnhZQwUmv+ulWA01NMrfP+o2D
X4Ba4IGs0HdNlBbvxpaEHZkg2K/q5q7s0qt3RXIDAaLEeMDy2pQr0u4IyJwcKKtBPKzFZenOi0Gx
AKRyt/LcECJsFcNpJO3Bqy+Das1lEnk8gtXg4JW8K/ODhJSaZOBctGlUQsao+JsaLoq7i55dSZop
Av3EqULQ86bLuFu3sYmqwG0bG+KyA2/BD4VfqU4frLdqxJZYETYgo/tvM75LMx0he1XPEtJgqnqw
UTDd9ugDd+u2pKqux8feyiXxyFWXBVuqD9raBXSEqnT7Dhq2mUVZAD0SOHSlgO6AdqskBqZBwwBE
yj5AIC8zqJhwj2mTrQpyV1oONOwtTlzIySZOlk+NLBEgzbsd5oceA0Gjd6a4l8RXrt8GHDom8BLm
al4X3nDReBtwUkBWAkEX6hd0Jqod5QbyWei0CfHkq0TqRQkcI2cGiiBexDY/YHxZ0BFAGCPuIusT
GKu/MQQcKlDict1ElUijfj2R6wEKO8vFxsZP+nV+oBMoE928JdBI+/FBsOuJx2EOhbMP+oPsQAPJ
gGHhAQrYlexY2IEC6UCK0Nm+pBH4SE26QdKoVNxIGY3kNaHBsdfd5UwuJKlDXYNzBr2G312Mdi/S
/jgnVum6BYkV6kdzUZNEBUCAinlWjfVAS5w3ta0eer3kfDmJPae3aXypDcjmS+DEXrsi4h1NVSHM
ti9HZcE6zCFEhhQUvl5eobRdjH65nLBYuXRe1PlrkcGkyYYwHaGQA4fpwOGLgY9U0tv5QGLLsgQG
lCud2kX51EY1ycYza1vrI4HmGOl50bEx8gtf+VMWZsmJkxXrIrea4v7Q+hGw6rQBJasuUtWNeg2M
a65uZwbKwL4E4oHfiiQ+1yPUKFPD5IV4rTo1ymKXG7TK8cnOHwh+3UD/O03HwQ6L2EEZbdCq6IPd
k8ge0JAhsGCdzpQmbjnbJhTzogS5iQjo9pp1Oww3Q/tAHFNJOa57cydEE9ExX3EguhW3dx4tVNH7
qve3ukYLb7ww5YnKcu83N51biXQA0QBmo4Uq7IZ3QOXb+l7P77kPKgnwxyCGqSff5+RynvKr3hI1
0QGoEPh48LxZ9To2oGXnU9iMdDeYaZn5fJsl1wHIDV1plzVoDDrAa3itOoUp2rvQuwAzQaQgxZSl
3eaVWZniA3QMIfdhLtmtP2aLssBLcNc2Wf3ecRLqPl8KCmSD9osAyW3Svx5ov8W6jXx8mfoN9OAX
BTTa0OYu5m5e0CDfUkgXiW1W/UwOseNLPwZRPbMbA2Lb7O0sThjI7kOqoA9Yx3Z+nxZd1PE3s2bV
3rpBQH+hTz1ZsLRoFmlf9iAGJXjRclmGJWIQLm3WLfFMY8UZosqRWqshBi7uwOYkMkuionbbGfED
8OrinAbsZhjreoViUNuCajpam23KGoGV0oMdNM8PdM4xNF1sXMnAs4dq63khmNYCv/Ebc9+bHKij
J5aJHPkWB+YWw/ukqzTx7qVmOx4k+Xb08M6x+HURZHZVcluC6pEH6zLAyu+LzeRdT1lqgP3JfiFI
EpU4XeIe3J68Fl5EHZkWzEAiH9Nm6YvuEYFhoioQUsI6yMZNJoVZMGi+MyhdjekhPkgbxq5nbypQ
pCQualW2+i1vkFGwJCOD+zQfEjAk15DaCxGCgZuEZdAc6bz2dD+HiexLlcdjtwF/00A33YE+1zeF
VmMdVJCJu37p1eB60Euce3ahLfQy1VaXY/Z/2TuTJklxb8t/IszEDFsmn91jHnKDRWZkSAgEAoQQ
+vR9vOzfbf3M3lv1oje1qDIrqxzcQcO95/zOjQJyeB5OkJXY2PzMY76kgSxTEnaFQX94QAX8dy43
dbf9ZbOHjbpADoE0OW4NvGu1m8N3VX8aECVZomCir91DAEs/G4K23qdm+t7KeHJYaRm/S+xL1m2p
OChoRIwTWBrj+Mdr1OO6Bb9ZQIPHNMQNDvtl2S3THQ6JzXJcJPlrXNx644iDsd6uNYFvq+YYTj3d
BVMVdrG8LmP8g8MNBb47JYcEigXO8PWpa8b4aZm6a+risG/Suz+ilptbx3rnzxfI69uu8aDtdPAT
y2Grq6CxSzmZ9LU1/Xjs4u0X1+tvb4NbLm2CF6ujXGoX31e8oD3rsvvKmDwgD9jRSrzNtfdqSesW
4Zg8selDGY4dkM44xPx+bwjOZBUzNOc4ScI1wOYI2PsoVCG8gRXaWrXTXCevju6TjFLsj3RaD7Hr
Hxkjy4k33VytifdG45hdeBPX+1pzHIDqzwis5uj5Qzbj4WTC7flxWTH6YHOLzQverDE0U15Ecn92
Vyyb8ELC4SsJQpYRnwACmZqh6NuLXNhStNJEWSLmIBcbLrY+pFWYLH8Ct02L1sotm2srUXTxrly6
L5JCnmwT1FI9a0XB58bLHTzo6+p/RnwNSxWFQVF7UAldd4JJKLZd23mFNyZb0RDW5omEzs58+m2M
Wsq0r1VGrOE5H3dqwHdaWgiF06xk7pDgO571ybE4Hpz0fvzqtoSdcpeJRREavVbuFNByG/0cJuBQ
WkOKulEim5fQz3tqNHT+7q4RkDWPZ7YWLR28p6VW6Xlcl9PWn7E5dBYZYkvagSq4xVLUZ9mwlx70
xbu7OSgYO/9a2/U3cCdYvT0RWexhK68rayomZXpLVnPpJI5H9PnHiCUJvsyVEmwfKNkqC7FcyzEY
//gTSoHJGQeYHN+jx5Mj1vGzasHJaH9Yj/5K8NsWZ6/S7X4SbrCCRcx3/dKcElzmB6UWf9ex5pdB
83nh85oeBzsXKG3YTszd5/CPYyVwzQYOx58ApkGmy2+qx0/rRwBuVFeIeVHV5iSXThh1VQv9SdL5
B0UmOuOmW05eintMD28YaHEew5c5abescfRQzHVtiykR78T4UBY6uxXtQHFP9jiaLLXZuh2ENEtO
3SaFuhM8mLl1cZ0OwV7AnMDxDJQgrqkp2nmxeae+6gZLv7//niHRT8sIB05GqBITgUvWc7BSGYdO
1XEcXj6cEx7GedqjtsNKqdhAZC67lhdydPcjILQiaVpS1s0m8RmwfKUjH4yH7+15muZNID+G4YyA
LMvE2G/5MJTDrvN7OOpmzEeEMQvYnBCoEf/bT6GPNzfRa+P2/b5XzmdX9yevhQYezNhDEcMVNhmU
ZficaB7icT3aod0tsvtIuvgzGeDu2XU6d5tUR39olotqLdTH4EG9NC3toH5akolanSMSq0zxtt/T
acq8tbkwo1C5tRIsFJv0YblTJovIqS+H3Kk7+G/DeGMojRPBx6ILPVqscYon4gc7M3RP9dx9q3Ye
K/QDL8x4Mo+kO1R3q+bqDd8ikmMliXfHur6QxZqzuIkc/PEDL4Yp/Axon540MUAl/OXEvHQoaqtD
yKrp/QJaX4gbqbJjzv2/ujfiynRH5xr6OkohB3TOnCzYVPV3k+7GmKwlGaeT01mUkFtg4ft8xwGW
WzLYc0TtX2ZWjIBxgreEqnDnUJyyNfnFF1HolSYPOlL7KBImWxbVlA3DDmgvLRAbuHUAu7a+rdoZ
Cq+H/QmsquZFsPaotHB/lb5/kW6ylstmgHY49l0GoAZsTd+bLjjGYYPqtZa7Gn9SpeZ36zY0G2AW
Fv4mXPRpwc5JtmEHG5TlcDmCqath+qJBDQfcruPQdPlCwbOgCNjXvnYfG6vehDD9kQcNgX3Qn+zU
o2T1twc3lu7BEZ0uiSNR9U8/DgFIYzrxE02GVFFP4eQJ8aLEaLOBNplsUR1ZBWkPa7dYGAtzqrmH
faDaEhDKQz0Y9xwk4nPVs3sYzfASzcvJQZi4SNUaFWRO9jZAjzdD68l88Fg7H/1yBjv5pwuTbOxj
ehxCB/RT8ENxY1St12TOqKIM2md7wD1F0HEtI+ohtObTEYT+los6fmyk+xY7CXiAeMANABQ1W3hb
NkmL/1rqvSSomKLU7MbW/1oAWcxokuaaX4RXMxwX79u8HIHAyQsMZPTrntg7fd8eaaQ/BRhyCAbh
p6botnAp/SJdG8ADtGjTpuQTRlTFBUxfgFARbXWRRC0p1IJuU5kJTYSe3kifzAUddJypTTw3/oj7
XEAQEATGo2jULpqdW+fxv3EyPIopTnI1o/XB4X4mDetyzonBKRMF+QjgC2bUY+e5pyRob8ESmiIB
mFU4EZsLEo3pGS4V7IJ+fVqFZLuOMGBV21AaV9pipGt4tWNSJUuTFjMYFZRXthjEoosZ0kgWGuOU
Xg8bamlEn/l1oA6kJZnvUfIoIQHiAkWdSVZZUhrRYxCtcMzW+CuobyEdX1IShKcWr4om9U/DJS+S
liVPQYxie+b1nkdgzrjvoYZf/L2TQotvAXKssMQzNet5T3pyUoLQvZokjPHFv3a+PsYxhFp3Bbdj
CT7p1qa5CoNvb5x3kIKbbD4E0qurjhBVRNIp9DxBStH9F4H6bUPgR3rQpzSkNu9jYU5DP2Srjy/o
teavO+BdDyAPShDOsmzlBHRjbND4rVrsdOQBxUXJzIPoIiDsQw1o1mxLJ35IUoKmPXZUAXU1PHGL
5j/5XOgnCoDwYeM1iJnAxW6t7WvKOVzsuElyxoCDuuvwFXZo7UI9PtMh+obM+s2S+tc2b041xx1g
g34Fl5PuBaiJLGq0KcLFjY5uDcN7bEAcwLLsd9ipexlpuud5pJqmWHBK56RdznOaxsXQR99t4PTF
3JFlTwb0O4qTa50GBUUtuCMte575/MQnmgKNjsKsT8LKolvJ+wj2xdo3b4OKgpPwZXxek/Fr5e0h
Nl+1Yn9xRR8Sz1srRrRbTX2Dxs2HleqiXXQXNOubR+AAK/MolNRnf6hM7DtgUtMQV+sG5cXB2eBk
jLKoWDYgkxtdORYpyM7Y2JslVpz6FgLEoHuS66ZPj9NfFKXfuEIh5SGkk88hLgvTmlKlKHqsXZtC
tgHUpjj6g8oZNQfQh8xd+NHF9ZyjaOM5VBfWQAGb2vXDxqlFC7tYnDTNn825n60+mOhOBehLJnzx
1qnBn3ifM9z8vNs6kcMA/AAwhgvf6beyS8w75/ODBoqIjuZeI5DCD+oWp/6zgaEIpu1LNDrA469f
CKqTTDVgNaGchDhZhlMYt2idtrHLfUDRQJm8TCaoiyRqe2FF++Ql8rsFWVJxfwWOvYn2jN0pUWrE
Bl6CjYvJKOeAk/E2OLjYnDiFzN/y9zquC5dw6DGBPOi5R0EqWVMKqLQ5aPYpazaIZ5qhpo1canC0
AA7uHIL63UbBtU3Bw2hStMKFXywML5pkaA9jajMCxnLnrTDyu6mnOUnXYzgED2hDcAGlEUSvWb2L
hpe22dqTx7euotI4D0vMoHwR+4GuXeUNHNCwjjhuewsrahq/Vx4OJQEZNyxJ4b1bHTRFCLgo83sX
UoYsxokpAHBbDywNNUcIeXIBZiIWIJKCgUAjHBdaiMB9loxxVvvDkNUNSHcFwgoHz2+6blkd+mXd
gZAXYZjHYcfycTSPTbPuV/jQuUypzrcmAJody19wSKYcXRnUzjb8S9fo170hk0PUoKTaevCcIs38
sD1fINz4qCSJyQY//LOln9yfrt6CHiT1Y/AwjveChpHnJoaJ4mu0ScZBAU9iPEbl8XcuII6oSRSm
3TYUUdAVE0Bh+Bd7R9QgKmgkYDSHW+FT52Cn9MnxC9hQO4KFuvPj1ckoQEp5l0Abia+2dclr37Eh
42CWoQeCg2vXMURxvOZANWhpNppzJv18G+O/BgI2WnvUUa4Y4EYjM2BeTYdlYrkDI45GTZGmKnxU
/nc4LD/hlqaVFlFSuO0flP0oGVOTd5BZGkQM8kg3qJK1Sktoc4GOutK2OHblQCoWA9vy61FliYv2
0IfTkA8CwOOMHU6pu4GN5X6l2hi6E+2davOh+iD9vSPD7F5VGj9YPXoQ7AesFOvnCnxF4IuHEBjJ
Ol8G5p+wqkY+vjr1DyrSB98Tz6EyTeFxVvGoC0se8tclRL81yeZvv8kPDwpLvkVLVCrXDU/MAXCV
gh7ZmIWY10hvTxz/FSrmEIlTPIxtIZmcisGThxFPYtcqQJUgiPq717kx+KhRUs6xexq2rS8t/Rrp
AOJji/q85uy1X+b9Mi0PQyJOzrR8U2/j2YyHPoD5z5JOZuF3Ip0vV/pxpRv+E3JP7rRHHDjyLRIc
dm3PqJIvYIKia5fGh5AG4dGx45I1ECvQYgDBAdYygR+iF0tFmW6pc57ROhQJ+wxC58N4I68i9Fds
oc9zShQYhafUnafKesuPZzb0zPCny6DHoSWx2AAB83LlkBPD6JDEsTqsaWHxnvCXmycDXAqVKudr
EaEkoj6oEzV8h6BNevrb5fVp4hpaNmxG/8vebYE13qt5eNJd+8L4hpK324n6UwF3khMtEiIPjV6y
QEQ7RqPDINNTmkIAUFQeQVrh4wzHhcFJcJZ8xdqi0A2c3C7tQyommLtg6CwWWliA0MwSW++npd3r
VHyOHIvU0NNm208XvD6IyWpIPicP/uhau8fUZ79bB+3nn7GPTrJ5HD9DSR9c9536v7DjjusGa58u
eey6mQVBKvv+Gvu24HL6HfXh1wwTaH1fJgatf9GvqTaXFSitTHo4TPiIDrbj2n8Apl+yZTRnoDSn
lMNy6NBIeDig6jxewDoo+hS5pd+nFdQA6DYhZBPRuY/I1f0CjFgm9UPtDlkKFSs0c9GjGU7jkUJE
AMIIpKLuZOk34nmFGRIvP9Qfoc2liD6s8JHW1D1EHAi0x95Dyb6D1lyR+cn9mH4OEnmaEA9v8XYs
Ni90bo99W5BxfFg8/e25r67EzQDGpW/g6LfYnkzC5nraCD3P2MHMSa5Lf922YMIkEkTQ/hOR+9fL
/S/BxP89H+GfxN49Ifk/h/Xw5P6Zlfl/ebf33/Af2xbTuIIwjjEDNCIEST2McPpPPg//B7M/70PT
AtAnaJf/a0AP+WWM30gw+wmT1f5PQO//zbmNEWz/753bEGE/BD79BJ/vX+f2X+f2X+f2X+f2X+f2
X+f2X+f2X+fW/Ovc/v93bglFjtptpzeQnd2Fje77GiZJ4aQ1aC9XHDrINPu1HDeEHWvKbM48rYoV
c/Z2iemuwJiudUDZrbY8vHL3Oqnk7rwCbUuN+IILqPMkQVM4LqRcAw+4CegC4ztI8qa07Nlw9n0N
PapD06xaf72Bn3/eaBvuETEF++MDDGq4zWfQAIe0i54DVrc7PpFkR8bgClVu8gjw9ZqjP1EzgdqR
sPAYbj4EPaXaPJDr3tQzPSwGJBV+2VaQqdHnmtO3KG5Brp4TaPCAlSJVWY1WNOHqOuEXg4VKdMWV
P5b4dqD3xuGIb8eR8/lOrfccrCTKAy4UtA91Dh1fVXO6nlM+6IsexgOCe5Vothf4RV/Tkly9QO+c
yX/ATxgofMWR2sWcCG8fzMek1sUKiE8OBgFcKE/eAIoNCco9n869D9WV7gxPcg8OQ4fmF80cTYqx
nuEAVR1CVFTYg6u+rCxX9xQtt3m0uY8BE7AEsnCN4UaMt6A7duwXc/9Ew8l3//rpLWW7CWprh2/A
5udEPDtNXKGjuE2zhy95E/RA+3NKnJ3T/kT82ip5FVqAcGCIiWfgpiE/P2j3qDZaSMkO3XCUtK90
8lyvUNxhXhJYScoNMBpgQgLLHLUf7j0fXjjw7o30mUhPnWp+9Up8Of4EuxrYQVuBEMmooyoEnECD
Lbl036fmc+vaSuDtQSKY7Gl2xjzG+9UDPbXjE+DHeJ3eB1CHKrWVE/2Soynr6Dq683GGuv4wy/Yl
UjYfwS0QcfTHqFz056ynJ8ZvBlndud5HnahAqGUJlEWfOYXCa9d3mDoIADM+LAusssAU88rO8eqX
w3x07RP8hAzqXRk45BSQU+QOL4GrODD99AGjTUoWIDfoXqGflfP4mUpREBd4eFhj7MTOOumRTIi0
6e3KHWg57nkWzt4CyQC1Nuykh/RC+KGReDUAwURfTS5AsNQ96f54ACVpkn0g1QOi6LmLPdSnMMrr
CwPDIOyt9uReh+AL4oPHfjMTY70ivS4gysP9g4AFOt3TcDbII4HwsyCcVmuvmKI/rK38xZQG76oz
CuzpJUm3wprvdg6zGdKZY5GdWf4uICY2i+Di1JUG/FEUQw0KsjYt+XSi9EtPlanvwYqsATDYXTQE
9SQYLjHyvtH7vJtcRCDMo2VIITuwWV8dD6aEG4JPeavvxjBYzdTC8QWkVIv7hnEPXQOfyasRIb2N
9d0t0Nd5aq9bUCCbXiJCu59DCEAGohqJ6Y0JPF4ZwJuJJ6D89m3RaQaiChYPzWGUIPEY5UYmZTxA
2mMPzQoRn+JTeCEsWuiDpkEep2jcA1JiOZKKNHxAmlkG4JScB0KfkuBBrxEgWXJg6XFc3TOGWHhG
5KRBHsjfpeKe3OPH1QSFJm0xt0kxrd9Rc64R3hPTYyKAbmr8rfWvlrWFh+cp47Vqxhm8Ypuntq/8
QN0N5pwS+YTRFM+RvOrAHH0XVC+L9xipUXK/P0CoL53ZFDLwcpVclmF5T5xh55uT75xieIMjoyDm
PsAdZctmcx49tD3YWnVlySGAA+3w6NgR/0i8CzYjj2zearjNwuZAO/bIIW791XXtAaTqACt2MXCi
OQSpXxEFyrWGJ1l/LTzNwQnr6Ob/M6CD0MqNX0fKcqXHqgE3OyL2jGTCAwwGvIGPcNKvAdz5Jfar
Ybt57lpsoF98j92Awhwk3NHWP059UC3kQqHzTyuUYrtbMDmkThCK0S9e/GLArPlsLdMQ6fRo7y98
7zh33DOdwVkfFnXcZP8yC150HHJeAI64N/kcN6WZ5LNygpe6dneN/W3G8ApTuDfIJ4IHt27VIymC
j+q7bzVOiYApnGozFhEyt260h1mzM7AhjTkJshRUP23I0WrnDxK0ZadApDVzXTCwx2s67s20AIAS
+7rZS1dCPo2rKerGDL7Ejfoi7xPxYALctsgWs+HWw2FPkl1E5cHBHhipdxMr/z00ONpdGpcbjc9j
L07m4OPwcvmNes9jYvcxW3bxfLa2LkIGX4y8SrMdnIketjA8e4cpmnZpYOG1Oicb1ch9OnkH+lro
BfDv8IxjoXLG+bmHw0RqF+yOqACXvhFGD0E0PUpczH4ynoGzFLR928CCm+G0uQMMPTgyT2H8Es4Y
uwOHaGs8mINb+5Fy5BjZdFvaKvZJPkfAH1qAWAy37uA9xuTspnJHtjonbttg5kLwSyT3kM5tYs4l
xtno0qDqEXUG7btdNFAyDDUpeQDWI+VljLBuGL4aoBVCIEzdAZagNEZY3P82GFkQL3jF85vX4aKh
44nVzveWOCXSvNnQJ49NbB8TwL9CDKUDq588/jPlZfg20ctsPybuH3nSglx8jeqfDoZxGwQ47VOc
G3Muua78senzYRkedROc3O1nBLfiUeDm4DtpaP5IDgV3Gw5SgU5b2FRFMRBE+A6JARgwLaW3YdhL
hyvHnQrWztUcmvctMRkxFWJmt66B5zpNcNT0R7IJON3IzmHpwaCzPaK+/c0LaUl0fMAMLniST43Y
k5Xk0X2526sD1FWh5tB+V9bBsYM/+OYG22Pr9ZXbf/LUQVxRXsNGglr8a9L3rSMnSvxcBz8KzH8v
b4O/VgIU3mwOkTnSFbBt4B27dsOjYtXknwHCFyO51CDvEoCGXYLo8m/S12V3H0YUhJ8uS681XfM2
po/sfpNh7EDjP5ERgzjm4GrDfQj3LjSoWzyRxx2QYoqwUr8cwv5CfiZ4cY23lCvKDCq6PdIO4/Ca
dMuRw+6dSOWG035geAqY0OQMELcj7GJvPMb1muvYnIcYrkUS5Ol8dZLHCAdgkOOnMnW9/zE0eySa
joiB75CQO4MdKzjoOVmfZp/h27PHenvw2YQDFoerf5OhAFngPYOe8zBDxg7P0jkpfhzEXGBXYMs9
NXWQGYLrZ/qdsuUl8DB0C56ukj5KxZ+F7SlCVgPbfushxIqoCwzYyRpaZw0RleN5z834int0greb
/l7i30xd4/RFeGtpN8AwvXsUyyEVYodgRDQWrvNhR/begLef7IC7xhb+aPawjarNdoUWc9X7MOyP
yIfueSPy9BmTqWgAX64CpADiDfNTzsFDNN8G+C69UgAZEWwR+eDp47Q9g4UB4LjCUVqj3Ybv6Mbt
XoKPGNi6F+HVBZYbL+s+mHqwqmCJNb80IiyjwTv6VYCUrQdPMskUHHzfGzPY028aMYOmfhCLlz3a
YcIwAcTO5Qsmsl24HIvJtvlKn4l3AvlZUf6RNkFprHeYF/AS/nyIgbdhN2T+9k1TlGyBu5PYnHbC
PzgHvYRkbn8YOF4KODFC62rFkJBwV9n50XgBokCoCaMx0+1jW5vKQ6nSk/QPgJUinFk+IAq+hW1l
ybuLEU3duv0Z2U/Xgpvxj/B3SzWd+AQsedZIkJ96UCsmAplnXubmLwHkgO2W1cBgfBIVYYrxa7ou
hedl1AOkiJMHY94ImIUGFKwTfcawe1kKehvH6oZsiOokQOhbSzFWCNQUgEAcqcgpbvzxyXbs0PRz
SbcBAQf0QBsHtI0hSXo5ig4JlfbGfVimTQgiguUc221gw+Ompqdoxm+5AweivoLrypEdhHUmSHxy
EA9O1wpICKhqksU4jtpkzIe/A44+XEvzFpbEr0D1o2adDxq/HE5zrsV97kJFLcLrgE8xWeyAMQfH
e+x1bUG97CJMZpjBq9X9LUSG1sYnvzlQwS49JrokmIy11cj6XwME33VaBLTSKXIYI4D4QJUTQJbA
BY4fXLYWNmer9xxfeEac+Z6aHaa9Tnr43FeJEUYMRMyQfCfAybYFmYp+RXZo3AXAgad7FSV/MF9l
ZnbPgSA72qsWZHN4h2oubfbJUkhQLDV26YIg7KQWlIuf9o53bH/aKS0jOe+190XdGXvDIlMg9vG4
9yKMQrv1pM3Ezu+cXI3vTrjzlw4l1JxJPAYjL6slYE/GHKAPYKUcU1ouht+a7QtjCPMRgy7ucZ0U
ZprGMEIU8thCAtV3C9762Ae2Srq9G17WCc7ndlzV+W4rJvFHCL6QR2uBQQdpd1PRwUEKbW0GDDYZ
yxVjLJY3vmI0mcbqR+ofJcY4nGR08boNjw5XcHIjGwYFhsf7QByMidjL4K2fb3Wo9p5xMtW/yPCX
1Gne4bOR5to5oNXohGQbcr3iEtkb0SEY5oyidVq6P0HzBlTiEPvrHpRnzhZsgnn59NNHCuzUpxi/
iCBa0u66KMZoB3Cn8Zk3h5ZcxwH+ZXuwZNsbjH1YEAbBj4krYWQfxGUDveDHttiiZx0eMbMH0/E6
3DYYEPDLxUSNAKe/PKoIlTj/M4m2aDn99tXfLn2Z0UYt4kmu265zv9j4bKffa7rs1haFkOuXAQIR
ifb3xHxgylauVLMfm9PIjoRGFX5Y3aH1KaiwPuOOc8bogHKeEbsHKRZK4GnQEGIw9higcZ8BMDHg
K7rBuhMFtSEGeOQsvACAxDic6NTZv+6GWyDAACn3K54OoCEq6oAwXbM1HIvR07vG1K9q0FUfy1K7
6teAWvQe1HGCSiC3Yu1ziHNrSTpk8/70OMYxPSl3gBZTsu1AXVyitru/fMzPa5+bODxydzxoBB4j
pMNQd4Hs2NVK5GDYU/Yl1uESbRBwyki0ledKBMwsBmFhstRlSky5UJNhhgvYJF4I/o2pd2Wa9Cfl
XOT4YlDJ+NtSGAqctfnlhCwHx+0nsoIwtKFE1dvDjDlBNZl2VqV3SQV3xviuw3vnPhfaNadZy8sm
p1ykyN2J25ZsrzGSzDXIBh8gQkz5HtGQJc2DVB5D5OfTBBCZ+8kYxlAkz6y9JC7NrWjeFNZSXNdF
1z9K96GXL4H5rUekjRMJzWQrRmcFUh/lEz31AXBh9SMlCP4ViJY/npFazYT3WK8CL5GXEV0zZ05L
d/uw+h2DgcJ4737Uy58YYx+1AT3Y7zR9HYbgufuw023GmWWIBz5Av2LoJ5YzeZBS5+4IgsnY4xq8
Ryoup3Yp7JI8Ufu1YsiAGpITfjDaWQNZaJ2umFwFYAshUoInjhmfUrxYJkvXNkOWbNMn0gJvHYM6
FuFOBxC79vN+hBhE0xSRpE87LEWNYQEbrlrpOfsEsYjB/LZoFwP+tq23FHNU3AhZDXEc3QFYFGbh
jO8+R34w6j5XCHMxS4HM6XNCN8xTwjSF0D2hSj8mo3tH5EnlqbXwuiumgx4piau+bQ4qPDvqlCb0
TaPmB3eJy+V9QkuwGATrAf4gJ4KnP+HSBoUU90goOS8hWm/uYPqiLnuTFugqi17w1wAZygFw34Js
fm/WXHkYy9E/8PYlkQMGgUGqW+eKYrJj2zQYSoEpoFPywjBpCTTqjhFxchFYctN2r6KPwDAUkGy/
xsllddtzGD1ahQ54gHyJ5o9MNQh8p+iTlwjZA558duP7ghGV22T+LAK8+LV3g9xfRkxOOPmDVyIa
g4EzR6lOVsQIGPV5573GDThS9ZqelGS3BWCENz54gHi36KQxloMRBJPr58G7NS5mMHT+a217zILQ
DLsSBR1iPPoH8NNtbvsdQKwd1/odIxKycI4e10lUMRKMBBNBNtcvgO+BBPyeMdV1SubThN7HTvyk
ooIlzTnu+YkFCALfj/8bx30yhgaIjM7T7ax0fQhDDOrhLPcCpJBAjiCiBHHzgPdgNyRBJjQj+hgg
h0XdT1yEe/0HJ0E0P9HlTOyu0f+Lq/Najh1JkugXwQxI6NfSgsUS1HyBUULrTKiv3wP2zM7uvFTz
sq8skRnh4X7iPPiPsfUQbQwuXKP75ibWonMaP7uNRUJjM9UvSXb1kss4Ah655CWgMGfR3yq5g60o
/U37ZFj7tDuJYJdq24SMj58u6xzeDvqH81Fn0xcGxM2gUdlF2J+FuTRk2+JOoSfCkjYqUkxQHbTK
5n7/wbB9cOJ6Z4DJGBWmuhrHFrUTmUskXffaexeJwJE7D1OOPb0Hilhves53OSWnYk6AVwBNiH7X
LQipUSxsIjKSNJ2VixV2n3WnCfTH+0k46zmyVk7pZuiLdSK4/7pqn1JskPg86ETFam5YgYkmHzJe
m4eCN0ZYkm0ODzGQt/mCL5phm9XtyhlgmkBOMIM3bfp1ioj+bOBmrJatiF5zokZTi5u3Js6KuZva
Kg2cu7gJUdyGdQ8+Lx8Uot5l8LSP0H0A0nuzxNWSd1bvrVLCyW2J8ukI1NwXr0U5yMA8TRvHFDdX
aSv8hlvb/RTGTqHWy8IgYPOjj69U8+s8cV/MEmKL8a4DIWzVh+i7E2eBNU3Avujc0nuZnAsaAcEZ
5fLGm0BXuIVByqmiZ6eNrfr3Kv1wYmsVZQo+IGe9L1dg0bbupxQRTXDHP/ats1zUjjlJD/Onvsbe
U2l4y5Zg97rDhGfDnIBIsuvFMX53g/IclxQssIMyeV/mn6X9VvT+zDP60Wouyzy4zEbOuP+0tYOv
7FUkniNXP8kSQy/vbU389P59NBkvVN+AAdplq8XfrsrWXlfvIMOgfSFpDqRfiHa0llwZEeWEttW5
0EnC4px0ngv3Kcx/C2icTXAGr/GamuM5wRU2cktaabfuM2cR5S29+a10xlWgq8XU7pshIgNAeCzT
oBJOy8n68qr23uv9LQCfx9IeD57l7/GN7nR153VPYxIiHaClUNv1/ouT/9oFzwGhLeB9aMBttsEJ
vLS5XWtkNSsjihosGpNcPrU2nIG1FWmPZOg5ATgieVlo53pMho46lWQiKtdYqczZ9dm9W5Uj53qy
i7JoJdSwd63+EGbdTmmYxcull/WXTmpfAmtn7aoDNm3UTLmVVXaYqnJB4mPZEZGVebMOvTVe+I1W
ZI9dQ8AhmhAuCISP+caefrJuG9VviTvQV3dnuK6LtvoRzczPUQuPkZG0hrMWN5RSz7ZHPjldhgSO
KhOlra5Pph+8jOIKHncTG+WRX3is0oyRDP+KFzU9zg0Dntw36fDcpePOFb7i/dUhelU0PnT1v5RR
u1xUTzMHLqkXwW3O9SwC7NK2/21McumreNtIrNfeAS7Urq/ap5SQj0tsPFEvWapv2dj342rwbzz/
AWjRUunJ0jOsMybMc9nvSsoNK0gkpYOA7UywcCB0M+Z3CO9Hw9ZuiRj3bVPuQ5IeMzRHogmUlbFt
1FZv+/vSVXtYe+Z3iejb69kHrN8VT4tT3usNFbgwHuCCHcly39Wq+R2KTRYSmZ+cbeVZ+6idNpXd
b0MvOpYOag8e/ag6RR20Q7EKNWydhovwT6LU7p29qQJABDhWrYXRiE1Qegd4zyvd5aSxfXC4yl0Y
LTnafNKWJaeU0cgHb1BfZiBXx9Rp9n3K65PcJlByflag5NVXl2ttNJHk+8/AakmlGscegZDZws1P
Vbwci2ABKc4nsq9ydSPpv25EvtUpJUx45prtLAUiNdCvVzn1h4RLi/TUo2ubxKPgLEBrZSCwIgm0
ovrcV1AfmE4us+Dag/lTcXWRRnPnwlfrdGOvOvhj6ZtHum6RO5hMm3IOZg7rbCx3FY5XtM91GNNw
Z+XaTp1rpxSAzeGikbkPLrUGLpuCGT9l95BG/lvjhdS9PWGRJyOz0N0ga6h+HYffkaI64c1fzngc
WseaMAFzxUKz7gwh34dcAx3w1FBsxom5B7jGEaB2mk0+OFg7TOem8WeYvpWm7amYSB4Gm6kA0yBw
VKZd8WNFs+4tD4VowecciYUdKUv6pn0u5k8emQpyTfvJ/fUATxTlsG3mqA8ppiItyI4Q6wLrkLku
UDrxDJ5lZQbeaigyPp4YrI2uW8H7XaTbntYkKOW7TMtdlBgrBzSrnmyrtt/hlmeq9+ZJ7qYZWByG
2q4rtKUi6oFmkVMJMCjpeXMUPQQK0L3tVcrolI7DKuB5tyzmvjTX5I06QvIBGNMYo3KFeTUw6h3c
LyQC7ZlDc1WmF8eY5879Jm3ubWs62nOWzAnIBFr3RsCbmwxoqi2yWJ3DYNca3QZ/8VHE4RoH+M6A
Md223SJEokcPWYQxrBKwnJbB5SnUsimdQyWKc5CHq+bT4w2pYLrMoyKUdoAO5WtRPmu9OGdyvtyR
FeL+WkHl7CFvsJf2VtCbBylKM51h4WAMv9Z4mJXTLaCR7jVb43mvHhKFy70sEBDeLOsN0mnPC2AC
oXNniy6QzkIcGTI8uxS/gEnR5k4piKRMdY8wxQ6NHXwJi09xOVS72OpuWmq+iZZSCTDqtkWDyXV9
3YykPGW6rZV2P4xURUWOmjXt9FhfCGqlRR/q6zYhPWrwxAu6cPSLWmzcakLWqPv72MOCP5h7LUTM
8aJNSheZbArpUYmnaAikKQO45zRlWRo+aZm/JAEIt6BaXeoZrBsBTpbTIZm+U9AjQ9vNIdnXINl3
zLdG68XSfiqElAH2jF+8esa4DcGE9vX3aG5N7O9GdJbcn8FIntgHfyIetcHYjQQVYju+VqG1c1Wy
cGEjOksoaPsaK3bC2FuQJ5Sw3juTTGyyt0iFEyNbWuGDab9PxT4Hllsr/pvPPvTPyn8QibaboxJB
QS5A3k/6LaxuYvjoC0Qha51gylZWshp5ZnsDVIfZXtXk/bg5Qgo3A6WsBJiXFh9kDujy7Yco78kO
2KwfSE5lrK17s9qO3oQeJpemndyNXfsZ6/2bkRuEwAzC0SUDGGenMSgxqARdf6tppwGcod0RPuUw
qyZ5HRS1i8Op7+Lx76Vx18cd2dVwBjr7P70bvTVI66WdcpiY6kQ09KpGwMD18D4FHAvtZ5mHlFIE
7RlQp+RSOFBtiItarpatIZbTIKELdMFrBows4qOZ34P14d0QdosqGy9qqh/qMjrZA5mrUeAP0I8z
iMarFiDsUZa/OvTapjpME2schylZVGQHl2k1690NN82G5RzL0sjvulTka22yrRfE3Qt7EuJjGunh
dupoXp1Bf+596ztM9TsZRW9dG5YvHnjJcnKfC7C0ZK7seqdHpB1hJDO9dsZt0BAHGos5JAdh4GZr
vhsSXSaCjciKb6VstOpB75mMVtGamAy0U8ztprTfVU9UzLby7mTwYucwTFeZMyecmRWjKmRvhZdt
3DK5+J2KYXrHjOk55qYqRI+bUO8GxlJbjBoZqUgQvhIsngkd2ZbfntKI51qefwtioBIEZ0AjFbz9
cuuzTPXokCgVrDxltCTF3V+uYWdng91EAaXzsYyjC7GuHYuhRd9pQnKX1UvE5zdt0QHtUV8LrAh+
YoJmbPfwEUlNTQcZPGt3RoT8Z337gqDMyMD6NQSqWQ5HKp/1bL8QabV3AoJrBDFqZqf5XKHj4eE3
hGFjLfXk7HFf+uFOuB2Db305pz5KIaCGQCUMXuTAioKo2uvUs5WzL8hrRSh/TPKZxptHIxwfgq4P
jjmLPR4tD1OK6PXnPKZZzJ9Hi8umSZL7epDVykqYV0n3q5McYc5g9S9wLYs1g60FEoS/6oku1kF0
6UVFb6j2HSGHyi/lIVbZLvWlue26pGCgOaiNFiWEzyyGvWXPkKtMm1WXtGoZpIx3BjMHizvSBQ8t
8iP0IJPykpm6kzWb0HyogUnVhgJMgzY+wKwBATgYl0gnaGzUw2eCIAUAsUFPGzpgrlaqPZIzHkuj
WEwxRGxhpDrNXmGubecM6kLjzVY8DjhfRnL7jG7NMFrJ7mtCc8sTnXk/nKoCJYj7z0dfC6Zx7dWQ
pIbTXFghFsIRPPgw2B2i903HVJBsY0Ah5HIugLUFd6KvXZubDAwiYizTcQDAvxl9aFMQKLSezFDu
esnNbMFjubVoXX74Ceph5fFqJfYH+W9EnmSRlfgj9BWbPsjqUhV8uyajXjZPVCEZMsWvZtfKjCEr
0wz41bBr48Ngv+eF3JSl2gf2VwcnQbPx5fhPRgIbDUY3AbwWbGoZcvFX6Ow7wQmfONuk3yB9Lgfw
8MW0MUya77haZT06GXM+DcHcs15J0CQWsyd5zwXbVI95BWiT+YLe7mcCEbhooNSM765lNCx89nSY
HkxWnyIWt0vc0UgGkBB3sOgWpd7exe4d53bF0C43k1Wqv/f6iNL4UiLamqSbowr7SvDo6GzZKV87
Ao0Gl2ProBpMtEsDF7qVLXKetZbpeQx6ofqlhdAoDuKR073HdADVFfoq14XpAkONmOhPi1l6LtpD
hQ1njAmf9v0ye0BxGumBJdnuIxKGHZwdtHo9HTeRDLaDte3p9F37vTNuFanBIbEhFWwcRtvltI5M
EzBvR/vJdoyAUCYBfK+Ct+EDmgc8gvRMjsfH6yPv8Dtw4DdLtNk0/o6SEpFOYXxhkvyeV7gAynNQ
388DJI0BB7SEuv4oyacXTC9yRm56tjYVSV6tY+6FHSGuNwNPjVB3Acop4SrNffWRcFX8WvHUDDY/
h1elBFtV1hvVxSsPPJKBjumOVBEvE6K0bdxXbXIsTfC6XQxwCwWxek3afZ2nSxkcEhB9iFCVcQy7
HxFcqkvA3LbjsuvFaSDdDXuqHQfADvvWPvYw3iQ9ejXdNPK6TpSttOboBo8Cs4jLeV+k+OSyxzzp
DiktelQ9jP3aar6mGgCaYK/Fdw1QGpMTPqO0P43+T9ChrYYkQ62CaRKAF7kwe3vBnGJjw0cadw7Y
mwIGzI/fkqybPW58iBs6c82WG8f/dTJOlwmRc7CJof7oEY1hv5YT/wpa+HqGMbQLw3rSh23Adaai
9hDA7gyOcfJUQNqwaUNTsYmrXxg+pLFpm3alhbEmQzDaGGDag2wAog4n9lAiuUXBdrJhS1nafuAo
UfpVq9euhpvGOJu0LK23HTGmNa8G63f67CukmlXSWwTl89AfdfYQjVs9btfzW2diyp7QAum1Toz+
g7hk2WzMYZbjDj7KJtHMBf6+sdjk4rVJf7lo2bbTbUJOSzMuaU94NySsMKop7Yxlle/N9HFyftpu
F2bvNobP+ruM01UJUlV+Obm10oIns8JIYteNvnO7liz2VIwb5IKWQP7FK2/uqLc7o6Uraerua+yr
kMil4eyN0c72rhcbq5JZbe0WNFt0Qhs7yCJgGYm2amb3nCbLa8qgD5Hlx9StN2fS4LeMRFMzZQcP
vn3uaZJcI7aeNZAIVY/WLupwWPb1+B3ZuffcdnRSQVi/ws6e6bslAwGlI9UwNS89FGQ33w6Dd89o
235S8l0UibsuMpGv+gFpytOuNRn9m5V9+UEHRHngqGIpjVqZjnCpHLvfvAKlm3F7Yg/jFbyWGc6i
2Hlog8bbRsrZOGH7ZjBY/cxrwrw5nYLFOIvGkrVJQnHga5FurCPRh5scqG2Pa+YcGvV5VE86H3uL
v4jpxkxCrkbMhwH7hM+fw7gC4VYwkfaAWeqfQ6rviuJWkC73R+yeDJi8Xy/ZuvplLNPHEfyjU0yH
RvwGEk2zL7dT/yvdXdM/1tqdl33D+bnGPL3QrFyK+ee0x+rqgKxUa2UixGGl6Z1u5Sq5cKxbi5Ek
BDDJsij8xqdiePY7654VXRrERa37GyzOl6OZ9ejI1jqN+ruGzQlWlB/SAfsJBK7+UupdsSK2uZax
/pY14n7KmZ/Lhp55CvylbdcV1tiSY77F/9Y6S8cxiLh7xjdy69ayVXrXdcskiKZLHbf7SKPkAXPE
/ejk0SYsbRvQOovNuPlfpAZGoe7PtjJJZk+8OGHr7BLA8uxR4RoGLB4X6X3ccd7hI+LyM3omVqkD
gJrSy63tVamRDhdVNez9mg+IzOlXRG3jXwB8wNYo95JpyV3AmLMaOZz5LMCSQWvc1CB5s74dNizH
e/aqrjwJ0qXrLoXaoqbszjOBhLPRB+C1dc8A6xZn0iUg3fYrc3ZsTTme0rKHSqNJ59zkaOV53ZfL
OHbwFR6MQgwrIFJiOduO22GsTtkEOAx79C6qU3BTGBQoiI0tNd3ed9uJV2qlSu2ROH7kpecmJDNu
05WtE00yYcrfjbELaTI/R1sfkF/Tlday8q5Na8bZafaDhDP7cbBl8rFloMJfiGdjVXvs3YntnvfQ
hX8cNAffGxD8400TcL83DeYZR2Hgi8n+wnm3FjVPJ003CG4zMbZB5DKaKRAk4mhXsThvEdckhP3G
nZdgwYAPkxCRowMz1iAnz8xOTVZzd0KlGOpDu6GjbtduypoM2CsPIPR2+CWoIzB+TjXWhDLn6m+M
8q2QCTSk+EDsukZV6y5sxTNBOmU8kdVaCxN/p4ocHz3p/hhlo3DxSE8hk2nuPiPG7jCQxq3YWnf8
+7FV6xZyBLzmIWU6OD+kmUb+/+/Lv2/+PWS2Ox4S0YMW+/vy75uy1hilmN3Zr33/QPPR28u/L0fs
NsUCCjPU7zJpljTsVDIlM80W1spBzQ/QoKd/Hv6+958f/v3f//re3/+Vsv+/v6wqpujgNYcSPgv3
ME//YewCzCxGmyQrTUPXcE158VlLtYWeghunGiBfaDU7A//5Us9dvN2+3si9VwdLNYXVEedhefzn
fxgcrzqcOS8bD1rVQzW1dTUe/nnoEkDufYc3WABYbEbHPfx9Vf3vV//8EKj/3sSRpyVdfozSfz+Y
ppEuhRcSrJ93mtnzTjODzz0TtWmLNTooRnkUmgYYdn6wE2Z95vzwX98Lai2DqdShpScuV610j39f
0ccjQ6Vs64B5srLoaxajLExB2N4ut02i3vrAZKFBEUnJBr4ZDVIGxQawQLJDAL1EyraObAuMG8rX
2Gb22ltHLTH/34+jIZyO0ct/fsLfr/r7qargUxIYDhACfdDu0HD/9aCmqjn+KJdBU6Anx7+H3jfp
hP7zY5PngPmoQjiw/r14SIpGsCuxiDfSc2sMrSxrAIDzUkmJn4G+RFhXrciN+yBC/9CS5r4z3TV0
8PZqmTI+MLZ9FxCxcInhUMfY4m17SQNiN0N2Cntww0r4h0mykdGdcXX9gCPLAld/5yTiA4OOvWkt
vV0QsEBoRcE8/j2A5m1RgUDXaIodFkOcA7/TNA5QVfhyrS0D+BzHcGo/0zSUuKMxy+CVaINSW1dh
+BQGVs0QLu2OLgMuBCvq+MLrAZ832jpCYVwkMXRWveqOjcIYU2v6beocfZe70x7gEraCdij3jkuN
5mM0rZwRUBUQOObe7aYszK3tTBjG9LpZDyGraBKUyiSwyn3cP0Lq055D/N5FR1chJhbHCEHHhtc8
YPtcjNE30bYd8+W1OfkbQxtWJYj5vVXE9GYmvZXUxDlMyxjhXGevW6RFB0HXu5hY8bf3RrmRtT7P
MuJb4SObtZPM7soQjAX2xEt5mlypUbT30Tq2UeljA0+jlyGT1U17jjIoMfzRdhsQfgh0+1hUZBH6
eHoEnWHvx4DJFFsGHh2NOAvWlL+fONbI6AbN5r4QuF1MQEJbO0Nr7XwUnRGcpEc/s+7quGbIV8rN
YAWYXRq21FRoTVdWz83VfP7W6IlaA52rN1FOCZqYmsN+t0K/FBrFqVuzcYj8z3TxXRnCR+6Q6OX0
pvtTf3Vg2Lp42lLRjjvAVptoSn7ZHICt2jDSS1npp26qzBdeC7Eu88oFfMJo0jKqcEtJq1bCkVjG
AFSk5dBi5Zy9pkH4W+ijfRRYhYN8jziE/p+W7SkxRw0D9vBs5026abNufI/Jx7hV0VxCmd5Gj9Wo
BgpRFWsuswTl3qQwu61AOKp4ssHjOVfLr52ri/OW3tDMN//5HmwhyjaoZ3tXDeqsWCOEkCsv3cT8
HmJ5uU2QRi5/D20e1VgQ0pswdTYI2W50diYW0oqZ91vSsbYFT1NrhPo2r/zmbmCHx8aQDbI2CxOP
uaGFRyRyNi6a7cAwHsXG5SJk5VtWOeEdFbZunrrUsRhMQ1ikS0VSE2PI0jG3OuGcqU51SBVRwqSE
1dmgqlBob1o5CIiVeXlfS68gAWU3W2eW1NqmLk9BABqNgTGGGJv4SohYvqoUm4so+OO9mWQnOb8b
0wnvM5t0St4THl5FabIZzlHhp5mim4W+Mo4Ab0EID4L5bKGdOmm0dxpI78FS/9qXo4TSGRMqpBnv
5HClHDMjdi8RG0bhZ/fjrsWi7oOCvaZZpC+rxoBEOf9edQ7b0bYgJ9YdktG8CEdo0r0UNukkTV/1
ytL3rA0bXl16JyapLh+XJxsK4clrAyI8FIBOolhA5tjtLXWDF5igLpMpxj38Gbon46WtRdoxrhOi
QsoTKKkT2ytVbGArZsxbJ/eDivRj197YXotOlPvefQiz+Mje2/aYDuO0AIYcrNly0t1nZd3dD0Z4
dUJI3LzU1ipn7/C9mdbeWlARrjyjM1Yazp2dJ6IlcFnnGpr+cyVHn7uPtk7AQHtq+75bW95e7zib
8aL3e2YkN1OBCGbr8qn05w0afd8sxjrJ8BeNjx1W/DsWI+KNUCbbKfLpo/KqR1b14H9N9PqoxXny
6DcEbJBMeNnTJ2qlfB1QReyFDkvPAAO0r7X8xB4qeQEH17rho+fHgmjW0AATzu2tqnHP/R1SgY1o
nlcJVoZI3Jy6tdgH0tMCY/tTZAnJGrrN2B9rNpAd1eD2R9uK032mu+vAwDlkNwQJrbGM4IS2vLm8
KJ2Qg5mBdaG0DimGBCOJ/3l/uaR4NNGrA8ojDsx+iE4Sto4dlvySGB/gENTVWz8l+tmEsBUU3YMO
XFbTJUN/p3bPdTRqp783lJ/OK5LLBLxbHMY7yvN937ENmeurXQOfcl5jvPSzcYr1jhxc58YwtG0B
03Mx9EZ2TqMoPDsw5AztHHJYbYyY3SlsceKH8/c8aoudEEQfwOWyMMXh+uxM072X80NkZxhk40n/
5xM9dtbJK8W0lwoT/VDe/33gpp4xZpLz23qdJAiitXeVRmEXsnwGC4GP1GNFoj0bfW7sGt6cCwZh
5IH07jlIUnGmgRFn0PJUAwXQvah2tk5mxfcykDH+0jj556tW2ii5CjMksv86HAKmpTYPMOLSF3Ns
DZxiwlx5bJ/Yp0Dew6gRy0HqpAA78OLD0L0OKixPfYyZzUNFS02WOZCeiecJS3o/yK5ehZW3NROR
Irjaw0WO3m8bgbV1vCw4Gs2t09lCNlbjjx8Z4cpozU0Q6GzCAaIDFC1D+HFTa63Pi7LxIu8YgV1M
xpy4CHWYhkGOizoMGID2wNFBU+Ft971jbSOumI56TVgD6BbRry5qHD5VbD51uceFgqI7g+VsGSQ7
SNvJAYwqVpvUJqzF1e+3GBIC7Llb1+o2Y96fBwFUrGj3mHcpdEb7QiTqVqtp10ZsHzaEsRE6XV8l
/dsUh48ZNP5h22OVPsTBu2Xn/oNtOFiRmixhMdnaj/FpKrPB05hHwcEJoCKPZNAKwKGcKqD4mmbT
sdsVsQwwUNbZ17ysdpNX0Pnh3eqtXWEXsICisdzkjLByc84FDNoLXN8T/ac66bOZpPYI6mjU/A67
gNjvN6d+MIt0d+zQEas4gQKZeN7ZqujJdS+Wh74bCdCx+Trlhqv1fT6knMPNBTGYlRRy5u3pCwef
H+vzsrPqCsqM9Av8THispjJepqpgVJY/s64AES5bV3TGjgdMkPoRdnQTfogkg85c4yNwiuDod0Ls
wKxy7UyfXZjsdR1FUoeqdafM/oWtRuayMqaTUffvnku3JVuAkIGFf5391UtTr8BTS6ve1zqjQQvL
bToQfkts+1bEjs+IqdeWueuedD41awOK42EsWQrMRAmxIb1jY+eDBkHXH6YfESO9ozVg9oLPtUy0
Mt5o2cvosGMCswKUR721juFoHnXCBy1n5BVw831rte1dyJopwLnNc5+xJ9bO+aeP1dX3JnfBeWef
Q4mcNxUlKjzOsUOG0ZTbWuJNyzt4eYPaO7HYtPDc0RmjfWQ1asOYY3bTOtFK2f5bJFi4MabNHavS
6/sABR1jhlgXhkJwCTRMls21STLtTW/jrfDkQxaJc9U0IILz9qAR+iOJLSZ2+tn8dfvkTLnW7EiX
AzLU+0NhQECWOQsBent6HFgH9eCSZbyjantWZnT9K//+ir7AkOlB88SnZ1bYT3qHAhYuJgOIAZeQ
uVVz0EB3g2w7skwStwCedDsG+GiVXHtewgArL08DtkHGVHKZ6ONaOHCDGbeynyj71GX97EQg46Ep
EgRp5HrorkHSdhfPN9exqFhvzl5ZXh+fUA1daKc7bOoYxw89CtiMoQ+fWAQgtjtQgjsYqqs+qmex
mnRaxWqYnr83vlpFBU/EBjC6uWvHL2NsJKiw/MYTrtD1mVZZfg9Qjhe2sQAt18QIt1brfrqlZR/1
4XvybCxY4wFWZbUluP1m6KGAil3ZJ13ZxNHHo0r6N1loIRivBIPZCHR5KHm+hUUwtm9+NCj6qzHR
4qXXYnqMrpONnyvGiUpepO5WGaIVC1S6h8FNp62mkJYTdSEoLGZm4Gs0il/Dcs1FlrDbKxeIW7mO
8T7BEh4UOPMnZnMKd7HHiQsU2MBHztvvyP4GkxGzNJOXliZiLZO6XhUo79/+eCna7KsU2U655LkK
gxdVy+1kmdtGs24SBl1ZDlANC/lGF42+mlgrttAQE6N5V+FQF0tgi+/CBUBpJW8+Q9Vtr1osAao+
+bmBMUeyR7VQNP+t9lil7CaVSfaqbPUcleEqGlFrLVs8tBPQYqddo5bqZSZf9Ub8GHmf3UnC3r7g
GtQpPNkIkXFnVdnWrqFVj4ATlMFSBytYR2nWrGVtb+wuidcm7hTpFtdJFW+RzRC9szEU9iGDaw9N
nhwlByB7E5ZxGh9GmdwEZWlT/oYuNNIiqa2FboAZ8MMfM81fYzbsbbyIcBQq/i5SYOgrn30qoxf+
Wr0Y2F1PDN7SjJ/SiZCZ++HDcLUntgBiBi+Y14xUMqDI78yG9Tt+b91DWaAsKMtvq32F8TtgLa8/
a5/iPRi5wTWjeQdqu8qM1lk7qsQVhq+oMqmIu07HnYEIFmTtEnbunWREXI5RscbiTRZ5CjaD0d0X
Octy6kX5qDl06Epn/lK0rzQ8RHVY+6hc88ZyhGB1tYvko8lqkr5hhsLPAR84/WsYzaFD5f6E5WBu
wwylKSF9ptNFAuQ3bkb8lYbOo3SdrdVNz2PKUKlucxNlgSGhwaq+2tpbbpqupNNphzSJnrTUZWwJ
en7XgOZVEc78Etvb4NnnOVpkBGJjW4MOTbG5JsJGqkvqbRyzNlb3UFn9GR3RFiMTFEPfNBVB+l7N
f6/Y2rsVcRsvw30wROazNSGMOTbkeeerSXP34M9j32lmJdPue8AMMpY5Wm39nFCNrqFhbOHfH4Nh
YM8bq+xiTobYxEnIqpDYrOjuGADblZltqKmYMzvIue5IDE+Q0Qc9T5Ksr1eYRx+SwT2GGAc7D8It
xRfaW+ffoToT7B3hbWvjU1UTkm+ijPum5w/0nAnew5hgS6FvyYLmy5rdnOJDGl1OqNF9T01MPS7S
wFC76LSIGRV/NbbkvQ6dfBy5OhfIQjsv0ut1qNxtybHl5PRFJPJFzmjbKvJL6rinEktsQdOvJxfl
ARH1Sl7rpKBry6vwO2v4kCi3Irqh39WkAMBzZIe4wK1ZB+4uMG5sFIERHHCjtbioLASDqnjoIbIm
GtBFw9V3RvQdRsNXjuq0sGKs7XSfy6LAcs4xh4fVqD98CJwLSMHXKR8Pha6zKr2IH9lCu+9pwngm
62VcgLw2AxjwBbcSS1a6Z2m4/j5CXeJjzHBWz/FwsBWKhX4juBPwKUe0L5C7dQLaNXuyimaHUfVd
12+9rB5gR4JJMFmB7Slzia98fmJwJjbjeOhKzp8ggB1cR6xkD8qSKUFztZLozUt9fWFzSS3atjhm
TZ+vc/YcF6kDaR44iz0OVz0msSCCDnczoDXq0YalpdmOqgodmPu7afV6A6fcxL9lbfVBrnWdDTma
T7rPTR+K2CK2lMutrrqUztXP9rlvEQV0blWFe8RL2p84GBdqThMSGcOjWKEVJsRNbRNUtd5eez4C
QdGQzUjrL3YnOJvGUtAhggemLGTDhlOKLr76H/bOrLd5JM3Sf6VQ92wwuASDg6m50C5LtrzKyw3h
5TP3ncHt18/DLKB7ejBo9PWggEQiv0ynbUlkMOK85zxHayYp9VDfIjk90KUaHZrl/es9UOJi5CAa
+cmN6RNnFfI5Uu457Qx8DqP+rfMm2EjRw0wpvtMl9Uc7dL0eCRBTMOK8WlZnr4qpiCA6WD+6y+6x
znUIi+BHpyi8S22EvXJOLnZl5usodHdGKF/5JSmF0MlbNkU5rSV4bmgLuO3tHr1MCVRDboD9XImN
1xBgJfV7ovMgHOMEAybFAGES4Qh15YZTNKxgdnjUr9Q4WGgNisUk1hpsxCTpZLId9g6lhw+nLE20
ESwJlZHhjBnweqZkT6GIvPY+7fWMDhZ6aO0deagfs8qmxyBldgX3YC6yc8XlpGw5HNJRn30WKQtD
nFN4byLQJ5bmkw7930kykKPMDpcbvT+T5TyhtIG8j2ye3OnHPNN7GebdXdZ4r6lXgm4p9kn5FRrV
LffqR/0XogdtsiBlQ6Ap5zKrzJMKrdss0ecpHO6LwKq3Efs9Jpsu20XCPLxyssceQxQXBxVpGQ3y
p4bo26ZyPXsDaKCKpysAhQ9icMgjvSguhi2/h7b67CdFs0Q17ewCA3XpXLwkHG7y/Fi6ihBM8zox
XuUDlJ/UXmD7mp12M2pzPRnsr9cGTwz2BJSmDNBk5kHsU6QJDoFtuOaVI4jIkaST0z/PbfWCx4ey
5JbtfyRqc+XPqrtpeaqzMfvAewa0I3SAHiAbnVQ3zivegGdc6n6e+Pc55PNyIMUG55U2Ost7xDCM
kQSnxcqIp1efqLPLQp91l8GyrxJ8PtMRcncGgzlKwLeU3eMOoykCF7OB3QoLBuO0x6m1SU0YBmiW
yvyhh3luWIEzXWyS1OMGgqOzmTOnPrFJem1GhvHwYLalV70UnBWrJKoOaVb70PCbnZfFCLk2obO0
Pc2G9TUTGOuccClOpzekj9j8z07IQr3seh9zo2Et8DImJlaNGbuQYp2McMqlooAHEEu0FF5wOgKo
Pjm0PlH4dJgH/1FEJAqk4c3roXUjfhiKLo3ktE/VOEVbjHENqnWKdrqm5wHXf+8fajsA2AJKP9KJ
BQpEvebiYfAC9oggSFamD6o5bF7VQvGx+uDatvpD11gMZIf6mpW71O4OIrOfWnucH3QGU70Q/N9T
l2OOd8b92HZ67a6SjDboJk5PQTDiMu6mBXPtXqpQBOtxMDGTNNm3GGxWUxVuB5W98szgQg59OjiM
kYuxkSckynrrULds1frWbq9uags60fqNn9BLC7BjF/bxB1Evtv2ifAwQHLYUxd/qxe1L1UCzo6fy
qSvBJPmZjdUzQBWfWvPcUn0XYILZ+yFcfZmLj2RmJG971jHvWcw1tR3chCwrVG8EkfypojLgKRBS
d6dYrLs23IcxZYMVilWmCC8HsiFhFhi8w1QNQBam5bWyeVarOXtkbkcMyCcaZWTlsy4DTgQ2euRc
Qbuyw+8cWZA9JaQT5h/P9WhdShu52iSo7Myp2EGVXqPyVXtloRGbSTeRaOqbPSvszjfAgxs4EE1N
iN9wmE8H45DetkV+2/pMPmWbV9TFsrdyW0zYCmT5IUGhykKe7FGjCRcAjRIxyZ/JjnZ2WpiHoEaW
10xUZ0d/JmUKrOqhJh23Zu9CyNomwRhaySmPxx1nv3QzhJ+FGWB6LaNVaSG/ljMFZOUA2sEPrE3m
MZAsUtQZkTP+GHMYFcG8a/LwmuFWSJfpOmW9DzkP6TDbVFCtS3hjDNhPeeCn27bHgyqi7JmO5kOL
IRWbErFuKva8uT9FggBKQO/FypTFfZcaP2ZeGeRGvHEdquphNspzN4gPjYy2LqkKWiW+uP/rT3S8
0YpFuxIiOG2lHqOUVRsP2SFkyQxsE0K4h3GrnQg7hlnIkg493QyGnSUh81QZI3Gb3uWuHeBw00jW
4qiv4+iX0kCsbpaal86+A36b/kVb1Q2bu+JAQ0q8SVzibVaFpykCIL4zJc5Zs7jXMXam0MSvNiXJ
biaOubY8+tx6oY7h8riKTT45HZKRKpxhV/bdHZ0ZN3gij72RjvcUDfzWnEzZF9hrz/J4ZtL/tFQt
gy/wxtOUEhlzO2jiNr2imCKxBMU8mJbLA3ZLBdZm4eyUbPfsrPuIdTfuDOgAjTOKdZf2v/FcvPaB
k29tY9txQuA2HeaNJg5XWezrB4eKQSfD7JFg5vGDW0ZFjB9UvHi0SUCwLPbdH9MMrznEp3M7Fx9Z
lU7sm7oHNUq6XZriHKgaqx1dcXHa5LdMyV5rsxzWbhRBEKIe3EZKZf+CQ6ex570jeTeS3Hhlqzmd
C5Uy1Jg5harIYJrCLVfa0ykbZHLPpnLMUIenMRDsxopxX/X5gW30yeggPlB6bq5n2UUUj73amPtI
h7qHjpKMEjmohRHDvQ+SaY7HfRLzjd0FRG575G4LvaE1gwhQ7qRr2+cyi7o83KKxcInkN73pIc1E
8NE1nA6XVgDiYOaq0bDVA9JYuTc4ePkmrPG1TcfNbH5X3JeRaUQsu7wOs2iegq7mCVfQUSIw+EXV
HN2bGcmUmYh4iNGJp3zMqkp0IB8axWNu3M1GOBynGM7QPP5OTDxXtKOrnWT+cDKFcZ8lLsT6sQeS
k7wOfmzv0tiOAT+QH69DaEHkO+qWioTGYY9dQwtkuIZzrI/3mrhHSzKGygs86H4UjWdKlyhg7ePH
aMB5BIsjpaWUX33ANlmwrbIxfTTVsmDg1kmrnP8/IWxYh/ccCeODI+tnWQqbmVi0d0aWZj15d1ke
3ucZhhaHcR8YD46qNZgtHSYZCkl5bOqPKvkw686lgXHc+LOvsBdYX1Ppfjm0cHBUhOgyRAsx0U23
tiM+Rjd9bAt3Ke/RL40kUU5FB20UQCzwD7Fyo4jQvgPewv9UKsBlaN3JNP3Gf381Arnry+Rj4myx
Hi11GYISoshIMnQqCm45E/dCSy3YZMFOFD2GrEI/Z7qilbxjUIhZfTe1s34ZnZYi3nI6kpm5xbKP
oV+X3TYtZrnuCuy9KM+rVAQ8ScAN7qwAdgnX/ToJ5drFND94aOxxSKy+LROQgxyuekIL22ym+SzR
/Z6mAtamNsk5AjeLOWn5CrU0jIWPojd5tOIE9RbJVjUnxlXjiuAgq3qKbdLqoD114rdqYnyuWfCR
x9F5rskYUJ34TVwBYynNm6Z+ZwaxwaZAT62pxXZI5deUjU8YeshG1ru6xdJqTU8Zc/yNZzz4xk1r
I5FmAWJvkRV4rkvazWQsQN9lsPLavj/mQeCeQvbpRRA7NxELCs6sjtQAVuw557wsmoICG7gPbgsb
ksmMHxfvuYlo2k+dwRLU38yDYrNvuMPW2sdDFa2DOlWHGkO+mRTJ3jeTD/TiChIEDaSd2/94FVgN
SajPHNp8T39zsOohaIw5HLa8wGxfEynCTs5LQsnH/17H5a+XBT7ty8G894b0WmNCHvKGB3UBOAk/
zjbuI6zVQIUG5SP0dvdU5wHPo6cklyUii4F0LSuSjRYfvOGLwyAUDDcscXxglslHksqUGGvKAQP3
4WdMXIQz6H0WeWhOjXMxC+u1bzBz1rXFW+H5zQqrdYiCPG+bVkjyUkWJxZXQwYSzkn0XHQYTS1SM
Lk1Xm8tWryJI2LvoQwFp4SjCNWaFmGQMtcTiI/GTZeVLDUussIzkpC3QAiR9+BTyFofIeJK4GVeO
M75nRUoOxknfpFM3R6cNP82YZKXBSVi329KEhdN0VX+wXGqRJu9QNs2zsJCkGR0CUAhvNcddQkbF
D5UUI0As9W7n/meZupSSVhdTJc86wgWdGnUBQilbs4fctzborQFaB2MlpvIuj1Xuf24NkxQR4UoG
nsOulw3pISp/8HEmGBhQg0zsMBWFQ9T+1ffKA4lIie3R6cgv94PBro8jts+UmKBaz3rX2HATxsss
aRJivPZgpCSxUpzCwnGuTVcrPlQvW0fZlxH8yVKJ28gTBAhQKYEEkv5tTA+EI8VkdYQnK+zLUzfZ
v7Hsv7sew2G0tCF6ZbVjoogrmjogiJvScD6YAH6GZh9w2dFRbeD49bDFhsRj6BqhL7v+MmIq1ezS
P+LnuciwqU5UgfBp2f2D0RPj6wxk2vAPJpBTMkKZ88P4iwjTdbZigxySgZ3de8dNxklzqo85Kwfa
qoM1lylLQypk3Y8ZZKz+6r/3g/NHSovnUq/YXSGIZKP8DNjCr3v8PelMiSrpCprmVLBPzTlaVwWj
oQHbNLGvcee03LhV06NRedRjRfR/siq95DkuM+zd3ARBT9B8tsNbPD07Pgh3j/mAyJ05sYCRePiF
mgG3UI/MGHP7KQkYJOVI+55CWBeuIkvafIwZefnBNcVGQGaRvIRWlGQfKXfb+Q6YM/e38Cd70wVi
7bb6lHF83M9T8KyVEqdOH0Z4hzetVe1AQUVHtxu/w0YmDNXo+Zo4pPle1D/hqsclNqTnjJV58pNm
Xw/ikmqfCF6FO7PBm7uW6XBjgC7ruifddC3LSbhxHNdnTLKmv3mVYCDCyXKPlnSkFAKQXk1nszbb
JR8Ksy7Ohhe/ITvYGcM1Q/2Bx+ZfHGk+pA7cnSZQX6zKaMH2jDFm4uHVGhrDUjgaNFBtupbLZg6g
DFTISGwdCdBdAKROnzaN6JtE16wELY3kBe19a+b23YFtB7qA5UQb2y++iopvEGXXmnkpA00sWnFM
34vRgcwJ6gP0xJTS6fQm7gl5pmhhdlxjnOjrPx0i8TCIP4MBV61gFeUlMLdueZ60E44bq+EaH2do
E0RM5MyhzI3ltm6Q5BuikgNT9EXcEzUwvhHFqhynncrAZLY9WwpasbdM6c6VYoXV8tbgNa7sxicy
F457N6fkc8hHd2Ox04p7jPNF3IHfG8yPXI6UuILAcDCNFSg7A3oKALhabZJR7ZsZnE7JAWNbJMZ1
mFi0Zjq8BPEbyA9obgqrRdmB+Brm/HWe90la/ukG78YK+WmZa+8nUFb8IORXSnKAjTDKMmYmZV1w
LAz/JGLCXxnmbD805dEMp4dihDciMO2sPMClpVm8svcwt6MigYSjI8dq3/XUFfmGYqToMn1vXzoa
ZBvsRMArADl1EwqZtp84X+21LajvrpeqPl2cOG4gqtju1uD0g6xBEmrEdAVj5RzM8zMrTbtKJ1rf
E1b0NqY8OMuXg3FKEsGSGY2xrAJu4x57NuFrJ1Dwa+HgrByrfMiGkzdRiCzji5kQ5ujntzJ6Hw3r
6PS45CyTU3JRaO4+x76NUU3ZYFG+Tg8wASa5NmxGMGPM9J05/c5n1sN9k6rtcnFUZGWYZOU4Kcbx
NirfTZ6Qa4eJE8/9+o0yJeQkcoJlMl1pr+3Wo2ZlGZyShvV1HFGCnow//BbnLPYuSwh4GNsz9ckv
dRfCdmq2aez3h7kwSIKiaWcOwOY5HN69xp9WWN6mwiOXhVhbBfQLp5553/iXPvKBBsXtNVJwRf2n
Ihq+UnrRd9XbnLBbqTqAvF4l76wsemPTWa1LqxFb7byxggo8kcP93Bn3BuhQzC7IzvUdN+HJG90D
FnaNEVASsvGZzFNk+lMJ0s74LMJFRjDqcRcJjtqzjeVI+OhIlgU91QPkJ0wqnsg2UtPERDQuDvbC
Zk2/RjTXfVuU7LMGEnB9hGJa+IvENBxiXdvAtfYcmqBkWVLta9cF59uBKJ6tYt7IZdLYGVeRUfIa
0Nm2DdsyOhrVS5aNoMmh9lpsmdhEQRmxGcowxdmbDYznZGYlMT0HDVB0J8F8cerJTtlDSH0l/Ut+
mD2Gufubz6eKTIrPRR6jTK6byFfAgOjElgMKbYS8ww6bbF8t20OW+1QddfpEtHQ5qANcRMU/KeW8
mjO3eFrU/TaR34YDys9367tBCBIaoX6ObPSCqi8oNoZ8MgSsMTNq66rJA0o80Uw85EgGAAMzKI8p
zQCbGj7ap5MyX8J/8KVCtk2uGp8zpKNNNPQJ7AIUeVeg6rPNSjfag2vLh93U9wwlMBIo5yeX4qxG
X+3QeMhYNCSeW6AL0exs5tr9lCHZRCK4FgFWDksMoaYUUcImChUXwJHGOqV/VWWsvdT6MQRkszYc
DGP6E9nNK8V0ew42j6OtPijjJBvr3HNn93irUEgjBbwtcpHBiQ+qQG8Y6PQYV7nzhHUIXW4kD7Gk
AGoexrlcZUVg7PN5VrBP7c2Y9/d2atX3hibn6ETNMWfGKamP3mdhfydqynjrkoPwMARH5VbfIyMC
Y2JklUR0yCWa0GNGOyLBLA7vI/iAwtiwf+GVilQcTQe9BzLNkd3jxvJRnL3W+sZNJ3mTWA8on9/S
yGpRSJ4ZdGom39FoPBRl9pQ4/escYBtAE/4ufavcdmzMqs494Lv4Tho/PWJl32Zk7Sy76TaEidqD
L+XWGoF4VdFnYccevJni7IJRJUMXKKyQJNcFMUeo+dMq70ivtDWgaSq4cwZZt6E5GzfaMV4w5XxR
pQfNe+jfpnhkBhC9mIBv1zonnSGe5gmhwMXkMac5COgOSWBAbptH6kXnLAP2h302rdLXIGWL3mCu
pbpPvFvNhCJUfPB897yfYmxe7IatOmXPawK195Whb7qUA0g5Fh+JgreYi3c1Jim3JAN+eoLtbe3G
j739WprZYa7j9IwpnzqyrSACvU4JdNH6Bkln+Oxt8V403cVJnWsr2Ej2sU3DqYQUWm5GIqic2z+J
TD+JBrdP21tgRN1ka5d4ZgWzBE9qDpLCvGNM0G8sNBdKmSum9E6JsaK4NDxyKQW/Tp1b3XgD/4A2
dCPkcIlr/N86hIs/u8F94hIfDwEqEeWDkCnG9Embilkq0ubYvQQ+0qn08B77WfpWlx0Ja2qrZb3z
yf1F5L+rnW5g4xBvIVk2LUwJyMB9Fp9ljIOdDBALZDNChYBDsnMvquiZtC+hDKu2gE065ZvvIHxM
02voguK0yugEEKbg5zn11tL30lO7TjNEcIlZb5IAUIwSgpM8RXRlqpcnKOLXsPRwtxZNf/Lq+RRP
uzGiUf6G5bHe9SY/CVUE9zrOUe4fR/KfZTv+FlN65+d+vbLy6a7HAraJmwQRV3xhaMxPlk/QpUF2
5/KE1WG7uygl9h4U8mLG2dV7QhP0D2BNISAnmBdrMqflcKnG7n7OZLVTbMltnndsL2ei/4Z7tHPG
unVyGZplczOFz72d7ru+t+9cOE3SIoStNM94M8In58bNUdTJryjTQ9tes7T68KIugrJFeyJNeehK
G8f33iub5abGqrnJom4Rjis+YNs/BJb4DQZGQFbdbMRAHWqQQ0EK8YpjrNtJ7T4BoL9WGg4TmOhN
ITlcFbWxpcDyQ6Y0CY7DeO66rNgVurPoO8SQ7G3pM9Q7pVy18YX9Vgljo9mqbTAZviQmKq3VBOHG
qDC76n6CADfg3sL+SezGK0hX5z8JU/pNrDxr5+BgShcrnsgnWvhwDfnd+KzjmfcOEWGFhfOUWe68
AF1JLC9oMA+k2GTS9AxtXoqXWOGDQ9qmedZDfbYmBpZgEzhUD8axg4OODWFLsO4rrJNjHHjvrgNN
sVdoCb26mkj1+0oyeiyhZ92Qey5KWa1xNDRwUdprVfo5jlaQEaGON1TzMsbC4UwqFncy3Zdb16hf
3BpqCVFO/a86Vv9fdaz/qmP9Vx3rv+pY/3+pY30uc/76q8L1u6zg4IRR97/+5/f4P/7jT7fxN4+K
8rf7L79q/6e8+8z/tP/3Fy3lsP/+vdp/L4vdfHaf/+kPWwxf3fSg/zTT4x8qrP/5W4R/yuUr/7v/
8W9//vouz2D+//H3z588LjZxS/Tpu/tPbaymJVxpev9VJetrmfzb3z4+v6Pyh6BMVeaQe9P4z//7
2/yzqFXIf/MZgCqTozJZdGFTlPrfKWp1pe+DzvM8Nrmm7/z9b22pu+gff3etf5OmqTwOFb5QCIn2
3//6ZHhPKIylbqjg7eTd/Y8//63Q+X2Jda79x9+Fa/EC2aQsX7h00HqmULbnq+U3tN2lTZYf9X8W
tXJq9RwGKTDhrOIQQzMDvrVSCRvSKVjyaT3iuAN/peg4TWrfYmMFfBeBoAmtYtOgih/MCb4BDQgT
Z6ssM2gjbh1YlyOSHJPrfeU6F6xV0IS0f47j3Ljxnq2hmA+RERxLpwCjIRjP5Fl3Tmr/bmos9kBs
yesQh4RVj/wmxBpFYryKbviiVwnjkZk6N70L+YtBAgCh4qav4m49NZlNwZFQWBOHe8+I2x1f+Fo6
zw5TCNzemHpw0KzjHGl7jkxnW9H2BIEg3hR9eXFGI+fk9zqFLY40PIAVnw0YvYn9LlSU1IBsg5Hf
TRHmZEV5uAMFKhOhsWYuD4Q7mA/EVS+Rb+2sZUhAsg7HdA6+ERr9ykoPk2H/2ASjaPoZPofOZ9hV
fAyTeSgt82JqReadjpmymUdC11c9Y2JLwTDKeed2DI7caALmlzPs84iq2QZ+aoa6k31rzNa3PlRJ
96qXLOg0M7Ea8IUDGNgO8XMnbUAeIZAMLbF0GAR8zgbYCDXaFUCR+VznUHyC5rVRR+aktI8nt5x3
ij3IhWzrcVBaOXkA+7VH52yRDwBB34nKv/UbRWQ1Fk9D5UWnTGtxMYg9Fu44305zIi7KyKybJPYe
7EaVh9By7mcn28FwRFEqNejVJdYkdV2cOdURzgD9yURgm5uMHvGyGsQtlvOVX//EHfpOEC9udInD
T8UWAr14kQayQ2CGOPFFcm/radxbXRbvkDu2vgbGOtFNV3SwVOxTP6Qf/sT5K7cmsSMiTeeX5483
9MKcI0efi87AVT2qky5me6WKJek1OI/ac/ID+IVN35gDxhmSUH4GBad3fYbHou+Yy8YJAPgIxRin
Qtsy0QlU19xNBSLRX39rYB2ELaboRD7AnfvVPbMvx0lxzcwgEyDRoHiDyjcoreJlMc0u6Jma2oPV
eqDJUElhI5eH2DauFd7rM5nIxVMGc0KbGRJX/ZJTCLDSDooYmuVv09d7H4z2KkpB6DKoX9ia6bWK
24pLLPIpu3rPjBrjuhF+zfS2BQWZWjeCbkXaWXsmHHFQzdfZc+7ixnyyFcFR/ZnHywylLH5bJ31w
+b70nGWp/YDD6crpgjHftST9ncX2w4BxtkGjQX25kh6yV/NEisOb1J1jpA8BJk+ykmtpVkQ684OT
e48DwzLLfwUOhGRpuK+zYeDeIT4202jfutWbqounrLbXOQ5vrKqn2fGRlEM4Vx3IqECH4b1yAA6K
7FrW6JDZgoZXFnJ9lZTNodHOLikN4AltoggdhxUCc/CVzZN77BgalDkVYwFcDDp0UMkN0jqEgYfA
6Fdywh04WGLatfEcb6JkvPbKOSUm435Ieixs3gtTvQtH3hMC65plGLcGvzdt6iG2IlIIjLjj1bkL
4qsbQJYqw2rrzgZGYBV9QGDvlxIO6gcwhyce/KTMM5i7WWSVtS/crZOE8W1jDcm+DiCUSW8yDqYr
z1Xe3Gi3jTnx5sUmcqHj1U72MQ9Ocx7Kb0iI+coBELCtEgtTeCkwMhSPZE0YGC65rVEav+4gHvHm
7/NoobMayY46pw+8gh9W/RJUnLEVirOKnbtTs0x4me4xtRnjhyR0HlNnZ1FgwewVw1tGACTCMLXT
9o1dzvf88wh5Q9iI7Am1Ia3/XqaxoAGxe1dh9SceGZqF4Xp4IEYI6a9i3KyZoGn/q5GhPhLkisuv
ovBJOVrq1s+C6wgoqZ+HY85B1y9RpzwXC6UvbyzTBRXaYKKMY4z45r10zTWu9eXm0W+/JIgQjwvy
iuSjTWzJ2MgndTNi8wlJ6vGcSl7mshfrohyO5Hw+Q4mSepsI/6VNG6wyhfdMDeZz6k2v1gi8flSo
jv58r7nHklI8khmG6xQSO46NS9B2/cFMlkFVI58KLATh6MPFoA5gMGYa1XLjuYgnueFIv9hD4gPp
pozWDjJgJZFbhtBcoKPx01XWgQihaWQfUBTRsPPixo17Vrv4rkhwA03S6NcTseTdPGHNyTyIU4YZ
HQzcyO5uCohu+iKhSc7akkj4iZh7VrW/Sz2YQnYWbuFi3AduQT1D/UTkEJnewb0tenUgAL7Us2DQ
MiW6MHUKF7CiL64FxCIrXuuG+7sYiIsP7sYxQcpy/6+niXo6D/TKltj0k6BNiK4559YswOSjGpZo
eUc9ZccqJDioseRhHm4u+CHwz5gReHzUTCc3gkMQYFsjO8UbnbhYgjFFknTZZkxhIMiKautBTAtz
U5yg574Lx833eZ0iXkTE2VpjekqVtWPAUd/kMMPx2kSnRiH757Xzhv3qB4MMxgR9wKj9k0XBj5Fg
P/fNiA5B49A5I3UuogbJV0xf/aywe11Sl/AAfmyETA1DLmIuayPOIfXifs/1TeBwt9fgLWA5jUDl
AthsOQMTkJ0nAPzv2qtjxhmrkYDioRlo7IIK8hIHcI3dFx9z9QasJNI2XSA8975zYb9wD4a7zlls
ysI5uekoKSHCom7DxTqUfrgvaioK7Q6O3CS7GQd1fDGAqp8z4uRY8sv6OjM2wKGPPdTrkrcKQTjL
8C+6Snx5Y8N4t716UKzWmEAbhUc0jokdALy6qcfmzce+rhokxarEkOJ71zFyKIGL8UhOA5q+rvUX
Xsu3OHOdM9U/yKwy5s14x7kkTwzs211tArZwghizMTgLFz+Y4Gq6zZPwFTAXyJ75FqV2HxXFPqMZ
cTePFgxsZmB7XKdYRZaLgHq5dMQ6Zx0YeM+nXs7UflrmujaLmkLXYp9OtBkMtExZYxng94YwW0m6
XM2E6MViOdr2U3I4pWxy6B3Dy6vwNvL0G6gO1GBHmuRBDPSVDmp454nsK5fsk5OvBWonBsB5Ndpi
a+TzxjOshNlZ+m4xI9ykLVuPuW1Txp7BRWnUZBOPZjUylLBC9s+zI4jwuE///EMHUhwDMMjkxt4L
enjH1ms2epi+yVUfJDPQQ1iDlXZB4q98zfZstk3eaRejec4YpSIPtu4kNGuSFECIA1ldZjsmC4YE
L8z6Tnb93i5Dh4IKkHU+nYrNMFkLHzY01HzyJ5Pi3hZgKCVVARnHpmPlandSzEtgooJuruidDXLx
2DEDqIv4KCcGC2qgwdOY4D9JYF1pWq0iB2YHjUdOZkEmm+/yEjJZ+1OQZ9xHuXuG2sFWCNYppwNm
iFWzNWsSWlaBUaguwa5k7msUOdnachhg67OlhzuT1w7D0n/BRe5viqSt7kFYbTMZA0XgNvb/Sge0
bAjd9NaTOcR7w7oSyZ5whBdPSlU3kWHfGGP7hP/jET/rWNR/WGw/2KObazM37S3OigB/NjeQ2HZl
LN+nuG0PoWnurZDSTzNK9zGPkNzDTlk5x2AgC+ZH1t7Wwye8/nNOqhkTb3jbXgGSjky8+URKlxIt
W/KMirOs22VFGx6I9P7BtlPfxKo9RCDpbUDhB6TnoxiT+TGDtQSXEMgU/Sye80086uLNYXaoF3g1
zkfXLuU+7ni0hA004kb6n63AegKBiSl9MpwKE0c1plZy+eBI4Fv4W/wM2Aa0euhbh0LJxfs4BVtF
+8BqxNheTBJEqsto6ppQZUs1AN+8ZR8i+w9Dms+W0scQo/6YnL3ou1JX8Bo7cAsvWakeO+3eLWGB
GPx/qV0aielOo8iix/hkgV8bVbh2c2cncqc6VFFH3pFNkeM6Hsm176nAegp/61ORWp9CK94rBs9Z
qvbGzMzGjmCZOqrb1LEDYs2d7+NWUidGY1PcjvatLSUY9sC6oRcaC4oFWxtD+Z1P5nVjmjDavKL/
amxQYC1JgKouAGsK2r04a1EYaOTymIbjoVIh3W2YoSngAcivXSo4kqYnfiWxTgw8D+PWBWMwzhxT
iSHclS5ccVwW2Hpb4+TGw15N4/jsuW9JPd82nKMunQ7yuw6UEuOdi1nPNSuhycS1efYEPdEt84ld
FrVH0+uvFE/Do+E5Brgyv2bBVD5Yet9jV9uYiamOMhlPXByCKWeQbVxbcrDzm4KJikndDTCWEU/S
qQ3D4gCMjUwasE6q6trXjOHEkblWv6ECQ8X9qwGpYHDkdgROszjj7QfaaXOCypfelNneJs5kL3Gm
pBslbgO2OdMEZaKVnbgtDbzgQXquTdvfVBmVO5q81Ikd2CGx64/Qc2kSsaU6cDXcYI/qT5PXf0My
1LupSGzePv9Z5RmkYp3sLVlNtx6bejlqfFURxdyJaznnlCT6X1wHOj8DgOoJ3pFk0rgpMDOYU3/V
rqT3LvXLozbEU2X25i27XtZSD5NPIq3uhNPnVlZhvZdT/xgMi0EgpceYDbHfDcUNCblvawr6c0+t
UIdJ0cCCu5oTad9QcpwelBsdvZ7TYePQZCQK6mUirZ6aBU1DYTYFH24YkrYdwrMdU/oUcCsPNjMg
Ql/OtmmyZ5rZPnj+UC6oyj8AAuCIYum5tG9mNI935AiTrdW6NnBiNZ1cgxCHFDHs/Ca6aR0N/TMP
7zRbSGY/3Kguc7s5i+nCm83uy7YaugK6bFiZaBAH9SRs+DqV3SUH8ma/83KoDMTMNhGT3aa2Q6gF
BVm2+BVXfnRLcV1yh3iFaZBTqfZ47JDuMjcxgZvR740jJLFLa7acAXPZbUgzYtceYU/w7xvmyfQL
2qa6j2iFinUr+LigIgfDnVO5d2XqO8fWNJ//N3tnkhw5l6XXrchqLPwCHh6Ah4E0cMBbku7OnsEJ
LMgIou97zLQmLUFW+6qDyExlKa1MlWk1UZnFJMwy/iSDdIe/5t77nQNVMDs2WzA4fkCH6mxyDO0A
E94R3H9Kmomm5Go/5dkpxQ+16vNyurhNnpHtDSzfrbnWGS6Jh7yRLq2owdnPIpD70h1Sb1ETGKWY
9XEm5WjmuXEDbYIcHziVMSSSlGlMXy3ZfTROy5YOIO6diKRUCXIq0DmirHJn+OeEgWHycYjlUFoy
zIgrIFfb/xgIJMnjW5q9BLLTOfNFRVqBOQOT7Mu20kJ5xIlSjAjA8aw6cmbI0Q7u2NGF7zI7QBYK
EGVCgcw2g2w3MN8bcfFwpPEUQKaExpK9y+hYjVh4bKLDvjBQcA0kZVNxUil/oWej8vOE2elpRdwE
yniAfpHuOl1+jWxA0HrzR90qPhJSOVYo3oJf/yy8K88xovt+JPDs5sQjmER/JkTChx8+u/WmwTGA
Y8OMn0hQjMCgOTbJyi12Jgx+ZXlcDHhagDQAloflexcpDAemLzWOXlkmT4uolhuRBceFi/q56MJ8
q3Lel56JOHwBxUu2UALQaLXSabQIG7mMTCe25Y3J9NqRiHM6G4YtyRNyaGnN16WhF/DR98RoEWD5
Elge/SSxmIkGShu0zpOz0pTndIDmFazXg6Y5hNo61NfYx1AAZdR10EsEngYPngdWjVPmcB3S1i9d
J4CCbDmGE3o4RT1RSej/rYKDrolHhmn0TeDiyJo0br5qZFy9yDO/A1oS/0qEJ0SRsjnBtDKiIRaV
nfrDNPqLwzFNdRRGRNmeKyI8NID5+QyBNmsKd7a+ssdnomvp169frmNzgR41cssvow9bWuiLoH5r
82vrklPt7XHwfr3ojKcDXC34u2jOHlQjGernd64gJ4O82de1zmEjmvHW7drZDN85F91PAeMPnRrq
mzYhg2PCwFCh7Z5SYX1JCndA8hh0EQG89Wysc39x60OdaebRKJf40BjyEOb91u7NYJNCWIOsDqdv
jKzL5BjXyhL4exIwNBX3+yWSAcWpm9EcZobsgo98yT9JZsSHup+3TuGu98R14H+QACliV22gUb8v
vcsDW1Fs2ZfrkP6UjjzSo/amLGaqa8nojV4XbwM6OhDBlEO0dZEvfwCr2tRuf9Umiiij1lwNVzuH
z/YFpC2R/N/4HP03Puc3Pkf958Tn/GrPre3Dvza4/tTw+tftxH/dXfwff1+n8j/S8vz/t5tJM++/
/aUduLZM/9wKXXuy//2ffnUzr+UPBC7/dhOTr/5TE1OYf7gSkJyypHSFoRzrL01MYdCOFEoo13F/
/Sf1T/+lKJtfnUr5hxSWI+irSuru69f8tYdJM9TQHUcpXVmuqf6xHqZj/00PU6KzsqXSITG5tiEN
8X/3MJMBukoHYcGvXTs9xDoo8t+6mt+6mjF7kr91Nb91NfvfuprfuprfuprfuprfuhrxW1dDC9mW
D791Nb91NbT3//PratyQ0mDRpHiK6Xf7RTA9D+ZK7lBptS8a+abrEiaCU6M7n46aYTzrmroF/rcx
XDTRbp2/mUXXX6b8p626O01WHiXFmnQvop4xJc/dCaw7ELAPC2LOrQOJDwqN/MCOGhNGTs+EittN
sEi1B1XvJTXqIaar3jscHJEgK2wDcSyKhTpgqnnYh5iCq1PwOqRkhTO5hJuRoDA/ChgkpPhtQ4Um
DgR6o0dGIAsPAJjuWzWC56ao0RolI3EyUSFMXbDsFV1+0ZR+X1PknYkQejVV251Rw0yZwq/QhHlW
knHXohaUiB3QZU3N0A8np/GCXmO8hXlThnXyq4RHNw/wN91C+xJm+pXjlbqdmT9p8oYEdyuHvaJe
v6trCvdWoUVXG18YeV1QMnO2LY3y3TKCXYiNZGcZ0CujHCRZEU0M89RpurMaxvvaUGZHxudcxk+G
10kwyABLR254JZDYiBu04Jeyz1vg5RJfrSNe03TSGRfqm4NZ9Y6HrwBOZLOQAkzMj4ohkds5b3pv
bGiaqalCBzA/5ih7kTG2n3pthQclgUarYb6Nu3ba9CONJnRL+L5M2B104yu/F7cMjoKKoSQfR1DP
BWxCB047rsLFPECLjChgM1o7TP406JMflYDtHO01WhG4VYp/MXaJay36vEsXh5L75CQ3qtlivmE4
Q7dRXEv+1RR3Yaruo8jBSZo8Z8DxbSv63jfJAyaZEGujPWBQf2rWoavyNkwYauoQGNQyZabTTD/i
SMhTsYwkfBvjhZGOdDuPUGBght+1rfNd8BsxLdFuZ5OWPElv+N0NqECXqTmnCJ91asZ+SBrUlrSo
wXODCmvFi17KNwQWm7HkzSppDh+RjOoIMyf6aGn0BKOsgX7ittSbsTpNQ7KXY6x24FHwQiZayLSy
oxwg5fMuMCx5DmcIfsY5KayEvkHfnYaCNFpDHnUwoxDTVdq95Zr0pBs3j9PMGFqol9c6d3BQL8NL
F4xbKzCqi4UzJi6d7Jou9TcJgtA31gQZdE3plj2IJTTbZmBBEhoBRMTxTd8YIdCHPtmNQ3+Ab/ld
VDF8dJlOhOJjr+nsiBYm4GcnnN4H5oV2lSx2aryfBRlNxYg1gy8pNmbmFX/R/qe+/OjaNDw0oOIZ
nM72rlXBiqJTSnDYjs4q+AAkzePAVHKjjGRvZF0PPJO5lCLJfU3S2unt5Z0u9a61Svvc61Nzhbm/
Mcw6uV0Y0Gkz5niWWv+RZDlaOoLrGKbH6W5ZZ61aadI04KEd+9Y952rtaObbOaM5YxiI3AufieDg
QEfwlT4BPV6LyOSwhPbeDOsDJoPugAgHQcACGclBM0gCVuvSJ+xQE+FUgxZwaD/AmUPvTR+kWef6
4r54N7vpOKfJ4OuoSnZ5X92J6FL3CUZcfARr8zJszlUyfrl5255o8B1bRq5GtGuoy5gZdpe7Wshn
HKP7KFjuJc60omEeY3BoeUuxTgg58AhiRp/JR8cfmRzJB+fTV9fYgP9BH/dDr/tzpHdbWtZfEawo
ado35H1f9DDJvQ4MSzqI+YStmwW4+qQ//FABpMFjTONwSSY/h/dvIMJLCm2P3kG8Dj2SdEwq8Z/+
Z2ZgIHTmAL6mEDSutQHwYpj4eaYMei3xB1Le0O/Cor5UiDO31qRdZxeWboPfenLTfbg+fNkSvMyW
weKfMgWoNa7lL+Fw0pwwv2tUu696PgRoCruu+jFEfFgEI3UQqR7h99uo4KFfZe6dSpIPZ3BwaCv0
aoMeSRDv8soE86PdYCiyzzDnCV/ng02DtXtcFvOpi3pwNsu16tTNKD/TCHYyCO2vpJJABkrnblq0
9yF24MOEKjwsehVsR+tBLmilDw5z9Psl1N/LRQp/6NSHpZctXDcNpGSq3XQEF2I7DU+TGB9mPXZ2
U4kdRGT3sekmu6xp+QJHIRvWX8fWvu9bqLtx3ZwJsf8kWOvhcKp3CS5pbBsMLgNieBzB2x8bNzq4
GQLctP0skuVY1yajuO7LGldVTnBupuJnk3wyE/SWu8U7vhFrlzQBU8ndpPsY5p7juTY2kwSDMk4m
AHx77o+9033MK9hfqbu2ZKOKhaV5yAHyLGTmJgaAWDTM/aKYsR0ceYB0DkkI5DCxJphrWMtOZq2g
7NpQTLU9jXokqSWELq3ZFj3twn2eaiDK7LschO82YKDa7xpGjlFf8yHpyfZWqzViNtvjuBIhZTrC
3mkZ+Y3VYXCcHDBZf6sZ6ZuMXwmmwKQc3YWpkYe4YTa+GB5mmwW9VsfKNl8LS/5wnA4sehA/EQIu
l2/KIu0Lpn0duQT9Sg8wKb7IBWd+UUTmOaq7p6WB+NzWTX4bOf0NqD/Hq8KfU9daJykq6GMZk7Yh
OGMswRiwlxYdi3p3GFZhrKkbH7vuRBzqzu7MLZl9ntTAQHNr6/nWSabvIe3RMGjLfYwZDBvgJQ5W
4EXOnrBY9ZXn6KrYm3cZcIyFOf48gg3UWrC+kNKRUV4CkNFiGpiHBQgyiuHUh6mLYN70+tIBgjur
bZSLAA02TMUSt69NXsJuyvDYu/1LnS8gDkwWXtRKH7GR7hX87L3d0+cP9kGH7xXyKM86bJ75bepg
XIIzQS+tmDmIDXkcmU/xGT3jsJhhWVj/gApyH5QHJfpvvFWs8pkd7WsGVQQUDwW6fGeNVoxBmePR
rz9kM1zaeAYIwVCwN0BeqTQSzkN0ba3kHaQqZw3g2QyKFrGvTcRQkJSJbT1O7+YAbjfvnmLgYLvS
bmgGi+6jnI23eF4nLy2mYdpqyPx1jipwTX1jRLADqr67FIZ8C92SSUT7uXTC70GU9LuAzIGHV361
d7J5y3D29QAZQzzne028Sh1TOx33nyEjmBsoOacmYV5tNkjC5Pp8MfqA3rZh3onUQOkciXc7nl/m
eYQx2N8lbrQODFcPgAi/DZgGNrMODcXFndMCp+WtSd8zt3+r2vJqRC8aWscNNDQwZzH60CWof2gG
choJQk5T8H1Dxa+iu+KBf/ZbGXWAvDjPktmAKgqYAT+lYq4kiLXvo4B8NDFlGbGKbTuITjKBVt4C
8fUZ607j/inIGIqqX+fcWImmwoKfLh8mq2EwOyPAQuzLxyYAMdOopps+Mn0NDBPLB5uvnalVnVr5
Sback645tiNvhEyqbd/Ob5YzPC4lvk3Xjp61/jWNClhyC7K6CMT2KMZpT0ydpSuUsT+yCc6WCi7o
Zlypxp0tSiahCLy3ZgofwB03EdMZHlC4/igaps56ElUIVhB8DQPZAfxPouz3Qk+mve0yr+AMW2Sm
UBIrJg5S9sOhNl5+9wT//oQjvrZ/tyf4z//zf/+vH8u/1RP89dV/7gnqf9jAnHVFflChBBP/pydo
qD90RUhRl/T/dMn/4a89QfGH6SqT+KKOTcViAvSvTUH9D2UZ0nYMU1i2Mi33H2oKmrrxN01BobsG
PUkT7ZXFt7XWpuHn94e4CNcg5H/FWBUxYg8OPFtxfmAY0UKQ5xFhyDwLx/klbUnm2TdmxjBSiEsG
MtSKvOjNY9kJBWt7PhdW89Bx1/ICdvk6+YCFb+wqIzIZZQmwibxmTFoKE67vEjPBYpWoIFwCiqwQ
TM/jsnpwtDsyKhdd5O8hUsSV/vrgNvlNnsIkBLJsutWZuNxOlfZLDLMRrAgzzeNXCICTuNZhnsat
OwwfWp1/xHoNkEaLUFvmj2x2PXST5j4juLRdtMsysR/axANTu/2c0qrbctU8tAsrxxLrnD2ZRxz6
ENUIw+2bRhQ/yyhW+8J8DKuKVyIf2SiC9qEo2KmEaeyrbow8OJTsyKX+lAEX3hqRrB7ToGt97n2J
F4zWVSEw9LRsfIir5DMRpAM5Y6V+PNaXvl4wRC7JWfUrUzZO35qmuYYL2zBxpdkLU2VCKWtAL6a4
ebAu5YbOGjEnr3kSd3CbV6ZLBLc1UKe0NNSpIpdST5vY7iBqszoQF8D4NhXXSF/v5PWc7OAmbVBy
fMrSXO001s9Js68LA9ieFs3b2ugltw2JlZ4r0jJlgE+7bqejNmUgkWvPpNvajaOYWI3iAfRyqQWe
2QG77Nn1bbJU+I6SzMu7GxDmXOzTSHiM6ZsL8VO7UtzorBJbbsv2LkIKM6hSN1WeQZqBxQk7e71S
B4bECVhxK4t6OJjzeuHB/cjvcSp0+xH0GUpZxB2eVZtqYyBemfiaLUYUIEKUTpQzPVcSTHoNfpTT
D5c1l2FwN6yPhhWfwYZAP+t1HA5YND1rMEMqH8N3EcN7HhtAsmPaU8qAHLsAe+eW+8n8Hx5JADMD
OWEv6Th5oGDOTxGzbZtiMW7bAFObbXOdJvjRsb3vq3GEFR9AXuwmeVsqkV5z7avR4fVzuZUek8/T
lnNlmGn4sBNyHI7SEGJh+8tzhKNkKP15LL+VAlimHXGkaWZ+qHbTaCmgFTUyF5j/JMzpOTmctm6I
pm2egCi1arEzspBzps6NHQDysrM7MW+t8qlA1Iw4hZt2QISWuNw3EQgQ0KPjK3EqjVrbNWt8ZWkZ
dXdMw3PMPAFxr1d+6xDXyoR2r+Auc/ICdj+M2c6p5mvvYl0zI2wFKFq9gaFXL1XPqhqZMijLcqda
qmXFFFPEKnmR3DA5hH1UXWFjjxuF+FQMLuIYgOSNQVyhsd6XFbgv2BVJjFoPDqnIPVftLVcDAnGW
IPFB5sHrrAXBDzBwM3g2NDc5jwku3waWD3Rd3nQ9I+kilkIe5tp9hFmrgQWEWQ2EG5e3xfHaNnmW
QQlneCJu+IhQwcHM5NkZQ/I4FSoyo36tOMv0erM3JS6sBQnPtoi5xWV1VXm1Od2Hi2x8yN6NF5p6
ebu0lxG43cWYq7eR+AsHKEV5EMhWa0PI4VDuV/D2PFLp+AIotQmLFN4igK8FfNKJENW7gElQklFI
EGJxk8bATJvykTsYCGgTyFclk+ZpDiQrpryxM4JfeK0CAtSCiUD9kjtERIbQ0fZlCDWoXi4pQkIv
K5F5M4RNbJw7dlPfQZMGK2iNhD5SFMtm9pDXMNVcZp8J9nbnoKfuFo45FZvyp6xnuGYZKinsHvlq
jJxfmIqOiBsqHgFTICtKGOpvyDA5/NZknPqTSVmhqLuSmHENNEoQ8IsarlgGrEVdS1GwCJPkfIbO
aelDGLQBy2Fh7yzRH2f2lQ0jt6iCGIFO2mitdETwzMC/8pAwrsyxexOE44PsxiNRE2vXmTO5ZC3z
gNcT47ZMQIpa8unI6X6JyAJTyQu92noQobMLRMXwZVERlzbyLYDeNd8GSix9DjuNp7gLHqSZfWBb
vNcqiKowlg6tw5oUNSy6UAHmXYYObVzBzq2s/VzhEksDNNfUxFDDS3TPSYJgtLM5O2tBnoBonzwL
mDcYPiaMRyR85FdKIjsqPpKCQToLkd7jJ/GKmFA88zqll9bG8yjrhOV1djbtqmhbA8+YBluzPmjh
gEKV58pj0juE0qo/o57ip4djsF9sOOBpAWu6K7It+++Tbtet54xITcZCPrrovLxMx2Um+tabQVph
XAsPQ8A7NJjwZc3BLTclVMltOry21PVOZJX7HOUhho3Gt8v0avGo+4NWIQDh+qNXBBCQirOhFv23
tjfHfYUh8cQRn3N5YG4TQsRsiuxZGbtGQ95GrwAVRtl9GiL+KWCVjXXxrZ6gzcqpvcOf88pkNbBi
SyGIXT477lp+1LE/JwEIvCErbkvD2k+cs4OWo0xRZf3qHKr9wCDzLMYIf7ol7ystN49AY5GtZShM
ki9mteDKh8EVOwdxshqNGU4Aksqm9YEpJNwb3Zxvu9BiohgnmbdmjBwHKLRV6foOhneUrRwzHHdc
4ZDQBuaN0vPu4IKuUrHJ7dYEuk5x2AO7Z25VEzIMDQRMoT73GOzFHSmBSQltwLpJfsDnGJ/BkWDD
rOdt5aTA7nOMsHYNnWB8Y3/Ib1ElHVNIrTz46WV0WEP0BgkRsFQqvgq25UhJttVAsSINYR3q15D5
Disiy7HpeHHtoBtQKZF0MvWgsSENMmod381lT0UsXwq/M4y3dDEw7qTogEWcJCcNLHTsQsfKnYhC
t5MYvMPxV5BD6KNsEpXHgELMLCE+ZCiYrTn9sJqVBL06UYaUuxkJwN5vombf99bsGzJ3/dTw1RTG
pzrKTh3SG0eOxCHEyjBMfwriDvuwWaxzYmzNYKpBvjJDzgJq96y7Q8dkdxi3zMe7tFXsCnGkh9d3
4WZMDqicWVva6Ac4TM1TxQTCmrfE1pfdqAH1NOmvnDKKhx5cN/02Gvpsx4h2vwEO91oYPKhF2p7K
lGx1FFa7qq+/0J2etBAVRtrb5yicr7abl7cOH459MEBhjYxO3lntWTWROsYcgU51o/NhXihgwpkv
WXR1LxZ1jT804scRbEMVG1mW4wLNXdur2+DUAaSG/6s+8kpgowt3Zhh+zxYeOGICP7KpKyDoRshJ
7CfhiJZdq9oK0uVDOfL0kX3wNFTCIQmkzdiBxx6r/rQEJUqCjkzFEDdr2fI7DJTnInDfoIK8ueZq
MzLd8SAFUMGp5KHHx3FoEhbJZuXyb0TP6P8YyHg7Fd3ZbaMRzDDasoE0y9BwdMommO4TqfsuhdpI
RoCFaDF93Gg1+o7mqNFdYSJfAYBzjPURonyvoB5O1sSRUAXEXlf0spTZJq446i1usa+S4WQn9VVm
cQLzhKCXk7b7sDcamlYoAQbQjjEeE29w59fBCLO93T5Zc/KpYsjvoqwaPxqgEpY54EALb/mudYzH
tM6tE5zQ/WinxwTLmadBNI2jNPcHWVKAGzkZm9CJlyYuPJ1I3GaZXsBM3OjFdIoc8URdjNItQJLN
HGraps1Q9wncMcMyH1n4Gs9tyu7Y2/1tXujCS8M17OB0uyqIax+P+qc1Lj/7VGY+w6DmjnA39GK3
PQZ9l3iyX+N8ZbIN2lUbhqkTbjdsST3ZJoF1CRxOMu3cAioskomUKqtua+c3TtNYvup5X6Iccgo4
PFea4laU+p2QmOjQiRoV5MVlQM3lOOZrE0/3WsNxz+JGQv3RrX1qhrnfd6Se26kZPWr5YudWlCoy
6xZjlDfLaryyNBGeSPa65HQ8paA0IhV/tHOGNBakTCbiD9QPZ6NPccTjShK9SUBBQx0CQj8QsSJe
ZfP7TgaoGHPXyvG7mdQt1AdqNNBrWbaCDYi+3J/1te9kc6wl6sQBK5x73y7oXxFITI2KkEzLN6pt
trU+P4vFfo7M+Cs1kLLHJomT5tLTm/T1nAhJOL6RVptw0kzHJlZvozIGyOfWMxoCvxud1A8s+1wD
aGHtmOt9pSGapNa7iXUaiShUSQU5xiExBEXlMgIp6tRPQ63Zu1XDOxVhfGsgWhvg9IIwJ6I39xT4
CNMdMGS+djmeHklE6zhMy8m0A7njgHeUSXLfDXOwyfLYAO9AZ89KlW/AuN8Lc3400wBBt4MMEEXO
u6C8jtSUI7sm8LpRsqSkPGhU2aKnnsV/cWkQWLXe7xedwuLADW2AoeAHUy59AjsUPF0NXtFcXGZA
iUbIS5QtPK0IFFiy1+eqhr6hp1C+NYGng95yxtXOnTxAttMhZV3cWHk4nsEyOpqzwY5DuMs0wTpY
M72A4DAYESVe27qFIO/QBAwxfM65L52PXslb4XIcNyudw8t69QkKwi1lUmzlNBHLKc5T+KYB5zho
Tltv4xSieNRyisjiL0xkxsFS+uJJpz+g5ei3rGWAlE2j93NLGjB/6XyQiRG9gXCrlD1VuhzAiz69
aNPAM6dzQgT42kGEHhh0jSLMes5YbyvAvbBLFxwA0kbrN4vdLF+y2A125MDmHygmEs7LlGZTcBW4
HF9qA5ZCBHvhVBlU7tqRpBYd42WfJ/N00cGVc883kPgsiVdTvxygE2/rJAi9UvhlSzQ45Wwsv6kg
otdDU2ZTDRaFjvSrnvNrNFMlnzqsrK4kFR5b2ZYqg7vFEcnf00a7Aaei7bmWRRta+O6ucoM32t4P
obsaEDo93oy8WWGdzwDnaYniKrmYGieVNko6ZDTYdCX35UgHNa+q6i1I5/sF4yWlkyXdVhCBqK7C
nFAOtZwuHB6ToXuNRf6aqpbjwwwCIepLzbPf+b10H8CCAxEK/iqRVAnnwA8d7nMDZrqo5wxrpj/C
AKclrQgOco54b7meUxiGH1JjZ5zgpyJkgPnv2C6n0yr3gxTotbY+SJl9bCYwEZVlQHYwgnCbz5of
Fe1tpz26tvzpBF8xQAieVAweMA6e7Qr2NLarw+JM3BGd9qat2vMUTMu+gzacVjOfb8E51bGOuujZ
H2T0GJrIbFBjXLGTJFuWtA6YcsVDnnZ+GZBbbHT8iNK+D3s2gOXSTHVzQ2TuvsMph0vUm0qaVJFN
rLKo6Q72n+MSv82ZgQeiPxiU4zadPq8u7XbyqLtwygev3+ZtvilBEpzyoA22g6nRRauYPqjRGvpZ
EF6kDakWSIrjIY8jrZcKjRwb8BY9rS/SWUvHJeThoiPmXYGaZuQg3ThL5S1T8hyTTIPHRWe3F92J
+OvPRQY1fJFjEAj1DQNRoJ5KzrekDxF5C25JMcJmuqdOR2u62URmNe5NnbvLi73QgKMzjwgP69oQ
3jnrM1UM/T4szkOgB7vG5boeo8aZ21zzJrNrtpyseCtNdVPF7rPdz+G+moNHSikwhpUBBAVk/pE5
BMHsxyA3WIbrDUgElN+hgRW6wEM/9CSnnXOe1NPVxTm/cdhdT6J0rCv2BPt2wTbR5ZOXNEVzH1nc
ybUwWw4jRvLoJs9FeIboMkJPAXVVD9V+UvNdWOqfS2cezBgFchvmziZMFio4vXtpF4RCbUCHQX2U
EESaKOVTsTpUzXW7bLnoh9R9IGVL5hNwfiWmDiigS/dphikjXQ5NKNJTwS2id1EjybpA2zGazq0Y
7GMX9Nc6jJ7cQrKC2+tYj2PxTVhUg34C9CKtwK9mxznUOoX/XClxr43mSWojt62p/oGu9yzVOmyi
PRimolw0Dke20hJvW+n1CyiL2UHxUfDseMD4D5hluOuGx/HebXesnMMC67x81dMSIshSFSCkwXYp
pB+lbB9dpZDOhthgbSf95k66fqg67nZB1e95fCKuGqVDTwn5ZUvfpYlmuhs8cLwai4+t8N6WDtn7
VWMHFfzUkUPZtnMdYZqj80HdzymfBgKcvpEOLuMkw4NRywdNkpNP6+4zoYwFjz7KtqnVgkiwHy09
/67Roy60cfEYSfqiGDFS3kBJWC1veAxcyl3muFVIPfjAOIV2m1bFJcwYBFhgDXj2TZjMFoMPoVrf
Bg5SM6iS3x2Sv79DQp7p3+2QoFb/PrZpqV3/HwxIvs2fGZDuH45FS9m1XGp+cBsJVv2ZAen8ISwh
TBc6pFgDVHzNX+JT5h/0VbC0CEFfxPrVX/lrfmrtahB2Mp21NPAPtkqk/Nv8FBkti1KUXFNauu6a
f5OfavjJEm7Y9AXD6GC2rD4xN+9DSVU6L/FXaYIlbO4oqM9jNJx0q1Kol87hejN01zuiSfR2P3cj
I1tcIBMuksF6o+yH5OQW3Ve8XjXXO2fJ5RN4vQS6r15dIQGsKD3btS3kiwjfitcsc3qSGbctmk+7
DmpfkzrfR9sAJYLXTcbjvQkXpXDClybQH9OmfzO1DigUUAHbvuSRc2huZVHbXhLF33l1M99YgFm4
UBwZDAFBUdGhhZ/OhoXhYpOMxY3G0XfLpcf0NId93AAI50mtP7oyyPd1lfyY+tkTWkxFybkgcfyM
esCOcT7uB/NlJnWNRAMRl/LLrny1+ukrt9QPTaet21OthAVmH6JInU0bp14yOsvNUpg9pyh2Shey
UVtQeGwo7Q9xqTwI+reFMb4uzB5Y/cLAgiu/yjJ8hnT0YC3Ba6+1BwQjRydyI4598VkbtWyTY46R
RQBrDoIGjaxXGs3MCq7jLMCW/EZih0LzhgmhCGits7/3s0mJDzw44x1qF+bitUtTuWXO89NkmhQK
HN+o1ysuEa3CbkZB8ldxv9C5phuyfkoHPE+j5ua7VvHqFwNNLHO8rHV0pywVXX/uF6VdnGtEgj6n
jKcqpTgz17ADAgu3PVL5WWFc63tOq8VAObTv3HxruxCDZMmUIzaL6AwQf0jAG0Vp+4KYfDjw6mzG
Cjdfxo2iqduXMuyvKFNdyuvFHR9C2uVqSHxzHJ/jMR92lk35EeqZm9hPQ8EAjU6hHuOz+dxHgc0g
EKzJto4/JkTcAixPUU0onMJ1MKorH8r0beFuzA2geZ6jrgdHZVL5dE9dcB+YEBqH7lqFyzuTAuEu
bn5ytqFy1JlvDAToUHIC40KRZ5cmZbiHe5B6tg116CnlglMZPIuI6j4lVQVOuNrTQgWaKgF/FKV8
au1zHuI9yyyV7KkAww1F0s78Vs9xfaU+3thF+dyW5o+YKUPV43VmQA+uAYn7n47Zn0p4PEt2hxf9
Pu+dx0BvqIY67l0H3ICzGiJGR/YPEVgKD0EpchrqOgqOP4sSnff1OmSa4eMscRgv9fyEu3jTTb21
j2PnMGUALSbtc7Bvs5SaVGyzSerlTVhozBi0h6GDQBGN+pPDjQFz7fuE5WiK00ua2XsItclhTh1g
jAubmjum+8waX+MqegvN8uxOCaNy8uJOVPyGaEFU4czGnYZdwxeLxdS2iACHrcUUHSyqywxmj7nO
Xwx+2mG81fsUcy1muWkpdxSkDhnTXiyAd5AX6H4Z+c40Bj4Y6IV65y6xqh8Yw2sPP85n22uzx9MS
+CZYzIl+ZWC7rInmjVGh0Kn7F7C9CHogTFkmR7Ul/Zja9gemjHsVKbCrQ/a9nxZul/I1ioNz14QP
qopBpwRHES47I+EYKoFkwN5vdsH4gx56dw36/JK5neLSXXCBHSz3lvPjd5dZJo3o62ZyaOe6pfmz
TSqQk9mdm2p3pVspRqJn6LvpxQrcbp/M9WuOn/XUDslLkX3LZHjglP1FTeGjqTiy5CkEWwrogiPW
vilNbsGtAPKrjzCypr7ax870gI0ComcZ7WKD01ZN4wcSp9o1c/k+af1V1fFhZlBwbewsXOHCY71E
5d6KmI7FS7wNgFjB2MNixJpJT8MA+WnjXs1M5sAHt/MSNZ1AP1Fjw7Tt2w2+1MqhQjwzyGOhUNPm
MPSH+TDrLKtQsP6FvfPIjhxZr/CK0CdgAmaaBumZNEk7wSFZRXgX8JhrFdqOtC996Pdaekca6Gmu
CbtPVzNZmQQQv/nuvVtHd87JrL31KveOCf6TjEJ0rgmydKnGMC9zCYvr2ifFHjKPHmTv/syBqrfJ
wCNSKnVsSA/dqmDAYm0GAw9Mwp9VJS5O3l4Gc154mAqkkH1cNauceOW23Q6G8ZYqZgoVrfw2Sw6K
fD4ihEvfxBlpJxcTlrLlBo6Zm5MRWoWnfqIz5funAk+wHnOdqe7JwYkSwokDG88KjHRlEjxVTxpt
QmSIc4PDhpxpI5LCPGOYuy2E92p29qckqDY2wmtbNEBscm3m07sdFRfPTV+LGKBZd82bTY5cbOwJ
b/T7+j2DfS9I82MCC2Udhg/V4L6UrrapVR/uK8LGAgvzW4+P2paspvXMe/fs7oXl9EGG3V1U1odM
ee+aItot0hj+zh/TPXlPv0fLV0k57+H3fxcaLp+e0X3DrPnznBLI5hYXI2+2OJHcsh9MkEeir7eN
5hkcH+Q9JWF05w3OnasRMdPWl95KnhwMpTR5Lw39dxBMd5bunMiE54yPfZ4l5dZRzkWIxiGzsvSW
meVLOpgHJ/wWYX8LMIslrg40qXogUvqMUfPQzCxACV4N/kw70cQu+xZCnpwofDdI2mVZG+DBlET7
YhbPcZ4fU9Ijcyv6xeuTBdjGbzbm1JNd/NaKGRO6cly3lpNt7cD9lRAb3xXiCTCNtBOfzKD4yEyP
CR4hkbBuEzZs7oyxV/Sr6nCNLeP8Bi7PpDptMaWxi2fPcCExhLvO506R0NFWaxXncNCNeV/p5JTi
X6ni7AZhnTvbqK+OsJz1wda6/NKb8a8msmMGrRZLjTZhPp+89VH31SdvwNy30oi+hyo72cM2rgKf
lKrz4GbXSonXtiejkXnKY8LmfieDPD39+YUdVnriJ5wlI6r9NNXBCc+bMwUAlqtEQ2/xnd6xKvY2
jsd7ic2PsK4/62n4cJ3qmNQ8dCvDtp6G1ih9kLD+Kpqq82GFmS2788F2sVgTXXhIvhpDC08a9n+4
d/1NrDFWJtl9krUQ69TEqS928xaMpsM9wH5IazFyVERoEVLILVPNo282zm3SsaCbjz0w3D6fmmvZ
e7dIngDoYr/39PvI7t5ZLb0nTOZD0kWZwQBBZN2MxzBOrw956AGxepuxxgbHjscXd2aICCwH4Q3q
1/S/yZVe5++e2fR/WqcxsB/N47h4hsG2dz7Zwi+xbIeTW9kerbU5rXDEwmx0DCgOM0DnP7/UUCGM
JIvnGmYxwFUroOFmPthzXNQPQ17f+Nx+G9FelFG0zTzxy5DY2qZsf1M1/W56pouWfk+tSPBPDUUa
NMgMPEbBZVOREZQwD66rb7vIfw+MFAmECcdt0ob2iWkyAcM1JtEWj++++qzh7e/cEs89CZbABq05
kIpp7srkhXwymoHsOtZA+nkhDzp2hsphndJahrXBPAood7xbpmltJhLcibJzbU3VygO9HbT6JfSs
M2TnbbYJUtIN7RQTt5sO46+wsLsVrj0VUpob6zb5kr06hfEhsuqaD5FaxWHyMvXv8CD7qhxfy9j5
mM1yP5f51ZTVzTQqkre95JRChBRN0ZKAyxpMy1nmmEaGlWfGwswDtYxxs/fzaNGueD9GeVGU9BPL
HzQJ5lnK7q1z0t8udRXLQSptLeVnmx5qGmPHzvcWd09zHfhsKm9YocMTJKPu1zEXLvcTnmGE+lSx
0ja65LhswuDUCJK2caLlSh6HYUcMWIu7FAaB4CEfkY2j+KwzfsVibTfJ8MScDrRn5obgWmbGiUug
u5SRwoQ6U4bLurRdJj3uUsNW9+SR30vMyvpsRrChrbt44mzVHHvTzkVzH3npSeuz67AU2aG5jzFS
Iqg++YW3GbjTpLOwUfEAJ7S2ytDlg2iuRWI/djou13rCvc9g/HH5Fxv9y5A8YjWJwWhDmeQ5Cdi8
yPjE+aImJjwhxpIFPsoVvlKscGO/05kBDo7uOw4ut0FmJStreK0KbO4SuFIf8mFnBJhcp/NLvbid
JQZgQ8P0D54KvGS0OTpH8PdDVfzYk/u70fMH+osXBrMswYZo+YGt8rUOzzBDmOmqrQeXvMX6mdzx
T2LCxEq08ldtOf4cBRi/TbtEvLspW50KQQFKgxkLUQlaZNu4UtbGeaiS1yZs9oUzUao6N3NJjLVJ
sZ2Y097NLgIaQ/IYFvoe7xAIBpHdzEIyP5f2S5O5FA4jbLOWtPfJ3Bk7srkqj0VhL+5kGD+WjIw3
pRdE61yORzvoY39MRrKd+YlJ/iGQEN23PVaOeT5ZG6y5wM9KrzsJV5Qbp3NJF0+GQ6EIteXccLhI
vWdHD86622iPtsQZ1mFjEeasmIZEf8f7t9n2nRq2KMOkQ4BagQXbLTGrtzRXNn6Ujbx4UqB2GS+4
nNmMpuCZxdaJRm9dj6lijU6UoBXq7B5solppKUEr2Fyxp9T2uoiJ8tbCS9JO4Z1TULrEwTMOlhiC
83KzR/JBB6PC/jHft6W+x88MOy/JPYXK7Jh2RC2GgeZjqJ7dlVSI8FYFVpgB9YFOXyOrHBtcRuDO
iBik+lFuCrviZtmJDRWsWyUJPKh4Bo7NYdCd/NzmU3629f6zmoZ3iKwXVIUkuv/IoC9W5NhSaEF1
unPVnCh/TqHCm61HhSM6Rjfak9m3zxqqEq7F6WAq6vGxZpFS9qXnF1Z+dhrtZuEDzxQ+fXCF/lWH
FfaV+Bi75CNvACzKjbKzx0lbT239Eg14bWuJjLZRsMQ6Dt641fpO98OqxPkZRM5uHlq9wpOxYeHk
aO1Fat02MQjgM/JHIu8xORQmKccJXWXfl7cBYRP32bAC//c24NHzCSO/EM0eSYy2y9MkZv+xZjsU
0WXmEDkdJWObEmRqMGppdZwMu8AgNi8HqCswB17NNhtbwfA85JIgWiwuUeu4znZKcDrO0mY+WvHy
gK4IHeya53DMN3ZXJxfivh/cdnBPUVQ/tmZ/ohslTC4Wj0XQ3toyOYnA+GbCswT4PZcda4O5BMIk
7tijTdUBF5O1IZPsOJELwrsCDIWxemit5mhP5tFp8jfkIL9rVt2I3J5K07n2htYhR9Mp/x0eOYZF
vl8X6MNja83OfZWntAWlJOEve2Og+tBoyT6DIHT1zmUULAoajKREuxt+mTa2vVmQPmt5dunSz7xF
o9WzFCLtYV2MdsZaxWJPOVrm1rbq1GdhOWzLeFR723Cf2i579/rQO4nOeHHDmf2S2ziwv5m9HQXx
HpZ0VyRtR5vQTJ4qw7rqitgKMPd5loUfVc0iEanpeNnNm2xATa5n12x+52DInFEsG7tAfNlznh4i
fbHnM7nMeS3gXK1Zp4Mb+lmbAOb00QOuoleroJgqu3d0sMcs7VnzA320gfptgN1zLqVvZh0cR9wQ
+949N3s9HA+exqIy26oK5M+IquoyhXRnY9TdZWq6G5piP5R0nWRwPBWe4Hw+ZF5/J5efFEjAX4Or
hbzUKjlgOzgSpQjULGrrEg3qozDSl75/xOGJJYbOFEkVxX3TngszL2juMnVXS/VTZ0F2wkP9hc2p
5buztTNwKe3nxmGeYMybaTSFD7JHzIEIEsJRI2ufuDVF8zyf4BooGx2oXYRwsdY86V7Nc1XEO9ZB
Vydxv6siP8U5XvQ9aMhsaiSJe5gWpqMflvaVGN+vKhvuZVnSnE9PodOtqNuHlXeg3L7EUceK86E2
3E0r8wsJtu9KPsHqsLcOPywmSW2LkCVzYfxqNdD1yq1q67tc3MgdPIBVfuHSfTfYbbWHWr2lHGYk
yDQpl8T4MEaRfuqVM5AzmH92hnPLKpNbiMNft7u7yeYIJx7xohvOUTjR0amrh7HQ79OWD6PUsfKl
X1IWHtWJ4P61GLbROsJfacr07dT7ycbmy2yE71Ivjq51rVumZbpr31vwvREb7dR4IFYiQc3LehHr
1FKU6tLIJRe5Y3uvAlY3DuEzImCkmMfeEk9IJm/72mrkDrKPqNox3sFzQJR63sjixdlKs7/yFrqO
iqZUlbkdg85lLSVR2dSBufZifdw1iijMIYd36vrybiCK8lC6jrPSOs3ZWzIrj7JBrNM0EJF28ZaU
5sGTxUYojQShz1EvHNgZ0qXz2X7QnKn31UYMc79Ji5QAaFi/JJ4fwmFYJLopp62z6sySZzd+o0WH
FpWGDwoJ+MrJhm9pK2RAUjslsH3bwcrsTWwMzbXpx+CujEwCUObhK0vG50wxZ2gxh8fXNiQBu1E+
0SRnb7a/I7PbBQOwJunp20iJE8a4IHzE4hbweUZ9HuP+GDbtCb3RdysA2BhqiAvC+2RT59plMu71
uByAr83vPDS7ldSjU6rc6tR7np95I6rhSfHQhHE0nbndGvr0pVue2NrMi1eQ/w6XTbvSJ02sm5nt
ftLS4zNVYeLpdcSlrAZlfKicQxA9ordrCzv1nWW56xFsu6c9WJScFUNvZaCr1655mb5PafyhDQbT
NXEZ3V5bzcPoHBAMKViZ9pA3icdamZJ6kEgDoQZujha9QF5debhCRDA1njt2xGb8MBfkfBbDjtDs
bS81x2f9yqMHt3VLP/dO9pQr57GI4q8ywH8eP1mOUcN4dWPetfTEoz3gxTsl+lMonQOhBeE+MqFn
hXVH/PMjk50XFt3QcD1Wvk1F6HXY7kwtO6E+Sr37AId3aTr0sBLLXWaZuYp6OrA2Ov3/AuyfXIAJ
+k8dKc//Yht4ZUL7P10D//rmv6+93D8cwX8Sum2Y0pQ6a6e/r73sP1zPtajkTdPlDwU/8K+1l/6H
IXSdkIW/3AH/UyFkeUSpWcLwYF/E3zZif3kb/hPRZ3zrfxcImTSzEBgGpoEeSzGsC/9RIARbh6Qt
MGeaAPtbCZzKqxRMS8n63nXcHWqh+kCqz9GDOCJtGe2dR7ITHBOR0MwCD6k3XoG1JY9h/UFLF1Kl
y1a6Zb1wfLjkEKM0jbIvDbydCmKnHJ3NiNWThBAt56hwNvPYO6saNHIV9uWpncyf2O6/296c1lE1
dmyXETcPxVYPvV2TpbgTW0j2m09MjQO/xjo4AzbMnfIhwN4am+8QPrb+atSdZbYAKSYWyoBY9jhN
PobhHUqO5MIuXgThg700NRZlKCEN8sZY59FOEBiPbS2QWRjIbUs0iPNvkWKGbJeFQagRzTUCVGTc
NG2eHDOo4eRD14aeg9X76Zv6Pe6ICJgMbDzGudoCInPbhwztTfN+1CHcsrGH469o3pYDUyzUp01G
vBU4O6wTmOJAlzYA6usW7ep6GHA8LwS268wBpspAgdEQwyXtY87Tax2QYT4Y7iu4gwWjxlmGibW1
ECsAx+Sq7DvyffcjfetqQdGjXhyI9f4C0N3phULkPOCSPo7pfKxm+qUqEO8JQohVqoWv/Aru0gYr
aRqvndcSSVx5jJDTxYFZBwsxXDRgthX5BdDSGhfqjRuVX7nDZLYTMTIdG/f5SHeQvaI4sFwoz9z+
rkP7d0g5XACGEx1OhDq7TJgnFwZ77SUMVXq97NeDIB0rR7s6TNqtCcdxE2oZEE7vemsK/7XLJG1Y
cNhRjewgI96A8VwZIJaYY7PBSbH4B4thsQy2T2GgQDUzGRUbj9jsdZ+bJ1PYTDvDZQZmBt9pGR17
htdHMxFsZqmU+4k44ZrywjcpmbO8AwM2cFdwxpPZN49daWEVL+1bMRqwyjD2Nfw7k9H6IbEpYLDj
3yP0zM+jDF8IPWBPqJ/koOpdgBL76FItb4y2uZMz0F/ceACBKCJGyOedXWfprmfvFuSFe/nzyyxw
sOaMSkM+Eo7zeJ31pK6VVfCIKGHAslyLt3pvvrnRsM9F8pKrzyA7GuZD3tqIBUKPA3xILwT+xcwD
5m1MogzXrlf64O+uRJubmZ+jWzR3ZOHk12mgCqwKE0zQKnZww+vcshuuf408PvlMQUafp0SwGytg
Do2AHMlcuSgqSlKd8VBvfDKBPMsluFm6S0A96To1gEwW6RczITrcYwa+6qvi3vBGgqlysDMxnRor
CMjfe5s67i/bgdpFM7Qtkf2uJuYVtcv+XSK33LoTnLgslvJNT5j4LLbqRub2aCe8zm+nbxRJNUqc
TTFQJnZOtdIywbain6n9p/KGQQLTbetHbYpWby5DolxsbKonvTe+tMSTa6PmfjfZVROETmQi13hF
Sp7xrvRGJxQtPyEfprHv9VerBzU3yvoWB2Xv5wQJUr021dXUjoGMw63Q6Ab1uaTuZZ+LTTz6lsoi
iyv2i7Br4Ry9bTR1D6LD5j113npPGtdZ9uQ5sRLrLZ5oc0MlyqjgDZ14Dc0cZNsub1/GObYInWJN
hXGKgOmBMUadUR347cVnwgyKu4amx1vQr2SBwIxxXKVOCS64AGKae0u0k7ZgYzrJgwtGxkP0dw9X
Zi2AGfuOeCNgzpgxrLUFQuPGiFfaAqa1NNlyQdXQkdItMXxzUixcysiuWWDZzhqeFYg01u5iKLxN
1bESV4opabFAcfBFxbFdQLlsQeYU7Jy+QHRR15HKHY86hwFbW0A73uLbDHlXMX3jYKBMBcnrlt09
jJ4u2odmgfZMHCmC4Sjth2ZB+oY609cExUBl0qFlkod6aIMAInq/jxYoMIYO1BdMcIAXBPrYZAtA
2EESTgtSiFbzTiKiPPVy2GYLdujAHzIAfC4WIDFZ0EQ3+AkYY0t1i+EWZceo1rMbX/uwcfdfx4zQ
dp6X5mc5ZTS1c7yuInwHnDBaBxJLe5OBpxeQtVl1Fulh3C8Aye7JyMkNCtkkHKlRhgdUA4bVWER6
+JXClsHVVbe1TEQOmVOeyuXqHMP8TVUz9lTL9KGuo0OC0H8U6GOiEMf4np2wJfKNay/X0WR0bIiD
i6nZ4XZqhoC1f9CtHFJ8MI3YYgvgu738THMAZeZ0AGBNdJOpoAINKLxpfGAyrZSpXOAbrf6o5HCp
+1Ruc5eTPp7hYFAGPFY8XZhPeE/pGDMjS+Oz8tiaTggScSsQOM/4LAE/8Tq4192ZgHWdqiFpusg3
o5a1SBDyOgOPetsGMwnn8krHg4BAw9QgNAO4M9t8IA7rCnLkT2kanYKajqa2hpFaWOxd0UfrsFTc
GEG4L/Mm5KHqEjzRQNXZHZItMWlXJ+gOcl6cXGghMB/hvpZQjN7YIYAJOgSkOYRxHgf3KHpIfchS
4wKhsJI9+ai1lnJc0qMk0M7WBGmdYrHid7iFaWE5nLuBlLiqG7YNTUSPInKF71i95mMCJBfZhSPh
VuQ8HvQp58NnS3HVRlxSmt7kZos5FEUO8mw0hbdPPEZs6VLZzFgw9Gb5nOQME2yrj3ktO14bCWNI
jL3yVVWjs6R+tFacnmdjND8j7qxNJaIHOy0IrZpam7+gvmuHyfObjNx7lgdoZhJx7Ga58kjh2E7x
eIuNOzTCpyTTfo3obodgPFatifYSd4mtsOXBi8oN0xGI+bLfalUd7AiCwIUqfozK6Vtl7gOYwpc5
utE+1YqnRgEY8xD56LT+gGpFbJtIXAfGKWtdn1H/wQsU8MTpbF5dwUEd9U3G38TgwUSZJXtW6tzW
XIPim6RQygurh0iciy2OINNadfBSnZXsXa+rTznTjbCP9c0oiPjSkl9twmBydCFbvLEM/cANTlUx
OQFdXefXZd9tMi2KfFWRM4tEjvSm0NuaZj7c6qhFjxtnb2yiyBI1g68ZXdAldF8YU8mHGTOhdbsQ
z31o4rjhGBcA9RqFTrqmjeU7AnUftZg5FYGjti0skKXF2Qby/axaQndFYr5BrrvHvMqdS9cVD1bJ
H0N2P6DbYU4q0c8ifzKc9EnTVL6nYyRgomFF2Maxfk7G8mJH07CXGbrxCELDD5vy7AXNMRud4blN
xR27M3czNb1zHJtxYC6lHkk7Y5yN3GTVyhtS4I7NJzuikBDn9TjrBHC5yTufJb2Ao7ebOAvYSdk8
yJvU9p0h3JjttLecatwxqbho3U+VSy7xiZF4EFtvU8KUVoUo+Ya6jzY5X9aaDM8jCrxjfK8b+XB0
UZmuVEfYI1sDv5NlQo0nLlghISBJq3zbWKxCCONF/O7EFFP1zS51E6e5aGeN5M52k3OX5eF9nvFI
tybIXOm5QBQNYFSYZAAJJVmfH1XyIVCurCs5brzZQ7KjGV9TKb8sJAKrphC5P0SkmBKrxkpQ/xhl
+tgs4igSk56V3Y/sFBXT5+muytolSBGFUpphROV5ny4D9mQ2cARKYYzbF8zbfGSxH5OFxHM0MOAL
UNOEY7kQEYW5dkRzMpp6OE4GF7zek2NcdLesq0g9bLHmQkzmT83cPY9W81jN5XTAIurCdKQ6oo5o
t2kxYwtWeM/6aHCL65DZAUIA38D5DKeAGNLAXtOWrAanrzdxODA3QuBjFsgZe9uxtsupbCQdmw7P
qTAmWrStEgHP3/4PFDcqDR/1XpwcSom1E+cvtatOS4IgeuKEFBjyEldGG2KJpP9UbPBRSQYfeRyR
41xZKzV63wTknUoTp0HRvY9dtGkNsLZadPp2SO0vnpRPZG1H3DS0b/1GGtNTpjBPcrQHTzs2sGDA
ADUakCUPxSaBnEeKTmZZFjqHpu8PeRDIU1g7q4IL7UgqjE4nAkKX97hdke6Y6IrzAccZWzYYPOrZ
Fbe491zwAOinlvhRqz/OA64BJbKArQHWxzARtZC7r9PqIJIi2XmCOC3cMtaTXjXHVva/nCrkATsW
vhgwMop1nhzIh1FU2gjtC8M81dUTihIyIjGLwAKMlW3542SItEsZzDtnSF9qxuMD9nfrsAiBGJJk
i9pvjbVYgE+l1x3s9j5lIUXPbG1yjBLAR9j+25UAAOEXr6HbG3T3E7lgYvMLMwS/kpTFz2pOlzbK
UJ9sMUheLu6ziAJ/gh0TBWZnqplR7PCM1x1P0T3i4zADLakGm0A00aUfVz27LpT4yPyAnfAlQspC
3ilx4aQZVylvFV8BkihT1DV0kUbIeE5zQcuaSP+VZeVzbRBzbmjJqTNIgFZVwW8hbz61fjzZI/Ce
ZY3vWZH2oHbpGxsIBTkbfqLM2AlN7Zyu2ZakwK0UMgl0wOIumJx9qdSNEGIE46hTjSm8dFKzCbwt
flUqpFJ03HczJ5c9xTljqq7CTW5dtLicaOAcSUznLKxdYxZXg3j2LSaB5W7JI+cJgcEOhfiARxzc
EpRnbyv8HFxATb1Kdv8/Rfsnp2gGwbme979O0TbkGpX//q/Zv/3L/5yl/fUSf5+lOX84HmC2h1kM
XpYWljp/H6VZf7i67QqP5SRTNpch139N0hz0DYzgXCpF70+2/C+AXPzBNzDy8jz+iQrO+T957VBW
/fdRmo7LD2M00/J0jDGXed4/jtLyqogTPcrACXkO06xBCSAm4WCyw3aT5NqrFZtY/rkp5npz5ltu
pK1UMgyr0pxO2WAn90CAI9zdahoD3W/Hgj1xn+/hckl+dZPFNkesZxuUixfjb4G4vZf7Vo/QkWev
jcF8WbhqU7Mq3iUxLyzNGRdahxhuVrd9XDBLzrm5Tc+L1niGhFtFymeG8qYXzo5pjqQ0xptFTsNa
2p3gbI4IQwV4zR00XiVwop/UqAK7WXxXjNIioUU8tngfolBPGFphcFMAeMM6M7ubo3uRccDPeEGG
Giam/P4tdGp0EINytwWbq1kLh8OEZGmex5+p6JEod42LoycGE0LX7rNEhhcGhBv2qa9skE18v0zs
ai3O7Tq84rMQ7OsGxwxsLuBSMPALKbvwKot3HZV1A1WwAXtMiDCNRgzNMEvgzx6jgW6NaK70Bf2+
YJQP2MQhbwLXq2pZsQNXM2JEOGhcAquFwzVo7MyZzzcFWpFtPxzjR72wCxr88JwtxU2/lDn1UvCM
S+njUQNhAMXAYSmLgu4np0oyl3LJkWShIqHSYRYoegglzBbT19hp0XIyqWxVDrMq03U4Mg6ISps4
1KU8i/LnoONBP5gdhZvbPuqzNexsaqhjFZFBOGr6XaXK8Zl3d8Rg5Ox1g/T12IQUteWwL6r6MppK
P4/4qfAeKCKDpZykB30Sih5iLhsUS8O+XUrPEmF10FUPuLA5F7PJvKMYichTRCELnGflUsJ21LLl
UtTGS3kbU+eaS8E78iuwFJV2oluXJEY/MEqwnN6dWiaTtmTP9UJkJiU0tbRaiuqG6lotZba1FNzW
UnpLanCN4Dq/WiDcaRDkfFOp41bNyUuRdxoJG/b1tMU8bintw/TXtJT6ZFLrYNPyyfuzDSBn2hS4
Kdgm4+RAlNupn7EPWdqHkT5C0U/YS2ORBrC09shyrsDFuGGvyxpOXo1lsmMSYTlgT2IFSzYnKLuh
CrFFH39Ap/WBUheHDfoba2l0TDqehs4npgOausewnyI8ncZgV9IjhUuzxIh0M9M91UsbVS4NVby0
VoO+jem0FB3XFF5B/m4RBPQ2ICp4tpU4GsjX3JToZdlIIP/a2OGZiSp4aelKerts0TTqdHtLOOO8
tH9tD82OvjnHiJXmUDeZGcqlYYyX1nHW6me3o4fAaIjOlv7SXBpNfWk5w4TmkwE8ZFCOSFzM1+J+
dGuaVNyDt3YfPusNFO7SyIYGLa0ymFk02XQFigTOwdciEeNwDiKu6C5K/DDB7KqYPRSrtMvz0jgj
6noNF8Fj0RkXbWmu8RW4Dwva7XppvIOlBWdsVtLo6+wEAQqzJl/Yx+Eghuh+GmxyCJdmXi5tfZni
jJISVqgVtPzO0vwrpgDVMg5gjw7LtowILGYFATODcZkdGAwRomWcwCKSarmvr5NBj+6pCK8S5uE0
ypPc9KaI/G6xEq+4Un1vmu49I/xyG/ImgyXvEyIkxqT4JWDzvQGSeh5FWV7wdIb35FOfWqxy8yD6
1kckGdTA7Vogey8tGHRWE6oZc+gF72UkG9IvSdF0kM5gRTqt51NLiOCqpjcGiDezTVzLNcY5JRof
p+Nm3bZSQ2sbJNZ6yM0bI6/7Fr9PAyCiHvSVk3FO1O38PdrJYzPjWygkXqeEiE/prwCQclOOHVLG
cTpHagZxnI9Z7ngrEU7hFgob20c7hsmCk1rXQ/7cdNPH3HjFxo1Le52mO6v13toJpNvrohBDzxZh
QEHvkfP+hjQ+TsIG8R4fjKoyDkOg50fmH9tBAzCPSl3t2QedmHpafHEudYNOuR2s8hhriv1N5T5W
dM+rkS1IThXOTVsGEZxWIpeNxhoQuzZF8Og0xEW6pOTS4RYr7ckmDnWVWODIGS+NC1SSX3R5qNzm
A4+NaZ046BZFQFS9EY4nwOpPmzs8WdTLZtKC99Hr/Da79Oi01Iu1S+Bz2RIXSpdBS5pK5tRucazQ
nVQ8AioczPXJIFYcg3XJ3HlVFYdCuuMpaepHLidAdIHxpO8UerKqcci+zHmJiBgdyZwZj50TlFBv
zqGdMXZvxMCHGaXHNtSGcw5VaROMqlr0jZmDcbBDcatZUbqhb+spystxgVGnONrSpYErq/AnbtDq
CGJ1tSzYGMraglPoZy//1cqwpFHHA96IKEB6y75kKbv5QQMg1QEDPNySYePx08n5H1ZRGGsIGQAW
NSu/zPEha/DJnxrvDKFu+DHLMVKllC9oAhic3GdjbONOEuUbfivzdmgjhlxmgo1xbr1BT8a7POyM
I9OViuEsw++lKFCqTA7ORNnCU4zmDABnJSXpmLloBro3/TlOWRTGkILmEGZHGQevfZc+jWGP1MFp
zyUjUqwSJjx0Q7rsxDbF6c8vHl0uEHZB+OosrhWCKry1/czN9aOHc0x9J1LcRbPaSHD+cb5CvCM8
QyPaPZhJg+3TV+kVZ2uwf6fM2JnzM3iKmel6P13DmoElHjG2ef0VZvY5T++FPfAX7zoGlboWrfw+
5tz3oLPxUBhwEtOQMsFBbpmEYLGgurObl8+PBG/jmlcYiJCz+m6oF6vllMlWn+7DhScMmg32RhAF
k4mLF/I0LOBnFyHKbKc8BPBUxnOFiwZDEBnZq7jXrnUZ/mpV8lVZpk6cq7jlwaXrmZNLbMiamMqs
7Yti09TUkVqxcywjP1TynS3Dvqp+MedcW33YvafJcA2tIvMJrt0P+PIhx50BFMCNOMeTkVohnnUG
dKN+Daup2lpNcfJgTrXe3ArvOYthNAq7PCQ/LkDGJMdXo+yLDVNf5hNqXowMqrOyXA9veDKA9cg9
TqGLfqk0n/D1tdrK2CmooWNq95gWRO1XMI3iEHtIGuO+rXYG40YI1/Hd9oJTzQavmBr7pMZr6iSK
exu7M0Qf3C4p9y3mVq0/Y9AE9vVCPVVvuhQgNBu8NZqdYufa8sdOWU6a1l0b1t/8xDx8YIz6wBwN
GzxlnBtngemw0txarXoUEslDAk294n65JPZ4CLBN0uMXMzV3SeW8BnEqFuNva99XeCxZbn1xy+RW
4/Lv6hWWL0V1xXeOdUqZY9Ax98+ounGnzjZ4gpxxJkhPbnmQqsaWCWOq1X+wdybLkSPptX4VmfYo
YXDAAZmkRcwzIzgnNzAOmZjnGev7ave99Dmr1K1qk12p71pmVTSSyWSSEQG4+/nP+U4mEM2nvhW0
PTTsNia1G49anYQg7jw9s8qtNmaPDl7dYQiSQ6lJF/fw0pL6Xuj18NXo1dmOxL4WnYNuAYipSCfc
vaUM11Zf8x17YpQErZgaeCsLpPKQXf2svkxFBiDQhRLAk7oYJvekme2dmwMPCGV1FwXmRx8B+c6I
kM6uby8mp4PRVpbTuunrL1KPyL3z2tdlf6ilniKJAbP2xWfaP+kFqoFhheFSCtGgmqGhzhMedxlA
J+pUXLAkSSUt2DZl91PYZGdSV29gg6XRKqgDfTsLIlshJtukwv6TS/qyiaI8wANcewZ4f69w220B
qzDXY0XICedFgePxRJX2uK4c+Z5O2mFqSRfEJawEGRlbr0b4y3ONizlwsE1r3F1s8hn4LYPYx+uL
S222jWtQ2+Wt4IV8m+Rwn82vpOnKbZX1SDBp1T2kvnFNq8a8DUlNR4NNyUQoPucQe1+jhzsnao0t
wUJmGiS8qgYsYUTB8BIm7IsIdZ7esF+kOqmjMMUhK5PXKZ/ehwTOS3Ca1AQrbJYo8Poqbudqh3uI
20ulLfM2fmYA+1ASRYkm/w7KBo7BFMKP2SyzjrQgrfRtLp/9njZ5Wy0cQcrzEL4P7AlwFesnvTL3
U9/5W89Mz07aX+GgsmNJ1QjuJWBIzUkLjpMfow3LbGQTF19TJ74rRhIujU7soQlb/NLxjXvic6MR
XABMbWq2XMjQ+SgttcIH473jSnRgDgvGtweYguipY6smUyaTbC4R6Yq1G/E9PXzxS5Hz8qwtpFeW
wMVk0vkwcyIEuKYBoU1NcewMg7saRrUUkNByzlwPoJ/z1lI9vYuZGOyNGo/pkAzPILOTnVcC9yK3
YKzlQAdz6aTmYewZxXQmTmw3AwqBd31hgVMEyRrdpG/9GAGWcBrjaslFtzbK/GHAB6lAEp0h9Z0R
fgXh+JkVmCM47JPgpU2egMDElQZ+QTeqd6/h1+AecJszxk66TuAnjx6hXrNFAlIbIQFE+UD9vM+d
IU+HnAMkEQGkuz3AUQslzu+54vHFh2bMmXdyIO667hEquQVIELJ6kj6hPe+Imr/p+v3Qlg9kFOhS
t2qxZMe/hDCHhJc5BKKn6dAXMPl8X+z0KuyxH2NWYxR+E3FIssCjZMVB0EdTPKb1kK2z6H3CeM5g
hGmuPY03PWKQb3LhQqJyVmMxo+Zx5hp6oo6JPcAC1yuUDB6kiloAfWxZRhgiaF7xs2CekUeMk/us
3eodw2Whe+k+88QGoe8eDkgJtaf5GRFaZzyoJna4j9Iy4MAXR2gbhnPAYT2kKjdRT2xJFVVrcjbc
5GDj+w8ZZs4uHc8JIdhV11EXUg3ciNP+FodzuKvV49eT9+HYhMMz9OKD7mmvs+E8hq59SoiEo2Z3
v6qsJixo9AfXzz+TnjXXEhKhhgoggizixTRbUBYTLtOxNL+6Nr0WY9keJTtuH07jJbHYIxOtxTfB
ZDoM7I0WOC/8kNzNuviV+zCKsMe2ZBIzQbc+YekyMkJuRr+dSypKagPyTW4epQd2EobQUEdrEkQo
ILhP8GSBv1WDlFaG1TbuDBZnYzKWnWthvBXD0mKLvywkenlRYFKRTHxKOuZXoCdLuEk2i5j+0nsl
AkgAg6SrK9CARbnH9VAfNdzXUGu2c56eSl5OCGDDLhk7xks1SNeQvL18NfzuWOKZ7wLvF5BVZ+fT
ZsDGgA2jKR44wBvkMKxfhkjeZszI2yBrMWXLF4wI+YbOk7ggtF2eszJ6q7xgnYd2uM19Hx4JcSMu
Hf3oBuY5jTvcOsM1981qHbrtA10JNgdc0JX85sUK8o+7sOvIwhSOQ77DZ4Ti5OAHGdyFVxpsfhrv
zRITK25v5Hea5XwOcAn7yV24BC/h1IG3LARm62A4ZPQQ2DiW9JpJL8ijYnbeOTwATJwhXI2djsUU
FPRSa9hQzW5qXQZsT/NAI8NMA1VQkoHgNydc4YCs7ET/iH/kaSrrbJUj86xCAwnam0lVMghctnP5
5lUTLKRA0A6AQ+votuOMUTyDZLkgIuxdM0woBVTI5UD6DhanvKcJJ8ALVSqs9PTiQcy12TGk7d1g
Ws8Oyxezn4gaixroXhciuHGFV7VGkL3GUmNmLHhdfE+gXaxCjS2NXupf8mRjldpoKYagOMFtnHKK
xd0qqPIx05d67DdBbSTrQpZPuegJCYTljqiICn3XG5my2eytFiATHnWmbDNc7JaQyUKPEnixobJ6
i6BaBx9w/O8zjXOTJulYoCMEBlHOcStmFVk6ig0c+EG44naDXUC3uDrsAkO0A6nYuzcUeNIh8LQc
GgIpSeOBummbhwSeEospK0KNwpN4frbEmmktmt7jvOhfJqHRWdDFJss4njnjBt4G1K6GD5rMIsOO
+oURMTaZ3n9umu6tq8oMgbPjrAAQ1Wp3Rmo9NHRx3bo0KZa5wd+e2uyIbDOC2QRGbtMl5dCcEiVH
34eS5bdTuEpG+64MDMZFzCRQEtJPY7C4m7pAWt30hTWDF3JAHlujOQKErMPwravWwnPuzKpDfnu2
E8s4pEW/8uJhCTck2zDdfusrDh65gU8MoN/ajxkfD5wUVbBjA6H1oS2mYOWlEJhtlm0SyYStE0qA
4orhaWDC/8uMt3jO73MYK/us52belcaei5DbSmwu/dABCwV1GLIE4TOXm3WLk0KZ3eCJiUMK0mDl
OzU7FezZu8omCOnbdbksLShx7pzelzn0jtlDi9bS4rErfHM7WQAV55IRuRV8Zkh8KzG5BY5C/7Ea
zbvCsnqYXe1ZzAlxwoCb41iXW9eEE6+TzFrkdV/jOms3noafXPMmjthFvdUEipE/YnFr8uzcqOoV
p8nKu3gsG0QzND43Al6gKEZp4KSHEP3aIDlNNGvWqGvBeZLk+s6vgi1FV5hXRPceF0m7TG9VDOQv
0chBcRZnAmoi6URKJoZBOADc1P3kbJAbxSekHPYjd/ChiMi74yAFYsm5e8K+n8G+HjMXdta8qbMA
EixdNAkJDT/vbhmLNEUlJWJoIUL/Ug2oRh4kkx5SN0OFx9y1dk1GT81glucBVx0i95EwDYuMJMKl
O/m1TbQvPSM3GXdyXAZuie2oOLWD8db1CP6QBqcF8M/r90cuJ+YVHJcItc+itmqqECCiId0F3DJ9
C7udKwFoNhPBzSCFv+04PND+sDEdzpIMDZgd6/GvtkEqDMLhvkFar6LwV2QnMVezO6/Qmnd9w9mG
/dTBY+y/c0AfM4DTcM+W7OhwFnYb3SkfdD2/diSul4EOnH2KYdIXoCVMmRWH3nD3GD/LVYRPYtEx
STFyMWyKvr0Y5BCMRN/3wB6u0TT+qlrLZF/AkN2EQpc0bQrkpcwBK4zHKUFqsduB0005seWsMza/
LEzq5bHMshLjV+PvRNFGCytt36KuHTdak1xqMRrLNul/RXP+0vsiW1vauvXJ3rn1QLWIq70TmuZo
xBh6LdLk1MfOyvd85NE2v5hudC4U5w3wM3bNn7oePGeMUU7NnL+lJUAIbkg3d3SSI+HXk+9W5TYz
IWomNeAQ0bxUOkkKOwxj7CmL/51M/s8nk44az/03/v6X9zqL/u//UYir8zsbk/9yPvn9jf5oAzF/
c03crJ6LcuIwpMRM/8eA0vvNwPtPRYjtWAwd//OEUvwmBPAO6FNYAr8rP/7hPyaU1m+GMPiGsLEk
VmFP/F0TSvPbzM9BPijy/de//iP/BP/8dyeJa+ERtHX9zxPKFKOK2QQcnsMUdKHmwsdrRzrUNCX0
mSwfRrLRc8xemKB8LbqzO046mmlirpMXy2Mpjjmc7GWTbfJakhQafpZa/wO26Xbso5exDM7RFHIp
FcVeT8W7XiH6a2O46HPWjyhN31JNvjZd+d5i873GJagnDyOx3xfnPiAj3Hdxr7Afi9iWWNOVfggg
fYVbiBNVYRfG2fRgHaTtzHYDtPaY+MeQ83VocDYgicZqSGiraO11O43kgcLkMlrdFcbBm9/SpNhe
Mt94G5reJFXqmFSHsNXjesf1wj0LK6Snc47oV3MWHvOemU8TasW2NSwo4BlcvqLdkfsGEpjGbO9K
7VdxtOfw3a6qi9ZHV3yOy6lIj43vnHiIcwwjRMCjKHz5amwa38ppequ483kVE0YINs6qUqGgGKa2
N6fJnUNbhK6PGXwX9FBPx70ses5uVGWCcjLsndfE48ayw+eGfOseEA3KR+ZeOsN3lroIsKvLCvKT
k/6KYw7OuvNqT+IUl6lYe0Hrboomeew0frAwsN4iapTccE/C8ynoHOU6HZcWtQMUQKY85rKmNpLS
u1M95Jw7hS9WorKezCSVx7GlqEpXGdb+XOW4OCZWh7DlrlslDnVrgU4VRb8bcBDNRrsEfv5m16gM
BKvzZ8bn/lorHjMNX2IR19MhNqY3v3RQsZTLLMn0dy2XNxNjOPv7DKdeFdI+A/27C9k1jGBM5nIY
N35DRmDKYGnqEHsS+KpLt7fGOyPGVp8UX8ARPpJBezUTwhL58DzU/qNXdntjGNZ0nbxxyS1GI3vW
EqbmXube81LSgL15x0JhTnR43QvwdG9CS88so4sQTieeHRMRIThbE7Z/HK7GOgCqJnQcecahlH0H
14nHEFP2Kc4n8tRzv6NjFTmEhgy/5vzmZAOkTBo1F+nQ36QZj+jGP8IgBPHQJQb4Zxy7UaenF5kN
zaqBzEa4IsIZFEqMRaJs4aKP/qdUFY+5aUCSpPWxojRr5zO2pA2ygsCJ1XXdFQBxi8Dy2PiCvR6+
SyQJXeNIHc+2KpiMVNXkROdkrconJ1oodUvVUQItavWxvtZYuS8mvXAt3ZVk89mdollyvGHDZs/d
JnfJVmgtpFtUhZXbfqZOEl0aCzGttPFapaoqU+VSQuj4uzSqP3y/M+/guVD5oAo2Dao2R1W6KYdb
QQdnp8o4HVo5LdEbKysOonWNoSqAFMpiS5/sHObvhew5vuvxJuOyYh9xxJ3qr+MaMTSy2YhZHrWg
TbS3Q4ZCRVkOIH7bH06RZVeD/WhqBNXdGExrLw2G56jwboLL/Iq0sITsh5HBtpcZVrHXOK+CgznW
MKxDmkIcfPFaRnud0C5D2hxhR9sXrIdgtDP3mGs8OZGfz4szShpyPTJqYEuBuzSmU8SGsTtW8WMR
jFxXiPOLHD7Cvi/Y8TeICjPtq6UlnkFt5MShrAqdy/7UDbY+fR892TmnH50KWa/WGEf0oWBQE7Xr
rga6rHnvjmmeHUVqh8IL7DcTxvNcUnZLre4hsBJGApTHNowQtAgnRnDREEQWVvQ029lwL/GCkGgi
6l8n7zbzKFnHTwH9tHHi3iqrOCZIHMB+GbPzs+zcce0zUD3GGGGXPWvFJBgkGz3kfw9g76ZvX2lP
hdzpYLjsHB2WuyrOHXh4ptna5XgHcBAy2s1KfOyGs6SPvb3PuKZgNiPlo5VO4YA4l3W0EXs9MftM
P9Gvyz+iqnxNq/k0w8LaMMh+AKQFzove3zmjAJgAan1ip/jhqHLgXNUEixLOd6Gqg1NoAo+JNF+Y
jIl1qQqGS5qGqV+xVPFwpSqIJ9PUl7LrX1rA6QtsjuneqaksTlR5MVciNS+q0NgoasqKOEJvPBfi
Q1q/ZZ3At8jWDtbzyVHFyMj3CUsQHZRjQ21yk9X1cY7tF78x3FPnh798OpbnnrJlLuSFEfPinKhh
JjkcLcKRauYanP8Kpjib8ghiV8n0LrQ4MY90Opt0O9eq5Bl5imKPyj3UEMvmsrgby3oiDotRlak4
2J2RumICVdFCjDNUZ6ZiSwfI29qcAKV4mtzPdR3sUbE+LOEc/dL2tmYEhYHDFj/+mD1pMWeKmXln
56c1gIyZQojoCVnzDcYIVdT0X3gzxde6qsA26MKWnR+tpOl8AOimxSgV+ToCq8350OalF5FekwGi
lURyqMdqWRn9OTV/Ss3q7kJRvLKspZzE8TuY/gmDwZNJZ3ejurtViXdRi9dB40Q4Y6JHf9afqh5J
o6gJQZEa6JeBsBX+qL9OzPlPEsAizGf4wXSfUFb5bHO2ayO6VVEFOeUFVI0pPSg6WtHImbGkWPT4
/bGoKLQURvIwqXQcxYYE9YkaAvRQ735/8vtNaktWMHNoybKod78/2VYa5nr2Il7leWS9tMFm1efd
CcWdSYKBU9dh7UMlDRZZW5DvRjnHga/ejNKff3/z/bm/fvj9p3/zue8/bdvhP/81Tt3hwa0PhTXr
AqhIKw9T71PLZuA6hWZCGEVa7dUzOJz2UC25fY9c5Vqlx3+8q2dY0iFYEI12Kx8GcVAes74rjr//
gXGxer07mG5K9Uo5VNnC1rvp8PubHlNVjH8Kc8goD99zvO/3SjXR+37v9w8ju9xbFDFocU/rd/If
byxaQpemG/CCV4Sub1YXTsMjfNR5C1jOz6f2aLJ3+P2NHSO2WurN33zOr7R0T4BjXcpYHoe0lcfv
9+zelEczQWxzYNsLsmhIODmdPqg0BFTj7gclsFgP8rBtTx18lgUNevmmMEvyHDxqpKrE0QUmXi8y
K6K1PRnEUYutP30cjsF8DF/++gXff+v7S7sc47ZvOPl61kftFHXyjzdgvKO1BkN0AxxgH04G1NGO
QRuwjo+4YkTBNPMjM+mTlLAwFtbSqHi5jyST0NCIynTGqmc3uEqzBw22xCrX+IC+mHXfIE2m891c
i+pA+L5DzaI0ebDxF3kZIAP/ylm2ObYVKSLId90yYlCwDhmuhUY4bwKeiDuI1fPOedC5R7SMcDb+
3GYr6tOg9dG8WRZauzR7QmRxXq7tlldERY83gTimqY1LYSwojCyioFeb91pSzbSqqiLuEhwSfaTc
pSzGJ0UdrHQ73mkT4wU3soaNtOtNOo/RrqrYmtOETVmq2OTScRccUH55/J+mPdUYvp7szDp4mcLu
vs/VoTrqf2K8MZdirGE5jHddMDCqsYGscNKgLrt4MgZiUfgSopOra7uk970dihoJxpIKCVlNe6fJ
f46dePAj66dt0lsSYJTbz+nIeMdCMHdnHDh6TCeB6cZHzxK3Nv8cRlGs6wruFru5ZY8ESRfiC/1N
NNg04RqZ1NswBa7YzelQoWInWrG/3zZV5m4xfKA/dMlF2CI8eIQGNMM+h7ARUfmwdfPyF7ZxagtK
3FqwZ8eiihD3PLTV1KjAdmtnr+uMrdmDGcKFOKUz3VryM4NReLIb8WHgpYB39GqULaWDq5REIULR
qm3h3LaqSai1w/FekUILx6i3VpxsYjwYPaPrbZSPbEq8PNxmM9FTp5QWthAXx37+6Hnerpj9uzAE
QkY7k+HTvCUkiePIvJUGVbseO4BRDB/mKOhxSrdDV4M6cjV7kfnojjUHCH9KjH0rQFtWCWlWQVHv
qg/zj8HtPqBoUKQx1b9kz+x8ZohmG0ASaLAtWT6DdYVjjNduSe7ZvkwuU6Jp1qel0UZfceR9RBnq
4IghkwiAfHVGilB8mzRdeZYDczisWOT/nhGa3ymVI5Y6xrt4ov+ws2bYPrEX7+oOr2DqD8eCjesm
VzPFKOIuzbHRG2ljxwpimJ2rkme7igDpZiq1p0D4yp7HKL6X/YrAEnZayo7IebswHjmmqsqcBT8g
tpupfs6L4aHPQI+4irpjOSRdCN1lNVi9iGrrjgoLzd5geOMzU/aFo2kRxjbOAcZ9WlvfrJCtUhqh
ZZRHbjAl2H35w7Dap7K3NkUcvbNAMkiYJomcKV6qdjwOMbaRAPEP/xTR6W1eN28i5L5hjY/ALpS4
2l+YLg+A6BADiPO/hCJasp3PtpBV6xNHxU5xac2AmS/+0GLT4JwtCLPsLBNfc9fP904E3pIJgbcZ
HHOkTS45B2V/IuB3qPWJcZu45nVCNUQJ6qy6a83usZv7G5hCdny+fKl7GnmgfDLQSKcfeQEnh0pD
J07qS8q/0w5aAjTMKZZja9rXyUm/Oheu2HQfkMTVHM7c8Xfo92Fu5neVEYYEQlt28aWFXOQTWFzZ
9qBc4TK11rV34p96ZR3ZrVyJFj6iFy7KrHjwO+8nHC+u6/qxNx8thnvnWXBoCAsbQXieT3oR/QJX
tua33PbTe1aBQLRReCM9p8PThXhJ2xP7OiCYLmvnTrPzJ+qz4GNWTAAKEgypSTsN/rUvejXng8TH
5iZsk1xwJqzGZnSIsfR2yRo03kPE8Ihby1ejGJ0kBDGeg+0cwXfaCuPZRq/AqaZVyneLSVyEAD8x
nj0FFR3wmOv9rVkS2w6DH0kgjslnCDDUU+TQSTFEUW4fegPCSHbSg/xma9OLBnLUCPpHN/hkHrfP
o+A5/iaT6jBKnVqeY0Ut1aMNWVp5sAx59BTWFLxpBObUsXak8x44N51dm97sxrskQFF7RUfV9Qgm
NpVovSDYwaFb1x8NaKoxVNVJ4VUDOKuUc3/Gg41U44W/NLefdwjqqQx/USEBpTVXtFb8tQn01gCK
K2rIJTPnvet0z5RE/rAV7tWF+woFA+MtJNhSIWFz2LAFjNgYVqwXMcmJJT1piO6z+zppDadIc2cb
IOusx7jh+FUW+YtjF+fY1H+0HF1C2R6J0t8pHdeEWZvBrs0zotVwDDyS/+xYOiYG+omGqH3xIBT5
ViFwXQXDdaDiOl5FlhlO7qiAucwHkTwUvQ+UbqigukFjY3juJEjsusGsBA0Dq7nFV+5b2xrXDeCo
zZDYr6MLS4cBPOBhBfFtuK33CuvrZO25KvWzp4C/rKy4TRQEuFY4YDrfDpSJI9BFGfMmmMFFpl0t
soBl/SBSm1IhssHSNVU7A919Fekeiu1cWra0V3j0p6Q2G/AOeAmcnezTYCVgF5cKYlzwUNs1doZO
AY59hTq2iL3NTFTK2aq2lsIhDxyFLo1CJE+6rilcWXhMjSg8t+p2n6b0fH1/qOkbWRVvJeE/Bqer
qQQ8a+r5V1cH8IPEizeJJVHFm1Nq22pOr17tPfVDJ6/S0c42fbUdHv09ufVfftq6944GDWMungKH
w1dZ4aecAPcuTH1B7DTNmxSpR7vkPQ8MuK+POfOucRv9kKzqCPaVwUx6QWwP57as77h7vfmzbe0C
jnpwGCzsi9o9ZYGsAJR5J43+OjdIp17oqgA8TPjGeXC9lC20pDxOt54rzd2abU8BWtDzjSePxX3k
/GbopOBGT4AiTr07TY6vXjmDmZA+zH5Y7S4K7oKjRYX2B0JlwDncxi8BeWYNWzwc7HPI5IT1o/jq
bLdcjp89gid5/558HtMP2L1uvU5E95m0ZQQoHQ7KrGX7RrO7bewMd7FeF/8feajHIuO/f/mnz/Gf
P4uSGs8gbL8hNn/96Bx91kVT/Gr/n1+1/Vlc3rOfzd9+0Z++c/Nv338c/CxW7+37nz5Y523UTrfu
J0vBz6ZLf/8p/vjK/+kf/sPfM3Sgn/u/GzpEkHAINf4XZCHSUI7Od/hLoYZhMDegUENwmKYc4y/T
BpvWDOnBCFJRJNPQCWHlRd2G//qPtvUb5eKO5YLIIEOFSeYvZCHb+M1gQkAeigyGbeJ2/HumDWCM
1DThz9MGy9XJY/EdSUMBU/nztIHFS8RpOplLTbFR6incTzNRIyxfC6MtXvHaAi8gqx34Eowh5HXs
Wihs+bjJelOc8ByZVUL1Lqm8AzWVAD19SoeGyH73fM9e2Sn9inVZX82C7bplMeFUgIVJnW6J49/s
plNCTCi3lccJZf6khrHZeGHHVotoEBgbTMGOtWxUEVVBI1WANqupiqoSaWgVKtJPZ/RH3GlQyVSC
xVcCd0s7ho1fnACzWIiUq0gkX1GHJuT0qhpLlleRUVBaiL5cEvooTGq0aAbTV9UrSH9NeS1TKlsp
R4xNurfo4OqC/oE+kAoovAvrF3cjExEqu3RV3qXR4pVY9Su952SyBZmLFreSyywYoJ0kH0Njk1dS
B0aDLUGobto1NerqYOGEaHTz3qjDH1E8exsLLPyiUxVjgyoby1XtGEFIDw8UNBHbwFMMFGTJYka1
8oT9U/WW9fZ9F3bYzL8rzeg2i+k4Y2Iq5KpKopBRM/bfyg/e2syKmbtSjzbTk4YPa7yTqjqtHhiu
FKpODWeLdihVxVrTmM+s/VeeQbgqZY5sTx/bBhuGhpRKHZmgYHeWS72mBdrQWooxpnpt+AaoTRfi
cIKgs9jEOmi4AB7QqqILjoJDtThzFLNUUZwEdNrTHJfbVMjNmtOtbH1WvaJdtx7yYUe2ZgY6axq7
LMI1DzQlVrV0AdAYUAdBvku7V+pcLsKZ6FeAjKsq7Vod6w9WD3afLincbnZOAs+ZpAm2phEvV9V4
BR15gyrL0/1dosrzKrxyC7dsg7Vrxe4Cn9ZcDRd3xCuLx2PceVM4Len8S7n3Ys1yAxVta9iYwTpc
YozgjIOyuQQcKxk35ERQSLTWMRBJm7h/FzZiJV1eXQNqOinIgDpligJ1j8pAs69XNM8/joahren8
C2hpBAXNordk9cXjQfegpkoIYSC7a4NeQh2w15bsmQs6JL63bcy/YWdSxZqkt046e1MVHNLscLBU
5WGD2ZWNbPhS01+xQ6d887C1rTuHqkQdP5yhl9EJT/6iJlmywYKGAYSCRcLcOshTQ/0NEsU68qzg
cFioYsZaVTSyOO5bIGgrM+fKrt77ioTOpK0ZfkExoEqIsx2hjMjTh+ukgQlynRMq50bvaUV3gSUC
zaAQU5dMKjggM9vpSkQTz6AeLp5veeG8aIHmrMJyihctDdaYF/F56mT9KNYUPJhEpL6ItQwrt6Z8
s6WFk72XhAkej8ywCO/56tmxpLzTdSrLVY0nRRrGSqPZM6bhczBKeEOq9HOk/ZNeGuoCBJ2YvaoG
degIDVws0HGBphmAQ3U0qPi86pfmMJzGaWj3+GNqVLdpb2CWqVUN6agKSf2Zg1AZsi0gj/DI6+vA
qec4jc+zKjNlpc2BhjGXqogn1S2cIieidy+QzS5RdaiMbvaOk4JR6+0DVrMHkVOdmqsS1UDVqRoF
Gy74l5yz8uyzsh9jM0+VCfFlytN2OVMdhOuUkJ0qau3dil0LLygRIW3IuLrik8FCiZ+vxB4cS560
WrW/46fbGomJjyXn7/qud6tTh9sYhXEbWVNOWdMiK0ag9QMj4IBIAJh4Mnspqsg4cfXTsIgmj5Ux
dYxw6TY8LwNdtbgxorVZR95iVSlaAwEeUMMqJa9qbi2T4aiwQGjYE2oAlpbXglZcXGJPKS25A225
hRwZbytmJsC0g0hARFDVZuN3IS+i6naHguJdiwZelyZeLFJgp51HILX6iqspX+a09lJmoG6XnLkN
gmKJuBSa+0Fstlw6vnbIaCsIQ9tbTgPF7GzqGCsrXKNwapPlzN47ljz6o32gjO5ak4XJjxWabAv1
0frGPzJlxKSnPWmQIZG/L6ngdlsZICNthPvYeMDcGK4JS997apLcmOZLrYCTpUJPFmH0wZz+foBJ
6YX6qUdxg4m2IkgvNx70ysnvtjks3N4KbrnHk1dwg9J4+uHkKTzxk9vkj6MCYpoKjUkZs7uevZqI
U1PfcpIO+0mhNGNOF8FovswwNnNYm3nm3ZVY6ScfYmlS4HsL3TnYYV2GhkLqdjMrbCd3D+C5kDwl
U1gF9uwU4jNRrE8F/TQnsoJKh20UEFQqNKipIKFmOHww6GsZC8J0tQd+6wym6KDYogoyykvkmAdE
m4Le+gwhHC2d8FZn2lkqQGmmUKXQmwGsltR3QDGdcBFBaj+JyTkqg5uBzdlDuKBSBnm09DZt125D
3/qc4aNORJ5mBUztFDoV8iZdqvH4VOTzhxCORbwG0CqzAEp3FHzVwtC2dvEotKqluR9aNuAYEDlg
L7IOeKsLxRWYT3YqJc5VuuVFwxRBC8YbJXxPDXEqFZDsVww1XNCwoD8AxgOLbbtGLssvWn0xf5sF
j7HFST1/LRVm1oE3ayvwbNCDoB0ClivBgrGnB+PSK1Atu4IIUbzlQdNtsq1UpeBETdlaZXTJcDb0
eOxUPe+dOThw1jh/NAEj7bSroq0WJe+dBngCdq4qSMwj1EyNKIxrJrtGYXYLBdxtFXq31IHweuO9
rqC8zISoFq5uDXVbqIj4rcU1asCATPB8iWcTItI32dh8SHi/bZZamOTwzSsUcEKKDQ8EwQscCkVc
0bCuzshI19e+rm8GRGGq5Q4iM8/zN2pYQYd5ZSwSKMRZbz/WRUKvIbRFDqY0vEIsdqBRrPQEIAtM
k8egN8pdV+uXHM5xBO/YzB+1qbhEExCRlPIsi+exU4BkG1LyADGZWee+sR+A8f0YQ1ISNI/q5rVK
mju9q8/+Xir0cgiD2XemBwcmcwWb2YTRTP7orpSEm2PdXemWRllHdwREzLzdyY9u7H7SHntnyngb
Ap3He9082AoJbUjibSCiU1jRiYJGw1EWu8YV8VqOFq5aBPSNpzDTEg8oumhzYSi3ZfchNglMaq4W
ig2gVHvkdi7xHAMwi09akV5TCEwL2xUZoJ97qWXPRtC9ARw/R5jp101Cndkgw705xPcZjDQ35i4J
NTsU44Ueu4r6unr0H8gRkOBr8l05DBc/tdoLPQMErbTizDAcb3FKnLBZkbrct7taIJaW/YoI2MHw
wldfQ1sts/Jn8R1FYY6bMrY2IIB/87khgud9fAsNPKOAgMJNKMCGD5YqiyY3GSmkuFRwcRpLP2KF
G88VeDwZ+p/mxN0s8+1Nph4UCtwj+EVYD8CWG/DLTTjmlSnuQrjmgDpDuoVdhiMOJxTCTJhE2LdI
BURPEv05TDl+EHz/UY3Og2jKegfubFhLBVS3FVoddy+5k2hMTzHAPwfhZUHH3p0/veNiOeNFeJJU
mkCZjj80Oys4dODE8ZDkl6r6MqnSHerfzYX3jtRu0wNExF6h4HsFhaerhOVSAoovFDI+xpm/Cgzv
LoQmX3PrGaHL4514dRL7MFIMbxvdrVQYeo5AzALqJj0Il54JPI+1gtZPCl+fK5D9ANHeJMc8Q7iH
FXQEifJIFd69Ihcgko0qW3LP6BX6cznepMLlh3DzKVNrngqNbmB7/soUWp/6MO62I7h9ykSLNb3r
xM75hXWyJ8tC4fktBervFbK/U/B+IE9b2sRpAVBgf00h/j0F+48V9l+qAgATCRofdxsgX6fzcRio
MaxVXGjExjKoDgFVJjDp1AqMHgUDHKnuE2CVRjisp39n7rx6I0nC7PqLcpHevJb3VSySRTZfEjTN
SO8j3a/XiYaw0u6LpDcBM41pYNqwmBnxmXvPdSt5Jk2Z/QvHYuJJBnSchU51EAOxBa0KMGBBRWeS
oiEHMQsZr6sf9ECWX9z1sudgFbAWnKC3VrOVXzh1pv1sI7C1+9e8il4MeWTnjZSY4IXJ7o+6BTJw
UutPnS1dh7Kal/Y39qeNrtIbSHHwSHOQKtZhNAh4gKK5nzIeYZf1IOszHlEVB9FSzxONWP3649ZS
gRGuSo4gQWJUURK+w3JNeKwSBq3ML6iESc4ieyJSplEDtX5v6CiedXOHDQ66A9EVuoqumFVQuD43
pAqIR0+HynBQXBBgn00VfGGTgEEMA/eKCsXIVTyGo4IyWhWZ0ajwDF/FaMz/AjUgxeL9YFV0Dsnb
aFXwRqYiOFKyOEoVyuH+i+doj2x5ACiq4A4xW39sUA1EewOkQOy0AuSu3YtOnNtMPFLyBRfe6OWY
5Jth30vuKeEiCyJh/Qh20ydMTvkUkCuuCINLb/NcAgzdZZ3OlVeb8cbkUIwt8ytwjIyFHniqtgTL
hRIx9EjD1fG/Wc41yVhADEG7tWR3zhydjBScg8MY3mQZnBsHQR2RvbqRBNfEdW6Doa+7Nr9yeaxH
mWY8lW9Rz2YWtQzoENc/O3kCCsvNmn3TfU4JJLo85lY1tbxa5mPiMaJgDeahFd+ArjgmHRb6OAeb
pff+Z002J/PL+8hUF7Gazte/CbEZrru07Qkv95J1zUiXX2Aa6y7WbrPp/HGQrDH3JOhM6yCj6W9C
dXyFwxQF4cKlq8fkOLlf+NbxfJQ6IwtqVZaKyh2Hq29yWT+kJJruGS9bJKCjlhjiZyij/sYxhnTX
VCwbdEmGUZe8zCOz8Sx8ptn2VuPg70yNjiTgOCYweTZGkDKWm2wyLdt2GhvIOpzO/K65HTwcLUm4
GeEuFBqgxjBmIOqOKzid7cZDY3UsUDyxY+KaTpaT7O0TgMV302y+JjOmBbFKWoaUiTOV2CMGXLsh
tpNAHmIW0+o94YTkDAPBruPqm8st+TMZb2b7KMbqySjnr0gFnBrUp5qI3nstI+NYA/VW+F71cFwM
VzMl16kMxJUje0YGAxTL8ymHhaltZkA0u1xLjFVXd7hDcM8dpQ1fWmsE2z/rtSmC7yJId1AjmmWI
F2nFNfOahEu4jq+WIaDzpT4uw4lrJ4+XMov+aGbPdBv/aphJgihGUqFzZk/53CptFwkyiYJ5cT9x
4FIAlxxxMYYrxLD6Nr/K2YceVExfA3v/RQsTcRvYGvvGaBuSOrFwbPFXTN2PIwFGa+RA6fpPVtvv
te+zonQYrAeUdX2R1IfEN9EYTM9j5JLiXKfmguM93xp28wdIrnHEfrNvhFGtSXjreM3zNdIYKGWI
lzzbgaYTouG3ci3cNSnuikaPrs5YMI3omyvcBIZfgkFWN2UsiaJqP1OlnPTwEHnmOWo861BW5rMW
shiZJ7qXQgExEpa1/WgTmGqtAf32LITTN47GXVnrr56XAxmHSDagbKTKYIbH47gzRrNddYixcd7V
z8QqnHXHuelWxqwl7U9d4m/gsJB9W/0MtolnLLrEMTMWd9oIm+DeaJdTBS90xJEL8remzeyC9CgT
LoIhpn7pFcWsODCBFziIkg/pb9vK3MUjPgshqEs1VW73QKkV5RzJys5vOqiB8YQtL9dehAFgIwNv
BP97DBjIrxtCi/RSWRiNrMeiSZ8khqOldZjqSuPeY6bgwbxxe11Y8BLP2w9v+YyVUTgvvlMgEG28
V5ZXFW4c6X3Ojtxbeo07F1BENIF6mbAJwIY48IrLtj3b+NHYoK9hl6+YsNTyHeAoHwBOat+dboTb
RYAMViGsJcwwzsF1vJNfOvCbYdt5ab/vJEJPz3tUgXvOWZOD7vjCTtjPdreXrvtFFTPkBilddjQs
hxsjimjEDeuXRLNN9R+bioxZZfDHDBNj6aYGMsLBxGlYjTdTHgytrzYVS2tNTPR/PInbFn2zb9zn
UTzRBUcrLaq71RZMwsXTGUNWMI4NKLxa8zHH5ocQrOIjwrVyJZ4YjPvkar8WgjXmzYjItCK7z0IY
RL3o7MiYghlIyYl4+Oo12ZxiOI1oFEPaZvY+pi3iZ/KLDpDo0E3WGuACcPgthS9BlyI+E7GHrtxk
8pTTjlKJJu0+7cU2g3vCS26wsPGjD3fWSHUTEOfCxr3S9TxIj+rWSZm9aSQ8b4rqN1yk8lJF5ovs
fVQJ6BdhKxE21ZyQrUEUgdPQouUkU8e46Xhr9La5yqxljsdHACuvNnz28hZ7qKg2HqwIUsTW9XPe
zY9hbIAmdOMBO8KTM3wJ4D12UnCwwdOmkIKE2ZzzmK44FNi3uwYXol3E+9jBbYiV76XPyidTT49T
Tb56A4Rekp4DB5pG08YdBelpmROhy/eSF5/AkjdWlZQ5lY86Gz8mrkr7ZoYNEKpoO3TMKwfd/NSb
9uoiKIPuEQI9GAnUlH+jsX3Nm2FZtTI8l2V6YFTB7dvnv7ghbk/N2O2kW/9xKwcaqh9a25Fk3mVe
kV1npOWrl8RXXZWTNN84e7zsODXNF+iOBvTZpvZQqGQZYYfgnhmm0goftL7maBnEqZYR1HN3+oE1
ZhwcvHWbDPQZA/uvMe0WJvJPLkjrhpf8T9J7y8TFpq+V/i8hR1+EMO4MTqzagEvg/cX78GnEjZrI
1xdUckhDG6Z9aBN5aJD3GehYpuZgNWqq5YV3ksAxEfrYg11jA9/xgejlZ0yB/DiQZFaObd3cofrj
Tv1tiBLoAENw8UV7z2VwMOySUQa3Pg29jsuidwi4bTfgO7D71hWlBkiR1dwzgqt3eYstD7ojPUSL
8p+5zCZt5QnZCx5rJrvLJaXhrYv6l2w2ryHLc/fktgfPiMiinPcpQeK+xuVr4aJbg5S7Bx4fITxw
WsdDA0QXxczEWDTDjj08et9596rCXNMfgb1jQiQ/R5eprjm7X73pv9LZioVnDmeGCEThNPrH0LR/
Op1gZEp8XsE+WWtze8IbAFomBI2SqtMCPAAGCm3IthWmVf7K9moMi0syoXaQQ0VIkQsCD5hTTiOP
5yvXa17FrNq2bkRwpSC9RmrmqvI8wo2CaUcKQLusKqx3hd6eA9yIhXmyzI8I3dU0Y+Yx3fUcjtcg
M38lsw2i0mu4wdX8rXU8fbWtf/u9S+PYEX2g5W+l5OHvdQMAkqz9hfhOZkGxRetBXmUB+aP4oBXA
Zl+bf2LX/hP2ULUgi70mdvdqT8/daK39KmRvPKD4aXoCIF22CmVwUUgRCDqvEq9u6hJT0U/jXqvw
sApeTWfmxmEOuKkgqh19+Fqjj4Ghdacrck/2IgwevQnUSB51NxRAZExEYjxl8XHoZvZWFPZuZeLO
CMrfTAOMZFLFUgXveSD2cxksYydwDxSNyA40/2nARJPSlvDG90dWgU+jdLINC4vvdvb2uMyfPRKl
MAyaCmZ/Ds3pYCOkHEVrk2rAUZbbICCQLXKpoEALBAnIKRq/yoy++BPRhrvpE2nFv11C2OKcvgng
VEs7tl7ceU9se7IoF9xzycLSbBT9BcZk9muowZN7prlfQKBdZBPjF56DRwBsz4h/xqGWG4yb6K8C
0m5h2iw0ZeRhmWGl2a7Qe3AIMRrltgbCm/j7JCKRojDJmGB5tBals/UgQkgxkZZlXMGurXJM/me0
HIoGDm5sqL4wTkWbLi5+WE5N2zBm3x+VGd0GOU2eDQrYafivPEyfdIcHrw5yc0mox7j3E13s/Un7
kGF/riTiPENj4EJ7rr17rv0BnRxBzmSiCiYQs2GuMDgugaRZfiNC0QFYjuSWCIMNK5oEA4f2I7J5
FyMOXU768GIsg2Y+SO2oT8beFLQ+c41Vt8I16xL8up21qCE4EH2622lnyph9A/cvZe6St69TL05m
G39Unl2uSr15tZpBW48O4xnbO0+Z+RoU+gp0DgQ2ljtgWUwyonDiViVZ9gCKUveptgEWSchFukIY
Tf0KC3d7oKRiSAjlqId2xCd9mRX+qFYgpCfMnlwH8oS4Zbi00JJyhU3CQ6vEm0aA4omullUygCVb
oZZIsKNMSWmA3JOAxaQrKFOn8ExR8FspXJOhljCpeAjb+psxZGVh+WbXAyIPAmtWZTvsjc7+Smsg
UK3BgigVFx/LvYJEpdCiSqhR3axfZ4WR8hVQKnbhS/37wVS4qVaBp4g0H1aZyORpoLqW0KlYh7yZ
CldF2AB7NNSTjmO8kj0xgAMBbiUV5uqfwctV6KtaQbAmaFh9DRbLSGzaRswcBzOs4q2V2+8olA2Y
PQC1TIXWYgSQYygHt5XiMZjhb1kKxBVB5GJQbuI1CAh+oPix6n3gxcU5N8AGoc/lE2RMG/oxkz8F
+yKXCHEc+C8CjxH5jP5ZgmVegQW3WXAX5Raahd8axsmUlD0KKEY24yWCMIbO9lcDFrkmbA5Bq42E
0XNDhknIa0ktzB2K3RQfeo1dmjV98hpSujtzOQIPyw6dPrjozTEkZDhNWD7T/JT2XaTW9GJ59ffk
1um5Lxg4Ay2wNsY/ihpclHuuwGpYHW0FWvMVco1kyyNzdOLZNOwJhAcpOJupMG2+ArYRU0FhgpDI
VTA3E6rbT68Ab41CvTFT+HAU+w0GHEi/8ThDhYsVHi5ToDicUx86jHsFkIvNlkzmHK9/PbbsY57A
LDCRxQu+70fr4lpleB+aXccHYCbOrggB1QGER6NFeo1Gli5bjEYh7SLatFZB7qqWzb6YvHOGNe+Y
QsJD5YBdWsHxQih55RjmB1MfzX2Szk+x6z/benLIWjRYXg1kbzC7nYOJfIU/211YkPiSdOspMB+I
NgBfmv5R24QEMMVhaRZ7i0kB/VLTEkzl2LJEln4IGDJBBDnZ3gwkEcvSSpUiwxFH0LhrZvAlnR3d
XWv4hukarVoVexKATTg5h7JNboNG9GqpoZ9wEEGPzdp3wRLaClAYQSrEM4idXcEL8VSGi+lIhTkt
XeiGBZTDQeEOdbiHvVPBHiMTHUgnTIt0ORXI4Ua6ZEbA0ffYgU8Ma4ZaaeceB4VWjGEsBgq2iEDD
eLTMLVsHuGjY3gxSJhIVNzGRO1GqAAqWivdoJpKCJw3Cj4qpqMmrMDrjzvO8yVSQRTnlIO4bllCG
N23RKDzrBAyv2tACYhGYn7hkWLyAvUSxXaqojLEdiG/6F59BjsakAjVamcKTVik2OPfoN/iJit/4
pwVSWiUUR/8lvOs/dVBol/6LSOr/ThaFuIp//rso6v/uN/r/VzoF7fn/IJ3CpA1w6+93Gv9FJPVP
26V8z6ialHCKX/8/bdrYqoEDWSRO6eTt+f9LNxX8B55ptogOuirD9/63QDbrP2zPt/zAg42MzhZt
1H+atI3/IIdNV1lthuehmvp/k03xS/+7bMrQ1d820JVIy7b9/4aRThVmeQwBX87MErp4gE3mNQVc
RayhmWzeNJuEhilIvm0DSoNJiQjJ6NjXrqL7/eod5IYQ+yUVOOdiFA9rAul/Y0r+bZLnD7OQfz1T
0EhFTBiJewJiJBnmTGhXhGrCJrF0WsaTSe7rWJacFUiocN1m2wSx1Nqv6Z87pZ+fZ4sBaC4+s5E2
JZptmCpZ/tvEzOOjInAWFVqcKcHn5APlJD4JVoyZJuugoS2KR6A1+mBrqyC++QkjWad/oWMniN3S
LmXau3BEEFhCOgFz2Hyy3EIEm5fwN62DV4/HpsI35coWuYKPHEnW5RPqLm1LLMPKjgz7VIUbyzCe
0yFepobE9MRefjHr2pMd+G9wfCBN29gSojxxl8Ar776U4bLwx5qqJbY3Wb6x22DGTNZzw2UTylkT
YAh5B8FWTgiM6QDJ3HlusLrsh3KENhkR+DBhgmLAttdiHyU7tN4xnVz0LH+7McuuFiFw2tjt3dJ7
lUXiXco8eDKd99kapkdecAzF868ZEdflGEVLbp1EXgDKTmiRu9Jr/9awa2IqTK3qB7jmHTxSsRu+
1EwnlmGsOxvIT59OzyqPB+hW+UQm5angWyjdv7nnlEA0CNtoK/TzteeT70VmKjGmaqHviZXsEDYI
X7uIjtwfD/LXohvS/ImCkXQALz+PtvMzECwae4O1qBMga61BokQ1aSuQcyY83jlchw1AIM5eI8ee
103GM7YsvAyGRVhvhLe37//Wjl6tg7i+WrQWfjp8oSGiQzV6pBqo4ntIGu5U0YNa/S0dhNh5heXu
HCe4xbyFBB5l2cbzVZM+DtyA+WaMS/avURZvagPYd9mFr+VYTGBsRXB1fSE3SHl1SiPKcwRjBGwI
xMDai6K4DKFNTGFbAITUaKb7EGGYHTO7wwhUQx1wq0E+2Vm0GiItWJK2bq906R/dgB6kilFFgEBT
o/oVXDV8DxMr+dwpw20xWNdgSqDbuNM9MS1Crjq0cpHkeUkzgHwJYTFj1pEZ78FMrmsFT9rHnl9t
irRipZd9VT78Q7KwkIq4MYoCkEEo3zZZ2rcIIpSphm3euvanz0BkX27NIw0s2S+JSLMq7p8uZpJn
096xX2tPdeMFq7hTcfVRzrq1HJmYDSzmOrpXdICAfIJzn9biXCE6MWjLNiJwklVfvA6ZhZk80zET
ZA5c59Y8DkYBBrZmqGR75WZ0SHMZK2MJYx7GdmcnZBMxQMnI96gKbdpUwaW3Uw/BOVWUn6b3UqNS
dFLiS2A6LXL6Q96gSRAWF7dLdXSxT4pXpvz02JKewNXde8Jyllo99uuQHmHVIkfzdUY9RmyuU739
0wfQog04M0oyKEC2U29EaZ8e7PyrtqdzlYjnqMVMUYnA4tFgFGPdnMkNjw28g2Vrmf46csgNM70M
8vcTy3wW2DJyFuBXftsWrLU9zXQCZLy1bvetNbYB99JkeMeCOAvaYGVAnJwm2HCpy4JpxtIiXObe
ShcPdzVYmkH1qEHLMCgcvQUWZfgb741SNxkifsxESpJuvMsseKhj4myNQBHndbLP/OxZpOJIDDOR
l7nfX50kcgmtocgN+gZGEbYtmoJrOzTNqm9YQnXs//oCUlqi1x73Bi1wTTvUx6m1Ddr2h3sFXR5O
GwQvccg2IOk3aZltWJOsC294sI3vliICs6qRId7aG4v08FWYYPehuf2hdSm2I7bTg9cFq07B/9zE
NgAjWMRxJHLl1nV9ypS2U+DOnWz3o5l0dqkDlpYOguzCtaIzss6/dcmRFMeZz4cyf5TmJ4v8WzGj
+YHbOaOh9Fc9sV+cK7FUs0JeiAcvADJXp3tyurG/9h5Kr9omjsi3jL8N+QKl3/0YGhndM9gu0eoZ
JhjkqYn22We8JqRo/voNX3rkhuu6iL/DAYheTzYyUWLFrulnFUXC2NHjQWZdzR4m8Hlc8Xh0NDXs
besIfDcZ3kFuSxDc883rS7HyzZbUuYTyT0OPt2nTJxFaSBNqorihte8nGLHmuIMhw7TCDhAjwiho
K0kGXCEvmMmntd7zWicMuJumW0NhYmclz7J016Hf2LzVhMpJQW4L1uiNP0C+iA2hIZ0ADgEAHg4c
mTDSb9MTVronETM4GR26VCuvqYjvyEX44BubOaOccxiW0y1wdUhU0zMJfFThWg7htk/1jTmAoBzo
0TxGHctOCY1JtUNiVfrh2ksdtvg9hswwgK0qChfnQv2b2vq49qz4YVdwCOKQ0aAGxP7iaSNEsI4s
m7T1QAdQLjA+g0SqE0wTV3Kdw9ZatmWYIq790zQZGWNuPm+M1lMypHbjQ4TTldXUqWDeJl7PvR1Q
EsVNxjOsm9ugJmg1NNz6EiADJ+9h2+WFfgZQxQK9JM7aCJ+Tytq0OkV8njK0MHvWIKETyX1H1M7S
p/3v4H8tvJlEQw9liNNBWsFzOzs+EFW0kwip4pVR0cqN5jBuMRSyTE+0rZ+BTZ6jN7TTL3rZeSg6
p+fc1d8xJq9TCCgrDF77NJsvfF+w5LgZ5q/OJW1K1gDxoBUa1Xj0AkEMKahSEix8jFNd9aYl5l0O
ULHmnGeiqd9YzZ11r3lhfdX2SEcdZo0LyR44rrDyTLx9ownVWou1z8TvxVp63gy3hWY5bgqWvH5J
ilqIITAw75EPk0MwomTJb+NPqvwtXd4P1RvEgG5kSEYmLBm9j7otb3kg32M3/SAgrOMv6W3IAI7X
CaB4mOjdH2RN91S5W2pDnhkznZBCPNAJfFipUawzwzo7vRoP6NN1ZibCG2Ia6NqMQ8RkCrMQaN8p
JK3PekvA8ZNoxT7PFhNRXcwMFRFWS8Efa1EiN5UnPsXsvkZBSVgPu03ZXZ04INJ9ooFzQIHqNW/7
WCE7TaYUO/9kvLtQR4TLNyIh2Wij592L3eebZhg/WjyF67lHhZ5FSK79Blu1mBhU61X+ASbw1lVa
tBlIkyrQfnXxpC+dpr+aCbyGfz+4g0MBlenNxqJ2bZroAGKDcLI2FrvAlH+0cgel7kl4GUR5/h2q
GumKjk0hMew9kguMxBNklk5m2UpI/X1YS2ci643Y2UVuatvJf2/NxNgSX7Q1p+4rTqjvqxwXUB/I
h9eUYs9YOduQ5Tb0uBMQCoTbavLXHNL5PqY9l00XHKNCg79s+TvDc/ujYPC3YgSM5swhzKqITD5j
BxVmkJFGlxGAN5s3zS1vXtuBLyHdFaljeo3Gcq8Fbcko2mTwIT+zqM/XZjqiX0oc4B4Ntrc6PDnp
wami4dk3mYInwv8w5vY9rhjrJ1CnhoxW3DGZWE9d6xxq8XdyU49xjMR/3uA2JIaSnVL3UrLYu8R1
na008xdO3q3vza2eD8yqnCRG8zj/Kddumr2wuUWbPHg/Ru6+uenBnUxClov+njTy1RvvXmGS6NlC
hRiMhzDT90zKU2OwFo3TfaNqIcYgSqkN/mG22n3t8LYYso7g7yJSG5UBT2skhno4sSpWiwM5uHTO
pkHjRIiHXSKxQwezMY1w63fO1mYT4AEROKTOCMDDJJ7EcvsdKD1tY2moabMCjksS09+UobYJMBM6
sAVZ4m503z8jvt2YRfNlzDV5wKNFzL1dZ/RBLPyGMH6FDKpjc0RMO4SFsyEz8UMX2XubfLdj8TcV
wcUsYcf33qOmdGz0kYKz/cb4xigm2tngFfatbuE4qa1l75TDZhygyUvCpEd7/DulKKtbYL1j6z41
Un9zdc8n0r79SqwAlImZPU2lc0bCyzlgDvcEJ8EBJMK1TRk3A/e7uDp//ND5XxVN4UoX+odveegz
tJ0z34fsWQsUCx/h1q7JNLwiGJan0jurU4yk0PwXnwSi8uKHg/VYo8uJJAnMrvPSiuG5IrR5lXNw
rMvKvXgNuUnBc2yat6ZyLT54JfF3gd/rg/iK5nOVEs+HPdElhc0Uz9Z0GiI4XFbXVT+Sp65mduPj
u/NFftaFQpRbDlo/ooFnxyDYbQ4fNocqIj0SpIuBBqodD+6o3WprcNZSFPU1Q5y2yssYRH1krloz
Q2Q8aD0BK6Z5Ic9nSVohHXEfmG/DaMbbQXbV5t9P00LbciC2+0w/lth3IXVmh6Cx7GUqGVDN1XfD
Ad5SPmPzrY96zpND+vVjaH0Exdwrc/obC7eDIzqTxxuV+EixYRb5+JtDeSC9MP5KNOrhHmYXiRnc
+AhDOoD2SjgtCS4J5yeQx9ta40QNzx6aJZLCGUXDF3iETUBsBqoU1ma/tDaXgEvQFPmhYSRnRddC
VmdWoNkGjBOC9m7cJ7L4IJxmvvU10zkzEag93TtL7HkhnHQ8CJm+TM1r5rGB1Oa5Xvc9mgE76HYQ
YXfDTOCwBdaKS76lT+DbREtNy9Xa/rAsBBCmKauzSxyNzcrDrLwKDJpgUfxxTVwZVd896YqpBc8I
Y6PibMF2JhzIDgGrS3y+tbUlYOpklKyROrSlWzg8B9tGGIAYZ7CMNTBek83qacpnUkKdXmMMrtYb
2dkHAkZDhKJZccEKAGEAGhWQx717ISO/oEkfZa4v5OB/YOFANi73YhavcpzIBHAPGRCyrrS/MH2M
dtxe0KIRVQBpZqnb/T0e8aOFtgxXvU76VJJU4TbHCGqCRSAbhrCPOQhYl9CPN7nzpM8jIT+utjDz
uYItOnyUTTxhNXBbNH7Ppc7bNY5z/qAqwrge5x8sCAgqTDGo7eC4okJRjLZYmdkMxW1rALgN/TlU
PLcJsBvrMe/o1NbroJhvLJnZdAYmQcYoV9Cswg1N1CpucAfQrIj5OjQpCIQjcHICrFyn+HIFoDms
WghwFHvOBkLnt++pYtI5wOmmPm/Z/7Hx7BW5DnrWZdIo4glBz9hEaa8R3/NNUtmU/0SLDwQSEd4E
De9fTgg9Xn7wQOWFipmXAs/j628wpaC4DxVZrwGx10WDehiTxd8kjt68fxw+Jbcl15MArOzI7bcM
QfbZdX3JYu2jIsBRYzYN1y9S1+YAU6EI/gXbcIaFFmQYfQ6W2kxCZS6ViRx3Qjz79NesnFrFEQx0
iIK2VZtLlBgfQ9lcZHqSbvlh2O0tBEUoFZOwrG2W1t0VcZDS0XU1mKzyYfT+URBux/XY4UUCclj9
ox3+Ax86ioGoKRoiluStwXBPydQ+vYFZRGiRQKFzw2j0ClT14a3180+Awu8RuEWpuIshus+0Q1gC
xflzBM0YKUZjNoUkvgpqrmSbDd0fAcyxMexvH7hjqiiPs5OkS9k7l9A0j7YiQYYJrz2GoTTT11XI
7+C4Z4SNC6kYksjZKNl6MHmpcg2n2Ic75SNulaO4onbOlMc4w2wcKtdxpfzHQsOJPChPcvAR9my+
TD376Wx4RCiZz7NXwTofDymmZqq1XwMnQ6/czoHyPZP48NUoJ3SoPNGN7N+HwmPiwjJjlMD7K+UT
SAykfMKBZMgUs91yPWx73XrYynkdYMHW0GNZ9sCaruX3LvmC23B8n5VvO8PAXWDk5jJaRcrZrSmP
d4zZO1Gub5vppItuXuNS9pUvPMUg3mOeT6v5q+GiXQSauEacFwRXMbxljY7DvK7xmkfKdU6p8xo3
KmI28u+NrH/DgM1717urgqMYD5l3Q+L2GhvJzcHU7mNux4mxNOy3TnneDczvNYrxZWDRiQrzSF/x
IYwNQQXROVe+eakc9P9+OihXvUzxmvv+OkgY5cRAIrYi1SCp+RMdsMs4RUQEUaEnjfKPmeXdxuWD
jvuJ5VxILjJO36eYs8oYZcVHODAabk2Wl6U1otF0sZJEfGSEWiFDAe/Sul9uUtIRil1OS9cnjwxI
7yGe6jc7DJh5pdcag82yCCpfES7OpZmc06q4VIP+twvg5TWK9uFTCma9/Zn2TnAaioI4qqDzsQal
13KW/GUH8hZks3Gc6mImGBAsgR41DVnbxRfYAPc4Di8an1k/zsuxzz7pUpSXlxKGEYiefrlWGB4l
bfKS4dciqOUjCizsCcYx7Hxom9WNzSAD5wCguKRJDQP5XSBzRx5R/aSS/V2CXMrAoWPkTBVTMG6m
dc7B58Qm+rG53JQsaNtA8K135Inr7S5L7q+uQZNvOEw+AoSzraadzMgEllMyIR4UTWWIZmIZRpsg
kMa+hiPMQT+/QKh7qzr55g/pVpskmvfUQw5B4biDOr4lUeaKPZqdpy8/3GSJJk9/kV1+7tyWONXg
omsHZsXEOaY5AFX3hMhgyoKUOaezG7PCgc1tLrIkHF9qhLr0wvdZ8zyQgzMcEhldJxRYC3bf4NWY
vrq2vAPQtTYAW1UMOewhHLvYhLxny2mepuxc2NXOyoEmMn82m27eC/iEvvwCZ9yU1g9Mw9egASyW
tPpRluUGVHpTFVxaDvVWhmeaQcAlL+2XKUAL8O8HZkEvg8Nu1bPjb8OkU6VAen523LbdiR46Pt8R
sbXDcdNReVxpY/VVpenvlfDQ6Hs/sCbEhvzGj3BoboHV4ll6ipPgMMZYKKKO4IgJsH1C1nyVvvsd
aHVB+cYQbdzYEv9Jhi4Rw9EXHRvWr8m9E+pRHYvavcg8aM6EO0Z3hz3RJrK0LXe/0rrD5ZyhDxb+
G1LXuy3CF5BXv1kI2LBnRthU8s0T+skrE589CA4U5uEYuL0BIS6jXAdtZFFN87EBnsJH718azold
p+vXUKe7zxz/x1aL1a5E/IarSGqYuiZGBo86kNtuAs5YZtF3VTHW9MQzLG7ym8RPRbz5tmQfUdG0
oJy2DYJdMMQjWRnWmo8PAez7oi7QofY1H7SN/TO0wokB6kSssY2Vte+hqDJTW1oHqTs7Mliv+GVN
5mQLmq/3OtRJ4RAPDHELKx6edAI2e7Ahhzr1Pr1iHDHqsiBvop+CogunH4hYkDW0ASEh4sVfVPiI
DCNmz90MhJ4zbGnQ3C6ykf8DGFVs0HDOzsUYw37L9hpIl4OAxGo2Y9h8uqpMGEV8oGWARMKA2+GK
sqp2yxxIeZMYnTABQqDXEBBsT+mXk1FMTBje6M6+RUk21ibPzIgCRfxKj/sX3Iy1iwLcq8CJIccn
ySFJSXhKZsPbo5V4H/K5IAZFksnXxuemN6xtRaEOW8RPrWVUM4JP6IaWPCvsrHvODInOtR5PjQaM
ceB9n2nHl30SH3ws/KsyJGzLNvKrbnErFrm/HxI/P7Xu8K679QuIt36V5fnOygaIu7iKFxMc5pxa
MvR1gReMt723BPvz2UcKQHHEIBMjeU8clgDcOFm4VVKC0ch1t45tI7udPjnHmQCK1A06KluyU+in
AsEEsPDY+/Wd+BKEUi1b4eSEGU7YSDX8trHlfGFUg1VUM8ttuDUWPOk3KzCrVeMzQM9eOGLgIWi5
tZ8998lk0Ul8KnIU9iH1qokEZVU7Im6g0SgMh+zbrDjhLV6Ljo0WW340svrwHVJlH7Wq42u23wan
PldjafOEEvHtDgfmDdlSEK9Tsc8zGwvpCvnkfLSkopTQVBy+cEvYK4q18qAb4YACUP4pNSTeeK7B
AJjMdqRWqXgUbwUs8pZkaI67fGLL4T9aWBeIq9/suepJiQjKhbQYJMv/wd6Z9FaOpGf3rxhemwUy
guPCmzuPuppT0obQkMl5noL89d+JgvszbBiwvfeiu9HVVZ2Z0hUZ8b7Pc07Y8vIJpuigwExmYuB4
C/TCLxijVol4Kj2SFz7A0fWclM9dCa+JXeNqdqHmez0rwgroCwqI+QUOX7T3JzqzJNJDzBb1YclA
ClFSblW37jsG46PdpDvO4C+SgyERPgCNY9TRbsD9gkaNdJGfHI2mIgpeal33xF+yceWuvVatATik
xIuZzI2cA9d5vYCirlmA+LkSu8FzM5wbS7OJp5Q0rtwibiMu38p83Q0D869uOMCYVlvHLB6qtvpq
VfRkdAZR+ReoZema5wWByYgWbT1AFOPbD3bT3zX5k8I5ux6tgTyOrR4yI/1ue3bMi6pm+hVg8gYh
wSQDkJ18lGrp/FihM1EYXVgvuwTNu5jNccc1zETbRNOblHeE873PpyO5E3dneLRbhuhScLbdLULy
NQSZuLcsni0R36BYEsXvaoYvRdNXfPum9VClw4l3hybzxOe2TKcLEoGt7lrcT2UXk6Kv59fS5rzo
hHwu7Y6ZeGBVvw1GiBCHbO58/R3X5ICkZUUXLn/8G/LoOijoRt5Y63aprnWUMEyKkhsen3XKE2M9
tw1WVSxnkWfsRekEG7++hZaC56i0byOnc8GC6axC+wOcNMAxafJ5sQVVxLZ6wqr7OxZnt2GdFRhL
v4nsuNmVeeWs6HGzZ0JfZns8Wf14WVsGcJKO3rHvOxH2Ex6gOg2kFv7YYq7fVMl51uwoQZrVBct7
u2ab325aarIFOyM+wDx3zW7wtrbNVmI0233rMwlupoRlEEU9/N6bsIhZOjnUXtgeplR7nJ3L/Ebw
AwqrLWbzGGm0obTDfZJ7T0Ia8mAWQBQagHsrMsE8WdKBlKcRpEzxwxd4xYd4Fr8tpF1r0LWctQui
tUGabV1v9vdL7jxaOOtXs48rRrXOh97WmjDBRAOHxa+wR1fmxBZJVPcU1JJDkFSSz7ZKznoLGGD5
2AH8w5pVv7bUnNZlJSMeiDHj2CB4dOv5fphwINZYZvw0JKhuBg9dhAKo7MZ6Q/0lOZDiQHZhkM/T
ZSVK0sYuG06DzcqtMM3XIonfBZ3wdZ/zfUhHnK3+E+F7yNOCpSgBboAxoQ/kBNWJKKimOAPvXpmw
iSgIQykj/Z2q4RfG3GiTfUUUAE7MF1AOiukyVg6vefrMIEfOMTatfRByd2xiSkqsOyXDalao+6aE
zuXEk9h2WceQP8RFvlY8wHeu+Tmas7nyuvLVK1Jn66ajsclmVbCyca5DhJiKFhTPxNx4RTX3IJqu
Jgcas5h/b4sJ4vbSt9tJVFcMP/6uV841moxPYUVoT8vCxYy7NypDHA2lyGajkdvIygm2cRk9Zp26
NA6FT4pdGLgseghI5fivWI4CUMorvT0FxqBl4WALpllC/KRDleRtdVwiMumDm6HA5U2HPmY8eqN8
ILh6UpSuCBpH9YGi3dpvOnND5YjGSUESpLIogI6K2Zhh+kdYJvbK6VjcUXm8n+oaHWrPHtytojO4
TrR/KatGCCu71GIQR6S/hb1jxWz9eLc0C0xsbGDVPqXHh0YPVgJ3TZ687UhebRIEaWoaJExCH+1B
XlLL4qaYBFxnO17pMBS70pXXtE5+NIoyVJLtrIG4mPXzY+sAg3da/ISl/cfNMNkZ4bLvhUE/zFbD
Jl5aNkUjLS6X1GnBl2I16demMQWbKOuY/QlnSwK6IOGTT7wCzW3OeGRrsTLiDeyBwg9wrqmHOCO8
AeMMDuCSb5yCCUTH8m62IDYuZRpdZDR/F7P8Q7JVEXCWyZZVyJeXmuae5wqSFrYORAOuLISR2XNF
Sgh48+inPTjzLlkxSR63MrdOErvGSiX3YTV8GIqXDkD4n7SJ7ZVnwjxQrX/ysuTLdes7z7PeLX4H
e0PW7okbrssRjqcvd+hoPJp8yP/+a3AM3dPcFempauptwpkRRkBDs3gcdr2bPZp1xAP3tNiUMOnC
M2mm7rE28mbbzepDCwYpZfCnr3h42+6DWWvR7ixwrvP0pM4DCx9bl4XdZ/t/Sb7/DQSNxNt/k+S7
DF88WP7LGB//8L/xz9y/bOmYsCCl59sIEL3/zz+z/8Ly43qAaoSFPUVH//6df2YJm2gdlDOBjkVD
0/5hW7H+kq4gyOcGJO8813H/N/wz+lSg1P4D/wziKBlD8mQufDHbdXXQ7/vzMYE9QCjxX+rQSXEV
JRwyrOwhLbSzUGmih5aS9fS9ewelek767iQFj9oBvcTW6ajEC1ovByZur0xxG5BXDSYDGGYHNfsf
ckzCbV3z/5qWeJ/EKLAIGvY5aHJjU44Reom5orXDHrfRskyptZmYC/s1ctSc09SWKOx4cnMkm+rv
5aopSOLSqDf5VdfA/+/bSD1WWtLpxu6XpbWdoRZ4toYO3r/OKXASUK+tFn1CBMZm66a3Jb0fC0qE
cEnDFXurmfcaotBg7n5VffUdKkFjTN07Q3ldtFrUd+TRc63LNDLotr4jkKMYk4mUi9K3dvUcvAZW
tkeFhOKV9kLLQdUg+Z9iNLWGcWc75VOF6RQvrkETjt4Gye1DGKNDdfGsu8Bn7CsR4HFFDOzTzd4i
LVHNtE6VRipkfGGuyNH9auhiklnCMojVfkM8mvl0gpiVRuuBFCZGceECO4UhwdrmNWs68ZBRymu1
4LXWqldmP/U+X96UNz2WU1I/YH3HCOtY9zG4kshxybaQFQ+iay5H6MnFPB8KLZf1W4hFCAf3hklT
LakRRjiM6Zo+/OyKUm2nOQouxCdo5S1cwCfSQ2pIkYukk7URJmbUAvdByucDRQQO4AwogET7aDRo
cRMQchvym93GoZ3B6lz9xlGV8ovipC74GsT6JN7TQ6V+zXKlBXQKWg7FZs33IfZfiuoHy2m/NiKH
MRRo/VMYW9ukmD6yYvgZtN53cRH9jrqoTan/nNrAtRsTwLTsboHWA0eyv9k122AKzGNVw7XzKaoO
cX8X4BYG7WRp1bCvpcMFs+W2IvEdxVz2EkpnKWnLnURuumLIfDS77jpF3vTjYaZ1KKkAvgQsXbPq
5f4TquJ5KVAgV4BLGHQsJm1lrdlzuHy5pbLJuZAfiLVI2cbJwOfsiGcCsryoLl1UbCiA7BtfvZRa
xkzAmAMPfmZPi5oTfBj+kJMG5HdQc9FnU2gfYOCYp6z2ftmEqUTyOgz8tYqikkRjVCO3MJOUEwAv
/tYfYIF7YK9KLNJGS2utxisd45eOWRo03y7OafqH9CecP7OWUWdYqXutp460qJox/+vMjXXRCutQ
y6zh1TKo1ILr1EN1Xfq31Lfcs8uYy8GFHePEFpJPRdIVNSftAplbVZvHOO6/Ui3TbjSEX2rBdkVD
u5LI1Cm9xGZwSrSKu9FS7jGpL4nWdIda2I07gpEGDu+uSA78DFaIvYsEdY7ZvHoActTANxs9gJ3B
puoHiU/DxfW9sN3ipwIGIcUR2hnUgfGI98PB5iSyy6L5Vo3D8C6CkKH2D1IE+hMfpR8Wx3QEX8d6
BXhTufG7FqkECblwgjswVHe+IZ4tdlccDvMvVuo/SR/f93zI/KhBb8F+nWZGI+A68TvUHaWQspLr
Ly815SVLdb89dgLbye9fGt1vkhSdFgpPBcWngQJUNx0i8joetahA96PoG7V8d+hMNZSnCOHCzdB9
KhSriOfOKsC7sGm8+RmmA+xiSlgLZSxXt7Jc3c+qKGpFNY0tj+qW0h2ujjJXr1tdpNqYFzOD9Sl8
lRS/0pSPdgCVwkAtA7okDj7MlKiq3oYRGk7EmjwGueAgeYDT4K183TCbKJhhjiZ1p9tnzDzn/UAh
LeJGuMt1RU131bg33oNkiKg+QFhLrFvhLFcpMQcpd18qIqER76KyhEheLMFx6aaRgK77xTLRhtzS
QaZZRwPtuYRz9Coq5Eumm3Wz7tiJ5AenD8296dUP1Zehu3hOY3+pKn60M561XUQZjoHDKiNktnq3
Fc+zGeKbZz5Xbkfvu0pgaiB3mss/lZs8IEFk7EgzMOc/Q10V9HVp0Kc9WOoaoSEoFM66Wuikw/uQ
q5MwvKuvy4e+biHSRuxpJXZL9z3rmiJn4QdvVOeup/80CYIksfGQ6jZ9YhV0WmE2xNNE0iI8SlqQ
aKloV9OL9HRB0qEpqXRlssAypCuUQpcph6S9LxVGSl4Na08XLnual7OuYCLSJYxIKbOlnenqmuai
C5tRE945usKJLoDtLv+TpNvJgwOl9x3lq4tsq1sR8ATza97dNT7vyHgao+nFdLwXQ9dGU/qjEz1S
SxdKHZqloW6Y6qqp4YBCjfnT6uCJwuwcLYIXtvkLYolkyUhhtaW5SsAIebxhfeM2aleDq9vRkfNH
esuNX2S70H9NOKWk+WcTShL0+6UbMLO07Md5Y1CbNQ9BGgFLHqjUzrpc29OyLYi1cZeQpNkCEP2I
q9edLuWOup6b6aLuTGPXoLnb6Apvqsu8Utd6c13wdXTVl3ye2ERmd/HHbNvGnORrG67jSEPYoinc
68owV14QbmSzBtrEOLq+Asvk/dWqT3HKczgErq4fU3N8Ez1b94DweWGeZY5NsTSrUzoBoabBzGPt
kU05jDddbkaBRTEdhWSfXmfrFLgX4hAZfeiOXnQYTve7Ulele12azmlPU1PfjbpOzb0PypSuWLcH
UxeuSeQJUtSUsMO4tejecrsvsldHF7W5GFLU0OXtcghOZjo8ui0p+5TPj6vUvaf73rr3rQvg5DaX
lUERK2rdV1+XxAVtcbUMB8uInjjzhWs77U+6wOem1PDpmfMNAmKhq+dB19zFkd70tuWnzzqXinqd
g9QBljGQHgvpsCe6zF42/tqT+btZOvdS191J/bBRGeuvAtzl3KJWYvB9CpT14wZlxRbfjS4th0fi
gP4pF/h9avoRcBcXjpiSDJGnmFL0XyQKz1UvsKrqar5PR1/Q1S91aV8vj9a9LvI3bUgrve7fDX84
PNqBd5/T+q9ahmw1FZRGAwFKyAAJhIAEUkCt7qE0cKC12bdzmr9VpfNp+3DPIygDFrSBRbqE1bwb
exFoSQMf/g04zl9OBqRgqJGwGxpc4EIwIDY2rofCvIsrfK7EZ1aiLLDDVA8Z9INUYxAIiByxYBPn
MNh6CBIxa9O6Qub78DVEwdE4hUpZN8v4qh3vIXfBLUwJ4GL4Cy4cBsKy2TbRZAbJcjgBv7Ue5u1s
AW8I2+HZguZgZvOj5CBJk6ZGS6GTXEB9FwgQ/uRuyJ5twoxsZBOL55xkML3KP23WWLsRCWkbmv32
zTAwq3SEFlM3h0DqsKh1oJmskwmCU6rOdhvflzJ4mQS6unIo7ybfPicMNPqEDr8S1rzzZv6wKjRg
YBZHZCXMMi1B35t9P/CZgrxCdysWzl+OCL8yGdWwOwyP94zPM7iUO4JP7cGPgB1lY1MdS10GEFb+
il1xP0yWcXN6MsaTIDjX8y3opubMleyEf2dtFjnVmfptdJrXQfdmONxvjJkEqJ3hiZl+2UjQ+PM8
kmI8AP54ZSy4LvjATUby4M7ERWbOSrm0JUVQH7jeeIv4WQRY9VAt3t5+MgRn/zHiBzCxHgaXwyn3
FJv35pD9KYyCd3LefbYWMd75afbsuzp/9cVn75kkCFjrp078FJS6a69OSxeSmshxrpfvXuj5m94j
B2O78SuHFgmLaAr4vrLh6sZm37jDn5Ex6SpsOIjksnrhWgezGkKDk5EoylO7uCQd1xuIuVUjYER2
Hpepae4OVlme6BwQoBgRjvkJD70gfvdYHlEbrghc6+yxpf7kqfsQd8OL0XJADYbm7u9/K+a0vUN6
E259i+N3m3NSE3ZyjRudF5Gi2McmM5q+dNG7EaEm09ptWEYXh7QXj91A5r2Y2KvyRgNO4eN3jHtS
5PNl9AJ1MnhtrUoBkS0kjEh6L/vIJaROh2izn//Ubbi1+oV/0cER5Fz2eKTT+8CkyoSqYdUO1ovH
+SVzqasOLc3j2Y65uRI5zkwzZCHrGFwD2KnOfb7NPMxbKYLL2UA/2bFLuimnMPaDm/NZBm3Lh/p+
YVp9GCPnISsC65RAJ7l5XHavHicKBRn1NtGjO/Ptfwpb3zyKGiwBvLO0AyCQ8sd3irBe0VmNVmOO
uW1wg2Kv8uSaq/CKoyhd6l/M1nYYrvA4MJuLMgpyJIYuo0uQY4wIMg/c/xlpPVMK3ioj2iwLk6SR
c9O6Sftf4yEyxTcKyGvMfqqVsGIxA6EwBuQFnTjIAu5uqbkQN0/Oorq57otNP3btBeN5GXwm+cK8
jSDO5qb8GPvgkszLJ2wSziOG/CmCvXCBS4XYornKseKVqbNJArGbDP9WemI5MOU+8YCCuUDeaOXV
8sUyY7WCPpwa8ODEkLyJcKY12FrmpmsZiNaQbyr7NeJJzBusuFVpTG7H1X6pHhLmFMByr3RlmkU9
ekCH+9RzZ1u/XCPpdkCMEHFY/tY1YWOkQcC2qonKU4GmByvFMXchP5W+69OH779iye2bXt5QkvtK
6MSzk2p4xFfm4zh4d8XYXgChA1fv42iXj8GRYiAFj+c0KYxTht/ErC1aH+ROK1zUe3Q1fF06+1jk
ZKrDmW8r4/YvDvScburDGEwk3RsOmcTpwtl8XWqp+w92uCYY9aloV4ApptoIx5taCEGPtjhMPt/2
fuTl2rN98G3iP938jaNP5ywLkn8ufWc9l7aDyd/ydUAWnTabplcDCXDvy6ts52yqn8V39n09n1gs
YThNCOCbkWDsWDtXc3AuqFXOIFTee8YCtPzS+eTPvC1VZRwHYddEWdvfRmiwluPbtva7atfHD4uD
OjHJeHPwsmAFHDQWqbzxSXnZsjcGfz+nw72Z1cQxrOKNPYpOT2E+pwWxKURBBMT8bgs22jIs8w07
dO5WQfPLxzC6CXqLPGVeqDNLcpnP3K7SX53Tj9s+bZpNyVTpJ5jv0WR8VyI/DATb2dd6UJwKcJOA
kNptm3Ixp8FlrC2v2ZmihRfh1+QIS/Ua41fCi1uuGQ9/CG/Od3b6HnhmRDS2Y8M2NNegYNhgYIgM
SrIMdWc819kUb/o0fxscMjqM7GOagpAnxVO3WECzuq05rM0q79+IoPy22LteeoIkgYj5AtJzWJNS
4INXQ+Vp5HCefX/DI6lw7JBCfN5u+8bZEb1IttLCgeWVD8tQvsdIM1bkHzPKH3ygMAaTg2rGtZkb
LCKz5DT3KflWnv7VH/Z4dP7SxmYe06/dIPrN7e8tmdlE+rSoWFIUh3igsFMHFFnoGPyxAWGt6dpU
K9uwfleuHg1O6tPyjJdyAkVSlaPJDYv1pIi5HbAfIx9wJ5XCDllVP3b3ZrtIcGen+WoCmN/hjOzU
sNqPOUS9aXXu1h24G1o8AGo56veHaR+0DjHMmZAJ/9LX7rGaicFngRED3wl3yhrvgDcfyb9Wz4a2
pAzm8JKV3Rtrc5qCnJgGTz6S1ww3D06ZfjIIgwcf5RxxwciHpBKiOASnMXi/o0rJPWM3YHbgscyJ
dHKbWY9W8p1F7nPvuXt7XF5n+obg7gt5HQSzN4txYkMxwtMsD6BNIPHiFyPzXO5gqXVoq09nILvY
IopbKR+aI+c77g4MrxQ+1bB9IEmPtDFt9oDeKOj43bQJPKJvXTkzVbLMXVuDRptoGpPesI9ePc0s
vut4q2JigdRAVy7O0sz9bjOuhgHTInOpeRnTWfMB3dL02Npd85rac7WVsL+qMoLfrTZtFsKM48mQ
yK7ZZy1xCEJ+cKj5zMl8l5P6pQOQnCxvzg61KK6+BbaCVWBDSJp9rvLO0C7vRh+WVR9qn+4YXFLT
AxE1mwB855e6QeXSxjmL9olf0HeXS2DO6QanmcJL1n7b/M0lZxhrhM3aeB+ZBK7hldBTqHYj3Dgm
Nb81ZGtvauyfZxPmfd+7Bz82m200eHuIO3sKpZw2iAwUNcOysrjPXO9a4Qkt44fJTO8HXy/VKr7X
aSlYPNXRj4ZurwavPna+eWnURJzYzRkmcSduQu8QWo9Oi7Z3DJs9OD/KPwz7uBmCpg/l+//tVf6H
exVTuLbFLuO/36v8/i/EMv/4p/+Nj2CjnSej5rMCMU3HdxC3QL7q//WfhfWXKzzLCSx2Gw4UBDAI
/1isiL8EcyrpBT7qMktALfjHXsX8Szj8M750fIsIM3uav6kW/xl68e///Z94599XfETYk0gh2Ov8
h72K7Vt+YElfSsKUvm3+Z0DCpALPzpOUakmbkj5tX+HQ5Bx0LeJAPNiNgFvbYHHi6Fp6BduGujdz
JK5hsRj7zeTa9t5XOQ28/C60o/gWYuW9S3l99+D4mqIDl6mKT6dxAST4aMSbgfGlrfXjUBWVJFbh
BNG2jKuL5BmwcfO5BNgqJ3h09tMMTfiAe69cJTyrtwm1yq6Zk2OQu0+c1bJ92pq4chv7bqrXrTC5
OIQA9Dd9ZzorYP7OyZmpgAw92xi7ng4qZAI4qAIBelrPG7NNxkuYRq+ufqz1F7/1SFuVbr9bqEXW
ftrftfzNq7j2x13ay4aUfApTsKlO/OmIDXk/wSKe7Ml0GSQUvKrGniOI7HddMF2oUI/XEXsay6Ad
HMvnLA0+28G/E/a4N1p5n/fEwXrEDTSLUnGwu5MfjpuJ+D198tXE5EoIOv7O2ckPaXsp5dEnG6YI
NgqyR7nBeSyBMbBpQqAN+mCH261YADF90uCcII8Otw45qCyBLCJCcSZvE1XNzc5PefwRW9/YLuj4
ygBi/L6loZzzJ4i7Jx/lKX0kPrS3thP8IW9FdOTuEJjG3sj+uOkdhisOlQWpoZggBKFxsRnc+9E6
oaSHixUfAebXUbkb/adwImtUlgczYqxn2Z8z63zFRXCUDoFpXOJleJipEhTBOe8xHvTFpyHhrxbk
lrLdENjo6vodiX5m1lSWrV9t8j7n2Q49jznyEll0/oRROHJQkgZZ8yiCJ29qf1UcBfpg2SEsJBG4
Dd27xupOZHTa+67Ont1+WTfE1M3iJBt3O4zv3dg+xulNsULpwoMLs0Lx2/IBRsvY4LTEZaSg3kjK
YYjvCW/RyVebboov3kSuqztZyyMotdXkia1tmGfbRJ5QPduWpjUFwf0c0W8jkZhZdw7Ft655D5CJ
mJa2qKLRc6CIMc1quQyNICKJJiTWpSuMA1p4gly2BkiB4nHeRjSoqtv7RblrmaYugXUey9MRDSpl
d7vu7xNgghY/Q2WwbNrwGvcgsJZbSHIMS8828o7MghFi83nFE0pWgBG0Iv3JixzPKRCABw662wHO
dTiKTet+x9lODlzJ+F7lirgLb1s8iIv6yTqHtV9Ki8OmLvJ7YCIzL0R+WwJEQIRcDAGuTcYclfw5
ij5HnSO9ZycGhvfi5deRUZpvV1fPp97wq9u3Vrtu1AOJ32Fi9cmNXHBrI7lI3j2kYhOF0S5AyodL
hBWq/oGBRMpzi/I2mPhbE9LFGsc7VFR3iE+SAuCQ59NrJ2yteNmbHgUCHAhjbe9D24Olni6vA9O9
UsB/t6N1R/2ZgCj0W3/rVUfuu/cJUqo00ndH+Gexu+05LVJXSVhWuKhT5F3k3GOSraH2G8a9GT2i
3hzhcVUMQePg1EzWJUjehSLwhSDFhBVQyLXppiestmS9gC3hBmqnHze5hB4o0PbBLwYmH/yq4UcW
w8Xm61l7E2iIDkIV1rul3Em7R98TriOzfhyz+YmIx2irk6REJGLvUJIqSiXqYFjARqeYLALJg0ZW
EXQ3KjphAHLPXpzumphTX/+WsZcdyK6m7n1WttAm7mL/aCcR3AGqVqY8mQIq9y51MTxhQGoKinxF
ekiKt7m8g0h1zP1jhZt4YHFTcRGPPmhFHZvJOdfh55AG6xHYhHuTrcYyIkK3vJeG4Ho/NrtEBUc2
E/Yq4VPrA43I3ygEv9gs5jgY4569CbI082ysWOnfSmpgNdy4TJI04ZyMJaXxmPUQ1VwYZsDd9Q/J
OD4L71mxh5Yw6wMuYrBO5IAEmUsGJEZmg/Zx6E9zTXAUkyINpVVuO+SE1brzEpJv9VNv2EyrmWYt
X6pxIAkckKgFGge8AJxVZ4/fqrReQ54SdqyXFcwpSo8WiXvIZLxXtbFR6lyY2CbHR4w7BJG+2QFt
qTbxU92FrAnwLQTNQeH2LbMCDuyhtup9mnokkBjKkFe8RUQ4S58lF1FaECFcUm5l8T75/t6N6qPB
z0ATiVsxpV9VwqPdiiCYRt6FvOhZHSUPLyu9ReKpAfrgxcPe6y7LgkIyBhZnvtRqPkLePs6OcxHH
1m1hX+NH9Yzz4pLuLdCqlexoRpDSTfXEY4GDc/dUEnw1Q2tT0Gla5vzVjKMj6p2HmhczN7kLglbi
Uq9kulaqOs8o0BrWGw4B/menY+FBHH1O2PrOc/bG5uOMgPk2ZDtPmqw4GDpkJBxi3rqVePDMixWw
B6HwSQ0RcLdnfxTw6jz71sbIZ3g2EovblUxSAE7P15HsZMRAPbUD/HRIPEw6Jc6Lok9eFNQQcocZ
JYszFxMVnduVN/At7l5Fzosmas5xaPzMPlTGQOMw/YfEWx58qKYFAAfDf0/Nhyho4fP9KPe5W97a
VAL9zraQMN3wT06UPLNtnvYBzw14qLA/ZIM7qhqqhzGxz9b8pxmdnYjkMYSzEDnqu05tVDBszpkW
8Tppd663H3huCl9huWiHrZjba5zzyrFaoIfdrmNjPJNxNkHsRN0tT8qEkC2tkvHNZ7S0OPuA4b3S
GHYgIWN5E9gmzNE7ktzZSPsxKQ4mNSNXf9yXOx2A7DlzjBKPiH3K2em+WjZmPIHIo3xPAwNMdX3n
JPVedr9V8GumVBsR7hztPz2UNxb6FTrxQl9O1dGljDqN8O1YHaHXi4J418qLmHH0IQGb95mPeDr3
CTx8mSVFtza+GLbzbsVgWaNpnXms7/WbTFGlko9mQ+qms+8W5+B4vDqp2zmCARqUIj/y1qIcjg5o
8j8tPdaEUAx6uV1U5AfZn5vqBQ/6KWWC0po7y2kPVcxXIaPOR1JYuvwUi+bkET4dPXWpPK6MPqbT
7g5wkqsXguu5/p2X8q1KDpQlTlkV7Ku4RkRs0zPA8hOeOxqaZR0/hPO9jFsesDxc5a12ClCK4qma
ThiT5VI91ca5J0lXdFwe4TmbjwnhZmXy+mm/kCY+26KBCDJves3RCP4M8SGC4VXF8xdBVD4RNA6I
zycRdVsg+5Sfn5Lmhfdom/4Kg6/B+yL54QXPhZi2C82vAv5DMRyxUO3L7kLUwTLelib+pReQRKZ5
1ywb2ahDJKkFEU2kMborJU2l01RGqLeLdfDku7vIXpEXItrSxSke+4tN1JduGMkkUC1ldBe6xboS
JP3mpzzTLQLmgKxY9sxUmYxwFU9ICMfToaBEwnbYG6aDXjGPbJvkmF7BpsFOJ6BF4ohCLiFWJgEZ
Dw+WKnWcvFKtWCXhfTGI1cNStfscl0RdP/e5T7CTTsOiR0dPpjj78bCL0rcgIS+xiGM3AN8CNeAl
w5WfBpI7P1HAkc229jU/nAuFxYXnoPChEpbHKuWbwuLPjELKyvrktVu6ByXsrSc5E0K0GTNySWon
OKqUZvCdDXLjEF6viLDMjvZt/bLoUdAR+W7iP3lmbAWFncbb9u05JWc7dCNkl3M5jWfFAk2o5y75
DXhozY8b9VGqDbpCQ9lBsV4oWA9F4l4xK6liJjslPobOXhvuu0faNQ6SrctjlVT2pkdW2cy3jDXR
7MD3IaBai2A/EyF7XPL4mJRoQVhc2Uxxwjldl4SN2nE4FfR7+uyWSoTe1Nks7UHix60igszi+tFF
l2BTLymK8C4a0/V3r9tBhemdNcALtRIrh63XEmzmcYQraV39rnj0aYg/Si9T7kRM8XjsjiN/+2AZ
65G9I43bCNV7ILSqwYSH3oLy2CeTRqvvEcmQ1uEQV96cCjuad5bJMSoAGIGv9YfbNIenLkNxzt8c
bOxoB5xjpRqtVaDJaGneMpkI+6q3rE02HvTYqpvOwZQB3mwPpIhX03xXY2GPqThU/o+PE2cekNWX
aGyGZk9ubN/qU1T9JyeIEy+HNB42BgFgJDybFJ2EESQHsim1yeqJn1I29Nu2Hzguvi98ltv5O2sD
GJbdYRSfpJn42VgIZbBcaw4soTze1SYUlb3MAVE0vwxnL0nppG63IvzBAeE6LQT9TTIi024aKTEk
/VWltwS1UYKiscLTHuhiBI8Ln+cNT/UxLDh9Zyc+aaW9sEc5WM51aukOzqepvyxGjo37zWFsj2kY
YcQhyG+9e8QEtaZXgBGTLRNSjeE1ZUTHWouq0aXgiNFU59q9ipyyccUr2L+Zc8OT8+RzkoZnd6ht
mOi30OkPQhmsu55r54NhGiR22gHJXU5TBZjAqtF+5eLqEn0YnS0r8Yir05B/28nrMs1HT06HmcAJ
JN312A3vEojLYtIvhdBFit7P9qwzWDGAMvcuaXLMzDuyhAiNjos506UkpkA1GRXalmLPsbjOpMHZ
RGxm92l0TnXdHCLF3N08N8aH1bLm4Olfn3qXkzi1GA0NSqMf2f/Og+eOa9RQPDKp3OfWZ9w8Le3X
RK9vyjgIWXJrFywnRtoU6g13xLrvk0OTnJv4ZEbuLukq0vr4kKhZpdRM55AeAD0DgVDHqTfA81aY
NrcAZvuJciPZC557CZ87jJAL/QK+As5VWsz7KvecL78t6GbSngmIf3rtUdo8gZHBkQCbHDYfYtwn
KnzpIaSVVOpYWH5UnEUJmBFR3RUQipblyeG5NfikJ7zvkse47H0qFIwBzHm/ZOUVoov+5tOOzZ4S
zzmlVnMc2fK7Bf0dIpVusg97QBgTKt9PWA8kzxngbOH77IQFXwl8nz9taEG3voLQwSYDoEWxQOVI
fxwUHIFfngl31c2z4iQj52FDRZCvz4fhEDIdzhIAH4OhmSPqON93ctqHFF6WPtAjFd4Zza+RlukI
4mS0yBSN9XWmMVME48kpSADNL97/Y+88cmRX1u08F/V5waALsqFOJtOXyfJVu0OU2cWg9y76moTG
I83rfTzvQXiABAjqq3MuLs7ZpjLJiN+s9a2+2Ucgv2zoTDJOj8iBhmDrBPUZOQIgMSIyxIdSJPv6
TypjEBxDeEpee54lGUXEjz/UguiBZ2f+Wtfq5LivhPywMSbEYt62jTHXVFuj/61r/JoTOTN2c4M6
Gs3/QzQVfIlIQ2I4UF2wE8u7Ht8WjGzyKN6j4RuJRYCw3XPLwxi/VJXzlL/r9r7jzJpNC3PBiLIr
5XE2r7AutqLpt2T8nCfnzeuZu2dEZA3+Y6w/p4KXq/IvVdvdjFiXM4MAW7GySLbLuMKLVvwxwkxV
E4+akO+8tB+zqV9zxXTM4053SX8vu2PDMCgOAoxIH5rgmKjlkOOqrbFP+yBWqvlL0y466esy3QfI
Y4QXLlZxbkS1W4k27KxsCJ5shj8mBnNSBciBxxsfw3U/dk+5i5MbR47fCCZUHoiefgqtnCSv9Bwz
XS+z5NS7N0Z/Cfz4FWXP1uVcdKI38EBgDdpD1gDrK1M+/ZZLO97NsjyxLnl2ab1T4wztcVfOK/hP
h/hkX2B/byqga4NkW84svLemAxi6NHv262rXkSFM97ePo2WbJbghoohix38GPL8JTIcFfXERI4Yt
YoV6792BPOxjy5+kfzuJ7Mb1HnRPB1wxvqT5M9tor2JE3/6zF+DF8T/y5m1IvZelnb8HLG/BXSkc
gp8aVqsXu7J2KYFy43iu+4su5EmlpAlarOXBlPUvwaWv1f2gauxTVwuHMHGYI3ZRZfaXLHqqrPtE
IJzO7Rdg+4gvR8VbSUEH4Hv8ZQ8J/qc8KK3AxI5vEX+6Cz5oagvodzZ+vf60oB4cAV/VzU/XpbvW
7y4tvY9uU1RkofKTG1mmF+WA81mP//uU+6Rx561GnRQsN/0Yndgbb8AGbS0n2jvsjSSmX52e+B70
sh/tlmaEGNc6Ocbig4vwOH5zEnjdYzzcmPqQjPdz8Jw4T2ovuHDF+MNNbKj7LHmVLcFD/l43b2n+
4KfXZUHzdS0q6wK0bnrEaxqrUx/suxeoXdl4a5HtbBxSdtZBtm2QcfnMP7zPJtffWSH2s0Flp5x9
Z9ksXnDZYQgKlZeEy0BSTQn3sybgdPlbCAckfnMk8GW/DOlb2qA/pnbqp5VhIh8m/9oz4Ci8J2jc
F2MqDnGznzjfe53elnG6HerlMQFf33TpZ4CY1G1YDiPkcAorlGDER2KaanEHmXRngjOsiF6dp3KX
Wtx/Y33KKDZ025zNTu4ablhrdVvNOd/NU8mDgc+fTJxz4sAP5YIv2/mQN13ozZjmyUizow9D/3rE
PuV65mast52l3gsUfJrE86qJPxHpMnLdZJGHnDhm4oasvSr4IwaGetfZNz5jCQ2qfHSsB6e/cSY/
zAJgKhWTT48kZ+8NaSEVQYeAAL2k9SiH1Z+2HFz5ZYnjwLS+J6aui/6ayzvV/K5I5ZtdNdtY/DFX
edTwaU3jLWeBo0l113Ru2V2f3qMHZ7CjNpIHT4Ofl1DSZUfOiKSNrac/dfbpJWTN5cNB1Jz1+KBj
QK3yq7cUTfDID/sxOpJph7nNCotv5QHebyV8NE6bcTdqAp9g7ZkL7651Sf6AuL9PCKLCLJjm/V1V
fFXuR4lsqC/UX6PhsiyiK+FciLe+XOMcDC74pFclzdsekGzPs21Yf8mBUVq8UX1v1/TLzkh+5JDv
/LE5rvA1A32Ommc2hNzqTh8KRTlhHEwudJ8FNrjQ11K+xMVv6ahtG90XjMMg7t+nuNJQOWHuH3dT
7m1U0dGbP1YeXn+i0HR3aln/CYAqwLp2Zq63GkZM3d35U0Dkmnqu1hBqJzgFtjyaAwrOF5ShjA6Y
pVDbTcGbV/y6JZ/B2U+AOTMD7vJ9VOqty+3aMFZzyDHjwUMUhF9wPCCC3DnKeCawnhOAI5KvhXZu
wv/pDbdkou1qKULMbMcpv5M1+8raS48KQK81zCfEv+eYaK3BUE/d6mlG7dsb31Yf7Bo5nGHBM81c
A5bzs0ZBIUymfW126ot2F/s7B7YhmVHPY5v+lUozuEhRJRGyof/m40E1H6mc6atH3LI2Prm/Ftp0
n97AZ2XUO/M9EmxKqVfXP2dxhgsdHavNpK1pbu0gelusB0M6MJqrC7/wUmdkIfj8FG+Dfl4bhkq2
H73HZ5ctR2mhWSjxNRq0gpWiq/+ljDoWVv1SBDbm7w0kkYFRXuTUJzf4EbrfBkNyaHvciv65m+3j
VHes7plWob1Lh7c8Mw9ZZfyVht1t/eCpqlkygb3zhXOfROZ9NaFHq05OhFmBIcGmYFkMXXVnElbJ
4P0iXOMR4c+pw38ZKzz2KwicmUBVY5chcL6b7io5nCZ1b/9UDH0nM/+UrDz4WFhsmy0VuCWe7Hi4
tEiqmqH9nct9Drc00t6h9p2T6mC3uBMwNoWllWkPKTaqvlUEznCcxXhmakJw5xnVmzt5J3sAUpld
qsXZiNbaI21d5aohgEzMe8EYJlg9RTedVEGgJyxB/qv+yZ+HbxsHLHCDFioe30/6qFsumLxkktcg
E1enxWYkP31FTrfzWFVMDAjZLTwGGTbUBUg3UqFgZX0Vw2MVGLsWZZ1JKWHjiDZcb2sxpDYs8d5r
YARcWsLQz9K1CQrBamuYnywESAokS7EVp3p2aJDXqIOHiTQTQDTXXrQ3Uka4rMVpGDs6ig8flMSm
QNXttxVaTeLT8qU61mTxMvvEL0PDnVc7N/MeMFSgJpuvRjptomuDsnOhYAbsOD5lKvhofdjO3OnN
9CJyh7nbhFZ22iXxj8Km0vHwV8RdJrSOjXMp2CuWhnMjrP7PXBi7qHtpKTaT1D6h2OAIGI6YhHMz
2sGf5AL+O+ufwTBOVEyA2vDfl5COLJSQZKn8ddQ690Yia3VgMi6RoS6UJVPbvUIL2MXgzZdugAoB
lhdqDGTqdtFhhXKlxAnttWhyEyLZpdzq0XoFmR/akR/O0LpYwsmrGMcQmtAmO0y0JlHVQyqtjors
Rq9n1ZoealwdaZ+z1fvwIbRWLcPoGCzLWCJogevAzKKgEmBRMvFwlBNA4+awdA99r27xQ4PAHzcO
ua8tzXXHtAVtZeRJLO1ADiA4RKI5GusSLjZeOTTDKkPLve6dp33W3rmOvrigw7AUX/hA7iCeIbGG
Mmhs8mS4j6Njh+YomuTFSuIdmMKjIIW160ZCXpkesDFc6QEO1EA4IBT5gMQr71xb5X1EAEj75fNA
Di12GVZFTNq37PDey+rVmKz7vF8vd8YKyfSAL2k3DcYmkP4jOZoIjJk00xmWXhtWD00L/53URdnq
kwGMckWQp8MClbdkgPDhOB+JphCVtCJmKCceKZ1sS+vCkuFVUvy2o2Q2d5uhCcyH8bnuyQhzo2/L
4S2uZoDwzvhoYBu3OkolG2BwxwwGi/yuXXrsSNmhGYy7eaEqwi8zZvpoYt+xqJU2E2nrEGNDR/DB
W3ThzC8aay9r4HZtM92RrruxZ/tkxAxzfLXP6CLTfYnQnFeOGUL0k0TDvqApy7P4xciDbSP1gfY0
vDbo9mvs8n6vz6n+yUrCxQhFwBX1HqWIZ0hTcd4c42/NIGUmMi8o333sNTG4wan5WeyDDRpSqPue
+xMhZVgHMRv9Z2MWx6W2mefjZYnRXA0ExUGP9bZBFZ0QGEICoAPH9QWaSYw2AfXpycmKEPbR1oFS
6f7R5akwx30z8L9419ruqw6erNQ41q6LoUmx2b/T5mNcP1rz51QyFHJ2aUDf4RAGxSc7ifk42t0D
HIu/Emp8yc1AKdvPvCTlZ4U+0x7dJ1VMF2W46K/S2yrBFIWJbvE187CeqNyU2Kbui8SAD1GIjZgE
OrWKBYx3NFiUCCpBGRwM43auJtoBEGwcZrXuH+aB2sXj1CcqlEkPHk+k2KBRQN8RhECU+EfLaL1y
CXBI7OGWYPIH4HL0CfMfDYyr6b6qIqaUKrNbFtSZ3d5xoLruk2kU2LOEBTCkx0k/Ru85AHbFq1nc
BU7G04AVvkauOOjmqanUrTsTTrNg54YuhXzCRKc09T2T5e+ReW1bn7XOPzu0wgiV+BYaprXHCdk+
Y9JNU+fx3o4FQ6pxJwOcVW4W6NuqSw4KaMXQTs1djYMS/pCAmqXMTe8VhHS0VIAB7OmdaUBW65j/
IofcKzDgmzIDTtasdOsGJNpKu2YQC6IeAHa1krABTJaHADh2ulKyc11gaVvJ2XECQztdadoTFCd2
uMlrvpK2pwK7VICZKKv8bYpOZjui36diEtHOFUuwrw0TZo9NNoVc1huEsYWN3pAdFEuiZkGYgpn0
CRrCa+pO175ldkAjZIX9Sgmns3CK5imfR8jRmJfJe9APw5BmN6SckYHEJJOvifHQyh/vJARLfwz2
EVHPSH8xlRk+vPIRcHk83jorx7xqYYdkzYsYxQSPHNa56Lo7kJBUlmgpT9SQYbCS0a2Vkc4OcCWm
+8xR1g9v32cPsQlTHRWgiaoTzrq/Etcr0OvRymCPgLEXK5Ud091NrFGGuD7baEARCe4HFs1GCxfa
EKNLJEd5HFbWezBBfa/Bv8dco2a0QCwY9a/0me2P0yfDCghqzcivYl+DQri4Tnn7Q24Q9AEw806/
cCAiXvaoku57t3/IVyo9Dgv8K7Bb0IdPOPx20LlgK1G7VSvT3gRuX1ufFqh7unEfEVxHNLlX/W3i
+Fbhxt0IgxbI6CGMNKXzZ+Vgk1FCi+fFzU1b0ImUNHjMhklwGAZogTjjeguDrje15SGdnR8rXgmd
9ZpTMe+BOOJCZkPLOA21gZxeY2QGOaD/biX+1/2ak+K5aCDWPIAIKp60fevQpAwV53x5GYG1hClP
+05V4ph6XAlmU7QhkdjFmjkQrekD85pD4K2JBO2aTVCuKQWKuIKG2AJBfIEyJ2om1z64niPPwmQG
ve6mbOPFbjlu1Ktn9Dpkk0iRkAwYiohJQIATbCeCE9SaoOCsNJBlTVVwq6HZ1lOoGtxrkDgZdVP1
sQdhN5O339lCbAVmGkYevM0JwQ3jmuDQ4qsIrXtSmxwCihX/7YhkGwY8KuVyji5zJa6G/ZBLCyzW
SoepCIuoV4pK8RWvGRKI2PnJ11wJc02YGNasidTsPkwA4maM1Mpv3VNR5mPYtu24a9uE2zV1HktT
6htCcuaS5Grh+IgxIpruNekiXzMvotqj9YI1MhltFiJ7ffTXhAxpsJwJyvs+gMZdrCkaazDo3JOr
odaEDTmTtTG50xmw8l6txptxzeOApmVdamAjBV9U6JTsJ6cSWDopHsrzoGJE04bsm/h2UD7kTiZv
E3AYD53ctjfGw9glyDKFSnf1mhVSExrCPoDXe80RsdZEEblmi0xryogL6CteI0oInFlTSBALo8px
aYiclumeQ1aJF8WYGlAmk8kCwKRIv6RRPC2NVe9HB00b/ErWF95OdlF3QM52mIwYoCWXjD0jCYEX
M2xJaX2cCwTNQBHvrUZFK7Zy2C4Wmwk+ML1mrwiFJ8JLKDEJhr90ouAaX7NaECWECHyHh5bRvxLk
ubjJ87TmuxTroshcM1/gKwH+IQYmroznhkBrvGv+PoBkIFPJ0KFGWFcWAkfFmidTEixTrwkzes2a
YU0hw5b2MCWGxvOZU5H6l++VDzHBcYOrt6bWpGt+TUqQjbsm2gxE24CrQRunZswE/FG+s3xp/Kiz
0d4Xto2OafzLE1sxzEa+JNbsnG4RT+aapqMQtNPfH+mUaBDWxJ1+idCUCTJ41jQeha6LDbmFWNH9
aZKF9UY2hXXm5g9GZc+0UwSbKQJ+SBM0IWKT+cNhfiKZgc6Gxeze7yei4prVHIq7JiwsghPX/KBq
TRKaiBRy1mwhRchQkJA2RKJKAs00eg7WJKKSRCkQCwhkJClFGDGvMOAg8jp9iam4/cmbFO9ybEEe
qKbfiPEHJM0FzvQ7XuYHy3K8O89wXnTanSxEgoyY8nsZ/M0xTR+aNUspYshSEK40E7Kk17SluAJj
UJp5cxJDS+5ijb9w+YCGHBzSBjGEI7mc46RRu8pzGDgQgeii0uENJWxnzXsiRvExLpgfk2FIL7Sm
QlWz92YvwQOXsI+UH+13xl7AEuKp4qRUJEsRaYX6mqypntApXA3kL3gdLp3xNx6cj0ViNB3mBj5H
4l6BKBgbc3qz1vQ4dHoxZGrSEkXg/BH28jfWvmSTgd7UXABweOV749AaLo6Bvm/iI40wqNT47Fjd
tmGemGQaT24Fn6sot0DwdxXyub3qEEMZEqRVO5rn1MhvspgoTrdI7rlrgSYXxq2//mwelFxKIHml
urkpWlsdo0KS1BSUr4OpGTDSkxmAnuif50Nl2jweQ3RUPryyHuxW5HL3dhK/rgeAl8KFUilavzlG
+akFjKBvxuKUcZhURWjQY53atRzwKR6qXok9V8nvFKtDY6fqzEoOwmb0qyM8dBin4kNnO0xKtcME
3w2OPIo8O8xnWGQPFxB/z2xsxcn2iw9Q6eIGKhfBYX22M4aUv55SLhECUJLFLPZVBi0P3NqmKxpa
x6J4dss4gKc0A/smoywyfWAgVfXb0aPq0hh29azECe0DrpY+v4qsuGBk0jy2VXlO6vZ1KIhToahO
jz1r4LpKeNIGrsFM+CzvKWFDdIY9be02QiQDWdw5kN8uoHMLh50F2rSuewsAfO1NFdUHD5WPyp3z
EsVvmITWm0W/9QvzMoaIE8v52wY2wA68H/w7I0pDIjuYMHfkZsxMdPKOQidNMcZn2a1S9qFnErSD
LcAmzuuPwxT712QomPXbf6AdMJ4yXYaU8jXAY3DDhuOvrPSN5xCY7EPQXbi9oxyplG7aiyc9Vs7Z
0Y1+gFfAfAam1LQmC6cW0aKog0MW5a+Zwt1IjkqPyHJ4NhXAtai34H9bAa0BBpthvSXtuAwusZQf
k9WDQ0iQRAJBBuTqyU8MS3gEU24A97vjdLtLcKvs49mqkQF0z7DK+Fdp9RM05aPQkXPAhrgndwYO
WhKBPKYewHZzL2M2LvG44gsHKkmSejjMxpNdFDS9M2Rue8ICSd9O5VriJEV9BQHthr2ZyZVBcEj9
WDnXIdN26FSIMYqlph/16pvOyliQ5/KDUeH7UmUHADPTeRCccXA79WbJCwyWFdlIdpaQehytvmfj
w1NxeQQ/eEv2KLt+15JHblW26K4JeCGeG8SA5b4E1bsr3IRATMw9m7K6UU79Lqwx3k6WtxK66qux
8s6DZKkB92RMZUqU7cKyjiLjTOpnYNnu4OzdBsxGHTAwcLgt5zwF565gwCJm2cqizbdCjHITaQqw
ypgfU1sM3H5gAlz52UWcG1zScyiof3Y5xxgTwQokQZcJCijrGjuRzy4LRyWScCfGbhjDhiQb3Qgt
jxkGZa1Y86HessVlty0bMjxbxRiie66W6JK6uHux77UJe9WY0n3dzf2yRvvNirm/mw3/FlN9v2/7
PFxsfu446j6qYPhy6FWrFa/s5CzT4thL95FXflT+rA6l7kJ8M8GZWwNmtEr+dEBHDnIsSSBYvbZF
kh2cgFFCFxCwaugBzPVk3g241BFp4GAFhPRUW0xJ/f6nAZO5x/QHkaLvv4OA2kehK984FnfiyFMJ
/IfDL07PCpGRWetbcu2Cey7EZG+k/uoExEioEh8FS6m/iFu072q0nK0tl7e8Sp/tZIpuiuo6tfvG
9DhSZpAYc3lDXUKIA67ONK4sJC1qCmOG10zXK17EwRwRKkc2WkC6shLkT1yzSU1yWmwV4SBdb+uy
6JFjO0giZsHuY1TUjaMCT0I8Yid/8P3W2z5D49xVNmbB5qA1wLZZYgZFbY10MY6+yWwftspUGate
f0FJQlY6WhNTsBuHUZiGnec6JA2xip3qj9RLhjvbBvOgDSz8JA0gZlSsF/r8M+nAMLYR0iuss4xk
8DeFjj98Fy6lLnTfEH8BWMBU8NUS6REW2S1VMg+M5h1iVKA22q0+Dd+9TQMc9wSxg1bsQDw0Sr5y
xYn/H6f6H5mnz2j+/ut/+fwpEiKwur5Nvvv/LQ4VO87/1Sz0P/97/j/+2/+RwvbPr/53s5AI/hVg
3HUDnD2+43n8tv/uFRL+v0zH9Fw/cE3fdD3vP3mFxL+ESYa1aeGZ9QTBev/LLOQE/7LpBOH7OL7l
WML3/1/MQsL6Jy21yrEmlGv0qzQt27MggVj4iPjjMIRiJvpPEDZOlMEfakRFjeXl+zVlYuvSqo0u
IB1Ot5U8SD6wY1UP+XTB8wzhN7k30xH1in6v1McMvtIZmfhZJlOREpICgST2bcK0BLyjjx122BJz
4G0NG4vonCDcksznAryo2574md3CpLFG+obTFuxAMM/YwT/MzOq3Do7Y7RI37xY2w9obkn1FPcxZ
SUc9tCSOORXkgC28MkA38w9/i5s8kffrSHaaO7rK4aXpY5Q27S5LgvFIJcPli+cud7DP6Hj6kC1H
tuEdl1IiiG7tbR3JarXXX9vgflQBEo6ke1VsRTbBU6mmryxqWcK8Q7iXm7rn6JC1d2fl6r0rTUCw
Vgvr0XkfZz7PSE5X3RtXAyE3HnHWE81da9oXOcMBNwJy+gSbhz7A8k4Z81OLwWAP8R4TxgCkbN4r
QdelbWDfJHxjcrHQsktGL8K0P3VpP0w5Nq1kSXYjm8FN3MX7ykWOZNfe1XA10tTAfcpysQ8S62uC
ZqRT+TR45UuUJB8a7v8pcUAozUxghF3RrwZJfTaAj9pVl4c8lFfRJLhRxy+zJ0LB75m6RGUHS0k5
B5zLyLFTUjqToHuwGlQk6NAZyziPLjmQexC4TOXj+jMPp2lVjnsKaRBOWmOkIp0Ghb0nGd6KhbBy
tMM5IuEuKEdQSD5xpMjKYFfRjRbOyZzbGJI7lFC7T0JTC3PbTh7IokTu/BgVkKsRV2FMGc9+J03c
3PNf4C5vYKQHIARdtlctKGc4GGUKrUiy+wQ2oi6CrVbolnwDHmbX0M7W5953HpSdx6D22fBUJuvH
gHYO7yhCtJS9KIjMRHD2Iuq9ZyYlN7aciEiSJGVnedjZTNyFbz1lTvot5K+VIwRlLIlBQaOw1pVj
3akCq8OO/BhzbxP2tzHJvmjbieqEZOVwmGwyQYqnQjEPnCwUHIPpfVTQS2/MrFAhXoiNMUqXm5Xy
Bi+coB+YN1nrkWQ8Ocd2ac7DNKMnkbNxsmT0wuzz1kjxzCatD124IEfdBV3BCOW+cxHUFdTmG4kK
i/L3qgYPl74uKNQXrHZjce8q46Obpr1TW4hn/6QGb+4Yg2Wua5QTrXYG3CVRuEpk7KmGgjZrNlNk
0eAYCpcYlpZIxfOY+fNnuaS7FRwzE55unu08UGdf2/GhzuYPp1PM95GGm4X8bbEwbOZB438PbHjd
cDk6Flw1RyJJITZB8KiBrCFi/VPUqIwzMt9ZCFVnBe6amebGauwT1cOVKL1oI5wiIqZkohWoUu5Y
v+QiRwWsnQLDGOKLhLF2qCsURyLld7Kx7uH2huFV2Q3asukq5vGj6saLEcD8TmGOVAbbeBTft2Pg
7zI1iQdrdFj2VS09lTzUtmZpD8eDsghJP4t5As9ifWM0JEpFVMX8g0MyraG5ldm3L7EnR370zBRl
2RsLOjonR8fnTNXjXHZ/rLlkJ2UR7er57PlFY18aazmPY9Xv/DLeB4DGeHAy5ybJgkOBUDErIlwe
k8HaLylZ4Zmo+qnBYjp+NjkBhD3vUXfM1ZLaQTeNIwBObRJGJYWXPVlHsuPfQHPWyNAUxIycxWFt
TGJnpzYGvRLreA3DRVRlmIr61nMgGUxdA5APKUXTRTTFtUWxhn6JrosDoBmRQzrNsnk2EK+eaCrc
rSMe0oBSO9BavwxsHge35xqwmHDCxUPCpRjP5xBFfJaBKeXnNl+8hlmKM5zn+9whHSC2IqyGqnnJ
445REjIhuzB30Iigj/WasIp2qLbWCBRv7qp7CjTAdPCi0XtBDJYtckCFCFB0/OhOBSyubDmmExbV
faR/u8WEe+gwV2OOeqHVAFliQYq0kd4YFhDiwk5lKOnCAHL+E6eWonSFXbnoo0fc0Fqw9WFXEint
1Hzu6HPZGwzsRck82XTIG0KGZ8rLztrK96MaGNhKNHEjgDyk9NjPR17jUoh9P2N1dIr21u+CxyJn
JOfV7HnK9DmwmfmQO3hb+LAHXANwlJDFIZqOniNeYD3WqDaBUnSY2jxkB+YA1cuTOftRDg6oSNgu
ZGefNUpvJjOKfg80W7fimFgPo+kgXJktGOplMuIy338amKMjKjSpFUYcwzHBwxsl22O0wPZu6i4O
cyIHMLFMzziPibhbttobv2tcSOexXraGz/TMmjuxi4hy3iFL6+0jmdZtR3VgLJwF0TW7SfByWK6/
H9ewsi5qP0rWUFTKyWfXMaRwyGPa1g56KyZJm6wjUkLrdZZ7NQOy6aC3zYfFWo7Eju17tKSDMZI6
TdovoU1+2FnoWTn/WVUX1Cy1j0kQg84WZjzjNrN7Qp4Focw0uccRvnepgQZmZRpZvjxVo/r0qq5C
x0lVQcTXxWqwwjKc37stAtqYs41oyPYuqegjuhYbLe5POgDHMtAzgiUlg4rsErfZr5TpzqnRRIrg
0g1iZGnHrzV4c7t/SMyAtgHXj49NjyzONLBe6G5dH0eIoAz7NDcpR4SGEhCnJoTMmi3JUpg3da6v
04i8RtRknHcXxjYJ0nQEiXTpnnLSZ2kHT4EzTCdcKdwNoEHQoFjzBUN2tO0CkGmxH/x2awZiQAIE
GBqaIXqoNQEutASLR5VyO8iL2XOKIQEzQ1KM7wtZGjewVUIiwAt72qHsZpGs3/mxMCjQ2uySzvit
jInIeLarQZJ99sp56vDNJQvKtHKkt/PN5rttTUEktvWoZP9IFEGwSQkvCUf/SZvIiAlP6pdGhQMi
h52BYmJJ0zXrhjHdLKOHkvsrFPXI/6PPBqiAhE4np9mt+FZXmYBRD4emJ7Aimk3zKGX2kcWVZipF
kAzH4RPJCkh+PDYimvtMZJW5NZvqzSnZ4e9nFE/AEZP4NIPhyMhnzMii15IDH0wrda5mXeLNFdkQ
IzNaH0WK8VhlHieSN97puflxjclhAom1p5mthyQm94oseSrSDApoMKAa7Pmzg1UPoz2sx7PQZJB4
0ROSyWsRuyemxfJmMhMH1R2DiQqbRxdb2dlAEpDn/Y6zI8Nea5v/2FDskdBKcInYf+CdMgJ5i7jD
t53ColMzehyk/zX3XQTA57u0h+CeEOGwZwO2aQ2DHS3vJ8jgb1TbRLWQa5UDropEOhG0YsV3+FEv
69Acpid2EJaXbdk+DAXKW0KjOA+8G7uS7tU36+KsfPy9w0oMjIR750bdWRF0n8YMe2EbwxXSyBeS
Ap9s30mLeyppTmAUli0TB8zPnf/E/i4+5K73Uni9f6nZywgP8afu8DaSFrEZWy4qvgWkr+xuVDUc
/Ki7b9QY3zo/GYLefVPhPiKuRE9MiROEVINb3o3tlNxUNXIp3FkdaXNML2yXRC8yDgiH9ZvX1gB/
VS6C7U6evxse9Hg4NWtsXIZSsioOEAes+w6yjmtCAV2Gh5wymu6DiadK9krXTthp5nYjhARExWdt
sHSMUEmH0jq3WVLz9mCzappk3A9J9RxXQETmVL+ZEzO0SGeXMa5RIbbmR2uk9Vm1aw5URflIGUwZ
1jkYEaT+Ek75NLXKv9FD292ONDPiF1XPVi/VczniO+bshrICiwSSmXdtsbV08IpgNi0yGPYi98et
rZkJegIRsVNiXIDGgtJ3IvkdoC00xtE9VvHcb1QTMXHL178U87U8eOtqKzqhk7wUwv4TeYBpKQGv
9cRmWU/83HWlbw2bh5lHDw2j6+PowJmop5vZ15+KZAOS3kpqfpeh+xppWBefujWjQzZztMnYfnFl
wMXPCK5kQxInTglbxg7nqWVRPebF/eSXrMvtTwlDOyToZWxwxqklyTg0AAopMzmOU0ZqwyoD6fg9
CuQfwSlvP3MzfSWS5ugq8W7DkNr5EwXglPuPdQobTg+MujLi5zgXCIgzzYtRlP7tP/+YCMCSTZ4d
FixWh6HqT01mYxvzFwhSurkzIaxzd2Td2Zna5jCKS11hG5zc+NX2zIJdCUtYD3WkkzcPpCFEe0OZ
aAtZCo6u99xXrECdsXusLTlfEuutKAaa8SbbExBV7XVOk1OXDh6X1AyncZnOeaXOhh19z7FmY2x6
wc1Q2JeZ+2DrWqQYjTPGFstMDoUtQ13Ut2QKkLUDDVSMKUpK62WwlT4bE2LmMSt2KBT3cyu3i2kH
20rQuEE/n0luMZ6zjFBqhwVESuVIAkjg3Egg0vTjEHqgdmQTPhpYTrGRYiy3/3oFqHDHx/YA2GNQ
Qu5qb7yB9MsIdcaWxTv7lY5mWOgu3brQeYXPTRELlpOctdgUA73D2TLhEeo42VvvNNnL6ld6GzMs
eMGwfOTV1G5zVy6crwACaplCUfLlwZnbL+zX5onUhVxSr+ED6Y8FZqilomX2xv1Ye9RQI4EMhOjF
jfcW4CCI1nO2Ld2zM3QwwBCQd7BsobGVaEkgj1Q+sYYMe2kdpgFn/XT1GlseUg+nuwkFNzMBJqAZ
KrAF0unXGX3o1YvX5Z3GYiUE+pimNo7pgLZWBwC1DO/XMibUeo36M5u8u9Y6v47Q8biSJq9hnb41
J2bzQOpY0HCQofyiVjCZgJB33LnlY1nbzzaRICGGePKgo+hqwFyWyH0KVn6J3y77oaUzqomzJ2Sc
DubOSAYemio4xVN578VtfSHmlE/CHh+MEZ1eb0AmI4faty7pjI08iJMvNEqv2koMhEZsLWr5YWvz
UEZLc/o39s4kOY6r2+978Tzp7G42jvAboKpQhUJLAAQITjKKAJh93+fMDm/C9jK8BFv78u9ApB4p
kfqkDy8cDMcbiJKAYjVZN+895/y7PAHpBQjlvdNUNyMHDgMRpK/Dnf8wjPYzM31YK4OH1+3UHgGB
HYIR4dqA2Il9WmJLuXt8j3tf52StipJ4k4UdI0C0b7cMfqpmwJaJcrmLOK2tInmX59i741Fidptg
gElOZ3keVs7xMKLUGyr8BS0QxLX1zkg+IYvBmKCf0ospt24Szio/xz2cDAXaK4U9X9Z8mDII8aOi
FDHAHxw5Mw36uyCBMuLb6JjVp8KfLTplvhnwtwwYe7vMwS0Rkrg+9hgBFPa+BclH6xmdqG56DBsn
WZu1D3xJFLrvRsON+I1TLKVnWRCgg0uaLf4Sl5j3wbGrejQgduwSCzDuNbTJXXfTN50E1YZr5ng+
TT7DHnWUkOFjzdpVkTonjAtRytdRt+71VgigiNLjbCREkNO108a7rKfpMgv/0nb0tylMBKju3sel
huo9WJyL9Yzsr9VwfmCb1+jksN2pxfIUGUFVVSALCJ7TSxxQ5oPFNGudwFJYxS3uy8CEtAnm0u2q
pucMMW1G7X7xsah4gii7w7k/2cfBeM4Aqln1uCFi6lrvGhqR9WSn+3hg40jpKyxyGI6DoX7u0CCP
o/E8ahzNxOXgx6W1l0YbI1OWqaHZbNuMmmzSyn3pLLAeVOxs6gYXOqkHRsqKnAPUqFHbT86uLqcZ
maVgjdyOelbGGzxizyqPdq53zjU+I1Alh34bTltulhIG2URYH/OMmDaIYISOXXnUP+QOHcOIxsV2
5pPCanDHTYg4i+CLJJO3bRZQ/7LNu02RaHfjjEJ3cRC6lGI/gI/FkTc1Z2WHhndc8vtl2SZp+Qyx
YG/CJDAzaEAzWlVeaFtOBAVRvAcQjZdNrLrghMDnU2L1fOSVA7mmunOih/NbrLYZExpsui7OJNzW
9ymt7Gby4FojZ8nN9rijQl0TDHuU6Wo/YRxMhXXT5JWPOgWlZjcP26W3booUe3QLHHupQQhb3Iqx
T+tRxEu1jWqkAnBIJgQfiKjOgmW5JYCZrX5m302YC7WUCXgOpYyA0nT17+5lf9G9zDQUAMJfACTG
+P/8d7Zm8kZ/gEvwJL/iEliVUa5YpMMox1C/WpV9Bib8N64Bc99jI8NBjL/xxcKMABhoVOAPBMfQ
Tbv8qi37LvrP/0Hpb3i8Y+u6rQzH0Y2/lw2DJ9LvPMxMy8cpzXZsMvHIqrFBQL6GJdpssIYlRC6Q
MGIiyP1kHNu95Wn2JoWwCRvPv3V7vMWw+LxLcF6a0V9vu3g6pQiCedzRgUb5OYoRRoB63e0HGO1u
WKfbfkE/G6E7rowUX0C35I7o8meosLAUTlWqSONoPNy+dkUf5Oh0kJKAjJJSjCdVbhSoLGZ0hgq5
Fn7vjF17bGIUPoPwntSRMkwdQodzbqn8PLbm03k230WT1R01TF/Wva9WXhPd4ov5MWC4ehToQbuL
jZZZNjJfBUMc0r63iUY4IVMRYJWMk/iUtE+5+3bQnBwfXwLJPY9dGC7JqXI0PGwimDgk35F3ZZm7
rqVwi65hd6wYWN2zPR00TcPSpkxQQs7DSYFNjxX7sAgnhuk9mVwTjuubUUrdMmNkYKdwVFIXb+fg
/TJG8962xYzI80+LghS4NljIVSnPwiJ5YMACphMoUqAKhOcQ7POWYt/xL/KQiWCMqdMeXDaBUwwT
2UNzvbB/WPgL2fgd4NRjwYhlBqE5+rXVLvkOWsJtP+gfNYUysXXgOgYypxmxUTZd/1ClLYfAbJ5M
mgTLhRRCUTztbBftZO4vzzZw7RFzjaMkGqdT1aDGwlTkdFAgOWmgLseoPrjl4OGFj5LAZURn5z4G
pPuO7G0K9m6rRvfJayt/5XpqWE8pCyqAYD+V077BOUgNuDpQjIc7zzVOJ8wseXGXiZ50dH42HyW9
tYstWLqxQ02qNU2wwxUUH+POu55j/HxH0b9QpaMew/02K9pbu7qak+BQCpk6HGPm4kj7oXygjqV3
3LpFy1Gt2JGzqD8xcz5hMEA6tqcJcY1NaVYOy0Acp77WMbqmMCp9ynz/eB4dddEJpU3DO24Ky+Q4
zLCUyev52hCKeLro/lkTYXOdWkSpjirA2ZMo1YkZs04kE/sGHOnApim0aeoL4B70ZGctxSseEOD+
g1+/jfr82amjK5w9thkEUCaCPras+UCs05zfQD8H5SDVZm2q7o6YvQnKIouvLQgjmZFQr3uVnWow
myC7HZNX/kDhgAMY3sBEDRofGg9fLPIxH/KRSMuymh+Y/6d7omB2MEUNMIiFDQJx+Ri+z21IpamZ
nVepPR7B4Y4tdQgJPToKJ5hbOKacmlC5tJxhUSHsLifIOYj9K74rGPjCAMuggo3CCXMgh2XCEkO3
fRYIbyz0JDQGRkglnDIHchlZH8UqF74ZlFKsx7H+M2aZ7AkrjcoTGliGJlwYa4wq3gfCYRshs0XC
ajOht5nQ3IIXvtuCbamZwtxNg/soMbHHityrQVhyi/DlMMZ9WIZP2E3ou5ih2NqCNoLSCelXv1dm
rIDHdISAc3PAiRcxR0pfmA4OJbx20WLmunKGWz8xaWniK2O0tbWDBAmHFva02kxBZpbh2HfgWCyw
91a1jSNa4eMFF3PxEhhhhvfSlUK+NyDr6osV8D0j22iLBQhlcKxNQ86CFsGsRypszQAYjtRpJbYO
EZEFrsqQ7LAJcG+FDMqLYaVNdE/90DwPXnKX5EptJz39VEaiJyBQnNUJzUSHxtoOn/qafxNDdGpY
yTtYdjTlBBAn6Yhjet/cA+zqa5iXWFjn5ERpePKZkkpnEE/nSE5dzDaVzyhDDcmwQyeeSaZdK+l2
HmFfMMs+hHm9wdkS3Fbmr7pk4uF4aBCRB/x2PRiSmSfpeYmEbxCnx8gk3jshEg6GyM6+VbPYZffE
l3Rg2S8/Q07m7FXnTls2iwcXmb5HgB/cFW8/YEWcSrZfGidPS2SNR6YaP8zxlc25zjAA20WXXMBF
EgLrnq41kdRAxtHzymXMNWTn1kCuoCkJg0Xn6lu3aThRYI1jJjhtMVX/BDP+UZeEwoWkwAvE6ys7
t5FAS45hggkb8n9trXfD2zHytqOu7qoeHiVok9pEgML+Sy5ija41X2zCidCRNpPHXAZVfMElgf+E
nCQ2rWPUPcgK7aknDdjrj1wUQI6Lc1bUGZ+gMRyKIYBeppLrUaPS1sQrnrwQ8qHiJ8z2rXMlyYOS
+ehL+KOB3ja0jTMbRWEO7huafQjegMWk5sYnRHFqxxWmQ0N3SJywpNjuLM4IWg+p4zcMqZpVKmmU
WU8upSN5DpJU6WIkOXXkaU0VclTU2tggIY+oUZgzYfBORsm8rAwkkey7oLwNChNfsjF78fN9ScsU
ETEmfSeISN6GjT4wA66IsCVkUw8BVhLJ3UQv+sCG5wkUhGeGj9GqReFRTS5JBMRKOKA9cGVrvBEk
1bORfE/U22dE4l3bkvyZmazPcCYNNARhPUnU1pCcUCKKbDJ4tENPhKiSLNExyMVcB78qryIFuXog
C+gEMXm1Yb97mxJIOvfgDzD4sWQUHeIsqaUJ+aXQTZVkcd6NL9mm+oERWXyMGrdE2ue17OJIqGE4
GuS9zcnWJia1hOjfoAMLJD8VUne6rYhUnSOyVcdSrVJJW7XG8TyiothnH92ohWo7b2sHpZWN6Bbr
7odmwNPdnCwGYNhmD1lw5tcYb46BrTYGkRwhjX/Xs+vXOqhkpiHnNdOrdrLPUKCzNkBTVpG/NFuk
STXu7mwLk4VpOi7PLrLswpoZMruwBpISpY8tNJPQsE/r8FHXNSQxTLZXU9pvp6bEwoV59Zqxz4GS
CfvBGPJz0OvRakzFJV3FF15YnxRqpJjI0FBC4ucawDNol+FdrRDLdAmwiG8ZLHIGTqjI6Jcwc5r1
xTlye/uG+6XY8770FZgpGerzkY8Z5aojbY2MKpYEsUnA1sAzcHsXGeSibl9al8FC6e5d5L6gOzHe
Ig2SJDYlHC9Qm3an+DTCuSByd91jJ9Ekrrbp0E2u/AFT2GJB9zHqjnaq+4z8lwCYy++643lC3+Lg
Infs1YjphhJfLG3cDC2jQF+zr1DaPVsiXLBIhCrhnwLWUivopHupObsC8EtPqoGx94y1T6zEhGGX
QMTdB2lA6RRd1Tnp1xmWR8fdnNz3+HIQguIcNTCdowjzs1BhlInScV7ZMRxcq62uEqwQGG8DpKvo
IvAbHMeW8nKpUH3FJgkUtR4+JgQBkRwJcDiqq57rjg6YMxZ7yeom56vA5lzHSgzmdd2N0cqyDEbC
sn0G7bWWj6ZU6MGKCDecyLxtaxbPRgWfY+xDmyIR284Yv85uwYYmsrNdlyfdhhP2UeX5xurm/srS
LyvUzRtLK992HiiujeWOstBBqLTcLFbyEU+lj9OEK6VZ74gYW9mPlZNynRy2Fbd07ohlPjb96kID
hc7SFjPi/NQd5+uxbErEOSl5burSMs47SjKvU7zjwCInOKXGK3R8o0yDqXNkcIek9wHOWUbgi/Dc
049jK/xojnyyASmBWV135XgxTgN6icA4UTEeaeOMHtvMQN4UCB/DwV4AP0+gPwcMUAkYWGbvScwx
8CUWmLA9BdDnzPZxCc0nrFLnM5zHiAV/gRgFbJwFdiRWlwYB72fG+edtwGKueyPG2Ky7jsq6Bsph
Qx9DJSKv8VhnnLlKIFqd2qzPteYgYgMAtQQKzcBE4YZomGwAkzYCmEYCnVpgqLh5TBC5qZgZ9xLt
15VHuUCuNdirEhA2jNJD3/rEkkX+2hNXuHwKsZAAus0ExM1BcxOBdYEm8EFmklhLK9G9gL8CAyfg
wbCQzWOkPVQZYMXBVB/PeOrB2Z62aTcrYOdLxjYQeYP5/QTeXArwbAkE3QgYbYFKL7qNsw84dS+A
dS/QdQSUeW5Ub5NAhVtb4O1+11q7wtxTNkNs7olvWOD4QEfF89mftX2RdY/oXlOkRsJFuq00aoO6
LcJ1Tre/MjCxGHVElLVO+RRMg0ErivUavuU3DiJDtrphha8R/mpafqwb7FfzzIBJ64D1UakSGADQ
rwTyr9lylJAAFqEDaApiQGNd6EIU0IUyoOAO+ONOh0kAHG1tMyEXZLAMvBe6QXKrhH6QCRHBhZFg
wUxoSppmko9cwkPUXepUB8Mu37vzgkBhcKlls9Jgfgph3QWENEZc0poyJadLdy6huSDBz2ELT+az
bgBX+rDl4WZ0qP2WeZOGJL4syGSaAPK3RMZSGHJqIphJVx6GlJqUzrWackBXhn8eKmITQe0qqu2N
L78zXJRsOq2Z4ieOBxRP1MQ26dqPJm7NRUEp0pqQFZtQf+u4Jby8wn12Q8CxgrAFq8qstZvUOPYP
e2OW3s1nWEr/DJ2KDHpczO5yPFCUPlubDOBsPfrHTukZG081w7Fmhh6MdCHeON0DqoKVBq625Xoe
TGhiTAXQL3qIH7VMe/Y1mJZh2NzCgPqIlaqxmhzjg5e4e6wSAlIF1g5j0xWCI4zWa04Or3oPzK12
tufF2zRymDHj1oJuAasTdF910kM8BKrOUZ/s5pQddSRdlYo+Z6CapN5VlADV221wbzhU9HnKVMNJ
sc7oanefBDb6DoSkeg7Og7r1xEMFQkaEEhF3volmgpc6F2Y0wIq91mhl9+6Alp4U08gd6HknSIJJ
iSlVlQXvoorYqKbV2s2/TwX/zlTQ+YdTwfPDL/+1JCDgBxNBnuC3iaBtmb7p+77puMr1yGv+bSJI
7LMyfc9QjuhbmcZ9mQnqb/Cjc5SOMMy1dNshC+HzTBCqsuE6psP8TqaIfyPTgIfzNN9kGgjX2fEd
S1fwlD3DknnhVzRlFIaeCZKEtToGrKY/e0duaz6im3YYskAsns0Y5gwlJh6Z2rosksdo0t4SQniT
2MP9EkAAHLP+kdVYbrqBOUandtnAHdH4KapDBGSqvDStBtLWELU733GgkqEoqKJDYQnXdCjOSMRi
KqeQfLQNhgQGJRlhCMy8KA6OWqpdfLjAsHrjPNQXbd/b2ruFtixCfLvBTvf9HE/ZWRW90/EzXvW5
z3l+s8xA6qpEe4DkY111JNSNmF8u0jEsWYaH4wTGWHH8p36DeVFOHHNgPJjNvPf14gOojus+FVOD
UpjoBkQHqyFpryqt33cp/t7lVHxIPGw0c+MBZku6DWqkqmhQrE2t4uvBwlQ/I5E1Ts8avPN6Usps
GrxUbxkkkoigjYfBMh6KprskvvauNRjWDbG1x6MDA9hyTZbm0TLEh5pgB4NDnKtHtiCRQNCIh61p
xGyejmjADf1imL1hzVoKNzEXVu/tkjyA4rIBaNGm4m7uVLV3R/4jcMa94YyXcU1Z2YdUtosKrl4C
SUPJcG3wvKV2Tm/opI8sfKZhcL0LKIHhAYfIMrL0fV127HBVDfx27GM7EzVHWQXuieVRm9acX7NY
hWD4PGTxmRPTNy9cLixwJsw+sJc5VpdeQQgZIlKKqNrEQ5Qjzbe1K+iQ96HCYdUso1O4L2RXZwS+
mf2V41K69T4+TNAR1kmA/49nULoPM0aXaS+4iY3VRISoqjVJ/nbuXB/9miKJWsvf15BZ4U3zSvaS
nDItvsZzcMOdR9fYTp+KOb3wcxLRzHy+GJSQgZtki8r5owrLnLmWRDJOrFm4qUFrKfTlKUaQhXOp
x9mdewNNyt/hVouxdXIyDnVDSs14WU3d1ZIRkOoBxFoQ5wEVF6oCTaEQI7+mTi5Hun44veHtYKXb
DsXchcJ+C/GCOvJ68F09qrFzRiVr1Mkno0x3bXuXpdUHlwx06rr+qgx4S6D2MJwfKovxby284Cyi
oDNEkdpbPmQ9A8FrZl2YMLOMUdioOeZWYRfu/dY+dnp1Q64AEwoGurh/rwuHAVJRa5sh7j84ad6s
pnE667oM6RgsxTUkljPT3RgJziaeh8EAcSnvK0Nb9wB0SBGHd4lQOs0GtqrGPnTUDzPGfiOaJb0D
XdTdgpSJ/Ckx3Hkde655bHfpPm0y4lTy+QlBOgqGbrrt44Vr5+Md6hH2l5kKoeCcRFQ80LJdnOJm
HeJOiGbdeBd7CTPcKdXXgDLFsTnjAethjDLbo3ZC1DhkTXujWfrHsE5O4sB9UDbmDoOw4QdP8h19
um4YFSWmaHsCpIvSgWYqnx0q0F1V+jlibYaCIdC/K6Yd2ezCzlo8QiZ8KQzrd6rGjAar926MD30e
wowtLIoKK+voMms8ESz6HCKZ9MGO19b9XOKdwAqeEsWm2dRPfEOYwsaQaGO+Qm0mAN3Tl/eDG03r
qJq0Kyrj7FiP5/S0iPGbaLt7bGYCAGVmJw46QpJ593kDTmiN8Avgd2TbhsuQeGXKgptQU3lOtEnh
X651iDFJpi6oG8a1R4PFYCmcjsdoCdfJDKmw9eqGoZ4GSSss4s2IAoObtDoxdZaP5gZrrCnuXbwp
YC+j3Rzq4bKdOu1EKxaseGqXbLE4r7DLy9OzVIy7M4uJkeVVT8w00+saZh1h1t1xOKTmkc2skoBu
1PdLWK7ovU8hDSnklNAGjZAOMh3Dd31g2jst9A4+LhpWc0t6HrRNfR3XCA7HhmWYsjdjen9P9uXM
TA2esJWW7xkow3xwNbXC6PIhXyTJkcHUadrZqwnrcSSuCGdDdEzEnROa1cdgH9P8Ppuq8WghSWQg
skOHLr2KtHTvd7Dlsz6EaTr5j4aFB9+AwnY9eW3C9HbedKBGKzA3iy89ZDpkWE/t88i8F80xxJbF
wghjAP49tfTpsgmNaIdUBghnZjYSixVVAOlDI9vWwZkLBStuG66lkWeCqVA1nGn98rYO8bWaKoku
i/SWsT1+8Zp4dzSmcYzVGb5PY35iZunzEH7kWDqZvJpztnLPqs6xT8MpvUvMkCnCktJmEFwTqkAx
NMKcKMVWTC+Tm2jWpq3mY2UQGBdppOwj3XNps9y0hD7qPEHfY+ye9sRR4uJIKxWvsaJ0hhDjFP5p
iEd1bLppM9BmKAKBs687fVqbHQ4NJA3urAYn507mdrXSjmMv+EB40VNUOk/OUN84WcX0dSwPscge
F6OAFhsW1AP4QpoOgvglCQCTOuiPQwhM9oANCbrdzDmNMKNep6ENgVTDm7MNMqzIMGM/GibvfAqZ
wOuut8IVAq/pke06q5pm5SqPUiSeqo0p6IfdjtY6M/HJ7lokL63ScaoxTlCp4k1euoeyqU+wk6DZ
FQQtdMDSBkA1LDZubUHZQle/pgRsaYkUWxuzrMR0TgYMh/wG/KlhbOVDGl3XaWDsTbnq9XKRK6RI
jWB8eHrPgvlNoR9idoHXY5eftWq6abqW2OTC41wcQQwFNqxn933rKufCZ1ezp/rUtkocbAVxHBjl
2oJBNkBDR01dHS96PZxUZPY2uKSDO1QHCwizBMp0jbdTMm5nfTB3jsK3LIWX7ENoO2qAQX3BQxNB
RkfBSHEGnYFMG8XZmXUu5k8kKhpagGPItJynBXZA84IZamC2uwBr2CO8Yz5iAnADkIKcB5zWT4EY
nEp/RyAwySrZud7Z50aEwbXvcm9HDnLtcEaB0Rlw4Ad68hJQuBB0GPHwyha8OLA1+HSCIXe7URDl
rEbaiZnBqY+rjpE85y/Yc4YqFQCaeB68PbDPTrcN0m1TMOtK0OsKGLu2sDlf3O5p6ofTGjxwW0AW
I9vzzprqcA3L9pa1j9+rqRjVk2o6x3g2Qshupd+KpfOqacEIPzDZVwmNiKU/o7/0pF+j+4aeKD1c
L92cj8yDcSpaLXRnNH/4gBKxd4JfKIZm0g+mNIaadIgurWIhPaMp3aOijYyln0xpLFPpMHsEMbS2
FJqPpu4nu8qDQopaby2mJO5Llyr9akbjSixZvJ2ll8WF6v0g3W1Gmwu03SEboPPVx31qenujsUm5
Yvyx0CJHtMqB9MyJFn1KK2OnkgS7GxESRX5+SMpB22LHxgyU3ht0jex1unFf+nIuvUE2yDH54Qjv
pXcngpsMvvDOpqnHOSCmpqFCqTpuCsfaezIBYNpqrnH6wM6W8UAiYwKZF7QMDjqZIJQyS7AYKqQM
FxRDhjokENIvrI0+TRjC1d5GicUFeRSbHtM1sGnxPGvVprZYdNDIIdAQ60BsfcrAiilHLfOOViYf
DEXWmcxCYpmKkDZ/Ds7KIajBUPTz59IJ42MlsxTFUKWV6Qqa7hq4DfquTF5smcGgHRNkEVekqcHd
tCwOgAx3fBHukdWxONsJrUmO6GQS9YmFDAX8ej7uYgb1LiQITATT43jEtH6gIaIRm0TMIqqWSPQt
pZcwPU8wRingLjK3GzDba3amKL7EUt4QpcwAGrQxM2Q9oQUcZCOoaURZQ0KJIl0gO41bpPKd6G96
hDgR6NaxC1XZ7jjRTFHrFKLbQeCKVEg3PrmdKxRAXAWzEc+lPibXHnOTFeWrdYRZWrFqUrhTmGTv
coRCGYKhsFUjrhnYfi4XL8xNVZggr6Iy8nlf0Hnhu4oCSUeKVIsmKTfKak27cBSpfHlXDDCiyvpt
DCF/FYim6WYSfVOp6pmoYTRPEeInTVRQVK6YcLXUgDO7qBKtVIxoqhf1FMZmnxbkVKboqlBGACaI
1sqpPRsamFfuiDK+b1Jjp4kyK5zloyPWSirwkWEG8+j669QHmR/luhei8RoRe5mi+tKRf3n4fm2g
AN/ERNHkjmOdRR54O76Km2aKu42TTrgkGkxUIT4qndvbEK3ZiOiM8uzaEhVaIHq0XJRp8DFvXdGq
5YjWwKA/+KJi81/0bKJss5C45aJ1a0X1BibhMHln6JojiQugThqikdMHbEISx91MVXs+ouDCLhNF
XRjAPrA7+BTdQ+v3V3Y81CcRsg/u7Py4QkNJdC0KvUS0ekpUeyhSbnXR8TUI+sgEXda5aPzw7kE3
ltZYG4oAECEg2iUSrLAGqpdy78szhQFoSKDh5Ug2BowdCvdatIWdIqgj1CjnUR2Ooj+sRYnYtvan
MGNUR14I5O7pwRfVYmPo0T49MZxhZxfAkhMk6rmbDsqbb2MosvgG5cQXQB0ckUSaoo1EXbVxOn9d
6HMvrF+TGTmVML6Y0XH+ftSHCXgGFH7yHvChvowyDprWxKUkRJYZapeDp+ItCyc7arOu2gPWX9oz
VBcTUWck6s4E5isoQ3lOou27tq3oKkQLWiMKtRNr13amf7Rgkg/QRyPiLAQ9i5YUHcYRw4cIoTY6
0w7B6SDKUxo0Fwud6ibo1GWIVmfNd+eu0oS8uHB0Kb9xrBnI6bH2syhbMabh2CJVVnopYObmU5tE
j5Olk+4yAiQV6bqeSDJv4nGlBejtynS8nDNcIxfR1VYIbBFXr1tR3M6Ol9EnWByvfYgLhPM2wUYK
oRDQdeZBL9FFvcsk/9QRPS/jTYaQUMVF6duL5ncS9W8RZvfK6591G5WNEoWwLVphV1TDmeiHa4TE
iyiKB9EWU96sCQ4Jd8DkuPyK/lh6rwJJciPa5BSRchglyMpFLDLel1D2uYLomXWEzZMonAfROqdr
TStRaMP27BAO4kR57Y9EfAcx8Y21x7YRcNJXC5mvs2VuzZaNjB51OgLJrqDwILhGeK0QYJslSuwF
63qDDLP91LKNNKLXjhBuz6Lg9pFyd0i6sUG6Ae4/V/3yMdUQKfnqBhsvG08y58r2ScYpS21DlLpF
sHS0CZ3R3qI8e0sy9FqLYgJe2DKsnsC19OPEjHvbFiVZZXifIUjEOw15QAEIt4v72iIxY5vk7NWT
6XjbWilc8zpyBxezWCjLKpNPfWdklc+oidMkbMvoRKveZdkkCef8rSe3Sj6kWIdbZA8TVrzVG4Ib
kwUIX3dpGxajOzWQpcxDbtIncq2AZM78MMOJSn3Kl1MoSe98BvEx1BikjD4ojudR5bIoyygZEa40
GhQNp91luX/WGl1/igwFJXFCipLV2KeeZ9/rC/dmWtQDkN8j9CNOUVVfjAboEsqdW2Rv1o526K4s
JI43gFe8uIxHmhw/MWLlV+7SVnibjWCQyGmqkcBJzUsPNv568AiWj14Y1gjKp9tMcTKiB6P8mVvg
FUPRs8VLSrFFWB2eAU19NSg0IajPnyhHzujavGMro67UGhYPBX4fLfZ6qdXBCR32eHqDo1pdRyNZ
y3MaYyUCXhrDzVtNOMatiA6Bb73wc02CKscd0srnyGruk0htgyq6nizvA2odfTXZBBzi1oMFrZ+z
fPsgUswTp13rBRynjTccRfDCCsPchQoMzUVBVJBUGsZYb2aQZ7b5AvI9QL6b8uHKSs36SutBxeyo
OcmZXjl522+zcLgwavyX6nJu4D8FJ56qHidPnWkzx0kSuS322yQ2ZsMlEm0JDp/wBC4gp1BUgCak
xoluhwRjZP3J/2fYwX98nP4Tsb/rQ3fAOy/u5rf9czNfP1NTde2Xgbr89iUN+Lb85x7050/0N0xT
HJ2x/DcJyy/v6+VN/9nTZAc+W/+EKYsy39AW+oZr4nfgYHwCBpGREf7515CWdZLuIZtZOsZcpBx/
/YX/2YX488/46xX988f82Qf4FbARQxWcVMBI9N8nTf/t62C90TGNsT9fBCFhf3UZsI5BtaSUrVCg
cDk+e9V8tVp+tB7+/CP+7cvwiIy3kwUZxmXxjYfO52/mX9fvD67A757hm5VgAAY4noGRo+W+fNVf
XwL/jZDNOWMcG0YoC+InXQl8c6+7I6w3nrJ1w1AW7q/CyP9mKZj6G3LDddsDsVOWa+gAZ7ze//ul
8Od2So7+6536D9fD757mm/UAgYeEdK6EazJDA7f8ej24b4AILaBLbj9frJF+0utAWPtr14PywEJp
SdgJXf1368FQbxSYq4dLvQEm6ju/rr+fbz38Hrf+wf7w4/Vgv+GW0HVXsVEKOszC/3Y9+K5jcoYg
WEHm4v2c94XyX70ejDcOoLhrm2yHlkh2vr0O7JOGiyaHY8Jyf+J9Un/tfWG+MVAlQV2Db/DZM+3r
9aAoLHBh8zDrdvnjp60ccIF77f5gyjnBnfFyW2AQ9/V9YZpvYHgQLYCXtmjKfl1+P9v2gMDstZeB
SpG6iNVgsUuYrsV1/Xo5ONwWBrNQB9W7Zb7soj/bsQl5zzZeXUgabyDMwNxxZQdAUfftdZDloPMA
elZmDKayftZt8tVllP5GjgOTr5uSUfSO36wHyiiGlxCYfGoLOKI/43V4WQ//BteBDAFT5+z0dE/5
1rfbg+G+8XyWAn/QYv2828Nrd0m4aXJMeBiJK4+t8vd9JoeJqxs6fh78Csbbz9ld/NGk9G9XUfob
gH5T4R5Bbgdl9e+qau+NHKdYH/i0WkLle9mWf77j4rXVJOuBm8HWlaJY4iv/XcPN9mCyHuADvNwU
f+u4+AsX67dRziqKs6eXIU783H5v1vOjB3zp6//4+89ji5fZBEXPNw8UI9xfX/vXAYb8/798U3G/
NJJf/fJLY/nyOp//+ucP+MeX/ua1vnyqLz/cxc/NoXmMJBSCwdbnt3lxyJkCnfUfn79DV/1yIP7r
+/mDi+9vpdOfPf3ld8mwX7bX1z77VfmUHprq8JjGz9+MRGQyxBr78jO5ev/c+//lf/wlmf/Ldf3n
X+Uv0IZf+Qq//Jf//b+elu9fJurS134R/8ie+ZXvfl1mRfnL//yxBTSl1Gs/AjcCKr3vrCNHp196
7bPfx6ST/JAZ/jKyee1LnPbJATd8/PjLnKTr738UatzXvs75YSnH+Pm799zLVPq1L8BdTdbZ99//
v8EtfX9o8viX/yZXCl8zeMjffyWO39d/kB9/EZyir336D4fHqHwqYpbVj1/nH97c3ztSfhtq/vGg
+TK3/t5f+/YUlUc8Zs+H5l/+LwAAAP//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Fotowoltaika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713,7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170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2 642,5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3 234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Fotowoltaika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713,7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170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2 642,5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3 234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171450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001375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180975</xdr:colOff>
      <xdr:row>1</xdr:row>
      <xdr:rowOff>123824</xdr:rowOff>
    </xdr:from>
    <xdr:to>
      <xdr:col>17</xdr:col>
      <xdr:colOff>180974</xdr:colOff>
      <xdr:row>3</xdr:row>
      <xdr:rowOff>123825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39050" y="314324"/>
          <a:ext cx="3047999" cy="619126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tx2">
                  <a:lumMod val="50000"/>
                </a:schemeClr>
              </a:solidFill>
            </a:rPr>
            <a:t>Stan projektów w bazie na dzień: 10.03.2023</a:t>
          </a:r>
        </a:p>
      </xdr:txBody>
    </xdr:sp>
    <xdr:clientData/>
  </xdr:twoCellAnchor>
  <xdr:twoCellAnchor>
    <xdr:from>
      <xdr:col>18</xdr:col>
      <xdr:colOff>257176</xdr:colOff>
      <xdr:row>10</xdr:row>
      <xdr:rowOff>28575</xdr:rowOff>
    </xdr:from>
    <xdr:to>
      <xdr:col>19</xdr:col>
      <xdr:colOff>1028701</xdr:colOff>
      <xdr:row>16</xdr:row>
      <xdr:rowOff>9525</xdr:rowOff>
    </xdr:to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372851" y="2247900"/>
          <a:ext cx="1600200" cy="112395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tx2">
                  <a:lumMod val="50000"/>
                </a:schemeClr>
              </a:solidFill>
            </a:rPr>
            <a:t>Copyright ©2023 IEO. Wszelkie prawa zastrzeżone. </a:t>
          </a:r>
        </a:p>
        <a:p>
          <a:endParaRPr lang="pl-PL" sz="1600">
            <a:solidFill>
              <a:schemeClr val="tx2">
                <a:lumMod val="50000"/>
              </a:schemeClr>
            </a:solidFill>
          </a:endParaRPr>
        </a:p>
      </xdr:txBody>
    </xdr:sp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C548F44-049B-4F41-8B7B-113F0DB252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73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639B038-ACC1-406D-984A-A405C37D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872F3030-706D-48AF-8403-98F7CD6520C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57562DD6-B08E-4B34-8FC3-E08D78995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1585F4F-C23A-42AE-A1ED-03CEC565D42C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0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65AC6B24-2537-4C3B-B949-6CCDEC4D6F40}"/>
            </a:ext>
          </a:extLst>
        </xdr:cNvPr>
        <xdr:cNvSpPr txBox="1"/>
      </xdr:nvSpPr>
      <xdr:spPr>
        <a:xfrm>
          <a:off x="54429" y="12898212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2 MW projektów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347383</xdr:colOff>
      <xdr:row>5</xdr:row>
      <xdr:rowOff>161515</xdr:rowOff>
    </xdr:from>
    <xdr:ext cx="9155206" cy="327141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52501" y="1495015"/>
          <a:ext cx="9155206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</a:t>
          </a:r>
          <a:r>
            <a:rPr lang="pl-PL" sz="1500" b="1" cap="none" spc="0" baseline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 przedstawiająca istniejące farmy oraz małe instalacje PV zawarte w bazie w podziale na województwa</a:t>
          </a:r>
          <a:endParaRPr lang="pl-PL" sz="1500" b="1" cap="none" spc="0">
            <a:ln w="12700">
              <a:noFill/>
              <a:prstDash val="solid"/>
            </a:ln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oneCellAnchor>
  <xdr:oneCellAnchor>
    <xdr:from>
      <xdr:col>18</xdr:col>
      <xdr:colOff>218004</xdr:colOff>
      <xdr:row>5</xdr:row>
      <xdr:rowOff>146806</xdr:rowOff>
    </xdr:from>
    <xdr:ext cx="8664417" cy="327141"/>
    <xdr:sp macro="" textlink="">
      <xdr:nvSpPr>
        <xdr:cNvPr id="22" name="Prostokąt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0863592" y="1480306"/>
          <a:ext cx="8664417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 przedstawiająca istniejące farmy oraz małe instalacje PV zawarte w bazie w podziale na moc</a:t>
          </a:r>
        </a:p>
      </xdr:txBody>
    </xdr:sp>
    <xdr:clientData/>
  </xdr:oneCellAnchor>
  <xdr:twoCellAnchor editAs="oneCell">
    <xdr:from>
      <xdr:col>2</xdr:col>
      <xdr:colOff>1</xdr:colOff>
      <xdr:row>8</xdr:row>
      <xdr:rowOff>1</xdr:rowOff>
    </xdr:from>
    <xdr:to>
      <xdr:col>17</xdr:col>
      <xdr:colOff>67236</xdr:colOff>
      <xdr:row>48</xdr:row>
      <xdr:rowOff>168089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5188950-95E6-4770-B6D1-9657C6CA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707" y="1905001"/>
          <a:ext cx="9144000" cy="778808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1</xdr:rowOff>
    </xdr:from>
    <xdr:to>
      <xdr:col>4</xdr:col>
      <xdr:colOff>575948</xdr:colOff>
      <xdr:row>11</xdr:row>
      <xdr:rowOff>65931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E02421F-EAC4-4A15-A1B6-23B2D6DD655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63706" y="1905001"/>
          <a:ext cx="1786183" cy="6374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605116</xdr:colOff>
      <xdr:row>8</xdr:row>
      <xdr:rowOff>0</xdr:rowOff>
    </xdr:from>
    <xdr:to>
      <xdr:col>32</xdr:col>
      <xdr:colOff>582705</xdr:colOff>
      <xdr:row>48</xdr:row>
      <xdr:rowOff>178481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57466F8-370B-44D1-BDEC-CAE3D8A0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45587" y="1905000"/>
          <a:ext cx="9054353" cy="7798481"/>
        </a:xfrm>
        <a:prstGeom prst="rect">
          <a:avLst/>
        </a:prstGeom>
      </xdr:spPr>
    </xdr:pic>
    <xdr:clientData/>
  </xdr:twoCellAnchor>
  <xdr:twoCellAnchor editAs="oneCell">
    <xdr:from>
      <xdr:col>17</xdr:col>
      <xdr:colOff>605116</xdr:colOff>
      <xdr:row>8</xdr:row>
      <xdr:rowOff>0</xdr:rowOff>
    </xdr:from>
    <xdr:to>
      <xdr:col>20</xdr:col>
      <xdr:colOff>604241</xdr:colOff>
      <xdr:row>11</xdr:row>
      <xdr:rowOff>84839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108A4D49-0656-47B6-B559-290A682CEFF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645587" y="1905000"/>
          <a:ext cx="1814478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582706</xdr:colOff>
      <xdr:row>42</xdr:row>
      <xdr:rowOff>78441</xdr:rowOff>
    </xdr:from>
    <xdr:to>
      <xdr:col>21</xdr:col>
      <xdr:colOff>353292</xdr:colOff>
      <xdr:row>48</xdr:row>
      <xdr:rowOff>173864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E15CDD5-9586-956D-D00A-5D3084443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23177" y="8460441"/>
          <a:ext cx="2191056" cy="123842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35</xdr:row>
      <xdr:rowOff>0</xdr:rowOff>
    </xdr:from>
    <xdr:to>
      <xdr:col>4</xdr:col>
      <xdr:colOff>148672</xdr:colOff>
      <xdr:row>49</xdr:row>
      <xdr:rowOff>372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C7A7198-6638-28DC-DBB6-EA89C7AE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5" y="7048500"/>
          <a:ext cx="1381318" cy="2667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11206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5118" y="47625"/>
          <a:ext cx="3613285" cy="16556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5B1E10E-8D7E-474B-8161-BE6DF63DD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5118" y="47625"/>
          <a:ext cx="3613285" cy="16444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252895F-A45E-4017-B0D6-782AED9D86E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7587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F0097BEE-BF59-4992-9907-FA6583025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009F4B8-F26C-4869-B64B-3B8F76E2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E856F9FD-F870-4C48-899F-47273142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F97FCC67-AEE5-42DE-949F-F7EB4B5D7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23604057-6943-4E8A-81C0-89F5295C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A8EAB4CA-5FCE-4433-BA54-A35C2A25C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7" name="Wykres 16">
              <a:extLst>
                <a:ext uri="{FF2B5EF4-FFF2-40B4-BE49-F238E27FC236}">
                  <a16:creationId xmlns:a16="http://schemas.microsoft.com/office/drawing/2014/main" id="{56EB6C44-5369-4BC2-BEE0-977D069AF3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2" name="Wykres 21">
              <a:extLst>
                <a:ext uri="{FF2B5EF4-FFF2-40B4-BE49-F238E27FC236}">
                  <a16:creationId xmlns:a16="http://schemas.microsoft.com/office/drawing/2014/main" id="{4EBA1049-ACDF-4FE3-9CFD-72105D2DC1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3" name="Wykres 22">
              <a:extLst>
                <a:ext uri="{FF2B5EF4-FFF2-40B4-BE49-F238E27FC236}">
                  <a16:creationId xmlns:a16="http://schemas.microsoft.com/office/drawing/2014/main" id="{25B37B80-66E5-4F31-9278-43EA2C8A16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7:S17" totalsRowShown="0" headerRowDxfId="41" dataDxfId="39" headerRowBorderDxfId="40" tableBorderDxfId="38">
  <autoFilter ref="B7:S17" xr:uid="{00000000-0009-0000-0100-000001000000}"/>
  <sortState xmlns:xlrd2="http://schemas.microsoft.com/office/spreadsheetml/2017/richdata2" ref="B8:S17">
    <sortCondition ref="B7:B17"/>
  </sortState>
  <tableColumns count="18">
    <tableColumn id="22" xr3:uid="{72F084CD-1458-41C8-9FC5-044B5C576BB8}" name="Lp." dataDxfId="37"/>
    <tableColumn id="2" xr3:uid="{00000000-0010-0000-0000-000002000000}" name="Rodzaj instalacji" dataDxfId="36"/>
    <tableColumn id="3" xr3:uid="{00000000-0010-0000-0000-000003000000}" name="Miejscowość" dataDxfId="35"/>
    <tableColumn id="4" xr3:uid="{00000000-0010-0000-0000-000004000000}" name="Gmina" dataDxfId="34"/>
    <tableColumn id="5" xr3:uid="{00000000-0010-0000-0000-000005000000}" name="Powiat" dataDxfId="33"/>
    <tableColumn id="6" xr3:uid="{00000000-0010-0000-0000-000006000000}" name="Województwo " dataDxfId="32"/>
    <tableColumn id="7" xr3:uid="{00000000-0010-0000-0000-000007000000}" name="Moc [MW]" dataDxfId="31"/>
    <tableColumn id="8" xr3:uid="{00000000-0010-0000-0000-000008000000}" name="Inwestor" dataDxfId="30"/>
    <tableColumn id="10" xr3:uid="{00000000-0010-0000-0000-00000A000000}" name="Adres" dataDxfId="29"/>
    <tableColumn id="11" xr3:uid="{00000000-0010-0000-0000-00000B000000}" name="Kod pocztowy" dataDxfId="28"/>
    <tableColumn id="12" xr3:uid="{00000000-0010-0000-0000-00000C000000}" name="Miejscowość inwestora" dataDxfId="27"/>
    <tableColumn id="13" xr3:uid="{00000000-0010-0000-0000-00000D000000}" name="Województwo inwestora" dataDxfId="26"/>
    <tableColumn id="14" xr3:uid="{00000000-0010-0000-0000-00000E000000}" name="Spółka holdingowa" dataDxfId="25"/>
    <tableColumn id="15" xr3:uid="{00000000-0010-0000-0000-00000F000000}" name="NIP" dataDxfId="24"/>
    <tableColumn id="17" xr3:uid="{00000000-0010-0000-0000-000011000000}" name="Data Wydania" dataDxfId="23"/>
    <tableColumn id="18" xr3:uid="{00000000-0010-0000-0000-000012000000}" name="Data Od" dataDxfId="22"/>
    <tableColumn id="19" xr3:uid="{00000000-0010-0000-0000-000013000000}" name="Data Do" dataDxfId="21"/>
    <tableColumn id="20" xr3:uid="{00000000-0010-0000-0000-000014000000}" name="Link do koncesji" dataDxfId="2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C39D1E-317B-4A03-BFFB-28DB7E61977A}" name="Tabela13" displayName="Tabela13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98F423F5-2BAD-4B78-BE4A-484259822E18}" name="Lp." dataDxfId="15"/>
    <tableColumn id="2" xr3:uid="{B860AD2D-3A2B-4555-BFC9-2400417E5EF9}" name="Rodzaj instalacji" dataDxfId="14"/>
    <tableColumn id="3" xr3:uid="{65D5A359-0A19-4C6E-B4FB-0C5D5A8A5886}" name="Miejscowość" dataDxfId="13"/>
    <tableColumn id="4" xr3:uid="{651C05F6-DB87-4E1A-BF1F-099B0C2B8DDC}" name="Gmina" dataDxfId="12"/>
    <tableColumn id="5" xr3:uid="{965CBDEA-2E4C-41A7-B3D2-B828D3B90D42}" name="Powiat" dataDxfId="11"/>
    <tableColumn id="6" xr3:uid="{0B63D651-5043-4542-B07C-468969D86698}" name="Województwo " dataDxfId="10"/>
    <tableColumn id="7" xr3:uid="{926391B5-83FC-4C5C-BE8A-422A5769EB47}" name="Moc [MW]" dataDxfId="9"/>
    <tableColumn id="8" xr3:uid="{61470DDC-9B6F-43A4-96F3-CA9F09C4DE6E}" name="Inwestor" dataDxfId="8"/>
    <tableColumn id="10" xr3:uid="{58FF88BA-CA5A-479A-A622-2EFDFC205938}" name="Adres" dataDxfId="7"/>
    <tableColumn id="11" xr3:uid="{FB008D98-E9B4-4C83-96EA-C830029A60AA}" name="Kod pocztowy" dataDxfId="6"/>
    <tableColumn id="12" xr3:uid="{EB115A53-9A5D-439D-8803-8A0D54D0AE49}" name="Miejscowość inwestora" dataDxfId="5"/>
    <tableColumn id="13" xr3:uid="{E5A04FE8-0E85-44D1-9656-10A7AA670029}" name="Województwo inwestora" dataDxfId="4"/>
    <tableColumn id="15" xr3:uid="{C02B0608-A6D6-4140-85FE-8F9E6CF4531C}" name="NIP" dataDxfId="3"/>
    <tableColumn id="17" xr3:uid="{733D3FE1-46C3-41E3-9DC3-887E02B46461}" name="Data wpisu do rejestru" dataDxfId="2"/>
    <tableColumn id="18" xr3:uid="{356C7DDB-C549-4803-865B-C0D602CBBFF9}" name="Data Od" dataDxfId="1"/>
    <tableColumn id="20" xr3:uid="{128018B3-BD5B-4073-A31D-0C0BAB427819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2"/>
  <sheetViews>
    <sheetView tabSelected="1" workbookViewId="0">
      <selection activeCell="T27" sqref="T27"/>
    </sheetView>
  </sheetViews>
  <sheetFormatPr defaultColWidth="0" defaultRowHeight="15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54"/>
      <c r="T1" s="54"/>
      <c r="U1" s="9"/>
      <c r="V1" s="9"/>
      <c r="W1" s="9"/>
      <c r="X1" s="9"/>
    </row>
    <row r="2" spans="1:24" ht="29.25" thickBot="1" x14ac:dyDescent="0.5">
      <c r="A2" s="9"/>
      <c r="B2" s="121" t="s">
        <v>215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9"/>
      <c r="N2" s="9"/>
      <c r="O2" s="9"/>
      <c r="P2" s="9"/>
      <c r="Q2" s="9"/>
      <c r="R2" s="9"/>
      <c r="S2" s="54"/>
      <c r="T2" s="54"/>
      <c r="U2" s="9"/>
      <c r="V2" s="9"/>
      <c r="W2" s="9"/>
      <c r="X2" s="9"/>
    </row>
    <row r="3" spans="1:24" ht="19.5" thickBot="1" x14ac:dyDescent="0.35">
      <c r="A3" s="9"/>
      <c r="B3" s="122" t="s">
        <v>76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9"/>
      <c r="N3" s="9"/>
      <c r="O3" s="9"/>
      <c r="P3" s="9"/>
      <c r="Q3" s="9"/>
      <c r="R3" s="9"/>
      <c r="S3" s="54"/>
      <c r="T3" s="54"/>
      <c r="U3" s="9"/>
      <c r="V3" s="9"/>
      <c r="W3" s="9"/>
      <c r="X3" s="9"/>
    </row>
    <row r="4" spans="1:24" ht="15.75" thickTop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54"/>
      <c r="T4" s="54"/>
      <c r="U4" s="9"/>
      <c r="V4" s="9"/>
      <c r="W4" s="9"/>
      <c r="X4" s="9"/>
    </row>
    <row r="5" spans="1:24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54"/>
      <c r="T5" s="54"/>
      <c r="U5" s="9"/>
      <c r="V5" s="9"/>
      <c r="W5" s="9"/>
      <c r="X5" s="9"/>
    </row>
    <row r="6" spans="1:24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54"/>
      <c r="T6" s="54"/>
      <c r="U6" s="9"/>
      <c r="V6" s="9"/>
      <c r="W6" s="9"/>
      <c r="X6" s="9"/>
    </row>
    <row r="7" spans="1:24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54"/>
      <c r="T7" s="54"/>
      <c r="U7" s="9"/>
      <c r="V7" s="9"/>
      <c r="W7" s="9"/>
      <c r="X7" s="9"/>
    </row>
    <row r="8" spans="1:24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54"/>
      <c r="T8" s="54"/>
      <c r="U8" s="9"/>
      <c r="V8" s="9"/>
      <c r="W8" s="9"/>
      <c r="X8" s="9"/>
    </row>
    <row r="9" spans="1:24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54"/>
      <c r="T9" s="54"/>
      <c r="U9" s="9"/>
      <c r="V9" s="9"/>
      <c r="W9" s="9"/>
      <c r="X9" s="9"/>
    </row>
    <row r="10" spans="1:24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54"/>
      <c r="T10" s="54"/>
      <c r="U10" s="9"/>
      <c r="V10" s="9"/>
      <c r="W10" s="9"/>
      <c r="X10" s="9"/>
    </row>
    <row r="11" spans="1:24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54"/>
      <c r="T11" s="54"/>
      <c r="U11" s="9"/>
      <c r="V11" s="9"/>
      <c r="W11" s="9"/>
      <c r="X11" s="9"/>
    </row>
    <row r="12" spans="1:24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54"/>
      <c r="T12" s="54"/>
      <c r="U12" s="9"/>
      <c r="V12" s="9"/>
      <c r="W12" s="9"/>
      <c r="X12" s="9"/>
    </row>
    <row r="13" spans="1:24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54"/>
      <c r="T13" s="54"/>
      <c r="U13" s="9"/>
      <c r="V13" s="9"/>
      <c r="W13" s="9"/>
      <c r="X13" s="9"/>
    </row>
    <row r="14" spans="1:24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54"/>
      <c r="T14" s="54"/>
      <c r="U14" s="9"/>
      <c r="V14" s="9"/>
      <c r="W14" s="9"/>
      <c r="X14" s="9"/>
    </row>
    <row r="15" spans="1:24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54"/>
      <c r="T15" s="54"/>
      <c r="U15" s="9"/>
      <c r="V15" s="9"/>
      <c r="W15" s="9"/>
      <c r="X15" s="9"/>
    </row>
    <row r="16" spans="1:24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54"/>
      <c r="T16" s="54"/>
      <c r="U16" s="9"/>
      <c r="V16" s="9"/>
      <c r="W16" s="9"/>
      <c r="X16" s="9"/>
    </row>
    <row r="17" spans="1:24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54"/>
      <c r="T17" s="54"/>
      <c r="U17" s="9"/>
      <c r="V17" s="9"/>
      <c r="W17" s="9"/>
      <c r="X17" s="9"/>
    </row>
    <row r="18" spans="1:24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54"/>
      <c r="T18" s="54"/>
      <c r="U18" s="9"/>
      <c r="V18" s="9"/>
      <c r="W18" s="9"/>
      <c r="X18" s="9"/>
    </row>
    <row r="19" spans="1:24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54"/>
      <c r="T19" s="54"/>
      <c r="U19" s="9"/>
      <c r="V19" s="9"/>
      <c r="W19" s="9"/>
      <c r="X19" s="9"/>
    </row>
    <row r="20" spans="1:24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54"/>
      <c r="T20" s="54"/>
      <c r="U20" s="9"/>
      <c r="V20" s="9"/>
      <c r="W20" s="9"/>
      <c r="X20" s="9"/>
    </row>
    <row r="21" spans="1:24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54"/>
      <c r="T21" s="54"/>
      <c r="U21" s="9"/>
      <c r="V21" s="9"/>
      <c r="W21" s="9"/>
      <c r="X21" s="9"/>
    </row>
    <row r="22" spans="1:24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54"/>
      <c r="T22" s="54"/>
      <c r="U22" s="9"/>
      <c r="V22" s="9"/>
      <c r="W22" s="9"/>
      <c r="X22" s="9"/>
    </row>
    <row r="23" spans="1:24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54"/>
      <c r="T23" s="54"/>
      <c r="U23" s="9"/>
      <c r="V23" s="9"/>
      <c r="W23" s="9"/>
      <c r="X23" s="9"/>
    </row>
    <row r="24" spans="1:24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54"/>
      <c r="T24" s="54"/>
      <c r="U24" s="9"/>
      <c r="V24" s="9"/>
      <c r="W24" s="9"/>
      <c r="X24" s="9"/>
    </row>
    <row r="25" spans="1:24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54"/>
      <c r="T25" s="54"/>
      <c r="U25" s="9"/>
      <c r="V25" s="9"/>
      <c r="W25" s="9"/>
      <c r="X25" s="9"/>
    </row>
    <row r="26" spans="1:24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54"/>
      <c r="T26" s="54"/>
      <c r="U26" s="9"/>
      <c r="V26" s="9"/>
      <c r="W26" s="9"/>
      <c r="X26" s="9"/>
    </row>
    <row r="27" spans="1:24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54"/>
      <c r="T27" s="54"/>
      <c r="U27" s="9"/>
      <c r="V27" s="9"/>
      <c r="W27" s="9"/>
      <c r="X27" s="9"/>
    </row>
    <row r="28" spans="1:24" hidden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8"/>
      <c r="T28" s="8"/>
      <c r="U28" s="9"/>
      <c r="V28" s="9"/>
      <c r="W28" s="9"/>
      <c r="X28" s="9"/>
    </row>
    <row r="29" spans="1:24" hidden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8"/>
      <c r="T29" s="8"/>
      <c r="U29" s="9"/>
      <c r="V29" s="9"/>
      <c r="W29" s="9"/>
      <c r="X29" s="9"/>
    </row>
    <row r="30" spans="1:24" hidden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8"/>
      <c r="T30" s="8"/>
      <c r="U30" s="9"/>
      <c r="V30" s="9"/>
      <c r="W30" s="9"/>
      <c r="X30" s="9"/>
    </row>
    <row r="31" spans="1:24" hidden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8"/>
      <c r="T31" s="8"/>
      <c r="U31" s="9"/>
      <c r="V31" s="9"/>
      <c r="W31" s="9"/>
      <c r="X31" s="9"/>
    </row>
    <row r="32" spans="1:24" hidden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8"/>
      <c r="T32" s="8"/>
      <c r="U32" s="9"/>
      <c r="V32" s="9"/>
      <c r="W32" s="9"/>
      <c r="X32" s="9"/>
    </row>
    <row r="33" spans="1:24" hidden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8"/>
      <c r="T33" s="8"/>
      <c r="U33" s="9"/>
      <c r="V33" s="9"/>
      <c r="W33" s="9"/>
      <c r="X33" s="9"/>
    </row>
    <row r="34" spans="1:24" hidden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8"/>
      <c r="T34" s="8"/>
      <c r="U34" s="9"/>
      <c r="V34" s="9"/>
      <c r="W34" s="9"/>
      <c r="X34" s="9"/>
    </row>
    <row r="35" spans="1:24" hidden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8"/>
      <c r="T35" s="8"/>
      <c r="U35" s="9"/>
      <c r="V35" s="9"/>
      <c r="W35" s="9"/>
      <c r="X35" s="9"/>
    </row>
    <row r="36" spans="1:24" hidden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8"/>
      <c r="T36" s="8"/>
      <c r="U36" s="9"/>
      <c r="V36" s="9"/>
      <c r="W36" s="9"/>
      <c r="X36" s="9"/>
    </row>
    <row r="37" spans="1:24" hidden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8"/>
      <c r="T37" s="8"/>
      <c r="U37" s="9"/>
      <c r="V37" s="9"/>
      <c r="W37" s="9"/>
      <c r="X37" s="9"/>
    </row>
    <row r="38" spans="1:24" hidden="1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8"/>
      <c r="T38" s="8"/>
      <c r="U38" s="9"/>
      <c r="V38" s="9"/>
      <c r="W38" s="9"/>
      <c r="X38" s="9"/>
    </row>
    <row r="49" customFormat="1" hidden="1" x14ac:dyDescent="0.25"/>
    <row r="50" customFormat="1" hidden="1" x14ac:dyDescent="0.25"/>
    <row r="51" customFormat="1" hidden="1" x14ac:dyDescent="0.25"/>
    <row r="52" customFormat="1" hidden="1" x14ac:dyDescent="0.25"/>
    <row r="53" customFormat="1" hidden="1" x14ac:dyDescent="0.25"/>
    <row r="54" customFormat="1" hidden="1" x14ac:dyDescent="0.25"/>
    <row r="55" customFormat="1" hidden="1" x14ac:dyDescent="0.25"/>
    <row r="56" customFormat="1" hidden="1" x14ac:dyDescent="0.25"/>
    <row r="57" customFormat="1" hidden="1" x14ac:dyDescent="0.25"/>
    <row r="58" customFormat="1" hidden="1" x14ac:dyDescent="0.25"/>
    <row r="59" customFormat="1" hidden="1" x14ac:dyDescent="0.25"/>
    <row r="60" customFormat="1" hidden="1" x14ac:dyDescent="0.25"/>
    <row r="61" customFormat="1" hidden="1" x14ac:dyDescent="0.25"/>
    <row r="62" customFormat="1" hidden="1" x14ac:dyDescent="0.25"/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9"/>
  <sheetViews>
    <sheetView zoomScale="85" zoomScaleNormal="85" workbookViewId="0">
      <selection activeCell="B6" sqref="B6:H6"/>
    </sheetView>
  </sheetViews>
  <sheetFormatPr defaultColWidth="0" defaultRowHeight="15" zeroHeight="1" x14ac:dyDescent="0.25"/>
  <cols>
    <col min="1" max="1" width="9.140625" style="74" customWidth="1"/>
    <col min="2" max="2" width="11.5703125" style="74" customWidth="1"/>
    <col min="3" max="3" width="17.5703125" style="75" customWidth="1"/>
    <col min="4" max="4" width="26.140625" style="74" customWidth="1"/>
    <col min="5" max="5" width="22.85546875" style="74" bestFit="1" customWidth="1"/>
    <col min="6" max="6" width="18.7109375" style="74" customWidth="1"/>
    <col min="7" max="7" width="21.85546875" style="74" bestFit="1" customWidth="1"/>
    <col min="8" max="8" width="12.7109375" style="74" customWidth="1"/>
    <col min="9" max="9" width="30.42578125" style="74" customWidth="1"/>
    <col min="10" max="10" width="26.5703125" style="74" customWidth="1"/>
    <col min="11" max="11" width="15.5703125" style="76" customWidth="1"/>
    <col min="12" max="12" width="23.7109375" style="74" customWidth="1"/>
    <col min="13" max="13" width="25.140625" style="74" customWidth="1"/>
    <col min="14" max="14" width="19.85546875" style="74" customWidth="1"/>
    <col min="15" max="15" width="12" style="74" bestFit="1" customWidth="1"/>
    <col min="16" max="16" width="13.140625" style="77" customWidth="1"/>
    <col min="17" max="17" width="17.140625" style="77" customWidth="1"/>
    <col min="18" max="18" width="18.7109375" style="77" customWidth="1"/>
    <col min="19" max="19" width="90.42578125" style="74" hidden="1" customWidth="1"/>
    <col min="20" max="20" width="9.140625" style="74" customWidth="1"/>
    <col min="21" max="24" width="0" style="78" hidden="1" customWidth="1"/>
    <col min="25" max="16384" width="9.140625" style="78" hidden="1"/>
  </cols>
  <sheetData>
    <row r="1" spans="1:20" s="54" customFormat="1" ht="33.75" x14ac:dyDescent="0.25">
      <c r="C1" s="61"/>
      <c r="D1" s="1"/>
      <c r="E1" s="1"/>
      <c r="F1" s="5" t="s">
        <v>212</v>
      </c>
      <c r="G1" s="1"/>
      <c r="H1" s="1"/>
      <c r="I1" s="5"/>
      <c r="J1" s="4"/>
      <c r="K1" s="63"/>
      <c r="L1" s="4"/>
      <c r="M1" s="4"/>
      <c r="N1" s="4"/>
      <c r="O1" s="4"/>
      <c r="P1" s="59"/>
      <c r="Q1" s="59"/>
      <c r="R1" s="59"/>
    </row>
    <row r="2" spans="1:20" s="54" customFormat="1" ht="15.75" x14ac:dyDescent="0.25">
      <c r="C2" s="61"/>
      <c r="D2" s="1"/>
      <c r="E2" s="1"/>
      <c r="F2" s="6" t="s">
        <v>110</v>
      </c>
      <c r="G2" s="1"/>
      <c r="H2" s="1"/>
      <c r="I2" s="6"/>
      <c r="J2" s="2"/>
      <c r="K2" s="64"/>
      <c r="L2" s="2"/>
      <c r="M2" s="2"/>
      <c r="N2" s="2"/>
      <c r="O2" s="2"/>
      <c r="P2" s="59"/>
      <c r="Q2" s="59"/>
      <c r="R2" s="59"/>
    </row>
    <row r="3" spans="1:20" s="54" customFormat="1" ht="15.75" x14ac:dyDescent="0.25">
      <c r="C3" s="61"/>
      <c r="D3" s="1"/>
      <c r="E3" s="1"/>
      <c r="F3" s="6" t="s">
        <v>174</v>
      </c>
      <c r="G3" s="1"/>
      <c r="H3" s="1"/>
      <c r="I3" s="6"/>
      <c r="J3" s="2"/>
      <c r="K3" s="64"/>
      <c r="L3" s="2"/>
      <c r="M3" s="2"/>
      <c r="N3" s="2"/>
      <c r="O3" s="2"/>
      <c r="P3" s="59"/>
      <c r="Q3" s="59"/>
      <c r="R3" s="59"/>
    </row>
    <row r="4" spans="1:20" s="54" customFormat="1" ht="15.75" x14ac:dyDescent="0.25">
      <c r="C4" s="61"/>
      <c r="D4" s="1"/>
      <c r="E4" s="1"/>
      <c r="F4" s="84" t="s">
        <v>175</v>
      </c>
      <c r="G4" s="1"/>
      <c r="H4" s="1"/>
      <c r="I4" s="3"/>
      <c r="J4" s="3"/>
      <c r="K4" s="65"/>
      <c r="L4" s="3"/>
      <c r="M4" s="3"/>
      <c r="N4" s="3"/>
      <c r="O4" s="3"/>
      <c r="P4" s="59"/>
      <c r="Q4" s="59"/>
      <c r="R4" s="59"/>
    </row>
    <row r="5" spans="1:20" s="54" customFormat="1" ht="51.75" customHeight="1" x14ac:dyDescent="0.25">
      <c r="C5" s="62"/>
      <c r="K5" s="66"/>
      <c r="P5" s="59"/>
      <c r="Q5" s="59"/>
      <c r="R5" s="59"/>
    </row>
    <row r="6" spans="1:20" customFormat="1" ht="18.75" x14ac:dyDescent="0.3">
      <c r="A6" s="54"/>
      <c r="B6" s="124" t="s">
        <v>54</v>
      </c>
      <c r="C6" s="124"/>
      <c r="D6" s="124"/>
      <c r="E6" s="124"/>
      <c r="F6" s="124"/>
      <c r="G6" s="124"/>
      <c r="H6" s="124"/>
      <c r="I6" s="60" t="s">
        <v>53</v>
      </c>
      <c r="J6" s="7"/>
      <c r="K6" s="67"/>
      <c r="L6" s="7"/>
      <c r="M6" s="7"/>
      <c r="N6" s="7"/>
      <c r="O6" s="7"/>
      <c r="P6" s="123" t="s">
        <v>58</v>
      </c>
      <c r="Q6" s="123"/>
      <c r="R6" s="123"/>
      <c r="S6" s="7"/>
      <c r="T6" s="54"/>
    </row>
    <row r="7" spans="1:20" customFormat="1" ht="38.25" customHeight="1" x14ac:dyDescent="0.25">
      <c r="A7" s="54"/>
      <c r="B7" s="87" t="s">
        <v>55</v>
      </c>
      <c r="C7" s="87" t="s">
        <v>0</v>
      </c>
      <c r="D7" s="87" t="s">
        <v>8</v>
      </c>
      <c r="E7" s="87" t="s">
        <v>1</v>
      </c>
      <c r="F7" s="87" t="s">
        <v>2</v>
      </c>
      <c r="G7" s="87" t="s">
        <v>57</v>
      </c>
      <c r="H7" s="88" t="s">
        <v>9</v>
      </c>
      <c r="I7" s="89" t="s">
        <v>3</v>
      </c>
      <c r="J7" s="87" t="s">
        <v>4</v>
      </c>
      <c r="K7" s="87" t="s">
        <v>6</v>
      </c>
      <c r="L7" s="87" t="s">
        <v>73</v>
      </c>
      <c r="M7" s="87" t="s">
        <v>56</v>
      </c>
      <c r="N7" s="87" t="s">
        <v>61</v>
      </c>
      <c r="O7" s="90" t="s">
        <v>5</v>
      </c>
      <c r="P7" s="91" t="s">
        <v>182</v>
      </c>
      <c r="Q7" s="91" t="s">
        <v>180</v>
      </c>
      <c r="R7" s="91" t="s">
        <v>181</v>
      </c>
      <c r="S7" s="68" t="s">
        <v>7</v>
      </c>
      <c r="T7" s="54"/>
    </row>
    <row r="8" spans="1:20" customFormat="1" x14ac:dyDescent="0.25">
      <c r="A8" s="54"/>
      <c r="B8" s="69">
        <v>1</v>
      </c>
      <c r="C8" t="s">
        <v>187</v>
      </c>
      <c r="D8" t="s">
        <v>90</v>
      </c>
      <c r="E8" t="s">
        <v>41</v>
      </c>
      <c r="F8" t="s">
        <v>42</v>
      </c>
      <c r="G8" t="s">
        <v>35</v>
      </c>
      <c r="H8" s="72">
        <v>0.998</v>
      </c>
      <c r="I8" t="s">
        <v>116</v>
      </c>
      <c r="J8" t="s">
        <v>107</v>
      </c>
      <c r="K8" t="s">
        <v>105</v>
      </c>
      <c r="L8" t="s">
        <v>41</v>
      </c>
      <c r="M8" t="s">
        <v>35</v>
      </c>
      <c r="N8" s="71" t="s">
        <v>204</v>
      </c>
      <c r="O8" s="92" t="s">
        <v>131</v>
      </c>
      <c r="P8" s="73">
        <v>43917</v>
      </c>
      <c r="Q8" s="73">
        <v>43917</v>
      </c>
      <c r="R8" s="73">
        <v>47569</v>
      </c>
      <c r="S8" s="70"/>
      <c r="T8" s="57"/>
    </row>
    <row r="9" spans="1:20" customFormat="1" x14ac:dyDescent="0.25">
      <c r="A9" s="54"/>
      <c r="B9" s="69">
        <v>2</v>
      </c>
      <c r="C9" t="s">
        <v>187</v>
      </c>
      <c r="D9" t="s">
        <v>140</v>
      </c>
      <c r="E9" t="s">
        <v>84</v>
      </c>
      <c r="F9" t="s">
        <v>40</v>
      </c>
      <c r="G9" t="s">
        <v>36</v>
      </c>
      <c r="H9" s="72">
        <v>1.214</v>
      </c>
      <c r="I9" t="s">
        <v>117</v>
      </c>
      <c r="J9" t="s">
        <v>120</v>
      </c>
      <c r="K9" t="s">
        <v>121</v>
      </c>
      <c r="L9" t="s">
        <v>122</v>
      </c>
      <c r="M9" t="s">
        <v>36</v>
      </c>
      <c r="N9" t="s">
        <v>117</v>
      </c>
      <c r="O9" s="92">
        <v>5932141279</v>
      </c>
      <c r="P9" s="73">
        <v>44838</v>
      </c>
      <c r="Q9" s="73">
        <v>44838</v>
      </c>
      <c r="R9" s="73">
        <v>51501</v>
      </c>
      <c r="S9" s="70"/>
      <c r="T9" s="56"/>
    </row>
    <row r="10" spans="1:20" customFormat="1" x14ac:dyDescent="0.25">
      <c r="A10" s="54"/>
      <c r="B10" s="69">
        <v>3</v>
      </c>
      <c r="C10" t="s">
        <v>187</v>
      </c>
      <c r="D10" t="s">
        <v>91</v>
      </c>
      <c r="E10" t="s">
        <v>92</v>
      </c>
      <c r="F10" t="s">
        <v>93</v>
      </c>
      <c r="G10" t="s">
        <v>11</v>
      </c>
      <c r="H10" s="72">
        <v>1.5049999999999999</v>
      </c>
      <c r="I10" t="s">
        <v>94</v>
      </c>
      <c r="J10" t="s">
        <v>108</v>
      </c>
      <c r="K10" t="s">
        <v>109</v>
      </c>
      <c r="L10" t="s">
        <v>91</v>
      </c>
      <c r="M10" t="s">
        <v>11</v>
      </c>
      <c r="N10" s="71" t="s">
        <v>201</v>
      </c>
      <c r="O10" s="92" t="s">
        <v>132</v>
      </c>
      <c r="P10" s="73">
        <v>43817</v>
      </c>
      <c r="Q10" s="73">
        <v>43817</v>
      </c>
      <c r="R10" s="73">
        <v>47848</v>
      </c>
      <c r="S10" s="70"/>
      <c r="T10" s="57"/>
    </row>
    <row r="11" spans="1:20" customFormat="1" x14ac:dyDescent="0.25">
      <c r="A11" s="54"/>
      <c r="B11" s="69">
        <v>4</v>
      </c>
      <c r="C11" t="s">
        <v>187</v>
      </c>
      <c r="D11" t="s">
        <v>37</v>
      </c>
      <c r="E11" t="s">
        <v>141</v>
      </c>
      <c r="F11" t="s">
        <v>38</v>
      </c>
      <c r="G11" t="s">
        <v>35</v>
      </c>
      <c r="H11" s="72">
        <v>1.651</v>
      </c>
      <c r="I11" t="s">
        <v>62</v>
      </c>
      <c r="J11" t="s">
        <v>125</v>
      </c>
      <c r="K11" t="s">
        <v>126</v>
      </c>
      <c r="L11" t="s">
        <v>22</v>
      </c>
      <c r="M11" t="s">
        <v>13</v>
      </c>
      <c r="N11" s="71" t="s">
        <v>206</v>
      </c>
      <c r="O11" s="92" t="s">
        <v>134</v>
      </c>
      <c r="P11" s="73">
        <v>43271</v>
      </c>
      <c r="Q11" s="73">
        <v>43276</v>
      </c>
      <c r="R11" s="73">
        <v>46929</v>
      </c>
      <c r="S11" s="86"/>
      <c r="T11" s="57"/>
    </row>
    <row r="12" spans="1:20" customFormat="1" x14ac:dyDescent="0.25">
      <c r="A12" s="54"/>
      <c r="B12" s="69">
        <v>5</v>
      </c>
      <c r="C12" t="s">
        <v>187</v>
      </c>
      <c r="D12" t="s">
        <v>142</v>
      </c>
      <c r="E12" t="s">
        <v>87</v>
      </c>
      <c r="F12" t="s">
        <v>86</v>
      </c>
      <c r="G12" t="s">
        <v>35</v>
      </c>
      <c r="H12" s="72">
        <v>1.9790000000000001</v>
      </c>
      <c r="I12" t="s">
        <v>88</v>
      </c>
      <c r="J12" t="s">
        <v>106</v>
      </c>
      <c r="K12" t="s">
        <v>46</v>
      </c>
      <c r="L12" t="s">
        <v>37</v>
      </c>
      <c r="M12" t="s">
        <v>35</v>
      </c>
      <c r="N12" s="71" t="s">
        <v>205</v>
      </c>
      <c r="O12" s="92" t="s">
        <v>135</v>
      </c>
      <c r="P12" s="73">
        <v>43998</v>
      </c>
      <c r="Q12" s="73">
        <v>43998</v>
      </c>
      <c r="R12" s="73">
        <v>54788</v>
      </c>
      <c r="S12" s="70"/>
      <c r="T12" s="56"/>
    </row>
    <row r="13" spans="1:20" customFormat="1" x14ac:dyDescent="0.25">
      <c r="A13" s="54"/>
      <c r="B13" s="69">
        <v>6</v>
      </c>
      <c r="C13" t="s">
        <v>187</v>
      </c>
      <c r="D13" t="s">
        <v>81</v>
      </c>
      <c r="E13" t="s">
        <v>81</v>
      </c>
      <c r="F13" t="s">
        <v>19</v>
      </c>
      <c r="G13" t="s">
        <v>20</v>
      </c>
      <c r="H13" s="72">
        <v>1.9990000000000001</v>
      </c>
      <c r="I13" t="s">
        <v>82</v>
      </c>
      <c r="J13" t="s">
        <v>100</v>
      </c>
      <c r="K13" t="s">
        <v>101</v>
      </c>
      <c r="L13" t="s">
        <v>102</v>
      </c>
      <c r="M13" t="s">
        <v>20</v>
      </c>
      <c r="N13" s="71" t="s">
        <v>207</v>
      </c>
      <c r="O13" s="92" t="s">
        <v>136</v>
      </c>
      <c r="P13" s="73">
        <v>44147</v>
      </c>
      <c r="Q13" s="73">
        <v>44147</v>
      </c>
      <c r="R13" s="73">
        <v>47848</v>
      </c>
      <c r="S13" s="70"/>
      <c r="T13" s="56"/>
    </row>
    <row r="14" spans="1:20" customFormat="1" x14ac:dyDescent="0.25">
      <c r="A14" s="54"/>
      <c r="B14" s="69">
        <v>7</v>
      </c>
      <c r="C14" t="s">
        <v>187</v>
      </c>
      <c r="D14" t="s">
        <v>143</v>
      </c>
      <c r="E14" t="s">
        <v>29</v>
      </c>
      <c r="F14" t="s">
        <v>30</v>
      </c>
      <c r="G14" t="s">
        <v>27</v>
      </c>
      <c r="H14" s="72">
        <v>1.9990000000000001</v>
      </c>
      <c r="I14" t="s">
        <v>118</v>
      </c>
      <c r="J14" t="s">
        <v>127</v>
      </c>
      <c r="K14" t="s">
        <v>31</v>
      </c>
      <c r="L14" t="s">
        <v>28</v>
      </c>
      <c r="M14" t="s">
        <v>27</v>
      </c>
      <c r="N14" t="s">
        <v>118</v>
      </c>
      <c r="O14" s="92" t="s">
        <v>137</v>
      </c>
      <c r="P14" s="73">
        <v>44614</v>
      </c>
      <c r="Q14" s="73">
        <v>44614</v>
      </c>
      <c r="R14" s="73">
        <v>51501</v>
      </c>
      <c r="S14" s="70"/>
      <c r="T14" s="56"/>
    </row>
    <row r="15" spans="1:20" customFormat="1" x14ac:dyDescent="0.25">
      <c r="A15" s="54"/>
      <c r="B15" s="69">
        <v>8</v>
      </c>
      <c r="C15" t="s">
        <v>187</v>
      </c>
      <c r="D15" t="s">
        <v>50</v>
      </c>
      <c r="E15" t="s">
        <v>51</v>
      </c>
      <c r="F15" t="s">
        <v>17</v>
      </c>
      <c r="G15" t="s">
        <v>14</v>
      </c>
      <c r="H15" s="72">
        <v>2.1379999999999999</v>
      </c>
      <c r="I15" t="s">
        <v>49</v>
      </c>
      <c r="J15" t="s">
        <v>123</v>
      </c>
      <c r="K15" t="s">
        <v>124</v>
      </c>
      <c r="L15" t="s">
        <v>48</v>
      </c>
      <c r="M15" t="s">
        <v>36</v>
      </c>
      <c r="N15" s="71" t="s">
        <v>203</v>
      </c>
      <c r="O15" s="92" t="s">
        <v>133</v>
      </c>
      <c r="P15" s="73">
        <v>37789</v>
      </c>
      <c r="Q15" s="73">
        <v>37790</v>
      </c>
      <c r="R15" s="73">
        <v>47848</v>
      </c>
      <c r="S15" s="70"/>
      <c r="T15" s="57"/>
    </row>
    <row r="16" spans="1:20" customFormat="1" x14ac:dyDescent="0.25">
      <c r="A16" s="54"/>
      <c r="B16" s="69">
        <v>9</v>
      </c>
      <c r="C16" t="s">
        <v>187</v>
      </c>
      <c r="D16" t="s">
        <v>44</v>
      </c>
      <c r="E16" t="s">
        <v>44</v>
      </c>
      <c r="F16" t="s">
        <v>43</v>
      </c>
      <c r="G16" t="s">
        <v>35</v>
      </c>
      <c r="H16" s="72">
        <v>7.9870000000000001</v>
      </c>
      <c r="I16" t="s">
        <v>85</v>
      </c>
      <c r="J16" t="s">
        <v>103</v>
      </c>
      <c r="K16" t="s">
        <v>45</v>
      </c>
      <c r="L16" t="s">
        <v>104</v>
      </c>
      <c r="M16" t="s">
        <v>35</v>
      </c>
      <c r="N16" s="71" t="s">
        <v>202</v>
      </c>
      <c r="O16" s="92" t="s">
        <v>138</v>
      </c>
      <c r="P16" s="73">
        <v>44210</v>
      </c>
      <c r="Q16" s="73">
        <v>44210</v>
      </c>
      <c r="R16" s="73">
        <v>47862</v>
      </c>
      <c r="S16" s="70"/>
      <c r="T16" s="57"/>
    </row>
    <row r="17" spans="1:20" customFormat="1" x14ac:dyDescent="0.25">
      <c r="A17" s="54"/>
      <c r="B17" s="69">
        <v>10</v>
      </c>
      <c r="C17" t="s">
        <v>187</v>
      </c>
      <c r="D17" t="s">
        <v>130</v>
      </c>
      <c r="E17" t="s">
        <v>130</v>
      </c>
      <c r="F17" t="s">
        <v>145</v>
      </c>
      <c r="G17" t="s">
        <v>20</v>
      </c>
      <c r="H17" s="72">
        <v>0.88900000000000001</v>
      </c>
      <c r="I17" t="s">
        <v>119</v>
      </c>
      <c r="J17" t="s">
        <v>128</v>
      </c>
      <c r="K17" t="s">
        <v>129</v>
      </c>
      <c r="L17" t="s">
        <v>130</v>
      </c>
      <c r="M17" t="s">
        <v>20</v>
      </c>
      <c r="N17" s="71" t="s">
        <v>197</v>
      </c>
      <c r="O17" s="92" t="s">
        <v>139</v>
      </c>
      <c r="P17" s="73">
        <v>36493</v>
      </c>
      <c r="Q17" s="73">
        <v>36497</v>
      </c>
      <c r="R17" s="73">
        <v>47848</v>
      </c>
      <c r="S17" s="85"/>
      <c r="T17" s="57"/>
    </row>
    <row r="18" spans="1:20" x14ac:dyDescent="0.25"/>
    <row r="19" spans="1:20" x14ac:dyDescent="0.25"/>
  </sheetData>
  <mergeCells count="2">
    <mergeCell ref="P6:R6"/>
    <mergeCell ref="B6:H6"/>
  </mergeCells>
  <phoneticPr fontId="30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27CE2-0F99-4B6D-8E19-B8EC135D1885}">
  <dimension ref="A1:X19"/>
  <sheetViews>
    <sheetView zoomScale="85" zoomScaleNormal="85" workbookViewId="0">
      <selection activeCell="B6" sqref="B6:H6"/>
    </sheetView>
  </sheetViews>
  <sheetFormatPr defaultColWidth="0" defaultRowHeight="15" zeroHeight="1" x14ac:dyDescent="0.25"/>
  <cols>
    <col min="1" max="1" width="9.140625" style="74" customWidth="1"/>
    <col min="2" max="2" width="11.5703125" style="74" customWidth="1"/>
    <col min="3" max="3" width="17.5703125" style="75" customWidth="1"/>
    <col min="4" max="4" width="26.140625" style="74" customWidth="1"/>
    <col min="5" max="5" width="22.85546875" style="74" bestFit="1" customWidth="1"/>
    <col min="6" max="6" width="18.7109375" style="74" customWidth="1"/>
    <col min="7" max="7" width="21.85546875" style="74" bestFit="1" customWidth="1"/>
    <col min="8" max="8" width="12.7109375" style="74" customWidth="1"/>
    <col min="9" max="9" width="30.42578125" style="74" customWidth="1"/>
    <col min="10" max="10" width="26.5703125" style="74" customWidth="1"/>
    <col min="11" max="11" width="15.5703125" style="76" customWidth="1"/>
    <col min="12" max="12" width="23.7109375" style="74" customWidth="1"/>
    <col min="13" max="13" width="25.140625" style="74" customWidth="1"/>
    <col min="14" max="14" width="12" style="74" bestFit="1" customWidth="1"/>
    <col min="15" max="15" width="13.140625" style="77" customWidth="1"/>
    <col min="16" max="16" width="17.140625" style="77" customWidth="1"/>
    <col min="17" max="17" width="90.42578125" style="74" hidden="1" customWidth="1"/>
    <col min="18" max="18" width="9.140625" style="74" customWidth="1"/>
    <col min="19" max="24" width="0" style="78" hidden="1" customWidth="1"/>
    <col min="25" max="16384" width="9.140625" style="78" hidden="1"/>
  </cols>
  <sheetData>
    <row r="1" spans="1:22" s="54" customFormat="1" ht="33.75" x14ac:dyDescent="0.25">
      <c r="C1" s="61"/>
      <c r="D1" s="1"/>
      <c r="E1" s="1"/>
      <c r="F1" s="5" t="s">
        <v>213</v>
      </c>
      <c r="G1" s="1"/>
      <c r="H1" s="1"/>
      <c r="I1" s="5"/>
      <c r="J1" s="4"/>
      <c r="K1" s="63"/>
      <c r="L1" s="4"/>
      <c r="M1" s="4"/>
      <c r="N1" s="4"/>
      <c r="O1" s="59"/>
      <c r="P1" s="59"/>
    </row>
    <row r="2" spans="1:22" s="54" customFormat="1" ht="15.75" x14ac:dyDescent="0.25">
      <c r="C2" s="61"/>
      <c r="D2" s="1"/>
      <c r="E2" s="1"/>
      <c r="F2" s="6" t="s">
        <v>110</v>
      </c>
      <c r="G2" s="1"/>
      <c r="H2" s="1"/>
      <c r="I2" s="6"/>
      <c r="J2" s="2"/>
      <c r="K2" s="64"/>
      <c r="L2" s="2"/>
      <c r="M2" s="2"/>
      <c r="N2" s="2"/>
      <c r="O2" s="59"/>
      <c r="P2" s="59"/>
    </row>
    <row r="3" spans="1:22" s="54" customFormat="1" ht="15.75" x14ac:dyDescent="0.25">
      <c r="C3" s="61"/>
      <c r="D3" s="1"/>
      <c r="E3" s="1"/>
      <c r="F3" s="6" t="s">
        <v>174</v>
      </c>
      <c r="G3" s="1"/>
      <c r="H3" s="1"/>
      <c r="I3" s="6"/>
      <c r="J3" s="2"/>
      <c r="K3" s="64"/>
      <c r="L3" s="2"/>
      <c r="M3" s="2"/>
      <c r="N3" s="2"/>
      <c r="O3" s="59"/>
      <c r="P3" s="59"/>
    </row>
    <row r="4" spans="1:22" s="54" customFormat="1" ht="15.75" x14ac:dyDescent="0.25">
      <c r="C4" s="61"/>
      <c r="D4" s="1"/>
      <c r="E4" s="1"/>
      <c r="F4" s="84" t="s">
        <v>175</v>
      </c>
      <c r="G4" s="1"/>
      <c r="H4" s="1"/>
      <c r="I4" s="3"/>
      <c r="J4" s="3"/>
      <c r="K4" s="65"/>
      <c r="L4" s="3"/>
      <c r="M4" s="3"/>
      <c r="N4" s="3"/>
      <c r="O4" s="59"/>
      <c r="P4" s="59"/>
    </row>
    <row r="5" spans="1:22" s="54" customFormat="1" ht="51.75" customHeight="1" x14ac:dyDescent="0.25">
      <c r="C5" s="62"/>
      <c r="K5" s="66"/>
      <c r="O5" s="59"/>
      <c r="P5" s="59"/>
    </row>
    <row r="6" spans="1:22" customFormat="1" ht="18.75" x14ac:dyDescent="0.3">
      <c r="A6" s="54"/>
      <c r="B6" s="124" t="s">
        <v>54</v>
      </c>
      <c r="C6" s="124"/>
      <c r="D6" s="124"/>
      <c r="E6" s="124"/>
      <c r="F6" s="124"/>
      <c r="G6" s="124"/>
      <c r="H6" s="124"/>
      <c r="I6" s="60" t="s">
        <v>53</v>
      </c>
      <c r="J6" s="7"/>
      <c r="K6" s="67"/>
      <c r="L6" s="7"/>
      <c r="M6" s="7"/>
      <c r="N6" s="7"/>
      <c r="O6" s="123" t="s">
        <v>58</v>
      </c>
      <c r="P6" s="123"/>
      <c r="Q6" s="7"/>
      <c r="R6" s="54"/>
    </row>
    <row r="7" spans="1:22" customFormat="1" ht="38.25" customHeight="1" x14ac:dyDescent="0.25">
      <c r="A7" s="54"/>
      <c r="B7" s="87" t="s">
        <v>55</v>
      </c>
      <c r="C7" s="87" t="s">
        <v>0</v>
      </c>
      <c r="D7" s="87" t="s">
        <v>8</v>
      </c>
      <c r="E7" s="87" t="s">
        <v>1</v>
      </c>
      <c r="F7" s="87" t="s">
        <v>2</v>
      </c>
      <c r="G7" s="87" t="s">
        <v>57</v>
      </c>
      <c r="H7" s="88" t="s">
        <v>9</v>
      </c>
      <c r="I7" s="89" t="s">
        <v>3</v>
      </c>
      <c r="J7" s="87" t="s">
        <v>4</v>
      </c>
      <c r="K7" s="87" t="s">
        <v>6</v>
      </c>
      <c r="L7" s="87" t="s">
        <v>73</v>
      </c>
      <c r="M7" s="87" t="s">
        <v>56</v>
      </c>
      <c r="N7" s="90" t="s">
        <v>5</v>
      </c>
      <c r="O7" s="91" t="s">
        <v>183</v>
      </c>
      <c r="P7" s="91" t="s">
        <v>180</v>
      </c>
      <c r="Q7" s="68" t="s">
        <v>7</v>
      </c>
      <c r="R7" s="54"/>
    </row>
    <row r="8" spans="1:22" customFormat="1" x14ac:dyDescent="0.25">
      <c r="A8" s="54"/>
      <c r="B8" s="79">
        <v>1</v>
      </c>
      <c r="C8" t="s">
        <v>214</v>
      </c>
      <c r="D8" t="s">
        <v>79</v>
      </c>
      <c r="E8" t="s">
        <v>80</v>
      </c>
      <c r="F8" t="s">
        <v>72</v>
      </c>
      <c r="G8" t="s">
        <v>18</v>
      </c>
      <c r="H8">
        <v>0.999</v>
      </c>
      <c r="I8" t="s">
        <v>146</v>
      </c>
      <c r="J8" t="s">
        <v>97</v>
      </c>
      <c r="K8" t="s">
        <v>98</v>
      </c>
      <c r="L8" t="s">
        <v>22</v>
      </c>
      <c r="M8" t="s">
        <v>13</v>
      </c>
      <c r="N8" s="92">
        <v>7011029672</v>
      </c>
      <c r="O8" s="73">
        <v>44894</v>
      </c>
      <c r="P8" s="73">
        <v>44867</v>
      </c>
      <c r="Q8" s="54"/>
      <c r="R8" s="54"/>
    </row>
    <row r="9" spans="1:22" s="74" customFormat="1" x14ac:dyDescent="0.25">
      <c r="B9" s="69">
        <v>2</v>
      </c>
      <c r="C9" t="s">
        <v>214</v>
      </c>
      <c r="D9" t="s">
        <v>28</v>
      </c>
      <c r="E9" t="s">
        <v>165</v>
      </c>
      <c r="F9" t="s">
        <v>172</v>
      </c>
      <c r="G9" t="s">
        <v>25</v>
      </c>
      <c r="H9">
        <v>0.999</v>
      </c>
      <c r="I9" t="s">
        <v>147</v>
      </c>
      <c r="J9" t="s">
        <v>152</v>
      </c>
      <c r="K9" t="s">
        <v>111</v>
      </c>
      <c r="L9" t="s">
        <v>22</v>
      </c>
      <c r="M9" t="s">
        <v>13</v>
      </c>
      <c r="N9" s="92">
        <v>7292725988</v>
      </c>
      <c r="O9" s="73">
        <v>44902</v>
      </c>
      <c r="P9" s="73">
        <v>44902</v>
      </c>
      <c r="S9" s="78"/>
      <c r="T9" s="78"/>
      <c r="U9" s="78"/>
      <c r="V9" s="78"/>
    </row>
    <row r="10" spans="1:22" s="74" customFormat="1" x14ac:dyDescent="0.25">
      <c r="B10" s="69">
        <v>3</v>
      </c>
      <c r="C10" t="s">
        <v>214</v>
      </c>
      <c r="D10" t="s">
        <v>160</v>
      </c>
      <c r="E10" t="s">
        <v>167</v>
      </c>
      <c r="F10" t="s">
        <v>89</v>
      </c>
      <c r="G10" t="s">
        <v>35</v>
      </c>
      <c r="H10">
        <v>0.124</v>
      </c>
      <c r="I10" t="s">
        <v>148</v>
      </c>
      <c r="J10" t="s">
        <v>154</v>
      </c>
      <c r="K10" t="s">
        <v>155</v>
      </c>
      <c r="L10" t="s">
        <v>156</v>
      </c>
      <c r="M10" t="s">
        <v>13</v>
      </c>
      <c r="N10" s="92">
        <v>1230039733</v>
      </c>
      <c r="O10" s="73">
        <v>44664</v>
      </c>
      <c r="P10" s="73">
        <v>44664</v>
      </c>
      <c r="S10" s="78"/>
      <c r="T10" s="78"/>
      <c r="U10" s="78"/>
      <c r="V10" s="78"/>
    </row>
    <row r="11" spans="1:22" s="74" customFormat="1" x14ac:dyDescent="0.25">
      <c r="B11" s="79">
        <v>4</v>
      </c>
      <c r="C11" t="s">
        <v>214</v>
      </c>
      <c r="D11" t="s">
        <v>68</v>
      </c>
      <c r="E11" t="s">
        <v>168</v>
      </c>
      <c r="F11" t="s">
        <v>173</v>
      </c>
      <c r="G11" t="s">
        <v>27</v>
      </c>
      <c r="H11">
        <v>0.443</v>
      </c>
      <c r="I11" t="s">
        <v>149</v>
      </c>
      <c r="J11" t="s">
        <v>113</v>
      </c>
      <c r="K11" t="s">
        <v>52</v>
      </c>
      <c r="L11" t="s">
        <v>22</v>
      </c>
      <c r="M11" t="s">
        <v>13</v>
      </c>
      <c r="N11" s="92">
        <v>5213856101</v>
      </c>
      <c r="O11" s="73">
        <v>44945</v>
      </c>
      <c r="P11" s="73">
        <v>44945</v>
      </c>
      <c r="S11" s="78"/>
      <c r="T11" s="78"/>
      <c r="U11" s="78"/>
      <c r="V11" s="78"/>
    </row>
    <row r="12" spans="1:22" s="74" customFormat="1" x14ac:dyDescent="0.25">
      <c r="B12" s="69">
        <v>5</v>
      </c>
      <c r="C12" t="s">
        <v>214</v>
      </c>
      <c r="D12" t="s">
        <v>161</v>
      </c>
      <c r="E12" t="s">
        <v>63</v>
      </c>
      <c r="F12" t="s">
        <v>15</v>
      </c>
      <c r="G12" t="s">
        <v>10</v>
      </c>
      <c r="H12">
        <v>0.998</v>
      </c>
      <c r="I12" t="s">
        <v>78</v>
      </c>
      <c r="J12" t="s">
        <v>99</v>
      </c>
      <c r="K12" t="s">
        <v>95</v>
      </c>
      <c r="L12" t="s">
        <v>22</v>
      </c>
      <c r="M12" t="s">
        <v>13</v>
      </c>
      <c r="N12" s="92">
        <v>5213774403</v>
      </c>
      <c r="O12" s="73">
        <v>44580</v>
      </c>
      <c r="P12" s="73">
        <v>43795</v>
      </c>
      <c r="S12" s="78"/>
      <c r="T12" s="78"/>
      <c r="U12" s="78"/>
      <c r="V12" s="78"/>
    </row>
    <row r="13" spans="1:22" s="74" customFormat="1" x14ac:dyDescent="0.25">
      <c r="B13" s="69">
        <v>6</v>
      </c>
      <c r="C13" t="s">
        <v>214</v>
      </c>
      <c r="D13" t="s">
        <v>163</v>
      </c>
      <c r="E13" t="s">
        <v>169</v>
      </c>
      <c r="F13" t="s">
        <v>170</v>
      </c>
      <c r="G13" t="s">
        <v>24</v>
      </c>
      <c r="H13">
        <v>0.97799999999999998</v>
      </c>
      <c r="I13" t="s">
        <v>65</v>
      </c>
      <c r="J13" t="s">
        <v>153</v>
      </c>
      <c r="K13" t="s">
        <v>66</v>
      </c>
      <c r="L13" t="s">
        <v>67</v>
      </c>
      <c r="M13" t="s">
        <v>24</v>
      </c>
      <c r="N13" s="92">
        <v>5842707139</v>
      </c>
      <c r="O13" s="73">
        <v>44550</v>
      </c>
      <c r="P13" s="73">
        <v>43678</v>
      </c>
      <c r="S13" s="78"/>
      <c r="T13" s="78"/>
      <c r="U13" s="78"/>
      <c r="V13" s="78"/>
    </row>
    <row r="14" spans="1:22" s="74" customFormat="1" x14ac:dyDescent="0.25">
      <c r="B14" s="79">
        <v>7</v>
      </c>
      <c r="C14" t="s">
        <v>214</v>
      </c>
      <c r="D14" t="s">
        <v>144</v>
      </c>
      <c r="E14" t="s">
        <v>144</v>
      </c>
      <c r="F14" t="s">
        <v>83</v>
      </c>
      <c r="G14" t="s">
        <v>36</v>
      </c>
      <c r="H14">
        <v>1</v>
      </c>
      <c r="I14" t="s">
        <v>150</v>
      </c>
      <c r="J14" t="s">
        <v>158</v>
      </c>
      <c r="K14" t="s">
        <v>157</v>
      </c>
      <c r="L14" t="s">
        <v>47</v>
      </c>
      <c r="M14" t="s">
        <v>16</v>
      </c>
      <c r="N14" s="92">
        <v>5862279072</v>
      </c>
      <c r="O14" s="73">
        <v>44778</v>
      </c>
      <c r="P14" s="73">
        <v>44778</v>
      </c>
      <c r="S14" s="78"/>
      <c r="T14" s="78"/>
      <c r="U14" s="78"/>
      <c r="V14" s="78"/>
    </row>
    <row r="15" spans="1:22" s="74" customFormat="1" x14ac:dyDescent="0.25">
      <c r="B15" s="69">
        <v>8</v>
      </c>
      <c r="C15" t="s">
        <v>214</v>
      </c>
      <c r="D15" t="s">
        <v>164</v>
      </c>
      <c r="E15" t="s">
        <v>70</v>
      </c>
      <c r="F15" t="s">
        <v>64</v>
      </c>
      <c r="G15" t="s">
        <v>25</v>
      </c>
      <c r="H15">
        <v>0.99399999999999999</v>
      </c>
      <c r="I15" t="s">
        <v>71</v>
      </c>
      <c r="J15" t="s">
        <v>96</v>
      </c>
      <c r="K15" t="s">
        <v>69</v>
      </c>
      <c r="L15" t="s">
        <v>22</v>
      </c>
      <c r="M15" t="s">
        <v>13</v>
      </c>
      <c r="N15" s="92">
        <v>7010402525</v>
      </c>
      <c r="O15" s="73">
        <v>44586</v>
      </c>
      <c r="P15" s="73">
        <v>43738</v>
      </c>
      <c r="S15" s="78"/>
      <c r="T15" s="78"/>
      <c r="U15" s="78"/>
      <c r="V15" s="78"/>
    </row>
    <row r="16" spans="1:22" s="74" customFormat="1" x14ac:dyDescent="0.25">
      <c r="B16" s="69">
        <v>9</v>
      </c>
      <c r="C16" t="s">
        <v>214</v>
      </c>
      <c r="D16" t="s">
        <v>114</v>
      </c>
      <c r="E16" t="s">
        <v>32</v>
      </c>
      <c r="F16" t="s">
        <v>26</v>
      </c>
      <c r="G16" t="s">
        <v>27</v>
      </c>
      <c r="H16">
        <v>0.999</v>
      </c>
      <c r="I16" t="s">
        <v>151</v>
      </c>
      <c r="J16" t="s">
        <v>112</v>
      </c>
      <c r="K16" t="s">
        <v>111</v>
      </c>
      <c r="L16" t="s">
        <v>22</v>
      </c>
      <c r="M16" t="s">
        <v>13</v>
      </c>
      <c r="N16" s="92">
        <v>9671391096</v>
      </c>
      <c r="O16" s="73">
        <v>44770</v>
      </c>
      <c r="P16" s="73">
        <v>44770</v>
      </c>
      <c r="S16" s="78"/>
      <c r="T16" s="78"/>
      <c r="U16" s="78"/>
      <c r="V16" s="78"/>
    </row>
    <row r="17" spans="2:22" s="74" customFormat="1" x14ac:dyDescent="0.25">
      <c r="B17" s="79">
        <v>10</v>
      </c>
      <c r="C17" t="s">
        <v>214</v>
      </c>
      <c r="D17" t="s">
        <v>162</v>
      </c>
      <c r="E17" t="s">
        <v>166</v>
      </c>
      <c r="F17" t="s">
        <v>171</v>
      </c>
      <c r="G17" t="s">
        <v>27</v>
      </c>
      <c r="H17">
        <v>0.999</v>
      </c>
      <c r="I17" t="s">
        <v>33</v>
      </c>
      <c r="J17" t="s">
        <v>159</v>
      </c>
      <c r="K17" t="s">
        <v>34</v>
      </c>
      <c r="L17" t="s">
        <v>28</v>
      </c>
      <c r="M17" t="s">
        <v>27</v>
      </c>
      <c r="N17" s="92">
        <v>8513187574</v>
      </c>
      <c r="O17" s="73">
        <v>44550</v>
      </c>
      <c r="P17" s="73">
        <v>43721</v>
      </c>
      <c r="S17" s="78"/>
      <c r="T17" s="78"/>
      <c r="U17" s="78"/>
      <c r="V17" s="78"/>
    </row>
    <row r="18" spans="2:22" x14ac:dyDescent="0.25"/>
    <row r="19" spans="2:22" x14ac:dyDescent="0.25"/>
  </sheetData>
  <mergeCells count="2">
    <mergeCell ref="B6:H6"/>
    <mergeCell ref="O6:P6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85FB-00BA-41A6-9208-7E69B85D72BB}">
  <dimension ref="A1:AL131"/>
  <sheetViews>
    <sheetView zoomScale="70" zoomScaleNormal="70" workbookViewId="0">
      <selection activeCell="B4" sqref="B4:D4"/>
    </sheetView>
  </sheetViews>
  <sheetFormatPr defaultColWidth="0" defaultRowHeight="0" customHeight="1" zeroHeight="1" x14ac:dyDescent="0.25"/>
  <cols>
    <col min="1" max="1" width="5.7109375" style="10" customWidth="1"/>
    <col min="2" max="5" width="16.7109375" style="10" customWidth="1"/>
    <col min="6" max="6" width="16.5703125" style="10" customWidth="1"/>
    <col min="7" max="9" width="16.7109375" style="10" customWidth="1"/>
    <col min="10" max="10" width="17.140625" style="10" customWidth="1"/>
    <col min="11" max="23" width="16.7109375" style="10" customWidth="1"/>
    <col min="24" max="24" width="5.7109375" style="10" customWidth="1"/>
    <col min="25" max="25" width="10.5703125" style="10" hidden="1" customWidth="1"/>
    <col min="26" max="26" width="9.140625" style="10" hidden="1" customWidth="1"/>
    <col min="27" max="27" width="10" style="10" hidden="1" customWidth="1"/>
    <col min="28" max="28" width="9.140625" style="10" hidden="1" customWidth="1"/>
    <col min="29" max="29" width="18.7109375" style="10" hidden="1" customWidth="1"/>
    <col min="30" max="30" width="10.5703125" style="10" hidden="1" customWidth="1"/>
    <col min="31" max="31" width="9.140625" style="10" hidden="1" customWidth="1"/>
    <col min="32" max="32" width="10" style="10" hidden="1" customWidth="1"/>
    <col min="33" max="33" width="9.140625" style="10" hidden="1" customWidth="1"/>
    <col min="34" max="38" width="18.7109375" style="10" hidden="1" customWidth="1"/>
    <col min="39" max="16384" width="9.140625" style="10" hidden="1"/>
  </cols>
  <sheetData>
    <row r="1" spans="1:24" ht="15" x14ac:dyDescent="0.25"/>
    <row r="2" spans="1:24" s="21" customFormat="1" ht="46.5" customHeight="1" x14ac:dyDescent="0.25">
      <c r="A2" s="10"/>
      <c r="B2" s="126" t="s">
        <v>210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0"/>
    </row>
    <row r="3" spans="1:24" s="21" customFormat="1" ht="9" customHeight="1" thickBot="1" x14ac:dyDescent="0.3">
      <c r="A3" s="10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0"/>
    </row>
    <row r="4" spans="1:24" s="21" customFormat="1" ht="15.75" thickBot="1" x14ac:dyDescent="0.3">
      <c r="A4" s="10"/>
      <c r="B4" s="132" t="s">
        <v>175</v>
      </c>
      <c r="C4" s="133"/>
      <c r="D4" s="134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3"/>
      <c r="X4" s="10"/>
    </row>
    <row r="5" spans="1:24" s="21" customFormat="1" ht="15" x14ac:dyDescent="0.25">
      <c r="A5" s="10"/>
      <c r="B5" s="24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80"/>
      <c r="O5" s="80"/>
      <c r="P5" s="80"/>
      <c r="Q5" s="80"/>
      <c r="R5" s="80"/>
      <c r="S5" s="80"/>
      <c r="T5" s="22"/>
      <c r="U5" s="22"/>
      <c r="V5" s="22"/>
      <c r="W5" s="23"/>
      <c r="X5" s="10"/>
    </row>
    <row r="6" spans="1:24" s="21" customFormat="1" ht="15" x14ac:dyDescent="0.25">
      <c r="A6" s="10"/>
      <c r="B6" s="24"/>
      <c r="C6" s="22"/>
      <c r="D6" s="22"/>
      <c r="E6" s="22"/>
      <c r="F6" s="22"/>
      <c r="G6" s="22"/>
      <c r="H6" s="25">
        <v>41275</v>
      </c>
      <c r="I6" s="25">
        <v>41640</v>
      </c>
      <c r="J6" s="25">
        <v>42005</v>
      </c>
      <c r="K6" s="25">
        <v>42370</v>
      </c>
      <c r="L6" s="25">
        <v>42736</v>
      </c>
      <c r="M6" s="25">
        <v>43101</v>
      </c>
      <c r="N6" s="25">
        <v>43466</v>
      </c>
      <c r="O6" s="25">
        <v>43831</v>
      </c>
      <c r="P6" s="25">
        <v>44197</v>
      </c>
      <c r="Q6" s="25">
        <v>44562</v>
      </c>
      <c r="R6" s="25">
        <v>44927</v>
      </c>
      <c r="S6" s="25"/>
      <c r="T6" s="22"/>
      <c r="U6" s="22"/>
      <c r="V6" s="22"/>
      <c r="W6" s="23"/>
      <c r="X6" s="10"/>
    </row>
    <row r="7" spans="1:24" s="21" customFormat="1" ht="15" x14ac:dyDescent="0.25">
      <c r="A7" s="10"/>
      <c r="B7" s="24"/>
      <c r="C7" s="22"/>
      <c r="D7" s="22"/>
      <c r="E7" s="22"/>
      <c r="F7" s="22"/>
      <c r="G7" s="22"/>
      <c r="H7" s="25">
        <v>41639</v>
      </c>
      <c r="I7" s="25">
        <v>42004</v>
      </c>
      <c r="J7" s="25">
        <v>42369</v>
      </c>
      <c r="K7" s="25">
        <v>42735</v>
      </c>
      <c r="L7" s="25">
        <v>43100</v>
      </c>
      <c r="M7" s="25">
        <v>43465</v>
      </c>
      <c r="N7" s="25">
        <v>43830</v>
      </c>
      <c r="O7" s="25">
        <v>44196</v>
      </c>
      <c r="P7" s="25">
        <v>44561</v>
      </c>
      <c r="Q7" s="25">
        <v>44926</v>
      </c>
      <c r="R7" s="25">
        <v>45291</v>
      </c>
      <c r="S7" s="35"/>
      <c r="T7" s="22"/>
      <c r="U7" s="22"/>
      <c r="V7" s="22"/>
      <c r="W7" s="23"/>
      <c r="X7" s="10"/>
    </row>
    <row r="8" spans="1:24" s="21" customFormat="1" ht="19.5" thickBot="1" x14ac:dyDescent="0.3">
      <c r="A8" s="10"/>
      <c r="B8" s="24"/>
      <c r="C8" s="22"/>
      <c r="D8" s="22"/>
      <c r="E8" s="22"/>
      <c r="F8" s="22"/>
      <c r="G8" s="22"/>
      <c r="H8" s="26">
        <v>2013</v>
      </c>
      <c r="I8" s="26">
        <v>2014</v>
      </c>
      <c r="J8" s="26">
        <v>2015</v>
      </c>
      <c r="K8" s="26">
        <v>2016</v>
      </c>
      <c r="L8" s="26">
        <v>2017</v>
      </c>
      <c r="M8" s="26">
        <v>2018</v>
      </c>
      <c r="N8" s="27">
        <v>2019</v>
      </c>
      <c r="O8" s="26">
        <v>2020</v>
      </c>
      <c r="P8" s="26">
        <v>2021</v>
      </c>
      <c r="Q8" s="27">
        <v>2022</v>
      </c>
      <c r="R8" s="26">
        <v>2023</v>
      </c>
      <c r="S8" s="28" t="s">
        <v>75</v>
      </c>
      <c r="T8" s="22"/>
      <c r="U8" s="22"/>
      <c r="V8" s="22"/>
      <c r="W8" s="23"/>
      <c r="X8" s="10"/>
    </row>
    <row r="9" spans="1:24" s="21" customFormat="1" ht="29.25" customHeight="1" thickTop="1" x14ac:dyDescent="0.25">
      <c r="A9" s="10"/>
      <c r="B9" s="24"/>
      <c r="C9" s="22"/>
      <c r="D9" s="22"/>
      <c r="E9" s="22"/>
      <c r="F9" s="135" t="s">
        <v>187</v>
      </c>
      <c r="G9" s="29" t="s">
        <v>59</v>
      </c>
      <c r="H9" s="30">
        <f>COUNTIFS(Farmy!$P:$P,"&gt;="&amp;H6,Farmy!$P:$P,"&lt;="&amp;H7)</f>
        <v>0</v>
      </c>
      <c r="I9" s="30">
        <f>COUNTIFS(Farmy!$P:$P,"&gt;="&amp;I6,Farmy!$P:$P,"&lt;="&amp;I7)</f>
        <v>0</v>
      </c>
      <c r="J9" s="30">
        <f>COUNTIFS(Farmy!$P:$P,"&gt;="&amp;J6,Farmy!$P:$P,"&lt;="&amp;J7)</f>
        <v>0</v>
      </c>
      <c r="K9" s="30">
        <f>COUNTIFS(Farmy!$P:$P,"&gt;="&amp;K6,Farmy!$P:$P,"&lt;="&amp;K7)</f>
        <v>0</v>
      </c>
      <c r="L9" s="30">
        <f>COUNTIFS(Farmy!$P:$P,"&gt;="&amp;L6,Farmy!$P:$P,"&lt;="&amp;L7)</f>
        <v>0</v>
      </c>
      <c r="M9" s="30">
        <f>COUNTIFS(Farmy!$P:$P,"&gt;="&amp;M6,Farmy!$P:$P,"&lt;="&amp;M7)</f>
        <v>1</v>
      </c>
      <c r="N9" s="30">
        <f>COUNTIFS(Farmy!$P:$P,"&gt;="&amp;N6,Farmy!$P:$P,"&lt;="&amp;N7)</f>
        <v>1</v>
      </c>
      <c r="O9" s="30">
        <f>COUNTIFS(Farmy!$P:$P,"&gt;="&amp;O6,Farmy!$P:$P,"&lt;="&amp;O7)</f>
        <v>3</v>
      </c>
      <c r="P9" s="30">
        <f>COUNTIFS(Farmy!$P:$P,"&gt;="&amp;P6,Farmy!$P:$P,"&lt;="&amp;P7)</f>
        <v>1</v>
      </c>
      <c r="Q9" s="30">
        <f>COUNTIFS(Farmy!$P:$P,"&gt;="&amp;Q6,Farmy!$P:$P,"&lt;="&amp;Q7)</f>
        <v>2</v>
      </c>
      <c r="R9" s="30">
        <f>COUNTIFS(Farmy!$P:$P,"&gt;="&amp;R6,Farmy!$P:$P,"&lt;="&amp;R7)</f>
        <v>0</v>
      </c>
      <c r="S9" s="81">
        <f>COUNT(Farmy!H:H)</f>
        <v>10</v>
      </c>
      <c r="T9" s="22"/>
      <c r="U9" s="22"/>
      <c r="V9" s="22"/>
      <c r="W9" s="23"/>
      <c r="X9" s="10"/>
    </row>
    <row r="10" spans="1:24" s="21" customFormat="1" ht="25.5" customHeight="1" thickBot="1" x14ac:dyDescent="0.3">
      <c r="A10" s="10"/>
      <c r="B10" s="24"/>
      <c r="C10" s="22"/>
      <c r="D10" s="22"/>
      <c r="E10" s="22"/>
      <c r="F10" s="136"/>
      <c r="G10" s="31" t="s">
        <v>60</v>
      </c>
      <c r="H10" s="32">
        <f>SUMIFS(Farmy!$H:$H,Farmy!$P:$P,"&gt;="&amp;H6,Farmy!$P:$P,"&lt;="&amp;H7)</f>
        <v>0</v>
      </c>
      <c r="I10" s="32">
        <f>SUMIFS(Farmy!$H:$H,Farmy!$P:$P,"&gt;="&amp;I6,Farmy!$P:$P,"&lt;="&amp;I7)</f>
        <v>0</v>
      </c>
      <c r="J10" s="32">
        <f>SUMIFS(Farmy!$H:$H,Farmy!$P:$P,"&gt;="&amp;J6,Farmy!$P:$P,"&lt;="&amp;J7)</f>
        <v>0</v>
      </c>
      <c r="K10" s="32">
        <f>SUMIFS(Farmy!$H:$H,Farmy!$P:$P,"&gt;="&amp;K6,Farmy!$P:$P,"&lt;="&amp;K7)</f>
        <v>0</v>
      </c>
      <c r="L10" s="32">
        <f>SUMIFS(Farmy!$H:$H,Farmy!$P:$P,"&gt;="&amp;L6,Farmy!$P:$P,"&lt;="&amp;L7)</f>
        <v>0</v>
      </c>
      <c r="M10" s="32">
        <f>SUMIFS(Farmy!$H:$H,Farmy!$P:$P,"&gt;="&amp;M6,Farmy!$P:$P,"&lt;="&amp;M7)</f>
        <v>1.651</v>
      </c>
      <c r="N10" s="32">
        <f>SUMIFS(Farmy!$H:$H,Farmy!$P:$P,"&gt;="&amp;N6,Farmy!$P:$P,"&lt;="&amp;N7)</f>
        <v>1.5049999999999999</v>
      </c>
      <c r="O10" s="32">
        <f>SUMIFS(Farmy!$H:$H,Farmy!$P:$P,"&gt;="&amp;O6,Farmy!$P:$P,"&lt;="&amp;O7)</f>
        <v>4.9760000000000009</v>
      </c>
      <c r="P10" s="32">
        <f>SUMIFS(Farmy!$H:$H,Farmy!$P:$P,"&gt;="&amp;P6,Farmy!$P:$P,"&lt;="&amp;P7)</f>
        <v>7.9870000000000001</v>
      </c>
      <c r="Q10" s="32">
        <f>SUMIFS(Farmy!$H:$H,Farmy!$P:$P,"&gt;="&amp;Q6,Farmy!$P:$P,"&lt;="&amp;Q7)</f>
        <v>3.2130000000000001</v>
      </c>
      <c r="R10" s="32">
        <f>SUMIFS(Farmy!$H:$H,Farmy!$P:$P,"&gt;="&amp;R6,Farmy!$P:$P,"&lt;="&amp;R7)</f>
        <v>0</v>
      </c>
      <c r="S10" s="82">
        <f>SUM(Farmy!H:H)</f>
        <v>22.358999999999998</v>
      </c>
      <c r="T10" s="22"/>
      <c r="U10" s="22"/>
      <c r="V10" s="22"/>
      <c r="W10" s="23"/>
      <c r="X10" s="10"/>
    </row>
    <row r="11" spans="1:24" s="21" customFormat="1" ht="15" x14ac:dyDescent="0.25">
      <c r="A11" s="10"/>
      <c r="B11" s="24"/>
      <c r="C11" s="22"/>
      <c r="D11" s="22"/>
      <c r="E11" s="22"/>
      <c r="F11" s="22"/>
      <c r="G11" s="94" t="s">
        <v>189</v>
      </c>
      <c r="H11" s="35" t="str">
        <f>IFERROR(H10/H9,"-")</f>
        <v>-</v>
      </c>
      <c r="I11" s="35" t="str">
        <f t="shared" ref="I11:R11" si="0">IFERROR(I10/I9,"-")</f>
        <v>-</v>
      </c>
      <c r="J11" s="35" t="str">
        <f t="shared" si="0"/>
        <v>-</v>
      </c>
      <c r="K11" s="35" t="str">
        <f t="shared" si="0"/>
        <v>-</v>
      </c>
      <c r="L11" s="35" t="str">
        <f t="shared" si="0"/>
        <v>-</v>
      </c>
      <c r="M11" s="35">
        <f t="shared" si="0"/>
        <v>1.651</v>
      </c>
      <c r="N11" s="35">
        <f t="shared" si="0"/>
        <v>1.5049999999999999</v>
      </c>
      <c r="O11" s="35">
        <f t="shared" si="0"/>
        <v>1.658666666666667</v>
      </c>
      <c r="P11" s="35">
        <f t="shared" si="0"/>
        <v>7.9870000000000001</v>
      </c>
      <c r="Q11" s="35">
        <f t="shared" si="0"/>
        <v>1.6065</v>
      </c>
      <c r="R11" s="35" t="str">
        <f t="shared" si="0"/>
        <v>-</v>
      </c>
      <c r="S11" s="35">
        <f t="shared" ref="S11" si="1">S10/S9</f>
        <v>2.2359</v>
      </c>
      <c r="T11" s="22"/>
      <c r="U11" s="22"/>
      <c r="V11" s="22"/>
      <c r="W11" s="23"/>
      <c r="X11" s="10"/>
    </row>
    <row r="12" spans="1:24" s="21" customFormat="1" ht="15" x14ac:dyDescent="0.25">
      <c r="A12" s="10"/>
      <c r="B12" s="24"/>
      <c r="C12" s="22"/>
      <c r="D12" s="22"/>
      <c r="E12" s="22"/>
      <c r="F12" s="22"/>
      <c r="G12" s="22"/>
      <c r="H12" s="25">
        <v>41639</v>
      </c>
      <c r="I12" s="25">
        <v>42004</v>
      </c>
      <c r="J12" s="25">
        <v>42369</v>
      </c>
      <c r="K12" s="25">
        <v>42735</v>
      </c>
      <c r="L12" s="25">
        <v>43100</v>
      </c>
      <c r="M12" s="25">
        <v>43465</v>
      </c>
      <c r="N12" s="25">
        <v>43830</v>
      </c>
      <c r="O12" s="25">
        <v>44196</v>
      </c>
      <c r="P12" s="25">
        <v>44561</v>
      </c>
      <c r="Q12" s="25">
        <v>44926</v>
      </c>
      <c r="R12" s="25">
        <v>45291</v>
      </c>
      <c r="S12" s="35"/>
      <c r="T12" s="22"/>
      <c r="U12" s="22"/>
      <c r="V12" s="22"/>
      <c r="W12" s="23"/>
      <c r="X12" s="10"/>
    </row>
    <row r="13" spans="1:24" s="21" customFormat="1" ht="19.5" thickBot="1" x14ac:dyDescent="0.3">
      <c r="A13" s="10"/>
      <c r="B13" s="24"/>
      <c r="C13" s="22"/>
      <c r="D13" s="22"/>
      <c r="E13" s="22"/>
      <c r="F13" s="22"/>
      <c r="G13" s="22"/>
      <c r="H13" s="26">
        <v>2013</v>
      </c>
      <c r="I13" s="26">
        <v>2014</v>
      </c>
      <c r="J13" s="26">
        <v>2015</v>
      </c>
      <c r="K13" s="26">
        <v>2016</v>
      </c>
      <c r="L13" s="26">
        <v>2017</v>
      </c>
      <c r="M13" s="26">
        <v>2018</v>
      </c>
      <c r="N13" s="27">
        <v>2019</v>
      </c>
      <c r="O13" s="26">
        <v>2020</v>
      </c>
      <c r="P13" s="26">
        <v>2021</v>
      </c>
      <c r="Q13" s="27">
        <v>2022</v>
      </c>
      <c r="R13" s="26">
        <v>2023</v>
      </c>
      <c r="S13" s="28" t="s">
        <v>75</v>
      </c>
      <c r="T13" s="22"/>
      <c r="U13" s="22"/>
      <c r="V13" s="22"/>
      <c r="W13" s="23"/>
      <c r="X13" s="10"/>
    </row>
    <row r="14" spans="1:24" s="21" customFormat="1" ht="28.5" customHeight="1" thickTop="1" x14ac:dyDescent="0.25">
      <c r="A14" s="10"/>
      <c r="B14" s="24"/>
      <c r="C14" s="22"/>
      <c r="D14" s="22"/>
      <c r="E14" s="22"/>
      <c r="F14" s="135" t="s">
        <v>188</v>
      </c>
      <c r="G14" s="29" t="s">
        <v>59</v>
      </c>
      <c r="H14" s="30">
        <f>COUNTIFS('Małe instalacje'!$O:$O,"&gt;="&amp;H6,'Małe instalacje'!$O:$O,"&lt;="&amp;H7)</f>
        <v>0</v>
      </c>
      <c r="I14" s="30">
        <f>COUNTIFS('Małe instalacje'!$O:$O,"&gt;="&amp;I6,'Małe instalacje'!$O:$O,"&lt;="&amp;I7)</f>
        <v>0</v>
      </c>
      <c r="J14" s="30">
        <f>COUNTIFS('Małe instalacje'!$O:$O,"&gt;="&amp;J6,'Małe instalacje'!$O:$O,"&lt;="&amp;J7)</f>
        <v>0</v>
      </c>
      <c r="K14" s="30">
        <f>COUNTIFS('Małe instalacje'!$O:$O,"&gt;="&amp;K6,'Małe instalacje'!$O:$O,"&lt;="&amp;K7)</f>
        <v>0</v>
      </c>
      <c r="L14" s="30">
        <f>COUNTIFS('Małe instalacje'!$O:$O,"&gt;="&amp;L6,'Małe instalacje'!$O:$O,"&lt;="&amp;L7)</f>
        <v>0</v>
      </c>
      <c r="M14" s="30">
        <f>COUNTIFS('Małe instalacje'!$O:$O,"&gt;="&amp;M6,'Małe instalacje'!$O:$O,"&lt;="&amp;M7)</f>
        <v>0</v>
      </c>
      <c r="N14" s="30">
        <f>COUNTIFS('Małe instalacje'!$O:$O,"&gt;="&amp;N6,'Małe instalacje'!$O:$O,"&lt;="&amp;N7)</f>
        <v>0</v>
      </c>
      <c r="O14" s="30">
        <f>COUNTIFS('Małe instalacje'!$O:$O,"&gt;="&amp;O6,'Małe instalacje'!$O:$O,"&lt;="&amp;O7)</f>
        <v>0</v>
      </c>
      <c r="P14" s="30">
        <f>COUNTIFS('Małe instalacje'!$O:$O,"&gt;="&amp;P6,'Małe instalacje'!$O:$O,"&lt;="&amp;P7)</f>
        <v>2</v>
      </c>
      <c r="Q14" s="30">
        <f>COUNTIFS('Małe instalacje'!$O:$O,"&gt;="&amp;Q6,'Małe instalacje'!$O:$O,"&lt;="&amp;Q7)</f>
        <v>7</v>
      </c>
      <c r="R14" s="30">
        <f>COUNTIFS('Małe instalacje'!$O:$O,"&gt;="&amp;R6,'Małe instalacje'!$O:$O,"&lt;="&amp;R7)</f>
        <v>1</v>
      </c>
      <c r="S14" s="81">
        <f>COUNT('Małe instalacje'!H:H)</f>
        <v>10</v>
      </c>
      <c r="T14" s="22"/>
      <c r="U14" s="22"/>
      <c r="V14" s="22"/>
      <c r="W14" s="23"/>
      <c r="X14" s="10"/>
    </row>
    <row r="15" spans="1:24" s="21" customFormat="1" ht="25.5" customHeight="1" thickBot="1" x14ac:dyDescent="0.3">
      <c r="A15" s="10"/>
      <c r="B15" s="24"/>
      <c r="C15" s="22"/>
      <c r="D15" s="22"/>
      <c r="E15" s="22"/>
      <c r="F15" s="136"/>
      <c r="G15" s="31" t="s">
        <v>60</v>
      </c>
      <c r="H15" s="32">
        <f>SUMIFS('Małe instalacje'!$H:$H,'Małe instalacje'!$O:$O,"&gt;="&amp;H6,'Małe instalacje'!$O:$O,"&lt;="&amp;H7)</f>
        <v>0</v>
      </c>
      <c r="I15" s="32">
        <f>SUMIFS('Małe instalacje'!$H:$H,'Małe instalacje'!$O:$O,"&gt;="&amp;I6,'Małe instalacje'!$O:$O,"&lt;="&amp;I7)</f>
        <v>0</v>
      </c>
      <c r="J15" s="32">
        <f>SUMIFS('Małe instalacje'!$H:$H,'Małe instalacje'!$O:$O,"&gt;="&amp;J6,'Małe instalacje'!$O:$O,"&lt;="&amp;J7)</f>
        <v>0</v>
      </c>
      <c r="K15" s="32">
        <f>SUMIFS('Małe instalacje'!$H:$H,'Małe instalacje'!$O:$O,"&gt;="&amp;K6,'Małe instalacje'!$O:$O,"&lt;="&amp;K7)</f>
        <v>0</v>
      </c>
      <c r="L15" s="32">
        <f>SUMIFS('Małe instalacje'!$H:$H,'Małe instalacje'!$O:$O,"&gt;="&amp;L6,'Małe instalacje'!$O:$O,"&lt;="&amp;L7)</f>
        <v>0</v>
      </c>
      <c r="M15" s="32">
        <f>SUMIFS('Małe instalacje'!$H:$H,'Małe instalacje'!$O:$O,"&gt;="&amp;M6,'Małe instalacje'!$O:$O,"&lt;="&amp;M7)</f>
        <v>0</v>
      </c>
      <c r="N15" s="32">
        <f>SUMIFS('Małe instalacje'!$H:$H,'Małe instalacje'!$O:$O,"&gt;="&amp;N6,'Małe instalacje'!$O:$O,"&lt;="&amp;N7)</f>
        <v>0</v>
      </c>
      <c r="O15" s="32">
        <f>SUMIFS('Małe instalacje'!$H:$H,'Małe instalacje'!$O:$O,"&gt;="&amp;O6,'Małe instalacje'!$O:$O,"&lt;="&amp;O7)</f>
        <v>0</v>
      </c>
      <c r="P15" s="32">
        <f>SUMIFS('Małe instalacje'!$H:$H,'Małe instalacje'!$O:$O,"&gt;="&amp;P6,'Małe instalacje'!$O:$O,"&lt;="&amp;P7)</f>
        <v>1.9769999999999999</v>
      </c>
      <c r="Q15" s="32">
        <f>SUMIFS('Małe instalacje'!$H:$H,'Małe instalacje'!$O:$O,"&gt;="&amp;Q6,'Małe instalacje'!$O:$O,"&lt;="&amp;Q7)</f>
        <v>6.1129999999999995</v>
      </c>
      <c r="R15" s="32">
        <f>SUMIFS('Małe instalacje'!$H:$H,'Małe instalacje'!$O:$O,"&gt;="&amp;R6,'Małe instalacje'!$O:$O,"&lt;="&amp;R7)</f>
        <v>0.443</v>
      </c>
      <c r="S15" s="82">
        <f>SUM('Małe instalacje'!H:H)</f>
        <v>8.5329999999999995</v>
      </c>
      <c r="T15" s="22"/>
      <c r="U15" s="22"/>
      <c r="V15" s="22"/>
      <c r="W15" s="23"/>
      <c r="X15" s="10"/>
    </row>
    <row r="16" spans="1:24" s="21" customFormat="1" ht="15" x14ac:dyDescent="0.25">
      <c r="A16" s="10"/>
      <c r="B16" s="24"/>
      <c r="C16" s="22"/>
      <c r="D16" s="22"/>
      <c r="E16" s="22"/>
      <c r="F16" s="22"/>
      <c r="G16" s="94" t="s">
        <v>189</v>
      </c>
      <c r="H16" s="93" t="str">
        <f>IFERROR(H15/H14,"-")</f>
        <v>-</v>
      </c>
      <c r="I16" s="93" t="str">
        <f t="shared" ref="I16:R16" si="2">IFERROR(I15/I14,"-")</f>
        <v>-</v>
      </c>
      <c r="J16" s="93" t="str">
        <f t="shared" si="2"/>
        <v>-</v>
      </c>
      <c r="K16" s="93" t="str">
        <f t="shared" si="2"/>
        <v>-</v>
      </c>
      <c r="L16" s="93" t="str">
        <f t="shared" si="2"/>
        <v>-</v>
      </c>
      <c r="M16" s="93" t="str">
        <f t="shared" si="2"/>
        <v>-</v>
      </c>
      <c r="N16" s="93" t="str">
        <f t="shared" si="2"/>
        <v>-</v>
      </c>
      <c r="O16" s="93" t="str">
        <f t="shared" si="2"/>
        <v>-</v>
      </c>
      <c r="P16" s="93">
        <f t="shared" si="2"/>
        <v>0.98849999999999993</v>
      </c>
      <c r="Q16" s="93">
        <f t="shared" si="2"/>
        <v>0.87328571428571422</v>
      </c>
      <c r="R16" s="93">
        <f t="shared" si="2"/>
        <v>0.443</v>
      </c>
      <c r="S16" s="35">
        <f t="shared" ref="S16" si="3">S15/S14</f>
        <v>0.85329999999999995</v>
      </c>
      <c r="T16" s="22"/>
      <c r="U16" s="22"/>
      <c r="V16" s="22"/>
      <c r="W16" s="23"/>
      <c r="X16" s="10"/>
    </row>
    <row r="17" spans="1:24" s="21" customFormat="1" ht="15" x14ac:dyDescent="0.25">
      <c r="A17" s="10"/>
      <c r="B17" s="24"/>
      <c r="C17" s="22"/>
      <c r="D17" s="22"/>
      <c r="E17" s="22"/>
      <c r="F17" s="22"/>
      <c r="G17" s="22"/>
      <c r="H17" s="25">
        <v>41639</v>
      </c>
      <c r="I17" s="25">
        <v>42004</v>
      </c>
      <c r="J17" s="25">
        <v>42369</v>
      </c>
      <c r="K17" s="25">
        <v>42735</v>
      </c>
      <c r="L17" s="25">
        <v>43100</v>
      </c>
      <c r="M17" s="25">
        <v>43465</v>
      </c>
      <c r="N17" s="25">
        <v>43830</v>
      </c>
      <c r="O17" s="25">
        <v>44196</v>
      </c>
      <c r="P17" s="25">
        <v>44561</v>
      </c>
      <c r="Q17" s="25">
        <v>44926</v>
      </c>
      <c r="R17" s="25">
        <v>45291</v>
      </c>
      <c r="S17" s="35"/>
      <c r="T17" s="25"/>
      <c r="U17" s="25"/>
      <c r="V17" s="25"/>
      <c r="W17" s="23"/>
      <c r="X17" s="10"/>
    </row>
    <row r="18" spans="1:24" s="21" customFormat="1" ht="19.5" thickBot="1" x14ac:dyDescent="0.3">
      <c r="A18" s="10"/>
      <c r="B18" s="24"/>
      <c r="C18" s="22"/>
      <c r="D18" s="22"/>
      <c r="E18" s="22"/>
      <c r="F18" s="22"/>
      <c r="G18" s="22"/>
      <c r="H18" s="26">
        <v>2013</v>
      </c>
      <c r="I18" s="26">
        <v>2014</v>
      </c>
      <c r="J18" s="26">
        <v>2015</v>
      </c>
      <c r="K18" s="26">
        <v>2016</v>
      </c>
      <c r="L18" s="26">
        <v>2017</v>
      </c>
      <c r="M18" s="26">
        <v>2018</v>
      </c>
      <c r="N18" s="27">
        <v>2019</v>
      </c>
      <c r="O18" s="26">
        <v>2020</v>
      </c>
      <c r="P18" s="26">
        <v>2021</v>
      </c>
      <c r="Q18" s="27">
        <v>2022</v>
      </c>
      <c r="R18" s="26">
        <v>2023</v>
      </c>
      <c r="S18" s="28" t="s">
        <v>75</v>
      </c>
      <c r="T18" s="35"/>
      <c r="U18" s="35"/>
      <c r="V18" s="35"/>
      <c r="W18" s="23"/>
      <c r="X18" s="10"/>
    </row>
    <row r="19" spans="1:24" s="21" customFormat="1" ht="30" customHeight="1" thickTop="1" x14ac:dyDescent="0.25">
      <c r="A19" s="10"/>
      <c r="B19" s="24"/>
      <c r="C19" s="22"/>
      <c r="D19" s="22"/>
      <c r="E19" s="22"/>
      <c r="F19" s="135" t="s">
        <v>190</v>
      </c>
      <c r="G19" s="29" t="s">
        <v>59</v>
      </c>
      <c r="H19" s="30">
        <f>H9+H14</f>
        <v>0</v>
      </c>
      <c r="I19" s="30">
        <f t="shared" ref="I19:R19" si="4">I9+I14</f>
        <v>0</v>
      </c>
      <c r="J19" s="30">
        <f t="shared" si="4"/>
        <v>0</v>
      </c>
      <c r="K19" s="30">
        <f t="shared" si="4"/>
        <v>0</v>
      </c>
      <c r="L19" s="30">
        <f t="shared" si="4"/>
        <v>0</v>
      </c>
      <c r="M19" s="30">
        <f t="shared" si="4"/>
        <v>1</v>
      </c>
      <c r="N19" s="30">
        <f t="shared" si="4"/>
        <v>1</v>
      </c>
      <c r="O19" s="30">
        <f t="shared" si="4"/>
        <v>3</v>
      </c>
      <c r="P19" s="30">
        <f t="shared" si="4"/>
        <v>3</v>
      </c>
      <c r="Q19" s="30">
        <f t="shared" si="4"/>
        <v>9</v>
      </c>
      <c r="R19" s="30">
        <f t="shared" si="4"/>
        <v>1</v>
      </c>
      <c r="S19" s="30">
        <f>S9+S14</f>
        <v>20</v>
      </c>
      <c r="T19" s="35"/>
      <c r="U19" s="35"/>
      <c r="V19" s="35"/>
      <c r="W19" s="23"/>
      <c r="X19" s="10"/>
    </row>
    <row r="20" spans="1:24" s="21" customFormat="1" ht="25.5" customHeight="1" thickBot="1" x14ac:dyDescent="0.3">
      <c r="A20" s="10"/>
      <c r="B20" s="24"/>
      <c r="C20" s="22"/>
      <c r="D20" s="22"/>
      <c r="E20" s="22"/>
      <c r="F20" s="136"/>
      <c r="G20" s="31" t="s">
        <v>60</v>
      </c>
      <c r="H20" s="32">
        <f>H10+H15</f>
        <v>0</v>
      </c>
      <c r="I20" s="32">
        <f t="shared" ref="I20:S20" si="5">I10+I15</f>
        <v>0</v>
      </c>
      <c r="J20" s="32">
        <f t="shared" si="5"/>
        <v>0</v>
      </c>
      <c r="K20" s="32">
        <f t="shared" si="5"/>
        <v>0</v>
      </c>
      <c r="L20" s="32">
        <f t="shared" si="5"/>
        <v>0</v>
      </c>
      <c r="M20" s="32">
        <f t="shared" si="5"/>
        <v>1.651</v>
      </c>
      <c r="N20" s="32">
        <f t="shared" si="5"/>
        <v>1.5049999999999999</v>
      </c>
      <c r="O20" s="32">
        <f t="shared" si="5"/>
        <v>4.9760000000000009</v>
      </c>
      <c r="P20" s="32">
        <f t="shared" si="5"/>
        <v>9.9640000000000004</v>
      </c>
      <c r="Q20" s="32">
        <f t="shared" si="5"/>
        <v>9.3260000000000005</v>
      </c>
      <c r="R20" s="32">
        <f t="shared" si="5"/>
        <v>0.443</v>
      </c>
      <c r="S20" s="32">
        <f t="shared" si="5"/>
        <v>30.891999999999996</v>
      </c>
      <c r="T20" s="35"/>
      <c r="U20" s="35"/>
      <c r="V20" s="35"/>
      <c r="W20" s="23"/>
      <c r="X20" s="10"/>
    </row>
    <row r="21" spans="1:24" s="21" customFormat="1" ht="15" x14ac:dyDescent="0.25">
      <c r="A21" s="10"/>
      <c r="B21" s="24"/>
      <c r="C21" s="22"/>
      <c r="D21" s="22"/>
      <c r="E21" s="22"/>
      <c r="F21" s="22"/>
      <c r="G21" s="94" t="s">
        <v>189</v>
      </c>
      <c r="H21" s="35" t="str">
        <f>IFERROR(H20/H19,"-")</f>
        <v>-</v>
      </c>
      <c r="I21" s="35" t="str">
        <f t="shared" ref="I21:S21" si="6">IFERROR(I20/I19,"-")</f>
        <v>-</v>
      </c>
      <c r="J21" s="35" t="str">
        <f t="shared" si="6"/>
        <v>-</v>
      </c>
      <c r="K21" s="35" t="str">
        <f t="shared" si="6"/>
        <v>-</v>
      </c>
      <c r="L21" s="35" t="str">
        <f t="shared" si="6"/>
        <v>-</v>
      </c>
      <c r="M21" s="35">
        <f t="shared" si="6"/>
        <v>1.651</v>
      </c>
      <c r="N21" s="35">
        <f t="shared" si="6"/>
        <v>1.5049999999999999</v>
      </c>
      <c r="O21" s="35">
        <f t="shared" si="6"/>
        <v>1.658666666666667</v>
      </c>
      <c r="P21" s="35">
        <f t="shared" si="6"/>
        <v>3.3213333333333335</v>
      </c>
      <c r="Q21" s="35">
        <f t="shared" si="6"/>
        <v>1.0362222222222224</v>
      </c>
      <c r="R21" s="35">
        <f t="shared" si="6"/>
        <v>0.443</v>
      </c>
      <c r="S21" s="35">
        <f t="shared" si="6"/>
        <v>1.5445999999999998</v>
      </c>
      <c r="T21" s="35"/>
      <c r="U21" s="35"/>
      <c r="V21" s="35"/>
      <c r="W21" s="23"/>
      <c r="X21" s="10"/>
    </row>
    <row r="22" spans="1:24" s="21" customFormat="1" ht="15" x14ac:dyDescent="0.25">
      <c r="A22" s="10"/>
      <c r="B22" s="24"/>
      <c r="C22" s="22"/>
      <c r="D22" s="22"/>
      <c r="E22" s="22"/>
      <c r="F22" s="22"/>
      <c r="G22" s="22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23"/>
      <c r="X22" s="10"/>
    </row>
    <row r="23" spans="1:24" s="21" customFormat="1" ht="15" x14ac:dyDescent="0.25">
      <c r="A23" s="10"/>
      <c r="B23" s="24"/>
      <c r="C23" s="22"/>
      <c r="D23" s="22"/>
      <c r="E23" s="22"/>
      <c r="F23" s="22"/>
      <c r="G23" s="22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23"/>
      <c r="X23" s="10"/>
    </row>
    <row r="24" spans="1:24" s="21" customFormat="1" ht="15" x14ac:dyDescent="0.25">
      <c r="A24" s="10"/>
      <c r="B24" s="24"/>
      <c r="C24" s="22"/>
      <c r="D24" s="22"/>
      <c r="E24" s="22"/>
      <c r="F24" s="22"/>
      <c r="G24" s="22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23"/>
      <c r="X24" s="10"/>
    </row>
    <row r="25" spans="1:24" s="21" customFormat="1" ht="15" x14ac:dyDescent="0.25">
      <c r="A25" s="10"/>
      <c r="B25" s="24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10"/>
    </row>
    <row r="26" spans="1:24" s="21" customFormat="1" ht="15" x14ac:dyDescent="0.25">
      <c r="A26" s="10"/>
      <c r="B26" s="2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10"/>
    </row>
    <row r="27" spans="1:24" s="21" customFormat="1" ht="15" x14ac:dyDescent="0.25">
      <c r="A27" s="10"/>
      <c r="B27" s="24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33"/>
      <c r="O27" s="22"/>
      <c r="P27" s="22"/>
      <c r="Q27" s="22"/>
      <c r="R27" s="22"/>
      <c r="S27" s="22"/>
      <c r="T27" s="22"/>
      <c r="U27" s="22"/>
      <c r="V27" s="22"/>
      <c r="W27" s="23"/>
      <c r="X27" s="10"/>
    </row>
    <row r="28" spans="1:24" s="21" customFormat="1" ht="15" x14ac:dyDescent="0.25">
      <c r="A28" s="10"/>
      <c r="B28" s="24"/>
      <c r="C28" s="22"/>
      <c r="D28" s="22"/>
      <c r="E28" s="22"/>
      <c r="F28" s="22"/>
      <c r="G28" s="22"/>
      <c r="H28" s="34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10"/>
    </row>
    <row r="29" spans="1:24" s="21" customFormat="1" ht="15" x14ac:dyDescent="0.25">
      <c r="A29" s="10"/>
      <c r="B29" s="24"/>
      <c r="C29" s="34"/>
      <c r="D29" s="34"/>
      <c r="E29" s="34"/>
      <c r="F29" s="34"/>
      <c r="G29" s="34"/>
      <c r="H29" s="34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10"/>
    </row>
    <row r="30" spans="1:24" s="21" customFormat="1" ht="15" x14ac:dyDescent="0.25">
      <c r="A30" s="10"/>
      <c r="B30" s="2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34"/>
      <c r="P30" s="22"/>
      <c r="Q30" s="22"/>
      <c r="R30" s="22"/>
      <c r="S30" s="22"/>
      <c r="T30" s="22"/>
      <c r="U30" s="22"/>
      <c r="V30" s="22"/>
      <c r="W30" s="23"/>
      <c r="X30" s="10"/>
    </row>
    <row r="31" spans="1:24" s="21" customFormat="1" ht="15" x14ac:dyDescent="0.25">
      <c r="A31" s="10"/>
      <c r="B31" s="24"/>
      <c r="C31" s="22"/>
      <c r="D31" s="22"/>
      <c r="E31" s="22"/>
      <c r="F31" s="22"/>
      <c r="G31" s="22"/>
      <c r="H31" s="35"/>
      <c r="I31" s="22"/>
      <c r="J31" s="34"/>
      <c r="K31" s="34"/>
      <c r="L31" s="34"/>
      <c r="M31" s="34"/>
      <c r="N31" s="34"/>
      <c r="O31" s="34"/>
      <c r="P31" s="22"/>
      <c r="Q31" s="22"/>
      <c r="R31" s="22"/>
      <c r="S31" s="22"/>
      <c r="T31" s="22"/>
      <c r="U31" s="22"/>
      <c r="V31" s="22"/>
      <c r="W31" s="23"/>
      <c r="X31" s="10"/>
    </row>
    <row r="32" spans="1:24" s="21" customFormat="1" ht="15" x14ac:dyDescent="0.25">
      <c r="A32" s="10"/>
      <c r="B32" s="24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10"/>
    </row>
    <row r="33" spans="1:25" s="21" customFormat="1" ht="15" x14ac:dyDescent="0.25">
      <c r="A33" s="10"/>
      <c r="B33" s="24"/>
      <c r="C33" s="22"/>
      <c r="D33" s="22"/>
      <c r="E33" s="22"/>
      <c r="F33" s="22"/>
      <c r="G33" s="22"/>
      <c r="H33" s="22"/>
      <c r="I33" s="22"/>
      <c r="J33" s="36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10"/>
    </row>
    <row r="34" spans="1:25" s="21" customFormat="1" ht="15" x14ac:dyDescent="0.25">
      <c r="A34" s="10"/>
      <c r="B34" s="24"/>
      <c r="C34" s="22"/>
      <c r="D34" s="22"/>
      <c r="E34" s="22"/>
      <c r="F34" s="22"/>
      <c r="G34" s="36"/>
      <c r="H34" s="37"/>
      <c r="I34" s="22"/>
      <c r="J34" s="36"/>
      <c r="K34" s="22"/>
      <c r="L34" s="22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23"/>
      <c r="X34" s="10"/>
    </row>
    <row r="35" spans="1:25" s="21" customFormat="1" ht="41.25" customHeight="1" x14ac:dyDescent="0.25">
      <c r="A35" s="10"/>
      <c r="B35" s="24"/>
      <c r="C35" s="22"/>
      <c r="D35" s="22"/>
      <c r="E35" s="22"/>
      <c r="F35" s="22"/>
      <c r="G35" s="36"/>
      <c r="H35" s="37"/>
      <c r="I35" s="22"/>
      <c r="J35" s="36"/>
      <c r="K35" s="22"/>
      <c r="L35" s="22"/>
      <c r="M35" s="38"/>
      <c r="N35" s="38"/>
      <c r="O35" s="39"/>
      <c r="P35" s="39"/>
      <c r="Q35" s="39"/>
      <c r="R35" s="39"/>
      <c r="S35" s="39"/>
      <c r="T35" s="39"/>
      <c r="U35" s="39"/>
      <c r="V35" s="39"/>
      <c r="W35" s="23"/>
      <c r="X35" s="10"/>
    </row>
    <row r="36" spans="1:25" s="21" customFormat="1" ht="15" x14ac:dyDescent="0.25">
      <c r="A36" s="10"/>
      <c r="B36" s="24"/>
      <c r="C36" s="22"/>
      <c r="D36" s="22"/>
      <c r="E36" s="22"/>
      <c r="F36" s="22"/>
      <c r="G36" s="36"/>
      <c r="H36" s="37"/>
      <c r="I36" s="22"/>
      <c r="J36" s="36"/>
      <c r="K36" s="22"/>
      <c r="L36" s="22"/>
      <c r="M36" s="38"/>
      <c r="N36" s="38"/>
      <c r="O36" s="40"/>
      <c r="P36" s="41"/>
      <c r="Q36" s="41"/>
      <c r="R36" s="41"/>
      <c r="S36" s="41"/>
      <c r="T36" s="41"/>
      <c r="U36" s="41"/>
      <c r="V36" s="41"/>
      <c r="W36" s="23"/>
      <c r="X36" s="10"/>
    </row>
    <row r="37" spans="1:25" s="21" customFormat="1" ht="15" x14ac:dyDescent="0.25">
      <c r="A37" s="10"/>
      <c r="B37" s="24"/>
      <c r="C37" s="22"/>
      <c r="D37" s="22"/>
      <c r="E37" s="22"/>
      <c r="F37" s="22"/>
      <c r="G37" s="36"/>
      <c r="H37" s="22"/>
      <c r="I37" s="22"/>
      <c r="J37" s="36"/>
      <c r="K37" s="22"/>
      <c r="L37" s="22"/>
      <c r="M37" s="38"/>
      <c r="N37" s="38"/>
      <c r="O37" s="40"/>
      <c r="P37" s="41"/>
      <c r="Q37" s="41"/>
      <c r="R37" s="41"/>
      <c r="S37" s="41"/>
      <c r="T37" s="41"/>
      <c r="U37" s="41"/>
      <c r="V37" s="41"/>
      <c r="W37" s="23"/>
      <c r="X37" s="10"/>
    </row>
    <row r="38" spans="1:25" s="21" customFormat="1" ht="28.5" customHeight="1" x14ac:dyDescent="0.25">
      <c r="A38" s="10"/>
      <c r="B38" s="24"/>
      <c r="C38" s="22"/>
      <c r="D38" s="22"/>
      <c r="E38" s="22"/>
      <c r="F38" s="22"/>
      <c r="G38" s="22"/>
      <c r="H38" s="22"/>
      <c r="I38" s="22"/>
      <c r="J38" s="36"/>
      <c r="K38" s="22"/>
      <c r="L38" s="22"/>
      <c r="M38" s="38"/>
      <c r="N38" s="38"/>
      <c r="O38" s="40"/>
      <c r="P38" s="41"/>
      <c r="Q38" s="41"/>
      <c r="R38" s="41"/>
      <c r="S38" s="41"/>
      <c r="T38" s="41"/>
      <c r="U38" s="41"/>
      <c r="V38" s="41"/>
      <c r="W38" s="23"/>
      <c r="X38" s="10"/>
    </row>
    <row r="39" spans="1:25" s="21" customFormat="1" ht="28.5" customHeight="1" x14ac:dyDescent="0.25">
      <c r="A39" s="10"/>
      <c r="B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41"/>
      <c r="R39" s="41"/>
      <c r="S39" s="41"/>
      <c r="T39" s="41"/>
      <c r="U39" s="41"/>
      <c r="V39" s="41"/>
      <c r="W39" s="23"/>
      <c r="X39" s="10"/>
    </row>
    <row r="40" spans="1:25" s="21" customFormat="1" ht="14.25" customHeight="1" x14ac:dyDescent="0.25">
      <c r="A40" s="10"/>
      <c r="B40" s="24"/>
      <c r="C40" s="22"/>
      <c r="D40" s="22"/>
      <c r="E40" s="125" t="s">
        <v>191</v>
      </c>
      <c r="F40" s="125"/>
      <c r="G40" s="125"/>
      <c r="H40" s="125"/>
      <c r="I40" s="22"/>
      <c r="J40" s="22"/>
      <c r="K40" s="125" t="s">
        <v>192</v>
      </c>
      <c r="L40" s="125"/>
      <c r="M40" s="125"/>
      <c r="N40" s="125"/>
      <c r="O40" s="22"/>
      <c r="P40" s="22"/>
      <c r="Q40" s="125" t="s">
        <v>193</v>
      </c>
      <c r="R40" s="125"/>
      <c r="S40" s="125"/>
      <c r="T40" s="125"/>
      <c r="U40" s="22"/>
      <c r="V40" s="22"/>
      <c r="W40" s="23"/>
      <c r="X40" s="10"/>
    </row>
    <row r="41" spans="1:25" s="21" customFormat="1" ht="15" customHeight="1" x14ac:dyDescent="0.25">
      <c r="A41" s="10"/>
      <c r="B41" s="24"/>
      <c r="C41" s="22"/>
      <c r="D41" s="22"/>
      <c r="E41" s="125"/>
      <c r="F41" s="125"/>
      <c r="G41" s="125"/>
      <c r="H41" s="125"/>
      <c r="I41" s="22"/>
      <c r="J41" s="22"/>
      <c r="K41" s="125"/>
      <c r="L41" s="125"/>
      <c r="M41" s="125"/>
      <c r="N41" s="125"/>
      <c r="O41" s="22"/>
      <c r="P41" s="22"/>
      <c r="Q41" s="125"/>
      <c r="R41" s="125"/>
      <c r="S41" s="125"/>
      <c r="T41" s="125"/>
      <c r="U41" s="22"/>
      <c r="V41" s="22"/>
      <c r="W41" s="23"/>
      <c r="X41" s="10"/>
      <c r="Y41" s="10"/>
    </row>
    <row r="42" spans="1:25" s="21" customFormat="1" ht="21.75" customHeight="1" x14ac:dyDescent="0.25">
      <c r="A42" s="10"/>
      <c r="B42" s="24"/>
      <c r="C42" s="22"/>
      <c r="D42" s="22"/>
      <c r="E42" s="22"/>
      <c r="F42" s="130" t="s">
        <v>59</v>
      </c>
      <c r="G42" s="130" t="s">
        <v>60</v>
      </c>
      <c r="H42" s="128" t="s">
        <v>115</v>
      </c>
      <c r="I42" s="22"/>
      <c r="J42" s="22"/>
      <c r="K42" s="22"/>
      <c r="L42" s="130" t="s">
        <v>59</v>
      </c>
      <c r="M42" s="130" t="s">
        <v>60</v>
      </c>
      <c r="N42" s="128" t="s">
        <v>115</v>
      </c>
      <c r="O42" s="22"/>
      <c r="P42" s="22"/>
      <c r="Q42" s="22"/>
      <c r="R42" s="130" t="s">
        <v>59</v>
      </c>
      <c r="S42" s="130" t="s">
        <v>60</v>
      </c>
      <c r="T42" s="128" t="s">
        <v>115</v>
      </c>
      <c r="U42" s="22"/>
      <c r="V42" s="22"/>
      <c r="W42" s="23"/>
      <c r="X42" s="10"/>
      <c r="Y42" s="10"/>
    </row>
    <row r="43" spans="1:25" s="21" customFormat="1" ht="15.75" thickBot="1" x14ac:dyDescent="0.3">
      <c r="A43" s="10"/>
      <c r="B43" s="24"/>
      <c r="C43" s="22"/>
      <c r="D43" s="22"/>
      <c r="E43" s="22"/>
      <c r="F43" s="131"/>
      <c r="G43" s="131"/>
      <c r="H43" s="129"/>
      <c r="I43" s="22"/>
      <c r="J43" s="22"/>
      <c r="K43" s="22"/>
      <c r="L43" s="131"/>
      <c r="M43" s="131"/>
      <c r="N43" s="129"/>
      <c r="O43" s="22"/>
      <c r="P43" s="22"/>
      <c r="Q43" s="22"/>
      <c r="R43" s="131"/>
      <c r="S43" s="131"/>
      <c r="T43" s="129"/>
      <c r="U43" s="22"/>
      <c r="V43" s="22"/>
      <c r="W43" s="23"/>
      <c r="X43" s="10"/>
      <c r="Y43" s="10"/>
    </row>
    <row r="44" spans="1:25" s="21" customFormat="1" ht="15" x14ac:dyDescent="0.25">
      <c r="A44" s="10"/>
      <c r="B44" s="24"/>
      <c r="C44" s="22"/>
      <c r="D44" s="22"/>
      <c r="E44" s="45" t="s">
        <v>27</v>
      </c>
      <c r="F44" s="22">
        <f>IFERROR(COUNTIFS(Farmy!$G:$G,"="&amp;E44),"-")</f>
        <v>1</v>
      </c>
      <c r="G44" s="46">
        <f>IFERROR(SUMIFS(Farmy!$H:$H,Farmy!$G:$G,"="&amp;E44),"-")</f>
        <v>1.9990000000000001</v>
      </c>
      <c r="H44" s="46">
        <f>IFERROR(G44/F44,"-")</f>
        <v>1.9990000000000001</v>
      </c>
      <c r="I44" s="22"/>
      <c r="J44" s="22"/>
      <c r="K44" s="45" t="s">
        <v>27</v>
      </c>
      <c r="L44" s="22">
        <f>IFERROR(COUNTIFS('Małe instalacje'!$G:$G,"="&amp;K44),"-")</f>
        <v>3</v>
      </c>
      <c r="M44" s="46">
        <f>IFERROR(SUMIFS('Małe instalacje'!$H:$H,'Małe instalacje'!$G:$G,"="&amp;K44),"-")</f>
        <v>2.4409999999999998</v>
      </c>
      <c r="N44" s="46">
        <f>IFERROR(M44/L44,"-")</f>
        <v>0.81366666666666665</v>
      </c>
      <c r="O44" s="22"/>
      <c r="P44" s="22"/>
      <c r="Q44" s="45" t="s">
        <v>27</v>
      </c>
      <c r="R44" s="22">
        <f>IFERROR(F44+L44,"-")</f>
        <v>4</v>
      </c>
      <c r="S44" s="46">
        <f>IFERROR(G44+M44,"-")</f>
        <v>4.4399999999999995</v>
      </c>
      <c r="T44" s="46">
        <f>IFERROR(S44/R44,"-")</f>
        <v>1.1099999999999999</v>
      </c>
      <c r="U44" s="22"/>
      <c r="V44" s="22"/>
      <c r="W44" s="23"/>
      <c r="X44" s="10"/>
      <c r="Y44" s="10"/>
    </row>
    <row r="45" spans="1:25" s="21" customFormat="1" ht="15" x14ac:dyDescent="0.25">
      <c r="A45" s="10"/>
      <c r="B45" s="24"/>
      <c r="C45" s="22"/>
      <c r="D45" s="22"/>
      <c r="E45" s="45" t="s">
        <v>36</v>
      </c>
      <c r="F45" s="22">
        <f>IFERROR(COUNTIFS(Farmy!$G:$G,"="&amp;E45),"-")</f>
        <v>1</v>
      </c>
      <c r="G45" s="46">
        <f>IFERROR(SUMIFS(Farmy!$H:$H,Farmy!$G:$G,"="&amp;E45),"-")</f>
        <v>1.214</v>
      </c>
      <c r="H45" s="46">
        <f t="shared" ref="H45:H59" si="7">IFERROR(G45/F45,"-")</f>
        <v>1.214</v>
      </c>
      <c r="I45" s="22"/>
      <c r="J45" s="22"/>
      <c r="K45" s="45" t="s">
        <v>36</v>
      </c>
      <c r="L45" s="22">
        <f>IFERROR(COUNTIFS('Małe instalacje'!$G:$G,"="&amp;K45),"-")</f>
        <v>1</v>
      </c>
      <c r="M45" s="46">
        <f>IFERROR(SUMIFS('Małe instalacje'!$H:$H,'Małe instalacje'!$G:$G,"="&amp;K45),"-")</f>
        <v>1</v>
      </c>
      <c r="N45" s="46">
        <f t="shared" ref="N45:N59" si="8">IFERROR(M45/L45,"-")</f>
        <v>1</v>
      </c>
      <c r="O45" s="22"/>
      <c r="P45" s="22"/>
      <c r="Q45" s="45" t="s">
        <v>36</v>
      </c>
      <c r="R45" s="22">
        <f t="shared" ref="R45:R59" si="9">IFERROR(F45+L45,"-")</f>
        <v>2</v>
      </c>
      <c r="S45" s="46">
        <f t="shared" ref="S45:S59" si="10">IFERROR(G45+M45,"-")</f>
        <v>2.214</v>
      </c>
      <c r="T45" s="46">
        <f t="shared" ref="T45:T59" si="11">IFERROR(S45/R45,"-")</f>
        <v>1.107</v>
      </c>
      <c r="U45" s="22"/>
      <c r="V45" s="22"/>
      <c r="W45" s="23"/>
      <c r="X45" s="10"/>
      <c r="Y45" s="10"/>
    </row>
    <row r="46" spans="1:25" s="21" customFormat="1" ht="15" x14ac:dyDescent="0.25">
      <c r="A46" s="10"/>
      <c r="B46" s="24"/>
      <c r="C46" s="22"/>
      <c r="D46" s="22"/>
      <c r="E46" s="45" t="s">
        <v>14</v>
      </c>
      <c r="F46" s="22">
        <f>IFERROR(COUNTIFS(Farmy!$G:$G,"="&amp;E46),"-")</f>
        <v>1</v>
      </c>
      <c r="G46" s="46">
        <f>IFERROR(SUMIFS(Farmy!$H:$H,Farmy!$G:$G,"="&amp;E46),"-")</f>
        <v>2.1379999999999999</v>
      </c>
      <c r="H46" s="46">
        <f t="shared" si="7"/>
        <v>2.1379999999999999</v>
      </c>
      <c r="I46" s="22"/>
      <c r="J46" s="22"/>
      <c r="K46" s="45" t="s">
        <v>14</v>
      </c>
      <c r="L46" s="22">
        <f>IFERROR(COUNTIFS('Małe instalacje'!$G:$G,"="&amp;K46),"-")</f>
        <v>0</v>
      </c>
      <c r="M46" s="46">
        <f>IFERROR(SUMIFS('Małe instalacje'!$H:$H,'Małe instalacje'!$G:$G,"="&amp;K46),"-")</f>
        <v>0</v>
      </c>
      <c r="N46" s="46" t="str">
        <f t="shared" si="8"/>
        <v>-</v>
      </c>
      <c r="O46" s="22"/>
      <c r="P46" s="22"/>
      <c r="Q46" s="45" t="s">
        <v>14</v>
      </c>
      <c r="R46" s="22">
        <f t="shared" si="9"/>
        <v>1</v>
      </c>
      <c r="S46" s="46">
        <f t="shared" si="10"/>
        <v>2.1379999999999999</v>
      </c>
      <c r="T46" s="46">
        <f t="shared" si="11"/>
        <v>2.1379999999999999</v>
      </c>
      <c r="U46" s="22"/>
      <c r="V46" s="22"/>
      <c r="W46" s="23"/>
      <c r="X46" s="10"/>
      <c r="Y46" s="10"/>
    </row>
    <row r="47" spans="1:25" s="21" customFormat="1" ht="15" x14ac:dyDescent="0.25">
      <c r="A47" s="10"/>
      <c r="B47" s="24"/>
      <c r="C47" s="22"/>
      <c r="D47" s="22"/>
      <c r="E47" s="45" t="s">
        <v>25</v>
      </c>
      <c r="F47" s="22">
        <f>IFERROR(COUNTIFS(Farmy!$G:$G,"="&amp;E47),"-")</f>
        <v>0</v>
      </c>
      <c r="G47" s="46">
        <f>IFERROR(SUMIFS(Farmy!$H:$H,Farmy!$G:$G,"="&amp;E47),"-")</f>
        <v>0</v>
      </c>
      <c r="H47" s="46" t="str">
        <f t="shared" si="7"/>
        <v>-</v>
      </c>
      <c r="I47" s="22"/>
      <c r="J47" s="22"/>
      <c r="K47" s="45" t="s">
        <v>25</v>
      </c>
      <c r="L47" s="22">
        <f>IFERROR(COUNTIFS('Małe instalacje'!$G:$G,"="&amp;K47),"-")</f>
        <v>2</v>
      </c>
      <c r="M47" s="46">
        <f>IFERROR(SUMIFS('Małe instalacje'!$H:$H,'Małe instalacje'!$G:$G,"="&amp;K47),"-")</f>
        <v>1.9929999999999999</v>
      </c>
      <c r="N47" s="46">
        <f t="shared" si="8"/>
        <v>0.99649999999999994</v>
      </c>
      <c r="O47" s="22"/>
      <c r="P47" s="22"/>
      <c r="Q47" s="45" t="s">
        <v>25</v>
      </c>
      <c r="R47" s="22">
        <f t="shared" si="9"/>
        <v>2</v>
      </c>
      <c r="S47" s="46">
        <f t="shared" si="10"/>
        <v>1.9929999999999999</v>
      </c>
      <c r="T47" s="46">
        <f t="shared" si="11"/>
        <v>0.99649999999999994</v>
      </c>
      <c r="U47" s="22"/>
      <c r="V47" s="22"/>
      <c r="W47" s="23"/>
      <c r="X47" s="10"/>
      <c r="Y47" s="10"/>
    </row>
    <row r="48" spans="1:25" s="21" customFormat="1" ht="15" x14ac:dyDescent="0.25">
      <c r="A48" s="10"/>
      <c r="B48" s="24"/>
      <c r="C48" s="22"/>
      <c r="D48" s="22"/>
      <c r="E48" s="45" t="s">
        <v>11</v>
      </c>
      <c r="F48" s="22">
        <f>IFERROR(COUNTIFS(Farmy!$G:$G,"="&amp;E48),"-")</f>
        <v>1</v>
      </c>
      <c r="G48" s="46">
        <f>IFERROR(SUMIFS(Farmy!$H:$H,Farmy!$G:$G,"="&amp;E48),"-")</f>
        <v>1.5049999999999999</v>
      </c>
      <c r="H48" s="46">
        <f t="shared" si="7"/>
        <v>1.5049999999999999</v>
      </c>
      <c r="I48" s="22"/>
      <c r="J48" s="22"/>
      <c r="K48" s="45" t="s">
        <v>11</v>
      </c>
      <c r="L48" s="22">
        <f>IFERROR(COUNTIFS('Małe instalacje'!$G:$G,"="&amp;K48),"-")</f>
        <v>0</v>
      </c>
      <c r="M48" s="46">
        <f>IFERROR(SUMIFS('Małe instalacje'!$H:$H,'Małe instalacje'!$G:$G,"="&amp;K48),"-")</f>
        <v>0</v>
      </c>
      <c r="N48" s="46" t="str">
        <f t="shared" si="8"/>
        <v>-</v>
      </c>
      <c r="O48" s="22"/>
      <c r="P48" s="22"/>
      <c r="Q48" s="45" t="s">
        <v>11</v>
      </c>
      <c r="R48" s="22">
        <f t="shared" si="9"/>
        <v>1</v>
      </c>
      <c r="S48" s="46">
        <f t="shared" si="10"/>
        <v>1.5049999999999999</v>
      </c>
      <c r="T48" s="46">
        <f t="shared" si="11"/>
        <v>1.5049999999999999</v>
      </c>
      <c r="U48" s="22"/>
      <c r="V48" s="22"/>
      <c r="W48" s="23"/>
      <c r="X48" s="10"/>
      <c r="Y48" s="10"/>
    </row>
    <row r="49" spans="1:25" s="21" customFormat="1" ht="15" x14ac:dyDescent="0.25">
      <c r="A49" s="10"/>
      <c r="B49" s="24"/>
      <c r="C49" s="22"/>
      <c r="D49" s="22"/>
      <c r="E49" s="45" t="s">
        <v>13</v>
      </c>
      <c r="F49" s="22">
        <f>IFERROR(COUNTIFS(Farmy!$G:$G,"="&amp;E49),"-")</f>
        <v>0</v>
      </c>
      <c r="G49" s="46">
        <f>IFERROR(SUMIFS(Farmy!$H:$H,Farmy!$G:$G,"="&amp;E49),"-")</f>
        <v>0</v>
      </c>
      <c r="H49" s="46" t="str">
        <f t="shared" si="7"/>
        <v>-</v>
      </c>
      <c r="I49" s="22"/>
      <c r="J49" s="22"/>
      <c r="K49" s="45" t="s">
        <v>13</v>
      </c>
      <c r="L49" s="22">
        <f>IFERROR(COUNTIFS('Małe instalacje'!$G:$G,"="&amp;K49),"-")</f>
        <v>0</v>
      </c>
      <c r="M49" s="46">
        <f>IFERROR(SUMIFS('Małe instalacje'!$H:$H,'Małe instalacje'!$G:$G,"="&amp;K49),"-")</f>
        <v>0</v>
      </c>
      <c r="N49" s="46" t="str">
        <f t="shared" si="8"/>
        <v>-</v>
      </c>
      <c r="O49" s="22"/>
      <c r="P49" s="22"/>
      <c r="Q49" s="45" t="s">
        <v>13</v>
      </c>
      <c r="R49" s="22">
        <f t="shared" si="9"/>
        <v>0</v>
      </c>
      <c r="S49" s="46">
        <f t="shared" si="10"/>
        <v>0</v>
      </c>
      <c r="T49" s="46" t="str">
        <f t="shared" si="11"/>
        <v>-</v>
      </c>
      <c r="U49" s="22"/>
      <c r="V49" s="22"/>
      <c r="W49" s="23"/>
      <c r="X49" s="10"/>
      <c r="Y49" s="10"/>
    </row>
    <row r="50" spans="1:25" s="21" customFormat="1" ht="15" x14ac:dyDescent="0.25">
      <c r="A50" s="10"/>
      <c r="B50" s="24"/>
      <c r="C50" s="22"/>
      <c r="D50" s="22"/>
      <c r="E50" s="45" t="s">
        <v>35</v>
      </c>
      <c r="F50" s="22">
        <f>IFERROR(COUNTIFS(Farmy!$G:$G,"="&amp;E50),"-")</f>
        <v>4</v>
      </c>
      <c r="G50" s="46">
        <f>IFERROR(SUMIFS(Farmy!$H:$H,Farmy!$G:$G,"="&amp;E50),"-")</f>
        <v>12.615</v>
      </c>
      <c r="H50" s="46">
        <f t="shared" si="7"/>
        <v>3.1537500000000001</v>
      </c>
      <c r="I50" s="22"/>
      <c r="J50" s="22"/>
      <c r="K50" s="45" t="s">
        <v>35</v>
      </c>
      <c r="L50" s="22">
        <f>IFERROR(COUNTIFS('Małe instalacje'!$G:$G,"="&amp;K50),"-")</f>
        <v>1</v>
      </c>
      <c r="M50" s="46">
        <f>IFERROR(SUMIFS('Małe instalacje'!$H:$H,'Małe instalacje'!$G:$G,"="&amp;K50),"-")</f>
        <v>0.124</v>
      </c>
      <c r="N50" s="46">
        <f t="shared" si="8"/>
        <v>0.124</v>
      </c>
      <c r="O50" s="22"/>
      <c r="P50" s="22"/>
      <c r="Q50" s="45" t="s">
        <v>35</v>
      </c>
      <c r="R50" s="22">
        <f t="shared" si="9"/>
        <v>5</v>
      </c>
      <c r="S50" s="46">
        <f t="shared" si="10"/>
        <v>12.739000000000001</v>
      </c>
      <c r="T50" s="46">
        <f t="shared" si="11"/>
        <v>2.5478000000000001</v>
      </c>
      <c r="U50" s="22"/>
      <c r="V50" s="22"/>
      <c r="W50" s="23"/>
      <c r="X50" s="10"/>
      <c r="Y50" s="10"/>
    </row>
    <row r="51" spans="1:25" s="21" customFormat="1" ht="15" x14ac:dyDescent="0.25">
      <c r="A51" s="10"/>
      <c r="B51" s="24"/>
      <c r="C51" s="22"/>
      <c r="D51" s="22"/>
      <c r="E51" s="45" t="s">
        <v>18</v>
      </c>
      <c r="F51" s="22">
        <f>IFERROR(COUNTIFS(Farmy!$G:$G,"="&amp;E51),"-")</f>
        <v>0</v>
      </c>
      <c r="G51" s="46">
        <f>IFERROR(SUMIFS(Farmy!$H:$H,Farmy!$G:$G,"="&amp;E51),"-")</f>
        <v>0</v>
      </c>
      <c r="H51" s="46" t="str">
        <f t="shared" si="7"/>
        <v>-</v>
      </c>
      <c r="I51" s="22"/>
      <c r="J51" s="22"/>
      <c r="K51" s="45" t="s">
        <v>18</v>
      </c>
      <c r="L51" s="22">
        <f>IFERROR(COUNTIFS('Małe instalacje'!$G:$G,"="&amp;K51),"-")</f>
        <v>1</v>
      </c>
      <c r="M51" s="46">
        <f>IFERROR(SUMIFS('Małe instalacje'!$H:$H,'Małe instalacje'!$G:$G,"="&amp;K51),"-")</f>
        <v>0.999</v>
      </c>
      <c r="N51" s="46">
        <f t="shared" si="8"/>
        <v>0.999</v>
      </c>
      <c r="O51" s="22"/>
      <c r="P51" s="22"/>
      <c r="Q51" s="45" t="s">
        <v>18</v>
      </c>
      <c r="R51" s="22">
        <f t="shared" si="9"/>
        <v>1</v>
      </c>
      <c r="S51" s="46">
        <f t="shared" si="10"/>
        <v>0.999</v>
      </c>
      <c r="T51" s="46">
        <f t="shared" si="11"/>
        <v>0.999</v>
      </c>
      <c r="U51" s="22"/>
      <c r="V51" s="22"/>
      <c r="W51" s="23"/>
      <c r="X51" s="10"/>
      <c r="Y51" s="10"/>
    </row>
    <row r="52" spans="1:25" s="21" customFormat="1" ht="15" x14ac:dyDescent="0.25">
      <c r="A52" s="10"/>
      <c r="B52" s="24"/>
      <c r="C52" s="22"/>
      <c r="D52" s="22"/>
      <c r="E52" s="45" t="s">
        <v>23</v>
      </c>
      <c r="F52" s="22">
        <f>IFERROR(COUNTIFS(Farmy!$G:$G,"="&amp;E52),"-")</f>
        <v>0</v>
      </c>
      <c r="G52" s="46">
        <f>IFERROR(SUMIFS(Farmy!$H:$H,Farmy!$G:$G,"="&amp;E52),"-")</f>
        <v>0</v>
      </c>
      <c r="H52" s="46" t="str">
        <f t="shared" si="7"/>
        <v>-</v>
      </c>
      <c r="I52" s="22"/>
      <c r="J52" s="22"/>
      <c r="K52" s="45" t="s">
        <v>23</v>
      </c>
      <c r="L52" s="22">
        <f>IFERROR(COUNTIFS('Małe instalacje'!$G:$G,"="&amp;K52),"-")</f>
        <v>0</v>
      </c>
      <c r="M52" s="46">
        <f>IFERROR(SUMIFS('Małe instalacje'!$H:$H,'Małe instalacje'!$G:$G,"="&amp;K52),"-")</f>
        <v>0</v>
      </c>
      <c r="N52" s="46" t="str">
        <f t="shared" si="8"/>
        <v>-</v>
      </c>
      <c r="O52" s="22"/>
      <c r="P52" s="22"/>
      <c r="Q52" s="45" t="s">
        <v>23</v>
      </c>
      <c r="R52" s="22">
        <f t="shared" si="9"/>
        <v>0</v>
      </c>
      <c r="S52" s="46">
        <f t="shared" si="10"/>
        <v>0</v>
      </c>
      <c r="T52" s="46" t="str">
        <f t="shared" si="11"/>
        <v>-</v>
      </c>
      <c r="U52" s="22"/>
      <c r="V52" s="22"/>
      <c r="W52" s="23"/>
      <c r="X52" s="10"/>
      <c r="Y52" s="10"/>
    </row>
    <row r="53" spans="1:25" s="21" customFormat="1" ht="15" x14ac:dyDescent="0.25">
      <c r="A53" s="10"/>
      <c r="B53" s="24"/>
      <c r="C53" s="22"/>
      <c r="D53" s="22"/>
      <c r="E53" s="45" t="s">
        <v>10</v>
      </c>
      <c r="F53" s="22">
        <f>IFERROR(COUNTIFS(Farmy!$G:$G,"="&amp;E53),"-")</f>
        <v>0</v>
      </c>
      <c r="G53" s="46">
        <f>IFERROR(SUMIFS(Farmy!$H:$H,Farmy!$G:$G,"="&amp;E53),"-")</f>
        <v>0</v>
      </c>
      <c r="H53" s="46" t="str">
        <f t="shared" si="7"/>
        <v>-</v>
      </c>
      <c r="I53" s="22"/>
      <c r="J53" s="22"/>
      <c r="K53" s="45" t="s">
        <v>10</v>
      </c>
      <c r="L53" s="22">
        <f>IFERROR(COUNTIFS('Małe instalacje'!$G:$G,"="&amp;K53),"-")</f>
        <v>1</v>
      </c>
      <c r="M53" s="46">
        <f>IFERROR(SUMIFS('Małe instalacje'!$H:$H,'Małe instalacje'!$G:$G,"="&amp;K53),"-")</f>
        <v>0.998</v>
      </c>
      <c r="N53" s="46">
        <f t="shared" si="8"/>
        <v>0.998</v>
      </c>
      <c r="O53" s="22"/>
      <c r="P53" s="22"/>
      <c r="Q53" s="45" t="s">
        <v>10</v>
      </c>
      <c r="R53" s="22">
        <f t="shared" si="9"/>
        <v>1</v>
      </c>
      <c r="S53" s="46">
        <f t="shared" si="10"/>
        <v>0.998</v>
      </c>
      <c r="T53" s="46">
        <f t="shared" si="11"/>
        <v>0.998</v>
      </c>
      <c r="U53" s="22"/>
      <c r="V53" s="22"/>
      <c r="W53" s="23"/>
      <c r="X53" s="10"/>
      <c r="Y53" s="10"/>
    </row>
    <row r="54" spans="1:25" s="21" customFormat="1" ht="15" x14ac:dyDescent="0.25">
      <c r="A54" s="10"/>
      <c r="B54" s="24"/>
      <c r="C54" s="22"/>
      <c r="D54" s="22"/>
      <c r="E54" s="45" t="s">
        <v>24</v>
      </c>
      <c r="F54" s="22">
        <f>IFERROR(COUNTIFS(Farmy!$G:$G,"="&amp;E54),"-")</f>
        <v>0</v>
      </c>
      <c r="G54" s="46">
        <f>IFERROR(SUMIFS(Farmy!$H:$H,Farmy!$G:$G,"="&amp;E54),"-")</f>
        <v>0</v>
      </c>
      <c r="H54" s="46" t="str">
        <f t="shared" si="7"/>
        <v>-</v>
      </c>
      <c r="I54" s="22"/>
      <c r="J54" s="22"/>
      <c r="K54" s="45" t="s">
        <v>24</v>
      </c>
      <c r="L54" s="22">
        <f>IFERROR(COUNTIFS('Małe instalacje'!$G:$G,"="&amp;K54),"-")</f>
        <v>1</v>
      </c>
      <c r="M54" s="46">
        <f>IFERROR(SUMIFS('Małe instalacje'!$H:$H,'Małe instalacje'!$G:$G,"="&amp;K54),"-")</f>
        <v>0.97799999999999998</v>
      </c>
      <c r="N54" s="46">
        <f t="shared" si="8"/>
        <v>0.97799999999999998</v>
      </c>
      <c r="O54" s="22"/>
      <c r="P54" s="22"/>
      <c r="Q54" s="45" t="s">
        <v>24</v>
      </c>
      <c r="R54" s="22">
        <f t="shared" si="9"/>
        <v>1</v>
      </c>
      <c r="S54" s="46">
        <f t="shared" si="10"/>
        <v>0.97799999999999998</v>
      </c>
      <c r="T54" s="46">
        <f t="shared" si="11"/>
        <v>0.97799999999999998</v>
      </c>
      <c r="U54" s="22"/>
      <c r="V54" s="22"/>
      <c r="W54" s="23"/>
      <c r="X54" s="10"/>
      <c r="Y54" s="10"/>
    </row>
    <row r="55" spans="1:25" s="21" customFormat="1" ht="15" x14ac:dyDescent="0.25">
      <c r="A55" s="10"/>
      <c r="B55" s="24"/>
      <c r="C55" s="22"/>
      <c r="D55" s="22"/>
      <c r="E55" s="45" t="s">
        <v>12</v>
      </c>
      <c r="F55" s="22">
        <f>IFERROR(COUNTIFS(Farmy!$G:$G,"="&amp;E55),"-")</f>
        <v>0</v>
      </c>
      <c r="G55" s="46">
        <f>IFERROR(SUMIFS(Farmy!$H:$H,Farmy!$G:$G,"="&amp;E55),"-")</f>
        <v>0</v>
      </c>
      <c r="H55" s="46" t="str">
        <f t="shared" si="7"/>
        <v>-</v>
      </c>
      <c r="I55" s="22"/>
      <c r="J55" s="22"/>
      <c r="K55" s="45" t="s">
        <v>12</v>
      </c>
      <c r="L55" s="22">
        <f>IFERROR(COUNTIFS('Małe instalacje'!$G:$G,"="&amp;K55),"-")</f>
        <v>0</v>
      </c>
      <c r="M55" s="46">
        <f>IFERROR(SUMIFS('Małe instalacje'!$H:$H,'Małe instalacje'!$G:$G,"="&amp;K55),"-")</f>
        <v>0</v>
      </c>
      <c r="N55" s="46" t="str">
        <f t="shared" si="8"/>
        <v>-</v>
      </c>
      <c r="O55" s="22"/>
      <c r="P55" s="22"/>
      <c r="Q55" s="45" t="s">
        <v>12</v>
      </c>
      <c r="R55" s="22">
        <f t="shared" si="9"/>
        <v>0</v>
      </c>
      <c r="S55" s="46">
        <f t="shared" si="10"/>
        <v>0</v>
      </c>
      <c r="T55" s="46" t="str">
        <f t="shared" si="11"/>
        <v>-</v>
      </c>
      <c r="U55" s="22"/>
      <c r="V55" s="22"/>
      <c r="W55" s="23"/>
      <c r="X55" s="10"/>
      <c r="Y55" s="10"/>
    </row>
    <row r="56" spans="1:25" s="21" customFormat="1" ht="15" x14ac:dyDescent="0.25">
      <c r="A56" s="10"/>
      <c r="B56" s="24"/>
      <c r="C56" s="22"/>
      <c r="D56" s="22"/>
      <c r="E56" s="45" t="s">
        <v>20</v>
      </c>
      <c r="F56" s="22">
        <f>IFERROR(COUNTIFS(Farmy!$G:$G,"="&amp;E56),"-")</f>
        <v>2</v>
      </c>
      <c r="G56" s="46">
        <f>IFERROR(SUMIFS(Farmy!$H:$H,Farmy!$G:$G,"="&amp;E56),"-")</f>
        <v>2.8879999999999999</v>
      </c>
      <c r="H56" s="46">
        <f t="shared" si="7"/>
        <v>1.444</v>
      </c>
      <c r="I56" s="22"/>
      <c r="J56" s="22"/>
      <c r="K56" s="45" t="s">
        <v>20</v>
      </c>
      <c r="L56" s="22">
        <f>IFERROR(COUNTIFS('Małe instalacje'!$G:$G,"="&amp;K56),"-")</f>
        <v>0</v>
      </c>
      <c r="M56" s="46">
        <f>IFERROR(SUMIFS('Małe instalacje'!$H:$H,'Małe instalacje'!$G:$G,"="&amp;K56),"-")</f>
        <v>0</v>
      </c>
      <c r="N56" s="46" t="str">
        <f t="shared" si="8"/>
        <v>-</v>
      </c>
      <c r="O56" s="22"/>
      <c r="P56" s="22"/>
      <c r="Q56" s="45" t="s">
        <v>20</v>
      </c>
      <c r="R56" s="22">
        <f t="shared" si="9"/>
        <v>2</v>
      </c>
      <c r="S56" s="46">
        <f t="shared" si="10"/>
        <v>2.8879999999999999</v>
      </c>
      <c r="T56" s="46">
        <f t="shared" si="11"/>
        <v>1.444</v>
      </c>
      <c r="U56" s="22"/>
      <c r="V56" s="22"/>
      <c r="W56" s="23"/>
      <c r="X56" s="10"/>
      <c r="Y56" s="10"/>
    </row>
    <row r="57" spans="1:25" s="21" customFormat="1" ht="15" x14ac:dyDescent="0.25">
      <c r="A57" s="10"/>
      <c r="B57" s="24"/>
      <c r="C57" s="22"/>
      <c r="D57" s="22"/>
      <c r="E57" s="45" t="s">
        <v>16</v>
      </c>
      <c r="F57" s="22">
        <f>IFERROR(COUNTIFS(Farmy!$G:$G,"="&amp;E57),"-")</f>
        <v>0</v>
      </c>
      <c r="G57" s="46">
        <f>IFERROR(SUMIFS(Farmy!$H:$H,Farmy!$G:$G,"="&amp;E57),"-")</f>
        <v>0</v>
      </c>
      <c r="H57" s="46" t="str">
        <f t="shared" si="7"/>
        <v>-</v>
      </c>
      <c r="I57" s="22"/>
      <c r="J57" s="22"/>
      <c r="K57" s="45" t="s">
        <v>16</v>
      </c>
      <c r="L57" s="22">
        <f>IFERROR(COUNTIFS('Małe instalacje'!$G:$G,"="&amp;K57),"-")</f>
        <v>0</v>
      </c>
      <c r="M57" s="46">
        <f>IFERROR(SUMIFS('Małe instalacje'!$H:$H,'Małe instalacje'!$G:$G,"="&amp;K57),"-")</f>
        <v>0</v>
      </c>
      <c r="N57" s="46" t="str">
        <f t="shared" si="8"/>
        <v>-</v>
      </c>
      <c r="O57" s="22"/>
      <c r="P57" s="22"/>
      <c r="Q57" s="45" t="s">
        <v>16</v>
      </c>
      <c r="R57" s="22">
        <f t="shared" si="9"/>
        <v>0</v>
      </c>
      <c r="S57" s="46">
        <f t="shared" si="10"/>
        <v>0</v>
      </c>
      <c r="T57" s="46" t="str">
        <f t="shared" si="11"/>
        <v>-</v>
      </c>
      <c r="U57" s="22"/>
      <c r="V57" s="22"/>
      <c r="W57" s="23"/>
      <c r="X57" s="10"/>
      <c r="Y57" s="10"/>
    </row>
    <row r="58" spans="1:25" s="21" customFormat="1" ht="15" x14ac:dyDescent="0.25">
      <c r="A58" s="10"/>
      <c r="B58" s="24"/>
      <c r="C58" s="22"/>
      <c r="D58" s="22"/>
      <c r="E58" s="45" t="s">
        <v>39</v>
      </c>
      <c r="F58" s="22">
        <f>IFERROR(COUNTIFS(Farmy!$G:$G,"="&amp;E58),"-")</f>
        <v>0</v>
      </c>
      <c r="G58" s="46">
        <f>IFERROR(SUMIFS(Farmy!$H:$H,Farmy!$G:$G,"="&amp;E58),"-")</f>
        <v>0</v>
      </c>
      <c r="H58" s="46" t="str">
        <f t="shared" si="7"/>
        <v>-</v>
      </c>
      <c r="I58" s="22"/>
      <c r="J58" s="22"/>
      <c r="K58" s="45" t="s">
        <v>39</v>
      </c>
      <c r="L58" s="22">
        <f>IFERROR(COUNTIFS('Małe instalacje'!$G:$G,"="&amp;K58),"-")</f>
        <v>0</v>
      </c>
      <c r="M58" s="46">
        <f>IFERROR(SUMIFS('Małe instalacje'!$H:$H,'Małe instalacje'!$G:$G,"="&amp;K58),"-")</f>
        <v>0</v>
      </c>
      <c r="N58" s="46" t="str">
        <f t="shared" si="8"/>
        <v>-</v>
      </c>
      <c r="O58" s="22"/>
      <c r="P58" s="22"/>
      <c r="Q58" s="45" t="s">
        <v>39</v>
      </c>
      <c r="R58" s="22">
        <f t="shared" si="9"/>
        <v>0</v>
      </c>
      <c r="S58" s="46">
        <f t="shared" si="10"/>
        <v>0</v>
      </c>
      <c r="T58" s="46" t="str">
        <f t="shared" si="11"/>
        <v>-</v>
      </c>
      <c r="U58" s="22"/>
      <c r="V58" s="22"/>
      <c r="W58" s="23"/>
      <c r="X58" s="10"/>
      <c r="Y58" s="10"/>
    </row>
    <row r="59" spans="1:25" s="21" customFormat="1" ht="15" x14ac:dyDescent="0.25">
      <c r="A59" s="10"/>
      <c r="B59" s="24"/>
      <c r="C59" s="22"/>
      <c r="D59" s="22"/>
      <c r="E59" s="45" t="s">
        <v>21</v>
      </c>
      <c r="F59" s="22">
        <f>IFERROR(COUNTIFS(Farmy!$G:$G,"="&amp;E59),"-")</f>
        <v>0</v>
      </c>
      <c r="G59" s="46">
        <f>IFERROR(SUMIFS(Farmy!$H:$H,Farmy!$G:$G,"="&amp;E59),"-")</f>
        <v>0</v>
      </c>
      <c r="H59" s="46" t="str">
        <f t="shared" si="7"/>
        <v>-</v>
      </c>
      <c r="I59" s="22"/>
      <c r="J59" s="22"/>
      <c r="K59" s="45" t="s">
        <v>21</v>
      </c>
      <c r="L59" s="22">
        <f>IFERROR(COUNTIFS('Małe instalacje'!$G:$G,"="&amp;K59),"-")</f>
        <v>0</v>
      </c>
      <c r="M59" s="46">
        <f>IFERROR(SUMIFS('Małe instalacje'!$H:$H,'Małe instalacje'!$G:$G,"="&amp;K59),"-")</f>
        <v>0</v>
      </c>
      <c r="N59" s="46" t="str">
        <f t="shared" si="8"/>
        <v>-</v>
      </c>
      <c r="O59" s="22"/>
      <c r="P59" s="22"/>
      <c r="Q59" s="45" t="s">
        <v>21</v>
      </c>
      <c r="R59" s="22">
        <f t="shared" si="9"/>
        <v>0</v>
      </c>
      <c r="S59" s="46">
        <f t="shared" si="10"/>
        <v>0</v>
      </c>
      <c r="T59" s="46" t="str">
        <f t="shared" si="11"/>
        <v>-</v>
      </c>
      <c r="U59" s="22"/>
      <c r="V59" s="22"/>
      <c r="W59" s="23"/>
      <c r="X59" s="10"/>
      <c r="Y59" s="10"/>
    </row>
    <row r="60" spans="1:25" s="21" customFormat="1" ht="15" x14ac:dyDescent="0.25">
      <c r="A60" s="1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10"/>
      <c r="Y60" s="10"/>
    </row>
    <row r="61" spans="1:25" s="21" customFormat="1" ht="15" x14ac:dyDescent="0.25">
      <c r="A61" s="1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10"/>
    </row>
    <row r="62" spans="1:25" s="21" customFormat="1" ht="15" x14ac:dyDescent="0.25">
      <c r="A62" s="1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10"/>
    </row>
    <row r="63" spans="1:25" s="21" customFormat="1" ht="15" x14ac:dyDescent="0.25">
      <c r="A63" s="1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10"/>
    </row>
    <row r="64" spans="1:25" s="21" customFormat="1" ht="15" x14ac:dyDescent="0.25">
      <c r="A64" s="1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10"/>
    </row>
    <row r="65" spans="1:24" s="21" customFormat="1" ht="15" x14ac:dyDescent="0.25">
      <c r="A65" s="1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10"/>
    </row>
    <row r="66" spans="1:24" s="21" customFormat="1" ht="15" x14ac:dyDescent="0.25">
      <c r="A66" s="1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10"/>
    </row>
    <row r="67" spans="1:24" s="21" customFormat="1" ht="15" x14ac:dyDescent="0.25">
      <c r="A67" s="1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10"/>
    </row>
    <row r="68" spans="1:24" s="21" customFormat="1" ht="15" x14ac:dyDescent="0.25">
      <c r="A68" s="1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10"/>
    </row>
    <row r="69" spans="1:24" s="21" customFormat="1" ht="15" x14ac:dyDescent="0.25">
      <c r="A69" s="1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10"/>
    </row>
    <row r="70" spans="1:24" s="21" customFormat="1" ht="15" x14ac:dyDescent="0.25">
      <c r="A70" s="1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10"/>
    </row>
    <row r="71" spans="1:24" s="21" customFormat="1" ht="15" x14ac:dyDescent="0.25">
      <c r="A71" s="1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10"/>
    </row>
    <row r="72" spans="1:24" s="21" customFormat="1" ht="15" x14ac:dyDescent="0.25">
      <c r="A72" s="1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10"/>
    </row>
    <row r="73" spans="1:24" s="21" customFormat="1" ht="15" x14ac:dyDescent="0.25">
      <c r="A73" s="1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10"/>
    </row>
    <row r="74" spans="1:24" s="21" customFormat="1" ht="15" x14ac:dyDescent="0.25">
      <c r="A74" s="1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10"/>
    </row>
    <row r="75" spans="1:24" s="21" customFormat="1" ht="15" x14ac:dyDescent="0.25">
      <c r="A75" s="10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10"/>
    </row>
    <row r="76" spans="1:24" s="21" customFormat="1" ht="15" x14ac:dyDescent="0.25">
      <c r="A76" s="10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10"/>
    </row>
    <row r="77" spans="1:24" s="21" customFormat="1" ht="15" x14ac:dyDescent="0.25">
      <c r="A77" s="10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10"/>
    </row>
    <row r="78" spans="1:24" s="21" customFormat="1" ht="18.75" x14ac:dyDescent="0.25">
      <c r="A78" s="10"/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42"/>
      <c r="O78" s="22"/>
      <c r="P78" s="22"/>
      <c r="Q78" s="22"/>
      <c r="R78" s="22"/>
      <c r="S78" s="22"/>
      <c r="T78" s="22"/>
      <c r="U78" s="22"/>
      <c r="V78" s="22"/>
      <c r="W78" s="23"/>
      <c r="X78" s="10"/>
    </row>
    <row r="79" spans="1:24" s="21" customFormat="1" ht="15" x14ac:dyDescent="0.25">
      <c r="A79" s="10"/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3"/>
      <c r="X79" s="10"/>
    </row>
    <row r="80" spans="1:24" s="21" customFormat="1" ht="15" x14ac:dyDescent="0.25">
      <c r="A80" s="10"/>
      <c r="B80" s="24"/>
      <c r="C80" s="22"/>
      <c r="D80" s="22"/>
      <c r="E80" s="22"/>
      <c r="F80" s="22"/>
      <c r="G80" s="22"/>
      <c r="H80" s="22"/>
      <c r="I80" s="47"/>
      <c r="J80" s="43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3"/>
      <c r="X80" s="10"/>
    </row>
    <row r="81" spans="1:26" s="21" customFormat="1" ht="15" x14ac:dyDescent="0.25">
      <c r="A81" s="10"/>
      <c r="B81" s="24"/>
      <c r="C81" s="22"/>
      <c r="D81" s="22"/>
      <c r="E81" s="22"/>
      <c r="F81" s="22"/>
      <c r="G81" s="22"/>
      <c r="H81" s="22"/>
      <c r="I81" s="38"/>
      <c r="J81" s="44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3"/>
      <c r="X81" s="48"/>
      <c r="Y81" s="49"/>
    </row>
    <row r="82" spans="1:26" s="21" customFormat="1" ht="15" x14ac:dyDescent="0.25">
      <c r="A82" s="10"/>
      <c r="B82" s="24"/>
      <c r="C82" s="22"/>
      <c r="D82" s="22"/>
      <c r="E82" s="22"/>
      <c r="F82" s="22"/>
      <c r="G82" s="22"/>
      <c r="H82" s="22"/>
      <c r="I82" s="38"/>
      <c r="J82" s="40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3"/>
      <c r="X82" s="48"/>
      <c r="Y82" s="49"/>
    </row>
    <row r="83" spans="1:26" s="21" customFormat="1" ht="21" customHeight="1" x14ac:dyDescent="0.25">
      <c r="A83" s="10"/>
      <c r="B83" s="24"/>
      <c r="C83" s="22"/>
      <c r="D83" s="22"/>
      <c r="E83" s="22"/>
      <c r="F83" s="22"/>
      <c r="G83" s="22"/>
      <c r="H83" s="22"/>
      <c r="I83" s="38"/>
      <c r="J83" s="44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3"/>
      <c r="X83" s="48"/>
      <c r="Y83" s="49"/>
    </row>
    <row r="84" spans="1:26" s="21" customFormat="1" ht="21" customHeight="1" x14ac:dyDescent="0.25">
      <c r="A84" s="10"/>
      <c r="B84" s="24"/>
      <c r="C84" s="22"/>
      <c r="D84" s="22"/>
      <c r="E84" s="22"/>
      <c r="F84" s="22"/>
      <c r="G84" s="22"/>
      <c r="H84" s="22"/>
      <c r="I84" s="38"/>
      <c r="J84" s="40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3"/>
      <c r="X84" s="48"/>
      <c r="Y84" s="49"/>
    </row>
    <row r="85" spans="1:26" s="21" customFormat="1" ht="21" customHeight="1" x14ac:dyDescent="0.25">
      <c r="A85" s="10"/>
      <c r="B85" s="24"/>
      <c r="C85" s="22"/>
      <c r="D85" s="22"/>
      <c r="E85" s="22"/>
      <c r="F85" s="22"/>
      <c r="G85" s="22"/>
      <c r="H85" s="22"/>
      <c r="I85" s="38"/>
      <c r="J85" s="44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3"/>
      <c r="X85" s="48"/>
      <c r="Y85" s="49"/>
    </row>
    <row r="86" spans="1:26" s="21" customFormat="1" ht="21" customHeight="1" x14ac:dyDescent="0.25">
      <c r="A86" s="10"/>
      <c r="B86" s="24"/>
      <c r="C86" s="22"/>
      <c r="D86" s="22"/>
      <c r="E86" s="22"/>
      <c r="F86" s="22"/>
      <c r="G86" s="22"/>
      <c r="H86" s="22"/>
      <c r="I86" s="38"/>
      <c r="J86" s="40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3"/>
      <c r="X86" s="48"/>
      <c r="Y86" s="49"/>
    </row>
    <row r="87" spans="1:26" s="21" customFormat="1" ht="19.5" customHeight="1" x14ac:dyDescent="0.25">
      <c r="A87" s="10"/>
      <c r="B87" s="24"/>
      <c r="C87" s="22"/>
      <c r="D87" s="22"/>
      <c r="E87" s="22"/>
      <c r="F87" s="22"/>
      <c r="G87" s="22"/>
      <c r="H87" s="22"/>
      <c r="I87" s="38"/>
      <c r="J87" s="44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3"/>
      <c r="X87" s="48"/>
      <c r="Y87" s="49"/>
    </row>
    <row r="88" spans="1:26" s="21" customFormat="1" ht="19.5" customHeight="1" x14ac:dyDescent="0.25">
      <c r="A88" s="10"/>
      <c r="B88" s="24"/>
      <c r="C88" s="22"/>
      <c r="D88" s="22"/>
      <c r="E88" s="22"/>
      <c r="F88" s="22"/>
      <c r="G88" s="22"/>
      <c r="H88" s="22"/>
      <c r="I88" s="38"/>
      <c r="J88" s="40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3"/>
      <c r="X88" s="48"/>
      <c r="Y88" s="49"/>
    </row>
    <row r="89" spans="1:26" s="21" customFormat="1" ht="19.5" customHeight="1" x14ac:dyDescent="0.25">
      <c r="A89" s="10"/>
      <c r="B89" s="24"/>
      <c r="C89" s="22"/>
      <c r="D89" s="22"/>
      <c r="E89" s="22"/>
      <c r="F89" s="22"/>
      <c r="G89" s="22"/>
      <c r="H89" s="22"/>
      <c r="I89" s="38"/>
      <c r="J89" s="44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3"/>
      <c r="X89" s="48"/>
      <c r="Y89" s="49"/>
    </row>
    <row r="90" spans="1:26" s="21" customFormat="1" ht="19.5" customHeight="1" x14ac:dyDescent="0.25">
      <c r="A90" s="10"/>
      <c r="B90" s="24"/>
      <c r="C90" s="22"/>
      <c r="D90" s="22"/>
      <c r="E90" s="22"/>
      <c r="F90" s="22"/>
      <c r="G90" s="22"/>
      <c r="H90" s="22"/>
      <c r="I90" s="38"/>
      <c r="J90" s="40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3"/>
      <c r="X90" s="48"/>
      <c r="Y90" s="49"/>
    </row>
    <row r="91" spans="1:26" s="21" customFormat="1" ht="15" x14ac:dyDescent="0.25">
      <c r="A91" s="10"/>
      <c r="B91" s="24"/>
      <c r="C91" s="22"/>
      <c r="D91" s="22"/>
      <c r="E91" s="22"/>
      <c r="F91" s="22"/>
      <c r="G91" s="22"/>
      <c r="H91" s="22"/>
      <c r="I91" s="38"/>
      <c r="J91" s="44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3"/>
      <c r="X91" s="48"/>
      <c r="Y91" s="49"/>
    </row>
    <row r="92" spans="1:26" s="21" customFormat="1" ht="15" x14ac:dyDescent="0.25">
      <c r="A92" s="10"/>
      <c r="B92" s="24"/>
      <c r="C92" s="22"/>
      <c r="D92" s="22"/>
      <c r="E92" s="22"/>
      <c r="F92" s="22"/>
      <c r="G92" s="22"/>
      <c r="H92" s="22"/>
      <c r="I92" s="38"/>
      <c r="J92" s="40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3"/>
      <c r="X92" s="48"/>
      <c r="Y92" s="49"/>
    </row>
    <row r="93" spans="1:26" s="21" customFormat="1" ht="15" x14ac:dyDescent="0.25">
      <c r="A93" s="10"/>
      <c r="B93" s="24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3"/>
      <c r="X93" s="48"/>
      <c r="Y93" s="49"/>
    </row>
    <row r="94" spans="1:26" s="21" customFormat="1" ht="15" x14ac:dyDescent="0.25">
      <c r="A94" s="10"/>
      <c r="B94" s="24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3"/>
      <c r="X94" s="48"/>
      <c r="Y94" s="49"/>
    </row>
    <row r="95" spans="1:26" s="21" customFormat="1" ht="15" x14ac:dyDescent="0.25">
      <c r="A95" s="10"/>
      <c r="B95" s="24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3"/>
      <c r="X95" s="48"/>
      <c r="Y95" s="49"/>
    </row>
    <row r="96" spans="1:26" s="21" customFormat="1" ht="15" x14ac:dyDescent="0.25">
      <c r="A96" s="10"/>
      <c r="B96" s="24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3"/>
      <c r="X96" s="48"/>
      <c r="Y96" s="49"/>
      <c r="Z96" s="49"/>
    </row>
    <row r="97" spans="1:26" s="21" customFormat="1" ht="15" x14ac:dyDescent="0.25">
      <c r="A97" s="10"/>
      <c r="B97" s="24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3"/>
      <c r="X97" s="48"/>
      <c r="Y97" s="49"/>
    </row>
    <row r="98" spans="1:26" s="21" customFormat="1" ht="15" x14ac:dyDescent="0.25">
      <c r="A98" s="10"/>
      <c r="B98" s="24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3"/>
      <c r="X98" s="48"/>
      <c r="Y98" s="49"/>
    </row>
    <row r="99" spans="1:26" s="21" customFormat="1" ht="15" x14ac:dyDescent="0.25">
      <c r="A99" s="10"/>
      <c r="B99" s="24"/>
      <c r="C99" s="22"/>
      <c r="D99" s="22"/>
      <c r="E99" s="22"/>
      <c r="F99" s="22"/>
      <c r="G99" s="22"/>
      <c r="H99" s="22"/>
      <c r="I99" s="17">
        <v>0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3"/>
      <c r="X99" s="48"/>
      <c r="Y99" s="49"/>
    </row>
    <row r="100" spans="1:26" s="21" customFormat="1" ht="15" x14ac:dyDescent="0.25">
      <c r="A100" s="10"/>
      <c r="B100" s="24"/>
      <c r="C100" s="22"/>
      <c r="D100" s="22"/>
      <c r="E100" s="22"/>
      <c r="F100" s="22"/>
      <c r="G100" s="22"/>
      <c r="H100" s="22"/>
      <c r="I100" s="17">
        <v>0</v>
      </c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3"/>
      <c r="X100" s="48"/>
      <c r="Y100" s="49"/>
    </row>
    <row r="101" spans="1:26" s="21" customFormat="1" ht="15" x14ac:dyDescent="0.25">
      <c r="A101" s="10"/>
      <c r="B101" s="24"/>
      <c r="C101" s="22"/>
      <c r="D101" s="22"/>
      <c r="E101" s="22"/>
      <c r="F101" s="22"/>
      <c r="G101" s="22"/>
      <c r="H101" s="22"/>
      <c r="I101" s="17">
        <v>0</v>
      </c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3"/>
      <c r="X101" s="48"/>
      <c r="Y101" s="49"/>
    </row>
    <row r="102" spans="1:26" s="21" customFormat="1" ht="15" customHeight="1" x14ac:dyDescent="0.25">
      <c r="A102" s="10"/>
      <c r="B102" s="24"/>
      <c r="C102" s="22"/>
      <c r="D102" s="22"/>
      <c r="E102" s="17">
        <v>0</v>
      </c>
      <c r="F102" s="17">
        <v>0.5</v>
      </c>
      <c r="G102" s="22"/>
      <c r="H102" s="22"/>
      <c r="I102" s="17">
        <v>0</v>
      </c>
      <c r="J102" s="17">
        <v>0.5</v>
      </c>
      <c r="K102" s="17">
        <v>1</v>
      </c>
      <c r="L102" s="17">
        <v>5</v>
      </c>
      <c r="M102" s="17">
        <v>10</v>
      </c>
      <c r="N102" s="17">
        <v>30</v>
      </c>
      <c r="O102" s="17">
        <v>5</v>
      </c>
      <c r="P102" s="17">
        <v>10</v>
      </c>
      <c r="Q102" s="17">
        <v>0</v>
      </c>
      <c r="R102" s="17">
        <v>0.5</v>
      </c>
      <c r="S102" s="17">
        <v>1</v>
      </c>
      <c r="T102" s="17">
        <v>5</v>
      </c>
      <c r="U102" s="17">
        <v>10</v>
      </c>
      <c r="V102" s="17">
        <v>30</v>
      </c>
      <c r="W102" s="23"/>
      <c r="X102" s="48"/>
      <c r="Y102" s="49"/>
    </row>
    <row r="103" spans="1:26" s="21" customFormat="1" ht="15" x14ac:dyDescent="0.25">
      <c r="A103" s="10"/>
      <c r="B103" s="24"/>
      <c r="C103" s="22"/>
      <c r="D103" s="22"/>
      <c r="E103" s="17">
        <v>0.5</v>
      </c>
      <c r="F103" s="17">
        <v>1</v>
      </c>
      <c r="G103" s="22"/>
      <c r="H103" s="22"/>
      <c r="I103" s="17">
        <v>0.5</v>
      </c>
      <c r="J103" s="17">
        <v>1</v>
      </c>
      <c r="K103" s="17">
        <v>5</v>
      </c>
      <c r="L103" s="17">
        <v>10</v>
      </c>
      <c r="M103" s="17">
        <v>30</v>
      </c>
      <c r="N103" s="17"/>
      <c r="O103" s="17">
        <v>10</v>
      </c>
      <c r="P103" s="17">
        <v>30</v>
      </c>
      <c r="Q103" s="17">
        <v>0.5</v>
      </c>
      <c r="R103" s="17">
        <v>1</v>
      </c>
      <c r="S103" s="17">
        <v>5</v>
      </c>
      <c r="T103" s="17">
        <v>10</v>
      </c>
      <c r="U103" s="17">
        <v>30</v>
      </c>
      <c r="V103" s="17"/>
      <c r="W103" s="23"/>
      <c r="X103" s="48"/>
      <c r="Y103" s="49"/>
    </row>
    <row r="104" spans="1:26" s="21" customFormat="1" ht="52.5" thickBot="1" x14ac:dyDescent="0.3">
      <c r="A104" s="10"/>
      <c r="B104" s="24"/>
      <c r="C104" s="22"/>
      <c r="D104" s="27" t="s">
        <v>208</v>
      </c>
      <c r="E104" s="26" t="s">
        <v>185</v>
      </c>
      <c r="F104" s="26" t="s">
        <v>184</v>
      </c>
      <c r="G104" s="22"/>
      <c r="H104" s="27" t="s">
        <v>186</v>
      </c>
      <c r="I104" s="26" t="s">
        <v>185</v>
      </c>
      <c r="J104" s="26" t="s">
        <v>184</v>
      </c>
      <c r="K104" s="26" t="s">
        <v>176</v>
      </c>
      <c r="L104" s="26" t="s">
        <v>177</v>
      </c>
      <c r="M104" s="26" t="s">
        <v>178</v>
      </c>
      <c r="N104" s="26" t="s">
        <v>179</v>
      </c>
      <c r="O104" s="22"/>
      <c r="P104" s="58" t="s">
        <v>209</v>
      </c>
      <c r="Q104" s="26" t="s">
        <v>185</v>
      </c>
      <c r="R104" s="26" t="s">
        <v>184</v>
      </c>
      <c r="S104" s="26" t="s">
        <v>176</v>
      </c>
      <c r="T104" s="26" t="s">
        <v>177</v>
      </c>
      <c r="U104" s="26" t="s">
        <v>178</v>
      </c>
      <c r="V104" s="26" t="s">
        <v>179</v>
      </c>
      <c r="W104" s="23"/>
      <c r="X104" s="48"/>
      <c r="Y104" s="48"/>
      <c r="Z104" s="49"/>
    </row>
    <row r="105" spans="1:26" s="21" customFormat="1" ht="17.25" thickTop="1" thickBot="1" x14ac:dyDescent="0.3">
      <c r="A105" s="10"/>
      <c r="B105" s="24"/>
      <c r="C105" s="22"/>
      <c r="D105" s="83" t="s">
        <v>59</v>
      </c>
      <c r="E105" s="30">
        <f>COUNTIFS('Małe instalacje'!$H:$H,"&gt;="&amp;E102,'Małe instalacje'!$H:$H,"&lt;"&amp;E103)</f>
        <v>2</v>
      </c>
      <c r="F105" s="30">
        <f>COUNTIFS('Małe instalacje'!$H:$H,"&gt;="&amp;F102,'Małe instalacje'!$H:$H,"&lt;"&amp;F103)</f>
        <v>7</v>
      </c>
      <c r="G105" s="22"/>
      <c r="H105" s="83" t="s">
        <v>59</v>
      </c>
      <c r="I105" s="30">
        <f>COUNTIFS(Farmy!$H:$H,"&gt;="&amp;I102,Farmy!$H:$H,"&lt;"&amp;I103)</f>
        <v>0</v>
      </c>
      <c r="J105" s="30">
        <f>COUNTIFS(Farmy!$H:$H,"&gt;="&amp;J102,Farmy!$H:$H,"&lt;"&amp;J103)</f>
        <v>2</v>
      </c>
      <c r="K105" s="30">
        <f>COUNTIFS(Farmy!$H:$H,"&gt;="&amp;K102,Farmy!$H:$H,"&lt;"&amp;K103)</f>
        <v>7</v>
      </c>
      <c r="L105" s="30">
        <f>COUNTIFS(Farmy!$H:$H,"&gt;="&amp;L102,Farmy!$H:$H,"&lt;"&amp;L103)</f>
        <v>1</v>
      </c>
      <c r="M105" s="30">
        <f>COUNTIFS(Farmy!$H:$H,"&gt;="&amp;M102,Farmy!$H:$H,"&lt;"&amp;M103)</f>
        <v>0</v>
      </c>
      <c r="N105" s="30">
        <f>COUNTIFS(Farmy!$H:$H,"&gt;="&amp;N102)</f>
        <v>0</v>
      </c>
      <c r="O105" s="22"/>
      <c r="P105" s="83" t="s">
        <v>59</v>
      </c>
      <c r="Q105" s="30">
        <f>E105+I105</f>
        <v>2</v>
      </c>
      <c r="R105" s="30">
        <f>F105+J105</f>
        <v>9</v>
      </c>
      <c r="S105" s="30">
        <f>K105</f>
        <v>7</v>
      </c>
      <c r="T105" s="30">
        <f t="shared" ref="T105:V106" si="12">L105</f>
        <v>1</v>
      </c>
      <c r="U105" s="30">
        <f t="shared" si="12"/>
        <v>0</v>
      </c>
      <c r="V105" s="30">
        <f t="shared" si="12"/>
        <v>0</v>
      </c>
      <c r="W105" s="23"/>
      <c r="X105" s="48"/>
      <c r="Y105" s="48"/>
      <c r="Z105" s="49"/>
    </row>
    <row r="106" spans="1:26" s="21" customFormat="1" ht="16.5" thickBot="1" x14ac:dyDescent="0.3">
      <c r="A106" s="10"/>
      <c r="B106" s="24"/>
      <c r="C106" s="22"/>
      <c r="D106" s="83" t="s">
        <v>60</v>
      </c>
      <c r="E106" s="32">
        <f>SUMIFS('Małe instalacje'!$H:$H,'Małe instalacje'!$H:$H,"&gt;="&amp;E102,'Małe instalacje'!$H:$H,"&lt;"&amp;E103)</f>
        <v>0.56699999999999995</v>
      </c>
      <c r="F106" s="32">
        <f>SUMIFS('Małe instalacje'!$H:$H,'Małe instalacje'!$H:$H,"&gt;="&amp;F102,'Małe instalacje'!$H:$H,"&lt;"&amp;F103)</f>
        <v>6.9659999999999993</v>
      </c>
      <c r="G106" s="22"/>
      <c r="H106" s="83" t="s">
        <v>60</v>
      </c>
      <c r="I106" s="32">
        <f>SUMIFS(Farmy!$H:$H,Farmy!$H:$H,"&gt;="&amp;I102,Farmy!$H:$H,"&lt;"&amp;I103)</f>
        <v>0</v>
      </c>
      <c r="J106" s="32">
        <f>SUMIFS(Farmy!$H:$H,Farmy!$H:$H,"&gt;="&amp;J102,Farmy!$H:$H,"&lt;"&amp;J103)</f>
        <v>1.887</v>
      </c>
      <c r="K106" s="32">
        <f>SUMIFS(Farmy!$H:$H,Farmy!$H:$H,"&gt;="&amp;K102,Farmy!$H:$H,"&lt;"&amp;K103)</f>
        <v>12.485000000000001</v>
      </c>
      <c r="L106" s="32">
        <f>SUMIFS(Farmy!$H:$H,Farmy!$H:$H,"&gt;="&amp;L102,Farmy!$H:$H,"&lt;"&amp;L103)</f>
        <v>7.9870000000000001</v>
      </c>
      <c r="M106" s="32">
        <f>SUMIFS(Farmy!$H:$H,Farmy!$H:$H,"&gt;="&amp;M102,Farmy!$H:$H,"&lt;"&amp;M103)</f>
        <v>0</v>
      </c>
      <c r="N106" s="32">
        <f>SUMIFS(Farmy!$H:$H,Farmy!$H:$H,"&gt;="&amp;N102)</f>
        <v>0</v>
      </c>
      <c r="O106" s="22"/>
      <c r="P106" s="83" t="s">
        <v>60</v>
      </c>
      <c r="Q106" s="32">
        <f>E106+I106</f>
        <v>0.56699999999999995</v>
      </c>
      <c r="R106" s="32">
        <f>F106+J106</f>
        <v>8.8529999999999998</v>
      </c>
      <c r="S106" s="32">
        <f>K106</f>
        <v>12.485000000000001</v>
      </c>
      <c r="T106" s="32">
        <f t="shared" si="12"/>
        <v>7.9870000000000001</v>
      </c>
      <c r="U106" s="32">
        <f t="shared" si="12"/>
        <v>0</v>
      </c>
      <c r="V106" s="32">
        <f t="shared" si="12"/>
        <v>0</v>
      </c>
      <c r="W106" s="23"/>
      <c r="X106" s="48"/>
      <c r="Y106" s="48"/>
      <c r="Z106" s="49"/>
    </row>
    <row r="107" spans="1:26" s="21" customFormat="1" ht="15" x14ac:dyDescent="0.25">
      <c r="A107" s="10"/>
      <c r="B107" s="24"/>
      <c r="C107" s="22"/>
      <c r="D107" s="22"/>
      <c r="E107" s="22"/>
      <c r="F107" s="22"/>
      <c r="G107" s="22"/>
      <c r="H107" s="17"/>
      <c r="I107" s="17">
        <v>0</v>
      </c>
      <c r="J107" s="22"/>
      <c r="K107" s="55"/>
      <c r="L107" s="55"/>
      <c r="M107" s="55"/>
      <c r="N107" s="55"/>
      <c r="O107" s="55"/>
      <c r="P107" s="55"/>
      <c r="Q107" s="22"/>
      <c r="R107" s="22"/>
      <c r="S107" s="22"/>
      <c r="T107" s="22"/>
      <c r="U107" s="22"/>
      <c r="V107" s="22"/>
      <c r="W107" s="23"/>
      <c r="X107" s="48"/>
      <c r="Y107" s="48"/>
      <c r="Z107" s="49"/>
    </row>
    <row r="108" spans="1:26" s="21" customFormat="1" ht="15" x14ac:dyDescent="0.25">
      <c r="A108" s="10"/>
      <c r="B108" s="24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3"/>
      <c r="X108" s="48"/>
      <c r="Y108" s="48"/>
      <c r="Z108" s="49"/>
    </row>
    <row r="109" spans="1:26" s="21" customFormat="1" ht="15" x14ac:dyDescent="0.25">
      <c r="A109" s="10"/>
      <c r="B109" s="24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3"/>
      <c r="X109" s="48"/>
      <c r="Y109" s="48"/>
      <c r="Z109" s="49"/>
    </row>
    <row r="110" spans="1:26" s="21" customFormat="1" ht="15" x14ac:dyDescent="0.25">
      <c r="A110" s="10"/>
      <c r="B110" s="24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3"/>
      <c r="X110" s="48"/>
      <c r="Y110" s="48"/>
      <c r="Z110" s="49"/>
    </row>
    <row r="111" spans="1:26" s="21" customFormat="1" ht="15" x14ac:dyDescent="0.25">
      <c r="A111" s="10"/>
      <c r="B111" s="24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3"/>
      <c r="X111" s="48"/>
      <c r="Y111" s="48"/>
      <c r="Z111" s="49"/>
    </row>
    <row r="112" spans="1:26" s="21" customFormat="1" ht="15" x14ac:dyDescent="0.25">
      <c r="A112" s="10"/>
      <c r="B112" s="24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3"/>
      <c r="X112" s="48"/>
      <c r="Y112" s="48"/>
      <c r="Z112" s="49"/>
    </row>
    <row r="113" spans="1:26" s="21" customFormat="1" ht="15" x14ac:dyDescent="0.25">
      <c r="A113" s="10"/>
      <c r="B113" s="24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3"/>
      <c r="X113" s="48"/>
      <c r="Y113" s="48"/>
      <c r="Z113" s="49"/>
    </row>
    <row r="114" spans="1:26" s="21" customFormat="1" ht="15" x14ac:dyDescent="0.25">
      <c r="A114" s="10"/>
      <c r="B114" s="24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3"/>
      <c r="X114" s="48"/>
      <c r="Y114" s="48"/>
      <c r="Z114" s="49"/>
    </row>
    <row r="115" spans="1:26" s="21" customFormat="1" ht="15" x14ac:dyDescent="0.25">
      <c r="A115" s="10"/>
      <c r="B115" s="24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3"/>
      <c r="X115" s="48"/>
      <c r="Y115" s="48"/>
      <c r="Z115" s="49"/>
    </row>
    <row r="116" spans="1:26" s="21" customFormat="1" ht="15" x14ac:dyDescent="0.25">
      <c r="A116" s="10"/>
      <c r="B116" s="24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3"/>
      <c r="X116" s="48"/>
      <c r="Y116" s="48"/>
      <c r="Z116" s="49"/>
    </row>
    <row r="117" spans="1:26" s="21" customFormat="1" ht="15" x14ac:dyDescent="0.25">
      <c r="A117" s="10"/>
      <c r="B117" s="24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3"/>
      <c r="X117" s="48"/>
      <c r="Y117" s="48"/>
      <c r="Z117" s="49"/>
    </row>
    <row r="118" spans="1:26" s="21" customFormat="1" ht="15" x14ac:dyDescent="0.25">
      <c r="A118" s="10"/>
      <c r="B118" s="24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3"/>
      <c r="X118" s="48"/>
      <c r="Y118" s="48"/>
      <c r="Z118" s="49"/>
    </row>
    <row r="119" spans="1:26" s="21" customFormat="1" ht="15" x14ac:dyDescent="0.25">
      <c r="A119" s="10"/>
      <c r="B119" s="24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3"/>
      <c r="X119" s="48"/>
      <c r="Y119" s="48"/>
      <c r="Z119" s="49"/>
    </row>
    <row r="120" spans="1:26" s="21" customFormat="1" ht="15" x14ac:dyDescent="0.25">
      <c r="A120" s="10"/>
      <c r="B120" s="24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3"/>
      <c r="X120" s="48"/>
      <c r="Y120" s="48"/>
      <c r="Z120" s="49"/>
    </row>
    <row r="121" spans="1:26" s="21" customFormat="1" ht="15" x14ac:dyDescent="0.25">
      <c r="A121" s="10"/>
      <c r="B121" s="24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3"/>
      <c r="X121" s="48"/>
      <c r="Y121" s="48"/>
      <c r="Z121" s="49"/>
    </row>
    <row r="122" spans="1:26" s="21" customFormat="1" ht="15" x14ac:dyDescent="0.25">
      <c r="A122" s="10"/>
      <c r="B122" s="24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3"/>
      <c r="X122" s="48"/>
      <c r="Y122" s="48"/>
      <c r="Z122" s="49"/>
    </row>
    <row r="123" spans="1:26" s="21" customFormat="1" ht="15" x14ac:dyDescent="0.25">
      <c r="A123" s="10"/>
      <c r="B123" s="24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3"/>
      <c r="X123" s="48"/>
      <c r="Y123" s="48"/>
      <c r="Z123" s="49"/>
    </row>
    <row r="124" spans="1:26" s="21" customFormat="1" ht="15" x14ac:dyDescent="0.25">
      <c r="A124" s="10"/>
      <c r="B124" s="24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3"/>
      <c r="X124" s="48"/>
      <c r="Y124" s="48"/>
      <c r="Z124" s="49"/>
    </row>
    <row r="125" spans="1:26" s="21" customFormat="1" ht="15" x14ac:dyDescent="0.25">
      <c r="A125" s="10"/>
      <c r="B125" s="24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3"/>
      <c r="X125" s="48"/>
      <c r="Y125" s="48"/>
      <c r="Z125" s="49"/>
    </row>
    <row r="126" spans="1:26" ht="15" x14ac:dyDescent="0.25">
      <c r="B126" s="24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3"/>
      <c r="X126" s="48"/>
      <c r="Y126" s="48"/>
    </row>
    <row r="127" spans="1:26" ht="15" x14ac:dyDescent="0.25">
      <c r="B127" s="24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3"/>
      <c r="X127" s="48"/>
      <c r="Y127" s="48"/>
    </row>
    <row r="128" spans="1:26" ht="15" x14ac:dyDescent="0.25">
      <c r="B128" s="24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3"/>
      <c r="X128" s="48"/>
      <c r="Y128" s="48"/>
    </row>
    <row r="129" spans="6:25" ht="15" x14ac:dyDescent="0.25">
      <c r="F129" s="50"/>
      <c r="X129" s="48"/>
      <c r="Y129" s="48"/>
    </row>
    <row r="130" spans="6:25" ht="15" x14ac:dyDescent="0.25">
      <c r="F130" s="51"/>
      <c r="X130" s="48"/>
      <c r="Y130" s="48"/>
    </row>
    <row r="131" spans="6:25" ht="15" x14ac:dyDescent="0.25">
      <c r="F131" s="50"/>
      <c r="X131" s="48"/>
      <c r="Y131" s="48"/>
    </row>
  </sheetData>
  <mergeCells count="18">
    <mergeCell ref="T42:T43"/>
    <mergeCell ref="L42:L43"/>
    <mergeCell ref="M42:M43"/>
    <mergeCell ref="N42:N43"/>
    <mergeCell ref="R42:R43"/>
    <mergeCell ref="S42:S43"/>
    <mergeCell ref="H42:H43"/>
    <mergeCell ref="G42:G43"/>
    <mergeCell ref="F42:F43"/>
    <mergeCell ref="B4:D4"/>
    <mergeCell ref="F19:F20"/>
    <mergeCell ref="F9:F10"/>
    <mergeCell ref="F14:F15"/>
    <mergeCell ref="Q40:T41"/>
    <mergeCell ref="K40:N41"/>
    <mergeCell ref="E40:H41"/>
    <mergeCell ref="B2:W2"/>
    <mergeCell ref="B3:W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963D-ED48-4D58-9BAB-62A38FC3BE25}">
  <dimension ref="A1:AC255"/>
  <sheetViews>
    <sheetView zoomScale="85" zoomScaleNormal="85" workbookViewId="0">
      <selection activeCell="B3" sqref="B3:W3"/>
    </sheetView>
  </sheetViews>
  <sheetFormatPr defaultColWidth="0" defaultRowHeight="15" customHeight="1" zeroHeight="1" x14ac:dyDescent="0.25"/>
  <cols>
    <col min="1" max="1" width="10.42578125" style="95" customWidth="1"/>
    <col min="2" max="2" width="20.140625" style="95" customWidth="1"/>
    <col min="3" max="3" width="51.5703125" style="95" customWidth="1"/>
    <col min="4" max="4" width="21.140625" style="95" customWidth="1"/>
    <col min="5" max="5" width="15.85546875" style="95" customWidth="1"/>
    <col min="6" max="24" width="9.140625" style="95" customWidth="1"/>
    <col min="25" max="26" width="9.140625" style="120" hidden="1" customWidth="1"/>
    <col min="27" max="27" width="17.28515625" style="120" hidden="1" customWidth="1"/>
    <col min="28" max="29" width="16.7109375" style="120" hidden="1" customWidth="1"/>
    <col min="30" max="16384" width="9.140625" style="120" hidden="1"/>
  </cols>
  <sheetData>
    <row r="1" spans="1:24" s="95" customFormat="1" ht="15.75" thickBot="1" x14ac:dyDescent="0.3">
      <c r="C1" s="96"/>
      <c r="D1" s="97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24" s="21" customFormat="1" ht="40.5" customHeight="1" x14ac:dyDescent="0.25">
      <c r="A2" s="95"/>
      <c r="B2" s="137" t="s">
        <v>194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9"/>
      <c r="X2" s="95"/>
    </row>
    <row r="3" spans="1:24" s="21" customFormat="1" ht="19.5" thickBot="1" x14ac:dyDescent="0.3">
      <c r="A3" s="95"/>
      <c r="B3" s="140" t="s">
        <v>200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2"/>
      <c r="X3" s="95"/>
    </row>
    <row r="4" spans="1:24" s="21" customFormat="1" ht="19.5" thickBot="1" x14ac:dyDescent="0.35">
      <c r="A4" s="95"/>
      <c r="B4" s="98"/>
      <c r="C4" s="99"/>
      <c r="D4" s="22"/>
      <c r="E4" s="100"/>
      <c r="F4" s="101"/>
      <c r="G4" s="101"/>
      <c r="H4" s="22"/>
      <c r="I4" s="22"/>
      <c r="J4" s="22"/>
      <c r="K4" s="22"/>
      <c r="L4" s="22"/>
      <c r="M4" s="22"/>
      <c r="N4" s="22"/>
      <c r="O4" s="22"/>
      <c r="P4" s="22"/>
      <c r="Q4" s="22"/>
      <c r="R4" s="143" t="s">
        <v>175</v>
      </c>
      <c r="S4" s="144"/>
      <c r="T4" s="144"/>
      <c r="U4" s="144"/>
      <c r="V4" s="144"/>
      <c r="W4" s="145"/>
      <c r="X4" s="95"/>
    </row>
    <row r="5" spans="1:24" s="21" customFormat="1" x14ac:dyDescent="0.25">
      <c r="A5" s="95"/>
      <c r="B5" s="24"/>
      <c r="C5" s="22"/>
      <c r="D5" s="100"/>
      <c r="E5" s="100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3"/>
      <c r="X5" s="95"/>
    </row>
    <row r="6" spans="1:24" s="21" customFormat="1" x14ac:dyDescent="0.25">
      <c r="A6" s="95"/>
      <c r="B6" s="24"/>
      <c r="C6" s="22"/>
      <c r="D6" s="100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3"/>
      <c r="X6" s="95"/>
    </row>
    <row r="7" spans="1:24" s="21" customFormat="1" ht="59.25" thickBot="1" x14ac:dyDescent="0.3">
      <c r="A7" s="95"/>
      <c r="B7" s="24"/>
      <c r="C7" s="102" t="s">
        <v>195</v>
      </c>
      <c r="D7" s="102" t="s">
        <v>211</v>
      </c>
      <c r="E7" s="102" t="s">
        <v>196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3"/>
      <c r="X7" s="95"/>
    </row>
    <row r="8" spans="1:24" s="21" customFormat="1" ht="19.5" thickTop="1" x14ac:dyDescent="0.3">
      <c r="A8" s="95"/>
      <c r="B8" s="24"/>
      <c r="C8" s="103" t="s">
        <v>202</v>
      </c>
      <c r="D8" s="104">
        <v>7.9870000000000001</v>
      </c>
      <c r="E8" s="105">
        <v>1</v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3"/>
      <c r="X8" s="95"/>
    </row>
    <row r="9" spans="1:24" s="21" customFormat="1" ht="18.75" x14ac:dyDescent="0.3">
      <c r="A9" s="95"/>
      <c r="B9" s="24"/>
      <c r="C9" s="106" t="s">
        <v>203</v>
      </c>
      <c r="D9" s="107">
        <v>2.1379999999999999</v>
      </c>
      <c r="E9" s="108">
        <v>1</v>
      </c>
      <c r="F9" s="22"/>
      <c r="G9" s="22"/>
      <c r="H9" s="22"/>
      <c r="I9" s="22"/>
      <c r="J9" s="22" t="str">
        <f>'Deweloperzy zestawienie '!$C8</f>
        <v>ARENT CAPITAL HOLDING</v>
      </c>
      <c r="K9" s="22">
        <f>'Deweloperzy zestawienie '!$D8</f>
        <v>7.9870000000000001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3"/>
      <c r="X9" s="95"/>
    </row>
    <row r="10" spans="1:24" s="21" customFormat="1" ht="18.75" x14ac:dyDescent="0.3">
      <c r="A10" s="95"/>
      <c r="B10" s="24"/>
      <c r="C10" s="109" t="s">
        <v>207</v>
      </c>
      <c r="D10" s="110">
        <v>1.9990000000000001</v>
      </c>
      <c r="E10" s="111">
        <v>1</v>
      </c>
      <c r="F10" s="22"/>
      <c r="G10" s="22"/>
      <c r="H10" s="22"/>
      <c r="I10" s="22"/>
      <c r="J10" s="22" t="str">
        <f>'Deweloperzy zestawienie '!$C9</f>
        <v>ENERGA</v>
      </c>
      <c r="K10" s="22">
        <f>'Deweloperzy zestawienie '!$D9</f>
        <v>2.1379999999999999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3"/>
      <c r="X10" s="95"/>
    </row>
    <row r="11" spans="1:24" s="21" customFormat="1" ht="18.75" x14ac:dyDescent="0.3">
      <c r="A11" s="95"/>
      <c r="B11" s="24"/>
      <c r="C11" s="106" t="s">
        <v>118</v>
      </c>
      <c r="D11" s="107">
        <v>1.9990000000000001</v>
      </c>
      <c r="E11" s="108">
        <v>1</v>
      </c>
      <c r="F11" s="22"/>
      <c r="G11" s="22"/>
      <c r="H11" s="22"/>
      <c r="I11" s="22"/>
      <c r="J11" s="22" t="str">
        <f>'Deweloperzy zestawienie '!$C10</f>
        <v>BIODEFOL</v>
      </c>
      <c r="K11" s="22">
        <f>'Deweloperzy zestawienie '!$D10</f>
        <v>1.9990000000000001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3"/>
      <c r="X11" s="95"/>
    </row>
    <row r="12" spans="1:24" s="21" customFormat="1" ht="18.75" x14ac:dyDescent="0.3">
      <c r="A12" s="95"/>
      <c r="B12" s="24"/>
      <c r="C12" s="109" t="s">
        <v>205</v>
      </c>
      <c r="D12" s="110">
        <v>1.9790000000000001</v>
      </c>
      <c r="E12" s="111">
        <v>1</v>
      </c>
      <c r="F12" s="22"/>
      <c r="G12" s="22"/>
      <c r="H12" s="22"/>
      <c r="I12" s="22"/>
      <c r="J12" s="22" t="str">
        <f>'Deweloperzy zestawienie '!$C11</f>
        <v>PV 3 Solar Spółka z ograniczoną odpowiedzialnością</v>
      </c>
      <c r="K12" s="22">
        <f>'Deweloperzy zestawienie '!$D11</f>
        <v>1.9990000000000001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3"/>
      <c r="X12" s="95"/>
    </row>
    <row r="13" spans="1:24" s="21" customFormat="1" ht="18.75" x14ac:dyDescent="0.3">
      <c r="A13" s="95"/>
      <c r="B13" s="24"/>
      <c r="C13" s="106" t="s">
        <v>206</v>
      </c>
      <c r="D13" s="107">
        <v>1.651</v>
      </c>
      <c r="E13" s="108">
        <v>1</v>
      </c>
      <c r="F13" s="22"/>
      <c r="G13" s="22"/>
      <c r="H13" s="22"/>
      <c r="I13" s="22"/>
      <c r="J13" s="22" t="str">
        <f>'Deweloperzy zestawienie '!$C12</f>
        <v>EKO PARK XVI</v>
      </c>
      <c r="K13" s="22">
        <f>'Deweloperzy zestawienie '!$D12</f>
        <v>1.9790000000000001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3"/>
      <c r="X13" s="95"/>
    </row>
    <row r="14" spans="1:24" s="21" customFormat="1" ht="18.75" x14ac:dyDescent="0.3">
      <c r="A14" s="95"/>
      <c r="B14" s="24"/>
      <c r="C14" s="109" t="s">
        <v>201</v>
      </c>
      <c r="D14" s="110">
        <v>1.5049999999999999</v>
      </c>
      <c r="E14" s="111">
        <v>1</v>
      </c>
      <c r="F14" s="22"/>
      <c r="G14" s="22"/>
      <c r="H14" s="22"/>
      <c r="I14" s="22"/>
      <c r="J14" s="22" t="str">
        <f>'Deweloperzy zestawienie '!$C13</f>
        <v>BOB ENERGETYK</v>
      </c>
      <c r="K14" s="22">
        <f>'Deweloperzy zestawienie '!$D13</f>
        <v>1.651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3"/>
      <c r="X14" s="95"/>
    </row>
    <row r="15" spans="1:24" s="21" customFormat="1" ht="18.75" x14ac:dyDescent="0.3">
      <c r="A15" s="95"/>
      <c r="B15" s="24"/>
      <c r="C15" s="106" t="s">
        <v>117</v>
      </c>
      <c r="D15" s="107">
        <v>1.214</v>
      </c>
      <c r="E15" s="108">
        <v>1</v>
      </c>
      <c r="F15" s="22"/>
      <c r="G15" s="22"/>
      <c r="H15" s="22"/>
      <c r="I15" s="22"/>
      <c r="J15" s="22" t="str">
        <f>'Deweloperzy zestawienie '!$C14</f>
        <v>CLIP GROUP</v>
      </c>
      <c r="K15" s="22">
        <f>'Deweloperzy zestawienie '!$D14</f>
        <v>1.5049999999999999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3"/>
      <c r="X15" s="95"/>
    </row>
    <row r="16" spans="1:24" s="21" customFormat="1" ht="18.75" x14ac:dyDescent="0.3">
      <c r="A16" s="95"/>
      <c r="B16" s="24"/>
      <c r="C16" s="109" t="s">
        <v>204</v>
      </c>
      <c r="D16" s="110">
        <v>0.998</v>
      </c>
      <c r="E16" s="111">
        <v>1</v>
      </c>
      <c r="F16" s="22"/>
      <c r="G16" s="22"/>
      <c r="H16" s="22"/>
      <c r="I16" s="22"/>
      <c r="J16" s="22" t="str">
        <f>'Deweloperzy zestawienie '!$C15</f>
        <v>Przedsiębiorstwo Handlowo-Usługowe GABI Krzysztof Karpus</v>
      </c>
      <c r="K16" s="22">
        <f>'Deweloperzy zestawienie '!$D15</f>
        <v>1.214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3"/>
      <c r="X16" s="95"/>
    </row>
    <row r="17" spans="1:24" s="21" customFormat="1" ht="18.75" x14ac:dyDescent="0.3">
      <c r="A17" s="95"/>
      <c r="B17" s="24"/>
      <c r="C17" s="106" t="s">
        <v>197</v>
      </c>
      <c r="D17" s="107">
        <v>0.88900000000000001</v>
      </c>
      <c r="E17" s="108">
        <v>1</v>
      </c>
      <c r="F17" s="22"/>
      <c r="G17" s="22"/>
      <c r="H17" s="22"/>
      <c r="I17" s="22"/>
      <c r="J17" s="22" t="str">
        <f>'Deweloperzy zestawienie '!$C16</f>
        <v>EKOENERGIA MAZURY</v>
      </c>
      <c r="K17" s="22">
        <f>'Deweloperzy zestawienie '!$D16</f>
        <v>0.998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3"/>
      <c r="X17" s="95"/>
    </row>
    <row r="18" spans="1:24" s="21" customFormat="1" x14ac:dyDescent="0.25">
      <c r="A18" s="95"/>
      <c r="B18" s="24"/>
      <c r="C18" s="22"/>
      <c r="D18" s="22"/>
      <c r="E18" s="22"/>
      <c r="F18" s="22"/>
      <c r="G18" s="22"/>
      <c r="H18" s="22"/>
      <c r="I18" s="22"/>
      <c r="J18" s="22" t="str">
        <f>'Deweloperzy zestawienie '!$C17</f>
        <v>POLENERGIA</v>
      </c>
      <c r="K18" s="22">
        <f>'Deweloperzy zestawienie '!$D17</f>
        <v>0.88900000000000001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3"/>
      <c r="X18" s="95"/>
    </row>
    <row r="19" spans="1:24" s="21" customFormat="1" x14ac:dyDescent="0.25">
      <c r="A19" s="95"/>
      <c r="B19" s="24"/>
      <c r="C19" s="22"/>
      <c r="D19" s="22"/>
      <c r="E19" s="22"/>
      <c r="F19" s="22"/>
      <c r="G19" s="22"/>
      <c r="H19" s="22"/>
      <c r="I19" s="22"/>
      <c r="J19" s="22">
        <f>'Deweloperzy zestawienie '!$C18</f>
        <v>0</v>
      </c>
      <c r="K19" s="22">
        <f>'Deweloperzy zestawienie '!$D18</f>
        <v>0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3"/>
      <c r="X19" s="95"/>
    </row>
    <row r="20" spans="1:24" s="21" customFormat="1" x14ac:dyDescent="0.25">
      <c r="A20" s="95"/>
      <c r="B20" s="24"/>
      <c r="C20" s="22"/>
      <c r="D20" s="22"/>
      <c r="E20" s="22"/>
      <c r="F20" s="22"/>
      <c r="G20" s="22"/>
      <c r="H20" s="22"/>
      <c r="I20" s="22"/>
      <c r="J20" s="22">
        <f>'Deweloperzy zestawienie '!$C19</f>
        <v>0</v>
      </c>
      <c r="K20" s="22">
        <f>'Deweloperzy zestawienie '!$D19</f>
        <v>0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3"/>
      <c r="X20" s="95"/>
    </row>
    <row r="21" spans="1:24" s="21" customFormat="1" x14ac:dyDescent="0.25">
      <c r="A21" s="95"/>
      <c r="B21" s="24"/>
      <c r="C21" s="22"/>
      <c r="D21" s="22"/>
      <c r="E21" s="22"/>
      <c r="F21" s="22"/>
      <c r="G21" s="22"/>
      <c r="H21" s="22"/>
      <c r="I21" s="22"/>
      <c r="J21" s="22">
        <f>'Deweloperzy zestawienie '!$C20</f>
        <v>0</v>
      </c>
      <c r="K21" s="22">
        <f>'Deweloperzy zestawienie '!$D20</f>
        <v>0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3"/>
      <c r="X21" s="95"/>
    </row>
    <row r="22" spans="1:24" s="21" customFormat="1" x14ac:dyDescent="0.25">
      <c r="A22" s="95"/>
      <c r="B22" s="24"/>
      <c r="C22" s="22"/>
      <c r="D22" s="22"/>
      <c r="E22" s="22"/>
      <c r="F22" s="22"/>
      <c r="G22" s="22"/>
      <c r="H22" s="22"/>
      <c r="I22" s="22"/>
      <c r="J22" s="22">
        <f>'Deweloperzy zestawienie '!$C21</f>
        <v>0</v>
      </c>
      <c r="K22" s="22">
        <f>'Deweloperzy zestawienie '!$D21</f>
        <v>0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3"/>
      <c r="X22" s="95"/>
    </row>
    <row r="23" spans="1:24" s="21" customFormat="1" x14ac:dyDescent="0.25">
      <c r="A23" s="95"/>
      <c r="B23" s="24"/>
      <c r="C23" s="22"/>
      <c r="D23" s="22"/>
      <c r="E23" s="22"/>
      <c r="F23" s="22"/>
      <c r="G23" s="22"/>
      <c r="H23" s="22"/>
      <c r="I23" s="22"/>
      <c r="J23" s="22">
        <f>'Deweloperzy zestawienie '!$C22</f>
        <v>0</v>
      </c>
      <c r="K23" s="22">
        <f>'Deweloperzy zestawienie '!$D22</f>
        <v>0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3"/>
      <c r="X23" s="95"/>
    </row>
    <row r="24" spans="1:24" s="21" customFormat="1" x14ac:dyDescent="0.25">
      <c r="A24" s="95"/>
      <c r="B24" s="24"/>
      <c r="C24" s="22"/>
      <c r="D24" s="22"/>
      <c r="E24" s="22"/>
      <c r="F24" s="22"/>
      <c r="G24" s="22"/>
      <c r="H24" s="22"/>
      <c r="I24" s="22"/>
      <c r="J24" s="22">
        <f>'Deweloperzy zestawienie '!$C23</f>
        <v>0</v>
      </c>
      <c r="K24" s="22">
        <f>'Deweloperzy zestawienie '!$D23</f>
        <v>0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3"/>
      <c r="X24" s="95"/>
    </row>
    <row r="25" spans="1:24" s="21" customFormat="1" x14ac:dyDescent="0.25">
      <c r="A25" s="95"/>
      <c r="B25" s="24"/>
      <c r="C25" s="22"/>
      <c r="D25" s="22"/>
      <c r="E25" s="22"/>
      <c r="F25" s="22"/>
      <c r="G25" s="22"/>
      <c r="H25" s="22"/>
      <c r="I25" s="22"/>
      <c r="J25" s="22">
        <f>'Deweloperzy zestawienie '!$C24</f>
        <v>0</v>
      </c>
      <c r="K25" s="22">
        <f>'Deweloperzy zestawienie '!$D24</f>
        <v>0</v>
      </c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95"/>
    </row>
    <row r="26" spans="1:24" s="21" customFormat="1" x14ac:dyDescent="0.25">
      <c r="A26" s="95"/>
      <c r="B26" s="24"/>
      <c r="C26" s="22"/>
      <c r="D26" s="22"/>
      <c r="E26" s="22"/>
      <c r="F26" s="22"/>
      <c r="G26" s="22"/>
      <c r="H26" s="22"/>
      <c r="I26" s="22"/>
      <c r="J26" s="22">
        <f>'Deweloperzy zestawienie '!$C25</f>
        <v>0</v>
      </c>
      <c r="K26" s="22">
        <f>'Deweloperzy zestawienie '!$D25</f>
        <v>0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95"/>
    </row>
    <row r="27" spans="1:24" s="21" customFormat="1" x14ac:dyDescent="0.25">
      <c r="A27" s="95"/>
      <c r="B27" s="24"/>
      <c r="C27" s="22"/>
      <c r="D27" s="22"/>
      <c r="E27" s="22"/>
      <c r="F27" s="22"/>
      <c r="G27" s="22"/>
      <c r="H27" s="22"/>
      <c r="I27" s="22"/>
      <c r="J27" s="22">
        <f>'Deweloperzy zestawienie '!$C26</f>
        <v>0</v>
      </c>
      <c r="K27" s="22">
        <f>'Deweloperzy zestawienie '!$D26</f>
        <v>0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3"/>
      <c r="X27" s="95"/>
    </row>
    <row r="28" spans="1:24" s="21" customFormat="1" x14ac:dyDescent="0.25">
      <c r="A28" s="95"/>
      <c r="B28" s="24"/>
      <c r="C28" s="22"/>
      <c r="D28" s="22"/>
      <c r="E28" s="22"/>
      <c r="F28" s="22"/>
      <c r="G28" s="22"/>
      <c r="H28" s="22"/>
      <c r="I28" s="22"/>
      <c r="J28" s="22" t="str">
        <f>'Deweloperzy zestawienie '!$C54</f>
        <v>Pozostałe projekty zidentyfikowanych inwestorów</v>
      </c>
      <c r="K28" s="22">
        <f>'Deweloperzy zestawienie '!$D54</f>
        <v>0</v>
      </c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95"/>
    </row>
    <row r="29" spans="1:24" s="21" customFormat="1" x14ac:dyDescent="0.25">
      <c r="A29" s="95"/>
      <c r="B29" s="24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95"/>
    </row>
    <row r="30" spans="1:24" s="21" customFormat="1" x14ac:dyDescent="0.25">
      <c r="A30" s="95"/>
      <c r="B30" s="2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3"/>
      <c r="X30" s="95"/>
    </row>
    <row r="31" spans="1:24" s="21" customFormat="1" x14ac:dyDescent="0.25">
      <c r="A31" s="95"/>
      <c r="B31" s="24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3"/>
      <c r="X31" s="95"/>
    </row>
    <row r="32" spans="1:24" s="21" customFormat="1" x14ac:dyDescent="0.25">
      <c r="A32" s="95"/>
      <c r="B32" s="24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95"/>
    </row>
    <row r="33" spans="1:24" s="21" customFormat="1" x14ac:dyDescent="0.25">
      <c r="A33" s="95"/>
      <c r="B33" s="24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95"/>
    </row>
    <row r="34" spans="1:24" s="21" customFormat="1" x14ac:dyDescent="0.25">
      <c r="A34" s="95"/>
      <c r="B34" s="24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3"/>
      <c r="X34" s="95"/>
    </row>
    <row r="35" spans="1:24" s="21" customFormat="1" x14ac:dyDescent="0.25">
      <c r="A35" s="95"/>
      <c r="B35" s="24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3"/>
      <c r="X35" s="95"/>
    </row>
    <row r="36" spans="1:24" s="21" customFormat="1" x14ac:dyDescent="0.25">
      <c r="A36" s="95"/>
      <c r="B36" s="24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3"/>
      <c r="X36" s="95"/>
    </row>
    <row r="37" spans="1:24" s="21" customFormat="1" x14ac:dyDescent="0.25">
      <c r="A37" s="95"/>
      <c r="B37" s="24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3"/>
      <c r="X37" s="95"/>
    </row>
    <row r="38" spans="1:24" s="21" customFormat="1" x14ac:dyDescent="0.25">
      <c r="A38" s="95"/>
      <c r="B38" s="24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3"/>
      <c r="X38" s="95"/>
    </row>
    <row r="39" spans="1:24" s="21" customFormat="1" x14ac:dyDescent="0.25">
      <c r="A39" s="95"/>
      <c r="B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3"/>
      <c r="X39" s="95"/>
    </row>
    <row r="40" spans="1:24" s="21" customFormat="1" x14ac:dyDescent="0.25">
      <c r="A40" s="95"/>
      <c r="B40" s="24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3"/>
      <c r="X40" s="95"/>
    </row>
    <row r="41" spans="1:24" s="21" customFormat="1" x14ac:dyDescent="0.25">
      <c r="A41" s="95"/>
      <c r="B41" s="24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3"/>
      <c r="X41" s="95"/>
    </row>
    <row r="42" spans="1:24" s="21" customFormat="1" x14ac:dyDescent="0.25">
      <c r="A42" s="95"/>
      <c r="B42" s="24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3"/>
      <c r="X42" s="95"/>
    </row>
    <row r="43" spans="1:24" s="21" customFormat="1" x14ac:dyDescent="0.25">
      <c r="A43" s="95"/>
      <c r="B43" s="24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3"/>
      <c r="X43" s="95"/>
    </row>
    <row r="44" spans="1:24" s="21" customFormat="1" x14ac:dyDescent="0.25">
      <c r="A44" s="95"/>
      <c r="B44" s="24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3"/>
      <c r="X44" s="95"/>
    </row>
    <row r="45" spans="1:24" s="21" customFormat="1" x14ac:dyDescent="0.25">
      <c r="A45" s="95"/>
      <c r="B45" s="24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3"/>
      <c r="X45" s="95"/>
    </row>
    <row r="46" spans="1:24" s="21" customFormat="1" x14ac:dyDescent="0.25">
      <c r="A46" s="95"/>
      <c r="B46" s="24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3"/>
      <c r="X46" s="95"/>
    </row>
    <row r="47" spans="1:24" s="21" customFormat="1" x14ac:dyDescent="0.25">
      <c r="A47" s="95"/>
      <c r="B47" s="24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3"/>
      <c r="X47" s="95"/>
    </row>
    <row r="48" spans="1:24" s="21" customFormat="1" x14ac:dyDescent="0.25">
      <c r="A48" s="95"/>
      <c r="B48" s="24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3"/>
      <c r="X48" s="95"/>
    </row>
    <row r="49" spans="1:24" s="21" customFormat="1" x14ac:dyDescent="0.25">
      <c r="A49" s="95"/>
      <c r="B49" s="2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3"/>
      <c r="X49" s="95"/>
    </row>
    <row r="50" spans="1:24" s="21" customFormat="1" x14ac:dyDescent="0.25">
      <c r="A50" s="95"/>
      <c r="B50" s="24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3"/>
      <c r="X50" s="95"/>
    </row>
    <row r="51" spans="1:24" s="21" customFormat="1" x14ac:dyDescent="0.25">
      <c r="A51" s="95"/>
      <c r="B51" s="24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3"/>
      <c r="X51" s="95"/>
    </row>
    <row r="52" spans="1:24" s="21" customFormat="1" x14ac:dyDescent="0.25">
      <c r="A52" s="95"/>
      <c r="B52" s="24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3"/>
      <c r="X52" s="95"/>
    </row>
    <row r="53" spans="1:24" s="21" customFormat="1" x14ac:dyDescent="0.25">
      <c r="A53" s="95"/>
      <c r="B53" s="24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3"/>
      <c r="X53" s="95"/>
    </row>
    <row r="54" spans="1:24" s="21" customFormat="1" ht="19.5" thickBot="1" x14ac:dyDescent="0.3">
      <c r="A54" s="95"/>
      <c r="B54" s="24"/>
      <c r="C54" s="112" t="s">
        <v>198</v>
      </c>
      <c r="D54" s="113">
        <f>D55-SUM(D8:D51)</f>
        <v>0</v>
      </c>
      <c r="E54" s="114">
        <f>E55-SUM(E8:E51)</f>
        <v>0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3"/>
      <c r="X54" s="95"/>
    </row>
    <row r="55" spans="1:24" s="21" customFormat="1" ht="42" customHeight="1" thickBot="1" x14ac:dyDescent="0.3">
      <c r="A55" s="95"/>
      <c r="B55" s="24"/>
      <c r="C55" s="115" t="s">
        <v>199</v>
      </c>
      <c r="D55" s="116">
        <f>Analiza!S10</f>
        <v>22.358999999999998</v>
      </c>
      <c r="E55" s="117">
        <f>Analiza!S9</f>
        <v>10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3"/>
      <c r="X55" s="95"/>
    </row>
    <row r="56" spans="1:24" s="21" customFormat="1" ht="15.75" thickTop="1" x14ac:dyDescent="0.25">
      <c r="A56" s="95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3"/>
      <c r="X56" s="95"/>
    </row>
    <row r="57" spans="1:24" s="21" customFormat="1" x14ac:dyDescent="0.25">
      <c r="A57" s="95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3"/>
      <c r="X57" s="95"/>
    </row>
    <row r="58" spans="1:24" s="21" customFormat="1" x14ac:dyDescent="0.25">
      <c r="A58" s="95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3"/>
      <c r="X58" s="95"/>
    </row>
    <row r="59" spans="1:24" s="21" customFormat="1" x14ac:dyDescent="0.25">
      <c r="A59" s="95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3"/>
      <c r="X59" s="95"/>
    </row>
    <row r="60" spans="1:24" s="21" customFormat="1" x14ac:dyDescent="0.25">
      <c r="A60" s="95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95"/>
    </row>
    <row r="61" spans="1:24" s="21" customFormat="1" x14ac:dyDescent="0.25">
      <c r="A61" s="95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95"/>
    </row>
    <row r="62" spans="1:24" s="21" customFormat="1" x14ac:dyDescent="0.25">
      <c r="A62" s="95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95"/>
    </row>
    <row r="63" spans="1:24" s="21" customFormat="1" x14ac:dyDescent="0.25">
      <c r="A63" s="95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95"/>
    </row>
    <row r="64" spans="1:24" s="21" customFormat="1" x14ac:dyDescent="0.25">
      <c r="A64" s="95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95"/>
    </row>
    <row r="65" spans="1:24" s="21" customFormat="1" x14ac:dyDescent="0.25">
      <c r="A65" s="95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95"/>
    </row>
    <row r="66" spans="1:24" s="21" customFormat="1" x14ac:dyDescent="0.25">
      <c r="A66" s="95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95"/>
    </row>
    <row r="67" spans="1:24" s="21" customFormat="1" x14ac:dyDescent="0.25">
      <c r="A67" s="95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95"/>
    </row>
    <row r="68" spans="1:24" s="21" customFormat="1" x14ac:dyDescent="0.25">
      <c r="A68" s="95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95"/>
    </row>
    <row r="69" spans="1:24" s="21" customFormat="1" x14ac:dyDescent="0.25">
      <c r="A69" s="95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95"/>
    </row>
    <row r="70" spans="1:24" s="21" customFormat="1" x14ac:dyDescent="0.25">
      <c r="A70" s="95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95"/>
    </row>
    <row r="71" spans="1:24" s="21" customFormat="1" x14ac:dyDescent="0.25">
      <c r="A71" s="95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95"/>
    </row>
    <row r="72" spans="1:24" s="21" customFormat="1" x14ac:dyDescent="0.25">
      <c r="A72" s="95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95"/>
    </row>
    <row r="73" spans="1:24" s="21" customFormat="1" x14ac:dyDescent="0.25">
      <c r="A73" s="95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95"/>
    </row>
    <row r="74" spans="1:24" s="21" customFormat="1" x14ac:dyDescent="0.25">
      <c r="A74" s="95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95"/>
    </row>
    <row r="75" spans="1:24" s="21" customFormat="1" x14ac:dyDescent="0.25">
      <c r="A75" s="95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95"/>
    </row>
    <row r="76" spans="1:24" s="21" customFormat="1" x14ac:dyDescent="0.25">
      <c r="A76" s="95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95"/>
    </row>
    <row r="77" spans="1:24" s="21" customFormat="1" x14ac:dyDescent="0.25">
      <c r="A77" s="95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95"/>
    </row>
    <row r="78" spans="1:24" s="21" customFormat="1" ht="15.75" thickBot="1" x14ac:dyDescent="0.3">
      <c r="A78" s="95"/>
      <c r="B78" s="118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119"/>
      <c r="V78" s="52"/>
      <c r="W78" s="53"/>
      <c r="X78" s="95"/>
    </row>
    <row r="79" spans="1:24" s="95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8"/>
  <sheetViews>
    <sheetView zoomScale="85" zoomScaleNormal="85" workbookViewId="0">
      <selection activeCell="B4" sqref="B4:G4"/>
    </sheetView>
  </sheetViews>
  <sheetFormatPr defaultColWidth="0" defaultRowHeight="15" customHeight="1" zeroHeight="1" x14ac:dyDescent="0.25"/>
  <cols>
    <col min="1" max="1" width="9.140625" style="11" customWidth="1"/>
    <col min="2" max="2" width="5.42578125" style="11" customWidth="1"/>
    <col min="3" max="35" width="9.140625" style="11" customWidth="1"/>
    <col min="36" max="16384" width="9.140625" style="11" hidden="1"/>
  </cols>
  <sheetData>
    <row r="1" spans="1:35" s="10" customFormat="1" ht="21.75" customHeight="1" thickBot="1" x14ac:dyDescent="0.3"/>
    <row r="2" spans="1:35" s="12" customFormat="1" ht="33" customHeight="1" x14ac:dyDescent="0.25">
      <c r="A2" s="11"/>
      <c r="B2" s="146" t="s">
        <v>77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8"/>
      <c r="AI2" s="11"/>
    </row>
    <row r="3" spans="1:35" s="12" customFormat="1" ht="19.5" thickBot="1" x14ac:dyDescent="0.35">
      <c r="A3" s="11"/>
      <c r="B3" s="149" t="s">
        <v>74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/>
      <c r="AI3" s="11"/>
    </row>
    <row r="4" spans="1:35" s="12" customFormat="1" ht="15.75" thickBot="1" x14ac:dyDescent="0.3">
      <c r="A4" s="11"/>
      <c r="B4" s="152" t="s">
        <v>175</v>
      </c>
      <c r="C4" s="153"/>
      <c r="D4" s="153"/>
      <c r="E4" s="153"/>
      <c r="F4" s="153"/>
      <c r="G4" s="154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1"/>
    </row>
    <row r="5" spans="1:35" s="12" customFormat="1" x14ac:dyDescent="0.25">
      <c r="A5" s="11"/>
      <c r="B5" s="15"/>
      <c r="C5" s="13"/>
      <c r="D5" s="13"/>
      <c r="E5" s="13"/>
      <c r="F5" s="16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1"/>
    </row>
    <row r="6" spans="1:35" s="12" customFormat="1" x14ac:dyDescent="0.25">
      <c r="A6" s="11"/>
      <c r="B6" s="15"/>
      <c r="C6" s="13"/>
      <c r="D6" s="13"/>
      <c r="E6" s="16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4"/>
      <c r="AI6" s="11"/>
    </row>
    <row r="7" spans="1:35" s="12" customFormat="1" x14ac:dyDescent="0.25">
      <c r="A7" s="11"/>
      <c r="B7" s="15"/>
      <c r="C7" s="13"/>
      <c r="D7" s="13"/>
      <c r="E7" s="13"/>
      <c r="F7" s="13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11"/>
    </row>
    <row r="8" spans="1:35" s="12" customFormat="1" x14ac:dyDescent="0.25">
      <c r="A8" s="11"/>
      <c r="B8" s="15"/>
      <c r="C8" s="13"/>
      <c r="D8" s="13"/>
      <c r="E8" s="13"/>
      <c r="F8" s="13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4"/>
      <c r="AI8" s="11"/>
    </row>
    <row r="9" spans="1:35" s="12" customFormat="1" x14ac:dyDescent="0.25">
      <c r="A9" s="11"/>
      <c r="B9" s="15"/>
      <c r="C9" s="13"/>
      <c r="D9" s="13"/>
      <c r="E9" s="13"/>
      <c r="F9" s="13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4"/>
      <c r="AI9" s="11"/>
    </row>
    <row r="10" spans="1:35" s="12" customFormat="1" x14ac:dyDescent="0.25">
      <c r="A10" s="11"/>
      <c r="B10" s="15"/>
      <c r="C10" s="13"/>
      <c r="D10" s="13"/>
      <c r="E10" s="13"/>
      <c r="F10" s="13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4"/>
      <c r="AI10" s="11"/>
    </row>
    <row r="11" spans="1:35" s="12" customFormat="1" x14ac:dyDescent="0.25">
      <c r="A11" s="11"/>
      <c r="B11" s="15"/>
      <c r="C11" s="13"/>
      <c r="D11" s="13"/>
      <c r="E11" s="13"/>
      <c r="F11" s="13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4"/>
      <c r="AI11" s="11"/>
    </row>
    <row r="12" spans="1:35" s="12" customFormat="1" x14ac:dyDescent="0.25">
      <c r="A12" s="11"/>
      <c r="B12" s="15"/>
      <c r="C12" s="13"/>
      <c r="D12" s="13"/>
      <c r="E12" s="13"/>
      <c r="F12" s="13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4"/>
      <c r="AI12" s="11"/>
    </row>
    <row r="13" spans="1:35" s="12" customFormat="1" x14ac:dyDescent="0.25">
      <c r="A13" s="11"/>
      <c r="B13" s="15"/>
      <c r="C13" s="13"/>
      <c r="D13" s="13"/>
      <c r="E13" s="13"/>
      <c r="F13" s="13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4"/>
      <c r="AI13" s="11"/>
    </row>
    <row r="14" spans="1:35" s="12" customFormat="1" x14ac:dyDescent="0.25">
      <c r="A14" s="11"/>
      <c r="B14" s="15"/>
      <c r="C14" s="13"/>
      <c r="D14" s="13"/>
      <c r="E14" s="13"/>
      <c r="F14" s="13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4"/>
      <c r="AI14" s="11"/>
    </row>
    <row r="15" spans="1:35" s="12" customFormat="1" x14ac:dyDescent="0.25">
      <c r="A15" s="11"/>
      <c r="B15" s="15"/>
      <c r="C15" s="13"/>
      <c r="D15" s="13"/>
      <c r="E15" s="13"/>
      <c r="F15" s="13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4"/>
      <c r="AI15" s="11"/>
    </row>
    <row r="16" spans="1:35" s="12" customFormat="1" x14ac:dyDescent="0.25">
      <c r="A16" s="11"/>
      <c r="B16" s="15"/>
      <c r="C16" s="13"/>
      <c r="D16" s="13"/>
      <c r="E16" s="13"/>
      <c r="F16" s="13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4"/>
      <c r="AI16" s="11"/>
    </row>
    <row r="17" spans="1:35" s="12" customFormat="1" x14ac:dyDescent="0.25">
      <c r="A17" s="11"/>
      <c r="B17" s="15"/>
      <c r="C17" s="13"/>
      <c r="D17" s="13"/>
      <c r="E17" s="13"/>
      <c r="F17" s="13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4"/>
      <c r="AI17" s="11"/>
    </row>
    <row r="18" spans="1:35" s="12" customFormat="1" x14ac:dyDescent="0.25">
      <c r="A18" s="11"/>
      <c r="B18" s="15"/>
      <c r="C18" s="13"/>
      <c r="D18" s="13"/>
      <c r="E18" s="13"/>
      <c r="F18" s="13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4"/>
      <c r="AI18" s="11"/>
    </row>
    <row r="19" spans="1:35" s="12" customFormat="1" x14ac:dyDescent="0.25">
      <c r="A19" s="11"/>
      <c r="B19" s="15"/>
      <c r="C19" s="13"/>
      <c r="D19" s="13"/>
      <c r="E19" s="13"/>
      <c r="F19" s="13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4"/>
      <c r="AI19" s="11"/>
    </row>
    <row r="20" spans="1:35" s="12" customFormat="1" x14ac:dyDescent="0.25">
      <c r="A20" s="11"/>
      <c r="B20" s="15"/>
      <c r="C20" s="13"/>
      <c r="D20" s="13"/>
      <c r="E20" s="13"/>
      <c r="F20" s="13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4"/>
      <c r="AI20" s="11"/>
    </row>
    <row r="21" spans="1:35" s="12" customFormat="1" x14ac:dyDescent="0.25">
      <c r="A21" s="11"/>
      <c r="B21" s="15"/>
      <c r="C21" s="13"/>
      <c r="D21" s="13"/>
      <c r="E21" s="13"/>
      <c r="F21" s="13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4"/>
      <c r="AI21" s="11"/>
    </row>
    <row r="22" spans="1:35" s="12" customFormat="1" x14ac:dyDescent="0.25">
      <c r="A22" s="11"/>
      <c r="B22" s="15"/>
      <c r="C22" s="13"/>
      <c r="D22" s="13"/>
      <c r="E22" s="13"/>
      <c r="F22" s="13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4"/>
      <c r="AI22" s="11"/>
    </row>
    <row r="23" spans="1:35" s="12" customFormat="1" x14ac:dyDescent="0.25">
      <c r="A23" s="11"/>
      <c r="B23" s="15"/>
      <c r="C23" s="13"/>
      <c r="D23" s="13"/>
      <c r="E23" s="13"/>
      <c r="F23" s="13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4"/>
      <c r="AI23" s="11"/>
    </row>
    <row r="24" spans="1:35" s="12" customFormat="1" x14ac:dyDescent="0.25">
      <c r="A24" s="11"/>
      <c r="B24" s="15"/>
      <c r="C24" s="13"/>
      <c r="D24" s="13"/>
      <c r="E24" s="13"/>
      <c r="F24" s="13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4"/>
      <c r="AI24" s="11"/>
    </row>
    <row r="25" spans="1:35" s="12" customFormat="1" x14ac:dyDescent="0.25">
      <c r="A25" s="11"/>
      <c r="B25" s="15"/>
      <c r="C25" s="13"/>
      <c r="D25" s="13"/>
      <c r="E25" s="13"/>
      <c r="F25" s="13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4"/>
      <c r="AI25" s="11"/>
    </row>
    <row r="26" spans="1:35" s="12" customFormat="1" x14ac:dyDescent="0.25">
      <c r="A26" s="11"/>
      <c r="B26" s="15"/>
      <c r="C26" s="13"/>
      <c r="D26" s="13"/>
      <c r="E26" s="13"/>
      <c r="F26" s="13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4"/>
      <c r="AI26" s="11"/>
    </row>
    <row r="27" spans="1:35" s="12" customFormat="1" x14ac:dyDescent="0.25">
      <c r="A27" s="11"/>
      <c r="B27" s="15"/>
      <c r="C27" s="13"/>
      <c r="D27" s="13"/>
      <c r="E27" s="13"/>
      <c r="F27" s="13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4"/>
      <c r="AI27" s="11"/>
    </row>
    <row r="28" spans="1:35" s="12" customFormat="1" x14ac:dyDescent="0.25">
      <c r="A28" s="11"/>
      <c r="B28" s="15"/>
      <c r="C28" s="13"/>
      <c r="D28" s="13"/>
      <c r="E28" s="13"/>
      <c r="F28" s="13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  <c r="AI28" s="11"/>
    </row>
    <row r="29" spans="1:35" s="12" customFormat="1" x14ac:dyDescent="0.25">
      <c r="A29" s="11"/>
      <c r="B29" s="15"/>
      <c r="C29" s="13"/>
      <c r="D29" s="13"/>
      <c r="E29" s="13"/>
      <c r="F29" s="13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4"/>
      <c r="AI29" s="11"/>
    </row>
    <row r="30" spans="1:35" s="12" customFormat="1" x14ac:dyDescent="0.25">
      <c r="A30" s="11"/>
      <c r="B30" s="15"/>
      <c r="C30" s="13"/>
      <c r="D30" s="13"/>
      <c r="E30" s="13"/>
      <c r="F30" s="13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4"/>
      <c r="AI30" s="11"/>
    </row>
    <row r="31" spans="1:35" s="12" customFormat="1" x14ac:dyDescent="0.25">
      <c r="A31" s="11"/>
      <c r="B31" s="15"/>
      <c r="C31" s="13"/>
      <c r="D31" s="13"/>
      <c r="E31" s="13"/>
      <c r="F31" s="13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4"/>
      <c r="AI31" s="11"/>
    </row>
    <row r="32" spans="1:35" s="12" customFormat="1" x14ac:dyDescent="0.25">
      <c r="A32" s="11"/>
      <c r="B32" s="15"/>
      <c r="C32" s="13"/>
      <c r="D32" s="13"/>
      <c r="E32" s="13"/>
      <c r="F32" s="13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4"/>
      <c r="AI32" s="11"/>
    </row>
    <row r="33" spans="1:35" s="12" customFormat="1" x14ac:dyDescent="0.25">
      <c r="A33" s="11"/>
      <c r="B33" s="15"/>
      <c r="C33" s="13"/>
      <c r="D33" s="13"/>
      <c r="E33" s="13"/>
      <c r="F33" s="13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11"/>
    </row>
    <row r="34" spans="1:35" s="12" customFormat="1" x14ac:dyDescent="0.25">
      <c r="A34" s="11"/>
      <c r="B34" s="15"/>
      <c r="C34" s="13"/>
      <c r="D34" s="13"/>
      <c r="E34" s="13"/>
      <c r="F34" s="13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4"/>
      <c r="AI34" s="11"/>
    </row>
    <row r="35" spans="1:35" s="12" customFormat="1" x14ac:dyDescent="0.25">
      <c r="A35" s="11"/>
      <c r="B35" s="15"/>
      <c r="C35" s="13"/>
      <c r="D35" s="13"/>
      <c r="E35" s="13"/>
      <c r="F35" s="13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  <c r="AI35" s="11"/>
    </row>
    <row r="36" spans="1:35" s="12" customFormat="1" x14ac:dyDescent="0.25">
      <c r="A36" s="11"/>
      <c r="B36" s="15"/>
      <c r="C36" s="13"/>
      <c r="D36" s="13"/>
      <c r="E36" s="13"/>
      <c r="F36" s="13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4"/>
      <c r="AI36" s="11"/>
    </row>
    <row r="37" spans="1:35" s="12" customFormat="1" x14ac:dyDescent="0.25">
      <c r="A37" s="11"/>
      <c r="B37" s="15"/>
      <c r="C37" s="13"/>
      <c r="D37" s="13"/>
      <c r="E37" s="13"/>
      <c r="F37" s="13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4"/>
      <c r="AI37" s="11"/>
    </row>
    <row r="38" spans="1:35" s="12" customFormat="1" x14ac:dyDescent="0.25">
      <c r="A38" s="11"/>
      <c r="B38" s="15"/>
      <c r="C38" s="13"/>
      <c r="D38" s="13"/>
      <c r="E38" s="13"/>
      <c r="F38" s="13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4"/>
      <c r="AI38" s="11"/>
    </row>
    <row r="39" spans="1:35" s="12" customFormat="1" x14ac:dyDescent="0.25">
      <c r="A39" s="11"/>
      <c r="B39" s="15"/>
      <c r="C39" s="13"/>
      <c r="D39" s="13"/>
      <c r="E39" s="13"/>
      <c r="F39" s="13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11"/>
    </row>
    <row r="40" spans="1:35" s="12" customFormat="1" x14ac:dyDescent="0.25">
      <c r="A40" s="11"/>
      <c r="B40" s="15"/>
      <c r="C40" s="13"/>
      <c r="D40" s="13"/>
      <c r="E40" s="13"/>
      <c r="F40" s="13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4"/>
      <c r="AI40" s="11"/>
    </row>
    <row r="41" spans="1:35" s="12" customFormat="1" x14ac:dyDescent="0.25">
      <c r="A41" s="11"/>
      <c r="B41" s="15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4"/>
      <c r="AI41" s="11"/>
    </row>
    <row r="42" spans="1:35" s="12" customFormat="1" x14ac:dyDescent="0.25">
      <c r="A42" s="11"/>
      <c r="B42" s="15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4"/>
      <c r="AI42" s="11"/>
    </row>
    <row r="43" spans="1:35" s="12" customFormat="1" x14ac:dyDescent="0.25">
      <c r="A43" s="11"/>
      <c r="B43" s="15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4"/>
      <c r="AI43" s="11"/>
    </row>
    <row r="44" spans="1:35" s="12" customFormat="1" x14ac:dyDescent="0.25">
      <c r="A44" s="11"/>
      <c r="B44" s="15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4"/>
      <c r="AI44" s="11"/>
    </row>
    <row r="45" spans="1:35" s="12" customFormat="1" x14ac:dyDescent="0.25">
      <c r="A45" s="11"/>
      <c r="B45" s="15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4"/>
      <c r="AI45" s="11"/>
    </row>
    <row r="46" spans="1:35" s="12" customFormat="1" x14ac:dyDescent="0.25">
      <c r="A46" s="11"/>
      <c r="B46" s="15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4"/>
      <c r="AI46" s="11"/>
    </row>
    <row r="47" spans="1:35" s="12" customFormat="1" x14ac:dyDescent="0.25">
      <c r="A47" s="11"/>
      <c r="B47" s="15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4"/>
      <c r="AI47" s="11"/>
    </row>
    <row r="48" spans="1:35" s="12" customFormat="1" x14ac:dyDescent="0.25">
      <c r="A48" s="11"/>
      <c r="B48" s="15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4"/>
      <c r="AI48" s="11"/>
    </row>
    <row r="49" spans="1:35" s="12" customFormat="1" x14ac:dyDescent="0.25">
      <c r="A49" s="11"/>
      <c r="B49" s="15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4"/>
      <c r="AI49" s="11"/>
    </row>
    <row r="50" spans="1:35" s="12" customFormat="1" ht="15.75" thickBot="1" x14ac:dyDescent="0.3">
      <c r="A50" s="11"/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20"/>
      <c r="AI50" s="11"/>
    </row>
    <row r="51" spans="1:35" x14ac:dyDescent="0.25"/>
    <row r="52" spans="1:35" x14ac:dyDescent="0.25"/>
    <row r="53" spans="1:35" x14ac:dyDescent="0.25"/>
    <row r="54" spans="1:35" ht="15" customHeight="1" x14ac:dyDescent="0.25"/>
    <row r="55" spans="1:35" ht="15" customHeight="1" x14ac:dyDescent="0.25"/>
    <row r="56" spans="1:35" ht="15" customHeight="1" x14ac:dyDescent="0.25"/>
    <row r="57" spans="1:35" ht="15" customHeight="1" x14ac:dyDescent="0.25"/>
    <row r="58" spans="1:35" ht="15" customHeight="1" x14ac:dyDescent="0.25"/>
    <row r="59" spans="1:35" ht="15" customHeight="1" x14ac:dyDescent="0.25"/>
    <row r="60" spans="1:35" ht="15" customHeight="1" x14ac:dyDescent="0.25"/>
    <row r="61" spans="1:35" ht="15" customHeight="1" x14ac:dyDescent="0.25"/>
    <row r="62" spans="1:35" ht="15" customHeight="1" x14ac:dyDescent="0.25"/>
    <row r="63" spans="1:35" ht="15" customHeight="1" x14ac:dyDescent="0.25"/>
    <row r="64" spans="1:3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</sheetData>
  <mergeCells count="3">
    <mergeCell ref="B2:AH2"/>
    <mergeCell ref="B3:AH3"/>
    <mergeCell ref="B4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Wstęp</vt:lpstr>
      <vt:lpstr>Farmy</vt:lpstr>
      <vt:lpstr>Małe instalacje</vt:lpstr>
      <vt:lpstr>Analiza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Krzysztof Grochowski</cp:lastModifiedBy>
  <cp:lastPrinted>2019-10-29T08:11:19Z</cp:lastPrinted>
  <dcterms:created xsi:type="dcterms:W3CDTF">2019-09-25T08:29:33Z</dcterms:created>
  <dcterms:modified xsi:type="dcterms:W3CDTF">2023-03-29T08:34:39Z</dcterms:modified>
</cp:coreProperties>
</file>