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ml.chartshapes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ml.chartshapes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ml.chartshapes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charts/chart8.xml" ContentType="application/vnd.openxmlformats-officedocument.drawingml.chart+xml"/>
  <Override PartName="/xl/theme/themeOverride7.xml" ContentType="application/vnd.openxmlformats-officedocument.themeOverride+xml"/>
  <Override PartName="/xl/drawings/drawing14.xml" ContentType="application/vnd.openxmlformats-officedocument.drawingml.chartshapes+xml"/>
  <Override PartName="/xl/charts/chart9.xml" ContentType="application/vnd.openxmlformats-officedocument.drawingml.chart+xml"/>
  <Override PartName="/xl/theme/themeOverride8.xml" ContentType="application/vnd.openxmlformats-officedocument.themeOverride+xml"/>
  <Override PartName="/xl/drawings/drawing15.xml" ContentType="application/vnd.openxmlformats-officedocument.drawingml.chartshapes+xml"/>
  <Override PartName="/xl/charts/chart10.xml" ContentType="application/vnd.openxmlformats-officedocument.drawingml.chart+xml"/>
  <Override PartName="/xl/drawings/drawing16.xml" ContentType="application/vnd.openxmlformats-officedocument.drawingml.chartshapes+xml"/>
  <Override PartName="/xl/charts/chart11.xml" ContentType="application/vnd.openxmlformats-officedocument.drawingml.chart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2.xml" ContentType="application/vnd.openxmlformats-officedocument.drawingml.chart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3.xml" ContentType="application/vnd.openxmlformats-officedocument.drawingml.chart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4.xml" ContentType="application/vnd.openxmlformats-officedocument.drawingml.chart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5.xml" ContentType="application/vnd.openxmlformats-officedocument.drawingml.chart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charts/chart16.xml" ContentType="application/vnd.openxmlformats-officedocument.drawingml.chart+xml"/>
  <Override PartName="/xl/theme/themeOverride14.xml" ContentType="application/vnd.openxmlformats-officedocument.themeOverrid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7.xml" ContentType="application/vnd.openxmlformats-officedocument.drawingml.chart+xml"/>
  <Override PartName="/xl/theme/themeOverride15.xml" ContentType="application/vnd.openxmlformats-officedocument.themeOverride+xml"/>
  <Override PartName="/xl/drawings/drawing24.xml" ContentType="application/vnd.openxmlformats-officedocument.drawingml.chartshapes+xml"/>
  <Override PartName="/xl/charts/chart1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filterPrivacy="1" showInkAnnotation="0" codeName="Ten_skoroszyt" defaultThemeVersion="124226"/>
  <xr:revisionPtr revIDLastSave="0" documentId="13_ncr:1_{C177B242-BAC9-4FE9-8A10-4EBB58E5C3F9}" xr6:coauthVersionLast="47" xr6:coauthVersionMax="47" xr10:uidLastSave="{00000000-0000-0000-0000-000000000000}"/>
  <bookViews>
    <workbookView xWindow="-120" yWindow="-120" windowWidth="25440" windowHeight="15390" tabRatio="689" xr2:uid="{00000000-000D-0000-FFFF-FFFF00000000}"/>
  </bookViews>
  <sheets>
    <sheet name="Wprowadzenie" sheetId="62" r:id="rId1"/>
    <sheet name="Wydane warunki" sheetId="58" r:id="rId2"/>
    <sheet name="Zawarta umowa" sheetId="59" r:id="rId3"/>
    <sheet name="Odmowy" sheetId="64" r:id="rId4"/>
    <sheet name="Projekty z danego zakresu mocy" sheetId="45" r:id="rId5"/>
    <sheet name="Zestawienie ogólnokrajowe" sheetId="5" r:id="rId6"/>
    <sheet name="Deweloperzy zestawienie " sheetId="32" r:id="rId7"/>
    <sheet name="Mapy" sheetId="52" r:id="rId8"/>
    <sheet name="operatorzy woj" sheetId="41" state="hidden" r:id="rId9"/>
  </sheets>
  <definedNames>
    <definedName name="_xlnm._FilterDatabase" localSheetId="3" hidden="1">Odmowy!$B$4:$K$8</definedName>
    <definedName name="_xlnm._FilterDatabase" localSheetId="1" hidden="1">'Wydane warunki'!$B$4:$R$157</definedName>
    <definedName name="_xlnm._FilterDatabase" localSheetId="2" hidden="1">'Zawarta umowa'!$B$4:$Q$9</definedName>
    <definedName name="_xlnm._FilterDatabase" localSheetId="5" hidden="1">'Zestawienie ogólnokrajowe'!$H$139:$N$155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1" i="45" l="1"/>
  <c r="J14" i="5"/>
  <c r="J13" i="5"/>
  <c r="J12" i="5"/>
  <c r="J11" i="5"/>
  <c r="J10" i="5"/>
  <c r="J9" i="5"/>
  <c r="K14" i="5"/>
  <c r="K13" i="5"/>
  <c r="K12" i="5"/>
  <c r="K11" i="5"/>
  <c r="K10" i="5"/>
  <c r="K9" i="5"/>
  <c r="L14" i="5"/>
  <c r="L13" i="5"/>
  <c r="L12" i="5"/>
  <c r="L11" i="5"/>
  <c r="L10" i="5"/>
  <c r="L9" i="5"/>
  <c r="M14" i="5"/>
  <c r="M13" i="5"/>
  <c r="M11" i="5"/>
  <c r="M10" i="5"/>
  <c r="M9" i="5"/>
  <c r="G69" i="45"/>
  <c r="K190" i="5"/>
  <c r="L190" i="5"/>
  <c r="M190" i="5"/>
  <c r="N190" i="5"/>
  <c r="J190" i="5"/>
  <c r="K189" i="5"/>
  <c r="L189" i="5"/>
  <c r="M189" i="5"/>
  <c r="N189" i="5"/>
  <c r="J189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40" i="5"/>
  <c r="B116" i="5"/>
  <c r="B117" i="5"/>
  <c r="B121" i="45"/>
  <c r="B122" i="45"/>
  <c r="J83" i="5" l="1"/>
  <c r="K83" i="5"/>
  <c r="L83" i="5"/>
  <c r="M83" i="5"/>
  <c r="N83" i="5"/>
  <c r="I83" i="5"/>
  <c r="J82" i="5"/>
  <c r="K82" i="5"/>
  <c r="L82" i="5"/>
  <c r="M82" i="5"/>
  <c r="N82" i="5"/>
  <c r="I82" i="5"/>
  <c r="O71" i="5"/>
  <c r="N71" i="5"/>
  <c r="M71" i="5"/>
  <c r="L71" i="5"/>
  <c r="K71" i="5"/>
  <c r="J71" i="5"/>
  <c r="I71" i="5"/>
  <c r="H71" i="5"/>
  <c r="G71" i="5"/>
  <c r="F71" i="5"/>
  <c r="O70" i="5"/>
  <c r="N70" i="5"/>
  <c r="M70" i="5"/>
  <c r="L70" i="5"/>
  <c r="K70" i="5"/>
  <c r="J70" i="5"/>
  <c r="I70" i="5"/>
  <c r="H70" i="5"/>
  <c r="G70" i="5"/>
  <c r="F70" i="5"/>
  <c r="Q66" i="5"/>
  <c r="P66" i="5"/>
  <c r="O66" i="5"/>
  <c r="N66" i="5"/>
  <c r="M66" i="5"/>
  <c r="L66" i="5"/>
  <c r="K66" i="5"/>
  <c r="J66" i="5"/>
  <c r="I66" i="5"/>
  <c r="H66" i="5"/>
  <c r="G66" i="5"/>
  <c r="F66" i="5"/>
  <c r="Q65" i="5"/>
  <c r="P65" i="5"/>
  <c r="O65" i="5"/>
  <c r="N65" i="5"/>
  <c r="M65" i="5"/>
  <c r="L65" i="5"/>
  <c r="K65" i="5"/>
  <c r="J65" i="5"/>
  <c r="I65" i="5"/>
  <c r="H65" i="5"/>
  <c r="G65" i="5"/>
  <c r="F65" i="5"/>
  <c r="Q61" i="5"/>
  <c r="G61" i="5"/>
  <c r="H61" i="5"/>
  <c r="I61" i="5"/>
  <c r="J61" i="5"/>
  <c r="K61" i="5"/>
  <c r="L61" i="5"/>
  <c r="M61" i="5"/>
  <c r="N61" i="5"/>
  <c r="O61" i="5"/>
  <c r="P61" i="5"/>
  <c r="F61" i="5"/>
  <c r="G60" i="5"/>
  <c r="H60" i="5"/>
  <c r="I60" i="5"/>
  <c r="J60" i="5"/>
  <c r="K60" i="5"/>
  <c r="L60" i="5"/>
  <c r="M60" i="5"/>
  <c r="N60" i="5"/>
  <c r="O60" i="5"/>
  <c r="P60" i="5"/>
  <c r="Q60" i="5"/>
  <c r="F60" i="5"/>
  <c r="M12" i="5"/>
  <c r="O76" i="45"/>
  <c r="N76" i="45"/>
  <c r="M76" i="45"/>
  <c r="L76" i="45"/>
  <c r="K76" i="45"/>
  <c r="J76" i="45"/>
  <c r="I76" i="45"/>
  <c r="H76" i="45"/>
  <c r="G76" i="45"/>
  <c r="F76" i="45"/>
  <c r="O75" i="45"/>
  <c r="N75" i="45"/>
  <c r="M75" i="45"/>
  <c r="L75" i="45"/>
  <c r="K75" i="45"/>
  <c r="J75" i="45"/>
  <c r="I75" i="45"/>
  <c r="H75" i="45"/>
  <c r="G75" i="45"/>
  <c r="F75" i="45"/>
  <c r="Q70" i="45"/>
  <c r="P70" i="45"/>
  <c r="O70" i="45"/>
  <c r="N70" i="45"/>
  <c r="M70" i="45"/>
  <c r="L70" i="45"/>
  <c r="K70" i="45"/>
  <c r="J70" i="45"/>
  <c r="I70" i="45"/>
  <c r="H70" i="45"/>
  <c r="G70" i="45"/>
  <c r="F70" i="45"/>
  <c r="Q69" i="45"/>
  <c r="P69" i="45"/>
  <c r="O69" i="45"/>
  <c r="N69" i="45"/>
  <c r="M69" i="45"/>
  <c r="L69" i="45"/>
  <c r="K69" i="45"/>
  <c r="J69" i="45"/>
  <c r="I69" i="45"/>
  <c r="H69" i="45"/>
  <c r="F69" i="45"/>
  <c r="G64" i="45"/>
  <c r="H64" i="45"/>
  <c r="I64" i="45"/>
  <c r="J64" i="45"/>
  <c r="K64" i="45"/>
  <c r="L64" i="45"/>
  <c r="M64" i="45"/>
  <c r="N64" i="45"/>
  <c r="O64" i="45"/>
  <c r="P64" i="45"/>
  <c r="Q64" i="45"/>
  <c r="F64" i="45"/>
  <c r="G63" i="45"/>
  <c r="H63" i="45"/>
  <c r="I63" i="45"/>
  <c r="J63" i="45"/>
  <c r="K63" i="45"/>
  <c r="L63" i="45"/>
  <c r="M63" i="45"/>
  <c r="N63" i="45"/>
  <c r="O63" i="45"/>
  <c r="P63" i="45"/>
  <c r="Q63" i="45"/>
  <c r="F63" i="45"/>
  <c r="J15" i="45"/>
  <c r="K15" i="45"/>
  <c r="L15" i="45"/>
  <c r="M15" i="45"/>
  <c r="J16" i="45"/>
  <c r="K16" i="45"/>
  <c r="L16" i="45"/>
  <c r="M16" i="45"/>
  <c r="J14" i="45"/>
  <c r="K14" i="45"/>
  <c r="L14" i="45"/>
  <c r="M14" i="45"/>
  <c r="J13" i="45"/>
  <c r="K13" i="45"/>
  <c r="L13" i="45"/>
  <c r="M13" i="45"/>
  <c r="J12" i="45"/>
  <c r="K12" i="45"/>
  <c r="L12" i="45"/>
  <c r="M12" i="45"/>
  <c r="K11" i="45"/>
  <c r="L11" i="45"/>
  <c r="M11" i="45"/>
  <c r="N14" i="5" l="1"/>
  <c r="D56" i="32" s="1"/>
  <c r="N12" i="5"/>
  <c r="N10" i="5"/>
  <c r="N11" i="5"/>
  <c r="N9" i="5"/>
  <c r="N13" i="5"/>
  <c r="E56" i="32" s="1"/>
  <c r="N11" i="45"/>
  <c r="N12" i="45"/>
  <c r="N13" i="45"/>
  <c r="N15" i="45"/>
  <c r="N16" i="45"/>
  <c r="N14" i="45"/>
  <c r="D55" i="32" l="1"/>
  <c r="J28" i="32" l="1"/>
  <c r="J10" i="32" l="1"/>
  <c r="K10" i="32"/>
  <c r="J11" i="32"/>
  <c r="K11" i="32"/>
  <c r="J12" i="32"/>
  <c r="K12" i="32"/>
  <c r="J13" i="32"/>
  <c r="K13" i="32"/>
  <c r="J14" i="32"/>
  <c r="K14" i="32"/>
  <c r="J15" i="32"/>
  <c r="K15" i="32"/>
  <c r="J16" i="32"/>
  <c r="K16" i="32"/>
  <c r="J17" i="32"/>
  <c r="K17" i="32"/>
  <c r="J18" i="32"/>
  <c r="K18" i="32"/>
  <c r="J19" i="32"/>
  <c r="K19" i="32"/>
  <c r="J20" i="32"/>
  <c r="K20" i="32"/>
  <c r="J21" i="32"/>
  <c r="K21" i="32"/>
  <c r="J22" i="32"/>
  <c r="K22" i="32"/>
  <c r="J23" i="32"/>
  <c r="K23" i="32"/>
  <c r="J24" i="32"/>
  <c r="K24" i="32"/>
  <c r="J25" i="32"/>
  <c r="K25" i="32"/>
  <c r="J26" i="32"/>
  <c r="K26" i="32"/>
  <c r="J27" i="32"/>
  <c r="K27" i="32"/>
  <c r="K9" i="32"/>
  <c r="J9" i="32"/>
  <c r="E55" i="32" l="1"/>
  <c r="K28" i="32" l="1"/>
  <c r="Q24" i="5" l="1"/>
  <c r="H24" i="5"/>
  <c r="P24" i="5" l="1"/>
  <c r="G24" i="5"/>
  <c r="K25" i="5" l="1"/>
  <c r="L25" i="5"/>
  <c r="M25" i="5"/>
  <c r="O25" i="5"/>
  <c r="P25" i="5"/>
  <c r="C25" i="5"/>
  <c r="D25" i="5"/>
  <c r="E25" i="5"/>
  <c r="F25" i="5"/>
  <c r="G25" i="5"/>
  <c r="E116" i="5" l="1"/>
  <c r="E118" i="5" s="1"/>
  <c r="E117" i="5"/>
  <c r="E119" i="5" s="1"/>
  <c r="C116" i="5"/>
  <c r="C118" i="5" s="1"/>
  <c r="L153" i="5" l="1"/>
  <c r="L155" i="5"/>
  <c r="L149" i="5"/>
  <c r="K140" i="5"/>
  <c r="K149" i="5"/>
  <c r="K142" i="5"/>
  <c r="L146" i="5"/>
  <c r="K148" i="5"/>
  <c r="L150" i="5"/>
  <c r="L148" i="5"/>
  <c r="K154" i="5"/>
  <c r="K146" i="5"/>
  <c r="L140" i="5"/>
  <c r="L154" i="5"/>
  <c r="K145" i="5"/>
  <c r="L147" i="5"/>
  <c r="K155" i="5"/>
  <c r="L143" i="5"/>
  <c r="K153" i="5"/>
  <c r="K150" i="5"/>
  <c r="K144" i="5"/>
  <c r="K143" i="5"/>
  <c r="L141" i="5"/>
  <c r="L152" i="5"/>
  <c r="L151" i="5"/>
  <c r="K141" i="5"/>
  <c r="K152" i="5"/>
  <c r="K151" i="5"/>
  <c r="L145" i="5"/>
  <c r="K147" i="5"/>
  <c r="L144" i="5"/>
  <c r="L142" i="5"/>
  <c r="C117" i="5"/>
  <c r="C119" i="5" s="1"/>
  <c r="E122" i="45" l="1"/>
  <c r="E124" i="45" s="1"/>
  <c r="E121" i="45"/>
  <c r="E123" i="45" s="1"/>
  <c r="C121" i="45"/>
  <c r="C123" i="45" s="1"/>
  <c r="C122" i="45"/>
  <c r="C124" i="45" s="1"/>
  <c r="D121" i="45" l="1"/>
  <c r="D123" i="45" s="1"/>
  <c r="D117" i="5"/>
  <c r="D119" i="5" s="1"/>
  <c r="D122" i="45"/>
  <c r="D124" i="45" s="1"/>
  <c r="D116" i="5"/>
  <c r="D118" i="5" s="1"/>
</calcChain>
</file>

<file path=xl/sharedStrings.xml><?xml version="1.0" encoding="utf-8"?>
<sst xmlns="http://schemas.openxmlformats.org/spreadsheetml/2006/main" count="2416" uniqueCount="867">
  <si>
    <t>Województwo</t>
  </si>
  <si>
    <t>Moc przyłączeniowa [kW]</t>
  </si>
  <si>
    <t>Data wydania warunków przyłączenia</t>
  </si>
  <si>
    <t>dolnośląskie</t>
  </si>
  <si>
    <t>ENEA</t>
  </si>
  <si>
    <t>kujawsko-pomorskie</t>
  </si>
  <si>
    <t>lubelskie</t>
  </si>
  <si>
    <t>łódzkie</t>
  </si>
  <si>
    <t>małopolskie</t>
  </si>
  <si>
    <t>opolskie</t>
  </si>
  <si>
    <t>podkarpackie</t>
  </si>
  <si>
    <t>śląskie</t>
  </si>
  <si>
    <t>świętokrzyskie</t>
  </si>
  <si>
    <t>warmińsko-mazurskie</t>
  </si>
  <si>
    <t>wielkopolskie</t>
  </si>
  <si>
    <t>lubuskie</t>
  </si>
  <si>
    <t>pomorskie</t>
  </si>
  <si>
    <t>zachodniopomorskie</t>
  </si>
  <si>
    <t>podlaskie</t>
  </si>
  <si>
    <t>mazowieckie</t>
  </si>
  <si>
    <t>Lp.</t>
  </si>
  <si>
    <t>Liczba projektów</t>
  </si>
  <si>
    <t>ZESTAWIENIE OGÓLNOKRAJOWE</t>
  </si>
  <si>
    <t>suma</t>
  </si>
  <si>
    <t>Lokalizacja instalacji</t>
  </si>
  <si>
    <t>ZESTAWIENIE DLA DEWELOPERÓW</t>
  </si>
  <si>
    <t>Informacje o największych inwestorach PV</t>
  </si>
  <si>
    <t xml:space="preserve">Copyright ©2019 IEO. Wszelkie prawa zastrzeżone. </t>
  </si>
  <si>
    <t>PGE</t>
  </si>
  <si>
    <t>liczba</t>
  </si>
  <si>
    <t xml:space="preserve">   </t>
  </si>
  <si>
    <t>Lokalizacja przyłączenia</t>
  </si>
  <si>
    <t>Powiat</t>
  </si>
  <si>
    <t>Data zawarcia umowy o przyłączenie</t>
  </si>
  <si>
    <t>Adres Inwestora</t>
  </si>
  <si>
    <t>Spółka holdingowa</t>
  </si>
  <si>
    <t>ENERGA</t>
  </si>
  <si>
    <t>TAURON</t>
  </si>
  <si>
    <t>zachoniopomorskie</t>
  </si>
  <si>
    <t>PCWO ENERGY</t>
  </si>
  <si>
    <t>moc</t>
  </si>
  <si>
    <t xml:space="preserve">liczba </t>
  </si>
  <si>
    <r>
      <t xml:space="preserve">     </t>
    </r>
    <r>
      <rPr>
        <b/>
        <sz val="22"/>
        <color theme="3"/>
        <rFont val="Calibri"/>
        <family val="2"/>
        <charset val="238"/>
        <scheme val="minor"/>
      </rPr>
      <t xml:space="preserve">    </t>
    </r>
    <r>
      <rPr>
        <b/>
        <sz val="22"/>
        <color theme="0"/>
        <rFont val="Calibri"/>
        <family val="2"/>
        <charset val="238"/>
        <scheme val="minor"/>
      </rPr>
      <t xml:space="preserve">    MAPY PROJEKTÓW PV W POLSCE </t>
    </r>
  </si>
  <si>
    <t>moc [MW]</t>
  </si>
  <si>
    <t>Stan zaawansowania projektów</t>
  </si>
  <si>
    <t>Rozkład projektów w województwach</t>
  </si>
  <si>
    <t xml:space="preserve">Projekty, które mają ważne pozwolenia budowlane </t>
  </si>
  <si>
    <t>Liczba i moc  projektów, które posiadają:</t>
  </si>
  <si>
    <t>MW</t>
  </si>
  <si>
    <t>Liczba i moc projektów, które posiadają:</t>
  </si>
  <si>
    <t>PRO VENTO ENERGIA</t>
  </si>
  <si>
    <t>do wykresu</t>
  </si>
  <si>
    <t>MOC</t>
  </si>
  <si>
    <t>LICZBA</t>
  </si>
  <si>
    <t>Mapy zostały stworzone przy użyciu strony Mapy Google. Po kliknięciu na grafikę mapy otworzy się przeglądarka z interaktywną zawartością mapy</t>
  </si>
  <si>
    <t xml:space="preserve">PROJEKTY FOTOWOLTAICZNE W POLSCE </t>
  </si>
  <si>
    <r>
      <t xml:space="preserve">Nazwa </t>
    </r>
    <r>
      <rPr>
        <b/>
        <sz val="16"/>
        <color theme="3"/>
        <rFont val="Calibri"/>
        <family val="2"/>
        <charset val="238"/>
        <scheme val="minor"/>
      </rPr>
      <t>Inwestora (spółki holdingowej)</t>
    </r>
  </si>
  <si>
    <t>Nazwa inwestora</t>
  </si>
  <si>
    <t>kw</t>
  </si>
  <si>
    <t>Wpisz tutaj-&gt;</t>
  </si>
  <si>
    <t>moc od</t>
  </si>
  <si>
    <t>do</t>
  </si>
  <si>
    <t>Zawarte umowy o przyłączenie wg Operatorów</t>
  </si>
  <si>
    <t>Wydane pozwolenia budowlane zidentyfikowane przez IEO</t>
  </si>
  <si>
    <t>Wydane warunki przyłączenia wg Operatorów</t>
  </si>
  <si>
    <t>warunki przyłączenia wg Operatorów</t>
  </si>
  <si>
    <t>umowę przyłączeniową wg Operatorów</t>
  </si>
  <si>
    <t>pozwolenie budowlane zidentyfikowane przez IEO</t>
  </si>
  <si>
    <t>Moc przyłączeniowa projektów w poszczególnych przedziałach mocy [MW]</t>
  </si>
  <si>
    <t xml:space="preserve">Aktualizacja bazy danych Instytutu Energetyki Odnawialnej projektów gotowych do realizacji </t>
  </si>
  <si>
    <t>ZESTAWIENIE DLA PROJEKTÓW Z DANEGO ZAKRESU MOCY</t>
  </si>
  <si>
    <t>wszystkie projekty w bazie</t>
  </si>
  <si>
    <t>&gt;1 MW</t>
  </si>
  <si>
    <t>≥5 MW</t>
  </si>
  <si>
    <t>≥10MW</t>
  </si>
  <si>
    <t>≥30 MW</t>
  </si>
  <si>
    <t>≥50 MW</t>
  </si>
  <si>
    <t>0,5-1MW</t>
  </si>
  <si>
    <t>Wydane pozwolenia budowlane - liczba</t>
  </si>
  <si>
    <t>Pozostałe projekty zidentyfikowanych inwestorów</t>
  </si>
  <si>
    <t>2020</t>
  </si>
  <si>
    <t>-</t>
  </si>
  <si>
    <t>Tauron</t>
  </si>
  <si>
    <t>Energa</t>
  </si>
  <si>
    <t>Gospodarka Solarna</t>
  </si>
  <si>
    <t>COLUMBUS ENERGY</t>
  </si>
  <si>
    <t>Sun Investment Group SIG</t>
  </si>
  <si>
    <t>TDJ</t>
  </si>
  <si>
    <t>styczeń 2021</t>
  </si>
  <si>
    <t>luty 2021</t>
  </si>
  <si>
    <t>marzec 2021</t>
  </si>
  <si>
    <t>kwiecień 2021</t>
  </si>
  <si>
    <t>Moc Projektów [MW]</t>
  </si>
  <si>
    <t>łącznie zidentyfikowanych projektów</t>
  </si>
  <si>
    <t>Gmina</t>
  </si>
  <si>
    <t>komentarz - czy projekt wygrał aukcję?</t>
  </si>
  <si>
    <t>maj 2021</t>
  </si>
  <si>
    <t>czerwiec 2021</t>
  </si>
  <si>
    <t>lipiec 2021</t>
  </si>
  <si>
    <t>sierpień 2021</t>
  </si>
  <si>
    <t>wrzesień 2021</t>
  </si>
  <si>
    <t>październik 2021</t>
  </si>
  <si>
    <t>listopad 2021</t>
  </si>
  <si>
    <t>styczeń 2022</t>
  </si>
  <si>
    <t>luty 2022</t>
  </si>
  <si>
    <t>marzec 2022</t>
  </si>
  <si>
    <t>grudzień 2021</t>
  </si>
  <si>
    <t>Czy projekt ma pozwolenie budowlane?</t>
  </si>
  <si>
    <t>Enea</t>
  </si>
  <si>
    <t>POLSKA AGENCJA ENERGETYCZNA</t>
  </si>
  <si>
    <t>kwiecień 2022</t>
  </si>
  <si>
    <t>maj 2022</t>
  </si>
  <si>
    <t>czerwiec 2022</t>
  </si>
  <si>
    <t>lipiec 2022</t>
  </si>
  <si>
    <t>sierpień 2022</t>
  </si>
  <si>
    <t>wrzesień 2022</t>
  </si>
  <si>
    <t>PSE</t>
  </si>
  <si>
    <t>AP OZE</t>
  </si>
  <si>
    <t>Moc przyłączeniowa oraz liczba projektów z wydanymi warunkami przyłączenia [MW]</t>
  </si>
  <si>
    <t>Liczba</t>
  </si>
  <si>
    <t>Moc [MW]</t>
  </si>
  <si>
    <t>*</t>
  </si>
  <si>
    <t>październik 2022</t>
  </si>
  <si>
    <t>LCOE [zł/MWh]</t>
  </si>
  <si>
    <t>Rozkład projektów PV na podstawie LCOE [zł/MWh]</t>
  </si>
  <si>
    <t>Wydane pozwolenia budowlane w poszczególnych miesiącach</t>
  </si>
  <si>
    <t>Olsztyn</t>
  </si>
  <si>
    <t>[02] Olsztyn 1, Ciąg SN [205] DOBRE MIASTO</t>
  </si>
  <si>
    <t>Olsztynek dz. nr 17/7</t>
  </si>
  <si>
    <t>EUROPROFIL Sp. z o.o.</t>
  </si>
  <si>
    <t>Kiełczowska 70, 51-354 Wrocław</t>
  </si>
  <si>
    <t>EUROPROFIL</t>
  </si>
  <si>
    <t>[02] Olsztyn 1, Ciąg SN [216] OLSZTYN 1-
PASYM</t>
  </si>
  <si>
    <t>[04] Olsztyn Wschód, Ciąg SN [412]
OLWSCHÓD-OLSZTYN PŁN 1</t>
  </si>
  <si>
    <t>[07] Olsztyn Zachód</t>
  </si>
  <si>
    <t>[07] Olsztyn Zachód, Ciąg SN [0720] Olsztyn
Zachód - Mątki</t>
  </si>
  <si>
    <t>Olsztyn dz. nr 24</t>
  </si>
  <si>
    <t>ABL Sp.zo.o</t>
  </si>
  <si>
    <t>Gen. Władysława Sikorskiego 100 / 1, 66-400 Gorzów Wielkopolski</t>
  </si>
  <si>
    <t>SPEIGHT FINANCES LIMITED</t>
  </si>
  <si>
    <t>[09] Barczewo</t>
  </si>
  <si>
    <t>Barczewo</t>
  </si>
  <si>
    <t>olsztyński</t>
  </si>
  <si>
    <t>Salwatorska 14 / 310, 30-109 Kraków</t>
  </si>
  <si>
    <t xml:space="preserve">ALSEVA INNOWACJE </t>
  </si>
  <si>
    <t>Górna 5, 10-040 Olsztyn</t>
  </si>
  <si>
    <t>Bartoszyce</t>
  </si>
  <si>
    <t>Szeroka 18 / 2B, 87-100 Toruń</t>
  </si>
  <si>
    <t xml:space="preserve">CAL </t>
  </si>
  <si>
    <t>Wspólna 63B / 2, 00-687 Warszawa</t>
  </si>
  <si>
    <t>Plac Marsz. Józefa Piłsudskiego 2, 00-073 Warszawa</t>
  </si>
  <si>
    <t>Lidzbark Warmiński</t>
  </si>
  <si>
    <t>Warszawa</t>
  </si>
  <si>
    <t>nowodworski </t>
  </si>
  <si>
    <t>Nidzica</t>
  </si>
  <si>
    <t>nidzicki</t>
  </si>
  <si>
    <t>Biskupiec dz. nr 55</t>
  </si>
  <si>
    <t>SUN-VENTURE Sp. z o.o.</t>
  </si>
  <si>
    <t>Kolbudy</t>
  </si>
  <si>
    <t>Reymonta 23, Posada, 62-530 Kazimierz Biskupi</t>
  </si>
  <si>
    <t>CENTRALNA GRUPA ENERGETYCZNA SPÓŁKA</t>
  </si>
  <si>
    <t>Aleksandrów Kujawski</t>
  </si>
  <si>
    <t>Katowice</t>
  </si>
  <si>
    <t>Szczecin</t>
  </si>
  <si>
    <t>Gdynia</t>
  </si>
  <si>
    <t>Gdańsk</t>
  </si>
  <si>
    <t>Twarda 44, 00-831 Warszawa</t>
  </si>
  <si>
    <t>SPECTECH GLOBAL SPÓŁKA Z OGRANICZONĄ ODPOWIEDZIALNOŚCIĄ</t>
  </si>
  <si>
    <t>Aleja Walentego Roździeńskiego 1A, 40-202 Katowice</t>
  </si>
  <si>
    <t>Jana I Jędrzeja Śniadeckich 21
85-011 Bydgoszcz</t>
  </si>
  <si>
    <t>trzebnicki </t>
  </si>
  <si>
    <t>Człuchów</t>
  </si>
  <si>
    <t>Władysława Pniewskiego 2A, 60-692 Poznań</t>
  </si>
  <si>
    <t>Rynek 29 / 4, 63-700 Krotoszyn</t>
  </si>
  <si>
    <t>MITHRA</t>
  </si>
  <si>
    <t>ostrzeszowski</t>
  </si>
  <si>
    <t>Marywilska 58 / 25, 03-042 Warszawa</t>
  </si>
  <si>
    <t>SOLAR ENERGY INVESTMENTS</t>
  </si>
  <si>
    <t>Kalisz</t>
  </si>
  <si>
    <t>Dzielna 16, 97-425 Zelów</t>
  </si>
  <si>
    <t>RSENERGY Development</t>
  </si>
  <si>
    <t>Świętego Leonarda 9, 25-311 Kielce</t>
  </si>
  <si>
    <t>Nowe Skalmierzyce</t>
  </si>
  <si>
    <t>ostrowski</t>
  </si>
  <si>
    <t>Tomaszów Mazowiecki</t>
  </si>
  <si>
    <t>Ostrzeszów</t>
  </si>
  <si>
    <t>Grudziądz</t>
  </si>
  <si>
    <t>Centralna Grupa Energetyczna S.A.</t>
  </si>
  <si>
    <t>Tamka 16, 00-349 Warszawa</t>
  </si>
  <si>
    <t>Milicz</t>
  </si>
  <si>
    <t>Kuźnicy Kołłątajowskiej 13, 31-234 Kraków</t>
  </si>
  <si>
    <t>sochaczewski</t>
  </si>
  <si>
    <t>Lublin</t>
  </si>
  <si>
    <t>skierniewicki</t>
  </si>
  <si>
    <t>piotrkowski</t>
  </si>
  <si>
    <t>włoszczowski</t>
  </si>
  <si>
    <t>Wieluń</t>
  </si>
  <si>
    <t>wieluński</t>
  </si>
  <si>
    <t>garwoliński</t>
  </si>
  <si>
    <t>Przyłęk</t>
  </si>
  <si>
    <t>zwoleński</t>
  </si>
  <si>
    <t>Włoszczowa</t>
  </si>
  <si>
    <t>Moszczenica</t>
  </si>
  <si>
    <t>przeworski</t>
  </si>
  <si>
    <t>Sulejów</t>
  </si>
  <si>
    <t>Jana Dekerta 18, 30-703 Kraków</t>
  </si>
  <si>
    <t>tomaszowski</t>
  </si>
  <si>
    <t>Janów Lubelski</t>
  </si>
  <si>
    <t>janowski</t>
  </si>
  <si>
    <t>Aleksandrów</t>
  </si>
  <si>
    <t>Michałów</t>
  </si>
  <si>
    <t>Radzyń Podlaski</t>
  </si>
  <si>
    <t>radzyński</t>
  </si>
  <si>
    <t>Chorzele</t>
  </si>
  <si>
    <t>Domaniewska 37 / 2.43, 02-672 Warszawa</t>
  </si>
  <si>
    <t>Tomaszów Lubelski</t>
  </si>
  <si>
    <t>wysokomazowiecki</t>
  </si>
  <si>
    <t>Łaskarzew</t>
  </si>
  <si>
    <t>GIGAWAT WYTWARZANIE</t>
  </si>
  <si>
    <t>Dębowiec</t>
  </si>
  <si>
    <t>Modliborzyce</t>
  </si>
  <si>
    <t>Wiento Energia Sp. z o.o.</t>
  </si>
  <si>
    <t>Wiento Energia</t>
  </si>
  <si>
    <t>Wysokie Mazowieckie</t>
  </si>
  <si>
    <t>Łódź</t>
  </si>
  <si>
    <t>warszawski zachodni</t>
  </si>
  <si>
    <t>Piotrkowska 61, 26-300 Opoczno</t>
  </si>
  <si>
    <t>Sochaczew Gmina</t>
  </si>
  <si>
    <t>Czarna</t>
  </si>
  <si>
    <t>Dąbrówka</t>
  </si>
  <si>
    <t>Mokotowska 1, 00-640 Warszawa</t>
  </si>
  <si>
    <t>Tyszowce</t>
  </si>
  <si>
    <t>Tarnawatka</t>
  </si>
  <si>
    <t>Ożarów Mazowiecki</t>
  </si>
  <si>
    <t>Siennica</t>
  </si>
  <si>
    <t>Lipce Reymontowskie</t>
  </si>
  <si>
    <t>Karczmiska</t>
  </si>
  <si>
    <t>koniński </t>
  </si>
  <si>
    <t>oleśnicki </t>
  </si>
  <si>
    <t>sierpecki</t>
  </si>
  <si>
    <t>Sierpc</t>
  </si>
  <si>
    <t>Wrzesina dz. nr 38/1</t>
  </si>
  <si>
    <t>Helio S.A</t>
  </si>
  <si>
    <t>Bydgoszcz</t>
  </si>
  <si>
    <t>Bezrzecze</t>
  </si>
  <si>
    <t>Trzcianka</t>
  </si>
  <si>
    <t>czarnkowsko-trzcianecki</t>
  </si>
  <si>
    <t>Krosno Odrzańskie</t>
  </si>
  <si>
    <t>Bierzwnik</t>
  </si>
  <si>
    <t>choszczeński</t>
  </si>
  <si>
    <t>Opole</t>
  </si>
  <si>
    <t>Oborniki</t>
  </si>
  <si>
    <t>obornicki</t>
  </si>
  <si>
    <t>Września</t>
  </si>
  <si>
    <t>wrzesiński</t>
  </si>
  <si>
    <t>Żary</t>
  </si>
  <si>
    <t>Grąsy</t>
  </si>
  <si>
    <t>Dobiegniew</t>
  </si>
  <si>
    <t>strzelecko-drezdenecki</t>
  </si>
  <si>
    <t>średzki </t>
  </si>
  <si>
    <t>sępoleński</t>
  </si>
  <si>
    <t>nowotomyski</t>
  </si>
  <si>
    <t>Nowy Raduszec</t>
  </si>
  <si>
    <t>Sępólno Krajeńskie</t>
  </si>
  <si>
    <t>Koronowska 22, 89-400 Sępólno Krajeńskie</t>
  </si>
  <si>
    <t>.MDD</t>
  </si>
  <si>
    <t>złotowski </t>
  </si>
  <si>
    <t>Gospodarka Solarna Sp. z o.o.</t>
  </si>
  <si>
    <t>3 Maja 9
48-250 Głogówek</t>
  </si>
  <si>
    <t>wolsztyński</t>
  </si>
  <si>
    <t>Żabice</t>
  </si>
  <si>
    <t>Siedlec</t>
  </si>
  <si>
    <t>Nowy Tomyśl</t>
  </si>
  <si>
    <t>krośnieński </t>
  </si>
  <si>
    <t>karkonoski </t>
  </si>
  <si>
    <t>kłobucki </t>
  </si>
  <si>
    <t>tarnowski </t>
  </si>
  <si>
    <t>żarski </t>
  </si>
  <si>
    <t>CERAMIKA PARADYŻ</t>
  </si>
  <si>
    <t>Energia Wrzesina Sp. z o.o.</t>
  </si>
  <si>
    <t>EQUINOR WIND POWER AS</t>
  </si>
  <si>
    <t>Prosta 67, 00-838 Warszawa</t>
  </si>
  <si>
    <t>Stołeczna 26, Wyględy, 05-083 Zaborów</t>
  </si>
  <si>
    <t>Earth energy</t>
  </si>
  <si>
    <t>Aleja Jana Pawła II 19, P.10, 00-854 Warszawa</t>
  </si>
  <si>
    <t>2023*</t>
  </si>
  <si>
    <t>listopad 2022</t>
  </si>
  <si>
    <t>grudzień 2022</t>
  </si>
  <si>
    <t>styczeń 2023</t>
  </si>
  <si>
    <t>luty 2023</t>
  </si>
  <si>
    <t>marzec 2023</t>
  </si>
  <si>
    <t>kwiecień 2023</t>
  </si>
  <si>
    <t>maj 2023</t>
  </si>
  <si>
    <t>czerwiec 2023</t>
  </si>
  <si>
    <t>lipiec 2023</t>
  </si>
  <si>
    <t>sierpień 2023</t>
  </si>
  <si>
    <t>październik 2023</t>
  </si>
  <si>
    <t>wrzesień 2023</t>
  </si>
  <si>
    <t xml:space="preserve">Copyright ©2023 IEO. Wszelkie prawa zastrzeżone. </t>
  </si>
  <si>
    <t xml:space="preserve">TAK* - projekt prawdopodobnie wygrał aukcję, jednak wynik może być obarczony błędem </t>
  </si>
  <si>
    <t>Baza powstała na podstawie informacji o podmiotach ubiegających się o przyłączenie do sieci dystrybucyjnej i przesyłowej powyżej 1 kV  - czyli od spółek ENERGA Operator, PGE Dystrybucja, Tauron Dystrybucja, ENEA Operator oraz informacji z Głównego Urzędu Nadzoru Budowlanego. Stan na 31 października 2023.</t>
  </si>
  <si>
    <t>Nysa</t>
  </si>
  <si>
    <t>Kozice Dz. nr 27</t>
  </si>
  <si>
    <t>Ziębice Dz. nr 488</t>
  </si>
  <si>
    <t>Kamienna Góra Dz. nr 158</t>
  </si>
  <si>
    <t>Oleśnica Dz. nr 1/3</t>
  </si>
  <si>
    <t>Wrocław Dz. nr 7/2</t>
  </si>
  <si>
    <t>Piotrkowice Dz. nr 404/1</t>
  </si>
  <si>
    <t>Ujazd Górny Dz. nr 72/1</t>
  </si>
  <si>
    <t>Młyńsko Dz. nr 1/3</t>
  </si>
  <si>
    <t>Oława Dz. nr 6/8</t>
  </si>
  <si>
    <t>Żabice Dz. nr 328</t>
  </si>
  <si>
    <t>Stawiec Dz. nr 118</t>
  </si>
  <si>
    <t>Kotowice Dz. nr 156/6</t>
  </si>
  <si>
    <t>Ścinawa Dz. nr 156/17</t>
  </si>
  <si>
    <t>Strupina Dz. nr 172/2</t>
  </si>
  <si>
    <t>Twardogóra Dz. nr 3</t>
  </si>
  <si>
    <t>Przejęsław Dz. nr 143</t>
  </si>
  <si>
    <t>Nowa Ruda Dz. nr 70/12</t>
  </si>
  <si>
    <t>Chocianowiec Dz. nr 1823/5</t>
  </si>
  <si>
    <t>Radomierz Dz. nr 9/7</t>
  </si>
  <si>
    <t>Turzno Dz. nr 960/2</t>
  </si>
  <si>
    <t>Niechorz Dz. nr 248/5</t>
  </si>
  <si>
    <t>Sępólno Krajeńskie Dz. nr 252/5</t>
  </si>
  <si>
    <t>Grudziądz Dz. nr 20/5</t>
  </si>
  <si>
    <t>Bydgoszcz Dz. nr 11</t>
  </si>
  <si>
    <t>Zgoda Dz. nr 145</t>
  </si>
  <si>
    <t>Bydgoszcz Dz. nr 1/153</t>
  </si>
  <si>
    <t>Bydgoszcz Dz. nr 7/319</t>
  </si>
  <si>
    <t>Zaborze Dz. nr 315/2</t>
  </si>
  <si>
    <t>Janów Lubelski Dz. nr 6930</t>
  </si>
  <si>
    <t>Modliborzyce Dz. nr 1281</t>
  </si>
  <si>
    <t>Radzyń Podlaski Dz. nr 2932</t>
  </si>
  <si>
    <t>Stara Bordziłówka Dz. nr 137/4</t>
  </si>
  <si>
    <t>Łózki Dz. nr 428</t>
  </si>
  <si>
    <t>Szarowola Dz. nr 610/1</t>
  </si>
  <si>
    <t>Lublin Dz. nr 83/2</t>
  </si>
  <si>
    <t>Czartowiec Dz. nr 129/3</t>
  </si>
  <si>
    <t>Tarnawatka Dz. nr 297</t>
  </si>
  <si>
    <t>Żary Dz. nr 243/1</t>
  </si>
  <si>
    <t>Nowy Raduszec Dz. nr 203/1</t>
  </si>
  <si>
    <t>Grąsy Dz. nr 301</t>
  </si>
  <si>
    <t>Łódź Dz. nr 104/2</t>
  </si>
  <si>
    <t>Twarda Dz. nr 578</t>
  </si>
  <si>
    <t>Lipce Reymontowskie Dz. nr 988/17</t>
  </si>
  <si>
    <t>Lipce Reymontowskie Dz. nr 988/18</t>
  </si>
  <si>
    <t>Sieniec Dz. nr 1520</t>
  </si>
  <si>
    <t>Tomaszów Mazowiecki Dz. nr 123/3</t>
  </si>
  <si>
    <t>Łódź Dz. nr 100/7</t>
  </si>
  <si>
    <t>Łódź Dz. nr 14/34</t>
  </si>
  <si>
    <t>Rękoraj Dz. nr 75</t>
  </si>
  <si>
    <t>Sulejów Dz. nr 125</t>
  </si>
  <si>
    <t>Zawada Dz. nr 922/3</t>
  </si>
  <si>
    <t>Łódź Dz. nr 22/24</t>
  </si>
  <si>
    <t>Łukanowice Dz. nr 260/36</t>
  </si>
  <si>
    <t>Kęty Dz. nr 508/3</t>
  </si>
  <si>
    <t>Kokotów Dz. nr 95/1</t>
  </si>
  <si>
    <t>Zborowice Dz. nr 362</t>
  </si>
  <si>
    <t>Więckowice Dz. nr 85/8</t>
  </si>
  <si>
    <t>Wola Radłowska Dz. nr 992/6</t>
  </si>
  <si>
    <t>Limanowa Dz. nr 174/7</t>
  </si>
  <si>
    <t>Owczary Dz. nr 58/256</t>
  </si>
  <si>
    <t>Bronisze Dz. nr 4/4</t>
  </si>
  <si>
    <t>Warszawa Dz. nr 114/2</t>
  </si>
  <si>
    <t>Sierpc Dz. nr 1745/4</t>
  </si>
  <si>
    <t>Żaków Dz. nr 237/1</t>
  </si>
  <si>
    <t>Łazy Dz. nr 45/8</t>
  </si>
  <si>
    <t>Zwoleń Dz. nr 7101</t>
  </si>
  <si>
    <t>Łaguszów Dz. nr 1315</t>
  </si>
  <si>
    <t>Mikolin Dz. nr 57/1</t>
  </si>
  <si>
    <t>Hajduki Nyskie Dz. nr 338</t>
  </si>
  <si>
    <t>Skarbimierz-Osiedle Dz. nr 184/178</t>
  </si>
  <si>
    <t>Hajduki Nyskie Dz. nr 341/1</t>
  </si>
  <si>
    <t>Opole Dz. nr 88/172</t>
  </si>
  <si>
    <t>Dąbrówka Dz. nr 160/1</t>
  </si>
  <si>
    <t>Jarnołtówek Dz. nr 570/2</t>
  </si>
  <si>
    <t>Kobiela Dz. nr 301/4</t>
  </si>
  <si>
    <t>Głogówek Dz. nr 678/8</t>
  </si>
  <si>
    <t>Krapkowice Dz. nr 2/1</t>
  </si>
  <si>
    <t>Konradów Dz. nr 586/1</t>
  </si>
  <si>
    <t>Niwnica Dz. nr 530/7</t>
  </si>
  <si>
    <t>Wolica Ługowa Dz. nr 190/2</t>
  </si>
  <si>
    <t>Pustków-Osiedle Dz. nr 3588/100</t>
  </si>
  <si>
    <t>Czarna Górna Dz. nr 11/1</t>
  </si>
  <si>
    <t>Brzóski Stare Dz. nr 138/2</t>
  </si>
  <si>
    <t>Gdynia Dz. nr 1166/2</t>
  </si>
  <si>
    <t>Łapino Dz. nr 134</t>
  </si>
  <si>
    <t>Pszczółki Dz. nr 371/5</t>
  </si>
  <si>
    <t>Polnica Dz. nr 653</t>
  </si>
  <si>
    <t>Gdańsk Dz. nr 452</t>
  </si>
  <si>
    <t>Żuławki Dz. nr 304/1</t>
  </si>
  <si>
    <t>Wandzin Dz. nr 331/2</t>
  </si>
  <si>
    <t>Paczyna Dz. nr 897/9</t>
  </si>
  <si>
    <t>Katowice Dz. nr 32/8</t>
  </si>
  <si>
    <t>Ligota Toszecka Dz. nr 256/85</t>
  </si>
  <si>
    <t>Bielsko-Biała Dz. nr 241/11</t>
  </si>
  <si>
    <t>Czerwionka-Leszczyny Dz. nr 4886/150</t>
  </si>
  <si>
    <t>Ogrodzona Dz. nr 773/19</t>
  </si>
  <si>
    <t>Brynek Dz. nr 492/231</t>
  </si>
  <si>
    <t>Myszków Dz. nr 368/83</t>
  </si>
  <si>
    <t>Janiki Dz. nr 195</t>
  </si>
  <si>
    <t>Gliwice Dz. nr 201</t>
  </si>
  <si>
    <t>Myszków Dz. nr 368/103</t>
  </si>
  <si>
    <t>Dąbrowa Górnicza Dz. nr 5716</t>
  </si>
  <si>
    <t>Racibórz Dz. nr 363/83</t>
  </si>
  <si>
    <t>Gliwice Dz. nr 1</t>
  </si>
  <si>
    <t>Pniów Dz. nr 1187/5</t>
  </si>
  <si>
    <t>Gruszewnia Dz. nr 239/8</t>
  </si>
  <si>
    <t>Dąbrowa Górnicza Dz. nr 1108</t>
  </si>
  <si>
    <t>Gliwice Dz. nr 308/2</t>
  </si>
  <si>
    <t>Paczyna Dz. nr 904/9</t>
  </si>
  <si>
    <t>Skałka Dz. nr 50/4</t>
  </si>
  <si>
    <t>Jaworznik Dz. nr 878</t>
  </si>
  <si>
    <t>Michałów Dz. nr 5</t>
  </si>
  <si>
    <t>Worławki Dz. nr 25/8</t>
  </si>
  <si>
    <t>Markajmy Dz. nr 200/1</t>
  </si>
  <si>
    <t>Paustry Dz. nr 1/6</t>
  </si>
  <si>
    <t>Bartoszyce Dz. nr 15/2</t>
  </si>
  <si>
    <t>Nidzica Dz. nr 158/24</t>
  </si>
  <si>
    <t>Zatyki Dz. nr 67/4</t>
  </si>
  <si>
    <t>Krasny Bór Dz. nr 18/6</t>
  </si>
  <si>
    <t>Glądy Dz. nr 18/3</t>
  </si>
  <si>
    <t>Kalisz Dz. nr 6/4</t>
  </si>
  <si>
    <t>Nowe Skalmierzyce Dz. nr 33/2</t>
  </si>
  <si>
    <t>Gutowo Małe Dz. nr 57/6</t>
  </si>
  <si>
    <t>Kotłów Dz. nr 437</t>
  </si>
  <si>
    <t>Myje Dz. nr 231</t>
  </si>
  <si>
    <t>Oborniki Dz. nr 3354/4</t>
  </si>
  <si>
    <t>Kwiatków Dz. nr 103/1</t>
  </si>
  <si>
    <t>Czajków Dz. nr 1247/1</t>
  </si>
  <si>
    <t>Nowy Tomyśl Dz. nr 1327/14</t>
  </si>
  <si>
    <t>Trzcianka Dz. nr 2168/10</t>
  </si>
  <si>
    <t>Stara Tuchorza Dz. nr 376/2</t>
  </si>
  <si>
    <t>Kalisz Pomorski Dz. nr 16</t>
  </si>
  <si>
    <t>Bezrzecze Dz. nr 31/5</t>
  </si>
  <si>
    <t>Kalisz Pomorski Dz. nr 35</t>
  </si>
  <si>
    <t>Ziębice</t>
  </si>
  <si>
    <t>Mirsk</t>
  </si>
  <si>
    <t>Oleśnica</t>
  </si>
  <si>
    <t>Prusice</t>
  </si>
  <si>
    <t>Udanin</t>
  </si>
  <si>
    <t>Gryfów Śląski</t>
  </si>
  <si>
    <t>Oława</t>
  </si>
  <si>
    <t>Grębocice</t>
  </si>
  <si>
    <t>Siechnice</t>
  </si>
  <si>
    <t>Ścinawa</t>
  </si>
  <si>
    <t>Twardogóra</t>
  </si>
  <si>
    <t>Osiecznica</t>
  </si>
  <si>
    <t>Nowa Ruda</t>
  </si>
  <si>
    <t>Chocianów</t>
  </si>
  <si>
    <t>Janowice Wielkie</t>
  </si>
  <si>
    <t>Raciążek</t>
  </si>
  <si>
    <t>Leśna Podlaska</t>
  </si>
  <si>
    <t>Drelów</t>
  </si>
  <si>
    <t>Wojnicz</t>
  </si>
  <si>
    <t>Kęty</t>
  </si>
  <si>
    <t>Wieliczka</t>
  </si>
  <si>
    <t>Ciężkowice</t>
  </si>
  <si>
    <t>Proszowice</t>
  </si>
  <si>
    <t>Radłów</t>
  </si>
  <si>
    <t>Limanowa</t>
  </si>
  <si>
    <t>Sękowa</t>
  </si>
  <si>
    <t>Zwoleń</t>
  </si>
  <si>
    <t>Lewin Brzeski</t>
  </si>
  <si>
    <t>Skarbimierz</t>
  </si>
  <si>
    <t>Gogolin</t>
  </si>
  <si>
    <t>Głuchołazy</t>
  </si>
  <si>
    <t>Grodków</t>
  </si>
  <si>
    <t>Głogówek</t>
  </si>
  <si>
    <t>Krapkowice</t>
  </si>
  <si>
    <t>Pszczółki</t>
  </si>
  <si>
    <t>Stegna</t>
  </si>
  <si>
    <t>Przechlewo</t>
  </si>
  <si>
    <t>Toszek</t>
  </si>
  <si>
    <t>Czerwionka-Leszczyny</t>
  </si>
  <si>
    <t>Tworóg</t>
  </si>
  <si>
    <t>Myszków</t>
  </si>
  <si>
    <t>Panki</t>
  </si>
  <si>
    <t>Racibórz</t>
  </si>
  <si>
    <t>Kłobuck</t>
  </si>
  <si>
    <t>Włodowice</t>
  </si>
  <si>
    <t>Żarki</t>
  </si>
  <si>
    <t>Świątki</t>
  </si>
  <si>
    <t>Górowo Iławeckie</t>
  </si>
  <si>
    <t>Olecko</t>
  </si>
  <si>
    <t>Mikstat</t>
  </si>
  <si>
    <t>Ostrów Wielkopolski</t>
  </si>
  <si>
    <t>Rychwał</t>
  </si>
  <si>
    <t>Kalisz Pomorski</t>
  </si>
  <si>
    <t>Kozice</t>
  </si>
  <si>
    <t>Kamienna Góra</t>
  </si>
  <si>
    <t>Wrocław</t>
  </si>
  <si>
    <t>Piotrkowice</t>
  </si>
  <si>
    <t>Ujazd Górny</t>
  </si>
  <si>
    <t>Młyńsko</t>
  </si>
  <si>
    <t>Stawiec</t>
  </si>
  <si>
    <t>Kotowice</t>
  </si>
  <si>
    <t>Strupina</t>
  </si>
  <si>
    <t>Przejęsław</t>
  </si>
  <si>
    <t>Chocianowiec</t>
  </si>
  <si>
    <t>Radomierz</t>
  </si>
  <si>
    <t>Turzno</t>
  </si>
  <si>
    <t>Niechorz</t>
  </si>
  <si>
    <t>Zgoda</t>
  </si>
  <si>
    <t>Zaborze</t>
  </si>
  <si>
    <t>Stara Bordziłówka</t>
  </si>
  <si>
    <t>Łózki</t>
  </si>
  <si>
    <t>Szarowola</t>
  </si>
  <si>
    <t>Czartowiec</t>
  </si>
  <si>
    <t>Twarda</t>
  </si>
  <si>
    <t>Sieniec</t>
  </si>
  <si>
    <t>Rękoraj</t>
  </si>
  <si>
    <t>Zawada</t>
  </si>
  <si>
    <t>Łukanowice</t>
  </si>
  <si>
    <t>Kokotów</t>
  </si>
  <si>
    <t>Zborowice</t>
  </si>
  <si>
    <t>Więckowice</t>
  </si>
  <si>
    <t>Wola Radłowska</t>
  </si>
  <si>
    <t>Owczary</t>
  </si>
  <si>
    <t>Bronisze</t>
  </si>
  <si>
    <t>Żaków</t>
  </si>
  <si>
    <t>Łazy</t>
  </si>
  <si>
    <t>Łaguszów</t>
  </si>
  <si>
    <t>Mikolin</t>
  </si>
  <si>
    <t>Hajduki Nyskie</t>
  </si>
  <si>
    <t>Skarbimierz-Osiedle</t>
  </si>
  <si>
    <t>Jarnołtówek</t>
  </si>
  <si>
    <t>Kobiela</t>
  </si>
  <si>
    <t>Konradów</t>
  </si>
  <si>
    <t>Niwnica</t>
  </si>
  <si>
    <t>Wolica Ługowa</t>
  </si>
  <si>
    <t>Pustków-Osiedle</t>
  </si>
  <si>
    <t>Czarna Górna</t>
  </si>
  <si>
    <t>Brzóski Stare</t>
  </si>
  <si>
    <t>Łapino</t>
  </si>
  <si>
    <t>Polnica</t>
  </si>
  <si>
    <t>Żuławki</t>
  </si>
  <si>
    <t>Wandzin</t>
  </si>
  <si>
    <t>Paczyna</t>
  </si>
  <si>
    <t>Ligota Toszecka</t>
  </si>
  <si>
    <t>Bielsko-Biała</t>
  </si>
  <si>
    <t>Ogrodzona</t>
  </si>
  <si>
    <t>Brynek</t>
  </si>
  <si>
    <t>Janiki</t>
  </si>
  <si>
    <t>Gliwice</t>
  </si>
  <si>
    <t>Dąbrowa Górnicza</t>
  </si>
  <si>
    <t>Pniów</t>
  </si>
  <si>
    <t>Gruszewnia</t>
  </si>
  <si>
    <t>Skałka</t>
  </si>
  <si>
    <t>Jaworznik</t>
  </si>
  <si>
    <t>Worławki</t>
  </si>
  <si>
    <t>Markajmy</t>
  </si>
  <si>
    <t>Paustry</t>
  </si>
  <si>
    <t>Zatyki</t>
  </si>
  <si>
    <t>Krasny Bór</t>
  </si>
  <si>
    <t>Glądy</t>
  </si>
  <si>
    <t>Gutowo Małe</t>
  </si>
  <si>
    <t>Kotłów</t>
  </si>
  <si>
    <t>Myje</t>
  </si>
  <si>
    <t>Kwiatków</t>
  </si>
  <si>
    <t>Czajków</t>
  </si>
  <si>
    <t>Stara Tuchorza</t>
  </si>
  <si>
    <t>EVIM Sp.zo.o.</t>
  </si>
  <si>
    <t>LGE PV 2 Sp. z o.o.</t>
  </si>
  <si>
    <t>GigaWat Wytwarzanie I Sp. z o.o. Sp. k.</t>
  </si>
  <si>
    <t>Solar Park Sp. z o.o. sp.k</t>
  </si>
  <si>
    <t xml:space="preserve">FUNDACJA EDUKACJI MIĘDZYNARODOWEJ 	</t>
  </si>
  <si>
    <t xml:space="preserve">INVEST PV 45 Sp. z o. o.  </t>
  </si>
  <si>
    <t>Dolnośląskie Młyny S.A.</t>
  </si>
  <si>
    <t>Gigawat Wytwarzanie II Sp. z o.o Sp.k.</t>
  </si>
  <si>
    <t>Ergis S.A.</t>
  </si>
  <si>
    <t>AP OZE Sp. z o.o.</t>
  </si>
  <si>
    <t>PV OZE 2 Sp. zo.o.</t>
  </si>
  <si>
    <t>POWER ENERGY SP. Z O.O.</t>
  </si>
  <si>
    <t>Energia  Ścinawa Sp. z o.o.</t>
  </si>
  <si>
    <t xml:space="preserve">INVEST PV 44 Sp. z o.o.  </t>
  </si>
  <si>
    <t>Spółdzielnia Inwalidów SPAMEL</t>
  </si>
  <si>
    <t>ARAGONIA ORZECH LUX Sp. z o.o. Sp. K.</t>
  </si>
  <si>
    <t>Zakład Produkcji Automatyki Sieciowej S.A.</t>
  </si>
  <si>
    <t>AP OZE Sp. z o. o.</t>
  </si>
  <si>
    <t>PVE 45 S. z o.o.</t>
  </si>
  <si>
    <t>Przedsiębiorstwo Handlowo-Usługowe TRANS-KOL Zenon Sobczak Spółka Komandytowa</t>
  </si>
  <si>
    <t>PVE 66 Sp. z o.o.</t>
  </si>
  <si>
    <t xml:space="preserve">.MDD Sp. z o. o. </t>
  </si>
  <si>
    <t>PVE 4 Sp. z o.o.</t>
  </si>
  <si>
    <t>Siropol Sp. z o. o.</t>
  </si>
  <si>
    <t xml:space="preserve">PV-SUN Sp. z o.o. </t>
  </si>
  <si>
    <t xml:space="preserve">TMR Plastics sp. z o.o. </t>
  </si>
  <si>
    <t>PPV-15 sp. z o.o.</t>
  </si>
  <si>
    <t>HSV Projekt Sp. z o.o.</t>
  </si>
  <si>
    <t>Przedsiębiorstwo Gospodarki Komunalnej i Mieszkaniowej Sp. z o.o.</t>
  </si>
  <si>
    <t>ELEKTROWNIA OZE 1 Sp. z o.o.</t>
  </si>
  <si>
    <t>Aesculap Chifa Sp. z o.o.</t>
  </si>
  <si>
    <t>SUNFARM 8 Sp. z o.o.</t>
  </si>
  <si>
    <t>Powiat Bialski</t>
  </si>
  <si>
    <t>Marian Pużniak Firma Handlowo-Usługowa Marian Pużniak</t>
  </si>
  <si>
    <t>Eurocash S.A.</t>
  </si>
  <si>
    <t>Z.P.H. " U Chłopa" Edward Dzida</t>
  </si>
  <si>
    <t>Spółka Wodno-Ściekowa "Złota Struga" w Żarach</t>
  </si>
  <si>
    <t>PVE 181 Sp. z o.o.</t>
  </si>
  <si>
    <t>PVE 173 Sp. z o.o.</t>
  </si>
  <si>
    <t>UNIWERSYTET ŁÓDZKI</t>
  </si>
  <si>
    <t>Marcin Nowak Evolution</t>
  </si>
  <si>
    <t>WCF CORP Sp. z o.o.</t>
  </si>
  <si>
    <t>4K ENERGY SP. Z O. O.</t>
  </si>
  <si>
    <t>Ceramika Paradyż Sp. z o.o.</t>
  </si>
  <si>
    <t>DARUMA SP. Z O.O.</t>
  </si>
  <si>
    <t>EWM INWEST Sp. z o.o.</t>
  </si>
  <si>
    <t>Uprawa Grzybów Dariusz Wychowałek</t>
  </si>
  <si>
    <t>KRK Energy sp. z o.o.</t>
  </si>
  <si>
    <t>7R LOGISTIC KRAKÓW KOKOTÓW PROJEKT 8 SP. Z O.O.</t>
  </si>
  <si>
    <t>New Energy Investments sp. z o.o.</t>
  </si>
  <si>
    <t>Powiat Krakowski</t>
  </si>
  <si>
    <t>Wielopole sp. z o.o.</t>
  </si>
  <si>
    <t>Limatherm S.A</t>
  </si>
  <si>
    <t>Warszawski Rolno - Spozywczy Rynek Hurtowy S.A</t>
  </si>
  <si>
    <t>Szkoła Główna Gospodarstwa Wiejskiego w Warszawie</t>
  </si>
  <si>
    <t xml:space="preserve">P.P.H.U i T “MARTER“ Góreccy  </t>
  </si>
  <si>
    <t>Solaris Ventum Sp. z o.o.</t>
  </si>
  <si>
    <t>EW LINEX Sp. z o.o.</t>
  </si>
  <si>
    <t>P.P.H. U i T “Marter“ Góreccy</t>
  </si>
  <si>
    <t>EPLANT 65 Sp. z o.o.</t>
  </si>
  <si>
    <t>PCWO Energy PV 269 Sp. z o.o.</t>
  </si>
  <si>
    <t>SIG PV Centrum Sp. z o.o.</t>
  </si>
  <si>
    <t>PV Bielice Sp. z o.o.</t>
  </si>
  <si>
    <t>Mondelez Polska Production Sp. z o.o.</t>
  </si>
  <si>
    <t>ZOTT Polska Sp. z o.o.</t>
  </si>
  <si>
    <t xml:space="preserve">Dewon Sp. z o.o. </t>
  </si>
  <si>
    <t>RRSP 9 Sp. z o.o.</t>
  </si>
  <si>
    <t>Filplast Sp. z o.o.</t>
  </si>
  <si>
    <t>Syzafarm Sp. z o.o.</t>
  </si>
  <si>
    <t xml:space="preserve">Grand Solar 10 Sp. z o.o. </t>
  </si>
  <si>
    <t>Mondlez Polska Production Sp. z o.o.</t>
  </si>
  <si>
    <t>SUNTRANS Sp. z o. o., Sp. k.</t>
  </si>
  <si>
    <t>LERG Spółka Akcyjna</t>
  </si>
  <si>
    <t>SPP Wytwarzanie Sp. z o.o.</t>
  </si>
  <si>
    <t>AIC S.A.</t>
  </si>
  <si>
    <t>Medical Mazella spółka z ograniczoną odpowiedzialnością</t>
  </si>
  <si>
    <t>Metrix Metal Sp. z o.o.</t>
  </si>
  <si>
    <t>PVE FARM Sp. z o.o.</t>
  </si>
  <si>
    <t>INTEL TECHNOLOGY POLAND SP. Z O.O.</t>
  </si>
  <si>
    <t>WindTech s.c. M. Bednarski R. Bednarski</t>
  </si>
  <si>
    <t>Stowarzyszenie Solidarni PLUS</t>
  </si>
  <si>
    <t>K.T.M. Spółka z o.o.</t>
  </si>
  <si>
    <t xml:space="preserve">Agata S.A. </t>
  </si>
  <si>
    <t>WIND Jas s.c. J. Jasiulek, M. Jasiulek</t>
  </si>
  <si>
    <t>FHU SOBIK LESZEK SOBIK</t>
  </si>
  <si>
    <t>Operis Sp. z o. o.</t>
  </si>
  <si>
    <t>ALUPROF S.A</t>
  </si>
  <si>
    <t>Elektrocool Marcin Ziaja</t>
  </si>
  <si>
    <t>CNP Centrum Nakładania Powłok Leszek Rak</t>
  </si>
  <si>
    <t>INVEST PV 9 Sp. z o.o.</t>
  </si>
  <si>
    <t>Politechnika Śląska</t>
  </si>
  <si>
    <t>Nemo Wodny Świat Dąbrowa Górnicza sp. z o.o.</t>
  </si>
  <si>
    <t xml:space="preserve">Schiever Polska Sp. z o.o. </t>
  </si>
  <si>
    <t>EPLANT 91 Sp. z o. o.</t>
  </si>
  <si>
    <t>K.T.M. sp. z o.o.</t>
  </si>
  <si>
    <t>OLMEX PROJEKT Sp. z o.o. Sp. k</t>
  </si>
  <si>
    <t>JassBoard Sp. z o.o.</t>
  </si>
  <si>
    <t>BMZ POLAND Sp. z o.o.</t>
  </si>
  <si>
    <t>PV Paczyna Sp. z oo.</t>
  </si>
  <si>
    <t>Zakłady Produkcyjne B-D S.A.</t>
  </si>
  <si>
    <t>PPHU ADAMIS IMPORT-EXPORT Sp. z o.o.</t>
  </si>
  <si>
    <t>Energia Bukowsko Sp. z o.o.</t>
  </si>
  <si>
    <t>Katarzyna Jażdżewska</t>
  </si>
  <si>
    <t>PAD RES Markajmy I sp. z o.o.</t>
  </si>
  <si>
    <t>PAD RES PAUSTRY Sp. z o.o.</t>
  </si>
  <si>
    <t>STALMOT&amp;WOLMET SP. Z O.O.</t>
  </si>
  <si>
    <t xml:space="preserve">STALMOT &amp; WOLMET SP. Z O.O. </t>
  </si>
  <si>
    <t>ZEW-ENERGY Sp. z o.o.</t>
  </si>
  <si>
    <t>PPH "OLEX" Grzegorz Olejniczak</t>
  </si>
  <si>
    <t>IDEASUN Sp. z o. o.</t>
  </si>
  <si>
    <t>Cargill Poland Sp.z o.o.</t>
  </si>
  <si>
    <t>LAZUR Spółdzielczy Związek Grup Producentów Rolnych</t>
  </si>
  <si>
    <t>Sigvaris S.A.</t>
  </si>
  <si>
    <t>AMI sp. z o.o. sp. k.</t>
  </si>
  <si>
    <t>PCWO Energy PV 342 sp. z o.o.</t>
  </si>
  <si>
    <t>THERMBAU POLSKA Sp. z.o.o. Sp. k.</t>
  </si>
  <si>
    <t>MITHRA N Spółka z o.o.</t>
  </si>
  <si>
    <t>Mithra F sp. z o.o.</t>
  </si>
  <si>
    <t>Aesculap Chifa Sp. z o. o.</t>
  </si>
  <si>
    <t>Hydro Extrusion Poland Sp. z o.o.</t>
  </si>
  <si>
    <t>Gospodarstwo Rolne Uprawa Pieczarek Dubaniewicz Stanisława</t>
  </si>
  <si>
    <t>RSENERGY DEVELOPMENT Spółka z o.o.</t>
  </si>
  <si>
    <t>CE01 sp. z o.o.</t>
  </si>
  <si>
    <t>Krzysztof Klukowski prowadzący działalność Earth energy</t>
  </si>
  <si>
    <t>zgierski </t>
  </si>
  <si>
    <t>aleksandrowski </t>
  </si>
  <si>
    <t>bartoszycki </t>
  </si>
  <si>
    <t>polkowicki </t>
  </si>
  <si>
    <t>przasnyski </t>
  </si>
  <si>
    <t>rybnicki </t>
  </si>
  <si>
    <t>człuchowski </t>
  </si>
  <si>
    <t>cieszyński </t>
  </si>
  <si>
    <t>bialski </t>
  </si>
  <si>
    <t>prudnicki </t>
  </si>
  <si>
    <t>nyski </t>
  </si>
  <si>
    <t>krapkowicki </t>
  </si>
  <si>
    <t>polkowicki</t>
  </si>
  <si>
    <t>brzeski </t>
  </si>
  <si>
    <t>lwówecki</t>
  </si>
  <si>
    <t>janowski </t>
  </si>
  <si>
    <t>drawski </t>
  </si>
  <si>
    <t>opolski </t>
  </si>
  <si>
    <t>oświęcimski </t>
  </si>
  <si>
    <t>gdański </t>
  </si>
  <si>
    <t>lidzbarski </t>
  </si>
  <si>
    <t>limanowski </t>
  </si>
  <si>
    <t>Wałbrzych</t>
  </si>
  <si>
    <t>ostrzeszowski </t>
  </si>
  <si>
    <t>milicki </t>
  </si>
  <si>
    <t>lwówecki </t>
  </si>
  <si>
    <t>myszkowski </t>
  </si>
  <si>
    <t>kłodzki </t>
  </si>
  <si>
    <t>nyski</t>
  </si>
  <si>
    <t>olecki </t>
  </si>
  <si>
    <t>oławski </t>
  </si>
  <si>
    <t>Opole </t>
  </si>
  <si>
    <t>bolesławiecki </t>
  </si>
  <si>
    <t>ostrowski </t>
  </si>
  <si>
    <t>zwoleński </t>
  </si>
  <si>
    <t>ząbkowicki </t>
  </si>
  <si>
    <t>tarnowski</t>
  </si>
  <si>
    <t>zawierciański </t>
  </si>
  <si>
    <t>wielicki </t>
  </si>
  <si>
    <t>tarnogórski</t>
  </si>
  <si>
    <t>proszowicki </t>
  </si>
  <si>
    <t>raciborski </t>
  </si>
  <si>
    <t>gorlicki </t>
  </si>
  <si>
    <t>wrocławski </t>
  </si>
  <si>
    <t>lubiński </t>
  </si>
  <si>
    <t>gliwicki </t>
  </si>
  <si>
    <t>bieszczadzki</t>
  </si>
  <si>
    <t>Marian Pużniak</t>
  </si>
  <si>
    <t>4K ENERGY</t>
  </si>
  <si>
    <t>3, Sieniec, 98-300 Wieluń</t>
  </si>
  <si>
    <t>SIS HOLDCO PL KOKOTOW S.A R.L.</t>
  </si>
  <si>
    <t>Sienna 73, 00-833 Warszawa</t>
  </si>
  <si>
    <t>AESCULAP INTERNATIONAL GMBH</t>
  </si>
  <si>
    <t>Tysiąclecia 14, 64-300 Nowy Tomyśl</t>
  </si>
  <si>
    <t>AIC</t>
  </si>
  <si>
    <t>Rdestowa 41, 81-577 Gdynia</t>
  </si>
  <si>
    <t>GRUPA KĘTY</t>
  </si>
  <si>
    <t>Warszawska 153, Bielsko-Biała, 43-300 Bielsko- Biała</t>
  </si>
  <si>
    <t>AMI</t>
  </si>
  <si>
    <t>ORZECH LUX</t>
  </si>
  <si>
    <t>Śrutowa 2 / 3, 50-226 Wrocław</t>
  </si>
  <si>
    <t>BMZ HOLDING</t>
  </si>
  <si>
    <t>Alberta Einsteina 9, 44-109 Gliwice</t>
  </si>
  <si>
    <t>CE01</t>
  </si>
  <si>
    <t>Józefa Franczaka "Lalka" 43, 20-325 Lublin</t>
  </si>
  <si>
    <t>ul. Metalurgiczna 4, 42-300 Myszków</t>
  </si>
  <si>
    <t>PELION</t>
  </si>
  <si>
    <t>Zbąszyńska 3, 91-342 Łódź</t>
  </si>
  <si>
    <t>REVLAN SPOLEČNOST S RUČENÍM OMEZENÝM</t>
  </si>
  <si>
    <t>310, 48-267 Jarnołtówek</t>
  </si>
  <si>
    <t>Dolnośląskie Młyny</t>
  </si>
  <si>
    <t>Młyńska 8, Ujazd Górny, 55-340 Udanin</t>
  </si>
  <si>
    <t>ul. Powstańców Śląskich 16, 42-690 Wojska</t>
  </si>
  <si>
    <t>ELBRUS GREEN ENERGY ASI</t>
  </si>
  <si>
    <t>SOLARTECH</t>
  </si>
  <si>
    <t>Ergis</t>
  </si>
  <si>
    <t>Eurocash</t>
  </si>
  <si>
    <t>Wiśniowa 11, 62-052 Komorniki</t>
  </si>
  <si>
    <t>Racławicka 101, 53-149 Wrocław</t>
  </si>
  <si>
    <t>HYDRO EXTRUDED SOLUTIONS AB</t>
  </si>
  <si>
    <t>Kopernika 18, 64-980 Trzcianka</t>
  </si>
  <si>
    <t>IDEASUN</t>
  </si>
  <si>
    <t>Gen. Józefa Bema 8, 87-720 Ciechocinek</t>
  </si>
  <si>
    <t>INTEL TECHNOLOGY (US), LP</t>
  </si>
  <si>
    <t>Słowackiego 173, 80-298 Gdańsk</t>
  </si>
  <si>
    <t>43, Czachorowo, 63-800 Gostyń</t>
  </si>
  <si>
    <t>JASSWELL GMBH</t>
  </si>
  <si>
    <t>K.T.M.</t>
  </si>
  <si>
    <t>76, Gorzesław, 56-420 Bierutów</t>
  </si>
  <si>
    <t>KRK Energy</t>
  </si>
  <si>
    <t>Plac Wolnica 13 / 10, 31-060 Kraków</t>
  </si>
  <si>
    <t>Kaliska 44, 63-460 Nowe Skalmierzyce</t>
  </si>
  <si>
    <t>LERG</t>
  </si>
  <si>
    <t>59D, Pustków-Osiedle, 39-206 Pustków 3</t>
  </si>
  <si>
    <t>LUNEOS GREEN ENERGY</t>
  </si>
  <si>
    <t>Józefa Piusa Dziekońskiego 3, 00-728 Warszawa</t>
  </si>
  <si>
    <t>INTROL</t>
  </si>
  <si>
    <t>Tarnowska 1, 34-600 Limanowa</t>
  </si>
  <si>
    <t>Medical Mazella</t>
  </si>
  <si>
    <t>Jana Skrzetuskiego 4, Łapino, 83-050 Kolbudy</t>
  </si>
  <si>
    <t>Filplast</t>
  </si>
  <si>
    <t>3 Maja 33, 48-250 Głogówek</t>
  </si>
  <si>
    <t>EQUINOX ASSETS</t>
  </si>
  <si>
    <t>Promienista 15 / 1, 60-288 Poznań</t>
  </si>
  <si>
    <t>EW LINEX</t>
  </si>
  <si>
    <t>Targowa 92, 09-300 Żuromin</t>
  </si>
  <si>
    <t>EVIM</t>
  </si>
  <si>
    <t>Malachitowa 7, 52-215 Wrocław</t>
  </si>
  <si>
    <t>Metrix Metal</t>
  </si>
  <si>
    <t>Kapitana Mamerta Stankiewicza 3, 83-100 Tczew</t>
  </si>
  <si>
    <t>MONDELEZ POLSKA </t>
  </si>
  <si>
    <t>Domaniewska 49, 02-672 Warszawa</t>
  </si>
  <si>
    <t>GMINA DĄBROWA GÓRNICZA</t>
  </si>
  <si>
    <t>Aleja Róż 1, 41-300 Dąbrowa Górnicza</t>
  </si>
  <si>
    <t>OLMEX PROJEKT</t>
  </si>
  <si>
    <t>Wspólna 47 / 49, 00-684 Warszawa</t>
  </si>
  <si>
    <t>Operis</t>
  </si>
  <si>
    <t>Wita Stwosza 15A / 6, 50-148 Wrocław</t>
  </si>
  <si>
    <t>Żelazna 59 / 404, 00-848 Warszawa</t>
  </si>
  <si>
    <t>DOMREL INWESTYCJE</t>
  </si>
  <si>
    <t>Odzieżowa 12C / 1, 71-502 Szczecin</t>
  </si>
  <si>
    <t>PV Bielice</t>
  </si>
  <si>
    <t>7, Piotrowa, 49-100 Niemodlin</t>
  </si>
  <si>
    <t>PV Paczyna</t>
  </si>
  <si>
    <t>Polna 2A, 44-120 Paczyna</t>
  </si>
  <si>
    <t>PVE FARM</t>
  </si>
  <si>
    <t>Jagodowa 17, 62-002 Suchy Las</t>
  </si>
  <si>
    <t>SCHIEVER INTERNATIONAL</t>
  </si>
  <si>
    <t>Grunwaldzka 64, 60-311 Poznań</t>
  </si>
  <si>
    <t>SIGVARIS HOLDING AG</t>
  </si>
  <si>
    <t>Mazowiecka 11 / 49, 00-052 Warszawa</t>
  </si>
  <si>
    <t>Wyzwolenia 111, 85-790 Bydgoszcz</t>
  </si>
  <si>
    <t>Solar Park</t>
  </si>
  <si>
    <t>Źródlana 16, 78-132 Grzybowo</t>
  </si>
  <si>
    <t>Solaris Ventum</t>
  </si>
  <si>
    <t>Plac Konesera 12 / Budynek M, 03-736 Warszawa</t>
  </si>
  <si>
    <t>GRUPA STALMOT</t>
  </si>
  <si>
    <t>Sienkiewicza 2, 13-100 Nidzica</t>
  </si>
  <si>
    <t>1, Wandzin, 77-300 Człuchów</t>
  </si>
  <si>
    <t>SUNTRANS</t>
  </si>
  <si>
    <t>Marszałka Józefa Piłsudskiego 1 / 12, 37-200 Przeworsk</t>
  </si>
  <si>
    <t>Syzafarm</t>
  </si>
  <si>
    <t>Gen. Andersa 6A, 48-340 Głuchołazy</t>
  </si>
  <si>
    <t>THERMBAU POLSKA</t>
  </si>
  <si>
    <t>Młodych 78A, 64-920 Piła</t>
  </si>
  <si>
    <t>BRITE INVEST</t>
  </si>
  <si>
    <t>Bydgoskich Przemysłowców 5, 85-862 Bydgoszcz</t>
  </si>
  <si>
    <t>WCF CORP</t>
  </si>
  <si>
    <t>WIND Jas</t>
  </si>
  <si>
    <t>Marii Konopnickiej 12, 47-200 Kędzierzyn-Koźle</t>
  </si>
  <si>
    <t>WindTech</t>
  </si>
  <si>
    <t>Cegielniana 4A, 30-404 Kraków</t>
  </si>
  <si>
    <t>AGENCJA ENERGETYCZNA </t>
  </si>
  <si>
    <t>ZOTT HOLDING GMBH</t>
  </si>
  <si>
    <t>Chłodnicza 6, 45-315 Opole</t>
  </si>
  <si>
    <t>Wielopole</t>
  </si>
  <si>
    <t>Jana Zamoyskiego 53 / 5, 30-519 Kraków</t>
  </si>
  <si>
    <t>Krajenka</t>
  </si>
  <si>
    <t>Lichnowy</t>
  </si>
  <si>
    <t>SUNVENTURE</t>
  </si>
  <si>
    <t>PVSUN</t>
  </si>
  <si>
    <t>PADRES GROUP B.V.</t>
  </si>
  <si>
    <t>PLSUN</t>
  </si>
  <si>
    <t>Przedsiębiorstwo HandlowoUsługowe TRANSKOL Zenon Sobczak Spółka Komandytowa</t>
  </si>
  <si>
    <t>SIROPLAST GMBH</t>
  </si>
  <si>
    <t>DENERGIA</t>
  </si>
  <si>
    <t>Spółka WodnoŚciekowa "Złota Struga" w Żarach</t>
  </si>
  <si>
    <t>Warszawski Rolno  Spozywczy Rynek Hurtowy S.A</t>
  </si>
  <si>
    <t>Zakłady Produkcyjne BD S.A.</t>
  </si>
  <si>
    <t>PPHU ADAMIS IMPORTEXPORT Sp. z o.o.</t>
  </si>
  <si>
    <t>Fitznerów 1, 41-100 Siemianowice Śląskie</t>
  </si>
  <si>
    <t>HSV MOULDED FOAMS GROUP N.V.</t>
  </si>
  <si>
    <t>Laskowicka 12/20, 94-104 Łódź</t>
  </si>
  <si>
    <t>Krajenka </t>
  </si>
  <si>
    <t>malborski </t>
  </si>
  <si>
    <t>Operator</t>
  </si>
  <si>
    <t>Dodatkowe informacje</t>
  </si>
  <si>
    <t>Magazyn energii</t>
  </si>
  <si>
    <t>* może dotyczyć projektu składającego się z kilku mniejszych</t>
  </si>
  <si>
    <t>Stan na III kwartał 2023 roku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</si>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</sst>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zł&quot;_-;\-* #,##0.00\ &quot;zł&quot;_-;_-* &quot;-&quot;??\ &quot;zł&quot;_-;_-@_-"/>
    <numFmt numFmtId="164" formatCode="_-* #,##0.00\ _z_ł_-;\-* #,##0.00\ _z_ł_-;_-* &quot;-&quot;??\ _z_ł_-;_-@_-"/>
    <numFmt numFmtId="165" formatCode="0.000"/>
    <numFmt numFmtId="166" formatCode="#,##0.000"/>
    <numFmt numFmtId="167" formatCode="_-* #,##0\ _z_ł_-;\-* #,##0\ _z_ł_-;_-* &quot;-&quot;??\ _z_ł_-;_-@_-"/>
    <numFmt numFmtId="168" formatCode="_-* #,##0.0\ _z_ł_-;\-* #,##0.0\ _z_ł_-;_-* &quot;-&quot;??\ _z_ł_-;_-@_-"/>
    <numFmt numFmtId="169" formatCode="yyyy\-mm\-dd"/>
  </numFmts>
  <fonts count="6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22"/>
      <color theme="0" tint="-0.249977111117893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2"/>
      <color theme="3"/>
      <name val="Calibri"/>
      <family val="2"/>
      <charset val="238"/>
      <scheme val="minor"/>
    </font>
    <font>
      <b/>
      <sz val="22"/>
      <color theme="0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b/>
      <sz val="14"/>
      <color theme="3" tint="-0.499984740745262"/>
      <name val="Calibri"/>
      <family val="2"/>
      <charset val="238"/>
      <scheme val="minor"/>
    </font>
    <font>
      <sz val="11"/>
      <color theme="3" tint="-0.49998474074526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2"/>
      <color theme="4" tint="-0.499984740745262"/>
      <name val="Calibri"/>
      <family val="2"/>
      <charset val="238"/>
      <scheme val="minor"/>
    </font>
    <font>
      <b/>
      <sz val="14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theme="0" tint="-0.14999847407452621"/>
      <name val="Calibri"/>
      <family val="2"/>
      <scheme val="minor"/>
    </font>
    <font>
      <sz val="14"/>
      <color theme="0" tint="-0.14999847407452621"/>
      <name val="Calibri"/>
      <family val="2"/>
      <scheme val="minor"/>
    </font>
    <font>
      <b/>
      <sz val="14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10"/>
      <color theme="0" tint="-0.14999847407452621"/>
      <name val="Calibri"/>
      <family val="2"/>
      <scheme val="minor"/>
    </font>
    <font>
      <b/>
      <sz val="11"/>
      <color theme="6" tint="-0.499984740745262"/>
      <name val="Calibri"/>
      <family val="2"/>
      <charset val="238"/>
      <scheme val="minor"/>
    </font>
    <font>
      <sz val="11"/>
      <color rgb="FFC00000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rgb="FFD3D3D3"/>
      <name val="Calibri"/>
      <family val="2"/>
      <charset val="238"/>
      <scheme val="minor"/>
    </font>
    <font>
      <b/>
      <sz val="2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3"/>
      <name val="Calibri"/>
      <family val="2"/>
      <charset val="238"/>
      <scheme val="minor"/>
    </font>
    <font>
      <sz val="12"/>
      <color theme="0"/>
      <name val="Calibri"/>
      <family val="2"/>
      <scheme val="minor"/>
    </font>
    <font>
      <b/>
      <sz val="14"/>
      <color theme="3"/>
      <name val="Calibri"/>
      <family val="2"/>
      <charset val="238"/>
      <scheme val="minor"/>
    </font>
    <font>
      <sz val="8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sz val="12"/>
      <color theme="1"/>
      <name val="Calibri"/>
      <family val="2"/>
      <charset val="238"/>
      <scheme val="minor"/>
    </font>
    <font>
      <sz val="14"/>
      <color theme="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4"/>
      <color theme="4" tint="-0.249977111117893"/>
      <name val="Calibri"/>
      <family val="2"/>
      <scheme val="minor"/>
    </font>
    <font>
      <b/>
      <i/>
      <sz val="11"/>
      <color theme="0" tint="-4.9989318521683403E-2"/>
      <name val="Calibri"/>
      <family val="2"/>
      <charset val="238"/>
      <scheme val="minor"/>
    </font>
    <font>
      <sz val="11"/>
      <color theme="1" tint="4.9989318521683403E-2"/>
      <name val="Calibri"/>
      <family val="2"/>
      <scheme val="minor"/>
    </font>
    <font>
      <b/>
      <sz val="14"/>
      <color theme="1" tint="4.9989318521683403E-2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i/>
      <sz val="18"/>
      <name val="Calibri"/>
      <family val="2"/>
      <scheme val="minor"/>
    </font>
    <font>
      <sz val="18"/>
      <name val="Calibri"/>
      <family val="2"/>
      <scheme val="minor"/>
    </font>
    <font>
      <sz val="16"/>
      <name val="Calibri"/>
      <family val="2"/>
      <scheme val="minor"/>
    </font>
    <font>
      <i/>
      <sz val="18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18468B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-0.499984740745262"/>
        <bgColor indexed="64"/>
      </patternFill>
    </fill>
  </fills>
  <borders count="40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medium">
        <color theme="3" tint="-0.24994659260841701"/>
      </top>
      <bottom/>
      <diagonal/>
    </border>
    <border>
      <left/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theme="3" tint="-0.24994659260841701"/>
      </left>
      <right/>
      <top/>
      <bottom/>
      <diagonal/>
    </border>
    <border>
      <left/>
      <right style="medium">
        <color theme="3" tint="-0.24994659260841701"/>
      </right>
      <top/>
      <bottom/>
      <diagonal/>
    </border>
    <border>
      <left/>
      <right/>
      <top/>
      <bottom style="medium">
        <color theme="3" tint="-0.24994659260841701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 style="medium">
        <color theme="3" tint="-0.24994659260841701"/>
      </bottom>
      <diagonal/>
    </border>
    <border>
      <left/>
      <right/>
      <top style="medium">
        <color theme="3" tint="-0.24994659260841701"/>
      </top>
      <bottom style="medium">
        <color theme="3" tint="-0.24994659260841701"/>
      </bottom>
      <diagonal/>
    </border>
    <border>
      <left/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medium">
        <color theme="3"/>
      </left>
      <right/>
      <top/>
      <bottom style="medium">
        <color theme="3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/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/>
      <top/>
      <bottom/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thin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 style="medium">
        <color rgb="FF18468B"/>
      </left>
      <right/>
      <top style="medium">
        <color rgb="FF18468B"/>
      </top>
      <bottom style="medium">
        <color rgb="FF18468B"/>
      </bottom>
      <diagonal/>
    </border>
    <border>
      <left/>
      <right/>
      <top style="medium">
        <color rgb="FF18468B"/>
      </top>
      <bottom style="medium">
        <color rgb="FF18468B"/>
      </bottom>
      <diagonal/>
    </border>
    <border>
      <left/>
      <right style="medium">
        <color rgb="FF18468B"/>
      </right>
      <top style="medium">
        <color rgb="FF18468B"/>
      </top>
      <bottom style="medium">
        <color rgb="FF18468B"/>
      </bottom>
      <diagonal/>
    </border>
    <border>
      <left/>
      <right/>
      <top style="thick">
        <color theme="4"/>
      </top>
      <bottom style="thick">
        <color theme="4" tint="0.499984740745262"/>
      </bottom>
      <diagonal/>
    </border>
    <border>
      <left/>
      <right style="thin">
        <color theme="3" tint="0.79998168889431442"/>
      </right>
      <top/>
      <bottom style="thick">
        <color theme="4" tint="0.499984740745262"/>
      </bottom>
      <diagonal/>
    </border>
    <border>
      <left/>
      <right/>
      <top/>
      <bottom style="medium">
        <color theme="6" tint="-0.249977111117893"/>
      </bottom>
      <diagonal/>
    </border>
    <border>
      <left/>
      <right/>
      <top style="thin">
        <color theme="4"/>
      </top>
      <bottom/>
      <diagonal/>
    </border>
    <border>
      <left/>
      <right/>
      <top style="thick">
        <color theme="4"/>
      </top>
      <bottom/>
      <diagonal/>
    </border>
    <border>
      <left style="thin">
        <color rgb="FF18468B"/>
      </left>
      <right/>
      <top style="medium">
        <color rgb="FF18468B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medium">
        <color theme="4" tint="0.39997558519241921"/>
      </bottom>
      <diagonal/>
    </border>
    <border>
      <left/>
      <right/>
      <top style="medium">
        <color rgb="FF18468B"/>
      </top>
      <bottom style="thin">
        <color theme="4"/>
      </bottom>
      <diagonal/>
    </border>
  </borders>
  <cellStyleXfs count="15">
    <xf numFmtId="0" fontId="0" fillId="0" borderId="0"/>
    <xf numFmtId="9" fontId="5" fillId="0" borderId="0" applyFont="0" applyFill="0" applyBorder="0" applyAlignment="0" applyProtection="0"/>
    <xf numFmtId="0" fontId="17" fillId="0" borderId="0"/>
    <xf numFmtId="44" fontId="5" fillId="0" borderId="0" applyFont="0" applyFill="0" applyBorder="0" applyAlignment="0" applyProtection="0"/>
    <xf numFmtId="0" fontId="3" fillId="0" borderId="0"/>
    <xf numFmtId="0" fontId="5" fillId="0" borderId="0"/>
    <xf numFmtId="0" fontId="28" fillId="0" borderId="0"/>
    <xf numFmtId="0" fontId="2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9" fillId="0" borderId="21" applyNumberFormat="0" applyFill="0" applyAlignment="0" applyProtection="0"/>
    <xf numFmtId="0" fontId="30" fillId="0" borderId="22" applyNumberFormat="0" applyFill="0" applyAlignment="0" applyProtection="0"/>
    <xf numFmtId="0" fontId="34" fillId="0" borderId="25" applyNumberFormat="0" applyFill="0" applyAlignment="0" applyProtection="0"/>
    <xf numFmtId="0" fontId="34" fillId="0" borderId="0" applyNumberFormat="0" applyFill="0" applyBorder="0" applyAlignment="0" applyProtection="0"/>
  </cellStyleXfs>
  <cellXfs count="330">
    <xf numFmtId="0" fontId="0" fillId="0" borderId="0" xfId="0"/>
    <xf numFmtId="0" fontId="0" fillId="2" borderId="0" xfId="0" applyFill="1"/>
    <xf numFmtId="0" fontId="0" fillId="3" borderId="0" xfId="0" applyFill="1"/>
    <xf numFmtId="2" fontId="0" fillId="2" borderId="0" xfId="0" applyNumberFormat="1" applyFill="1" applyAlignment="1">
      <alignment vertical="center"/>
    </xf>
    <xf numFmtId="9" fontId="0" fillId="2" borderId="0" xfId="1" applyFont="1" applyFill="1" applyBorder="1"/>
    <xf numFmtId="0" fontId="22" fillId="4" borderId="0" xfId="0" applyFont="1" applyFill="1"/>
    <xf numFmtId="0" fontId="23" fillId="2" borderId="0" xfId="0" applyFont="1" applyFill="1"/>
    <xf numFmtId="0" fontId="24" fillId="2" borderId="0" xfId="0" applyFont="1" applyFill="1"/>
    <xf numFmtId="0" fontId="0" fillId="2" borderId="18" xfId="0" applyFill="1" applyBorder="1"/>
    <xf numFmtId="0" fontId="0" fillId="2" borderId="14" xfId="0" applyFill="1" applyBorder="1"/>
    <xf numFmtId="0" fontId="0" fillId="2" borderId="19" xfId="0" applyFill="1" applyBorder="1"/>
    <xf numFmtId="0" fontId="0" fillId="2" borderId="20" xfId="0" applyFill="1" applyBorder="1"/>
    <xf numFmtId="4" fontId="0" fillId="3" borderId="0" xfId="0" applyNumberFormat="1" applyFill="1"/>
    <xf numFmtId="0" fontId="0" fillId="2" borderId="0" xfId="0" applyFill="1" applyAlignment="1">
      <alignment horizontal="center"/>
    </xf>
    <xf numFmtId="0" fontId="12" fillId="2" borderId="0" xfId="0" applyFont="1" applyFill="1"/>
    <xf numFmtId="2" fontId="0" fillId="2" borderId="0" xfId="0" applyNumberFormat="1" applyFill="1"/>
    <xf numFmtId="4" fontId="0" fillId="2" borderId="0" xfId="0" applyNumberFormat="1" applyFill="1"/>
    <xf numFmtId="0" fontId="4" fillId="2" borderId="0" xfId="0" applyFont="1" applyFill="1"/>
    <xf numFmtId="0" fontId="6" fillId="2" borderId="0" xfId="0" applyFont="1" applyFill="1" applyAlignment="1">
      <alignment vertical="center"/>
    </xf>
    <xf numFmtId="0" fontId="0" fillId="6" borderId="0" xfId="0" applyFill="1"/>
    <xf numFmtId="0" fontId="32" fillId="7" borderId="23" xfId="0" applyFont="1" applyFill="1" applyBorder="1"/>
    <xf numFmtId="0" fontId="21" fillId="6" borderId="0" xfId="0" applyFont="1" applyFill="1" applyAlignment="1">
      <alignment vertical="center"/>
    </xf>
    <xf numFmtId="0" fontId="0" fillId="6" borderId="0" xfId="0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4" fontId="6" fillId="2" borderId="0" xfId="0" applyNumberFormat="1" applyFont="1" applyFill="1" applyAlignment="1">
      <alignment horizontal="center" vertical="center"/>
    </xf>
    <xf numFmtId="2" fontId="6" fillId="2" borderId="0" xfId="1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vertical="center"/>
    </xf>
    <xf numFmtId="4" fontId="9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vertical="center"/>
    </xf>
    <xf numFmtId="0" fontId="21" fillId="2" borderId="0" xfId="0" applyFont="1" applyFill="1" applyAlignment="1">
      <alignment vertical="center"/>
    </xf>
    <xf numFmtId="14" fontId="12" fillId="2" borderId="0" xfId="0" applyNumberFormat="1" applyFont="1" applyFill="1"/>
    <xf numFmtId="0" fontId="1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vertical="center"/>
    </xf>
    <xf numFmtId="0" fontId="12" fillId="2" borderId="0" xfId="0" applyFont="1" applyFill="1" applyAlignment="1">
      <alignment horizontal="center" vertical="center"/>
    </xf>
    <xf numFmtId="0" fontId="25" fillId="2" borderId="0" xfId="0" applyFont="1" applyFill="1"/>
    <xf numFmtId="0" fontId="13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right" vertical="center"/>
    </xf>
    <xf numFmtId="0" fontId="0" fillId="2" borderId="0" xfId="0" applyFill="1" applyAlignment="1">
      <alignment horizontal="center" vertical="center"/>
    </xf>
    <xf numFmtId="4" fontId="0" fillId="2" borderId="0" xfId="0" applyNumberFormat="1" applyFill="1" applyAlignment="1">
      <alignment horizontal="center" vertical="center"/>
    </xf>
    <xf numFmtId="0" fontId="30" fillId="2" borderId="22" xfId="12" applyFill="1"/>
    <xf numFmtId="0" fontId="32" fillId="7" borderId="0" xfId="0" applyFont="1" applyFill="1" applyAlignment="1">
      <alignment wrapText="1"/>
    </xf>
    <xf numFmtId="0" fontId="21" fillId="2" borderId="14" xfId="0" applyFont="1" applyFill="1" applyBorder="1" applyAlignment="1">
      <alignment vertical="center"/>
    </xf>
    <xf numFmtId="0" fontId="21" fillId="2" borderId="18" xfId="0" applyFont="1" applyFill="1" applyBorder="1" applyAlignment="1">
      <alignment vertical="center"/>
    </xf>
    <xf numFmtId="0" fontId="22" fillId="2" borderId="19" xfId="0" applyFont="1" applyFill="1" applyBorder="1"/>
    <xf numFmtId="0" fontId="22" fillId="2" borderId="20" xfId="0" applyFont="1" applyFill="1" applyBorder="1"/>
    <xf numFmtId="0" fontId="0" fillId="2" borderId="26" xfId="0" applyFill="1" applyBorder="1"/>
    <xf numFmtId="0" fontId="29" fillId="2" borderId="21" xfId="11" applyFill="1"/>
    <xf numFmtId="0" fontId="34" fillId="2" borderId="25" xfId="13" applyFill="1"/>
    <xf numFmtId="0" fontId="34" fillId="2" borderId="0" xfId="14" applyFill="1" applyBorder="1"/>
    <xf numFmtId="0" fontId="20" fillId="6" borderId="2" xfId="0" applyFont="1" applyFill="1" applyBorder="1" applyAlignment="1">
      <alignment vertical="center"/>
    </xf>
    <xf numFmtId="0" fontId="20" fillId="6" borderId="3" xfId="0" applyFont="1" applyFill="1" applyBorder="1" applyAlignment="1">
      <alignment vertical="center"/>
    </xf>
    <xf numFmtId="0" fontId="21" fillId="6" borderId="5" xfId="0" applyFont="1" applyFill="1" applyBorder="1" applyAlignment="1">
      <alignment vertical="center"/>
    </xf>
    <xf numFmtId="0" fontId="21" fillId="6" borderId="0" xfId="0" applyFont="1" applyFill="1" applyAlignment="1">
      <alignment horizontal="center" vertical="center"/>
    </xf>
    <xf numFmtId="0" fontId="21" fillId="6" borderId="5" xfId="0" applyFont="1" applyFill="1" applyBorder="1" applyAlignment="1">
      <alignment horizontal="center" vertical="center"/>
    </xf>
    <xf numFmtId="0" fontId="0" fillId="6" borderId="5" xfId="0" applyFill="1" applyBorder="1"/>
    <xf numFmtId="14" fontId="12" fillId="6" borderId="0" xfId="0" applyNumberFormat="1" applyFont="1" applyFill="1"/>
    <xf numFmtId="0" fontId="7" fillId="6" borderId="0" xfId="0" applyFont="1" applyFill="1"/>
    <xf numFmtId="0" fontId="6" fillId="6" borderId="0" xfId="0" applyFont="1" applyFill="1" applyAlignment="1">
      <alignment horizontal="center" vertical="center"/>
    </xf>
    <xf numFmtId="0" fontId="12" fillId="6" borderId="0" xfId="0" applyFont="1" applyFill="1"/>
    <xf numFmtId="4" fontId="6" fillId="6" borderId="0" xfId="0" applyNumberFormat="1" applyFont="1" applyFill="1" applyAlignment="1">
      <alignment horizontal="center" vertical="center"/>
    </xf>
    <xf numFmtId="3" fontId="6" fillId="6" borderId="0" xfId="0" applyNumberFormat="1" applyFont="1" applyFill="1" applyAlignment="1">
      <alignment horizontal="center" vertical="center"/>
    </xf>
    <xf numFmtId="4" fontId="0" fillId="6" borderId="0" xfId="0" applyNumberFormat="1" applyFill="1"/>
    <xf numFmtId="0" fontId="0" fillId="6" borderId="0" xfId="0" applyFill="1" applyAlignment="1">
      <alignment vertical="center"/>
    </xf>
    <xf numFmtId="0" fontId="0" fillId="6" borderId="0" xfId="0" applyFill="1" applyAlignment="1">
      <alignment horizontal="right" vertical="center"/>
    </xf>
    <xf numFmtId="4" fontId="0" fillId="6" borderId="0" xfId="0" applyNumberForma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3" fillId="0" borderId="0" xfId="4"/>
    <xf numFmtId="0" fontId="21" fillId="2" borderId="14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/>
    </xf>
    <xf numFmtId="4" fontId="0" fillId="2" borderId="14" xfId="0" applyNumberFormat="1" applyFill="1" applyBorder="1"/>
    <xf numFmtId="2" fontId="0" fillId="2" borderId="14" xfId="0" applyNumberFormat="1" applyFill="1" applyBorder="1" applyAlignment="1">
      <alignment horizontal="center" vertical="center"/>
    </xf>
    <xf numFmtId="4" fontId="9" fillId="2" borderId="14" xfId="0" applyNumberFormat="1" applyFont="1" applyFill="1" applyBorder="1" applyAlignment="1">
      <alignment horizontal="center" vertical="center"/>
    </xf>
    <xf numFmtId="14" fontId="12" fillId="2" borderId="14" xfId="0" applyNumberFormat="1" applyFont="1" applyFill="1" applyBorder="1"/>
    <xf numFmtId="0" fontId="13" fillId="2" borderId="14" xfId="0" applyFont="1" applyFill="1" applyBorder="1" applyAlignment="1">
      <alignment horizontal="center" vertical="center"/>
    </xf>
    <xf numFmtId="4" fontId="6" fillId="2" borderId="14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4" fontId="0" fillId="2" borderId="14" xfId="0" applyNumberFormat="1" applyFill="1" applyBorder="1" applyAlignment="1">
      <alignment horizontal="center" vertical="center"/>
    </xf>
    <xf numFmtId="0" fontId="35" fillId="6" borderId="0" xfId="0" applyFont="1" applyFill="1"/>
    <xf numFmtId="0" fontId="34" fillId="2" borderId="0" xfId="14" applyFill="1" applyBorder="1" applyAlignment="1">
      <alignment horizontal="left" vertical="top" wrapText="1"/>
    </xf>
    <xf numFmtId="0" fontId="40" fillId="2" borderId="0" xfId="14" applyFont="1" applyFill="1" applyBorder="1" applyAlignment="1">
      <alignment horizontal="left" vertical="top" wrapText="1"/>
    </xf>
    <xf numFmtId="0" fontId="40" fillId="2" borderId="0" xfId="13" applyFont="1" applyFill="1" applyBorder="1"/>
    <xf numFmtId="164" fontId="14" fillId="2" borderId="0" xfId="0" applyNumberFormat="1" applyFont="1" applyFill="1"/>
    <xf numFmtId="0" fontId="11" fillId="2" borderId="0" xfId="0" applyFont="1" applyFill="1"/>
    <xf numFmtId="164" fontId="31" fillId="2" borderId="0" xfId="0" applyNumberFormat="1" applyFont="1" applyFill="1"/>
    <xf numFmtId="0" fontId="41" fillId="2" borderId="11" xfId="0" applyFont="1" applyFill="1" applyBorder="1"/>
    <xf numFmtId="0" fontId="21" fillId="2" borderId="12" xfId="0" applyFont="1" applyFill="1" applyBorder="1" applyAlignment="1">
      <alignment horizontal="center" vertical="center"/>
    </xf>
    <xf numFmtId="0" fontId="21" fillId="2" borderId="13" xfId="0" applyFont="1" applyFill="1" applyBorder="1" applyAlignment="1">
      <alignment horizontal="center" vertical="center"/>
    </xf>
    <xf numFmtId="0" fontId="24" fillId="2" borderId="18" xfId="0" applyFont="1" applyFill="1" applyBorder="1"/>
    <xf numFmtId="0" fontId="16" fillId="2" borderId="20" xfId="0" applyFont="1" applyFill="1" applyBorder="1" applyAlignment="1">
      <alignment horizontal="center" vertical="center"/>
    </xf>
    <xf numFmtId="0" fontId="30" fillId="2" borderId="22" xfId="12" applyFill="1" applyAlignment="1">
      <alignment horizontal="left" vertical="center"/>
    </xf>
    <xf numFmtId="0" fontId="7" fillId="2" borderId="14" xfId="0" applyFont="1" applyFill="1" applyBorder="1"/>
    <xf numFmtId="0" fontId="7" fillId="2" borderId="18" xfId="0" applyFont="1" applyFill="1" applyBorder="1"/>
    <xf numFmtId="0" fontId="7" fillId="2" borderId="19" xfId="0" applyFont="1" applyFill="1" applyBorder="1"/>
    <xf numFmtId="0" fontId="7" fillId="2" borderId="20" xfId="0" applyFont="1" applyFill="1" applyBorder="1"/>
    <xf numFmtId="0" fontId="7" fillId="2" borderId="26" xfId="0" applyFont="1" applyFill="1" applyBorder="1"/>
    <xf numFmtId="0" fontId="42" fillId="2" borderId="0" xfId="0" applyFont="1" applyFill="1"/>
    <xf numFmtId="2" fontId="42" fillId="2" borderId="0" xfId="0" applyNumberFormat="1" applyFont="1" applyFill="1"/>
    <xf numFmtId="0" fontId="43" fillId="2" borderId="0" xfId="13" applyFont="1" applyFill="1" applyBorder="1"/>
    <xf numFmtId="0" fontId="43" fillId="2" borderId="0" xfId="14" applyFont="1" applyFill="1" applyBorder="1" applyAlignment="1">
      <alignment horizontal="left" vertical="top" wrapText="1"/>
    </xf>
    <xf numFmtId="0" fontId="30" fillId="2" borderId="22" xfId="12" applyFill="1" applyAlignment="1">
      <alignment horizontal="center" vertical="center" wrapText="1"/>
    </xf>
    <xf numFmtId="0" fontId="33" fillId="2" borderId="21" xfId="11" applyFont="1" applyFill="1" applyAlignment="1">
      <alignment horizontal="center" vertical="center"/>
    </xf>
    <xf numFmtId="164" fontId="0" fillId="2" borderId="24" xfId="10" applyFont="1" applyFill="1" applyBorder="1" applyAlignment="1">
      <alignment horizontal="center" vertical="center"/>
    </xf>
    <xf numFmtId="0" fontId="0" fillId="2" borderId="24" xfId="0" applyFill="1" applyBorder="1" applyAlignment="1">
      <alignment horizontal="right" vertical="center"/>
    </xf>
    <xf numFmtId="0" fontId="3" fillId="4" borderId="0" xfId="4" applyFill="1" applyAlignment="1">
      <alignment wrapText="1"/>
    </xf>
    <xf numFmtId="0" fontId="3" fillId="4" borderId="0" xfId="4" applyFill="1"/>
    <xf numFmtId="0" fontId="3" fillId="4" borderId="0" xfId="4" applyFill="1" applyAlignment="1">
      <alignment horizontal="center" vertical="center" wrapText="1"/>
    </xf>
    <xf numFmtId="0" fontId="0" fillId="4" borderId="0" xfId="0" applyFill="1"/>
    <xf numFmtId="4" fontId="0" fillId="4" borderId="0" xfId="0" applyNumberFormat="1" applyFill="1"/>
    <xf numFmtId="0" fontId="0" fillId="4" borderId="0" xfId="0" applyFill="1" applyAlignment="1">
      <alignment horizontal="left" indent="1"/>
    </xf>
    <xf numFmtId="0" fontId="0" fillId="4" borderId="0" xfId="0" applyFill="1" applyAlignment="1">
      <alignment horizontal="left"/>
    </xf>
    <xf numFmtId="0" fontId="26" fillId="4" borderId="0" xfId="0" applyFont="1" applyFill="1"/>
    <xf numFmtId="0" fontId="21" fillId="4" borderId="0" xfId="0" applyFont="1" applyFill="1" applyAlignment="1">
      <alignment vertical="center"/>
    </xf>
    <xf numFmtId="0" fontId="0" fillId="4" borderId="0" xfId="0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 wrapText="1"/>
    </xf>
    <xf numFmtId="165" fontId="0" fillId="4" borderId="0" xfId="0" applyNumberFormat="1" applyFill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35" fillId="4" borderId="0" xfId="0" applyFont="1" applyFill="1"/>
    <xf numFmtId="0" fontId="7" fillId="4" borderId="0" xfId="0" applyFont="1" applyFill="1"/>
    <xf numFmtId="9" fontId="14" fillId="2" borderId="0" xfId="1" applyFont="1" applyFill="1" applyBorder="1"/>
    <xf numFmtId="0" fontId="7" fillId="2" borderId="0" xfId="0" applyFont="1" applyFill="1"/>
    <xf numFmtId="0" fontId="41" fillId="2" borderId="27" xfId="0" applyFont="1" applyFill="1" applyBorder="1"/>
    <xf numFmtId="0" fontId="7" fillId="2" borderId="28" xfId="0" applyFont="1" applyFill="1" applyBorder="1"/>
    <xf numFmtId="0" fontId="7" fillId="2" borderId="29" xfId="0" applyFont="1" applyFill="1" applyBorder="1"/>
    <xf numFmtId="0" fontId="34" fillId="2" borderId="0" xfId="14" applyFill="1" applyBorder="1" applyAlignment="1">
      <alignment horizontal="left" vertical="center" wrapText="1"/>
    </xf>
    <xf numFmtId="167" fontId="0" fillId="2" borderId="0" xfId="0" applyNumberFormat="1" applyFill="1"/>
    <xf numFmtId="164" fontId="0" fillId="2" borderId="0" xfId="0" applyNumberFormat="1" applyFill="1"/>
    <xf numFmtId="0" fontId="42" fillId="2" borderId="18" xfId="0" applyFont="1" applyFill="1" applyBorder="1"/>
    <xf numFmtId="167" fontId="6" fillId="2" borderId="0" xfId="0" applyNumberFormat="1" applyFont="1" applyFill="1" applyAlignment="1">
      <alignment vertical="center"/>
    </xf>
    <xf numFmtId="1" fontId="0" fillId="2" borderId="0" xfId="0" applyNumberFormat="1" applyFill="1" applyAlignment="1">
      <alignment vertical="center"/>
    </xf>
    <xf numFmtId="49" fontId="30" fillId="2" borderId="31" xfId="12" applyNumberFormat="1" applyFill="1" applyBorder="1" applyAlignment="1">
      <alignment horizontal="center" vertical="center"/>
    </xf>
    <xf numFmtId="0" fontId="51" fillId="7" borderId="23" xfId="0" applyFont="1" applyFill="1" applyBorder="1"/>
    <xf numFmtId="164" fontId="23" fillId="2" borderId="24" xfId="10" applyFont="1" applyFill="1" applyBorder="1" applyAlignment="1">
      <alignment horizontal="center" vertical="center"/>
    </xf>
    <xf numFmtId="0" fontId="0" fillId="2" borderId="32" xfId="0" applyFill="1" applyBorder="1"/>
    <xf numFmtId="0" fontId="6" fillId="2" borderId="32" xfId="0" applyFont="1" applyFill="1" applyBorder="1" applyAlignment="1">
      <alignment horizontal="center" vertical="center"/>
    </xf>
    <xf numFmtId="0" fontId="50" fillId="2" borderId="25" xfId="13" applyFont="1" applyFill="1" applyAlignment="1">
      <alignment horizontal="left"/>
    </xf>
    <xf numFmtId="0" fontId="30" fillId="0" borderId="22" xfId="12" applyFill="1" applyAlignment="1">
      <alignment horizontal="center" vertical="center" wrapText="1"/>
    </xf>
    <xf numFmtId="0" fontId="3" fillId="9" borderId="0" xfId="4" applyFill="1" applyAlignment="1">
      <alignment wrapText="1"/>
    </xf>
    <xf numFmtId="0" fontId="3" fillId="9" borderId="0" xfId="4" applyFill="1" applyAlignment="1">
      <alignment vertical="center" wrapText="1"/>
    </xf>
    <xf numFmtId="0" fontId="3" fillId="9" borderId="0" xfId="4" applyFill="1" applyAlignment="1">
      <alignment horizontal="left" vertical="center" wrapText="1"/>
    </xf>
    <xf numFmtId="14" fontId="3" fillId="9" borderId="0" xfId="4" applyNumberFormat="1" applyFill="1" applyAlignment="1">
      <alignment horizontal="left" vertical="center" wrapText="1"/>
    </xf>
    <xf numFmtId="0" fontId="0" fillId="9" borderId="0" xfId="0" applyFill="1"/>
    <xf numFmtId="0" fontId="3" fillId="9" borderId="0" xfId="4" applyFill="1" applyAlignment="1">
      <alignment horizontal="center" vertical="center" wrapText="1"/>
    </xf>
    <xf numFmtId="0" fontId="3" fillId="9" borderId="0" xfId="4" applyFill="1"/>
    <xf numFmtId="0" fontId="47" fillId="9" borderId="0" xfId="0" applyFont="1" applyFill="1" applyAlignment="1">
      <alignment vertical="center"/>
    </xf>
    <xf numFmtId="0" fontId="3" fillId="9" borderId="0" xfId="4" applyFill="1" applyAlignment="1">
      <alignment horizontal="left" vertical="center"/>
    </xf>
    <xf numFmtId="0" fontId="3" fillId="9" borderId="0" xfId="4" applyFill="1" applyAlignment="1">
      <alignment vertical="center"/>
    </xf>
    <xf numFmtId="0" fontId="1" fillId="9" borderId="0" xfId="4" applyFont="1" applyFill="1" applyAlignment="1">
      <alignment vertical="center"/>
    </xf>
    <xf numFmtId="14" fontId="3" fillId="9" borderId="0" xfId="4" applyNumberFormat="1" applyFill="1" applyAlignment="1">
      <alignment horizontal="right" vertical="center"/>
    </xf>
    <xf numFmtId="4" fontId="0" fillId="9" borderId="0" xfId="0" applyNumberFormat="1" applyFill="1"/>
    <xf numFmtId="0" fontId="35" fillId="9" borderId="0" xfId="0" applyFont="1" applyFill="1"/>
    <xf numFmtId="49" fontId="46" fillId="2" borderId="31" xfId="12" applyNumberFormat="1" applyFont="1" applyFill="1" applyBorder="1" applyAlignment="1">
      <alignment horizontal="center" vertical="center"/>
    </xf>
    <xf numFmtId="14" fontId="12" fillId="2" borderId="0" xfId="0" applyNumberFormat="1" applyFont="1" applyFill="1" applyAlignment="1">
      <alignment horizontal="center" vertical="center"/>
    </xf>
    <xf numFmtId="2" fontId="12" fillId="2" borderId="0" xfId="0" applyNumberFormat="1" applyFont="1" applyFill="1"/>
    <xf numFmtId="0" fontId="0" fillId="8" borderId="0" xfId="0" applyFill="1" applyAlignment="1">
      <alignment horizontal="right" vertical="center"/>
    </xf>
    <xf numFmtId="167" fontId="0" fillId="8" borderId="0" xfId="10" applyNumberFormat="1" applyFont="1" applyFill="1" applyBorder="1" applyAlignment="1">
      <alignment horizontal="center" vertical="center"/>
    </xf>
    <xf numFmtId="167" fontId="23" fillId="8" borderId="0" xfId="10" applyNumberFormat="1" applyFont="1" applyFill="1" applyBorder="1" applyAlignment="1">
      <alignment horizontal="center" vertical="center"/>
    </xf>
    <xf numFmtId="9" fontId="0" fillId="8" borderId="0" xfId="1" applyFont="1" applyFill="1" applyBorder="1"/>
    <xf numFmtId="167" fontId="0" fillId="8" borderId="0" xfId="10" applyNumberFormat="1" applyFont="1" applyFill="1" applyBorder="1"/>
    <xf numFmtId="0" fontId="20" fillId="9" borderId="0" xfId="0" applyFont="1" applyFill="1" applyAlignment="1">
      <alignment vertical="center"/>
    </xf>
    <xf numFmtId="0" fontId="21" fillId="9" borderId="0" xfId="0" applyFont="1" applyFill="1" applyAlignment="1">
      <alignment vertical="center"/>
    </xf>
    <xf numFmtId="0" fontId="21" fillId="9" borderId="0" xfId="0" applyFont="1" applyFill="1" applyAlignment="1">
      <alignment horizontal="center" vertical="center"/>
    </xf>
    <xf numFmtId="14" fontId="12" fillId="9" borderId="0" xfId="0" applyNumberFormat="1" applyFont="1" applyFill="1"/>
    <xf numFmtId="0" fontId="13" fillId="9" borderId="0" xfId="0" applyFont="1" applyFill="1" applyAlignment="1">
      <alignment horizontal="center" vertical="center"/>
    </xf>
    <xf numFmtId="0" fontId="6" fillId="9" borderId="0" xfId="0" applyFont="1" applyFill="1" applyAlignment="1">
      <alignment horizontal="center" vertical="center"/>
    </xf>
    <xf numFmtId="4" fontId="6" fillId="9" borderId="0" xfId="0" applyNumberFormat="1" applyFont="1" applyFill="1" applyAlignment="1">
      <alignment horizontal="center" vertical="center"/>
    </xf>
    <xf numFmtId="0" fontId="37" fillId="9" borderId="0" xfId="0" applyFont="1" applyFill="1" applyAlignment="1">
      <alignment vertical="center"/>
    </xf>
    <xf numFmtId="0" fontId="38" fillId="9" borderId="0" xfId="0" applyFont="1" applyFill="1" applyAlignment="1">
      <alignment horizontal="center" vertical="center"/>
    </xf>
    <xf numFmtId="165" fontId="35" fillId="9" borderId="0" xfId="0" applyNumberFormat="1" applyFont="1" applyFill="1" applyAlignment="1">
      <alignment horizontal="center" vertical="center"/>
    </xf>
    <xf numFmtId="0" fontId="35" fillId="9" borderId="6" xfId="0" applyFont="1" applyFill="1" applyBorder="1"/>
    <xf numFmtId="0" fontId="32" fillId="7" borderId="0" xfId="0" applyFont="1" applyFill="1" applyAlignment="1">
      <alignment vertic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7" fillId="9" borderId="0" xfId="0" applyFont="1" applyFill="1"/>
    <xf numFmtId="14" fontId="3" fillId="9" borderId="0" xfId="4" applyNumberFormat="1" applyFill="1" applyAlignment="1">
      <alignment horizontal="right" wrapText="1"/>
    </xf>
    <xf numFmtId="0" fontId="3" fillId="4" borderId="0" xfId="4" applyFill="1" applyAlignment="1">
      <alignment vertical="center" wrapText="1"/>
    </xf>
    <xf numFmtId="14" fontId="3" fillId="4" borderId="0" xfId="4" applyNumberFormat="1" applyFill="1" applyAlignment="1">
      <alignment horizontal="right" vertical="center" wrapText="1"/>
    </xf>
    <xf numFmtId="0" fontId="3" fillId="4" borderId="0" xfId="4" applyFill="1" applyAlignment="1">
      <alignment horizontal="left" vertical="center" wrapText="1"/>
    </xf>
    <xf numFmtId="14" fontId="3" fillId="4" borderId="0" xfId="4" applyNumberFormat="1" applyFill="1" applyAlignment="1">
      <alignment horizontal="center" vertical="center" wrapText="1"/>
    </xf>
    <xf numFmtId="14" fontId="3" fillId="4" borderId="0" xfId="4" applyNumberFormat="1" applyFill="1" applyAlignment="1">
      <alignment vertical="center" wrapText="1"/>
    </xf>
    <xf numFmtId="0" fontId="46" fillId="2" borderId="31" xfId="12" applyNumberFormat="1" applyFont="1" applyFill="1" applyBorder="1" applyAlignment="1">
      <alignment horizontal="center" vertical="center"/>
    </xf>
    <xf numFmtId="0" fontId="35" fillId="9" borderId="5" xfId="0" applyFont="1" applyFill="1" applyBorder="1"/>
    <xf numFmtId="4" fontId="35" fillId="9" borderId="0" xfId="0" applyNumberFormat="1" applyFont="1" applyFill="1"/>
    <xf numFmtId="0" fontId="36" fillId="9" borderId="0" xfId="0" applyFont="1" applyFill="1"/>
    <xf numFmtId="0" fontId="37" fillId="9" borderId="5" xfId="0" applyFont="1" applyFill="1" applyBorder="1" applyAlignment="1">
      <alignment vertical="center"/>
    </xf>
    <xf numFmtId="0" fontId="35" fillId="9" borderId="0" xfId="0" applyFont="1" applyFill="1" applyAlignment="1">
      <alignment horizontal="center" vertical="center"/>
    </xf>
    <xf numFmtId="0" fontId="38" fillId="9" borderId="0" xfId="0" applyFont="1" applyFill="1" applyAlignment="1">
      <alignment horizontal="center" vertical="center" wrapText="1"/>
    </xf>
    <xf numFmtId="0" fontId="35" fillId="9" borderId="0" xfId="0" applyFont="1" applyFill="1" applyAlignment="1">
      <alignment horizontal="center" vertical="center" wrapText="1"/>
    </xf>
    <xf numFmtId="1" fontId="35" fillId="9" borderId="0" xfId="0" applyNumberFormat="1" applyFont="1" applyFill="1" applyAlignment="1">
      <alignment horizontal="center" vertical="center"/>
    </xf>
    <xf numFmtId="3" fontId="35" fillId="9" borderId="0" xfId="0" applyNumberFormat="1" applyFont="1" applyFill="1" applyAlignment="1">
      <alignment horizontal="center" vertical="center"/>
    </xf>
    <xf numFmtId="166" fontId="35" fillId="9" borderId="0" xfId="0" applyNumberFormat="1" applyFont="1" applyFill="1" applyAlignment="1">
      <alignment horizontal="center" vertical="center"/>
    </xf>
    <xf numFmtId="0" fontId="35" fillId="9" borderId="4" xfId="0" applyFont="1" applyFill="1" applyBorder="1"/>
    <xf numFmtId="0" fontId="35" fillId="9" borderId="10" xfId="0" applyFont="1" applyFill="1" applyBorder="1"/>
    <xf numFmtId="0" fontId="54" fillId="2" borderId="18" xfId="0" applyFont="1" applyFill="1" applyBorder="1"/>
    <xf numFmtId="0" fontId="29" fillId="2" borderId="33" xfId="11" applyFill="1" applyBorder="1" applyAlignment="1">
      <alignment horizontal="left" vertical="center" wrapText="1"/>
    </xf>
    <xf numFmtId="168" fontId="48" fillId="2" borderId="25" xfId="10" applyNumberFormat="1" applyFont="1" applyFill="1" applyBorder="1" applyAlignment="1">
      <alignment horizontal="right" vertical="center"/>
    </xf>
    <xf numFmtId="168" fontId="30" fillId="2" borderId="22" xfId="10" applyNumberFormat="1" applyFont="1" applyFill="1" applyBorder="1" applyAlignment="1">
      <alignment horizontal="right" vertical="center"/>
    </xf>
    <xf numFmtId="0" fontId="55" fillId="12" borderId="34" xfId="0" applyFont="1" applyFill="1" applyBorder="1"/>
    <xf numFmtId="0" fontId="55" fillId="12" borderId="34" xfId="0" applyFont="1" applyFill="1" applyBorder="1" applyAlignment="1">
      <alignment horizontal="right"/>
    </xf>
    <xf numFmtId="0" fontId="55" fillId="0" borderId="0" xfId="0" applyFont="1"/>
    <xf numFmtId="0" fontId="55" fillId="0" borderId="0" xfId="0" applyFont="1" applyAlignment="1">
      <alignment horizontal="right"/>
    </xf>
    <xf numFmtId="168" fontId="55" fillId="12" borderId="34" xfId="10" applyNumberFormat="1" applyFont="1" applyFill="1" applyBorder="1" applyAlignment="1">
      <alignment horizontal="right"/>
    </xf>
    <xf numFmtId="168" fontId="55" fillId="0" borderId="0" xfId="10" applyNumberFormat="1" applyFont="1" applyAlignment="1">
      <alignment horizontal="right"/>
    </xf>
    <xf numFmtId="0" fontId="48" fillId="2" borderId="25" xfId="10" applyNumberFormat="1" applyFont="1" applyFill="1" applyBorder="1" applyAlignment="1">
      <alignment horizontal="right" vertical="center"/>
    </xf>
    <xf numFmtId="0" fontId="14" fillId="2" borderId="0" xfId="0" applyFont="1" applyFill="1"/>
    <xf numFmtId="0" fontId="16" fillId="2" borderId="0" xfId="0" applyFont="1" applyFill="1" applyAlignment="1">
      <alignment vertical="center"/>
    </xf>
    <xf numFmtId="167" fontId="3" fillId="9" borderId="0" xfId="10" applyNumberFormat="1" applyFont="1" applyFill="1" applyAlignment="1">
      <alignment horizontal="right" wrapText="1"/>
    </xf>
    <xf numFmtId="167" fontId="3" fillId="9" borderId="0" xfId="10" applyNumberFormat="1" applyFont="1" applyFill="1" applyAlignment="1">
      <alignment horizontal="right" vertical="center"/>
    </xf>
    <xf numFmtId="167" fontId="3" fillId="4" borderId="0" xfId="10" applyNumberFormat="1" applyFont="1" applyFill="1" applyAlignment="1">
      <alignment horizontal="right" vertical="center" wrapText="1"/>
    </xf>
    <xf numFmtId="0" fontId="57" fillId="2" borderId="0" xfId="0" applyFont="1" applyFill="1"/>
    <xf numFmtId="14" fontId="57" fillId="2" borderId="0" xfId="0" applyNumberFormat="1" applyFont="1" applyFill="1"/>
    <xf numFmtId="0" fontId="57" fillId="2" borderId="14" xfId="0" applyFont="1" applyFill="1" applyBorder="1"/>
    <xf numFmtId="0" fontId="58" fillId="2" borderId="0" xfId="0" applyFont="1" applyFill="1" applyAlignment="1">
      <alignment horizontal="center" vertical="center"/>
    </xf>
    <xf numFmtId="0" fontId="58" fillId="2" borderId="14" xfId="0" applyFont="1" applyFill="1" applyBorder="1" applyAlignment="1">
      <alignment horizontal="center" vertical="center"/>
    </xf>
    <xf numFmtId="0" fontId="12" fillId="2" borderId="18" xfId="0" applyFont="1" applyFill="1" applyBorder="1" applyAlignment="1">
      <alignment wrapText="1"/>
    </xf>
    <xf numFmtId="2" fontId="12" fillId="2" borderId="18" xfId="0" applyNumberFormat="1" applyFont="1" applyFill="1" applyBorder="1"/>
    <xf numFmtId="0" fontId="12" fillId="2" borderId="18" xfId="0" applyFont="1" applyFill="1" applyBorder="1"/>
    <xf numFmtId="0" fontId="29" fillId="2" borderId="0" xfId="11" applyFill="1" applyBorder="1"/>
    <xf numFmtId="0" fontId="50" fillId="2" borderId="36" xfId="12" applyFont="1" applyFill="1" applyBorder="1" applyAlignment="1">
      <alignment horizontal="center" vertical="center"/>
    </xf>
    <xf numFmtId="0" fontId="59" fillId="2" borderId="0" xfId="0" applyFont="1" applyFill="1"/>
    <xf numFmtId="0" fontId="47" fillId="0" borderId="36" xfId="0" applyFont="1" applyBorder="1"/>
    <xf numFmtId="0" fontId="60" fillId="2" borderId="0" xfId="0" applyFont="1" applyFill="1"/>
    <xf numFmtId="0" fontId="60" fillId="2" borderId="0" xfId="4" applyFont="1" applyFill="1"/>
    <xf numFmtId="14" fontId="60" fillId="2" borderId="0" xfId="0" applyNumberFormat="1" applyFont="1" applyFill="1"/>
    <xf numFmtId="0" fontId="61" fillId="2" borderId="0" xfId="0" applyFont="1" applyFill="1" applyAlignment="1">
      <alignment horizontal="center" vertical="center"/>
    </xf>
    <xf numFmtId="2" fontId="0" fillId="2" borderId="0" xfId="0" applyNumberFormat="1" applyFill="1" applyAlignment="1">
      <alignment horizontal="right" vertical="center"/>
    </xf>
    <xf numFmtId="0" fontId="12" fillId="9" borderId="0" xfId="0" applyFont="1" applyFill="1"/>
    <xf numFmtId="0" fontId="62" fillId="2" borderId="0" xfId="0" applyFont="1" applyFill="1" applyAlignment="1">
      <alignment horizontal="center" vertical="center"/>
    </xf>
    <xf numFmtId="0" fontId="12" fillId="2" borderId="14" xfId="0" applyFont="1" applyFill="1" applyBorder="1"/>
    <xf numFmtId="0" fontId="12" fillId="3" borderId="0" xfId="0" applyFont="1" applyFill="1"/>
    <xf numFmtId="0" fontId="12" fillId="2" borderId="0" xfId="0" applyFont="1" applyFill="1" applyAlignment="1">
      <alignment horizontal="right" vertical="center"/>
    </xf>
    <xf numFmtId="0" fontId="12" fillId="0" borderId="36" xfId="0" applyFont="1" applyBorder="1"/>
    <xf numFmtId="0" fontId="62" fillId="0" borderId="36" xfId="0" applyFont="1" applyBorder="1" applyAlignment="1">
      <alignment horizontal="center" vertical="center"/>
    </xf>
    <xf numFmtId="0" fontId="12" fillId="6" borderId="5" xfId="0" applyFont="1" applyFill="1" applyBorder="1"/>
    <xf numFmtId="0" fontId="62" fillId="2" borderId="14" xfId="0" applyFont="1" applyFill="1" applyBorder="1" applyAlignment="1">
      <alignment horizontal="center" vertical="center"/>
    </xf>
    <xf numFmtId="0" fontId="62" fillId="9" borderId="0" xfId="0" applyFont="1" applyFill="1" applyAlignment="1">
      <alignment horizontal="center" vertical="center"/>
    </xf>
    <xf numFmtId="0" fontId="62" fillId="6" borderId="0" xfId="0" applyFont="1" applyFill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0" fontId="63" fillId="8" borderId="0" xfId="0" applyFont="1" applyFill="1"/>
    <xf numFmtId="0" fontId="64" fillId="8" borderId="0" xfId="0" applyFont="1" applyFill="1" applyAlignment="1">
      <alignment horizontal="right"/>
    </xf>
    <xf numFmtId="0" fontId="64" fillId="8" borderId="0" xfId="0" applyFont="1" applyFill="1" applyAlignment="1">
      <alignment horizontal="center"/>
    </xf>
    <xf numFmtId="0" fontId="64" fillId="8" borderId="0" xfId="0" applyFont="1" applyFill="1"/>
    <xf numFmtId="0" fontId="0" fillId="13" borderId="0" xfId="0" applyFill="1"/>
    <xf numFmtId="0" fontId="12" fillId="14" borderId="0" xfId="0" applyFont="1" applyFill="1"/>
    <xf numFmtId="0" fontId="0" fillId="14" borderId="0" xfId="0" applyFill="1"/>
    <xf numFmtId="1" fontId="0" fillId="8" borderId="0" xfId="10" applyNumberFormat="1" applyFont="1" applyFill="1" applyBorder="1" applyAlignment="1">
      <alignment horizontal="center" vertical="center"/>
    </xf>
    <xf numFmtId="1" fontId="31" fillId="8" borderId="0" xfId="10" applyNumberFormat="1" applyFont="1" applyFill="1" applyBorder="1" applyAlignment="1">
      <alignment horizontal="center" vertical="center"/>
    </xf>
    <xf numFmtId="1" fontId="0" fillId="2" borderId="24" xfId="10" applyNumberFormat="1" applyFont="1" applyFill="1" applyBorder="1" applyAlignment="1">
      <alignment horizontal="center" vertical="center"/>
    </xf>
    <xf numFmtId="1" fontId="31" fillId="2" borderId="24" xfId="10" applyNumberFormat="1" applyFont="1" applyFill="1" applyBorder="1" applyAlignment="1">
      <alignment horizontal="center" vertical="center"/>
    </xf>
    <xf numFmtId="0" fontId="14" fillId="0" borderId="0" xfId="0" applyFont="1"/>
    <xf numFmtId="169" fontId="14" fillId="0" borderId="0" xfId="0" applyNumberFormat="1" applyFont="1"/>
    <xf numFmtId="0" fontId="15" fillId="9" borderId="0" xfId="4" applyFont="1" applyFill="1" applyAlignment="1">
      <alignment vertical="center"/>
    </xf>
    <xf numFmtId="0" fontId="15" fillId="9" borderId="0" xfId="4" applyFont="1" applyFill="1" applyAlignment="1">
      <alignment horizontal="center" vertical="center"/>
    </xf>
    <xf numFmtId="168" fontId="0" fillId="2" borderId="0" xfId="0" applyNumberFormat="1" applyFill="1"/>
    <xf numFmtId="4" fontId="0" fillId="9" borderId="0" xfId="0" applyNumberFormat="1" applyFill="1" applyAlignment="1">
      <alignment horizontal="right"/>
    </xf>
    <xf numFmtId="0" fontId="14" fillId="12" borderId="0" xfId="0" applyFont="1" applyFill="1"/>
    <xf numFmtId="169" fontId="14" fillId="12" borderId="0" xfId="0" applyNumberFormat="1" applyFont="1" applyFill="1"/>
    <xf numFmtId="14" fontId="56" fillId="5" borderId="35" xfId="4" applyNumberFormat="1" applyFont="1" applyFill="1" applyBorder="1" applyAlignment="1">
      <alignment horizontal="center" vertical="center" wrapText="1"/>
    </xf>
    <xf numFmtId="0" fontId="56" fillId="5" borderId="35" xfId="4" applyFont="1" applyFill="1" applyBorder="1" applyAlignment="1">
      <alignment horizontal="center" vertical="center" wrapText="1"/>
    </xf>
    <xf numFmtId="1" fontId="56" fillId="5" borderId="35" xfId="10" applyNumberFormat="1" applyFont="1" applyFill="1" applyBorder="1" applyAlignment="1">
      <alignment horizontal="center" vertical="center" wrapText="1"/>
    </xf>
    <xf numFmtId="0" fontId="56" fillId="5" borderId="39" xfId="4" applyFont="1" applyFill="1" applyBorder="1" applyAlignment="1">
      <alignment horizontal="center" vertical="center" wrapText="1"/>
    </xf>
    <xf numFmtId="0" fontId="29" fillId="2" borderId="21" xfId="11" applyFill="1" applyAlignment="1">
      <alignment horizontal="center"/>
    </xf>
    <xf numFmtId="0" fontId="29" fillId="2" borderId="0" xfId="11" applyFill="1" applyBorder="1" applyAlignment="1"/>
    <xf numFmtId="0" fontId="0" fillId="8" borderId="0" xfId="0" applyFill="1" applyAlignment="1">
      <alignment horizontal="center" vertical="center"/>
    </xf>
    <xf numFmtId="2" fontId="0" fillId="2" borderId="24" xfId="0" applyNumberFormat="1" applyFill="1" applyBorder="1" applyAlignment="1">
      <alignment horizontal="center" vertical="center"/>
    </xf>
    <xf numFmtId="0" fontId="34" fillId="2" borderId="25" xfId="13" applyFill="1" applyAlignment="1"/>
    <xf numFmtId="1" fontId="30" fillId="2" borderId="22" xfId="12" applyNumberFormat="1" applyFill="1" applyAlignment="1">
      <alignment horizontal="right" vertical="center"/>
    </xf>
    <xf numFmtId="0" fontId="47" fillId="9" borderId="0" xfId="0" applyFont="1" applyFill="1" applyAlignment="1">
      <alignment horizontal="center" vertical="center"/>
    </xf>
    <xf numFmtId="14" fontId="3" fillId="9" borderId="0" xfId="4" applyNumberFormat="1" applyFill="1" applyAlignment="1">
      <alignment horizontal="center" vertical="center" wrapText="1"/>
    </xf>
    <xf numFmtId="0" fontId="3" fillId="9" borderId="0" xfId="4" applyFill="1" applyAlignment="1">
      <alignment horizontal="center" vertical="center"/>
    </xf>
    <xf numFmtId="0" fontId="1" fillId="9" borderId="0" xfId="4" applyFont="1" applyFill="1" applyAlignment="1">
      <alignment horizontal="center" vertical="center"/>
    </xf>
    <xf numFmtId="167" fontId="3" fillId="9" borderId="0" xfId="10" applyNumberFormat="1" applyFont="1" applyFill="1" applyAlignment="1">
      <alignment horizontal="center" vertical="center"/>
    </xf>
    <xf numFmtId="0" fontId="14" fillId="12" borderId="0" xfId="0" applyFont="1" applyFill="1" applyAlignment="1">
      <alignment horizontal="center" vertical="center"/>
    </xf>
    <xf numFmtId="1" fontId="14" fillId="12" borderId="0" xfId="0" applyNumberFormat="1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1" fontId="14" fillId="0" borderId="0" xfId="0" applyNumberFormat="1" applyFont="1" applyAlignment="1">
      <alignment horizontal="center" vertical="center"/>
    </xf>
    <xf numFmtId="0" fontId="14" fillId="12" borderId="0" xfId="0" applyFont="1" applyFill="1" applyAlignment="1">
      <alignment horizontal="left" vertical="center"/>
    </xf>
    <xf numFmtId="0" fontId="14" fillId="0" borderId="0" xfId="0" applyFont="1" applyAlignment="1">
      <alignment horizontal="left" vertical="center"/>
    </xf>
    <xf numFmtId="167" fontId="3" fillId="9" borderId="0" xfId="10" applyNumberFormat="1" applyFont="1" applyFill="1" applyAlignment="1">
      <alignment horizontal="center" vertical="center" wrapText="1"/>
    </xf>
    <xf numFmtId="0" fontId="3" fillId="4" borderId="0" xfId="4" applyFill="1" applyAlignment="1">
      <alignment horizontal="center" vertical="center"/>
    </xf>
    <xf numFmtId="0" fontId="14" fillId="9" borderId="0" xfId="0" applyFont="1" applyFill="1" applyAlignment="1">
      <alignment horizontal="center" vertical="center"/>
    </xf>
    <xf numFmtId="1" fontId="15" fillId="9" borderId="0" xfId="10" applyNumberFormat="1" applyFont="1" applyFill="1" applyAlignment="1">
      <alignment horizontal="center" vertical="center"/>
    </xf>
    <xf numFmtId="14" fontId="15" fillId="9" borderId="0" xfId="4" applyNumberFormat="1" applyFont="1" applyFill="1" applyAlignment="1">
      <alignment horizontal="center" vertical="center"/>
    </xf>
    <xf numFmtId="169" fontId="15" fillId="9" borderId="0" xfId="4" applyNumberFormat="1" applyFont="1" applyFill="1" applyAlignment="1">
      <alignment horizontal="center" vertical="center"/>
    </xf>
    <xf numFmtId="167" fontId="3" fillId="4" borderId="0" xfId="10" applyNumberFormat="1" applyFont="1" applyFill="1" applyAlignment="1">
      <alignment horizontal="center" vertical="center" wrapText="1"/>
    </xf>
    <xf numFmtId="164" fontId="15" fillId="9" borderId="0" xfId="10" applyFont="1" applyFill="1" applyAlignment="1">
      <alignment horizontal="center" vertical="center"/>
    </xf>
    <xf numFmtId="2" fontId="14" fillId="12" borderId="0" xfId="0" applyNumberFormat="1" applyFont="1" applyFill="1"/>
    <xf numFmtId="2" fontId="14" fillId="0" borderId="0" xfId="0" applyNumberFormat="1" applyFont="1"/>
    <xf numFmtId="167" fontId="65" fillId="10" borderId="0" xfId="10" applyNumberFormat="1" applyFont="1" applyFill="1" applyBorder="1"/>
    <xf numFmtId="0" fontId="66" fillId="2" borderId="0" xfId="0" applyFont="1" applyFill="1"/>
    <xf numFmtId="0" fontId="67" fillId="2" borderId="0" xfId="0" applyFont="1" applyFill="1" applyAlignment="1">
      <alignment horizontal="right"/>
    </xf>
    <xf numFmtId="167" fontId="67" fillId="2" borderId="0" xfId="10" applyNumberFormat="1" applyFont="1" applyFill="1" applyBorder="1"/>
    <xf numFmtId="0" fontId="67" fillId="2" borderId="0" xfId="0" applyFont="1" applyFill="1" applyAlignment="1">
      <alignment horizontal="center"/>
    </xf>
    <xf numFmtId="0" fontId="67" fillId="2" borderId="0" xfId="0" applyFont="1" applyFill="1"/>
    <xf numFmtId="0" fontId="44" fillId="14" borderId="21" xfId="11" applyFont="1" applyFill="1" applyAlignment="1">
      <alignment horizontal="center" vertical="center"/>
    </xf>
    <xf numFmtId="0" fontId="45" fillId="14" borderId="30" xfId="12" applyFont="1" applyFill="1" applyBorder="1" applyAlignment="1">
      <alignment horizontal="center"/>
    </xf>
    <xf numFmtId="0" fontId="53" fillId="11" borderId="0" xfId="0" applyFont="1" applyFill="1" applyAlignment="1">
      <alignment horizontal="center" vertical="center"/>
    </xf>
    <xf numFmtId="0" fontId="52" fillId="9" borderId="0" xfId="4" applyFont="1" applyFill="1" applyAlignment="1">
      <alignment horizontal="center" vertical="center" wrapText="1"/>
    </xf>
    <xf numFmtId="0" fontId="52" fillId="9" borderId="0" xfId="4" applyFont="1" applyFill="1" applyAlignment="1">
      <alignment horizontal="left" vertical="center" wrapText="1"/>
    </xf>
    <xf numFmtId="0" fontId="39" fillId="9" borderId="7" xfId="0" applyFont="1" applyFill="1" applyBorder="1" applyAlignment="1">
      <alignment horizontal="center" vertical="center"/>
    </xf>
    <xf numFmtId="0" fontId="39" fillId="9" borderId="8" xfId="0" applyFont="1" applyFill="1" applyBorder="1" applyAlignment="1">
      <alignment horizontal="center" vertical="center"/>
    </xf>
    <xf numFmtId="0" fontId="39" fillId="9" borderId="9" xfId="0" applyFont="1" applyFill="1" applyBorder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41" fillId="2" borderId="11" xfId="0" applyFont="1" applyFill="1" applyBorder="1" applyAlignment="1">
      <alignment horizontal="center"/>
    </xf>
    <xf numFmtId="0" fontId="41" fillId="2" borderId="12" xfId="0" applyFont="1" applyFill="1" applyBorder="1" applyAlignment="1">
      <alignment horizontal="center"/>
    </xf>
    <xf numFmtId="0" fontId="41" fillId="2" borderId="13" xfId="0" applyFont="1" applyFill="1" applyBorder="1" applyAlignment="1">
      <alignment horizontal="center"/>
    </xf>
    <xf numFmtId="0" fontId="29" fillId="2" borderId="0" xfId="11" applyFill="1" applyBorder="1" applyAlignment="1">
      <alignment horizontal="center"/>
    </xf>
    <xf numFmtId="0" fontId="33" fillId="2" borderId="0" xfId="11" applyFont="1" applyFill="1" applyBorder="1" applyAlignment="1">
      <alignment horizontal="center" wrapText="1"/>
    </xf>
    <xf numFmtId="0" fontId="33" fillId="2" borderId="21" xfId="11" applyFont="1" applyFill="1" applyAlignment="1">
      <alignment horizontal="center" wrapText="1"/>
    </xf>
    <xf numFmtId="0" fontId="50" fillId="2" borderId="37" xfId="13" applyFont="1" applyFill="1" applyBorder="1" applyAlignment="1">
      <alignment horizontal="center" wrapText="1"/>
    </xf>
    <xf numFmtId="0" fontId="50" fillId="2" borderId="38" xfId="13" applyFont="1" applyFill="1" applyBorder="1" applyAlignment="1">
      <alignment horizontal="center" wrapText="1"/>
    </xf>
    <xf numFmtId="0" fontId="41" fillId="2" borderId="11" xfId="0" applyFont="1" applyFill="1" applyBorder="1" applyAlignment="1">
      <alignment horizontal="center" vertical="center"/>
    </xf>
    <xf numFmtId="0" fontId="41" fillId="2" borderId="12" xfId="0" applyFont="1" applyFill="1" applyBorder="1" applyAlignment="1">
      <alignment horizontal="center" vertical="center"/>
    </xf>
    <xf numFmtId="0" fontId="41" fillId="2" borderId="13" xfId="0" applyFont="1" applyFill="1" applyBorder="1" applyAlignment="1">
      <alignment horizontal="center" vertical="center"/>
    </xf>
    <xf numFmtId="0" fontId="20" fillId="5" borderId="15" xfId="0" applyFont="1" applyFill="1" applyBorder="1" applyAlignment="1">
      <alignment horizontal="center" vertical="center"/>
    </xf>
    <xf numFmtId="0" fontId="20" fillId="5" borderId="16" xfId="0" applyFont="1" applyFill="1" applyBorder="1" applyAlignment="1">
      <alignment horizontal="center" vertical="center"/>
    </xf>
    <xf numFmtId="0" fontId="20" fillId="5" borderId="17" xfId="0" applyFont="1" applyFill="1" applyBorder="1" applyAlignment="1">
      <alignment horizontal="center" vertical="center"/>
    </xf>
    <xf numFmtId="0" fontId="27" fillId="8" borderId="18" xfId="0" applyFont="1" applyFill="1" applyBorder="1" applyAlignment="1">
      <alignment horizontal="center" vertical="center"/>
    </xf>
    <xf numFmtId="0" fontId="27" fillId="8" borderId="0" xfId="0" applyFont="1" applyFill="1" applyAlignment="1">
      <alignment horizontal="center" vertical="center"/>
    </xf>
    <xf numFmtId="0" fontId="27" fillId="8" borderId="14" xfId="0" applyFont="1" applyFill="1" applyBorder="1" applyAlignment="1">
      <alignment horizontal="center" vertical="center"/>
    </xf>
    <xf numFmtId="0" fontId="8" fillId="5" borderId="15" xfId="0" applyFont="1" applyFill="1" applyBorder="1" applyAlignment="1">
      <alignment horizontal="center" vertical="center"/>
    </xf>
    <xf numFmtId="0" fontId="8" fillId="5" borderId="16" xfId="0" applyFont="1" applyFill="1" applyBorder="1" applyAlignment="1">
      <alignment horizontal="center" vertical="center"/>
    </xf>
    <xf numFmtId="0" fontId="8" fillId="5" borderId="17" xfId="0" applyFont="1" applyFill="1" applyBorder="1" applyAlignment="1">
      <alignment horizontal="center" vertical="center"/>
    </xf>
    <xf numFmtId="0" fontId="21" fillId="8" borderId="18" xfId="0" applyFont="1" applyFill="1" applyBorder="1" applyAlignment="1">
      <alignment horizontal="center"/>
    </xf>
    <xf numFmtId="0" fontId="21" fillId="8" borderId="0" xfId="0" applyFont="1" applyFill="1" applyAlignment="1">
      <alignment horizontal="center"/>
    </xf>
    <xf numFmtId="0" fontId="21" fillId="8" borderId="14" xfId="0" applyFont="1" applyFill="1" applyBorder="1" applyAlignment="1">
      <alignment horizontal="center"/>
    </xf>
  </cellXfs>
  <cellStyles count="15">
    <cellStyle name="Dziesiętny" xfId="10" builtinId="3"/>
    <cellStyle name="Nagłówek 1" xfId="11" builtinId="16"/>
    <cellStyle name="Nagłówek 2" xfId="12" builtinId="17"/>
    <cellStyle name="Nagłówek 3" xfId="13" builtinId="18"/>
    <cellStyle name="Nagłówek 4" xfId="14" builtinId="19"/>
    <cellStyle name="Normalny" xfId="0" builtinId="0"/>
    <cellStyle name="Normalny 2" xfId="4" xr:uid="{00000000-0005-0000-0000-000006000000}"/>
    <cellStyle name="Normalny 2 2" xfId="6" xr:uid="{00000000-0005-0000-0000-000007000000}"/>
    <cellStyle name="Normalny 3" xfId="2" xr:uid="{00000000-0005-0000-0000-000008000000}"/>
    <cellStyle name="Normalny 3 2" xfId="5" xr:uid="{00000000-0005-0000-0000-000009000000}"/>
    <cellStyle name="Normalny 4" xfId="7" xr:uid="{00000000-0005-0000-0000-00000A000000}"/>
    <cellStyle name="Procentowy" xfId="1" builtinId="5"/>
    <cellStyle name="Procentowy 2" xfId="8" xr:uid="{00000000-0005-0000-0000-00000C000000}"/>
    <cellStyle name="Walutowy 2" xfId="3" xr:uid="{00000000-0005-0000-0000-00000D000000}"/>
    <cellStyle name="Walutowy 3" xfId="9" xr:uid="{00000000-0005-0000-0000-00000E000000}"/>
  </cellStyles>
  <dxfs count="6"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Medium9"/>
  <colors>
    <mruColors>
      <color rgb="FF18468B"/>
      <color rgb="FFE4E4E4"/>
      <color rgb="FFD3D3D3"/>
      <color rgb="FF18365C"/>
      <color rgb="FFECECEC"/>
      <color rgb="FFD1D1D1"/>
      <color rgb="FFF2DB32"/>
      <color rgb="FFADE977"/>
      <color rgb="FF0033CC"/>
      <color rgb="FF00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9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0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1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1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1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1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15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Moc projektów, które uzyskały pozwolenia budowlane w poszczególnych latach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endParaRPr lang="pl-PL" sz="1400" b="1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'Projekty z danego zakresu mocy'!$I$12</c:f>
              <c:strCache>
                <c:ptCount val="1"/>
                <c:pt idx="0">
                  <c:v>moc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2023*</c:v>
                </c:pt>
              </c:strCache>
            </c:strRef>
          </c:cat>
          <c:val>
            <c:numRef>
              <c:f>'Projekty z danego zakresu mocy'!$J$12:$M$12</c:f>
              <c:numCache>
                <c:formatCode>_-* #\ ##0.00\ _z_ł_-;\-* #\ ##0.00\ _z_ł_-;_-* "-"??\ _z_ł_-;_-@_-</c:formatCode>
                <c:ptCount val="4"/>
                <c:pt idx="0">
                  <c:v>0</c:v>
                </c:pt>
                <c:pt idx="1">
                  <c:v>1.9</c:v>
                </c:pt>
                <c:pt idx="2">
                  <c:v>1.4</c:v>
                </c:pt>
                <c:pt idx="3">
                  <c:v>423.11531999999994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D6-4AB8-BA0C-6FCD5C1189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49402368"/>
        <c:axId val="149405056"/>
      </c:barChart>
      <c:catAx>
        <c:axId val="14940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49405056"/>
        <c:crosses val="autoZero"/>
        <c:auto val="1"/>
        <c:lblAlgn val="ctr"/>
        <c:lblOffset val="100"/>
        <c:noMultiLvlLbl val="0"/>
      </c:catAx>
      <c:valAx>
        <c:axId val="1494050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8145488843515027E-3"/>
              <c:y val="6.1315332864064688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49402368"/>
        <c:crosses val="autoZero"/>
        <c:crossBetween val="between"/>
      </c:valAx>
      <c:spPr>
        <a:ln>
          <a:noFill/>
        </a:ln>
      </c:spPr>
    </c:plotArea>
    <c:legend>
      <c:legendPos val="b"/>
      <c:legendEntry>
        <c:idx val="0"/>
        <c:delete val="1"/>
      </c:legendEntry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Moc projektów, które są na danym etapie zaawansowania [MW]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'Zestawienie ogólnokrajowe'!$H$13</c:f>
              <c:strCache>
                <c:ptCount val="1"/>
                <c:pt idx="0">
                  <c:v>Wydane warunki przyłączenia wg Operatorów</c:v>
                </c:pt>
              </c:strCache>
            </c:strRef>
          </c:tx>
          <c:spPr>
            <a:solidFill>
              <a:srgbClr val="4F81BD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2023*</c:v>
                </c:pt>
              </c:strCache>
            </c:strRef>
          </c:cat>
          <c:val>
            <c:numRef>
              <c:f>'Zestawienie ogólnokrajowe'!$J$14:$M$14</c:f>
              <c:numCache>
                <c:formatCode>0</c:formatCode>
                <c:ptCount val="4"/>
                <c:pt idx="0">
                  <c:v>0</c:v>
                </c:pt>
                <c:pt idx="1">
                  <c:v>3.28</c:v>
                </c:pt>
                <c:pt idx="2">
                  <c:v>8.91</c:v>
                </c:pt>
                <c:pt idx="3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7-423F-A4EB-D2F60A2603FF}"/>
            </c:ext>
          </c:extLst>
        </c:ser>
        <c:ser>
          <c:idx val="2"/>
          <c:order val="2"/>
          <c:tx>
            <c:strRef>
              <c:f>'Zestawienie ogólnokrajowe'!$H$11</c:f>
              <c:strCache>
                <c:ptCount val="1"/>
                <c:pt idx="0">
                  <c:v>Zawarte umowy o przyłączenie wg Operatorów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2023*</c:v>
                </c:pt>
              </c:strCache>
            </c:strRef>
          </c:cat>
          <c:val>
            <c:numRef>
              <c:f>'Zestawienie ogólnokrajowe'!$J$12:$M$12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2.9</c:v>
                </c:pt>
                <c:pt idx="3">
                  <c:v>0.755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47-423F-A4EB-D2F60A2603FF}"/>
            </c:ext>
          </c:extLst>
        </c:ser>
        <c:ser>
          <c:idx val="1"/>
          <c:order val="0"/>
          <c:tx>
            <c:strRef>
              <c:f>'Zestawienie ogólnokrajowe'!$H$9</c:f>
              <c:strCache>
                <c:ptCount val="1"/>
                <c:pt idx="0">
                  <c:v>Wydane pozwolenia budowlane zidentyfikowane przez IEO</c:v>
                </c:pt>
              </c:strCache>
            </c:strRef>
          </c:tx>
          <c:spPr>
            <a:solidFill>
              <a:srgbClr val="1F497D">
                <a:lumMod val="40000"/>
                <a:lumOff val="6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2023*</c:v>
                </c:pt>
              </c:strCache>
            </c:strRef>
          </c:cat>
          <c:val>
            <c:numRef>
              <c:f>'Zestawienie ogólnokrajowe'!$J$10:$M$10</c:f>
              <c:numCache>
                <c:formatCode>0</c:formatCode>
                <c:ptCount val="4"/>
                <c:pt idx="0">
                  <c:v>0</c:v>
                </c:pt>
                <c:pt idx="1">
                  <c:v>1.9</c:v>
                </c:pt>
                <c:pt idx="2">
                  <c:v>1.4</c:v>
                </c:pt>
                <c:pt idx="3">
                  <c:v>423.11531999999994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47-423F-A4EB-D2F60A260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47360"/>
        <c:axId val="157248896"/>
      </c:barChart>
      <c:catAx>
        <c:axId val="15724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7248896"/>
        <c:crosses val="autoZero"/>
        <c:auto val="1"/>
        <c:lblAlgn val="ctr"/>
        <c:lblOffset val="100"/>
        <c:noMultiLvlLbl val="0"/>
      </c:catAx>
      <c:valAx>
        <c:axId val="1572488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9384233053139381E-3"/>
              <c:y val="5.0113806259804661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7247360"/>
        <c:crosses val="autoZero"/>
        <c:crossBetween val="between"/>
      </c:valAx>
      <c:spPr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 projektów w poszczególnych województwach z wyróżnieniem tych, które posiadają pozwolenie budowlane</a:t>
            </a:r>
          </a:p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1474753077202039"/>
          <c:w val="0.9413539756700704"/>
          <c:h val="0.5725038150254083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'Zestawienie ogólnokrajowe'!$I$136</c:f>
              <c:strCache>
                <c:ptCount val="1"/>
                <c:pt idx="0">
                  <c:v>Rozkład projektów w województwach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cat>
            <c:strRef>
              <c:f>'Zestawienie ogólnokrajowe'!$H$140:$H$155</c:f>
              <c:strCache>
                <c:ptCount val="16"/>
                <c:pt idx="0">
                  <c:v>wielkopolskie</c:v>
                </c:pt>
                <c:pt idx="1">
                  <c:v>lubuskie</c:v>
                </c:pt>
                <c:pt idx="2">
                  <c:v>zachodniopomorskie</c:v>
                </c:pt>
                <c:pt idx="3">
                  <c:v>kujawsko-pomorskie</c:v>
                </c:pt>
                <c:pt idx="4">
                  <c:v>dolnośląskie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podlaskie</c:v>
                </c:pt>
                <c:pt idx="8">
                  <c:v>lubelskie</c:v>
                </c:pt>
                <c:pt idx="9">
                  <c:v>łódzkie</c:v>
                </c:pt>
                <c:pt idx="10">
                  <c:v>podkarpackie</c:v>
                </c:pt>
                <c:pt idx="11">
                  <c:v>pomorskie</c:v>
                </c:pt>
                <c:pt idx="12">
                  <c:v>śląskie</c:v>
                </c:pt>
                <c:pt idx="13">
                  <c:v>opolskie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'Zestawienie ogólnokrajowe'!$K$140:$K$155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E-4CD0-8B59-C3A232DBAD80}"/>
            </c:ext>
          </c:extLst>
        </c:ser>
        <c:ser>
          <c:idx val="0"/>
          <c:order val="1"/>
          <c:tx>
            <c:strRef>
              <c:f>'Zestawienie ogólnokrajowe'!$M$136</c:f>
              <c:strCache>
                <c:ptCount val="1"/>
                <c:pt idx="0">
                  <c:v>Projekty, które mają ważne pozwolenia budowlane </c:v>
                </c:pt>
              </c:strCache>
            </c:strRef>
          </c:tx>
          <c:spPr>
            <a:solidFill>
              <a:srgbClr val="9BBB59">
                <a:lumMod val="75000"/>
              </a:srgbClr>
            </a:solidFill>
            <a:ln>
              <a:noFill/>
            </a:ln>
          </c:spPr>
          <c:invertIfNegative val="0"/>
          <c:cat>
            <c:strRef>
              <c:f>'Zestawienie ogólnokrajowe'!$H$140:$H$155</c:f>
              <c:strCache>
                <c:ptCount val="16"/>
                <c:pt idx="0">
                  <c:v>wielkopolskie</c:v>
                </c:pt>
                <c:pt idx="1">
                  <c:v>lubuskie</c:v>
                </c:pt>
                <c:pt idx="2">
                  <c:v>zachodniopomorskie</c:v>
                </c:pt>
                <c:pt idx="3">
                  <c:v>kujawsko-pomorskie</c:v>
                </c:pt>
                <c:pt idx="4">
                  <c:v>dolnośląskie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podlaskie</c:v>
                </c:pt>
                <c:pt idx="8">
                  <c:v>lubelskie</c:v>
                </c:pt>
                <c:pt idx="9">
                  <c:v>łódzkie</c:v>
                </c:pt>
                <c:pt idx="10">
                  <c:v>podkarpackie</c:v>
                </c:pt>
                <c:pt idx="11">
                  <c:v>pomorskie</c:v>
                </c:pt>
                <c:pt idx="12">
                  <c:v>śląskie</c:v>
                </c:pt>
                <c:pt idx="13">
                  <c:v>opolskie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'Zestawienie ogólnokrajowe'!$M$140:$M$155</c:f>
              <c:numCache>
                <c:formatCode>General</c:formatCode>
                <c:ptCount val="16"/>
                <c:pt idx="0">
                  <c:v>11</c:v>
                </c:pt>
                <c:pt idx="1">
                  <c:v>3</c:v>
                </c:pt>
                <c:pt idx="2">
                  <c:v>3</c:v>
                </c:pt>
                <c:pt idx="3">
                  <c:v>8</c:v>
                </c:pt>
                <c:pt idx="4">
                  <c:v>21</c:v>
                </c:pt>
                <c:pt idx="5">
                  <c:v>8</c:v>
                </c:pt>
                <c:pt idx="6">
                  <c:v>12</c:v>
                </c:pt>
                <c:pt idx="7">
                  <c:v>1</c:v>
                </c:pt>
                <c:pt idx="8">
                  <c:v>10</c:v>
                </c:pt>
                <c:pt idx="9">
                  <c:v>14</c:v>
                </c:pt>
                <c:pt idx="10">
                  <c:v>3</c:v>
                </c:pt>
                <c:pt idx="11">
                  <c:v>7</c:v>
                </c:pt>
                <c:pt idx="12">
                  <c:v>22</c:v>
                </c:pt>
                <c:pt idx="13">
                  <c:v>18</c:v>
                </c:pt>
                <c:pt idx="14">
                  <c:v>1</c:v>
                </c:pt>
                <c:pt idx="1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6E-4CD0-8B59-C3A232DBA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637888"/>
        <c:axId val="161639424"/>
      </c:barChart>
      <c:catAx>
        <c:axId val="16163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61639424"/>
        <c:crosses val="autoZero"/>
        <c:auto val="1"/>
        <c:lblAlgn val="ctr"/>
        <c:lblOffset val="100"/>
        <c:noMultiLvlLbl val="0"/>
      </c:catAx>
      <c:valAx>
        <c:axId val="1616394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61637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Moc projektów</a:t>
            </a:r>
            <a:r>
              <a:rPr lang="pl-PL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w poszczególnych województwach z wyróżnieniem tych, które posiadają pozwolenie budowlane [MW]</a:t>
            </a:r>
            <a:endParaRPr lang="pl-PL">
              <a:solidFill>
                <a:schemeClr val="tx1">
                  <a:lumMod val="65000"/>
                  <a:lumOff val="35000"/>
                </a:schemeClr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3112162182476084"/>
          <c:w val="0.9413539756700704"/>
          <c:h val="0.5903432080456174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'Zestawienie ogólnokrajowe'!$I$136</c:f>
              <c:strCache>
                <c:ptCount val="1"/>
                <c:pt idx="0">
                  <c:v>Rozkład projektów w województwach</c:v>
                </c:pt>
              </c:strCache>
            </c:strRef>
          </c:tx>
          <c:invertIfNegative val="0"/>
          <c:cat>
            <c:strRef>
              <c:f>'Zestawienie ogólnokrajowe'!$H$140:$H$155</c:f>
              <c:strCache>
                <c:ptCount val="16"/>
                <c:pt idx="0">
                  <c:v>wielkopolskie</c:v>
                </c:pt>
                <c:pt idx="1">
                  <c:v>lubuskie</c:v>
                </c:pt>
                <c:pt idx="2">
                  <c:v>zachodniopomorskie</c:v>
                </c:pt>
                <c:pt idx="3">
                  <c:v>kujawsko-pomorskie</c:v>
                </c:pt>
                <c:pt idx="4">
                  <c:v>dolnośląskie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podlaskie</c:v>
                </c:pt>
                <c:pt idx="8">
                  <c:v>lubelskie</c:v>
                </c:pt>
                <c:pt idx="9">
                  <c:v>łódzkie</c:v>
                </c:pt>
                <c:pt idx="10">
                  <c:v>podkarpackie</c:v>
                </c:pt>
                <c:pt idx="11">
                  <c:v>pomorskie</c:v>
                </c:pt>
                <c:pt idx="12">
                  <c:v>śląskie</c:v>
                </c:pt>
                <c:pt idx="13">
                  <c:v>opolskie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'Zestawienie ogólnokrajowe'!$L$140:$L$155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8.8899999999999864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53-4575-B135-33FDB6FCCDF9}"/>
            </c:ext>
          </c:extLst>
        </c:ser>
        <c:ser>
          <c:idx val="0"/>
          <c:order val="1"/>
          <c:tx>
            <c:strRef>
              <c:f>'Zestawienie ogólnokrajowe'!$M$136</c:f>
              <c:strCache>
                <c:ptCount val="1"/>
                <c:pt idx="0">
                  <c:v>Projekty, które mają ważne pozwolenia budowlane </c:v>
                </c:pt>
              </c:strCache>
            </c:strRef>
          </c:tx>
          <c:invertIfNegative val="0"/>
          <c:cat>
            <c:strRef>
              <c:f>'Zestawienie ogólnokrajowe'!$H$140:$H$155</c:f>
              <c:strCache>
                <c:ptCount val="16"/>
                <c:pt idx="0">
                  <c:v>wielkopolskie</c:v>
                </c:pt>
                <c:pt idx="1">
                  <c:v>lubuskie</c:v>
                </c:pt>
                <c:pt idx="2">
                  <c:v>zachodniopomorskie</c:v>
                </c:pt>
                <c:pt idx="3">
                  <c:v>kujawsko-pomorskie</c:v>
                </c:pt>
                <c:pt idx="4">
                  <c:v>dolnośląskie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podlaskie</c:v>
                </c:pt>
                <c:pt idx="8">
                  <c:v>lubelskie</c:v>
                </c:pt>
                <c:pt idx="9">
                  <c:v>łódzkie</c:v>
                </c:pt>
                <c:pt idx="10">
                  <c:v>podkarpackie</c:v>
                </c:pt>
                <c:pt idx="11">
                  <c:v>pomorskie</c:v>
                </c:pt>
                <c:pt idx="12">
                  <c:v>śląskie</c:v>
                </c:pt>
                <c:pt idx="13">
                  <c:v>opolskie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'Zestawienie ogólnokrajowe'!$N$140:$N$155</c:f>
              <c:numCache>
                <c:formatCode>0.00</c:formatCode>
                <c:ptCount val="16"/>
                <c:pt idx="0">
                  <c:v>23.691040000000001</c:v>
                </c:pt>
                <c:pt idx="1">
                  <c:v>6.3150000000000004</c:v>
                </c:pt>
                <c:pt idx="2">
                  <c:v>5</c:v>
                </c:pt>
                <c:pt idx="3">
                  <c:v>15.450799999999999</c:v>
                </c:pt>
                <c:pt idx="4">
                  <c:v>65.402029999999996</c:v>
                </c:pt>
                <c:pt idx="5">
                  <c:v>19.00048</c:v>
                </c:pt>
                <c:pt idx="6">
                  <c:v>66.457480000000004</c:v>
                </c:pt>
                <c:pt idx="7">
                  <c:v>5</c:v>
                </c:pt>
                <c:pt idx="8">
                  <c:v>5.7875100000000002</c:v>
                </c:pt>
                <c:pt idx="9">
                  <c:v>11.80078</c:v>
                </c:pt>
                <c:pt idx="10">
                  <c:v>3.15</c:v>
                </c:pt>
                <c:pt idx="11">
                  <c:v>4.0604499999999994</c:v>
                </c:pt>
                <c:pt idx="12">
                  <c:v>13.314159999999999</c:v>
                </c:pt>
                <c:pt idx="13">
                  <c:v>177.19884999999994</c:v>
                </c:pt>
                <c:pt idx="14">
                  <c:v>1</c:v>
                </c:pt>
                <c:pt idx="15">
                  <c:v>3.78674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53-4575-B135-33FDB6FCC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690368"/>
        <c:axId val="161691904"/>
      </c:barChart>
      <c:catAx>
        <c:axId val="16169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61691904"/>
        <c:crosses val="autoZero"/>
        <c:auto val="1"/>
        <c:lblAlgn val="ctr"/>
        <c:lblOffset val="100"/>
        <c:noMultiLvlLbl val="0"/>
      </c:catAx>
      <c:valAx>
        <c:axId val="1616919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61690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>
                <a:solidFill>
                  <a:schemeClr val="tx1">
                    <a:lumMod val="65000"/>
                    <a:lumOff val="35000"/>
                  </a:schemeClr>
                </a:solidFill>
              </a:rPr>
              <a:t>Stan zaawansowania projektów: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4F81BD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B89B-43D7-96A0-EA10686C15CC}"/>
              </c:ext>
            </c:extLst>
          </c:dPt>
          <c:dPt>
            <c:idx val="1"/>
            <c:invertIfNegative val="0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B89B-43D7-96A0-EA10686C15CC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40000"/>
                  <a:lumOff val="6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B89B-43D7-96A0-EA10686C15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'Zestawienie ogólnokrajowe'!$C$115:$E$115</c:f>
              <c:strCache>
                <c:ptCount val="3"/>
                <c:pt idx="0">
                  <c:v>warunki przyłączenia wg Operatorów</c:v>
                </c:pt>
                <c:pt idx="1">
                  <c:v>umowę przyłączeniową wg Operatorów</c:v>
                </c:pt>
                <c:pt idx="2">
                  <c:v>pozwolenie budowlane zidentyfikowane przez IEO</c:v>
                </c:pt>
              </c:strCache>
            </c:strRef>
          </c:cat>
          <c:val>
            <c:numRef>
              <c:f>'Zestawienie ogólnokrajowe'!$C$118:$E$118</c:f>
              <c:numCache>
                <c:formatCode>0%</c:formatCode>
                <c:ptCount val="3"/>
                <c:pt idx="0">
                  <c:v>5.1948051948051951E-2</c:v>
                </c:pt>
                <c:pt idx="1">
                  <c:v>3.2467532467532464E-2</c:v>
                </c:pt>
                <c:pt idx="2">
                  <c:v>0.97402597402597402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9B-43D7-96A0-EA10686C1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740288"/>
        <c:axId val="161741824"/>
      </c:barChart>
      <c:catAx>
        <c:axId val="161740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61741824"/>
        <c:crosses val="autoZero"/>
        <c:auto val="1"/>
        <c:lblAlgn val="ctr"/>
        <c:lblOffset val="100"/>
        <c:noMultiLvlLbl val="0"/>
      </c:catAx>
      <c:valAx>
        <c:axId val="161741824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0%" sourceLinked="1"/>
        <c:majorTickMark val="out"/>
        <c:minorTickMark val="none"/>
        <c:tickLblPos val="nextTo"/>
        <c:spPr>
          <a:ln w="25400">
            <a:solidFill>
              <a:srgbClr val="9BBB59">
                <a:lumMod val="50000"/>
              </a:srgbClr>
            </a:solidFill>
          </a:ln>
        </c:spPr>
        <c:crossAx val="16174028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Moc przyłączeniowa projektów w poszczególnych przedziałach mocy [MW]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'Zestawienie ogólnokrajowe'!$H$83</c:f>
              <c:strCache>
                <c:ptCount val="1"/>
                <c:pt idx="0">
                  <c:v>moc [MW]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07DF-4A83-B0F3-3424CF1121D0}"/>
              </c:ext>
            </c:extLst>
          </c:dPt>
          <c:dPt>
            <c:idx val="1"/>
            <c:invertIfNegative val="0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07DF-4A83-B0F3-3424CF1121D0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40000"/>
                  <a:lumOff val="6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07DF-4A83-B0F3-3424CF1121D0}"/>
              </c:ext>
            </c:extLst>
          </c:dPt>
          <c:dPt>
            <c:idx val="4"/>
            <c:invertIfNegative val="0"/>
            <c:bubble3D val="0"/>
            <c:spPr>
              <a:solidFill>
                <a:srgbClr val="4BACC6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7-07DF-4A83-B0F3-3424CF1121D0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'Zestawienie ogólnokrajowe'!$I$81:$N$81</c:f>
              <c:strCache>
                <c:ptCount val="6"/>
                <c:pt idx="0">
                  <c:v>0,5-1MW</c:v>
                </c:pt>
                <c:pt idx="1">
                  <c:v>&gt;1 MW</c:v>
                </c:pt>
                <c:pt idx="2">
                  <c:v>≥5 MW</c:v>
                </c:pt>
                <c:pt idx="3">
                  <c:v>≥10MW</c:v>
                </c:pt>
                <c:pt idx="4">
                  <c:v>≥30 MW</c:v>
                </c:pt>
                <c:pt idx="5">
                  <c:v>≥50 MW</c:v>
                </c:pt>
              </c:strCache>
            </c:strRef>
          </c:cat>
          <c:val>
            <c:numRef>
              <c:f>'Zestawienie ogólnokrajowe'!$I$83:$N$83</c:f>
              <c:numCache>
                <c:formatCode>_-* #\ ##0.00\ _z_ł_-;\-* #\ ##0.00\ _z_ł_-;_-* "-"??\ _z_ł_-;_-@_-</c:formatCode>
                <c:ptCount val="6"/>
                <c:pt idx="0">
                  <c:v>53.89978</c:v>
                </c:pt>
                <c:pt idx="1">
                  <c:v>33.25</c:v>
                </c:pt>
                <c:pt idx="2">
                  <c:v>71.057000000000002</c:v>
                </c:pt>
                <c:pt idx="3">
                  <c:v>55</c:v>
                </c:pt>
                <c:pt idx="4">
                  <c:v>0</c:v>
                </c:pt>
                <c:pt idx="5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7DF-4A83-B0F3-3424CF112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795456"/>
        <c:axId val="167052416"/>
      </c:barChart>
      <c:catAx>
        <c:axId val="161795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67052416"/>
        <c:crosses val="autoZero"/>
        <c:auto val="1"/>
        <c:lblAlgn val="ctr"/>
        <c:lblOffset val="100"/>
        <c:noMultiLvlLbl val="0"/>
      </c:catAx>
      <c:valAx>
        <c:axId val="167052416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25400">
            <a:solidFill>
              <a:srgbClr val="9BBB59">
                <a:lumMod val="50000"/>
              </a:srgbClr>
            </a:solidFill>
          </a:ln>
        </c:spPr>
        <c:crossAx val="161795456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n-US"/>
              <a:t>Wydane pozwolenia budowlane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'Zestawienie ogólnokrajowe'!$K$55</c:f>
              <c:strCache>
                <c:ptCount val="1"/>
                <c:pt idx="0">
                  <c:v>Wydane pozwolenia budowlane w poszczególnych miesiącach</c:v>
                </c:pt>
              </c:strCache>
            </c:strRef>
          </c:tx>
          <c:spPr>
            <a:solidFill>
              <a:srgbClr val="F79646">
                <a:lumMod val="40000"/>
                <a:lumOff val="60000"/>
              </a:srgb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('Zestawienie ogólnokrajowe'!$F$59:$Q$59,'Zestawienie ogólnokrajowe'!$F$64:$Q$64,'Zestawienie ogólnokrajowe'!$F$69:$O$69)</c:f>
              <c:strCache>
                <c:ptCount val="34"/>
                <c:pt idx="0">
                  <c:v>styczeń 2021</c:v>
                </c:pt>
                <c:pt idx="1">
                  <c:v>luty 2021</c:v>
                </c:pt>
                <c:pt idx="2">
                  <c:v>marzec 2021</c:v>
                </c:pt>
                <c:pt idx="3">
                  <c:v>kwiecień 2021</c:v>
                </c:pt>
                <c:pt idx="4">
                  <c:v>maj 2021</c:v>
                </c:pt>
                <c:pt idx="5">
                  <c:v>czerwiec 2021</c:v>
                </c:pt>
                <c:pt idx="6">
                  <c:v>lipiec 2021</c:v>
                </c:pt>
                <c:pt idx="7">
                  <c:v>sierpień 2021</c:v>
                </c:pt>
                <c:pt idx="8">
                  <c:v>wrzesień 2021</c:v>
                </c:pt>
                <c:pt idx="9">
                  <c:v>październik 2021</c:v>
                </c:pt>
                <c:pt idx="10">
                  <c:v>listopad 2021</c:v>
                </c:pt>
                <c:pt idx="11">
                  <c:v>grudzień 2021</c:v>
                </c:pt>
                <c:pt idx="12">
                  <c:v>styczeń 2022</c:v>
                </c:pt>
                <c:pt idx="13">
                  <c:v>luty 2022</c:v>
                </c:pt>
                <c:pt idx="14">
                  <c:v>marzec 2022</c:v>
                </c:pt>
                <c:pt idx="15">
                  <c:v>kwiecień 2022</c:v>
                </c:pt>
                <c:pt idx="16">
                  <c:v>maj 2022</c:v>
                </c:pt>
                <c:pt idx="17">
                  <c:v>czerwiec 2022</c:v>
                </c:pt>
                <c:pt idx="18">
                  <c:v>lipiec 2022</c:v>
                </c:pt>
                <c:pt idx="19">
                  <c:v>sierpień 2022</c:v>
                </c:pt>
                <c:pt idx="20">
                  <c:v>wrzesień 2022</c:v>
                </c:pt>
                <c:pt idx="21">
                  <c:v>październik 2022</c:v>
                </c:pt>
                <c:pt idx="22">
                  <c:v>listopad 2022</c:v>
                </c:pt>
                <c:pt idx="23">
                  <c:v>grudzień 2022</c:v>
                </c:pt>
                <c:pt idx="24">
                  <c:v>styczeń 2023</c:v>
                </c:pt>
                <c:pt idx="25">
                  <c:v>luty 2023</c:v>
                </c:pt>
                <c:pt idx="26">
                  <c:v>marzec 2023</c:v>
                </c:pt>
                <c:pt idx="27">
                  <c:v>kwiecień 2023</c:v>
                </c:pt>
                <c:pt idx="28">
                  <c:v>maj 2023</c:v>
                </c:pt>
                <c:pt idx="29">
                  <c:v>czerwiec 2023</c:v>
                </c:pt>
                <c:pt idx="30">
                  <c:v>lipiec 2023</c:v>
                </c:pt>
                <c:pt idx="31">
                  <c:v>sierpień 2023</c:v>
                </c:pt>
                <c:pt idx="32">
                  <c:v>wrzesień 2023</c:v>
                </c:pt>
                <c:pt idx="33">
                  <c:v>październik 2023</c:v>
                </c:pt>
              </c:strCache>
            </c:strRef>
          </c:cat>
          <c:val>
            <c:numRef>
              <c:f>('Zestawienie ogólnokrajowe'!$F$61:$Q$61,'Zestawienie ogólnokrajowe'!$F$66:$Q$66,'Zestawienie ogólnokrajowe'!$F$71:$O$71)</c:f>
              <c:numCache>
                <c:formatCode>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12.464630000000001</c:v>
                </c:pt>
                <c:pt idx="28">
                  <c:v>30.886240000000001</c:v>
                </c:pt>
                <c:pt idx="29">
                  <c:v>25.261610000000001</c:v>
                </c:pt>
                <c:pt idx="30">
                  <c:v>151.61950999999993</c:v>
                </c:pt>
                <c:pt idx="31">
                  <c:v>113.01005000000001</c:v>
                </c:pt>
                <c:pt idx="32">
                  <c:v>37.973279999999995</c:v>
                </c:pt>
                <c:pt idx="33">
                  <c:v>51.9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BA-4962-A2DA-2A5843E52C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67101184"/>
        <c:axId val="167103872"/>
      </c:barChart>
      <c:catAx>
        <c:axId val="16710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67103872"/>
        <c:crosses val="autoZero"/>
        <c:auto val="1"/>
        <c:lblAlgn val="ctr"/>
        <c:lblOffset val="100"/>
        <c:noMultiLvlLbl val="0"/>
      </c:catAx>
      <c:valAx>
        <c:axId val="1671038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8145488843515027E-3"/>
              <c:y val="6.1315332864064688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67101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Moc przyłączeniowa oraz liczba projektów z wydanymi warunkami przyłączenia [MW]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'Zestawienie ogólnokrajowe'!$I$190</c:f>
              <c:strCache>
                <c:ptCount val="1"/>
                <c:pt idx="0">
                  <c:v>Moc [MW]</c:v>
                </c:pt>
              </c:strCache>
            </c:strRef>
          </c:tx>
          <c:spPr>
            <a:solidFill>
              <a:srgbClr val="4BACC6">
                <a:lumMod val="60000"/>
                <a:lumOff val="40000"/>
              </a:srgb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AEE-4DD0-863A-938E89E6CEA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AEE-4DD0-863A-938E89E6CEA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AEE-4DD0-863A-938E89E6CEA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AEE-4DD0-863A-938E89E6CEA5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'Zestawienie ogólnokrajowe'!$J$188:$N$188</c:f>
              <c:strCache>
                <c:ptCount val="5"/>
                <c:pt idx="0">
                  <c:v>Enea</c:v>
                </c:pt>
                <c:pt idx="1">
                  <c:v>Energa</c:v>
                </c:pt>
                <c:pt idx="2">
                  <c:v>PGE</c:v>
                </c:pt>
                <c:pt idx="3">
                  <c:v>Tauron</c:v>
                </c:pt>
                <c:pt idx="4">
                  <c:v>PSE</c:v>
                </c:pt>
              </c:strCache>
            </c:strRef>
          </c:cat>
          <c:val>
            <c:numRef>
              <c:f>'Zestawienie ogólnokrajowe'!$J$190:$N$190</c:f>
              <c:numCache>
                <c:formatCode>_-* #\ ##0.00\ _z_ł_-;\-* #\ ##0.00\ _z_ł_-;_-* "-"??\ _z_ł_-;_-@_-</c:formatCode>
                <c:ptCount val="5"/>
                <c:pt idx="0">
                  <c:v>0</c:v>
                </c:pt>
                <c:pt idx="1">
                  <c:v>12.19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EE-4DD0-863A-938E89E6CEA5}"/>
            </c:ext>
          </c:extLst>
        </c:ser>
        <c:ser>
          <c:idx val="1"/>
          <c:order val="1"/>
          <c:tx>
            <c:strRef>
              <c:f>'Zestawienie ogólnokrajowe'!$I$189</c:f>
              <c:strCache>
                <c:ptCount val="1"/>
                <c:pt idx="0">
                  <c:v>Liczba</c:v>
                </c:pt>
              </c:strCache>
            </c:strRef>
          </c:tx>
          <c:spPr>
            <a:solidFill>
              <a:srgbClr val="18468B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'Zestawienie ogólnokrajowe'!$J$188:$N$188</c:f>
              <c:strCache>
                <c:ptCount val="5"/>
                <c:pt idx="0">
                  <c:v>Enea</c:v>
                </c:pt>
                <c:pt idx="1">
                  <c:v>Energa</c:v>
                </c:pt>
                <c:pt idx="2">
                  <c:v>PGE</c:v>
                </c:pt>
                <c:pt idx="3">
                  <c:v>Tauron</c:v>
                </c:pt>
                <c:pt idx="4">
                  <c:v>PSE</c:v>
                </c:pt>
              </c:strCache>
            </c:strRef>
          </c:cat>
          <c:val>
            <c:numRef>
              <c:f>'Zestawienie ogólnokrajowe'!$J$189:$N$189</c:f>
              <c:numCache>
                <c:formatCode>_-* #\ ##0\ _z_ł_-;\-* #\ ##0\ _z_ł_-;_-* "-"??\ _z_ł_-;_-@_-</c:formatCode>
                <c:ptCount val="5"/>
                <c:pt idx="0">
                  <c:v>0</c:v>
                </c:pt>
                <c:pt idx="1">
                  <c:v>7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EE-4DD0-863A-938E89E6C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5264"/>
        <c:axId val="161281152"/>
      </c:barChart>
      <c:catAx>
        <c:axId val="161275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61281152"/>
        <c:crosses val="autoZero"/>
        <c:auto val="1"/>
        <c:lblAlgn val="ctr"/>
        <c:lblOffset val="100"/>
        <c:noMultiLvlLbl val="0"/>
      </c:catAx>
      <c:valAx>
        <c:axId val="16128115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25400">
            <a:solidFill>
              <a:srgbClr val="9BBB59">
                <a:lumMod val="50000"/>
              </a:srgbClr>
            </a:solidFill>
          </a:ln>
        </c:spPr>
        <c:crossAx val="161275264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12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ROZKŁAD MOCY PROJEKTÓW DLA DEWELOPERÓW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945061687986652E-2"/>
          <c:y val="8.2474308203169325E-2"/>
          <c:w val="0.93054938312013347"/>
          <c:h val="0.681206105750549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'Deweloperzy zestawienie '!$E$7</c:f>
              <c:strCache>
                <c:ptCount val="1"/>
                <c:pt idx="0">
                  <c:v>Liczba projektów</c:v>
                </c:pt>
              </c:strCache>
            </c:strRef>
          </c:tx>
          <c:spPr>
            <a:solidFill>
              <a:srgbClr val="F79646">
                <a:lumMod val="40000"/>
                <a:lumOff val="6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'Deweloperzy zestawienie '!$C$8:$C$26</c:f>
              <c:strCache>
                <c:ptCount val="19"/>
                <c:pt idx="0">
                  <c:v>X</c:v>
                </c:pt>
                <c:pt idx="1">
                  <c:v>X</c:v>
                </c:pt>
                <c:pt idx="2">
                  <c:v>X</c:v>
                </c:pt>
                <c:pt idx="3">
                  <c:v>X</c:v>
                </c:pt>
                <c:pt idx="4">
                  <c:v>X</c:v>
                </c:pt>
                <c:pt idx="5">
                  <c:v>X</c:v>
                </c:pt>
                <c:pt idx="6">
                  <c:v>X</c:v>
                </c:pt>
                <c:pt idx="7">
                  <c:v>X</c:v>
                </c:pt>
                <c:pt idx="8">
                  <c:v>X</c:v>
                </c:pt>
                <c:pt idx="9">
                  <c:v>X</c:v>
                </c:pt>
                <c:pt idx="10">
                  <c:v>X</c:v>
                </c:pt>
                <c:pt idx="11">
                  <c:v>X</c:v>
                </c:pt>
                <c:pt idx="12">
                  <c:v>X</c:v>
                </c:pt>
                <c:pt idx="13">
                  <c:v>X</c:v>
                </c:pt>
                <c:pt idx="14">
                  <c:v>X</c:v>
                </c:pt>
                <c:pt idx="15">
                  <c:v>X</c:v>
                </c:pt>
                <c:pt idx="16">
                  <c:v>X</c:v>
                </c:pt>
                <c:pt idx="17">
                  <c:v>X</c:v>
                </c:pt>
                <c:pt idx="18">
                  <c:v>X</c:v>
                </c:pt>
              </c:strCache>
            </c:strRef>
          </c:cat>
          <c:val>
            <c:numRef>
              <c:f>'Deweloperzy zestawienie '!$D$8:$D$26</c:f>
              <c:numCache>
                <c:formatCode>_-* #\ ##0.0\ _z_ł_-;\-* #\ ##0.0\ _z_ł_-;_-* "-"??\ _z_ł_-;_-@_-</c:formatCode>
                <c:ptCount val="1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51-4B94-A430-3712FB98D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27264"/>
        <c:axId val="160828800"/>
      </c:barChart>
      <c:catAx>
        <c:axId val="16082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txPr>
          <a:bodyPr/>
          <a:lstStyle/>
          <a:p>
            <a:pPr>
              <a:defRPr sz="1600"/>
            </a:pPr>
            <a:endParaRPr lang="pl-PL"/>
          </a:p>
        </c:txPr>
        <c:crossAx val="160828800"/>
        <c:crosses val="autoZero"/>
        <c:auto val="1"/>
        <c:lblAlgn val="ctr"/>
        <c:lblOffset val="100"/>
        <c:noMultiLvlLbl val="0"/>
      </c:catAx>
      <c:valAx>
        <c:axId val="1608288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txPr>
          <a:bodyPr/>
          <a:lstStyle/>
          <a:p>
            <a:pPr>
              <a:defRPr sz="1600"/>
            </a:pPr>
            <a:endParaRPr lang="pl-PL"/>
          </a:p>
        </c:txPr>
        <c:crossAx val="160827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Rozkład procentowy liczby projektów dla największych deweloperów</a:t>
            </a:r>
          </a:p>
        </c:rich>
      </c:tx>
      <c:layout>
        <c:manualLayout>
          <c:xMode val="edge"/>
          <c:yMode val="edge"/>
          <c:x val="0.1857735306301099"/>
          <c:y val="1.089157865419158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3.1824692918178774E-3"/>
          <c:y val="5.0446093626920485E-2"/>
          <c:w val="0.6648590628527471"/>
          <c:h val="0.76855784138001315"/>
        </c:manualLayout>
      </c:layout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6776-42BF-8DB0-5B72EE6FEF2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06-40A7-B2EC-11D6CAE12FD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506-40A7-B2EC-11D6CAE12FD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506-40A7-B2EC-11D6CAE12FD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06-40A7-B2EC-11D6CAE12FD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506-40A7-B2EC-11D6CAE12FD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506-40A7-B2EC-11D6CAE12FD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506-40A7-B2EC-11D6CAE12FD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506-40A7-B2EC-11D6CAE12FD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506-40A7-B2EC-11D6CAE12FD2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506-40A7-B2EC-11D6CAE12FD2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506-40A7-B2EC-11D6CAE12FD2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506-40A7-B2EC-11D6CAE12FD2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506-40A7-B2EC-11D6CAE12FD2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C506-40A7-B2EC-11D6CAE12FD2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C506-40A7-B2EC-11D6CAE12FD2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C506-40A7-B2EC-11D6CAE12FD2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C506-40A7-B2EC-11D6CAE12FD2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C506-40A7-B2EC-11D6CAE12FD2}"/>
              </c:ext>
            </c:extLst>
          </c:dPt>
          <c:dPt>
            <c:idx val="19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C506-40A7-B2EC-11D6CAE12FD2}"/>
              </c:ext>
            </c:extLst>
          </c:dPt>
          <c:dPt>
            <c:idx val="20"/>
            <c:bubble3D val="0"/>
            <c:spPr>
              <a:solidFill>
                <a:srgbClr val="D3D3D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C506-40A7-B2EC-11D6CAE12FD2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C506-40A7-B2EC-11D6CAE12FD2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C506-40A7-B2EC-11D6CAE12FD2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C506-40A7-B2EC-11D6CAE12FD2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C506-40A7-B2EC-11D6CAE12FD2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C506-40A7-B2EC-11D6CAE12FD2}"/>
              </c:ext>
            </c:extLst>
          </c:dPt>
          <c:dPt>
            <c:idx val="2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C506-40A7-B2EC-11D6CAE12FD2}"/>
              </c:ext>
            </c:extLst>
          </c:dPt>
          <c:dPt>
            <c:idx val="27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C506-40A7-B2EC-11D6CAE12F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'Deweloperzy zestawienie '!$J$9:$J$28</c:f>
              <c:strCache>
                <c:ptCount val="20"/>
                <c:pt idx="0">
                  <c:v>X</c:v>
                </c:pt>
                <c:pt idx="1">
                  <c:v>X</c:v>
                </c:pt>
                <c:pt idx="2">
                  <c:v>X</c:v>
                </c:pt>
                <c:pt idx="3">
                  <c:v>X</c:v>
                </c:pt>
                <c:pt idx="4">
                  <c:v>X</c:v>
                </c:pt>
                <c:pt idx="5">
                  <c:v>X</c:v>
                </c:pt>
                <c:pt idx="6">
                  <c:v>X</c:v>
                </c:pt>
                <c:pt idx="7">
                  <c:v>X</c:v>
                </c:pt>
                <c:pt idx="8">
                  <c:v>X</c:v>
                </c:pt>
                <c:pt idx="9">
                  <c:v>X</c:v>
                </c:pt>
                <c:pt idx="10">
                  <c:v>X</c:v>
                </c:pt>
                <c:pt idx="11">
                  <c:v>X</c:v>
                </c:pt>
                <c:pt idx="12">
                  <c:v>X</c:v>
                </c:pt>
                <c:pt idx="13">
                  <c:v>X</c:v>
                </c:pt>
                <c:pt idx="14">
                  <c:v>X</c:v>
                </c:pt>
                <c:pt idx="15">
                  <c:v>X</c:v>
                </c:pt>
                <c:pt idx="16">
                  <c:v>X</c:v>
                </c:pt>
                <c:pt idx="17">
                  <c:v>X</c:v>
                </c:pt>
                <c:pt idx="18">
                  <c:v>X</c:v>
                </c:pt>
                <c:pt idx="19">
                  <c:v>Pozostałe projekty zidentyfikowanych inwestorów</c:v>
                </c:pt>
              </c:strCache>
            </c:strRef>
          </c:cat>
          <c:val>
            <c:numRef>
              <c:f>'Deweloperzy zestawienie '!$K$9:$K$28</c:f>
              <c:numCache>
                <c:formatCode>General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-32.71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C506-40A7-B2EC-11D6CAE12FD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26"/>
        <c:splitType val="percent"/>
        <c:splitPos val="11"/>
        <c:secondPieSize val="135"/>
        <c:ser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prstDash val="solid"/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 b="1" i="0" baseline="0">
                <a:effectLst/>
              </a:rPr>
              <a:t>Liczba wydanych pozwoleń budownalnych w poszczególnych latach (dotyczy projektów niewybudowanych)</a:t>
            </a:r>
            <a:endParaRPr lang="pl-PL" sz="11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stacked"/>
        <c:varyColors val="0"/>
        <c:ser>
          <c:idx val="1"/>
          <c:order val="0"/>
          <c:spPr>
            <a:solidFill>
              <a:srgbClr val="F79646">
                <a:lumMod val="40000"/>
                <a:lumOff val="6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2023*</c:v>
                </c:pt>
              </c:strCache>
            </c:strRef>
          </c:cat>
          <c:val>
            <c:numRef>
              <c:f>'Projekty z danego zakresu mocy'!$J$11:$M$11</c:f>
              <c:numCache>
                <c:formatCode>_-* #\ ##0\ _z_ł_-;\-* #\ ##0\ _z_ł_-;_-* "-"??\ _z_ł_-;_-@_-</c:formatCode>
                <c:ptCount val="4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146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0603-45D4-8AA0-2A1AE673E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389952"/>
        <c:axId val="157391488"/>
      </c:barChart>
      <c:catAx>
        <c:axId val="15738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7391488"/>
        <c:crosses val="autoZero"/>
        <c:auto val="1"/>
        <c:lblAlgn val="ctr"/>
        <c:lblOffset val="100"/>
        <c:noMultiLvlLbl val="0"/>
      </c:catAx>
      <c:valAx>
        <c:axId val="1573914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7389952"/>
        <c:crosses val="autoZero"/>
        <c:crossBetween val="between"/>
      </c:valAx>
      <c:spPr>
        <a:ln>
          <a:noFill/>
        </a:ln>
      </c:spPr>
    </c:plotArea>
    <c:legend>
      <c:legendPos val="b"/>
      <c:legendEntry>
        <c:idx val="0"/>
        <c:delete val="1"/>
      </c:legendEntry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 projektów, które są na danym etapie zaawansowania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7419347197547641"/>
        </c:manualLayout>
      </c:layout>
      <c:barChart>
        <c:barDir val="col"/>
        <c:grouping val="clustered"/>
        <c:varyColors val="0"/>
        <c:ser>
          <c:idx val="1"/>
          <c:order val="0"/>
          <c:tx>
            <c:v>Wydane warunki przyłączenia wg Operatorów</c:v>
          </c:tx>
          <c:spPr>
            <a:solidFill>
              <a:srgbClr val="F79646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2023*</c:v>
                </c:pt>
              </c:strCache>
            </c:strRef>
          </c:cat>
          <c:val>
            <c:numRef>
              <c:f>'Projekty z danego zakresu mocy'!$J$15:$M$15</c:f>
              <c:numCache>
                <c:formatCode>_-* #\ ##0\ _z_ł_-;\-* #\ ##0\ _z_ł_-;_-* "-"??\ _z_ł_-;_-@_-</c:formatCode>
                <c:ptCount val="4"/>
                <c:pt idx="0">
                  <c:v>0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29-4408-A709-6915FB34994E}"/>
            </c:ext>
          </c:extLst>
        </c:ser>
        <c:ser>
          <c:idx val="0"/>
          <c:order val="1"/>
          <c:tx>
            <c:v>Zawarte umowy o przyłączenie wg Operatorów</c:v>
          </c:tx>
          <c:spPr>
            <a:solidFill>
              <a:srgbClr val="F79646">
                <a:lumMod val="60000"/>
                <a:lumOff val="4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2023*</c:v>
                </c:pt>
              </c:strCache>
            </c:strRef>
          </c:cat>
          <c:val>
            <c:numRef>
              <c:f>'Projekty z danego zakresu mocy'!$J$13:$M$13</c:f>
              <c:numCache>
                <c:formatCode>_-* #\ ##0\ _z_ł_-;\-* #\ ##0\ _z_ł_-;_-* "-"??\ _z_ł_-;_-@_-</c:formatCode>
                <c:ptCount val="4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29-4408-A709-6915FB34994E}"/>
            </c:ext>
          </c:extLst>
        </c:ser>
        <c:ser>
          <c:idx val="2"/>
          <c:order val="2"/>
          <c:tx>
            <c:v>Wydane pozwolenia budowlane zidentyfikowane przez IEO</c:v>
          </c:tx>
          <c:spPr>
            <a:solidFill>
              <a:srgbClr val="F79646">
                <a:lumMod val="20000"/>
                <a:lumOff val="8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2023*</c:v>
                </c:pt>
              </c:strCache>
            </c:strRef>
          </c:cat>
          <c:val>
            <c:numRef>
              <c:f>'Projekty z danego zakresu mocy'!$J$11:$M$11</c:f>
              <c:numCache>
                <c:formatCode>_-* #\ ##0\ _z_ł_-;\-* #\ ##0\ _z_ł_-;_-* "-"??\ _z_ł_-;_-@_-</c:formatCode>
                <c:ptCount val="4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29-4408-A709-6915FB349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095808"/>
        <c:axId val="159118080"/>
      </c:barChart>
      <c:catAx>
        <c:axId val="15909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9118080"/>
        <c:crosses val="autoZero"/>
        <c:auto val="1"/>
        <c:lblAlgn val="ctr"/>
        <c:lblOffset val="100"/>
        <c:noMultiLvlLbl val="0"/>
      </c:catAx>
      <c:valAx>
        <c:axId val="1591180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9095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2415277510323221"/>
          <c:y val="0.8773104817640297"/>
          <c:w val="0.78482455982249655"/>
          <c:h val="0.1226895182359703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Moc projektów, które są na danym etapie zaawansowania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0502299315431085"/>
        </c:manualLayout>
      </c:layout>
      <c:barChart>
        <c:barDir val="col"/>
        <c:grouping val="clustered"/>
        <c:varyColors val="0"/>
        <c:ser>
          <c:idx val="1"/>
          <c:order val="0"/>
          <c:tx>
            <c:v>Wydane warunki przyłączenia wg Operatorów</c:v>
          </c:tx>
          <c:spPr>
            <a:solidFill>
              <a:srgbClr val="4F81BD">
                <a:lumMod val="75000"/>
              </a:srgb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2023*</c:v>
                </c:pt>
              </c:strCache>
            </c:strRef>
          </c:cat>
          <c:val>
            <c:numRef>
              <c:f>'Projekty z danego zakresu mocy'!$J$16:$M$16</c:f>
              <c:numCache>
                <c:formatCode>_-* #\ ##0.00\ _z_ł_-;\-* #\ ##0.00\ _z_ł_-;_-* "-"??\ _z_ł_-;_-@_-</c:formatCode>
                <c:ptCount val="4"/>
                <c:pt idx="0">
                  <c:v>0</c:v>
                </c:pt>
                <c:pt idx="1">
                  <c:v>3.28</c:v>
                </c:pt>
                <c:pt idx="2">
                  <c:v>8.91</c:v>
                </c:pt>
                <c:pt idx="3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8-4A67-B96C-119E0F856949}"/>
            </c:ext>
          </c:extLst>
        </c:ser>
        <c:ser>
          <c:idx val="0"/>
          <c:order val="1"/>
          <c:tx>
            <c:v>Zawarte umowy o przyłączenie wg Operatorów</c:v>
          </c:tx>
          <c:spPr>
            <a:solidFill>
              <a:srgbClr val="4F81BD">
                <a:lumMod val="60000"/>
                <a:lumOff val="40000"/>
              </a:srgb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2023*</c:v>
                </c:pt>
              </c:strCache>
            </c:strRef>
          </c:cat>
          <c:val>
            <c:numRef>
              <c:f>'Projekty z danego zakresu mocy'!$J$14:$M$14</c:f>
              <c:numCache>
                <c:formatCode>_-* #\ ##0.00\ _z_ł_-;\-* #\ ##0.00\ _z_ł_-;_-* "-"??\ _z_ł_-;_-@_-</c:formatCode>
                <c:ptCount val="4"/>
                <c:pt idx="0">
                  <c:v>0</c:v>
                </c:pt>
                <c:pt idx="1">
                  <c:v>2.9</c:v>
                </c:pt>
                <c:pt idx="2">
                  <c:v>0.755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8-4A67-B96C-119E0F856949}"/>
            </c:ext>
          </c:extLst>
        </c:ser>
        <c:ser>
          <c:idx val="2"/>
          <c:order val="2"/>
          <c:tx>
            <c:v>Wydane pozowlenia budowlane zidentyfikowane przez IEO</c:v>
          </c:tx>
          <c:spPr>
            <a:solidFill>
              <a:srgbClr val="4F81BD">
                <a:lumMod val="40000"/>
                <a:lumOff val="60000"/>
              </a:srgb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2023*</c:v>
                </c:pt>
              </c:strCache>
            </c:strRef>
          </c:cat>
          <c:val>
            <c:numRef>
              <c:f>'Projekty z danego zakresu mocy'!$J$12:$M$12</c:f>
              <c:numCache>
                <c:formatCode>_-* #\ ##0.00\ _z_ł_-;\-* #\ ##0.00\ _z_ł_-;_-* "-"??\ _z_ł_-;_-@_-</c:formatCode>
                <c:ptCount val="4"/>
                <c:pt idx="0">
                  <c:v>0</c:v>
                </c:pt>
                <c:pt idx="1">
                  <c:v>1.9</c:v>
                </c:pt>
                <c:pt idx="2">
                  <c:v>1.4</c:v>
                </c:pt>
                <c:pt idx="3">
                  <c:v>423.11531999999994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38-4A67-B96C-119E0F8569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57452544"/>
        <c:axId val="157470720"/>
      </c:barChart>
      <c:catAx>
        <c:axId val="15745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7470720"/>
        <c:crosses val="autoZero"/>
        <c:auto val="1"/>
        <c:lblAlgn val="ctr"/>
        <c:lblOffset val="100"/>
        <c:noMultiLvlLbl val="0"/>
      </c:catAx>
      <c:valAx>
        <c:axId val="1574707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7452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9456125888686344E-2"/>
          <c:y val="0.87496449920591823"/>
          <c:w val="0.88334578236005168"/>
          <c:h val="0.12503550079408177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Stan zaawansowania projektów: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4F81BD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5709-4D96-92EC-7FDCC5C5B4CC}"/>
              </c:ext>
            </c:extLst>
          </c:dPt>
          <c:dPt>
            <c:idx val="1"/>
            <c:invertIfNegative val="0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5709-4D96-92EC-7FDCC5C5B4CC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40000"/>
                  <a:lumOff val="6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5709-4D96-92EC-7FDCC5C5B4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mocy'!$C$120:$E$120</c:f>
              <c:strCache>
                <c:ptCount val="3"/>
                <c:pt idx="0">
                  <c:v>warunki przyłączenia wg Operatorów</c:v>
                </c:pt>
                <c:pt idx="1">
                  <c:v>umowę przyłączeniową wg Operatorów</c:v>
                </c:pt>
                <c:pt idx="2">
                  <c:v>pozwolenie budowlane zidentyfikowane przez IEO</c:v>
                </c:pt>
              </c:strCache>
            </c:strRef>
          </c:cat>
          <c:val>
            <c:numRef>
              <c:f>'Projekty z danego zakresu mocy'!$C$123:$E$123</c:f>
              <c:numCache>
                <c:formatCode>0%</c:formatCode>
                <c:ptCount val="3"/>
                <c:pt idx="0">
                  <c:v>5.2287581699346407E-2</c:v>
                </c:pt>
                <c:pt idx="1">
                  <c:v>3.2679738562091505E-2</c:v>
                </c:pt>
                <c:pt idx="2">
                  <c:v>0.98039215686274506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09-4D96-92EC-7FDCC5C5B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9169920"/>
        <c:axId val="159171712"/>
      </c:barChart>
      <c:catAx>
        <c:axId val="159169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59171712"/>
        <c:crosses val="autoZero"/>
        <c:auto val="1"/>
        <c:lblAlgn val="ctr"/>
        <c:lblOffset val="100"/>
        <c:noMultiLvlLbl val="0"/>
      </c:catAx>
      <c:valAx>
        <c:axId val="159171712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0%" sourceLinked="1"/>
        <c:majorTickMark val="out"/>
        <c:minorTickMark val="none"/>
        <c:tickLblPos val="nextTo"/>
        <c:spPr>
          <a:ln w="25400">
            <a:solidFill>
              <a:srgbClr val="9BBB59">
                <a:lumMod val="50000"/>
              </a:srgbClr>
            </a:solidFill>
          </a:ln>
        </c:spPr>
        <c:crossAx val="159169920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n-US"/>
              <a:t>Wydane pozwolenia budowlane</a:t>
            </a:r>
          </a:p>
        </c:rich>
      </c:tx>
      <c:layout>
        <c:manualLayout>
          <c:xMode val="edge"/>
          <c:yMode val="edge"/>
          <c:x val="0.4237775990650024"/>
          <c:y val="3.98452873378579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09804651861888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'Projekty z danego zakresu mocy'!$H$58</c:f>
              <c:strCache>
                <c:ptCount val="1"/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('Projekty z danego zakresu mocy'!$F$62:$Q$62,'Projekty z danego zakresu mocy'!$F$68:$Q$68,'Projekty z danego zakresu mocy'!$F$74:$O$74)</c:f>
              <c:strCache>
                <c:ptCount val="34"/>
                <c:pt idx="0">
                  <c:v>styczeń 2021</c:v>
                </c:pt>
                <c:pt idx="1">
                  <c:v>luty 2021</c:v>
                </c:pt>
                <c:pt idx="2">
                  <c:v>marzec 2021</c:v>
                </c:pt>
                <c:pt idx="3">
                  <c:v>kwiecień 2021</c:v>
                </c:pt>
                <c:pt idx="4">
                  <c:v>maj 2021</c:v>
                </c:pt>
                <c:pt idx="5">
                  <c:v>czerwiec 2021</c:v>
                </c:pt>
                <c:pt idx="6">
                  <c:v>lipiec 2021</c:v>
                </c:pt>
                <c:pt idx="7">
                  <c:v>sierpień 2021</c:v>
                </c:pt>
                <c:pt idx="8">
                  <c:v>wrzesień 2021</c:v>
                </c:pt>
                <c:pt idx="9">
                  <c:v>październik 2021</c:v>
                </c:pt>
                <c:pt idx="10">
                  <c:v>listopad 2021</c:v>
                </c:pt>
                <c:pt idx="11">
                  <c:v>grudzień 2021</c:v>
                </c:pt>
                <c:pt idx="12">
                  <c:v>styczeń 2022</c:v>
                </c:pt>
                <c:pt idx="13">
                  <c:v>luty 2022</c:v>
                </c:pt>
                <c:pt idx="14">
                  <c:v>marzec 2022</c:v>
                </c:pt>
                <c:pt idx="15">
                  <c:v>kwiecień 2022</c:v>
                </c:pt>
                <c:pt idx="16">
                  <c:v>maj 2022</c:v>
                </c:pt>
                <c:pt idx="17">
                  <c:v>czerwiec 2022</c:v>
                </c:pt>
                <c:pt idx="18">
                  <c:v>lipiec 2022</c:v>
                </c:pt>
                <c:pt idx="19">
                  <c:v>sierpień 2022</c:v>
                </c:pt>
                <c:pt idx="20">
                  <c:v>wrzesień 2022</c:v>
                </c:pt>
                <c:pt idx="21">
                  <c:v>październik 2022</c:v>
                </c:pt>
                <c:pt idx="22">
                  <c:v>listopad 2022</c:v>
                </c:pt>
                <c:pt idx="23">
                  <c:v>grudzień 2022</c:v>
                </c:pt>
                <c:pt idx="24">
                  <c:v>styczeń 2023</c:v>
                </c:pt>
                <c:pt idx="25">
                  <c:v>luty 2023</c:v>
                </c:pt>
                <c:pt idx="26">
                  <c:v>marzec 2023</c:v>
                </c:pt>
                <c:pt idx="27">
                  <c:v>kwiecień 2023</c:v>
                </c:pt>
                <c:pt idx="28">
                  <c:v>maj 2023</c:v>
                </c:pt>
                <c:pt idx="29">
                  <c:v>czerwiec 2023</c:v>
                </c:pt>
                <c:pt idx="30">
                  <c:v>lipiec 2023</c:v>
                </c:pt>
                <c:pt idx="31">
                  <c:v>sierpień 2023</c:v>
                </c:pt>
                <c:pt idx="32">
                  <c:v>wrzesień 2023</c:v>
                </c:pt>
                <c:pt idx="33">
                  <c:v>październik 2023</c:v>
                </c:pt>
              </c:strCache>
            </c:strRef>
          </c:cat>
          <c:val>
            <c:numRef>
              <c:f>('Projekty z danego zakresu mocy'!$F$64:$Q$64,'Projekty z danego zakresu mocy'!$F$70:$Q$70,'Projekty z danego zakresu mocy'!$F$76:$O$76)</c:f>
              <c:numCache>
                <c:formatCode>0.00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12.464630000000001</c:v>
                </c:pt>
                <c:pt idx="28">
                  <c:v>30.886240000000001</c:v>
                </c:pt>
                <c:pt idx="29">
                  <c:v>25.261610000000001</c:v>
                </c:pt>
                <c:pt idx="30">
                  <c:v>151.61950999999993</c:v>
                </c:pt>
                <c:pt idx="31">
                  <c:v>113.01005000000001</c:v>
                </c:pt>
                <c:pt idx="32">
                  <c:v>37.973279999999995</c:v>
                </c:pt>
                <c:pt idx="33">
                  <c:v>51.9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F7-48C6-88CA-454FC5A4BD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60765056"/>
        <c:axId val="160817152"/>
      </c:barChart>
      <c:catAx>
        <c:axId val="16076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txPr>
          <a:bodyPr/>
          <a:lstStyle/>
          <a:p>
            <a:pPr>
              <a:defRPr sz="1100"/>
            </a:pPr>
            <a:endParaRPr lang="pl-PL"/>
          </a:p>
        </c:txPr>
        <c:crossAx val="160817152"/>
        <c:crosses val="autoZero"/>
        <c:auto val="1"/>
        <c:lblAlgn val="ctr"/>
        <c:lblOffset val="100"/>
        <c:noMultiLvlLbl val="0"/>
      </c:catAx>
      <c:valAx>
        <c:axId val="16081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8145488843515027E-3"/>
              <c:y val="6.1315332864064688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60765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Moc projektów, które uzyskały pozwolenia budowlane w poszczególnych latach [MW]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 sz="1400" b="1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29451570048273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'Zestawienie ogólnokrajowe'!$H$9</c:f>
              <c:strCache>
                <c:ptCount val="1"/>
                <c:pt idx="0">
                  <c:v>Wydane pozwolenia budowlane zidentyfikowane przez IEO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2023*</c:v>
                </c:pt>
              </c:strCache>
            </c:strRef>
          </c:cat>
          <c:val>
            <c:numRef>
              <c:f>'Zestawienie ogólnokrajowe'!$J$10:$M$10</c:f>
              <c:numCache>
                <c:formatCode>0</c:formatCode>
                <c:ptCount val="4"/>
                <c:pt idx="0">
                  <c:v>0</c:v>
                </c:pt>
                <c:pt idx="1">
                  <c:v>1.9</c:v>
                </c:pt>
                <c:pt idx="2">
                  <c:v>1.4</c:v>
                </c:pt>
                <c:pt idx="3">
                  <c:v>423.11531999999994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A5-4E27-BC10-52BBA7FDB4D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57057792"/>
        <c:axId val="157058944"/>
      </c:barChart>
      <c:catAx>
        <c:axId val="15705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7058944"/>
        <c:crosses val="autoZero"/>
        <c:auto val="1"/>
        <c:lblAlgn val="ctr"/>
        <c:lblOffset val="100"/>
        <c:noMultiLvlLbl val="0"/>
      </c:catAx>
      <c:valAx>
        <c:axId val="1570589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9384233053139381E-3"/>
              <c:y val="5.0113806259804661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7057792"/>
        <c:crosses val="autoZero"/>
        <c:crossBetween val="between"/>
      </c:valAx>
      <c:spPr>
        <a:ln>
          <a:noFill/>
        </a:ln>
      </c:spPr>
    </c:plotArea>
    <c:legend>
      <c:legendPos val="b"/>
      <c:overlay val="0"/>
    </c:legend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 b="1" i="0" baseline="0">
                <a:effectLst/>
              </a:rPr>
              <a:t>Liczba wydanych pozwoleń budownalnych w poszczególnych latach (dotyczy projketów niewybudowanych) </a:t>
            </a:r>
            <a:endParaRPr lang="pl-PL" sz="11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51448102977576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'Zestawienie ogólnokrajowe'!$H$9</c:f>
              <c:strCache>
                <c:ptCount val="1"/>
                <c:pt idx="0">
                  <c:v>Wydane pozwolenia budowlane zidentyfikowane przez IEO</c:v>
                </c:pt>
              </c:strCache>
            </c:strRef>
          </c:tx>
          <c:spPr>
            <a:solidFill>
              <a:srgbClr val="F79646">
                <a:lumMod val="40000"/>
                <a:lumOff val="6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2023*</c:v>
                </c:pt>
              </c:strCache>
            </c:strRef>
          </c:cat>
          <c:val>
            <c:numRef>
              <c:f>'Zestawienie ogólnokrajowe'!$J$9:$M$9</c:f>
              <c:numCache>
                <c:formatCode>0</c:formatCode>
                <c:ptCount val="4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25-4055-B88D-EC1CD6B7CE6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57206016"/>
        <c:axId val="157208960"/>
      </c:barChart>
      <c:catAx>
        <c:axId val="15720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7208960"/>
        <c:crosses val="autoZero"/>
        <c:auto val="1"/>
        <c:lblAlgn val="ctr"/>
        <c:lblOffset val="100"/>
        <c:noMultiLvlLbl val="0"/>
      </c:catAx>
      <c:valAx>
        <c:axId val="157208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7206016"/>
        <c:crosses val="autoZero"/>
        <c:crossBetween val="between"/>
      </c:valAx>
      <c:spPr>
        <a:ln>
          <a:noFill/>
        </a:ln>
      </c:spPr>
    </c:plotArea>
    <c:legend>
      <c:legendPos val="b"/>
      <c:overlay val="0"/>
    </c:legend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</a:t>
            </a:r>
            <a:r>
              <a:rPr lang="pl-PL" baseline="0"/>
              <a:t> projektów, które są na danym etapie zaawansowania</a:t>
            </a:r>
            <a:endParaRPr lang="pl-PL"/>
          </a:p>
        </c:rich>
      </c:tx>
      <c:layout>
        <c:manualLayout>
          <c:xMode val="edge"/>
          <c:yMode val="edge"/>
          <c:x val="0.20174528056850136"/>
          <c:y val="1.95992392820196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304415138511961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'Zestawienie ogólnokrajowe'!$H$13</c:f>
              <c:strCache>
                <c:ptCount val="1"/>
                <c:pt idx="0">
                  <c:v>Wydane warunki przyłączenia wg Operatorów</c:v>
                </c:pt>
              </c:strCache>
            </c:strRef>
          </c:tx>
          <c:spPr>
            <a:solidFill>
              <a:srgbClr val="F79646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2023*</c:v>
                </c:pt>
              </c:strCache>
            </c:strRef>
          </c:cat>
          <c:val>
            <c:numRef>
              <c:f>'Zestawienie ogólnokrajowe'!$J$13:$M$13</c:f>
              <c:numCache>
                <c:formatCode>0</c:formatCode>
                <c:ptCount val="4"/>
                <c:pt idx="0">
                  <c:v>0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22-408F-8A2B-A9D89425F86A}"/>
            </c:ext>
          </c:extLst>
        </c:ser>
        <c:ser>
          <c:idx val="0"/>
          <c:order val="1"/>
          <c:tx>
            <c:strRef>
              <c:f>'Zestawienie ogólnokrajowe'!$H$11</c:f>
              <c:strCache>
                <c:ptCount val="1"/>
                <c:pt idx="0">
                  <c:v>Zawarte umowy o przyłączenie wg Operatorów</c:v>
                </c:pt>
              </c:strCache>
            </c:strRef>
          </c:tx>
          <c:spPr>
            <a:solidFill>
              <a:srgbClr val="F79646">
                <a:lumMod val="60000"/>
                <a:lumOff val="4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2023*</c:v>
                </c:pt>
              </c:strCache>
            </c:strRef>
          </c:cat>
          <c:val>
            <c:numRef>
              <c:f>'Zestawienie ogólnokrajowe'!$J$11:$M$11</c:f>
              <c:numCache>
                <c:formatCode>0</c:formatCode>
                <c:ptCount val="4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22-408F-8A2B-A9D89425F86A}"/>
            </c:ext>
          </c:extLst>
        </c:ser>
        <c:ser>
          <c:idx val="2"/>
          <c:order val="2"/>
          <c:tx>
            <c:strRef>
              <c:f>'Zestawienie ogólnokrajowe'!$H$9</c:f>
              <c:strCache>
                <c:ptCount val="1"/>
                <c:pt idx="0">
                  <c:v>Wydane pozwolenia budowlane zidentyfikowane przez IEO</c:v>
                </c:pt>
              </c:strCache>
            </c:strRef>
          </c:tx>
          <c:spPr>
            <a:solidFill>
              <a:srgbClr val="F79646">
                <a:lumMod val="20000"/>
                <a:lumOff val="8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2023*</c:v>
                </c:pt>
              </c:strCache>
            </c:strRef>
          </c:cat>
          <c:val>
            <c:numRef>
              <c:f>'Zestawienie ogólnokrajowe'!$J$9:$M$9</c:f>
              <c:numCache>
                <c:formatCode>0</c:formatCode>
                <c:ptCount val="4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22-408F-8A2B-A9D89425F8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61190272"/>
        <c:axId val="161191808"/>
      </c:barChart>
      <c:catAx>
        <c:axId val="16119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61191808"/>
        <c:crosses val="autoZero"/>
        <c:auto val="1"/>
        <c:lblAlgn val="ctr"/>
        <c:lblOffset val="100"/>
        <c:noMultiLvlLbl val="0"/>
      </c:catAx>
      <c:valAx>
        <c:axId val="1611918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61190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5">
  <dgm:title val=""/>
  <dgm:desc val=""/>
  <dgm:catLst>
    <dgm:cat type="accent1" pri="11500"/>
  </dgm:catLst>
  <dgm:styleLbl name="node0">
    <dgm:fillClrLst meth="cycle">
      <a:schemeClr val="accent1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1">
        <a:alpha val="90000"/>
      </a:schemeClr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1">
        <a:alpha val="90000"/>
      </a:schemeClr>
      <a:schemeClr val="accent1">
        <a:alpha val="5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/>
    <dgm:txEffectClrLst/>
  </dgm:styleLbl>
  <dgm:styleLbl name="lnNode1">
    <dgm:fillClrLst>
      <a:schemeClr val="accent1">
        <a:shade val="90000"/>
      </a:schemeClr>
      <a:schemeClr val="accent1">
        <a:alpha val="50000"/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1">
        <a:shade val="80000"/>
        <a:alpha val="50000"/>
      </a:schemeClr>
      <a:schemeClr val="accent1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1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1">
        <a:alpha val="3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1">
        <a:tint val="50000"/>
        <a:alpha val="90000"/>
      </a:schemeClr>
      <a:schemeClr val="accent1">
        <a:tint val="20000"/>
        <a:alpha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1">
        <a:tint val="50000"/>
      </a:schemeClr>
      <a:schemeClr val="accent1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1">
        <a:tint val="50000"/>
      </a:schemeClr>
      <a:schemeClr val="accent1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1">
        <a:shade val="90000"/>
      </a:schemeClr>
      <a:schemeClr val="accent1">
        <a:tint val="50000"/>
      </a:schemeClr>
    </dgm:fillClrLst>
    <dgm:linClrLst>
      <a:schemeClr val="accent1">
        <a:shade val="90000"/>
      </a:schemeClr>
      <a:schemeClr val="accent1">
        <a:tint val="50000"/>
      </a:schemeClr>
    </dgm:linClrLst>
    <dgm:effectClrLst/>
    <dgm:txLinClrLst/>
    <dgm:txFillClrLst/>
    <dgm:txEffectClrLst/>
  </dgm:styleLbl>
  <dgm:styleLbl name="fgSibTrans2D1">
    <dgm:fillClrLst>
      <a:schemeClr val="accent1">
        <a:shade val="90000"/>
      </a:schemeClr>
      <a:schemeClr val="accent1">
        <a:tint val="50000"/>
      </a:schemeClr>
    </dgm:fillClrLst>
    <dgm:linClrLst>
      <a:schemeClr val="accent1">
        <a:shade val="90000"/>
      </a:schemeClr>
      <a:schemeClr val="accent1">
        <a:tint val="50000"/>
      </a:schemeClr>
    </dgm:linClrLst>
    <dgm:effectClrLst/>
    <dgm:txLinClrLst/>
    <dgm:txFillClrLst/>
    <dgm:txEffectClrLst/>
  </dgm:styleLbl>
  <dgm:styleLbl name="bgSibTrans2D1">
    <dgm:fillClrLst>
      <a:schemeClr val="accent1">
        <a:shade val="90000"/>
      </a:schemeClr>
      <a:schemeClr val="accent1">
        <a:tint val="50000"/>
      </a:schemeClr>
    </dgm:fillClrLst>
    <dgm:linClrLst>
      <a:schemeClr val="accent1">
        <a:shade val="90000"/>
      </a:schemeClr>
      <a:schemeClr val="accent1">
        <a:tint val="50000"/>
      </a:schemeClr>
    </dgm:linClrLst>
    <dgm:effectClrLst/>
    <dgm:txLinClrLst/>
    <dgm:txFillClrLst/>
    <dgm:txEffectClrLst/>
  </dgm:styleLbl>
  <dgm:styleLbl name="sibTrans1D1">
    <dgm:fillClrLst>
      <a:schemeClr val="accent1">
        <a:shade val="90000"/>
      </a:schemeClr>
      <a:schemeClr val="accent1">
        <a:tint val="50000"/>
      </a:schemeClr>
    </dgm:fillClrLst>
    <dgm:linClrLst>
      <a:schemeClr val="accent1">
        <a:shade val="90000"/>
      </a:schemeClr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1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1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shade val="80000"/>
      </a:schemeClr>
    </dgm:fillClrLst>
    <dgm:linClrLst meth="repeat">
      <a:schemeClr val="accent1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1">
        <a:tint val="90000"/>
      </a:schemeClr>
    </dgm:fillClrLst>
    <dgm:linClrLst meth="repeat">
      <a:schemeClr val="accent1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1">
        <a:tint val="70000"/>
      </a:schemeClr>
    </dgm:fillClrLst>
    <dgm:linClrLst meth="repeat">
      <a:schemeClr val="accent1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1">
        <a:tint val="50000"/>
      </a:schemeClr>
    </dgm:fillClrLst>
    <dgm:linClrLst meth="repeat">
      <a:schemeClr val="accent1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1">
        <a:shade val="8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>
        <a:tint val="90000"/>
      </a:schemeClr>
    </dgm:fillClrLst>
    <dgm:linClrLst meth="repeat">
      <a:schemeClr val="accent1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>
        <a:tint val="70000"/>
      </a:schemeClr>
    </dgm:fillClrLst>
    <dgm:linClrLst meth="repeat">
      <a:schemeClr val="accent1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>
        <a:tint val="50000"/>
      </a:schemeClr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1">
        <a:alpha val="90000"/>
        <a:tint val="40000"/>
      </a:schemeClr>
      <a:schemeClr val="accent1">
        <a:alpha val="5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BB628022-1040-4C6A-884C-D79D3AFB5002}" type="doc">
      <dgm:prSet loTypeId="urn:microsoft.com/office/officeart/2005/8/layout/hierarchy1" loCatId="hierarchy" qsTypeId="urn:microsoft.com/office/officeart/2005/8/quickstyle/simple3" qsCatId="simple" csTypeId="urn:microsoft.com/office/officeart/2005/8/colors/accent1_5" csCatId="accent1" phldr="1"/>
      <dgm:spPr/>
      <dgm:t>
        <a:bodyPr/>
        <a:lstStyle/>
        <a:p>
          <a:endParaRPr lang="pl-PL"/>
        </a:p>
      </dgm:t>
    </dgm:pt>
    <dgm:pt modelId="{4640858F-0A94-4BCA-949A-D552B575DEE5}">
      <dgm:prSet phldrT="[Tekst]" custT="1"/>
      <dgm:spPr/>
      <dgm:t>
        <a:bodyPr/>
        <a:lstStyle/>
        <a:p>
          <a:r>
            <a:rPr lang="pl-PL" sz="1400" b="1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Baza Projektów Fotowoltaicznych w Polsce zawiera:</a:t>
          </a:r>
        </a:p>
      </dgm:t>
    </dgm:pt>
    <dgm:pt modelId="{5EE1FEBE-0FE5-4D5D-9BD4-52C7A19DBC7D}" type="sibTrans" cxnId="{5010B98E-DCF1-423A-85C4-A444F114E897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CB6740B0-24FC-47BA-A84B-4C0A5BD093CD}" type="parTrans" cxnId="{5010B98E-DCF1-423A-85C4-A444F114E897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C716F901-7BFD-42EF-83A2-98C6390DE10C}">
      <dgm:prSet/>
      <dgm:spPr/>
      <dgm:t>
        <a:bodyPr/>
        <a:lstStyle/>
        <a:p>
          <a:r>
            <a:rPr lang="pl-PL" b="0" i="0" u="none"/>
            <a:t>3 492</a:t>
          </a:r>
          <a:r>
            <a:rPr lang="en-GB" b="0" i="0" u="none"/>
            <a:t>  </a:t>
          </a:r>
          <a:r>
            <a:rPr lang="pl-PL"/>
            <a:t>projektów z wydanym pozwoleniem budowlanym </a:t>
          </a:r>
          <a:r>
            <a:rPr lang="pl-PL" b="1"/>
            <a:t>o łącznej mocy 6 975</a:t>
          </a:r>
          <a:r>
            <a:rPr lang="pl-PL" b="1" i="0" u="none"/>
            <a:t> </a:t>
          </a:r>
          <a:r>
            <a:rPr lang="pl-PL" b="1"/>
            <a:t>MW</a:t>
          </a:r>
        </a:p>
      </dgm:t>
    </dgm:pt>
    <dgm:pt modelId="{FBE908B4-DFE5-45C2-A077-1798459F301E}" type="parTrans" cxnId="{1AF4EB92-8166-4EF9-A9DC-3565DF1B5C34}">
      <dgm:prSet/>
      <dgm:spPr/>
      <dgm:t>
        <a:bodyPr/>
        <a:lstStyle/>
        <a:p>
          <a:endParaRPr lang="pl-PL"/>
        </a:p>
      </dgm:t>
    </dgm:pt>
    <dgm:pt modelId="{6E3678D9-5D43-403E-B0A8-0ADA0160C435}" type="sibTrans" cxnId="{1AF4EB92-8166-4EF9-A9DC-3565DF1B5C34}">
      <dgm:prSet/>
      <dgm:spPr/>
      <dgm:t>
        <a:bodyPr/>
        <a:lstStyle/>
        <a:p>
          <a:endParaRPr lang="pl-PL"/>
        </a:p>
      </dgm:t>
    </dgm:pt>
    <dgm:pt modelId="{9807BC87-D431-474C-A20D-22A29575865E}">
      <dgm:prSet/>
      <dgm:spPr/>
      <dgm:t>
        <a:bodyPr/>
        <a:lstStyle/>
        <a:p>
          <a:r>
            <a:rPr lang="pl-PL"/>
            <a:t>6 929 projektów z wydanymi warunkami przyłączenia </a:t>
          </a:r>
          <a:r>
            <a:rPr lang="pl-PL" b="1"/>
            <a:t>o łącznej mocy 18 325</a:t>
          </a:r>
          <a:r>
            <a:rPr lang="pl-PL" b="1" i="0" u="none"/>
            <a:t> </a:t>
          </a:r>
          <a:r>
            <a:rPr lang="pl-PL" b="1"/>
            <a:t>MW</a:t>
          </a:r>
        </a:p>
      </dgm:t>
    </dgm:pt>
    <dgm:pt modelId="{90035903-D763-48EE-8684-C66A372E6E19}" type="parTrans" cxnId="{E7B7EFD3-A2AE-4850-B5E5-67A24D728743}">
      <dgm:prSet/>
      <dgm:spPr/>
      <dgm:t>
        <a:bodyPr/>
        <a:lstStyle/>
        <a:p>
          <a:endParaRPr lang="pl-PL"/>
        </a:p>
      </dgm:t>
    </dgm:pt>
    <dgm:pt modelId="{D4ED16FE-4A49-4ABC-AD47-036C640C293F}" type="sibTrans" cxnId="{E7B7EFD3-A2AE-4850-B5E5-67A24D728743}">
      <dgm:prSet/>
      <dgm:spPr/>
      <dgm:t>
        <a:bodyPr/>
        <a:lstStyle/>
        <a:p>
          <a:endParaRPr lang="pl-PL"/>
        </a:p>
      </dgm:t>
    </dgm:pt>
    <dgm:pt modelId="{B1385ABD-2BE2-4D0C-9DA7-9BECC147B102}">
      <dgm:prSet/>
      <dgm:spPr/>
      <dgm:t>
        <a:bodyPr/>
        <a:lstStyle/>
        <a:p>
          <a:r>
            <a:rPr lang="pl-PL" b="0" i="0" u="none"/>
            <a:t>4 238</a:t>
          </a:r>
          <a:r>
            <a:rPr lang="en-GB" b="0" i="0" u="none"/>
            <a:t>  </a:t>
          </a:r>
          <a:r>
            <a:rPr lang="pl-PL" baseline="0"/>
            <a:t>projektów z zawartą umową </a:t>
          </a:r>
          <a:r>
            <a:rPr lang="pl-PL"/>
            <a:t>przyłączeniową </a:t>
          </a:r>
          <a:r>
            <a:rPr lang="pl-PL" b="1"/>
            <a:t>o łącznej mocy 6 343</a:t>
          </a:r>
          <a:r>
            <a:rPr lang="en-GB" b="1" i="0" u="none"/>
            <a:t>    </a:t>
          </a:r>
          <a:r>
            <a:rPr lang="pl-PL" b="1"/>
            <a:t>MW</a:t>
          </a:r>
        </a:p>
      </dgm:t>
    </dgm:pt>
    <dgm:pt modelId="{7C5BE05A-70F7-43FC-99F8-BD7F7DBC1C6A}" type="parTrans" cxnId="{7B7C7C11-2F72-41A4-8FA4-F051DE269DF8}">
      <dgm:prSet/>
      <dgm:spPr/>
      <dgm:t>
        <a:bodyPr/>
        <a:lstStyle/>
        <a:p>
          <a:endParaRPr lang="pl-PL"/>
        </a:p>
      </dgm:t>
    </dgm:pt>
    <dgm:pt modelId="{1A72A69A-5EC8-4E3F-BAC5-34D1135F0362}" type="sibTrans" cxnId="{7B7C7C11-2F72-41A4-8FA4-F051DE269DF8}">
      <dgm:prSet/>
      <dgm:spPr/>
      <dgm:t>
        <a:bodyPr/>
        <a:lstStyle/>
        <a:p>
          <a:endParaRPr lang="pl-PL"/>
        </a:p>
      </dgm:t>
    </dgm:pt>
    <dgm:pt modelId="{E09BB444-10BB-4458-A852-97A517E399A3}">
      <dgm:prSet/>
      <dgm:spPr/>
      <dgm:t>
        <a:bodyPr/>
        <a:lstStyle/>
        <a:p>
          <a:r>
            <a:rPr lang="pl-PL"/>
            <a:t>3 268 projektów z rozpoznanym inwestorem </a:t>
          </a:r>
          <a:r>
            <a:rPr lang="pl-PL" b="1"/>
            <a:t>o łącznej mocy 6 632 MW</a:t>
          </a:r>
        </a:p>
      </dgm:t>
    </dgm:pt>
    <dgm:pt modelId="{464A3C1F-8F06-4910-AA5C-155D3D2430C5}" type="parTrans" cxnId="{483764C7-1591-4FB5-A60F-869E3A8D72E1}">
      <dgm:prSet/>
      <dgm:spPr/>
      <dgm:t>
        <a:bodyPr/>
        <a:lstStyle/>
        <a:p>
          <a:endParaRPr lang="pl-PL"/>
        </a:p>
      </dgm:t>
    </dgm:pt>
    <dgm:pt modelId="{B565A5CA-D3A6-4029-AEB8-87998D94D090}" type="sibTrans" cxnId="{483764C7-1591-4FB5-A60F-869E3A8D72E1}">
      <dgm:prSet/>
      <dgm:spPr/>
      <dgm:t>
        <a:bodyPr/>
        <a:lstStyle/>
        <a:p>
          <a:endParaRPr lang="pl-PL"/>
        </a:p>
      </dgm:t>
    </dgm:pt>
    <dgm:pt modelId="{33DAEB64-A201-4EB8-BBF2-8E2ED956CF31}" type="pres">
      <dgm:prSet presAssocID="{BB628022-1040-4C6A-884C-D79D3AFB5002}" presName="hierChild1" presStyleCnt="0">
        <dgm:presLayoutVars>
          <dgm:chPref val="1"/>
          <dgm:dir/>
          <dgm:animOne val="branch"/>
          <dgm:animLvl val="lvl"/>
          <dgm:resizeHandles/>
        </dgm:presLayoutVars>
      </dgm:prSet>
      <dgm:spPr/>
    </dgm:pt>
    <dgm:pt modelId="{5D6461AB-3DDA-4E85-9F1B-06BED77C6037}" type="pres">
      <dgm:prSet presAssocID="{4640858F-0A94-4BCA-949A-D552B575DEE5}" presName="hierRoot1" presStyleCnt="0"/>
      <dgm:spPr/>
    </dgm:pt>
    <dgm:pt modelId="{E698B2FD-F176-4BFF-86E9-F69F1660337B}" type="pres">
      <dgm:prSet presAssocID="{4640858F-0A94-4BCA-949A-D552B575DEE5}" presName="composite" presStyleCnt="0"/>
      <dgm:spPr/>
    </dgm:pt>
    <dgm:pt modelId="{D0CBB672-39AF-450F-94BC-13107E9AF241}" type="pres">
      <dgm:prSet presAssocID="{4640858F-0A94-4BCA-949A-D552B575DEE5}" presName="background" presStyleLbl="node0" presStyleIdx="0" presStyleCnt="1"/>
      <dgm:spPr/>
    </dgm:pt>
    <dgm:pt modelId="{96C160BC-DC87-46ED-AE1D-F5F04969E3B2}" type="pres">
      <dgm:prSet presAssocID="{4640858F-0A94-4BCA-949A-D552B575DEE5}" presName="text" presStyleLbl="fgAcc0" presStyleIdx="0" presStyleCnt="1" custScaleX="194510" custScaleY="78331" custLinFactNeighborX="-628" custLinFactNeighborY="-4948">
        <dgm:presLayoutVars>
          <dgm:chPref val="3"/>
        </dgm:presLayoutVars>
      </dgm:prSet>
      <dgm:spPr/>
    </dgm:pt>
    <dgm:pt modelId="{01448BC9-503E-43D8-8E8E-E0F0DEF065AB}" type="pres">
      <dgm:prSet presAssocID="{4640858F-0A94-4BCA-949A-D552B575DEE5}" presName="hierChild2" presStyleCnt="0"/>
      <dgm:spPr/>
    </dgm:pt>
    <dgm:pt modelId="{09B97418-9631-4882-B292-B9D8136BED31}" type="pres">
      <dgm:prSet presAssocID="{FBE908B4-DFE5-45C2-A077-1798459F301E}" presName="Name10" presStyleLbl="parChTrans1D2" presStyleIdx="0" presStyleCnt="4"/>
      <dgm:spPr/>
    </dgm:pt>
    <dgm:pt modelId="{88D97E17-3C99-4E0F-BF5A-AA58F7BBC5F2}" type="pres">
      <dgm:prSet presAssocID="{C716F901-7BFD-42EF-83A2-98C6390DE10C}" presName="hierRoot2" presStyleCnt="0"/>
      <dgm:spPr/>
    </dgm:pt>
    <dgm:pt modelId="{A98FAF2C-A8F1-4ABA-A652-46D12C1631ED}" type="pres">
      <dgm:prSet presAssocID="{C716F901-7BFD-42EF-83A2-98C6390DE10C}" presName="composite2" presStyleCnt="0"/>
      <dgm:spPr/>
    </dgm:pt>
    <dgm:pt modelId="{0EC998AA-DEF7-4192-962D-5F35B60709B5}" type="pres">
      <dgm:prSet presAssocID="{C716F901-7BFD-42EF-83A2-98C6390DE10C}" presName="background2" presStyleLbl="node2" presStyleIdx="0" presStyleCnt="4"/>
      <dgm:spPr/>
    </dgm:pt>
    <dgm:pt modelId="{C85A998F-AEC7-49DC-BF0F-A2491D4FA47F}" type="pres">
      <dgm:prSet presAssocID="{C716F901-7BFD-42EF-83A2-98C6390DE10C}" presName="text2" presStyleLbl="fgAcc2" presStyleIdx="0" presStyleCnt="4">
        <dgm:presLayoutVars>
          <dgm:chPref val="3"/>
        </dgm:presLayoutVars>
      </dgm:prSet>
      <dgm:spPr/>
    </dgm:pt>
    <dgm:pt modelId="{C61FD369-BE00-401C-9E6E-C6D7259492C9}" type="pres">
      <dgm:prSet presAssocID="{C716F901-7BFD-42EF-83A2-98C6390DE10C}" presName="hierChild3" presStyleCnt="0"/>
      <dgm:spPr/>
    </dgm:pt>
    <dgm:pt modelId="{2C88FAC9-1B07-424B-943F-D388FA864FE1}" type="pres">
      <dgm:prSet presAssocID="{90035903-D763-48EE-8684-C66A372E6E19}" presName="Name10" presStyleLbl="parChTrans1D2" presStyleIdx="1" presStyleCnt="4"/>
      <dgm:spPr/>
    </dgm:pt>
    <dgm:pt modelId="{5F8A632A-5F4B-4B8E-9190-5D28F2300C52}" type="pres">
      <dgm:prSet presAssocID="{9807BC87-D431-474C-A20D-22A29575865E}" presName="hierRoot2" presStyleCnt="0"/>
      <dgm:spPr/>
    </dgm:pt>
    <dgm:pt modelId="{6B06C094-B062-4202-B617-2E920C57F3A9}" type="pres">
      <dgm:prSet presAssocID="{9807BC87-D431-474C-A20D-22A29575865E}" presName="composite2" presStyleCnt="0"/>
      <dgm:spPr/>
    </dgm:pt>
    <dgm:pt modelId="{D51DF0FE-4F86-4A3D-97A5-9E5676A7DB03}" type="pres">
      <dgm:prSet presAssocID="{9807BC87-D431-474C-A20D-22A29575865E}" presName="background2" presStyleLbl="node2" presStyleIdx="1" presStyleCnt="4"/>
      <dgm:spPr/>
    </dgm:pt>
    <dgm:pt modelId="{60032065-9469-471C-9B0E-8C8F6706ECA8}" type="pres">
      <dgm:prSet presAssocID="{9807BC87-D431-474C-A20D-22A29575865E}" presName="text2" presStyleLbl="fgAcc2" presStyleIdx="1" presStyleCnt="4">
        <dgm:presLayoutVars>
          <dgm:chPref val="3"/>
        </dgm:presLayoutVars>
      </dgm:prSet>
      <dgm:spPr/>
    </dgm:pt>
    <dgm:pt modelId="{9E851558-1A58-4383-BD29-4EE5C0C175F9}" type="pres">
      <dgm:prSet presAssocID="{9807BC87-D431-474C-A20D-22A29575865E}" presName="hierChild3" presStyleCnt="0"/>
      <dgm:spPr/>
    </dgm:pt>
    <dgm:pt modelId="{660A4CAE-E31C-47BF-BD46-2A1F4CECE107}" type="pres">
      <dgm:prSet presAssocID="{7C5BE05A-70F7-43FC-99F8-BD7F7DBC1C6A}" presName="Name10" presStyleLbl="parChTrans1D2" presStyleIdx="2" presStyleCnt="4"/>
      <dgm:spPr/>
    </dgm:pt>
    <dgm:pt modelId="{E24E223D-916A-42ED-B302-2AFC56AA99B9}" type="pres">
      <dgm:prSet presAssocID="{B1385ABD-2BE2-4D0C-9DA7-9BECC147B102}" presName="hierRoot2" presStyleCnt="0"/>
      <dgm:spPr/>
    </dgm:pt>
    <dgm:pt modelId="{F22259EB-EFD0-4C9E-9919-4E03860AD121}" type="pres">
      <dgm:prSet presAssocID="{B1385ABD-2BE2-4D0C-9DA7-9BECC147B102}" presName="composite2" presStyleCnt="0"/>
      <dgm:spPr/>
    </dgm:pt>
    <dgm:pt modelId="{080A63BD-CF46-4F3F-B984-F8FF50DFACBF}" type="pres">
      <dgm:prSet presAssocID="{B1385ABD-2BE2-4D0C-9DA7-9BECC147B102}" presName="background2" presStyleLbl="node2" presStyleIdx="2" presStyleCnt="4"/>
      <dgm:spPr/>
    </dgm:pt>
    <dgm:pt modelId="{4F5352A8-4B26-4B04-BF23-E2A2607A7EBC}" type="pres">
      <dgm:prSet presAssocID="{B1385ABD-2BE2-4D0C-9DA7-9BECC147B102}" presName="text2" presStyleLbl="fgAcc2" presStyleIdx="2" presStyleCnt="4">
        <dgm:presLayoutVars>
          <dgm:chPref val="3"/>
        </dgm:presLayoutVars>
      </dgm:prSet>
      <dgm:spPr/>
    </dgm:pt>
    <dgm:pt modelId="{6D72C792-7C77-4E4E-B4AA-4E169B77FD0D}" type="pres">
      <dgm:prSet presAssocID="{B1385ABD-2BE2-4D0C-9DA7-9BECC147B102}" presName="hierChild3" presStyleCnt="0"/>
      <dgm:spPr/>
    </dgm:pt>
    <dgm:pt modelId="{D8D58E0B-2A2B-48C4-B200-96B5D69DE800}" type="pres">
      <dgm:prSet presAssocID="{464A3C1F-8F06-4910-AA5C-155D3D2430C5}" presName="Name10" presStyleLbl="parChTrans1D2" presStyleIdx="3" presStyleCnt="4"/>
      <dgm:spPr/>
    </dgm:pt>
    <dgm:pt modelId="{4FA4EEBF-ED51-4F22-B4D2-FA39D33390D6}" type="pres">
      <dgm:prSet presAssocID="{E09BB444-10BB-4458-A852-97A517E399A3}" presName="hierRoot2" presStyleCnt="0"/>
      <dgm:spPr/>
    </dgm:pt>
    <dgm:pt modelId="{CEB7E67B-F386-495F-A971-91617339319C}" type="pres">
      <dgm:prSet presAssocID="{E09BB444-10BB-4458-A852-97A517E399A3}" presName="composite2" presStyleCnt="0"/>
      <dgm:spPr/>
    </dgm:pt>
    <dgm:pt modelId="{170510EF-E30E-4556-AF13-8CD835367DE2}" type="pres">
      <dgm:prSet presAssocID="{E09BB444-10BB-4458-A852-97A517E399A3}" presName="background2" presStyleLbl="node2" presStyleIdx="3" presStyleCnt="4"/>
      <dgm:spPr/>
    </dgm:pt>
    <dgm:pt modelId="{1D8401F5-6EA7-443F-9CF4-CA27D13ABC7D}" type="pres">
      <dgm:prSet presAssocID="{E09BB444-10BB-4458-A852-97A517E399A3}" presName="text2" presStyleLbl="fgAcc2" presStyleIdx="3" presStyleCnt="4">
        <dgm:presLayoutVars>
          <dgm:chPref val="3"/>
        </dgm:presLayoutVars>
      </dgm:prSet>
      <dgm:spPr/>
    </dgm:pt>
    <dgm:pt modelId="{7C69AAE0-D12D-4EDC-A91A-2881E80F6465}" type="pres">
      <dgm:prSet presAssocID="{E09BB444-10BB-4458-A852-97A517E399A3}" presName="hierChild3" presStyleCnt="0"/>
      <dgm:spPr/>
    </dgm:pt>
  </dgm:ptLst>
  <dgm:cxnLst>
    <dgm:cxn modelId="{3C166010-E5B3-44A9-A2F6-42860DA931A2}" type="presOf" srcId="{C716F901-7BFD-42EF-83A2-98C6390DE10C}" destId="{C85A998F-AEC7-49DC-BF0F-A2491D4FA47F}" srcOrd="0" destOrd="0" presId="urn:microsoft.com/office/officeart/2005/8/layout/hierarchy1"/>
    <dgm:cxn modelId="{7B7C7C11-2F72-41A4-8FA4-F051DE269DF8}" srcId="{4640858F-0A94-4BCA-949A-D552B575DEE5}" destId="{B1385ABD-2BE2-4D0C-9DA7-9BECC147B102}" srcOrd="2" destOrd="0" parTransId="{7C5BE05A-70F7-43FC-99F8-BD7F7DBC1C6A}" sibTransId="{1A72A69A-5EC8-4E3F-BAC5-34D1135F0362}"/>
    <dgm:cxn modelId="{8D172A18-4A21-4DD2-8012-28BF607C7554}" type="presOf" srcId="{90035903-D763-48EE-8684-C66A372E6E19}" destId="{2C88FAC9-1B07-424B-943F-D388FA864FE1}" srcOrd="0" destOrd="0" presId="urn:microsoft.com/office/officeart/2005/8/layout/hierarchy1"/>
    <dgm:cxn modelId="{7CD47535-7EED-4D17-A4C3-578387E15ABF}" type="presOf" srcId="{464A3C1F-8F06-4910-AA5C-155D3D2430C5}" destId="{D8D58E0B-2A2B-48C4-B200-96B5D69DE800}" srcOrd="0" destOrd="0" presId="urn:microsoft.com/office/officeart/2005/8/layout/hierarchy1"/>
    <dgm:cxn modelId="{E78A7542-CF1F-4ADE-9E58-DD972CB55B38}" type="presOf" srcId="{E09BB444-10BB-4458-A852-97A517E399A3}" destId="{1D8401F5-6EA7-443F-9CF4-CA27D13ABC7D}" srcOrd="0" destOrd="0" presId="urn:microsoft.com/office/officeart/2005/8/layout/hierarchy1"/>
    <dgm:cxn modelId="{5010B98E-DCF1-423A-85C4-A444F114E897}" srcId="{BB628022-1040-4C6A-884C-D79D3AFB5002}" destId="{4640858F-0A94-4BCA-949A-D552B575DEE5}" srcOrd="0" destOrd="0" parTransId="{CB6740B0-24FC-47BA-A84B-4C0A5BD093CD}" sibTransId="{5EE1FEBE-0FE5-4D5D-9BD4-52C7A19DBC7D}"/>
    <dgm:cxn modelId="{D1E17B92-479C-4030-939A-925F56AF72C0}" type="presOf" srcId="{4640858F-0A94-4BCA-949A-D552B575DEE5}" destId="{96C160BC-DC87-46ED-AE1D-F5F04969E3B2}" srcOrd="0" destOrd="0" presId="urn:microsoft.com/office/officeart/2005/8/layout/hierarchy1"/>
    <dgm:cxn modelId="{1AF4EB92-8166-4EF9-A9DC-3565DF1B5C34}" srcId="{4640858F-0A94-4BCA-949A-D552B575DEE5}" destId="{C716F901-7BFD-42EF-83A2-98C6390DE10C}" srcOrd="0" destOrd="0" parTransId="{FBE908B4-DFE5-45C2-A077-1798459F301E}" sibTransId="{6E3678D9-5D43-403E-B0A8-0ADA0160C435}"/>
    <dgm:cxn modelId="{18451896-2E8B-49C9-A114-949E0BC78768}" type="presOf" srcId="{B1385ABD-2BE2-4D0C-9DA7-9BECC147B102}" destId="{4F5352A8-4B26-4B04-BF23-E2A2607A7EBC}" srcOrd="0" destOrd="0" presId="urn:microsoft.com/office/officeart/2005/8/layout/hierarchy1"/>
    <dgm:cxn modelId="{483764C7-1591-4FB5-A60F-869E3A8D72E1}" srcId="{4640858F-0A94-4BCA-949A-D552B575DEE5}" destId="{E09BB444-10BB-4458-A852-97A517E399A3}" srcOrd="3" destOrd="0" parTransId="{464A3C1F-8F06-4910-AA5C-155D3D2430C5}" sibTransId="{B565A5CA-D3A6-4029-AEB8-87998D94D090}"/>
    <dgm:cxn modelId="{A74296D1-0FC9-40BB-B829-D3693364B93F}" type="presOf" srcId="{7C5BE05A-70F7-43FC-99F8-BD7F7DBC1C6A}" destId="{660A4CAE-E31C-47BF-BD46-2A1F4CECE107}" srcOrd="0" destOrd="0" presId="urn:microsoft.com/office/officeart/2005/8/layout/hierarchy1"/>
    <dgm:cxn modelId="{E7B7EFD3-A2AE-4850-B5E5-67A24D728743}" srcId="{4640858F-0A94-4BCA-949A-D552B575DEE5}" destId="{9807BC87-D431-474C-A20D-22A29575865E}" srcOrd="1" destOrd="0" parTransId="{90035903-D763-48EE-8684-C66A372E6E19}" sibTransId="{D4ED16FE-4A49-4ABC-AD47-036C640C293F}"/>
    <dgm:cxn modelId="{2B68DED4-BADD-44D1-821B-F70B8B6B3460}" type="presOf" srcId="{9807BC87-D431-474C-A20D-22A29575865E}" destId="{60032065-9469-471C-9B0E-8C8F6706ECA8}" srcOrd="0" destOrd="0" presId="urn:microsoft.com/office/officeart/2005/8/layout/hierarchy1"/>
    <dgm:cxn modelId="{A37668E8-B1BB-4098-8610-05793D697F5A}" type="presOf" srcId="{FBE908B4-DFE5-45C2-A077-1798459F301E}" destId="{09B97418-9631-4882-B292-B9D8136BED31}" srcOrd="0" destOrd="0" presId="urn:microsoft.com/office/officeart/2005/8/layout/hierarchy1"/>
    <dgm:cxn modelId="{4BE06CF5-20A9-4041-9962-6FF63743728C}" type="presOf" srcId="{BB628022-1040-4C6A-884C-D79D3AFB5002}" destId="{33DAEB64-A201-4EB8-BBF2-8E2ED956CF31}" srcOrd="0" destOrd="0" presId="urn:microsoft.com/office/officeart/2005/8/layout/hierarchy1"/>
    <dgm:cxn modelId="{AF04ECB9-4784-4FF4-8A15-84826D327082}" type="presParOf" srcId="{33DAEB64-A201-4EB8-BBF2-8E2ED956CF31}" destId="{5D6461AB-3DDA-4E85-9F1B-06BED77C6037}" srcOrd="0" destOrd="0" presId="urn:microsoft.com/office/officeart/2005/8/layout/hierarchy1"/>
    <dgm:cxn modelId="{3EDF95D4-D823-4A1B-B0EC-972321517205}" type="presParOf" srcId="{5D6461AB-3DDA-4E85-9F1B-06BED77C6037}" destId="{E698B2FD-F176-4BFF-86E9-F69F1660337B}" srcOrd="0" destOrd="0" presId="urn:microsoft.com/office/officeart/2005/8/layout/hierarchy1"/>
    <dgm:cxn modelId="{D4DB4B66-727D-4D82-85F3-00021116AE61}" type="presParOf" srcId="{E698B2FD-F176-4BFF-86E9-F69F1660337B}" destId="{D0CBB672-39AF-450F-94BC-13107E9AF241}" srcOrd="0" destOrd="0" presId="urn:microsoft.com/office/officeart/2005/8/layout/hierarchy1"/>
    <dgm:cxn modelId="{1201A118-3AFA-4A0D-BBB0-A4D36310AB66}" type="presParOf" srcId="{E698B2FD-F176-4BFF-86E9-F69F1660337B}" destId="{96C160BC-DC87-46ED-AE1D-F5F04969E3B2}" srcOrd="1" destOrd="0" presId="urn:microsoft.com/office/officeart/2005/8/layout/hierarchy1"/>
    <dgm:cxn modelId="{80DED56E-B129-48F2-B7F1-D4F96B768834}" type="presParOf" srcId="{5D6461AB-3DDA-4E85-9F1B-06BED77C6037}" destId="{01448BC9-503E-43D8-8E8E-E0F0DEF065AB}" srcOrd="1" destOrd="0" presId="urn:microsoft.com/office/officeart/2005/8/layout/hierarchy1"/>
    <dgm:cxn modelId="{20253C2F-EFB6-49B5-B39C-BD2FC5B83B88}" type="presParOf" srcId="{01448BC9-503E-43D8-8E8E-E0F0DEF065AB}" destId="{09B97418-9631-4882-B292-B9D8136BED31}" srcOrd="0" destOrd="0" presId="urn:microsoft.com/office/officeart/2005/8/layout/hierarchy1"/>
    <dgm:cxn modelId="{47C0F79F-18E6-45EA-BB74-4B8558939B32}" type="presParOf" srcId="{01448BC9-503E-43D8-8E8E-E0F0DEF065AB}" destId="{88D97E17-3C99-4E0F-BF5A-AA58F7BBC5F2}" srcOrd="1" destOrd="0" presId="urn:microsoft.com/office/officeart/2005/8/layout/hierarchy1"/>
    <dgm:cxn modelId="{43408700-AB1F-4D5F-93CE-C8B726BE25A1}" type="presParOf" srcId="{88D97E17-3C99-4E0F-BF5A-AA58F7BBC5F2}" destId="{A98FAF2C-A8F1-4ABA-A652-46D12C1631ED}" srcOrd="0" destOrd="0" presId="urn:microsoft.com/office/officeart/2005/8/layout/hierarchy1"/>
    <dgm:cxn modelId="{DE7D4CA9-9F32-4C00-A943-AD86835BC6B8}" type="presParOf" srcId="{A98FAF2C-A8F1-4ABA-A652-46D12C1631ED}" destId="{0EC998AA-DEF7-4192-962D-5F35B60709B5}" srcOrd="0" destOrd="0" presId="urn:microsoft.com/office/officeart/2005/8/layout/hierarchy1"/>
    <dgm:cxn modelId="{1F9CA29A-B725-492A-84B8-DF0DA46ED94B}" type="presParOf" srcId="{A98FAF2C-A8F1-4ABA-A652-46D12C1631ED}" destId="{C85A998F-AEC7-49DC-BF0F-A2491D4FA47F}" srcOrd="1" destOrd="0" presId="urn:microsoft.com/office/officeart/2005/8/layout/hierarchy1"/>
    <dgm:cxn modelId="{FACEBAAF-7EB2-4EB6-A8CE-8248D1935ACE}" type="presParOf" srcId="{88D97E17-3C99-4E0F-BF5A-AA58F7BBC5F2}" destId="{C61FD369-BE00-401C-9E6E-C6D7259492C9}" srcOrd="1" destOrd="0" presId="urn:microsoft.com/office/officeart/2005/8/layout/hierarchy1"/>
    <dgm:cxn modelId="{3E48FB1D-8D73-4446-B777-551477183D6E}" type="presParOf" srcId="{01448BC9-503E-43D8-8E8E-E0F0DEF065AB}" destId="{2C88FAC9-1B07-424B-943F-D388FA864FE1}" srcOrd="2" destOrd="0" presId="urn:microsoft.com/office/officeart/2005/8/layout/hierarchy1"/>
    <dgm:cxn modelId="{E1E6CC61-A608-45AE-B174-800C682B5D5F}" type="presParOf" srcId="{01448BC9-503E-43D8-8E8E-E0F0DEF065AB}" destId="{5F8A632A-5F4B-4B8E-9190-5D28F2300C52}" srcOrd="3" destOrd="0" presId="urn:microsoft.com/office/officeart/2005/8/layout/hierarchy1"/>
    <dgm:cxn modelId="{FFE2C71A-6E44-4037-BD5D-92304A24A6ED}" type="presParOf" srcId="{5F8A632A-5F4B-4B8E-9190-5D28F2300C52}" destId="{6B06C094-B062-4202-B617-2E920C57F3A9}" srcOrd="0" destOrd="0" presId="urn:microsoft.com/office/officeart/2005/8/layout/hierarchy1"/>
    <dgm:cxn modelId="{4F3E77EE-3BBC-4999-99F5-2E3269D70FBA}" type="presParOf" srcId="{6B06C094-B062-4202-B617-2E920C57F3A9}" destId="{D51DF0FE-4F86-4A3D-97A5-9E5676A7DB03}" srcOrd="0" destOrd="0" presId="urn:microsoft.com/office/officeart/2005/8/layout/hierarchy1"/>
    <dgm:cxn modelId="{83B92575-D0C6-44DE-A782-43DDC5241D1A}" type="presParOf" srcId="{6B06C094-B062-4202-B617-2E920C57F3A9}" destId="{60032065-9469-471C-9B0E-8C8F6706ECA8}" srcOrd="1" destOrd="0" presId="urn:microsoft.com/office/officeart/2005/8/layout/hierarchy1"/>
    <dgm:cxn modelId="{69250535-E662-46FD-9D9E-01CD097622E0}" type="presParOf" srcId="{5F8A632A-5F4B-4B8E-9190-5D28F2300C52}" destId="{9E851558-1A58-4383-BD29-4EE5C0C175F9}" srcOrd="1" destOrd="0" presId="urn:microsoft.com/office/officeart/2005/8/layout/hierarchy1"/>
    <dgm:cxn modelId="{1C3F07B9-0488-423C-B33B-32F4B385473D}" type="presParOf" srcId="{01448BC9-503E-43D8-8E8E-E0F0DEF065AB}" destId="{660A4CAE-E31C-47BF-BD46-2A1F4CECE107}" srcOrd="4" destOrd="0" presId="urn:microsoft.com/office/officeart/2005/8/layout/hierarchy1"/>
    <dgm:cxn modelId="{C12390BF-AA98-4884-A979-9D148904095F}" type="presParOf" srcId="{01448BC9-503E-43D8-8E8E-E0F0DEF065AB}" destId="{E24E223D-916A-42ED-B302-2AFC56AA99B9}" srcOrd="5" destOrd="0" presId="urn:microsoft.com/office/officeart/2005/8/layout/hierarchy1"/>
    <dgm:cxn modelId="{CBB034D5-E42D-45F7-AAFF-2E064B95B0FD}" type="presParOf" srcId="{E24E223D-916A-42ED-B302-2AFC56AA99B9}" destId="{F22259EB-EFD0-4C9E-9919-4E03860AD121}" srcOrd="0" destOrd="0" presId="urn:microsoft.com/office/officeart/2005/8/layout/hierarchy1"/>
    <dgm:cxn modelId="{F8B4E69F-D797-499E-8310-61FE4A1383A1}" type="presParOf" srcId="{F22259EB-EFD0-4C9E-9919-4E03860AD121}" destId="{080A63BD-CF46-4F3F-B984-F8FF50DFACBF}" srcOrd="0" destOrd="0" presId="urn:microsoft.com/office/officeart/2005/8/layout/hierarchy1"/>
    <dgm:cxn modelId="{8370E2A1-A29E-4502-ADB2-B24BA2CBF251}" type="presParOf" srcId="{F22259EB-EFD0-4C9E-9919-4E03860AD121}" destId="{4F5352A8-4B26-4B04-BF23-E2A2607A7EBC}" srcOrd="1" destOrd="0" presId="urn:microsoft.com/office/officeart/2005/8/layout/hierarchy1"/>
    <dgm:cxn modelId="{2DBB6D72-83AF-45E6-B365-7D594149E4D5}" type="presParOf" srcId="{E24E223D-916A-42ED-B302-2AFC56AA99B9}" destId="{6D72C792-7C77-4E4E-B4AA-4E169B77FD0D}" srcOrd="1" destOrd="0" presId="urn:microsoft.com/office/officeart/2005/8/layout/hierarchy1"/>
    <dgm:cxn modelId="{2E73B787-6E18-4F3C-8049-3AF3565FD92D}" type="presParOf" srcId="{01448BC9-503E-43D8-8E8E-E0F0DEF065AB}" destId="{D8D58E0B-2A2B-48C4-B200-96B5D69DE800}" srcOrd="6" destOrd="0" presId="urn:microsoft.com/office/officeart/2005/8/layout/hierarchy1"/>
    <dgm:cxn modelId="{7C5CA6E7-D427-4B26-9C45-65338FC92097}" type="presParOf" srcId="{01448BC9-503E-43D8-8E8E-E0F0DEF065AB}" destId="{4FA4EEBF-ED51-4F22-B4D2-FA39D33390D6}" srcOrd="7" destOrd="0" presId="urn:microsoft.com/office/officeart/2005/8/layout/hierarchy1"/>
    <dgm:cxn modelId="{EF7722D1-78F3-45D1-9D52-C56529FD22C8}" type="presParOf" srcId="{4FA4EEBF-ED51-4F22-B4D2-FA39D33390D6}" destId="{CEB7E67B-F386-495F-A971-91617339319C}" srcOrd="0" destOrd="0" presId="urn:microsoft.com/office/officeart/2005/8/layout/hierarchy1"/>
    <dgm:cxn modelId="{EAEE89E8-FE09-4F13-BFBF-548638EF607D}" type="presParOf" srcId="{CEB7E67B-F386-495F-A971-91617339319C}" destId="{170510EF-E30E-4556-AF13-8CD835367DE2}" srcOrd="0" destOrd="0" presId="urn:microsoft.com/office/officeart/2005/8/layout/hierarchy1"/>
    <dgm:cxn modelId="{8BD5A13A-7374-423F-ABC3-11340A948A96}" type="presParOf" srcId="{CEB7E67B-F386-495F-A971-91617339319C}" destId="{1D8401F5-6EA7-443F-9CF4-CA27D13ABC7D}" srcOrd="1" destOrd="0" presId="urn:microsoft.com/office/officeart/2005/8/layout/hierarchy1"/>
    <dgm:cxn modelId="{B4DF1640-4EBE-4A68-81D6-793809D23668}" type="presParOf" srcId="{4FA4EEBF-ED51-4F22-B4D2-FA39D33390D6}" destId="{7C69AAE0-D12D-4EDC-A91A-2881E80F6465}" srcOrd="1" destOrd="0" presId="urn:microsoft.com/office/officeart/2005/8/layout/hierarchy1"/>
  </dgm:cxnLst>
  <dgm:bg/>
  <dgm:whole>
    <a:ln>
      <a:noFill/>
    </a:ln>
  </dgm:whole>
  <dgm:extLst>
    <a:ext uri="http://schemas.microsoft.com/office/drawing/2008/diagram">
      <dsp:dataModelExt xmlns:dsp="http://schemas.microsoft.com/office/drawing/2008/diagram" relId="rId20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D8D58E0B-2A2B-48C4-B200-96B5D69DE800}">
      <dsp:nvSpPr>
        <dsp:cNvPr id="0" name=""/>
        <dsp:cNvSpPr/>
      </dsp:nvSpPr>
      <dsp:spPr>
        <a:xfrm>
          <a:off x="3678961" y="981068"/>
          <a:ext cx="2906592" cy="509160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362790"/>
              </a:lnTo>
              <a:lnTo>
                <a:pt x="2906592" y="362790"/>
              </a:lnTo>
              <a:lnTo>
                <a:pt x="2906592" y="50916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660A4CAE-E31C-47BF-BD46-2A1F4CECE107}">
      <dsp:nvSpPr>
        <dsp:cNvPr id="0" name=""/>
        <dsp:cNvSpPr/>
      </dsp:nvSpPr>
      <dsp:spPr>
        <a:xfrm>
          <a:off x="3678961" y="981068"/>
          <a:ext cx="975479" cy="509160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362790"/>
              </a:lnTo>
              <a:lnTo>
                <a:pt x="975479" y="362790"/>
              </a:lnTo>
              <a:lnTo>
                <a:pt x="975479" y="50916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2C88FAC9-1B07-424B-943F-D388FA864FE1}">
      <dsp:nvSpPr>
        <dsp:cNvPr id="0" name=""/>
        <dsp:cNvSpPr/>
      </dsp:nvSpPr>
      <dsp:spPr>
        <a:xfrm>
          <a:off x="2723327" y="981068"/>
          <a:ext cx="955634" cy="509160"/>
        </a:xfrm>
        <a:custGeom>
          <a:avLst/>
          <a:gdLst/>
          <a:ahLst/>
          <a:cxnLst/>
          <a:rect l="0" t="0" r="0" b="0"/>
          <a:pathLst>
            <a:path>
              <a:moveTo>
                <a:pt x="955634" y="0"/>
              </a:moveTo>
              <a:lnTo>
                <a:pt x="955634" y="362790"/>
              </a:lnTo>
              <a:lnTo>
                <a:pt x="0" y="362790"/>
              </a:lnTo>
              <a:lnTo>
                <a:pt x="0" y="50916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09B97418-9631-4882-B292-B9D8136BED31}">
      <dsp:nvSpPr>
        <dsp:cNvPr id="0" name=""/>
        <dsp:cNvSpPr/>
      </dsp:nvSpPr>
      <dsp:spPr>
        <a:xfrm>
          <a:off x="792213" y="981068"/>
          <a:ext cx="2886747" cy="509160"/>
        </a:xfrm>
        <a:custGeom>
          <a:avLst/>
          <a:gdLst/>
          <a:ahLst/>
          <a:cxnLst/>
          <a:rect l="0" t="0" r="0" b="0"/>
          <a:pathLst>
            <a:path>
              <a:moveTo>
                <a:pt x="2886747" y="0"/>
              </a:moveTo>
              <a:lnTo>
                <a:pt x="2886747" y="362790"/>
              </a:lnTo>
              <a:lnTo>
                <a:pt x="0" y="362790"/>
              </a:lnTo>
              <a:lnTo>
                <a:pt x="0" y="50916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D0CBB672-39AF-450F-94BC-13107E9AF241}">
      <dsp:nvSpPr>
        <dsp:cNvPr id="0" name=""/>
        <dsp:cNvSpPr/>
      </dsp:nvSpPr>
      <dsp:spPr>
        <a:xfrm>
          <a:off x="2142330" y="195172"/>
          <a:ext cx="3073261" cy="785895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1">
                <a:alpha val="8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1">
                <a:alpha val="8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1">
                <a:alpha val="8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96C160BC-DC87-46ED-AE1D-F5F04969E3B2}">
      <dsp:nvSpPr>
        <dsp:cNvPr id="0" name=""/>
        <dsp:cNvSpPr/>
      </dsp:nvSpPr>
      <dsp:spPr>
        <a:xfrm>
          <a:off x="2317886" y="361950"/>
          <a:ext cx="3073261" cy="785895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53340" tIns="53340" rIns="53340" bIns="5334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4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Baza Projektów Fotowoltaicznych w Polsce zawiera:</a:t>
          </a:r>
        </a:p>
      </dsp:txBody>
      <dsp:txXfrm>
        <a:off x="2340904" y="384968"/>
        <a:ext cx="3027225" cy="739859"/>
      </dsp:txXfrm>
    </dsp:sp>
    <dsp:sp modelId="{0EC998AA-DEF7-4192-962D-5F35B60709B5}">
      <dsp:nvSpPr>
        <dsp:cNvPr id="0" name=""/>
        <dsp:cNvSpPr/>
      </dsp:nvSpPr>
      <dsp:spPr>
        <a:xfrm>
          <a:off x="2212" y="1490228"/>
          <a:ext cx="1580001" cy="1003301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1">
                <a:alpha val="7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1">
                <a:alpha val="7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1">
                <a:alpha val="7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C85A998F-AEC7-49DC-BF0F-A2491D4FA47F}">
      <dsp:nvSpPr>
        <dsp:cNvPr id="0" name=""/>
        <dsp:cNvSpPr/>
      </dsp:nvSpPr>
      <dsp:spPr>
        <a:xfrm>
          <a:off x="177768" y="1657006"/>
          <a:ext cx="1580001" cy="1003301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b="0" i="0" u="none" kern="1200"/>
            <a:t>3 492</a:t>
          </a:r>
          <a:r>
            <a:rPr lang="en-GB" sz="1200" b="0" i="0" u="none" kern="1200"/>
            <a:t>  </a:t>
          </a:r>
          <a:r>
            <a:rPr lang="pl-PL" sz="1200" kern="1200"/>
            <a:t>projektów z wydanym pozwoleniem budowlanym </a:t>
          </a:r>
          <a:r>
            <a:rPr lang="pl-PL" sz="1200" b="1" kern="1200"/>
            <a:t>o łącznej mocy 6 975</a:t>
          </a:r>
          <a:r>
            <a:rPr lang="pl-PL" sz="1200" b="1" i="0" u="none" kern="1200"/>
            <a:t> </a:t>
          </a:r>
          <a:r>
            <a:rPr lang="pl-PL" sz="1200" b="1" kern="1200"/>
            <a:t>MW</a:t>
          </a:r>
        </a:p>
      </dsp:txBody>
      <dsp:txXfrm>
        <a:off x="207154" y="1686392"/>
        <a:ext cx="1521229" cy="944529"/>
      </dsp:txXfrm>
    </dsp:sp>
    <dsp:sp modelId="{D51DF0FE-4F86-4A3D-97A5-9E5676A7DB03}">
      <dsp:nvSpPr>
        <dsp:cNvPr id="0" name=""/>
        <dsp:cNvSpPr/>
      </dsp:nvSpPr>
      <dsp:spPr>
        <a:xfrm>
          <a:off x="1933326" y="1490228"/>
          <a:ext cx="1580001" cy="1003301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1">
                <a:alpha val="7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1">
                <a:alpha val="7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1">
                <a:alpha val="7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60032065-9469-471C-9B0E-8C8F6706ECA8}">
      <dsp:nvSpPr>
        <dsp:cNvPr id="0" name=""/>
        <dsp:cNvSpPr/>
      </dsp:nvSpPr>
      <dsp:spPr>
        <a:xfrm>
          <a:off x="2108882" y="1657006"/>
          <a:ext cx="1580001" cy="1003301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/>
            <a:t>6 929 projektów z wydanymi warunkami przyłączenia </a:t>
          </a:r>
          <a:r>
            <a:rPr lang="pl-PL" sz="1200" b="1" kern="1200"/>
            <a:t>o łącznej mocy 18 325</a:t>
          </a:r>
          <a:r>
            <a:rPr lang="pl-PL" sz="1200" b="1" i="0" u="none" kern="1200"/>
            <a:t> </a:t>
          </a:r>
          <a:r>
            <a:rPr lang="pl-PL" sz="1200" b="1" kern="1200"/>
            <a:t>MW</a:t>
          </a:r>
        </a:p>
      </dsp:txBody>
      <dsp:txXfrm>
        <a:off x="2138268" y="1686392"/>
        <a:ext cx="1521229" cy="944529"/>
      </dsp:txXfrm>
    </dsp:sp>
    <dsp:sp modelId="{080A63BD-CF46-4F3F-B984-F8FF50DFACBF}">
      <dsp:nvSpPr>
        <dsp:cNvPr id="0" name=""/>
        <dsp:cNvSpPr/>
      </dsp:nvSpPr>
      <dsp:spPr>
        <a:xfrm>
          <a:off x="3864439" y="1490228"/>
          <a:ext cx="1580001" cy="1003301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1">
                <a:alpha val="7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1">
                <a:alpha val="7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1">
                <a:alpha val="7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4F5352A8-4B26-4B04-BF23-E2A2607A7EBC}">
      <dsp:nvSpPr>
        <dsp:cNvPr id="0" name=""/>
        <dsp:cNvSpPr/>
      </dsp:nvSpPr>
      <dsp:spPr>
        <a:xfrm>
          <a:off x="4039995" y="1657006"/>
          <a:ext cx="1580001" cy="1003301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b="0" i="0" u="none" kern="1200"/>
            <a:t>4 238</a:t>
          </a:r>
          <a:r>
            <a:rPr lang="en-GB" sz="1200" b="0" i="0" u="none" kern="1200"/>
            <a:t>  </a:t>
          </a:r>
          <a:r>
            <a:rPr lang="pl-PL" sz="1200" kern="1200" baseline="0"/>
            <a:t>projektów z zawartą umową </a:t>
          </a:r>
          <a:r>
            <a:rPr lang="pl-PL" sz="1200" kern="1200"/>
            <a:t>przyłączeniową </a:t>
          </a:r>
          <a:r>
            <a:rPr lang="pl-PL" sz="1200" b="1" kern="1200"/>
            <a:t>o łącznej mocy 6 343</a:t>
          </a:r>
          <a:r>
            <a:rPr lang="en-GB" sz="1200" b="1" i="0" u="none" kern="1200"/>
            <a:t>    </a:t>
          </a:r>
          <a:r>
            <a:rPr lang="pl-PL" sz="1200" b="1" kern="1200"/>
            <a:t>MW</a:t>
          </a:r>
        </a:p>
      </dsp:txBody>
      <dsp:txXfrm>
        <a:off x="4069381" y="1686392"/>
        <a:ext cx="1521229" cy="944529"/>
      </dsp:txXfrm>
    </dsp:sp>
    <dsp:sp modelId="{170510EF-E30E-4556-AF13-8CD835367DE2}">
      <dsp:nvSpPr>
        <dsp:cNvPr id="0" name=""/>
        <dsp:cNvSpPr/>
      </dsp:nvSpPr>
      <dsp:spPr>
        <a:xfrm>
          <a:off x="5795553" y="1490228"/>
          <a:ext cx="1580001" cy="1003301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1">
                <a:alpha val="7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1">
                <a:alpha val="7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1">
                <a:alpha val="7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1D8401F5-6EA7-443F-9CF4-CA27D13ABC7D}">
      <dsp:nvSpPr>
        <dsp:cNvPr id="0" name=""/>
        <dsp:cNvSpPr/>
      </dsp:nvSpPr>
      <dsp:spPr>
        <a:xfrm>
          <a:off x="5971109" y="1657006"/>
          <a:ext cx="1580001" cy="1003301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/>
            <a:t>3 268 projektów z rozpoznanym inwestorem </a:t>
          </a:r>
          <a:r>
            <a:rPr lang="pl-PL" sz="1200" b="1" kern="1200"/>
            <a:t>o łącznej mocy 6 632 MW</a:t>
          </a:r>
        </a:p>
      </dsp:txBody>
      <dsp:txXfrm>
        <a:off x="6000495" y="1686392"/>
        <a:ext cx="1521229" cy="944529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hierarchy1">
  <dgm:title val=""/>
  <dgm:desc val=""/>
  <dgm:catLst>
    <dgm:cat type="hierarchy" pri="2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" destId="22" srcOrd="1" destOrd="0"/>
        <dgm:cxn modelId="33" srcId="3" destId="31" srcOrd="0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</dgm:ptLst>
      <dgm:cxnLst>
        <dgm:cxn modelId="2" srcId="0" destId="1" srcOrd="0" destOrd="0"/>
        <dgm:cxn modelId="13" srcId="1" destId="11" srcOrd="0" destOrd="0"/>
        <dgm:cxn modelId="14" srcId="1" destId="1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21"/>
        <dgm:pt modelId="211"/>
        <dgm:pt modelId="3"/>
        <dgm:pt modelId="31"/>
        <dgm:pt modelId="311"/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1" destId="211" srcOrd="0" destOrd="0"/>
        <dgm:cxn modelId="33" srcId="3" destId="31" srcOrd="0" destOrd="0"/>
        <dgm:cxn modelId="34" srcId="31" destId="311" srcOrd="0" destOrd="0"/>
      </dgm:cxnLst>
      <dgm:bg/>
      <dgm:whole/>
    </dgm:dataModel>
  </dgm:clrData>
  <dgm:layoutNode name="hierChild1">
    <dgm:varLst>
      <dgm:chPref val="1"/>
      <dgm:dir/>
      <dgm:animOne val="branch"/>
      <dgm:animLvl val="lvl"/>
      <dgm:resizeHandles/>
    </dgm:varLst>
    <dgm:choose name="Name0">
      <dgm:if name="Name1" func="var" arg="dir" op="equ" val="norm">
        <dgm:alg type="hierChild">
          <dgm:param type="linDir" val="fromL"/>
        </dgm:alg>
      </dgm:if>
      <dgm:else name="Name2">
        <dgm:alg type="hierChild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primFontSz" for="des" ptType="node" op="equ" val="65"/>
      <dgm:constr type="w" for="des" forName="composite" refType="w"/>
      <dgm:constr type="h" for="des" forName="composite" refType="w" refFor="des" refForName="composite" fact="0.667"/>
      <dgm:constr type="w" for="des" forName="composite2" refType="w" refFor="des" refForName="composite"/>
      <dgm:constr type="h" for="des" forName="composite2" refType="h" refFor="des" refForName="composite"/>
      <dgm:constr type="w" for="des" forName="composite3" refType="w" refFor="des" refForName="composite"/>
      <dgm:constr type="h" for="des" forName="composite3" refType="h" refFor="des" refForName="composite"/>
      <dgm:constr type="w" for="des" forName="composite4" refType="w" refFor="des" refForName="composite"/>
      <dgm:constr type="h" for="des" forName="composite4" refType="h" refFor="des" refForName="composite"/>
      <dgm:constr type="w" for="des" forName="composite5" refType="w" refFor="des" refForName="composite"/>
      <dgm:constr type="h" for="des" forName="composite5" refType="h" refFor="des" refForName="composite"/>
      <dgm:constr type="sibSp" refType="w" refFor="des" refForName="composite" fact="0.1"/>
      <dgm:constr type="sibSp" for="des" forName="hierChild2" refType="sibSp"/>
      <dgm:constr type="sibSp" for="des" forName="hierChild3" refType="sibSp"/>
      <dgm:constr type="sibSp" for="des" forName="hierChild4" refType="sibSp"/>
      <dgm:constr type="sibSp" for="des" forName="hierChild5" refType="sibSp"/>
      <dgm:constr type="sibSp" for="des" forName="hierChild6" refType="sibSp"/>
      <dgm:constr type="sp" for="des" forName="hierRoot1" refType="h" refFor="des" refForName="composite" fact="0.25"/>
      <dgm:constr type="sp" for="des" forName="hierRoot2" refType="sp" refFor="des" refForName="hierRoot1"/>
      <dgm:constr type="sp" for="des" forName="hierRoot3" refType="sp" refFor="des" refForName="hierRoot1"/>
      <dgm:constr type="sp" for="des" forName="hierRoot4" refType="sp" refFor="des" refForName="hierRoot1"/>
      <dgm:constr type="sp" for="des" forName="hierRoot5" refType="sp" refFor="des" refForName="hierRoot1"/>
    </dgm:constrLst>
    <dgm:ruleLst/>
    <dgm:forEach name="Name3" axis="ch">
      <dgm:forEach name="Name4" axis="self" ptType="node">
        <dgm:layoutNode name="hierRoot1">
          <dgm:alg type="hierRoot"/>
          <dgm:shape xmlns:r="http://schemas.openxmlformats.org/officeDocument/2006/relationships" r:blip="">
            <dgm:adjLst/>
          </dgm:shape>
          <dgm:presOf/>
          <dgm:constrLst>
            <dgm:constr type="bendDist" for="des" ptType="parTrans" refType="sp" fact="0.5"/>
          </dgm:constrLst>
          <dgm:ruleLst/>
          <dgm:layoutNode name="composite">
            <dgm:alg type="composite"/>
            <dgm:shape xmlns:r="http://schemas.openxmlformats.org/officeDocument/2006/relationships" r:blip="">
              <dgm:adjLst/>
            </dgm:shape>
            <dgm:presOf/>
            <dgm:constrLst>
              <dgm:constr type="w" for="ch" forName="background" refType="w" fact="0.9"/>
              <dgm:constr type="h" for="ch" forName="background" refType="w" refFor="ch" refForName="background" fact="0.635"/>
              <dgm:constr type="t" for="ch" forName="background"/>
              <dgm:constr type="l" for="ch" forName="background"/>
              <dgm:constr type="w" for="ch" forName="text" refType="w" fact="0.9"/>
              <dgm:constr type="h" for="ch" forName="text" refType="w" refFor="ch" refForName="text" fact="0.635"/>
              <dgm:constr type="t" for="ch" forName="text" refType="w" fact="0.095"/>
              <dgm:constr type="l" for="ch" forName="text" refType="w" fact="0.1"/>
            </dgm:constrLst>
            <dgm:ruleLst/>
            <dgm:layoutNode name="background" styleLbl="node0" moveWith="text">
              <dgm:alg type="sp"/>
              <dgm:shape xmlns:r="http://schemas.openxmlformats.org/officeDocument/2006/relationships" type="roundRect" r:blip="">
                <dgm:adjLst>
                  <dgm:adj idx="1" val="0.1"/>
                </dgm:adjLst>
              </dgm:shape>
              <dgm:presOf/>
              <dgm:constrLst/>
              <dgm:ruleLst/>
            </dgm:layoutNode>
            <dgm:layoutNode name="text" styleLbl="fgAcc0">
              <dgm:varLst>
                <dgm:chPref val="3"/>
              </dgm:varLst>
              <dgm:alg type="tx"/>
              <dgm:shape xmlns:r="http://schemas.openxmlformats.org/officeDocument/2006/relationships" type="roundRect" r:blip="">
                <dgm:adjLst>
                  <dgm:adj idx="1" val="0.1"/>
                </dgm:adjLst>
              </dgm:shape>
              <dgm:presOf axis="self"/>
              <dgm:constrLst>
                <dgm:constr type="tMarg" refType="primFontSz" fact="0.3"/>
                <dgm:constr type="bMarg" refType="primFontSz" fact="0.3"/>
                <dgm:constr type="lMarg" refType="primFontSz" fact="0.3"/>
                <dgm:constr type="rMarg" refType="primFontSz" fact="0.3"/>
              </dgm:constrLst>
              <dgm:ruleLst>
                <dgm:rule type="primFontSz" val="5" fact="NaN" max="NaN"/>
              </dgm:ruleLst>
            </dgm:layoutNode>
          </dgm:layoutNode>
          <dgm:layoutNode name="hierChild2">
            <dgm:choose name="Name5">
              <dgm:if name="Name6" func="var" arg="dir" op="equ" val="norm">
                <dgm:alg type="hierChild">
                  <dgm:param type="linDir" val="fromL"/>
                </dgm:alg>
              </dgm:if>
              <dgm:else name="Name7">
                <dgm:alg type="hierChild">
                  <dgm:param type="linDir" val="fromR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Name8" axis="ch">
              <dgm:forEach name="Name9" axis="self" ptType="parTrans" cnt="1">
                <dgm:layoutNode name="Name10">
                  <dgm:alg type="conn">
                    <dgm:param type="dim" val="1D"/>
                    <dgm:param type="endSty" val="noArr"/>
                    <dgm:param type="connRout" val="bend"/>
                    <dgm:param type="bendPt" val="end"/>
                    <dgm:param type="begPts" val="bCtr"/>
                    <dgm:param type="endPts" val="tCtr"/>
                    <dgm:param type="srcNode" val="background"/>
                    <dgm:param type="dstNode" val="background2"/>
                  </dgm:alg>
                  <dgm:shape xmlns:r="http://schemas.openxmlformats.org/officeDocument/2006/relationships" type="conn" r:blip="" zOrderOff="-999">
                    <dgm:adjLst/>
                  </dgm:shape>
                  <dgm:presOf axis="self"/>
                  <dgm:constrLst>
                    <dgm:constr type="begPad"/>
                    <dgm:constr type="endPad"/>
                  </dgm:constrLst>
                  <dgm:ruleLst/>
                </dgm:layoutNode>
              </dgm:forEach>
              <dgm:forEach name="Name11" axis="self" ptType="node">
                <dgm:layoutNode name="hierRoot2">
                  <dgm:alg type="hierRoot"/>
                  <dgm:shape xmlns:r="http://schemas.openxmlformats.org/officeDocument/2006/relationships" r:blip="">
                    <dgm:adjLst/>
                  </dgm:shape>
                  <dgm:presOf/>
                  <dgm:constrLst>
                    <dgm:constr type="bendDist" for="des" ptType="parTrans" refType="sp" fact="0.5"/>
                  </dgm:constrLst>
                  <dgm:ruleLst/>
                  <dgm:layoutNode name="composite2">
                    <dgm:alg type="composite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w" for="ch" forName="background2" refType="w" fact="0.9"/>
                      <dgm:constr type="h" for="ch" forName="background2" refType="w" refFor="ch" refForName="background2" fact="0.635"/>
                      <dgm:constr type="t" for="ch" forName="background2"/>
                      <dgm:constr type="l" for="ch" forName="background2"/>
                      <dgm:constr type="w" for="ch" forName="text2" refType="w" fact="0.9"/>
                      <dgm:constr type="h" for="ch" forName="text2" refType="w" refFor="ch" refForName="text2" fact="0.635"/>
                      <dgm:constr type="t" for="ch" forName="text2" refType="w" fact="0.095"/>
                      <dgm:constr type="l" for="ch" forName="text2" refType="w" fact="0.1"/>
                    </dgm:constrLst>
                    <dgm:ruleLst/>
                    <dgm:layoutNode name="background2" moveWith="text2">
                      <dgm:alg type="sp"/>
                      <dgm:shape xmlns:r="http://schemas.openxmlformats.org/officeDocument/2006/relationships" type="roundRect" r:blip="">
                        <dgm:adjLst>
                          <dgm:adj idx="1" val="0.1"/>
                        </dgm:adjLst>
                      </dgm:shape>
                      <dgm:presOf/>
                      <dgm:constrLst/>
                      <dgm:ruleLst/>
                    </dgm:layoutNode>
                    <dgm:layoutNode name="text2" styleLbl="fgAcc2">
                      <dgm:varLst>
                        <dgm:chPref val="3"/>
                      </dgm:varLst>
                      <dgm:alg type="tx"/>
                      <dgm:shape xmlns:r="http://schemas.openxmlformats.org/officeDocument/2006/relationships" type="roundRect" r:blip="">
                        <dgm:adjLst>
                          <dgm:adj idx="1" val="0.1"/>
                        </dgm:adjLst>
                      </dgm:shape>
                      <dgm:presOf axis="self"/>
                      <dgm:constrLst>
                        <dgm:constr type="tMarg" refType="primFontSz" fact="0.3"/>
                        <dgm:constr type="bMarg" refType="primFontSz" fact="0.3"/>
                        <dgm:constr type="lMarg" refType="primFontSz" fact="0.3"/>
                        <dgm:constr type="rMarg" refType="primFontSz" fact="0.3"/>
                      </dgm:constrLst>
                      <dgm:ruleLst>
                        <dgm:rule type="primFontSz" val="5" fact="NaN" max="NaN"/>
                      </dgm:ruleLst>
                    </dgm:layoutNode>
                  </dgm:layoutNode>
                  <dgm:layoutNode name="hierChild3">
                    <dgm:choose name="Name12">
                      <dgm:if name="Name13" func="var" arg="dir" op="equ" val="norm">
                        <dgm:alg type="hierChild">
                          <dgm:param type="linDir" val="fromL"/>
                        </dgm:alg>
                      </dgm:if>
                      <dgm:else name="Name14">
                        <dgm:alg type="hierChild">
                          <dgm:param type="linDir" val="fromR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constrLst/>
                    <dgm:ruleLst/>
                    <dgm:forEach name="Name15" axis="ch">
                      <dgm:forEach name="Name16" axis="self" ptType="parTrans" cnt="1">
                        <dgm:layoutNode name="Name17">
                          <dgm:alg type="conn">
                            <dgm:param type="dim" val="1D"/>
                            <dgm:param type="endSty" val="noArr"/>
                            <dgm:param type="connRout" val="bend"/>
                            <dgm:param type="bendPt" val="end"/>
                            <dgm:param type="begPts" val="bCtr"/>
                            <dgm:param type="endPts" val="tCtr"/>
                            <dgm:param type="srcNode" val="background2"/>
                            <dgm:param type="dstNode" val="background3"/>
                          </dgm:alg>
                          <dgm:shape xmlns:r="http://schemas.openxmlformats.org/officeDocument/2006/relationships" type="conn" r:blip="" zOrderOff="-999">
                            <dgm:adjLst/>
                          </dgm:shape>
                          <dgm:presOf axis="self"/>
                          <dgm:constrLst>
                            <dgm:constr type="begPad"/>
                            <dgm:constr type="endPad"/>
                          </dgm:constrLst>
                          <dgm:ruleLst/>
                        </dgm:layoutNode>
                      </dgm:forEach>
                      <dgm:forEach name="Name18" axis="self" ptType="node">
                        <dgm:layoutNode name="hierRoot3">
                          <dgm:alg type="hierRoot"/>
                          <dgm:shape xmlns:r="http://schemas.openxmlformats.org/officeDocument/2006/relationships" r:blip="">
                            <dgm:adjLst/>
                          </dgm:shape>
                          <dgm:presOf/>
                          <dgm:constrLst>
                            <dgm:constr type="bendDist" for="des" ptType="parTrans" refType="sp" fact="0.5"/>
                          </dgm:constrLst>
                          <dgm:ruleLst/>
                          <dgm:layoutNode name="composite3">
                            <dgm:alg type="composite"/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w" for="ch" forName="background3" refType="w" fact="0.9"/>
                              <dgm:constr type="h" for="ch" forName="background3" refType="w" refFor="ch" refForName="background3" fact="0.635"/>
                              <dgm:constr type="t" for="ch" forName="background3"/>
                              <dgm:constr type="l" for="ch" forName="background3"/>
                              <dgm:constr type="w" for="ch" forName="text3" refType="w" fact="0.9"/>
                              <dgm:constr type="h" for="ch" forName="text3" refType="w" refFor="ch" refForName="text3" fact="0.635"/>
                              <dgm:constr type="t" for="ch" forName="text3" refType="w" fact="0.095"/>
                              <dgm:constr type="l" for="ch" forName="text3" refType="w" fact="0.1"/>
                            </dgm:constrLst>
                            <dgm:ruleLst/>
                            <dgm:layoutNode name="background3" moveWith="text3">
                              <dgm:alg type="sp"/>
                              <dgm:shape xmlns:r="http://schemas.openxmlformats.org/officeDocument/2006/relationships" type="roundRect" r:blip="">
                                <dgm:adjLst>
                                  <dgm:adj idx="1" val="0.1"/>
                                </dgm:adjLst>
                              </dgm:shape>
                              <dgm:presOf/>
                              <dgm:constrLst/>
                              <dgm:ruleLst/>
                            </dgm:layoutNode>
                            <dgm:layoutNode name="text3" styleLbl="fgAcc3">
                              <dgm:varLst>
                                <dgm:chPref val="3"/>
                              </dgm:varLst>
                              <dgm:alg type="tx"/>
                              <dgm:shape xmlns:r="http://schemas.openxmlformats.org/officeDocument/2006/relationships" type="roundRect" r:blip="">
                                <dgm:adjLst>
                                  <dgm:adj idx="1" val="0.1"/>
                                </dgm:adjLst>
                              </dgm:shape>
                              <dgm:presOf axis="self"/>
                              <dgm:constrLst>
                                <dgm:constr type="tMarg" refType="primFontSz" fact="0.3"/>
                                <dgm:constr type="bMarg" refType="primFontSz" fact="0.3"/>
                                <dgm:constr type="lMarg" refType="primFontSz" fact="0.3"/>
                                <dgm:constr type="rMarg" refType="primFontSz" fact="0.3"/>
                              </dgm:constrLst>
                              <dgm:ruleLst>
                                <dgm:rule type="primFontSz" val="5" fact="NaN" max="NaN"/>
                              </dgm:ruleLst>
                            </dgm:layoutNode>
                          </dgm:layoutNode>
                          <dgm:layoutNode name="hierChild4">
                            <dgm:choose name="Name19">
                              <dgm:if name="Name20" func="var" arg="dir" op="equ" val="norm">
                                <dgm:alg type="hierChild">
                                  <dgm:param type="linDir" val="fromL"/>
                                </dgm:alg>
                              </dgm:if>
                              <dgm:else name="Name21">
                                <dgm:alg type="hierChild">
                                  <dgm:param type="linDir" val="fromR"/>
                                </dgm:alg>
                              </dgm:else>
                            </dgm:choose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/>
                            <dgm:ruleLst/>
                            <dgm:forEach name="repeat" axis="ch">
                              <dgm:forEach name="Name22" axis="self" ptType="parTrans" cnt="1">
                                <dgm:layoutNode name="Name23">
                                  <dgm:choose name="Name24">
                                    <dgm:if name="Name25" axis="self" func="depth" op="lte" val="4">
                                      <dgm:alg type="conn">
                                        <dgm:param type="dim" val="1D"/>
                                        <dgm:param type="endSty" val="noArr"/>
                                        <dgm:param type="connRout" val="bend"/>
                                        <dgm:param type="bendPt" val="end"/>
                                        <dgm:param type="begPts" val="bCtr"/>
                                        <dgm:param type="endPts" val="tCtr"/>
                                        <dgm:param type="srcNode" val="background3"/>
                                        <dgm:param type="dstNode" val="background4"/>
                                      </dgm:alg>
                                    </dgm:if>
                                    <dgm:else name="Name26">
                                      <dgm:alg type="conn">
                                        <dgm:param type="dim" val="1D"/>
                                        <dgm:param type="endSty" val="noArr"/>
                                        <dgm:param type="connRout" val="bend"/>
                                        <dgm:param type="bendPt" val="end"/>
                                        <dgm:param type="begPts" val="bCtr"/>
                                        <dgm:param type="endPts" val="tCtr"/>
                                        <dgm:param type="srcNode" val="background4"/>
                                        <dgm:param type="dstNode" val="background4"/>
                                      </dgm:alg>
                                    </dgm:else>
                                  </dgm:choose>
                                  <dgm:shape xmlns:r="http://schemas.openxmlformats.org/officeDocument/2006/relationships" type="conn" r:blip="" zOrderOff="-999">
                                    <dgm:adjLst/>
                                  </dgm:shape>
                                  <dgm:presOf axis="self"/>
                                  <dgm:constrLst>
                                    <dgm:constr type="begPad"/>
                                    <dgm:constr type="endPad"/>
                                  </dgm:constrLst>
                                  <dgm:ruleLst/>
                                </dgm:layoutNode>
                              </dgm:forEach>
                              <dgm:forEach name="Name27" axis="self" ptType="node">
                                <dgm:layoutNode name="hierRoot4">
                                  <dgm:alg type="hierRoot"/>
                                  <dgm:shape xmlns:r="http://schemas.openxmlformats.org/officeDocument/2006/relationships" r:blip="">
                                    <dgm:adjLst/>
                                  </dgm:shape>
                                  <dgm:presOf/>
                                  <dgm:constrLst>
                                    <dgm:constr type="bendDist" for="des" ptType="parTrans" refType="sp" fact="0.5"/>
                                  </dgm:constrLst>
                                  <dgm:ruleLst/>
                                  <dgm:layoutNode name="composite4">
                                    <dgm:alg type="composite"/>
                                    <dgm:shape xmlns:r="http://schemas.openxmlformats.org/officeDocument/2006/relationships" r:blip="">
                                      <dgm:adjLst/>
                                    </dgm:shape>
                                    <dgm:presOf/>
                                    <dgm:constrLst>
                                      <dgm:constr type="w" for="ch" forName="background4" refType="w" fact="0.9"/>
                                      <dgm:constr type="h" for="ch" forName="background4" refType="w" refFor="ch" refForName="background4" fact="0.635"/>
                                      <dgm:constr type="t" for="ch" forName="background4"/>
                                      <dgm:constr type="l" for="ch" forName="background4"/>
                                      <dgm:constr type="w" for="ch" forName="text4" refType="w" fact="0.9"/>
                                      <dgm:constr type="h" for="ch" forName="text4" refType="w" refFor="ch" refForName="text4" fact="0.635"/>
                                      <dgm:constr type="t" for="ch" forName="text4" refType="w" fact="0.095"/>
                                      <dgm:constr type="l" for="ch" forName="text4" refType="w" fact="0.1"/>
                                    </dgm:constrLst>
                                    <dgm:ruleLst/>
                                    <dgm:layoutNode name="background4" moveWith="text4">
                                      <dgm:alg type="sp"/>
                                      <dgm:shape xmlns:r="http://schemas.openxmlformats.org/officeDocument/2006/relationships" type="roundRect" r:blip="">
                                        <dgm:adjLst>
                                          <dgm:adj idx="1" val="0.1"/>
                                        </dgm:adjLst>
                                      </dgm:shape>
                                      <dgm:presOf/>
                                      <dgm:constrLst/>
                                      <dgm:ruleLst/>
                                    </dgm:layoutNode>
                                    <dgm:layoutNode name="text4" styleLbl="fgAcc4">
                                      <dgm:varLst>
                                        <dgm:chPref val="3"/>
                                      </dgm:varLst>
                                      <dgm:alg type="tx"/>
                                      <dgm:shape xmlns:r="http://schemas.openxmlformats.org/officeDocument/2006/relationships" type="roundRect" r:blip="">
                                        <dgm:adjLst>
                                          <dgm:adj idx="1" val="0.1"/>
                                        </dgm:adjLst>
                                      </dgm:shape>
                                      <dgm:presOf axis="self"/>
                                      <dgm:constrLst>
                                        <dgm:constr type="tMarg" refType="primFontSz" fact="0.3"/>
                                        <dgm:constr type="bMarg" refType="primFontSz" fact="0.3"/>
                                        <dgm:constr type="lMarg" refType="primFontSz" fact="0.3"/>
                                        <dgm:constr type="rMarg" refType="primFontSz" fact="0.3"/>
                                      </dgm:constrLst>
                                      <dgm:ruleLst>
                                        <dgm:rule type="primFontSz" val="5" fact="NaN" max="NaN"/>
                                      </dgm:ruleLst>
                                    </dgm:layoutNode>
                                  </dgm:layoutNode>
                                  <dgm:layoutNode name="hierChild5">
                                    <dgm:choose name="Name28">
                                      <dgm:if name="Name29" func="var" arg="dir" op="equ" val="norm">
                                        <dgm:alg type="hierChild">
                                          <dgm:param type="linDir" val="fromL"/>
                                        </dgm:alg>
                                      </dgm:if>
                                      <dgm:else name="Name30">
                                        <dgm:alg type="hierChild">
                                          <dgm:param type="linDir" val="fromR"/>
                                        </dgm:alg>
                                      </dgm:else>
                                    </dgm:choose>
                                    <dgm:shape xmlns:r="http://schemas.openxmlformats.org/officeDocument/2006/relationships" r:blip="">
                                      <dgm:adjLst/>
                                    </dgm:shape>
                                    <dgm:presOf/>
                                    <dgm:constrLst/>
                                    <dgm:ruleLst/>
                                    <dgm:forEach name="Name31" ref="repeat"/>
                                  </dgm:layoutNode>
                                </dgm:layoutNode>
                              </dgm:forEach>
                            </dgm:forEach>
                          </dgm:layoutNode>
                        </dgm:layoutNode>
                      </dgm:forEach>
                    </dgm:forEach>
                  </dgm:layoutNode>
                </dgm:layoutNode>
              </dgm:forEach>
            </dgm:forEach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microsoft.com/office/2007/relationships/hdphoto" Target="../media/hdphoto3.wdp"/><Relationship Id="rId18" Type="http://schemas.openxmlformats.org/officeDocument/2006/relationships/diagramQuickStyle" Target="../diagrams/quickStyle1.xml"/><Relationship Id="rId3" Type="http://schemas.openxmlformats.org/officeDocument/2006/relationships/hyperlink" Target="#'Zestawienie og&#243;lnokrajowe'!A1"/><Relationship Id="rId7" Type="http://schemas.openxmlformats.org/officeDocument/2006/relationships/image" Target="../media/image2.png"/><Relationship Id="rId12" Type="http://schemas.openxmlformats.org/officeDocument/2006/relationships/image" Target="../media/image5.png"/><Relationship Id="rId17" Type="http://schemas.openxmlformats.org/officeDocument/2006/relationships/diagramLayout" Target="../diagrams/layout1.xml"/><Relationship Id="rId2" Type="http://schemas.openxmlformats.org/officeDocument/2006/relationships/hyperlink" Target="#'Wydane warunki'!A1"/><Relationship Id="rId16" Type="http://schemas.openxmlformats.org/officeDocument/2006/relationships/diagramData" Target="../diagrams/data1.xml"/><Relationship Id="rId20" Type="http://schemas.microsoft.com/office/2007/relationships/diagramDrawing" Target="../diagrams/drawing1.xml"/><Relationship Id="rId1" Type="http://schemas.openxmlformats.org/officeDocument/2006/relationships/image" Target="../media/image1.jpg"/><Relationship Id="rId6" Type="http://schemas.openxmlformats.org/officeDocument/2006/relationships/hyperlink" Target="#Mapy!A1"/><Relationship Id="rId11" Type="http://schemas.microsoft.com/office/2007/relationships/hdphoto" Target="../media/hdphoto2.wdp"/><Relationship Id="rId5" Type="http://schemas.openxmlformats.org/officeDocument/2006/relationships/hyperlink" Target="#'Deweloperzy zestawienie '!A1"/><Relationship Id="rId15" Type="http://schemas.microsoft.com/office/2007/relationships/hdphoto" Target="../media/hdphoto4.wdp"/><Relationship Id="rId10" Type="http://schemas.openxmlformats.org/officeDocument/2006/relationships/image" Target="../media/image4.png"/><Relationship Id="rId19" Type="http://schemas.openxmlformats.org/officeDocument/2006/relationships/diagramColors" Target="../diagrams/colors1.xml"/><Relationship Id="rId4" Type="http://schemas.openxmlformats.org/officeDocument/2006/relationships/hyperlink" Target="#'Projekty z danego zakresu mocy'!A1"/><Relationship Id="rId9" Type="http://schemas.microsoft.com/office/2007/relationships/hdphoto" Target="../media/hdphoto1.wdp"/><Relationship Id="rId14" Type="http://schemas.openxmlformats.org/officeDocument/2006/relationships/image" Target="../media/image6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12" Type="http://schemas.openxmlformats.org/officeDocument/2006/relationships/image" Target="../media/image8.png"/><Relationship Id="rId2" Type="http://schemas.openxmlformats.org/officeDocument/2006/relationships/chart" Target="../charts/chart7.xml"/><Relationship Id="rId1" Type="http://schemas.openxmlformats.org/officeDocument/2006/relationships/image" Target="../media/image2.png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5" Type="http://schemas.openxmlformats.org/officeDocument/2006/relationships/chart" Target="../charts/chart10.xml"/><Relationship Id="rId10" Type="http://schemas.openxmlformats.org/officeDocument/2006/relationships/chart" Target="../charts/chart15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2.png"/><Relationship Id="rId1" Type="http://schemas.openxmlformats.org/officeDocument/2006/relationships/chart" Target="../charts/chart17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2.pn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232832</xdr:colOff>
      <xdr:row>3</xdr:row>
      <xdr:rowOff>148166</xdr:rowOff>
    </xdr:from>
    <xdr:to>
      <xdr:col>19</xdr:col>
      <xdr:colOff>518582</xdr:colOff>
      <xdr:row>35</xdr:row>
      <xdr:rowOff>64530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95"/>
        <a:stretch/>
      </xdr:blipFill>
      <xdr:spPr>
        <a:xfrm>
          <a:off x="232832" y="1033991"/>
          <a:ext cx="11868150" cy="6021889"/>
        </a:xfrm>
        <a:prstGeom prst="rect">
          <a:avLst/>
        </a:prstGeom>
      </xdr:spPr>
    </xdr:pic>
    <xdr:clientData/>
  </xdr:twoCellAnchor>
  <xdr:twoCellAnchor>
    <xdr:from>
      <xdr:col>20</xdr:col>
      <xdr:colOff>85725</xdr:colOff>
      <xdr:row>8</xdr:row>
      <xdr:rowOff>114300</xdr:rowOff>
    </xdr:from>
    <xdr:to>
      <xdr:col>22</xdr:col>
      <xdr:colOff>647701</xdr:colOff>
      <xdr:row>14</xdr:row>
      <xdr:rowOff>0</xdr:rowOff>
    </xdr:to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2277725" y="1962150"/>
          <a:ext cx="1781176" cy="1028700"/>
        </a:xfrm>
        <a:prstGeom prst="wedgeRoundRectCallout">
          <a:avLst>
            <a:gd name="adj1" fmla="val -26715"/>
            <a:gd name="adj2" fmla="val 77315"/>
            <a:gd name="adj3" fmla="val 16667"/>
          </a:avLst>
        </a:prstGeom>
        <a:solidFill>
          <a:schemeClr val="accent1">
            <a:lumMod val="50000"/>
          </a:schemeClr>
        </a:solidFill>
        <a:ln>
          <a:solidFill>
            <a:srgbClr val="18468B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2400">
              <a:solidFill>
                <a:schemeClr val="bg1"/>
              </a:solidFill>
              <a:latin typeface="Calibri Light" panose="020F0302020204030204" pitchFamily="34" charset="0"/>
            </a:rPr>
            <a:t>Październik</a:t>
          </a:r>
        </a:p>
        <a:p>
          <a:pPr algn="ctr"/>
          <a:r>
            <a:rPr lang="pl-PL" sz="2400">
              <a:solidFill>
                <a:schemeClr val="bg1"/>
              </a:solidFill>
              <a:latin typeface="Calibri Light" panose="020F0302020204030204" pitchFamily="34" charset="0"/>
            </a:rPr>
            <a:t>2023</a:t>
          </a:r>
        </a:p>
      </xdr:txBody>
    </xdr:sp>
    <xdr:clientData/>
  </xdr:twoCellAnchor>
  <xdr:twoCellAnchor>
    <xdr:from>
      <xdr:col>0</xdr:col>
      <xdr:colOff>295274</xdr:colOff>
      <xdr:row>4</xdr:row>
      <xdr:rowOff>50512</xdr:rowOff>
    </xdr:from>
    <xdr:to>
      <xdr:col>7</xdr:col>
      <xdr:colOff>57151</xdr:colOff>
      <xdr:row>34</xdr:row>
      <xdr:rowOff>133351</xdr:rowOff>
    </xdr:to>
    <xdr:grpSp>
      <xdr:nvGrpSpPr>
        <xdr:cNvPr id="4" name="Grup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295274" y="1136362"/>
          <a:ext cx="4029077" cy="5797839"/>
          <a:chOff x="1704973" y="1688812"/>
          <a:chExt cx="4943475" cy="4530966"/>
        </a:xfrm>
      </xdr:grpSpPr>
      <xdr:sp macro="" textlink="">
        <xdr:nvSpPr>
          <xdr:cNvPr id="5" name="Prostokąt 11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1704974" y="1836412"/>
            <a:ext cx="4943474" cy="25200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</xdr:sp>
      <xdr:sp macro="" textlink="">
        <xdr:nvSpPr>
          <xdr:cNvPr id="6" name="Dowolny kształt 12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1952147" y="168881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8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Spis treści </a:t>
            </a:r>
          </a:p>
        </xdr:txBody>
      </xdr:sp>
      <xdr:sp macro="" textlink="">
        <xdr:nvSpPr>
          <xdr:cNvPr id="7" name="Dowolny kształt 13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1704974" y="2290012"/>
            <a:ext cx="4943474" cy="88200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10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Zakładki zawiera szczegółowe informacje o projekcie, takie jak: lokalizacja, moc przyłączeniowa, inwestor, daty wydania pozwoleń budowlanych, warunki przyłączenia oraz umów przyłączeniowych do sieci i in.</a:t>
            </a:r>
          </a:p>
        </xdr:txBody>
      </xdr:sp>
      <xdr:sp macro="" textlink="">
        <xdr:nvSpPr>
          <xdr:cNvPr id="8" name="Dowolny kształt 14">
            <a:hlinkClick xmlns:r="http://schemas.openxmlformats.org/officeDocument/2006/relationships" r:id="rId2" tooltip=" "/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1952147" y="214241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Lista projektów</a:t>
            </a:r>
          </a:p>
        </xdr:txBody>
      </xdr:sp>
      <xdr:sp macro="" textlink="">
        <xdr:nvSpPr>
          <xdr:cNvPr id="9" name="Dowolny kształt 15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1704974" y="3373612"/>
            <a:ext cx="4943474" cy="58275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10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Analiza statystyczna projektów fotowoltaicznych z uwagi na etap zaawansowania projektów</a:t>
            </a:r>
          </a:p>
        </xdr:txBody>
      </xdr:sp>
      <xdr:sp macro="" textlink="">
        <xdr:nvSpPr>
          <xdr:cNvPr id="10" name="Dowolny kształt 16">
            <a:hlinkClick xmlns:r="http://schemas.openxmlformats.org/officeDocument/2006/relationships" r:id="rId3" tooltip=" "/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1952147" y="322601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Zestawienie ogólnokrajowe</a:t>
            </a:r>
          </a:p>
        </xdr:txBody>
      </xdr:sp>
      <xdr:sp macro="" textlink="">
        <xdr:nvSpPr>
          <xdr:cNvPr id="11" name="Dowolny kształt 17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1704973" y="4157962"/>
            <a:ext cx="4943474" cy="58275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10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Analiza statystyczna projektów fotowoltaicznych z dowolnego przedziału mocy przyłączeniowej</a:t>
            </a:r>
          </a:p>
        </xdr:txBody>
      </xdr:sp>
      <xdr:sp macro="" textlink="">
        <xdr:nvSpPr>
          <xdr:cNvPr id="12" name="Dowolny kształt 18">
            <a:hlinkClick xmlns:r="http://schemas.openxmlformats.org/officeDocument/2006/relationships" r:id="rId4" tooltip=" "/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1952147" y="401036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Projekty z</a:t>
            </a:r>
            <a:r>
              <a:rPr lang="pl-PL" sz="1200" b="1" kern="1200" baseline="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 danego zakresu mocy</a:t>
            </a:r>
            <a:endParaRPr lang="pl-PL" sz="12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13" name="Dowolny kształt 19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1704974" y="4942312"/>
            <a:ext cx="4943474" cy="58275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10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Analiza statystyczna spółek holdingowych z największą ilością planowanych instalacji fotowoltaicznych</a:t>
            </a:r>
          </a:p>
        </xdr:txBody>
      </xdr:sp>
      <xdr:sp macro="" textlink="">
        <xdr:nvSpPr>
          <xdr:cNvPr id="14" name="Dowolny kształt 20">
            <a:hlinkClick xmlns:r="http://schemas.openxmlformats.org/officeDocument/2006/relationships" r:id="rId5" tooltip=" "/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1952147" y="479471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Deweloperzy zestawienie</a:t>
            </a:r>
          </a:p>
        </xdr:txBody>
      </xdr:sp>
      <xdr:sp macro="" textlink="">
        <xdr:nvSpPr>
          <xdr:cNvPr id="15" name="Dowolny kształt 21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1704974" y="5726662"/>
            <a:ext cx="4943474" cy="493116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10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Rozkład przestrzenny projektów fotowoltaicznych na mapie Polski</a:t>
            </a:r>
          </a:p>
        </xdr:txBody>
      </xdr:sp>
      <xdr:sp macro="" textlink="">
        <xdr:nvSpPr>
          <xdr:cNvPr id="16" name="Dowolny kształt 22">
            <a:hlinkClick xmlns:r="http://schemas.openxmlformats.org/officeDocument/2006/relationships" r:id="rId6" tooltip=" "/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1952147" y="557906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Mapy</a:t>
            </a:r>
            <a:endParaRPr lang="pl-PL" sz="10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</xdr:grpSp>
    <xdr:clientData/>
  </xdr:twoCellAnchor>
  <xdr:oneCellAnchor>
    <xdr:from>
      <xdr:col>20</xdr:col>
      <xdr:colOff>142875</xdr:colOff>
      <xdr:row>21</xdr:row>
      <xdr:rowOff>95250</xdr:rowOff>
    </xdr:from>
    <xdr:ext cx="1571625" cy="1152525"/>
    <xdr:sp macro="" textlink="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12334875" y="4419600"/>
          <a:ext cx="1571625" cy="1152525"/>
        </a:xfrm>
        <a:prstGeom prst="wedgeRoundRectCallout">
          <a:avLst/>
        </a:prstGeom>
        <a:solidFill>
          <a:schemeClr val="accent1">
            <a:lumMod val="50000"/>
          </a:schemeClr>
        </a:solidFill>
        <a:ln>
          <a:solidFill>
            <a:srgbClr val="18468B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l-PL" sz="1500">
              <a:solidFill>
                <a:schemeClr val="bg1"/>
              </a:solidFill>
              <a:latin typeface="Calibri Light" panose="020F0302020204030204" pitchFamily="34" charset="0"/>
            </a:rPr>
            <a:t>Copyright ©2023 IEO. Wszelkie prawa zastrzeżone. </a:t>
          </a:r>
        </a:p>
      </xdr:txBody>
    </xdr:sp>
    <xdr:clientData/>
  </xdr:oneCellAnchor>
  <xdr:twoCellAnchor editAs="oneCell">
    <xdr:from>
      <xdr:col>20</xdr:col>
      <xdr:colOff>304800</xdr:colOff>
      <xdr:row>0</xdr:row>
      <xdr:rowOff>76200</xdr:rowOff>
    </xdr:from>
    <xdr:to>
      <xdr:col>22</xdr:col>
      <xdr:colOff>609600</xdr:colOff>
      <xdr:row>3</xdr:row>
      <xdr:rowOff>123775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21" t="25791" r="23289" b="31242"/>
        <a:stretch/>
      </xdr:blipFill>
      <xdr:spPr bwMode="auto">
        <a:xfrm>
          <a:off x="12496800" y="76200"/>
          <a:ext cx="1524000" cy="9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7</xdr:col>
      <xdr:colOff>523875</xdr:colOff>
      <xdr:row>23</xdr:row>
      <xdr:rowOff>180974</xdr:rowOff>
    </xdr:from>
    <xdr:to>
      <xdr:col>18</xdr:col>
      <xdr:colOff>483382</xdr:colOff>
      <xdr:row>27</xdr:row>
      <xdr:rowOff>152399</xdr:rowOff>
    </xdr:to>
    <xdr:grpSp>
      <xdr:nvGrpSpPr>
        <xdr:cNvPr id="19" name="Grupa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pSpPr/>
      </xdr:nvGrpSpPr>
      <xdr:grpSpPr>
        <a:xfrm>
          <a:off x="4791075" y="4886324"/>
          <a:ext cx="6665107" cy="733425"/>
          <a:chOff x="6410325" y="3714750"/>
          <a:chExt cx="6493657" cy="619200"/>
        </a:xfrm>
      </xdr:grpSpPr>
      <xdr:pic>
        <xdr:nvPicPr>
          <xdr:cNvPr id="20" name="Obraz 19" descr="C:\Users\dgreda\AppData\Local\Microsoft\Windows\Temporary Internet Files\Content.IE5\CNP10KHT\document-1287618_960_720[1].png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9">
                    <a14:imgEffect>
                      <a14:backgroundRemoval t="17917" b="79306" l="26250" r="73472">
                        <a14:foregroundMark x1="55000" y1="43333" x2="55000" y2="43333"/>
                        <a14:foregroundMark x1="56944" y1="48889" x2="56944" y2="48889"/>
                        <a14:foregroundMark x1="60278" y1="55833" x2="60278" y2="55833"/>
                        <a14:foregroundMark x1="59722" y1="60833" x2="59722" y2="60833"/>
                        <a14:foregroundMark x1="60278" y1="67083" x2="60278" y2="67083"/>
                        <a14:backgroundMark x1="14861" y1="19306" x2="14861" y2="19306"/>
                        <a14:backgroundMark x1="16806" y1="17083" x2="16806" y2="17083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25275" t="17583" r="24176" b="14285"/>
          <a:stretch/>
        </xdr:blipFill>
        <xdr:spPr bwMode="auto">
          <a:xfrm>
            <a:off x="10506075" y="3714750"/>
            <a:ext cx="458936" cy="6192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1" name="Obraz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PicPr/>
        </xdr:nvPicPr>
        <xdr:blipFill rotWithShape="1">
          <a:blip xmlns:r="http://schemas.openxmlformats.org/officeDocument/2006/relationships" r:embed="rId10" cstate="print">
            <a:lum bright="70000" contrast="-70000"/>
            <a:extLst>
              <a:ext uri="{BEBA8EAE-BF5A-486C-A8C5-ECC9F3942E4B}">
                <a14:imgProps xmlns:a14="http://schemas.microsoft.com/office/drawing/2010/main">
                  <a14:imgLayer r:embed="rId11">
                    <a14:imgEffect>
                      <a14:backgroundRemoval t="5343" b="19278" l="5776" r="19567"/>
                    </a14:imgEffect>
                    <a14:imgEffect>
                      <a14:colorTemperature colorTemp="112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5213" t="5095" r="80213" b="80451"/>
          <a:stretch/>
        </xdr:blipFill>
        <xdr:spPr bwMode="auto">
          <a:xfrm>
            <a:off x="6410325" y="3714750"/>
            <a:ext cx="624840" cy="619125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2" name="Obraz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lum bright="70000" contrast="-70000"/>
            <a:extLst>
              <a:ext uri="{BEBA8EAE-BF5A-486C-A8C5-ECC9F3942E4B}">
                <a14:imgProps xmlns:a14="http://schemas.microsoft.com/office/drawing/2010/main">
                  <a14:imgLayer r:embed="rId13">
                    <a14:imgEffect>
                      <a14:backgroundRemoval t="10036" b="22691" l="78618" r="87636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78401" t="9904" r="11694" b="77333"/>
          <a:stretch/>
        </xdr:blipFill>
        <xdr:spPr bwMode="auto">
          <a:xfrm>
            <a:off x="8548369" y="3714750"/>
            <a:ext cx="479880" cy="6192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3" name="Obraz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print">
            <a:lum bright="70000" contrast="-70000"/>
            <a:extLst>
              <a:ext uri="{BEBA8EAE-BF5A-486C-A8C5-ECC9F3942E4B}">
                <a14:imgProps xmlns:a14="http://schemas.microsoft.com/office/drawing/2010/main">
                  <a14:imgLayer r:embed="rId15">
                    <a14:imgEffect>
                      <a14:backgroundRemoval t="81011" b="94007" l="31986" r="43105">
                        <a14:foregroundMark x1="35451" y1="92274" x2="35451" y2="92274"/>
                        <a14:foregroundMark x1="37329" y1="91264" x2="37329" y2="91264"/>
                        <a14:foregroundMark x1="37256" y1="86931" x2="37256" y2="86931"/>
                        <a14:foregroundMark x1="37256" y1="84549" x2="37256" y2="84549"/>
                        <a14:foregroundMark x1="36173" y1="82744" x2="36173" y2="82744"/>
                      </a14:backgroundRemoval>
                    </a14:imgEffect>
                    <a14:imgEffect>
                      <a14:colorTemperature colorTemp="112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31822" t="80819" r="56844" b="6016"/>
          <a:stretch/>
        </xdr:blipFill>
        <xdr:spPr bwMode="auto">
          <a:xfrm>
            <a:off x="12370435" y="3714750"/>
            <a:ext cx="533547" cy="6192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>
    <xdr:from>
      <xdr:col>7</xdr:col>
      <xdr:colOff>180976</xdr:colOff>
      <xdr:row>9</xdr:row>
      <xdr:rowOff>85725</xdr:rowOff>
    </xdr:from>
    <xdr:to>
      <xdr:col>19</xdr:col>
      <xdr:colOff>419100</xdr:colOff>
      <xdr:row>24</xdr:row>
      <xdr:rowOff>133349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6" r:lo="rId17" r:qs="rId18" r:cs="rId19"/>
        </a:graphicData>
      </a:graphic>
    </xdr:graphicFrame>
    <xdr:clientData/>
  </xdr:twoCellAnchor>
  <xdr:twoCellAnchor>
    <xdr:from>
      <xdr:col>0</xdr:col>
      <xdr:colOff>0</xdr:colOff>
      <xdr:row>4</xdr:row>
      <xdr:rowOff>66675</xdr:rowOff>
    </xdr:from>
    <xdr:to>
      <xdr:col>23</xdr:col>
      <xdr:colOff>0</xdr:colOff>
      <xdr:row>9</xdr:row>
      <xdr:rowOff>95250</xdr:rowOff>
    </xdr:to>
    <xdr:sp macro="" textlink="">
      <xdr:nvSpPr>
        <xdr:cNvPr id="25" name="Prostokąt 24">
          <a:extLst>
            <a:ext uri="{FF2B5EF4-FFF2-40B4-BE49-F238E27FC236}">
              <a16:creationId xmlns:a16="http://schemas.microsoft.com/office/drawing/2014/main" id="{6237316A-551D-C9E0-EC1D-C6155CC6FFAE}"/>
            </a:ext>
          </a:extLst>
        </xdr:cNvPr>
        <xdr:cNvSpPr/>
      </xdr:nvSpPr>
      <xdr:spPr>
        <a:xfrm>
          <a:off x="0" y="1152525"/>
          <a:ext cx="14154150" cy="981075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3200" b="1"/>
            <a:t>WERSJA DEMO</a:t>
          </a:r>
        </a:p>
        <a:p>
          <a:pPr algn="ctr"/>
          <a:r>
            <a:rPr lang="pl-PL" sz="1800" b="1"/>
            <a:t> BAZY</a:t>
          </a:r>
          <a:r>
            <a:rPr lang="pl-PL" sz="1800" b="1" baseline="0"/>
            <a:t> DANYCH "PROJEKTY FOTOWOLTAICZNE W POLSCE, PAŹDZIERNIK 2023", INSTYTUT ENERGETYKI ODNAWIALNEJ</a:t>
          </a:r>
          <a:endParaRPr lang="pl-PL" sz="1800" b="1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0.90995</cdr:x>
      <cdr:y>0</cdr:y>
    </cdr:from>
    <cdr:to>
      <cdr:x>1</cdr:x>
      <cdr:y>0.09973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10F87184-548B-4F1E-BE8C-92D43EF6CA4A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3199875" y="0"/>
          <a:ext cx="1306286" cy="44648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0.8696</cdr:x>
      <cdr:y>0</cdr:y>
    </cdr:from>
    <cdr:to>
      <cdr:x>1</cdr:x>
      <cdr:y>0.09108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CF9B2EF8-8AA1-4BEF-B86A-E00C3CC9D8B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2354048" y="0"/>
          <a:ext cx="1852587" cy="63262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356106</xdr:colOff>
      <xdr:row>0</xdr:row>
      <xdr:rowOff>121462</xdr:rowOff>
    </xdr:from>
    <xdr:to>
      <xdr:col>19</xdr:col>
      <xdr:colOff>100661</xdr:colOff>
      <xdr:row>3</xdr:row>
      <xdr:rowOff>60799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9" t="25791" r="22460" b="31242"/>
        <a:stretch/>
      </xdr:blipFill>
      <xdr:spPr bwMode="auto">
        <a:xfrm>
          <a:off x="18215481" y="121462"/>
          <a:ext cx="2168019" cy="94054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293548</xdr:colOff>
      <xdr:row>17</xdr:row>
      <xdr:rowOff>55511</xdr:rowOff>
    </xdr:from>
    <xdr:to>
      <xdr:col>8</xdr:col>
      <xdr:colOff>619124</xdr:colOff>
      <xdr:row>32</xdr:row>
      <xdr:rowOff>85725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666750</xdr:colOff>
      <xdr:row>17</xdr:row>
      <xdr:rowOff>49024</xdr:rowOff>
    </xdr:from>
    <xdr:to>
      <xdr:col>18</xdr:col>
      <xdr:colOff>56029</xdr:colOff>
      <xdr:row>32</xdr:row>
      <xdr:rowOff>57708</xdr:rowOff>
    </xdr:to>
    <xdr:graphicFrame macro="">
      <xdr:nvGraphicFramePr>
        <xdr:cNvPr id="13" name="Wykres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619125</xdr:colOff>
      <xdr:row>32</xdr:row>
      <xdr:rowOff>303772</xdr:rowOff>
    </xdr:from>
    <xdr:to>
      <xdr:col>18</xdr:col>
      <xdr:colOff>114640</xdr:colOff>
      <xdr:row>52</xdr:row>
      <xdr:rowOff>24491</xdr:rowOff>
    </xdr:to>
    <xdr:graphicFrame macro="">
      <xdr:nvGraphicFramePr>
        <xdr:cNvPr id="18" name="Wykres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190499</xdr:colOff>
      <xdr:row>33</xdr:row>
      <xdr:rowOff>62234</xdr:rowOff>
    </xdr:from>
    <xdr:to>
      <xdr:col>8</xdr:col>
      <xdr:colOff>869155</xdr:colOff>
      <xdr:row>51</xdr:row>
      <xdr:rowOff>156083</xdr:rowOff>
    </xdr:to>
    <xdr:graphicFrame macro="">
      <xdr:nvGraphicFramePr>
        <xdr:cNvPr id="19" name="Wykres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340179</xdr:colOff>
      <xdr:row>157</xdr:row>
      <xdr:rowOff>0</xdr:rowOff>
    </xdr:from>
    <xdr:to>
      <xdr:col>19</xdr:col>
      <xdr:colOff>257176</xdr:colOff>
      <xdr:row>179</xdr:row>
      <xdr:rowOff>13608</xdr:rowOff>
    </xdr:to>
    <xdr:graphicFrame macro="">
      <xdr:nvGraphicFramePr>
        <xdr:cNvPr id="7" name="Wykres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345280</xdr:colOff>
      <xdr:row>156</xdr:row>
      <xdr:rowOff>134890</xdr:rowOff>
    </xdr:from>
    <xdr:to>
      <xdr:col>9</xdr:col>
      <xdr:colOff>707571</xdr:colOff>
      <xdr:row>179</xdr:row>
      <xdr:rowOff>28574</xdr:rowOff>
    </xdr:to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300036</xdr:colOff>
      <xdr:row>110</xdr:row>
      <xdr:rowOff>414337</xdr:rowOff>
    </xdr:from>
    <xdr:to>
      <xdr:col>19</xdr:col>
      <xdr:colOff>80961</xdr:colOff>
      <xdr:row>128</xdr:row>
      <xdr:rowOff>150019</xdr:rowOff>
    </xdr:to>
    <xdr:graphicFrame macro="">
      <xdr:nvGraphicFramePr>
        <xdr:cNvPr id="11" name="Wykres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1141641</xdr:colOff>
      <xdr:row>86</xdr:row>
      <xdr:rowOff>68036</xdr:rowOff>
    </xdr:from>
    <xdr:to>
      <xdr:col>14</xdr:col>
      <xdr:colOff>68036</xdr:colOff>
      <xdr:row>108</xdr:row>
      <xdr:rowOff>163286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612321</xdr:colOff>
      <xdr:row>71</xdr:row>
      <xdr:rowOff>98772</xdr:rowOff>
    </xdr:from>
    <xdr:to>
      <xdr:col>16</xdr:col>
      <xdr:colOff>469448</xdr:colOff>
      <xdr:row>74</xdr:row>
      <xdr:rowOff>2806474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-1</xdr:colOff>
      <xdr:row>192</xdr:row>
      <xdr:rowOff>0</xdr:rowOff>
    </xdr:from>
    <xdr:to>
      <xdr:col>15</xdr:col>
      <xdr:colOff>312963</xdr:colOff>
      <xdr:row>214</xdr:row>
      <xdr:rowOff>95250</xdr:rowOff>
    </xdr:to>
    <xdr:graphicFrame macro="">
      <xdr:nvGraphicFramePr>
        <xdr:cNvPr id="24" name="Wykres 23">
          <a:extLst>
            <a:ext uri="{FF2B5EF4-FFF2-40B4-BE49-F238E27FC236}">
              <a16:creationId xmlns:a16="http://schemas.microsoft.com/office/drawing/2014/main" id="{BB685591-51C4-4C78-906F-12E94E552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6</xdr:col>
      <xdr:colOff>846667</xdr:colOff>
      <xdr:row>218</xdr:row>
      <xdr:rowOff>63501</xdr:rowOff>
    </xdr:from>
    <xdr:to>
      <xdr:col>14</xdr:col>
      <xdr:colOff>586190</xdr:colOff>
      <xdr:row>244</xdr:row>
      <xdr:rowOff>137980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5E986B25-C45A-A7FB-305A-4BE23C1DB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651750" y="54271334"/>
          <a:ext cx="9476190" cy="5133313"/>
        </a:xfrm>
        <a:prstGeom prst="rect">
          <a:avLst/>
        </a:prstGeom>
      </xdr:spPr>
    </xdr:pic>
    <xdr:clientData/>
  </xdr:twoCellAnchor>
  <xdr:twoCellAnchor>
    <xdr:from>
      <xdr:col>1</xdr:col>
      <xdr:colOff>15875</xdr:colOff>
      <xdr:row>3</xdr:row>
      <xdr:rowOff>47626</xdr:rowOff>
    </xdr:from>
    <xdr:to>
      <xdr:col>20</xdr:col>
      <xdr:colOff>0</xdr:colOff>
      <xdr:row>11</xdr:row>
      <xdr:rowOff>97518</xdr:rowOff>
    </xdr:to>
    <xdr:sp macro="" textlink="">
      <xdr:nvSpPr>
        <xdr:cNvPr id="6" name="Prostokąt 5">
          <a:extLst>
            <a:ext uri="{FF2B5EF4-FFF2-40B4-BE49-F238E27FC236}">
              <a16:creationId xmlns:a16="http://schemas.microsoft.com/office/drawing/2014/main" id="{783F22D2-0934-4E14-8A5A-2A95848703F6}"/>
            </a:ext>
          </a:extLst>
        </xdr:cNvPr>
        <xdr:cNvSpPr/>
      </xdr:nvSpPr>
      <xdr:spPr>
        <a:xfrm>
          <a:off x="730250" y="1031876"/>
          <a:ext cx="23209250" cy="265339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3200" b="1"/>
            <a:t>WERSJA DEMO</a:t>
          </a:r>
        </a:p>
        <a:p>
          <a:pPr algn="ctr"/>
          <a:r>
            <a:rPr lang="pl-PL" sz="1800" b="1"/>
            <a:t> BAZY</a:t>
          </a:r>
          <a:r>
            <a:rPr lang="pl-PL" sz="1800" b="1" baseline="0"/>
            <a:t> DANYCH "PROJEKTY FOTOWOLTAICZNE W POLSCE, PAŹDZIERNIK 2023", INSTYTUT ENERGETYKI ODNAWIALNEJ</a:t>
          </a:r>
          <a:endParaRPr lang="pl-PL" sz="1800" b="1"/>
        </a:p>
      </xdr:txBody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0.8644</cdr:x>
      <cdr:y>0.00801</cdr:y>
    </cdr:from>
    <cdr:to>
      <cdr:x>1</cdr:x>
      <cdr:y>0.13661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44F8CF77-533C-4191-A00B-54CC4FEBF493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68887" y="25239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0.85103</cdr:x>
      <cdr:y>0</cdr:y>
    </cdr:from>
    <cdr:to>
      <cdr:x>1</cdr:x>
      <cdr:y>0.13418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0CF39610-763D-4D81-9386-7F5BB91F8BBF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5976180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0.85147</cdr:x>
      <cdr:y>0</cdr:y>
    </cdr:from>
    <cdr:to>
      <cdr:x>1</cdr:x>
      <cdr:y>0.11212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89321B89-CE6D-4982-887E-E14DA85F3F2B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5997192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0.87157</cdr:x>
      <cdr:y>0</cdr:y>
    </cdr:from>
    <cdr:to>
      <cdr:x>1</cdr:x>
      <cdr:y>0.10811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19836F0A-D7EE-4A89-B613-4F6825398A8A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817265" y="0"/>
          <a:ext cx="1004556" cy="42047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0.87157</cdr:x>
      <cdr:y>0</cdr:y>
    </cdr:from>
    <cdr:to>
      <cdr:x>1</cdr:x>
      <cdr:y>0.10811</cdr:y>
    </cdr:to>
    <cdr:pic>
      <cdr:nvPicPr>
        <cdr:cNvPr id="3" name="Obraz 1">
          <a:extLst xmlns:a="http://schemas.openxmlformats.org/drawingml/2006/main">
            <a:ext uri="{FF2B5EF4-FFF2-40B4-BE49-F238E27FC236}">
              <a16:creationId xmlns:a16="http://schemas.microsoft.com/office/drawing/2014/main" id="{9DD6FF29-4328-488F-A1A3-6E311700DF48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817265" y="0"/>
          <a:ext cx="1004556" cy="42047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0.89068</cdr:x>
      <cdr:y>0.0064</cdr:y>
    </cdr:from>
    <cdr:to>
      <cdr:x>1</cdr:x>
      <cdr:y>0.08799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6DA58441-1A90-4E4D-AAA1-B8DC14581500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9467848" y="31708"/>
          <a:ext cx="1162052" cy="40423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0.87752</cdr:x>
      <cdr:y>0</cdr:y>
    </cdr:from>
    <cdr:to>
      <cdr:x>1</cdr:x>
      <cdr:y>0.0834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7B5649CA-8CE2-469B-A16D-36E76D75710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495418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0.86593</cdr:x>
      <cdr:y>0</cdr:y>
    </cdr:from>
    <cdr:to>
      <cdr:x>1</cdr:x>
      <cdr:y>0.12629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0034BFF-36F8-43A4-A72A-93F7DEB3D67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786114" y="0"/>
          <a:ext cx="1205486" cy="46672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544608</xdr:colOff>
      <xdr:row>0</xdr:row>
      <xdr:rowOff>87268</xdr:rowOff>
    </xdr:from>
    <xdr:to>
      <xdr:col>3</xdr:col>
      <xdr:colOff>1355913</xdr:colOff>
      <xdr:row>2</xdr:row>
      <xdr:rowOff>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433" y="87268"/>
          <a:ext cx="2935380" cy="128545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157</xdr:row>
      <xdr:rowOff>149677</xdr:rowOff>
    </xdr:from>
    <xdr:to>
      <xdr:col>19</xdr:col>
      <xdr:colOff>13607</xdr:colOff>
      <xdr:row>162</xdr:row>
      <xdr:rowOff>178252</xdr:rowOff>
    </xdr:to>
    <xdr:sp macro="" textlink="">
      <xdr:nvSpPr>
        <xdr:cNvPr id="3" name="Prostokąt 2">
          <a:extLst>
            <a:ext uri="{FF2B5EF4-FFF2-40B4-BE49-F238E27FC236}">
              <a16:creationId xmlns:a16="http://schemas.microsoft.com/office/drawing/2014/main" id="{C17223D9-3DFB-404E-990C-4A78F1F10487}"/>
            </a:ext>
          </a:extLst>
        </xdr:cNvPr>
        <xdr:cNvSpPr/>
      </xdr:nvSpPr>
      <xdr:spPr>
        <a:xfrm>
          <a:off x="0" y="4000498"/>
          <a:ext cx="22696714" cy="981075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3200" b="1"/>
            <a:t>WERSJA DEMO</a:t>
          </a:r>
        </a:p>
        <a:p>
          <a:pPr algn="ctr"/>
          <a:r>
            <a:rPr lang="pl-PL" sz="1800" b="1"/>
            <a:t> BAZY</a:t>
          </a:r>
          <a:r>
            <a:rPr lang="pl-PL" sz="1800" b="1" baseline="0"/>
            <a:t> DANYCH "PROJEKTY FOTOWOLTAICZNE W POLSCE, PAŹDZIERNIK 2023", INSTYTUT ENERGETYKI ODNAWIALNEJ</a:t>
          </a:r>
          <a:endParaRPr lang="pl-PL" sz="1800" b="1"/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0.84659</cdr:x>
      <cdr:y>0</cdr:y>
    </cdr:from>
    <cdr:to>
      <cdr:x>1</cdr:x>
      <cdr:y>0.11947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5707A9E9-0E5D-408B-BE1A-143CAC480CE2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056950" y="0"/>
          <a:ext cx="1278785" cy="40283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0.86788</cdr:x>
      <cdr:y>0</cdr:y>
    </cdr:from>
    <cdr:to>
      <cdr:x>1</cdr:x>
      <cdr:y>0.1152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CF9B2EF8-8AA1-4BEF-B86A-E00C3CC9D8B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871622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0.84659</cdr:x>
      <cdr:y>0</cdr:y>
    </cdr:from>
    <cdr:to>
      <cdr:x>1</cdr:x>
      <cdr:y>0.11947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5707A9E9-0E5D-408B-BE1A-143CAC480CE2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056950" y="0"/>
          <a:ext cx="1278785" cy="40283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597768</xdr:colOff>
      <xdr:row>44</xdr:row>
      <xdr:rowOff>67235</xdr:rowOff>
    </xdr:from>
    <xdr:to>
      <xdr:col>22</xdr:col>
      <xdr:colOff>126467</xdr:colOff>
      <xdr:row>74</xdr:row>
      <xdr:rowOff>150478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19</xdr:col>
      <xdr:colOff>530680</xdr:colOff>
      <xdr:row>0</xdr:row>
      <xdr:rowOff>122466</xdr:rowOff>
    </xdr:from>
    <xdr:ext cx="2265589" cy="823232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2722680" y="122466"/>
          <a:ext cx="2265589" cy="8232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6</xdr:col>
      <xdr:colOff>207817</xdr:colOff>
      <xdr:row>6</xdr:row>
      <xdr:rowOff>712617</xdr:rowOff>
    </xdr:from>
    <xdr:to>
      <xdr:col>22</xdr:col>
      <xdr:colOff>571499</xdr:colOff>
      <xdr:row>44</xdr:row>
      <xdr:rowOff>27214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1132417</xdr:colOff>
      <xdr:row>1</xdr:row>
      <xdr:rowOff>179917</xdr:rowOff>
    </xdr:from>
    <xdr:ext cx="1947333" cy="1121834"/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3173488" y="384024"/>
          <a:ext cx="1947333" cy="1121834"/>
        </a:xfrm>
        <a:prstGeom prst="wedgeEllipseCallout">
          <a:avLst>
            <a:gd name="adj1" fmla="val -41097"/>
            <a:gd name="adj2" fmla="val 75842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pl-PL" sz="1050"/>
            <a:t>odnosi</a:t>
          </a:r>
          <a:r>
            <a:rPr lang="pl-PL" sz="1050" baseline="0"/>
            <a:t> się do </a:t>
          </a:r>
          <a:r>
            <a:rPr lang="pl-PL" sz="1050"/>
            <a:t>nazwy spółki holdingowej bądź właściciela spółki inwestującej</a:t>
          </a:r>
        </a:p>
      </xdr:txBody>
    </xdr:sp>
    <xdr:clientData/>
  </xdr:oneCellAnchor>
  <xdr:oneCellAnchor>
    <xdr:from>
      <xdr:col>0</xdr:col>
      <xdr:colOff>54429</xdr:colOff>
      <xdr:row>51</xdr:row>
      <xdr:rowOff>68037</xdr:rowOff>
    </xdr:from>
    <xdr:ext cx="1525285" cy="1191698"/>
    <xdr:sp macro="" textlink="">
      <xdr:nvSpPr>
        <xdr:cNvPr id="7" name="pole tekstow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54429" y="11715751"/>
          <a:ext cx="1525285" cy="1191698"/>
        </a:xfrm>
        <a:prstGeom prst="wedgeEllipseCallout">
          <a:avLst>
            <a:gd name="adj1" fmla="val 77491"/>
            <a:gd name="adj2" fmla="val -20292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100"/>
            <a:t>pozostali inwestorzy posiadają mniej niż 30 MW projektów</a:t>
          </a:r>
        </a:p>
      </xdr:txBody>
    </xdr:sp>
    <xdr:clientData/>
  </xdr:oneCellAnchor>
  <xdr:twoCellAnchor>
    <xdr:from>
      <xdr:col>1</xdr:col>
      <xdr:colOff>11205</xdr:colOff>
      <xdr:row>7</xdr:row>
      <xdr:rowOff>56029</xdr:rowOff>
    </xdr:from>
    <xdr:to>
      <xdr:col>23</xdr:col>
      <xdr:colOff>11206</xdr:colOff>
      <xdr:row>18</xdr:row>
      <xdr:rowOff>64832</xdr:rowOff>
    </xdr:to>
    <xdr:sp macro="" textlink="">
      <xdr:nvSpPr>
        <xdr:cNvPr id="6" name="Prostokąt 5">
          <a:extLst>
            <a:ext uri="{FF2B5EF4-FFF2-40B4-BE49-F238E27FC236}">
              <a16:creationId xmlns:a16="http://schemas.microsoft.com/office/drawing/2014/main" id="{5A13C958-4E84-41C0-B3A6-B6CC0D5897B5}"/>
            </a:ext>
          </a:extLst>
        </xdr:cNvPr>
        <xdr:cNvSpPr/>
      </xdr:nvSpPr>
      <xdr:spPr>
        <a:xfrm>
          <a:off x="705970" y="2398058"/>
          <a:ext cx="17839765" cy="2720627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3200" b="1"/>
            <a:t>WERSJA DEMO</a:t>
          </a:r>
        </a:p>
        <a:p>
          <a:pPr algn="ctr"/>
          <a:r>
            <a:rPr lang="pl-PL" sz="1800" b="1"/>
            <a:t> BAZY</a:t>
          </a:r>
          <a:r>
            <a:rPr lang="pl-PL" sz="1800" b="1" baseline="0"/>
            <a:t> DANYCH "PROJEKTY FOTOWOLTAICZNE W POLSCE, PAŹDZIERNIK 2023", INSTYTUT ENERGETYKI ODNAWIALNEJ</a:t>
          </a:r>
          <a:endParaRPr lang="pl-PL" sz="1800" b="1"/>
        </a:p>
      </xdr:txBody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0.88894</cdr:x>
      <cdr:y>0.00142</cdr:y>
    </cdr:from>
    <cdr:to>
      <cdr:x>1</cdr:x>
      <cdr:y>0.05798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B1603DF9-4CAB-455D-B85B-84BF6DBD4D66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8725527" y="9331"/>
          <a:ext cx="1090171" cy="3716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0.77806</cdr:x>
      <cdr:y>0.12176</cdr:y>
    </cdr:from>
    <cdr:to>
      <cdr:x>0.86367</cdr:x>
      <cdr:y>0.28218</cdr:y>
    </cdr:to>
    <cdr:sp macro="" textlink="">
      <cdr:nvSpPr>
        <cdr:cNvPr id="3" name="pole tekstowe 2"/>
        <cdr:cNvSpPr txBox="1"/>
      </cdr:nvSpPr>
      <cdr:spPr>
        <a:xfrm xmlns:a="http://schemas.openxmlformats.org/drawingml/2006/main">
          <a:off x="8311127" y="69400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  <cdr:relSizeAnchor xmlns:cdr="http://schemas.openxmlformats.org/drawingml/2006/chartDrawing">
    <cdr:from>
      <cdr:x>0.1215</cdr:x>
      <cdr:y>0.77735</cdr:y>
    </cdr:from>
    <cdr:to>
      <cdr:x>0.22919</cdr:x>
      <cdr:y>0.82595</cdr:y>
    </cdr:to>
    <cdr:pic>
      <cdr:nvPicPr>
        <cdr:cNvPr id="6" name="Obraz 1">
          <a:extLst xmlns:a="http://schemas.openxmlformats.org/drawingml/2006/main">
            <a:ext uri="{FF2B5EF4-FFF2-40B4-BE49-F238E27FC236}">
              <a16:creationId xmlns:a16="http://schemas.microsoft.com/office/drawing/2014/main" id="{D0768BAA-855E-409E-A0A9-56E1F7B18BBC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220536" y="6827907"/>
          <a:ext cx="1081765" cy="42685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0.77806</cdr:x>
      <cdr:y>0.12176</cdr:y>
    </cdr:from>
    <cdr:to>
      <cdr:x>0.86367</cdr:x>
      <cdr:y>0.28218</cdr:y>
    </cdr:to>
    <cdr:sp macro="" textlink="">
      <cdr:nvSpPr>
        <cdr:cNvPr id="7" name="pole tekstowe 2"/>
        <cdr:cNvSpPr txBox="1"/>
      </cdr:nvSpPr>
      <cdr:spPr>
        <a:xfrm xmlns:a="http://schemas.openxmlformats.org/drawingml/2006/main">
          <a:off x="8311127" y="69400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400453</xdr:colOff>
      <xdr:row>57</xdr:row>
      <xdr:rowOff>27213</xdr:rowOff>
    </xdr:from>
    <xdr:to>
      <xdr:col>33</xdr:col>
      <xdr:colOff>311546</xdr:colOff>
      <xdr:row>97</xdr:row>
      <xdr:rowOff>136071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F41B0FAC-EB94-7563-EDF8-8E1EBDC8A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9632" y="11266713"/>
          <a:ext cx="8483593" cy="7728858"/>
        </a:xfrm>
        <a:prstGeom prst="rect">
          <a:avLst/>
        </a:prstGeom>
      </xdr:spPr>
    </xdr:pic>
    <xdr:clientData/>
  </xdr:twoCellAnchor>
  <xdr:twoCellAnchor editAs="oneCell">
    <xdr:from>
      <xdr:col>19</xdr:col>
      <xdr:colOff>340178</xdr:colOff>
      <xdr:row>7</xdr:row>
      <xdr:rowOff>81643</xdr:rowOff>
    </xdr:from>
    <xdr:to>
      <xdr:col>33</xdr:col>
      <xdr:colOff>339047</xdr:colOff>
      <xdr:row>53</xdr:row>
      <xdr:rowOff>51976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AD89C16A-8DA5-1DE7-B172-41A0EE0FB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29357" y="1796143"/>
          <a:ext cx="8571369" cy="87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7</xdr:row>
      <xdr:rowOff>136071</xdr:rowOff>
    </xdr:from>
    <xdr:to>
      <xdr:col>16</xdr:col>
      <xdr:colOff>98215</xdr:colOff>
      <xdr:row>52</xdr:row>
      <xdr:rowOff>68333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4D2B4B52-25EC-856A-62AE-8F5FD05E7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7572" y="1850571"/>
          <a:ext cx="8942857" cy="8504762"/>
        </a:xfrm>
        <a:prstGeom prst="rect">
          <a:avLst/>
        </a:prstGeom>
      </xdr:spPr>
    </xdr:pic>
    <xdr:clientData/>
  </xdr:twoCellAnchor>
  <xdr:twoCellAnchor editAs="oneCell">
    <xdr:from>
      <xdr:col>31</xdr:col>
      <xdr:colOff>284804</xdr:colOff>
      <xdr:row>0</xdr:row>
      <xdr:rowOff>214498</xdr:rowOff>
    </xdr:from>
    <xdr:to>
      <xdr:col>34</xdr:col>
      <xdr:colOff>404549</xdr:colOff>
      <xdr:row>2</xdr:row>
      <xdr:rowOff>237259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8934754" y="214498"/>
          <a:ext cx="1948545" cy="7180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2</xdr:col>
      <xdr:colOff>13916</xdr:colOff>
      <xdr:row>5</xdr:row>
      <xdr:rowOff>150309</xdr:rowOff>
    </xdr:from>
    <xdr:ext cx="8664417" cy="342786"/>
    <xdr:sp macro="" textlink="">
      <xdr:nvSpPr>
        <xdr:cNvPr id="3" name="Prostoką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993630" y="1483809"/>
          <a:ext cx="8664417" cy="34278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Mapa</a:t>
          </a:r>
          <a:r>
            <a:rPr lang="pl-PL" sz="1600" b="1" cap="none" spc="0" baseline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 przedstawiająca wszystkie projekty w bazie z podziałem na województwa</a:t>
          </a:r>
          <a:endParaRPr lang="pl-PL" sz="1600" b="1" cap="none" spc="0">
            <a:ln w="12700">
              <a:noFill/>
              <a:prstDash val="solid"/>
            </a:ln>
            <a:solidFill>
              <a:srgbClr val="18468B"/>
            </a:solidFill>
            <a:effectLst/>
          </a:endParaRPr>
        </a:p>
      </xdr:txBody>
    </xdr:sp>
    <xdr:clientData/>
  </xdr:oneCellAnchor>
  <xdr:oneCellAnchor>
    <xdr:from>
      <xdr:col>20</xdr:col>
      <xdr:colOff>78440</xdr:colOff>
      <xdr:row>5</xdr:row>
      <xdr:rowOff>136722</xdr:rowOff>
    </xdr:from>
    <xdr:ext cx="7855323" cy="342786"/>
    <xdr:sp macro="" textlink="">
      <xdr:nvSpPr>
        <xdr:cNvPr id="4" name="Prostoką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2022790" y="1470222"/>
          <a:ext cx="7855323" cy="34278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Mapa</a:t>
          </a:r>
          <a:r>
            <a:rPr lang="pl-PL" sz="1600" b="1" cap="none" spc="0" baseline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 przedstawiająca projekty większe i równe niż 5 MW</a:t>
          </a:r>
          <a:endParaRPr lang="pl-PL" sz="1600" b="1" cap="none" spc="0">
            <a:ln w="12700">
              <a:noFill/>
              <a:prstDash val="solid"/>
            </a:ln>
            <a:solidFill>
              <a:srgbClr val="18468B"/>
            </a:solidFill>
            <a:effectLst/>
          </a:endParaRPr>
        </a:p>
      </xdr:txBody>
    </xdr:sp>
    <xdr:clientData/>
  </xdr:oneCellAnchor>
  <xdr:oneCellAnchor>
    <xdr:from>
      <xdr:col>1</xdr:col>
      <xdr:colOff>340180</xdr:colOff>
      <xdr:row>53</xdr:row>
      <xdr:rowOff>5318</xdr:rowOff>
    </xdr:from>
    <xdr:ext cx="8450036" cy="342786"/>
    <xdr:sp macro="" textlink="">
      <xdr:nvSpPr>
        <xdr:cNvPr id="5" name="Prostoką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952501" y="10482818"/>
          <a:ext cx="8450036" cy="34278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Najwięksi</a:t>
          </a:r>
          <a:r>
            <a:rPr lang="pl-PL" sz="1600" b="1" cap="none" spc="0" baseline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 operatorzy systemów dystrybucyjnych w Polsce i obszary na jakich działają</a:t>
          </a:r>
          <a:endParaRPr lang="pl-PL" sz="1600" b="1" cap="none" spc="0">
            <a:ln w="12700">
              <a:noFill/>
              <a:prstDash val="solid"/>
            </a:ln>
            <a:solidFill>
              <a:srgbClr val="18468B"/>
            </a:solidFill>
            <a:effectLst/>
          </a:endParaRPr>
        </a:p>
      </xdr:txBody>
    </xdr:sp>
    <xdr:clientData/>
  </xdr:oneCellAnchor>
  <xdr:twoCellAnchor editAs="oneCell">
    <xdr:from>
      <xdr:col>1</xdr:col>
      <xdr:colOff>299358</xdr:colOff>
      <xdr:row>57</xdr:row>
      <xdr:rowOff>13608</xdr:rowOff>
    </xdr:from>
    <xdr:to>
      <xdr:col>15</xdr:col>
      <xdr:colOff>489857</xdr:colOff>
      <xdr:row>99</xdr:row>
      <xdr:rowOff>95250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679" y="11253108"/>
          <a:ext cx="8518071" cy="8082642"/>
        </a:xfrm>
        <a:prstGeom prst="rect">
          <a:avLst/>
        </a:prstGeom>
      </xdr:spPr>
    </xdr:pic>
    <xdr:clientData/>
  </xdr:twoCellAnchor>
  <xdr:oneCellAnchor>
    <xdr:from>
      <xdr:col>19</xdr:col>
      <xdr:colOff>504265</xdr:colOff>
      <xdr:row>53</xdr:row>
      <xdr:rowOff>52943</xdr:rowOff>
    </xdr:from>
    <xdr:ext cx="7866529" cy="593239"/>
    <xdr:sp macro="" textlink="">
      <xdr:nvSpPr>
        <xdr:cNvPr id="8" name="Prostokąt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11839015" y="10530443"/>
          <a:ext cx="7866529" cy="593239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Mapa</a:t>
          </a:r>
          <a:r>
            <a:rPr lang="pl-PL" sz="1600" b="1" cap="none" spc="0" baseline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 przedstawia najnowsze projekty fotowltaiczne, które uzyskały PnB w okresie </a:t>
          </a:r>
        </a:p>
        <a:p>
          <a:pPr algn="ctr"/>
          <a:r>
            <a:rPr lang="pl-PL" sz="1600" b="1" cap="none" spc="0" baseline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od 1 kwietnia 2023 do 31 października 2023</a:t>
          </a:r>
          <a:endParaRPr lang="pl-PL" sz="1600" b="1" cap="none" spc="0">
            <a:ln w="12700">
              <a:noFill/>
              <a:prstDash val="solid"/>
            </a:ln>
            <a:solidFill>
              <a:srgbClr val="18468B"/>
            </a:solidFill>
            <a:effectLst/>
          </a:endParaRPr>
        </a:p>
      </xdr:txBody>
    </xdr:sp>
    <xdr:clientData/>
  </xdr:oneCellAnchor>
  <xdr:twoCellAnchor editAs="oneCell">
    <xdr:from>
      <xdr:col>19</xdr:col>
      <xdr:colOff>225572</xdr:colOff>
      <xdr:row>57</xdr:row>
      <xdr:rowOff>27214</xdr:rowOff>
    </xdr:from>
    <xdr:to>
      <xdr:col>22</xdr:col>
      <xdr:colOff>345317</xdr:colOff>
      <xdr:row>60</xdr:row>
      <xdr:rowOff>169038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1614751" y="11266714"/>
          <a:ext cx="1956709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312964</xdr:colOff>
      <xdr:row>8</xdr:row>
      <xdr:rowOff>95251</xdr:rowOff>
    </xdr:from>
    <xdr:to>
      <xdr:col>5</xdr:col>
      <xdr:colOff>65315</xdr:colOff>
      <xdr:row>12</xdr:row>
      <xdr:rowOff>46575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925285" y="2000251"/>
          <a:ext cx="1956709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299358</xdr:colOff>
      <xdr:row>57</xdr:row>
      <xdr:rowOff>13608</xdr:rowOff>
    </xdr:from>
    <xdr:to>
      <xdr:col>5</xdr:col>
      <xdr:colOff>51709</xdr:colOff>
      <xdr:row>60</xdr:row>
      <xdr:rowOff>155432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911679" y="11253108"/>
          <a:ext cx="1956709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19</xdr:col>
      <xdr:colOff>176892</xdr:colOff>
      <xdr:row>7</xdr:row>
      <xdr:rowOff>176893</xdr:rowOff>
    </xdr:from>
    <xdr:to>
      <xdr:col>22</xdr:col>
      <xdr:colOff>296637</xdr:colOff>
      <xdr:row>11</xdr:row>
      <xdr:rowOff>128217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9C481483-BF74-4A0F-9659-E0D1FA3A23BA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1566071" y="1891393"/>
          <a:ext cx="1956709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16</xdr:col>
      <xdr:colOff>204108</xdr:colOff>
      <xdr:row>17</xdr:row>
      <xdr:rowOff>54429</xdr:rowOff>
    </xdr:from>
    <xdr:to>
      <xdr:col>19</xdr:col>
      <xdr:colOff>224286</xdr:colOff>
      <xdr:row>42</xdr:row>
      <xdr:rowOff>158596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B68CD100-00FB-1FCE-AB08-0620E8362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56322" y="3673929"/>
          <a:ext cx="1857143" cy="4866667"/>
        </a:xfrm>
        <a:prstGeom prst="rect">
          <a:avLst/>
        </a:prstGeom>
      </xdr:spPr>
    </xdr:pic>
    <xdr:clientData/>
  </xdr:twoCellAnchor>
  <xdr:twoCellAnchor>
    <xdr:from>
      <xdr:col>1</xdr:col>
      <xdr:colOff>13608</xdr:colOff>
      <xdr:row>9</xdr:row>
      <xdr:rowOff>177523</xdr:rowOff>
    </xdr:from>
    <xdr:to>
      <xdr:col>34</xdr:col>
      <xdr:colOff>0</xdr:colOff>
      <xdr:row>23</xdr:row>
      <xdr:rowOff>163915</xdr:rowOff>
    </xdr:to>
    <xdr:sp macro="" textlink="">
      <xdr:nvSpPr>
        <xdr:cNvPr id="12" name="Prostokąt 11">
          <a:extLst>
            <a:ext uri="{FF2B5EF4-FFF2-40B4-BE49-F238E27FC236}">
              <a16:creationId xmlns:a16="http://schemas.microsoft.com/office/drawing/2014/main" id="{34B41768-23FF-4B87-B7B3-3E73BB991401}"/>
            </a:ext>
          </a:extLst>
        </xdr:cNvPr>
        <xdr:cNvSpPr/>
      </xdr:nvSpPr>
      <xdr:spPr>
        <a:xfrm>
          <a:off x="625929" y="2273023"/>
          <a:ext cx="19948071" cy="265339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3200" b="1"/>
            <a:t>WERSJA DEMO</a:t>
          </a:r>
        </a:p>
        <a:p>
          <a:pPr algn="ctr"/>
          <a:r>
            <a:rPr lang="pl-PL" sz="1800" b="1"/>
            <a:t> BAZY</a:t>
          </a:r>
          <a:r>
            <a:rPr lang="pl-PL" sz="1800" b="1" baseline="0"/>
            <a:t> DANYCH "PROJEKTY FOTOWOLTAICZNE W POLSCE, PAŹDZIERNIK 2023", INSTYTUT ENERGETYKI ODNAWIALNEJ</a:t>
          </a:r>
        </a:p>
        <a:p>
          <a:pPr algn="ctr"/>
          <a:endParaRPr lang="pl-PL" sz="1800" b="1" baseline="0"/>
        </a:p>
        <a:p>
          <a:pPr algn="ctr"/>
          <a:r>
            <a:rPr lang="pl-PL" sz="1800" b="1" baseline="0"/>
            <a:t>Produkt pełnowymiarowy zawieralinki do map z interaktywną zawartością</a:t>
          </a:r>
          <a:endParaRPr lang="pl-PL" sz="18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544608</xdr:colOff>
      <xdr:row>0</xdr:row>
      <xdr:rowOff>87268</xdr:rowOff>
    </xdr:from>
    <xdr:to>
      <xdr:col>3</xdr:col>
      <xdr:colOff>1355913</xdr:colOff>
      <xdr:row>2</xdr:row>
      <xdr:rowOff>1122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433" y="87268"/>
          <a:ext cx="2935380" cy="128545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19</xdr:col>
      <xdr:colOff>408214</xdr:colOff>
      <xdr:row>15</xdr:row>
      <xdr:rowOff>28575</xdr:rowOff>
    </xdr:to>
    <xdr:sp macro="" textlink="">
      <xdr:nvSpPr>
        <xdr:cNvPr id="3" name="Prostokąt 2">
          <a:extLst>
            <a:ext uri="{FF2B5EF4-FFF2-40B4-BE49-F238E27FC236}">
              <a16:creationId xmlns:a16="http://schemas.microsoft.com/office/drawing/2014/main" id="{9B53EC3C-9473-4E76-A17D-620A79783ABB}"/>
            </a:ext>
          </a:extLst>
        </xdr:cNvPr>
        <xdr:cNvSpPr/>
      </xdr:nvSpPr>
      <xdr:spPr>
        <a:xfrm>
          <a:off x="394607" y="3483429"/>
          <a:ext cx="22696714" cy="981075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3200" b="1"/>
            <a:t>WERSJA DEMO</a:t>
          </a:r>
        </a:p>
        <a:p>
          <a:pPr algn="ctr"/>
          <a:r>
            <a:rPr lang="pl-PL" sz="1800" b="1"/>
            <a:t> BAZY</a:t>
          </a:r>
          <a:r>
            <a:rPr lang="pl-PL" sz="1800" b="1" baseline="0"/>
            <a:t> DANYCH "PROJEKTY FOTOWOLTAICZNE W POLSCE, PAŹDZIERNIK 2023", INSTYTUT ENERGETYKI ODNAWIALNEJ</a:t>
          </a:r>
          <a:endParaRPr lang="pl-PL" sz="18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544608</xdr:colOff>
      <xdr:row>0</xdr:row>
      <xdr:rowOff>87268</xdr:rowOff>
    </xdr:from>
    <xdr:to>
      <xdr:col>3</xdr:col>
      <xdr:colOff>1355913</xdr:colOff>
      <xdr:row>2</xdr:row>
      <xdr:rowOff>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4F7B5EEB-B1F9-4BE9-A9A7-FF5CDD168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433" y="87268"/>
          <a:ext cx="2928577" cy="1284332"/>
        </a:xfrm>
        <a:prstGeom prst="rect">
          <a:avLst/>
        </a:prstGeom>
      </xdr:spPr>
    </xdr:pic>
    <xdr:clientData/>
  </xdr:twoCellAnchor>
  <xdr:twoCellAnchor>
    <xdr:from>
      <xdr:col>0</xdr:col>
      <xdr:colOff>347382</xdr:colOff>
      <xdr:row>8</xdr:row>
      <xdr:rowOff>33617</xdr:rowOff>
    </xdr:from>
    <xdr:to>
      <xdr:col>11</xdr:col>
      <xdr:colOff>11206</xdr:colOff>
      <xdr:row>13</xdr:row>
      <xdr:rowOff>62192</xdr:rowOff>
    </xdr:to>
    <xdr:sp macro="" textlink="">
      <xdr:nvSpPr>
        <xdr:cNvPr id="4" name="Prostokąt 3">
          <a:extLst>
            <a:ext uri="{FF2B5EF4-FFF2-40B4-BE49-F238E27FC236}">
              <a16:creationId xmlns:a16="http://schemas.microsoft.com/office/drawing/2014/main" id="{815CF82D-97EA-433D-960E-DFF70F33F0F4}"/>
            </a:ext>
          </a:extLst>
        </xdr:cNvPr>
        <xdr:cNvSpPr/>
      </xdr:nvSpPr>
      <xdr:spPr>
        <a:xfrm>
          <a:off x="347382" y="3104029"/>
          <a:ext cx="12483353" cy="981075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3200" b="1"/>
            <a:t>WERSJA DEMO</a:t>
          </a:r>
        </a:p>
        <a:p>
          <a:pPr algn="ctr"/>
          <a:r>
            <a:rPr lang="pl-PL" sz="1800" b="1"/>
            <a:t> BAZY</a:t>
          </a:r>
          <a:r>
            <a:rPr lang="pl-PL" sz="1800" b="1" baseline="0"/>
            <a:t> DANYCH "PROJEKTY FOTOWOLTAICZNE W POLSCE, PAŹDZIERNIK 2023", INSTYTUT ENERGETYKI ODNAWIALNEJ</a:t>
          </a:r>
          <a:endParaRPr lang="pl-PL" sz="18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588319</xdr:colOff>
      <xdr:row>0</xdr:row>
      <xdr:rowOff>136071</xdr:rowOff>
    </xdr:from>
    <xdr:to>
      <xdr:col>18</xdr:col>
      <xdr:colOff>901234</xdr:colOff>
      <xdr:row>3</xdr:row>
      <xdr:rowOff>42704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5658986" y="136071"/>
          <a:ext cx="2746943" cy="9438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76639</xdr:colOff>
      <xdr:row>18</xdr:row>
      <xdr:rowOff>54834</xdr:rowOff>
    </xdr:from>
    <xdr:to>
      <xdr:col>7</xdr:col>
      <xdr:colOff>1070240</xdr:colOff>
      <xdr:row>34</xdr:row>
      <xdr:rowOff>183886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677415</xdr:colOff>
      <xdr:row>18</xdr:row>
      <xdr:rowOff>46303</xdr:rowOff>
    </xdr:from>
    <xdr:to>
      <xdr:col>18</xdr:col>
      <xdr:colOff>142875</xdr:colOff>
      <xdr:row>35</xdr:row>
      <xdr:rowOff>88635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865366</xdr:colOff>
      <xdr:row>36</xdr:row>
      <xdr:rowOff>4665</xdr:rowOff>
    </xdr:from>
    <xdr:to>
      <xdr:col>18</xdr:col>
      <xdr:colOff>357188</xdr:colOff>
      <xdr:row>54</xdr:row>
      <xdr:rowOff>111124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7296</xdr:colOff>
      <xdr:row>35</xdr:row>
      <xdr:rowOff>180472</xdr:rowOff>
    </xdr:from>
    <xdr:to>
      <xdr:col>7</xdr:col>
      <xdr:colOff>710406</xdr:colOff>
      <xdr:row>54</xdr:row>
      <xdr:rowOff>29104</xdr:rowOff>
    </xdr:to>
    <xdr:graphicFrame macro="">
      <xdr:nvGraphicFramePr>
        <xdr:cNvPr id="6" name="Wykres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842697</xdr:colOff>
      <xdr:row>116</xdr:row>
      <xdr:rowOff>43376</xdr:rowOff>
    </xdr:from>
    <xdr:to>
      <xdr:col>18</xdr:col>
      <xdr:colOff>857251</xdr:colOff>
      <xdr:row>136</xdr:row>
      <xdr:rowOff>2646</xdr:rowOff>
    </xdr:to>
    <xdr:graphicFrame macro="">
      <xdr:nvGraphicFramePr>
        <xdr:cNvPr id="9" name="Wykres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4</xdr:col>
      <xdr:colOff>1190349</xdr:colOff>
      <xdr:row>3</xdr:row>
      <xdr:rowOff>162203</xdr:rowOff>
    </xdr:from>
    <xdr:ext cx="13504333" cy="1164167"/>
    <xdr:sp macro="" textlink="">
      <xdr:nvSpPr>
        <xdr:cNvPr id="10" name="pole tekstow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5585456" y="1196346"/>
          <a:ext cx="13504333" cy="1164167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600" b="1">
              <a:solidFill>
                <a:schemeClr val="bg1"/>
              </a:solidFill>
            </a:rPr>
            <a:t>Proszę w niebieskie</a:t>
          </a:r>
          <a:r>
            <a:rPr lang="pl-PL" sz="1600" b="1" baseline="0">
              <a:solidFill>
                <a:schemeClr val="bg1"/>
              </a:solidFill>
            </a:rPr>
            <a:t> pola wpisać zakres mocy projektów, dla którego mają wyświetlić się wszystkie  poniższe statystyki. Wartości proszę podać w kW.</a:t>
          </a:r>
        </a:p>
        <a:p>
          <a:r>
            <a:rPr lang="pl-PL" sz="1600" b="1" i="1" baseline="0">
              <a:solidFill>
                <a:schemeClr val="bg1"/>
              </a:solidFill>
            </a:rPr>
            <a:t>Przykład:</a:t>
          </a:r>
        </a:p>
        <a:p>
          <a:r>
            <a:rPr lang="pl-PL" sz="1600" b="1" i="1" baseline="0">
              <a:solidFill>
                <a:schemeClr val="bg1"/>
              </a:solidFill>
            </a:rPr>
            <a:t>wpisanie w lewe niebieskie pole wartości 1000 a w prawe 2000 spowoduje wyświetlenie się statystyk dla projektów o mocy równej i większej niż 1000 oraz  mniejszej bądź równej niż 2000 kW.</a:t>
          </a:r>
          <a:endParaRPr lang="pl-PL" sz="1200" i="1">
            <a:solidFill>
              <a:schemeClr val="bg1"/>
            </a:solidFill>
          </a:endParaRPr>
        </a:p>
      </xdr:txBody>
    </xdr:sp>
    <xdr:clientData/>
  </xdr:oneCellAnchor>
  <xdr:twoCellAnchor>
    <xdr:from>
      <xdr:col>4</xdr:col>
      <xdr:colOff>911679</xdr:colOff>
      <xdr:row>77</xdr:row>
      <xdr:rowOff>1</xdr:rowOff>
    </xdr:from>
    <xdr:to>
      <xdr:col>14</xdr:col>
      <xdr:colOff>1216143</xdr:colOff>
      <xdr:row>111</xdr:row>
      <xdr:rowOff>399492</xdr:rowOff>
    </xdr:to>
    <xdr:graphicFrame macro="">
      <xdr:nvGraphicFramePr>
        <xdr:cNvPr id="13" name="Wykres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13607</xdr:colOff>
      <xdr:row>4</xdr:row>
      <xdr:rowOff>68037</xdr:rowOff>
    </xdr:from>
    <xdr:to>
      <xdr:col>19</xdr:col>
      <xdr:colOff>1183822</xdr:colOff>
      <xdr:row>10</xdr:row>
      <xdr:rowOff>381000</xdr:rowOff>
    </xdr:to>
    <xdr:sp macro="" textlink="">
      <xdr:nvSpPr>
        <xdr:cNvPr id="7" name="Prostokąt 6">
          <a:extLst>
            <a:ext uri="{FF2B5EF4-FFF2-40B4-BE49-F238E27FC236}">
              <a16:creationId xmlns:a16="http://schemas.microsoft.com/office/drawing/2014/main" id="{A9FA8C22-A021-46A7-810C-5E444C6A00F8}"/>
            </a:ext>
          </a:extLst>
        </xdr:cNvPr>
        <xdr:cNvSpPr/>
      </xdr:nvSpPr>
      <xdr:spPr>
        <a:xfrm>
          <a:off x="734786" y="1347108"/>
          <a:ext cx="23213786" cy="265339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3200" b="1"/>
            <a:t>WERSJA DEMO</a:t>
          </a:r>
        </a:p>
        <a:p>
          <a:pPr algn="ctr"/>
          <a:r>
            <a:rPr lang="pl-PL" sz="1800" b="1"/>
            <a:t> BAZY</a:t>
          </a:r>
          <a:r>
            <a:rPr lang="pl-PL" sz="1800" b="1" baseline="0"/>
            <a:t> DANYCH "PROJEKTY FOTOWOLTAICZNE W POLSCE, PAŹDZIERNIK 2023", INSTYTUT ENERGETYKI ODNAWIALNEJ</a:t>
          </a:r>
          <a:endParaRPr lang="pl-PL" sz="1800" b="1"/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0.86788</cdr:x>
      <cdr:y>0</cdr:y>
    </cdr:from>
    <cdr:to>
      <cdr:x>1</cdr:x>
      <cdr:y>0.1152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CF9B2EF8-8AA1-4BEF-B86A-E00C3CC9D8B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989912" y="0"/>
          <a:ext cx="1064096" cy="4044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0.86788</cdr:x>
      <cdr:y>0</cdr:y>
    </cdr:from>
    <cdr:to>
      <cdr:x>1</cdr:x>
      <cdr:y>0.1152</cdr:y>
    </cdr:to>
    <cdr:pic>
      <cdr:nvPicPr>
        <cdr:cNvPr id="3" name="Obraz 1">
          <a:extLst xmlns:a="http://schemas.openxmlformats.org/drawingml/2006/main">
            <a:ext uri="{FF2B5EF4-FFF2-40B4-BE49-F238E27FC236}">
              <a16:creationId xmlns:a16="http://schemas.microsoft.com/office/drawing/2014/main" id="{CF9B2EF8-8AA1-4BEF-B86A-E00C3CC9D8B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989912" y="0"/>
          <a:ext cx="1064096" cy="4044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0.89011</cdr:x>
      <cdr:y>0</cdr:y>
    </cdr:from>
    <cdr:to>
      <cdr:x>1</cdr:x>
      <cdr:y>0.11206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FAB7BE5D-2BA4-4733-8A73-7EBB841CB925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0194693" y="0"/>
          <a:ext cx="1258659" cy="40577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0.8871</cdr:x>
      <cdr:y>0.00421</cdr:y>
    </cdr:from>
    <cdr:to>
      <cdr:x>0.99926</cdr:x>
      <cdr:y>0.11724</cdr:y>
    </cdr:to>
    <cdr:pic>
      <cdr:nvPicPr>
        <cdr:cNvPr id="3" name="Obraz 2">
          <a:extLst xmlns:a="http://schemas.openxmlformats.org/drawingml/2006/main">
            <a:ext uri="{FF2B5EF4-FFF2-40B4-BE49-F238E27FC236}">
              <a16:creationId xmlns:a16="http://schemas.microsoft.com/office/drawing/2014/main" id="{40024B63-DABD-4746-97C1-5ADB9D31BECB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0183634" y="15113"/>
          <a:ext cx="1287586" cy="405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0.86504</cdr:x>
      <cdr:y>0</cdr:y>
    </cdr:from>
    <cdr:to>
      <cdr:x>1</cdr:x>
      <cdr:y>0.1152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E3398F11-F762-439D-8C4A-2012648F46E8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705484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64"/>
  <sheetViews>
    <sheetView tabSelected="1" zoomScaleNormal="100" workbookViewId="0">
      <selection activeCell="W20" sqref="W20"/>
    </sheetView>
  </sheetViews>
  <sheetFormatPr defaultColWidth="0" defaultRowHeight="0" customHeight="1" zeroHeight="1" x14ac:dyDescent="0.25"/>
  <cols>
    <col min="1" max="22" width="9.140625" style="245" customWidth="1"/>
    <col min="23" max="23" width="11.140625" style="245" customWidth="1"/>
    <col min="24" max="16384" width="9.140625" style="109" hidden="1"/>
  </cols>
  <sheetData>
    <row r="1" spans="1:23" ht="15" x14ac:dyDescent="0.25">
      <c r="A1" s="246"/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7"/>
      <c r="V1" s="247"/>
      <c r="W1" s="247"/>
    </row>
    <row r="2" spans="1:23" ht="34.5" thickBot="1" x14ac:dyDescent="0.3">
      <c r="A2" s="246"/>
      <c r="B2" s="297" t="s">
        <v>55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46"/>
      <c r="U2" s="247"/>
      <c r="V2" s="247"/>
      <c r="W2" s="247"/>
    </row>
    <row r="3" spans="1:23" ht="20.25" thickTop="1" thickBot="1" x14ac:dyDescent="0.35">
      <c r="A3" s="246"/>
      <c r="B3" s="298" t="s">
        <v>69</v>
      </c>
      <c r="C3" s="298"/>
      <c r="D3" s="298"/>
      <c r="E3" s="298"/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46"/>
      <c r="U3" s="247"/>
      <c r="V3" s="247"/>
      <c r="W3" s="247"/>
    </row>
    <row r="4" spans="1:23" ht="15.75" thickTop="1" x14ac:dyDescent="0.25">
      <c r="A4" s="246"/>
      <c r="B4" s="246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6"/>
      <c r="U4" s="247"/>
      <c r="V4" s="247"/>
      <c r="W4" s="247"/>
    </row>
    <row r="5" spans="1:23" ht="15" x14ac:dyDescent="0.25">
      <c r="A5" s="247"/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7"/>
      <c r="U5" s="247"/>
      <c r="V5" s="247"/>
      <c r="W5" s="247"/>
    </row>
    <row r="6" spans="1:23" ht="15" x14ac:dyDescent="0.25">
      <c r="A6" s="247"/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</row>
    <row r="7" spans="1:23" ht="15" x14ac:dyDescent="0.25">
      <c r="A7" s="247"/>
      <c r="B7" s="247"/>
      <c r="C7" s="247"/>
      <c r="D7" s="247"/>
      <c r="E7" s="247"/>
      <c r="F7" s="247"/>
      <c r="G7" s="247"/>
      <c r="H7" s="247"/>
      <c r="I7" s="247"/>
      <c r="J7" s="247"/>
      <c r="K7" s="247"/>
      <c r="L7" s="247"/>
      <c r="M7" s="247"/>
      <c r="N7" s="247"/>
      <c r="O7" s="247"/>
      <c r="P7" s="247"/>
      <c r="Q7" s="247"/>
      <c r="R7" s="247"/>
      <c r="S7" s="247"/>
      <c r="T7" s="247"/>
      <c r="U7" s="247"/>
      <c r="V7" s="247"/>
      <c r="W7" s="247"/>
    </row>
    <row r="8" spans="1:23" ht="15" x14ac:dyDescent="0.25">
      <c r="A8" s="247"/>
      <c r="B8" s="247"/>
      <c r="C8" s="247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</row>
    <row r="9" spans="1:23" ht="15" x14ac:dyDescent="0.25">
      <c r="A9" s="247"/>
      <c r="B9" s="247"/>
      <c r="C9" s="247"/>
      <c r="D9" s="247"/>
      <c r="E9" s="247"/>
      <c r="F9" s="247"/>
      <c r="G9" s="247"/>
      <c r="H9" s="247"/>
      <c r="I9" s="247"/>
      <c r="J9" s="247"/>
      <c r="K9" s="247"/>
      <c r="L9" s="247"/>
      <c r="M9" s="247"/>
      <c r="N9" s="247"/>
      <c r="O9" s="247"/>
      <c r="P9" s="247"/>
      <c r="Q9" s="247"/>
      <c r="R9" s="247"/>
      <c r="S9" s="247"/>
      <c r="T9" s="247"/>
      <c r="U9" s="247"/>
      <c r="V9" s="247"/>
      <c r="W9" s="247"/>
    </row>
    <row r="10" spans="1:23" ht="15" x14ac:dyDescent="0.25">
      <c r="A10" s="247"/>
      <c r="B10" s="247"/>
      <c r="C10" s="247"/>
      <c r="D10" s="247"/>
      <c r="E10" s="247"/>
      <c r="F10" s="247"/>
      <c r="G10" s="247"/>
      <c r="H10" s="247"/>
      <c r="I10" s="247"/>
      <c r="J10" s="247"/>
      <c r="K10" s="247"/>
      <c r="L10" s="247"/>
      <c r="M10" s="247"/>
      <c r="N10" s="247"/>
      <c r="O10" s="247"/>
      <c r="P10" s="247"/>
      <c r="Q10" s="247"/>
      <c r="R10" s="247"/>
      <c r="S10" s="247"/>
      <c r="T10" s="247"/>
      <c r="U10" s="247"/>
      <c r="V10" s="247"/>
      <c r="W10" s="247"/>
    </row>
    <row r="11" spans="1:23" ht="15" x14ac:dyDescent="0.25">
      <c r="A11" s="247"/>
      <c r="B11" s="247"/>
      <c r="C11" s="247"/>
      <c r="D11" s="247"/>
      <c r="E11" s="247"/>
      <c r="F11" s="247"/>
      <c r="G11" s="247"/>
      <c r="H11" s="247"/>
      <c r="I11" s="247"/>
      <c r="J11" s="247"/>
      <c r="K11" s="247"/>
      <c r="L11" s="247"/>
      <c r="M11" s="247"/>
      <c r="N11" s="247"/>
      <c r="O11" s="247"/>
      <c r="P11" s="247"/>
      <c r="Q11" s="247"/>
      <c r="R11" s="247"/>
      <c r="S11" s="247"/>
      <c r="T11" s="247"/>
      <c r="U11" s="247"/>
      <c r="V11" s="247"/>
      <c r="W11" s="247"/>
    </row>
    <row r="12" spans="1:23" ht="15" x14ac:dyDescent="0.25">
      <c r="A12" s="247"/>
      <c r="B12" s="247"/>
      <c r="C12" s="247"/>
      <c r="D12" s="247"/>
      <c r="E12" s="247"/>
      <c r="F12" s="247"/>
      <c r="G12" s="247"/>
      <c r="H12" s="247"/>
      <c r="I12" s="247"/>
      <c r="J12" s="247"/>
      <c r="K12" s="247"/>
      <c r="L12" s="247"/>
      <c r="M12" s="247"/>
      <c r="N12" s="247"/>
      <c r="O12" s="247"/>
      <c r="P12" s="247"/>
      <c r="Q12" s="247"/>
      <c r="R12" s="247"/>
      <c r="S12" s="247"/>
      <c r="T12" s="247"/>
      <c r="U12" s="247"/>
      <c r="V12" s="247"/>
      <c r="W12" s="247"/>
    </row>
    <row r="13" spans="1:23" ht="15" x14ac:dyDescent="0.25">
      <c r="A13" s="247"/>
      <c r="B13" s="247"/>
      <c r="C13" s="247"/>
      <c r="D13" s="247"/>
      <c r="E13" s="247"/>
      <c r="F13" s="247"/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</row>
    <row r="14" spans="1:23" ht="15" x14ac:dyDescent="0.25">
      <c r="A14" s="247"/>
      <c r="B14" s="247"/>
      <c r="C14" s="247"/>
      <c r="D14" s="247"/>
      <c r="E14" s="247"/>
      <c r="F14" s="247"/>
      <c r="G14" s="247"/>
      <c r="H14" s="247"/>
      <c r="I14" s="247"/>
      <c r="J14" s="247"/>
      <c r="K14" s="247"/>
      <c r="L14" s="247"/>
      <c r="M14" s="247"/>
      <c r="N14" s="247"/>
      <c r="O14" s="247"/>
      <c r="P14" s="247"/>
      <c r="Q14" s="247"/>
      <c r="R14" s="247"/>
      <c r="S14" s="247"/>
      <c r="T14" s="247"/>
      <c r="U14" s="247"/>
      <c r="V14" s="247"/>
      <c r="W14" s="247"/>
    </row>
    <row r="15" spans="1:23" ht="15" x14ac:dyDescent="0.25">
      <c r="A15" s="247"/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</row>
    <row r="16" spans="1:23" ht="15" x14ac:dyDescent="0.25">
      <c r="A16" s="247"/>
      <c r="B16" s="247"/>
      <c r="C16" s="247"/>
      <c r="D16" s="247"/>
      <c r="E16" s="247"/>
      <c r="F16" s="247"/>
      <c r="G16" s="247"/>
      <c r="H16" s="247"/>
      <c r="I16" s="247"/>
      <c r="J16" s="247"/>
      <c r="K16" s="247"/>
      <c r="L16" s="247"/>
      <c r="M16" s="247"/>
      <c r="N16" s="247"/>
      <c r="O16" s="247"/>
      <c r="P16" s="247"/>
      <c r="Q16" s="247"/>
      <c r="R16" s="247"/>
      <c r="S16" s="247"/>
      <c r="T16" s="247"/>
      <c r="U16" s="247"/>
      <c r="V16" s="247"/>
      <c r="W16" s="247"/>
    </row>
    <row r="17" spans="1:23" ht="15" x14ac:dyDescent="0.25">
      <c r="A17" s="247"/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</row>
    <row r="18" spans="1:23" ht="15" x14ac:dyDescent="0.25">
      <c r="A18" s="247"/>
      <c r="B18" s="247"/>
      <c r="C18" s="247"/>
      <c r="D18" s="247"/>
      <c r="E18" s="247"/>
      <c r="F18" s="247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</row>
    <row r="19" spans="1:23" ht="15" x14ac:dyDescent="0.25">
      <c r="A19" s="247"/>
      <c r="B19" s="247"/>
      <c r="C19" s="247"/>
      <c r="D19" s="247"/>
      <c r="E19" s="247"/>
      <c r="F19" s="247"/>
      <c r="G19" s="247"/>
      <c r="H19" s="247"/>
      <c r="I19" s="247"/>
      <c r="J19" s="247"/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/>
      <c r="V19" s="247"/>
      <c r="W19" s="247"/>
    </row>
    <row r="20" spans="1:23" ht="15" x14ac:dyDescent="0.25">
      <c r="A20" s="247"/>
      <c r="B20" s="247"/>
      <c r="C20" s="247"/>
      <c r="D20" s="247"/>
      <c r="E20" s="247"/>
      <c r="F20" s="247"/>
      <c r="G20" s="247"/>
      <c r="H20" s="247"/>
      <c r="I20" s="247"/>
      <c r="J20" s="247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47"/>
    </row>
    <row r="21" spans="1:23" ht="15" x14ac:dyDescent="0.25">
      <c r="A21" s="247"/>
      <c r="B21" s="247"/>
      <c r="C21" s="247"/>
      <c r="D21" s="247"/>
      <c r="E21" s="247"/>
      <c r="F21" s="247"/>
      <c r="G21" s="247"/>
      <c r="H21" s="247"/>
      <c r="I21" s="247"/>
      <c r="J21" s="247"/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47"/>
    </row>
    <row r="22" spans="1:23" ht="15" x14ac:dyDescent="0.25">
      <c r="A22" s="247"/>
      <c r="B22" s="247"/>
      <c r="C22" s="247"/>
      <c r="D22" s="247"/>
      <c r="E22" s="247"/>
      <c r="F22" s="247"/>
      <c r="G22" s="247"/>
      <c r="H22" s="247"/>
      <c r="I22" s="247"/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</row>
    <row r="23" spans="1:23" ht="15" x14ac:dyDescent="0.25">
      <c r="A23" s="247"/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</row>
    <row r="24" spans="1:23" ht="15" x14ac:dyDescent="0.25">
      <c r="A24" s="247"/>
      <c r="B24" s="247"/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</row>
    <row r="25" spans="1:23" ht="15" x14ac:dyDescent="0.25">
      <c r="A25" s="247"/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247"/>
    </row>
    <row r="26" spans="1:23" ht="15" x14ac:dyDescent="0.25">
      <c r="A26" s="247"/>
      <c r="B26" s="247"/>
      <c r="C26" s="247"/>
      <c r="D26" s="247"/>
      <c r="E26" s="247"/>
      <c r="F26" s="247"/>
      <c r="G26" s="247"/>
      <c r="H26" s="247"/>
      <c r="I26" s="247"/>
      <c r="J26" s="247"/>
      <c r="K26" s="247"/>
      <c r="L26" s="247"/>
      <c r="M26" s="247"/>
      <c r="N26" s="247"/>
      <c r="O26" s="247"/>
      <c r="P26" s="247"/>
      <c r="Q26" s="247"/>
      <c r="R26" s="247"/>
      <c r="S26" s="247"/>
      <c r="T26" s="247"/>
      <c r="U26" s="247"/>
      <c r="V26" s="247"/>
      <c r="W26" s="247"/>
    </row>
    <row r="27" spans="1:23" ht="15" x14ac:dyDescent="0.25">
      <c r="A27" s="247"/>
      <c r="B27" s="247"/>
      <c r="C27" s="247"/>
      <c r="D27" s="247"/>
      <c r="E27" s="247"/>
      <c r="F27" s="247"/>
      <c r="G27" s="247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</row>
    <row r="28" spans="1:23" ht="15" x14ac:dyDescent="0.25">
      <c r="A28" s="247"/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</row>
    <row r="29" spans="1:23" ht="15" x14ac:dyDescent="0.25">
      <c r="A29" s="247"/>
      <c r="B29" s="247"/>
      <c r="C29" s="247"/>
      <c r="D29" s="247"/>
      <c r="E29" s="247"/>
      <c r="F29" s="247"/>
      <c r="G29" s="247"/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</row>
    <row r="30" spans="1:23" ht="15" x14ac:dyDescent="0.25">
      <c r="A30" s="247"/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</row>
    <row r="31" spans="1:23" ht="15" x14ac:dyDescent="0.25">
      <c r="A31" s="247"/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</row>
    <row r="32" spans="1:23" ht="15" x14ac:dyDescent="0.25">
      <c r="A32" s="247"/>
      <c r="B32" s="247"/>
      <c r="C32" s="247"/>
      <c r="D32" s="247"/>
      <c r="E32" s="247"/>
      <c r="F32" s="247"/>
      <c r="G32" s="247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247"/>
      <c r="W32" s="247"/>
    </row>
    <row r="33" spans="1:23" ht="15" x14ac:dyDescent="0.25">
      <c r="A33" s="247"/>
      <c r="B33" s="247"/>
      <c r="C33" s="247"/>
      <c r="D33" s="247"/>
      <c r="E33" s="247"/>
      <c r="F33" s="247"/>
      <c r="G33" s="247"/>
      <c r="H33" s="247"/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</row>
    <row r="34" spans="1:23" ht="15" x14ac:dyDescent="0.25">
      <c r="A34" s="247"/>
      <c r="B34" s="247"/>
      <c r="C34" s="247"/>
      <c r="D34" s="247"/>
      <c r="E34" s="247"/>
      <c r="F34" s="247"/>
      <c r="G34" s="247"/>
      <c r="H34" s="247"/>
      <c r="I34" s="247"/>
      <c r="J34" s="247"/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</row>
    <row r="35" spans="1:23" ht="15" x14ac:dyDescent="0.25">
      <c r="A35" s="247"/>
      <c r="B35" s="247"/>
      <c r="C35" s="247"/>
      <c r="D35" s="247"/>
      <c r="E35" s="247"/>
      <c r="F35" s="247"/>
      <c r="G35" s="247"/>
      <c r="H35" s="247"/>
      <c r="I35" s="247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</row>
    <row r="36" spans="1:23" ht="15" x14ac:dyDescent="0.25">
      <c r="A36" s="247"/>
      <c r="B36" s="247"/>
      <c r="C36" s="247"/>
      <c r="D36" s="247"/>
      <c r="E36" s="247"/>
      <c r="F36" s="247"/>
      <c r="G36" s="247"/>
      <c r="H36" s="247"/>
      <c r="I36" s="247"/>
      <c r="J36" s="247"/>
      <c r="K36" s="247"/>
      <c r="L36" s="247"/>
      <c r="M36" s="247"/>
      <c r="N36" s="247"/>
      <c r="O36" s="247"/>
      <c r="P36" s="247"/>
      <c r="Q36" s="247"/>
      <c r="R36" s="247"/>
      <c r="S36" s="247"/>
      <c r="T36" s="247"/>
      <c r="U36" s="247"/>
      <c r="V36" s="247"/>
      <c r="W36" s="247"/>
    </row>
    <row r="37" spans="1:23" ht="15" hidden="1" x14ac:dyDescent="0.25"/>
    <row r="38" spans="1:23" ht="15" hidden="1" x14ac:dyDescent="0.25"/>
    <row r="39" spans="1:23" ht="15" hidden="1" x14ac:dyDescent="0.25"/>
    <row r="40" spans="1:23" ht="15" hidden="1" x14ac:dyDescent="0.25"/>
    <row r="41" spans="1:23" ht="15" hidden="1" x14ac:dyDescent="0.25">
      <c r="L41" s="245" t="s">
        <v>30</v>
      </c>
    </row>
    <row r="42" spans="1:23" ht="15" hidden="1" x14ac:dyDescent="0.25"/>
    <row r="43" spans="1:23" ht="15" hidden="1" x14ac:dyDescent="0.25"/>
    <row r="44" spans="1:23" ht="15" hidden="1" x14ac:dyDescent="0.25"/>
    <row r="45" spans="1:23" ht="15" hidden="1" x14ac:dyDescent="0.25"/>
    <row r="46" spans="1:23" ht="15" hidden="1" x14ac:dyDescent="0.25"/>
    <row r="47" spans="1:23" ht="15" hidden="1" x14ac:dyDescent="0.25"/>
    <row r="48" spans="1:23" ht="15" hidden="1" x14ac:dyDescent="0.25"/>
    <row r="49" ht="15" hidden="1" x14ac:dyDescent="0.25"/>
    <row r="50" ht="15" hidden="1" x14ac:dyDescent="0.25"/>
    <row r="51" ht="15" hidden="1" x14ac:dyDescent="0.25"/>
    <row r="52" ht="15" hidden="1" x14ac:dyDescent="0.25"/>
    <row r="53" ht="15" hidden="1" x14ac:dyDescent="0.25"/>
    <row r="54" ht="15" hidden="1" x14ac:dyDescent="0.25"/>
    <row r="55" ht="15" hidden="1" x14ac:dyDescent="0.25"/>
    <row r="56" ht="15" hidden="1" x14ac:dyDescent="0.25"/>
    <row r="57" ht="15" hidden="1" x14ac:dyDescent="0.25"/>
    <row r="58" ht="15" hidden="1" x14ac:dyDescent="0.25"/>
    <row r="59" ht="15" hidden="1" x14ac:dyDescent="0.25"/>
    <row r="60" ht="15" hidden="1" x14ac:dyDescent="0.25"/>
    <row r="61" ht="15" hidden="1" x14ac:dyDescent="0.25"/>
    <row r="62" ht="15" hidden="1" x14ac:dyDescent="0.25"/>
    <row r="63" ht="15" hidden="1" x14ac:dyDescent="0.25"/>
    <row r="64" ht="15" hidden="1" customHeight="1" x14ac:dyDescent="0.25"/>
  </sheetData>
  <mergeCells count="2">
    <mergeCell ref="B2:S2"/>
    <mergeCell ref="B3:S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 filterMode="1">
    <tabColor rgb="FF18365C"/>
  </sheetPr>
  <dimension ref="A1:DD160"/>
  <sheetViews>
    <sheetView zoomScale="70" zoomScaleNormal="70" workbookViewId="0">
      <selection activeCell="G174" sqref="G174"/>
    </sheetView>
  </sheetViews>
  <sheetFormatPr defaultColWidth="9.140625" defaultRowHeight="15" x14ac:dyDescent="0.25"/>
  <cols>
    <col min="1" max="1" width="6" style="106" customWidth="1"/>
    <col min="2" max="2" width="7.28515625" style="106" customWidth="1"/>
    <col min="3" max="3" width="31.85546875" style="178" customWidth="1"/>
    <col min="4" max="4" width="29.28515625" style="178" customWidth="1"/>
    <col min="5" max="5" width="17.85546875" style="178" customWidth="1"/>
    <col min="6" max="6" width="22.85546875" style="178" customWidth="1"/>
    <col min="7" max="7" width="20.7109375" style="178" customWidth="1"/>
    <col min="8" max="8" width="14.85546875" style="211" customWidth="1"/>
    <col min="9" max="9" width="13.7109375" style="179" customWidth="1"/>
    <col min="10" max="10" width="25.7109375" style="180" customWidth="1"/>
    <col min="11" max="11" width="25.140625" style="180" customWidth="1"/>
    <col min="12" max="12" width="27" style="180" customWidth="1"/>
    <col min="13" max="13" width="14.28515625" style="181" customWidth="1"/>
    <col min="14" max="14" width="13.140625" style="182" customWidth="1"/>
    <col min="15" max="15" width="14.28515625" style="178" customWidth="1"/>
    <col min="16" max="18" width="16.5703125" style="108" customWidth="1"/>
    <col min="19" max="19" width="6.42578125" style="106" customWidth="1"/>
    <col min="20" max="16384" width="9.140625" style="106"/>
  </cols>
  <sheetData>
    <row r="1" spans="1:108" ht="30" customHeight="1" x14ac:dyDescent="0.25">
      <c r="A1" s="140"/>
      <c r="B1" s="141"/>
      <c r="C1" s="141"/>
      <c r="D1" s="140"/>
      <c r="E1" s="140"/>
      <c r="F1" s="140"/>
      <c r="G1" s="140"/>
      <c r="H1" s="209"/>
      <c r="I1" s="177"/>
      <c r="J1" s="142"/>
      <c r="K1" s="142"/>
      <c r="L1" s="142"/>
      <c r="M1" s="143"/>
      <c r="N1" s="143"/>
      <c r="O1" s="142"/>
      <c r="P1" s="145"/>
      <c r="Q1" s="145"/>
      <c r="R1" s="145"/>
      <c r="S1" s="140"/>
    </row>
    <row r="2" spans="1:108" s="107" customFormat="1" ht="78" customHeight="1" x14ac:dyDescent="0.25">
      <c r="A2" s="140"/>
      <c r="B2" s="147"/>
      <c r="C2" s="147"/>
      <c r="D2" s="140"/>
      <c r="E2" s="299" t="s">
        <v>298</v>
      </c>
      <c r="F2" s="299"/>
      <c r="G2" s="299"/>
      <c r="H2" s="300" t="s">
        <v>300</v>
      </c>
      <c r="I2" s="300"/>
      <c r="J2" s="300"/>
      <c r="K2" s="300"/>
      <c r="L2" s="300"/>
      <c r="M2" s="143"/>
      <c r="N2" s="143"/>
      <c r="O2" s="142"/>
      <c r="P2" s="145"/>
      <c r="Q2" s="145"/>
      <c r="R2" s="145"/>
      <c r="S2" s="140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AT2" s="106"/>
      <c r="AU2" s="106"/>
      <c r="AV2" s="106"/>
      <c r="AW2" s="106"/>
      <c r="AX2" s="106"/>
      <c r="AY2" s="106"/>
      <c r="AZ2" s="106"/>
      <c r="BA2" s="106"/>
      <c r="BB2" s="106"/>
      <c r="BC2" s="106"/>
      <c r="BD2" s="106"/>
      <c r="BE2" s="106"/>
      <c r="BF2" s="106"/>
      <c r="BG2" s="106"/>
      <c r="BH2" s="106"/>
      <c r="BI2" s="106"/>
      <c r="BJ2" s="106"/>
      <c r="BK2" s="106"/>
      <c r="BL2" s="106"/>
      <c r="BM2" s="106"/>
      <c r="BN2" s="106"/>
      <c r="BO2" s="106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6"/>
      <c r="CM2" s="106"/>
      <c r="CN2" s="106"/>
      <c r="CO2" s="106"/>
      <c r="CP2" s="106"/>
      <c r="CQ2" s="106"/>
      <c r="CR2" s="106"/>
      <c r="CS2" s="106"/>
      <c r="CT2" s="106"/>
      <c r="CU2" s="106"/>
      <c r="CV2" s="106"/>
      <c r="CW2" s="106"/>
      <c r="CX2" s="106"/>
      <c r="CY2" s="106"/>
      <c r="CZ2" s="106"/>
      <c r="DA2" s="106"/>
      <c r="DB2" s="106"/>
      <c r="DC2" s="106"/>
      <c r="DD2" s="106"/>
    </row>
    <row r="3" spans="1:108" s="107" customFormat="1" ht="15.75" thickBot="1" x14ac:dyDescent="0.3">
      <c r="A3" s="140"/>
      <c r="B3" s="146"/>
      <c r="C3" s="141"/>
      <c r="D3" s="149"/>
      <c r="E3" s="141"/>
      <c r="F3" s="149"/>
      <c r="G3" s="150" t="s">
        <v>30</v>
      </c>
      <c r="H3" s="210"/>
      <c r="I3" s="151"/>
      <c r="J3" s="148"/>
      <c r="K3" s="148" t="s">
        <v>30</v>
      </c>
      <c r="L3" s="142"/>
      <c r="M3" s="143"/>
      <c r="N3" s="143"/>
      <c r="O3" s="142"/>
      <c r="P3" s="145"/>
      <c r="Q3" s="145"/>
      <c r="R3" s="145"/>
      <c r="S3" s="140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  <c r="AS3" s="106"/>
      <c r="AT3" s="106"/>
      <c r="AU3" s="106"/>
      <c r="AV3" s="106"/>
      <c r="AW3" s="106"/>
      <c r="AX3" s="106"/>
      <c r="AY3" s="106"/>
      <c r="AZ3" s="106"/>
      <c r="BA3" s="106"/>
      <c r="BB3" s="106"/>
      <c r="BC3" s="106"/>
      <c r="BD3" s="106"/>
      <c r="BE3" s="106"/>
      <c r="BF3" s="106"/>
      <c r="BG3" s="106"/>
      <c r="BH3" s="106"/>
      <c r="BI3" s="106"/>
      <c r="BJ3" s="106"/>
      <c r="BK3" s="106"/>
      <c r="BL3" s="106"/>
      <c r="BM3" s="106"/>
      <c r="BN3" s="106"/>
      <c r="BO3" s="106"/>
      <c r="BP3" s="106"/>
      <c r="BQ3" s="106"/>
      <c r="BR3" s="106"/>
      <c r="BS3" s="106"/>
      <c r="BT3" s="106"/>
      <c r="BU3" s="106"/>
      <c r="BV3" s="106"/>
      <c r="BW3" s="106"/>
      <c r="BX3" s="106"/>
      <c r="BY3" s="106"/>
      <c r="BZ3" s="106"/>
      <c r="CA3" s="106"/>
      <c r="CB3" s="106"/>
      <c r="CC3" s="106"/>
      <c r="CD3" s="106"/>
      <c r="CE3" s="106"/>
      <c r="CF3" s="106"/>
      <c r="CG3" s="106"/>
      <c r="CH3" s="106"/>
      <c r="CI3" s="106"/>
      <c r="CJ3" s="106"/>
      <c r="CK3" s="106"/>
      <c r="CL3" s="106"/>
      <c r="CM3" s="106"/>
      <c r="CN3" s="106"/>
      <c r="CO3" s="106"/>
      <c r="CP3" s="106"/>
      <c r="CQ3" s="106"/>
      <c r="CR3" s="106"/>
      <c r="CS3" s="106"/>
      <c r="CT3" s="106"/>
      <c r="CU3" s="106"/>
      <c r="CV3" s="106"/>
      <c r="CW3" s="106"/>
      <c r="CX3" s="106"/>
      <c r="CY3" s="106"/>
      <c r="CZ3" s="106"/>
      <c r="DA3" s="106"/>
      <c r="DB3" s="106"/>
      <c r="DC3" s="106"/>
      <c r="DD3" s="106"/>
    </row>
    <row r="4" spans="1:108" ht="60" x14ac:dyDescent="0.25">
      <c r="A4" s="140"/>
      <c r="B4" s="261" t="s">
        <v>20</v>
      </c>
      <c r="C4" s="261" t="s">
        <v>31</v>
      </c>
      <c r="D4" s="261" t="s">
        <v>24</v>
      </c>
      <c r="E4" s="261" t="s">
        <v>94</v>
      </c>
      <c r="F4" s="261" t="s">
        <v>32</v>
      </c>
      <c r="G4" s="261" t="s">
        <v>0</v>
      </c>
      <c r="H4" s="262" t="s">
        <v>1</v>
      </c>
      <c r="I4" s="260" t="s">
        <v>107</v>
      </c>
      <c r="J4" s="260" t="s">
        <v>57</v>
      </c>
      <c r="K4" s="261" t="s">
        <v>34</v>
      </c>
      <c r="L4" s="261" t="s">
        <v>35</v>
      </c>
      <c r="M4" s="260" t="s">
        <v>2</v>
      </c>
      <c r="N4" s="260" t="s">
        <v>33</v>
      </c>
      <c r="O4" s="261" t="s">
        <v>861</v>
      </c>
      <c r="P4" s="261" t="s">
        <v>95</v>
      </c>
      <c r="Q4" s="263" t="s">
        <v>123</v>
      </c>
      <c r="R4" s="261" t="s">
        <v>862</v>
      </c>
      <c r="S4" s="140"/>
    </row>
    <row r="5" spans="1:108" ht="13.5" customHeight="1" x14ac:dyDescent="0.25">
      <c r="A5" s="140"/>
      <c r="B5" s="258">
        <v>3</v>
      </c>
      <c r="C5" s="258" t="s">
        <v>127</v>
      </c>
      <c r="D5" s="258" t="s">
        <v>128</v>
      </c>
      <c r="E5" s="258" t="s">
        <v>126</v>
      </c>
      <c r="F5" s="258" t="s">
        <v>126</v>
      </c>
      <c r="G5" s="258" t="s">
        <v>13</v>
      </c>
      <c r="H5" s="258">
        <v>1000</v>
      </c>
      <c r="I5" s="259">
        <v>44771</v>
      </c>
      <c r="J5" s="258" t="s">
        <v>129</v>
      </c>
      <c r="K5" s="258" t="s">
        <v>130</v>
      </c>
      <c r="L5" s="258" t="s">
        <v>131</v>
      </c>
      <c r="M5" s="259">
        <v>44509</v>
      </c>
      <c r="N5" s="259">
        <v>44531</v>
      </c>
      <c r="O5" s="258" t="s">
        <v>83</v>
      </c>
      <c r="P5" s="258" t="s">
        <v>81</v>
      </c>
      <c r="Q5" s="289">
        <v>396.18691257379555</v>
      </c>
      <c r="R5" s="289" t="s">
        <v>81</v>
      </c>
      <c r="S5" s="140"/>
    </row>
    <row r="6" spans="1:108" x14ac:dyDescent="0.25">
      <c r="A6" s="140"/>
      <c r="B6" s="252">
        <v>12</v>
      </c>
      <c r="C6" s="252" t="s">
        <v>133</v>
      </c>
      <c r="D6" s="252" t="s">
        <v>241</v>
      </c>
      <c r="E6" s="252" t="s">
        <v>126</v>
      </c>
      <c r="F6" s="252" t="s">
        <v>126</v>
      </c>
      <c r="G6" s="252" t="s">
        <v>13</v>
      </c>
      <c r="H6" s="252">
        <v>1000</v>
      </c>
      <c r="I6" s="253">
        <v>44418</v>
      </c>
      <c r="J6" s="252" t="s">
        <v>279</v>
      </c>
      <c r="K6" s="252" t="s">
        <v>145</v>
      </c>
      <c r="L6" s="252" t="s">
        <v>109</v>
      </c>
      <c r="M6" s="253">
        <v>44340</v>
      </c>
      <c r="N6" s="253">
        <v>44456</v>
      </c>
      <c r="O6" s="252" t="s">
        <v>83</v>
      </c>
      <c r="P6" s="252" t="s">
        <v>81</v>
      </c>
      <c r="Q6" s="290">
        <v>396.18691257379555</v>
      </c>
      <c r="R6" s="290" t="s">
        <v>81</v>
      </c>
      <c r="S6" s="140"/>
    </row>
    <row r="7" spans="1:108" x14ac:dyDescent="0.25">
      <c r="A7" s="140"/>
      <c r="B7" s="258">
        <v>13</v>
      </c>
      <c r="C7" s="258" t="s">
        <v>134</v>
      </c>
      <c r="D7" s="258" t="s">
        <v>81</v>
      </c>
      <c r="E7" s="258" t="s">
        <v>126</v>
      </c>
      <c r="F7" s="258" t="s">
        <v>126</v>
      </c>
      <c r="G7" s="258" t="s">
        <v>13</v>
      </c>
      <c r="H7" s="258">
        <v>5510</v>
      </c>
      <c r="I7" s="258" t="s">
        <v>81</v>
      </c>
      <c r="J7" s="258" t="s">
        <v>81</v>
      </c>
      <c r="K7" s="258" t="s">
        <v>81</v>
      </c>
      <c r="L7" s="258" t="s">
        <v>81</v>
      </c>
      <c r="M7" s="259">
        <v>44671</v>
      </c>
      <c r="N7" s="258" t="s">
        <v>81</v>
      </c>
      <c r="O7" s="258" t="s">
        <v>83</v>
      </c>
      <c r="P7" s="258" t="s">
        <v>81</v>
      </c>
      <c r="Q7" s="289">
        <v>323.75871490150485</v>
      </c>
      <c r="R7" s="289" t="s">
        <v>81</v>
      </c>
      <c r="S7" s="140"/>
    </row>
    <row r="8" spans="1:108" x14ac:dyDescent="0.25">
      <c r="A8" s="140"/>
      <c r="B8" s="252">
        <v>14</v>
      </c>
      <c r="C8" s="252" t="s">
        <v>135</v>
      </c>
      <c r="D8" s="252" t="s">
        <v>136</v>
      </c>
      <c r="E8" s="252" t="s">
        <v>126</v>
      </c>
      <c r="F8" s="252" t="s">
        <v>126</v>
      </c>
      <c r="G8" s="252" t="s">
        <v>13</v>
      </c>
      <c r="H8" s="252">
        <v>400</v>
      </c>
      <c r="I8" s="253">
        <v>44603</v>
      </c>
      <c r="J8" s="252" t="s">
        <v>137</v>
      </c>
      <c r="K8" s="252" t="s">
        <v>138</v>
      </c>
      <c r="L8" s="252" t="s">
        <v>139</v>
      </c>
      <c r="M8" s="253">
        <v>44720</v>
      </c>
      <c r="N8" s="252" t="s">
        <v>81</v>
      </c>
      <c r="O8" s="252" t="s">
        <v>83</v>
      </c>
      <c r="P8" s="252" t="s">
        <v>81</v>
      </c>
      <c r="Q8" s="290">
        <v>604.33378599226114</v>
      </c>
      <c r="R8" s="290" t="s">
        <v>81</v>
      </c>
      <c r="S8" s="140"/>
    </row>
    <row r="9" spans="1:108" x14ac:dyDescent="0.25">
      <c r="A9" s="140"/>
      <c r="B9" s="258">
        <v>15</v>
      </c>
      <c r="C9" s="258" t="s">
        <v>135</v>
      </c>
      <c r="D9" s="258" t="s">
        <v>156</v>
      </c>
      <c r="E9" s="258" t="s">
        <v>126</v>
      </c>
      <c r="F9" s="258" t="s">
        <v>126</v>
      </c>
      <c r="G9" s="258" t="s">
        <v>13</v>
      </c>
      <c r="H9" s="258">
        <v>900</v>
      </c>
      <c r="I9" s="259">
        <v>44498</v>
      </c>
      <c r="J9" s="258" t="s">
        <v>157</v>
      </c>
      <c r="K9" s="258" t="s">
        <v>149</v>
      </c>
      <c r="L9" s="258" t="s">
        <v>845</v>
      </c>
      <c r="M9" s="259">
        <v>44336</v>
      </c>
      <c r="N9" s="259">
        <v>44354</v>
      </c>
      <c r="O9" s="258" t="s">
        <v>83</v>
      </c>
      <c r="P9" s="258" t="s">
        <v>81</v>
      </c>
      <c r="Q9" s="289">
        <v>456.62069678294768</v>
      </c>
      <c r="R9" s="289" t="s">
        <v>81</v>
      </c>
      <c r="S9" s="140"/>
    </row>
    <row r="10" spans="1:108" x14ac:dyDescent="0.25">
      <c r="A10" s="140"/>
      <c r="B10" s="252">
        <v>16</v>
      </c>
      <c r="C10" s="252" t="s">
        <v>135</v>
      </c>
      <c r="D10" s="252" t="s">
        <v>81</v>
      </c>
      <c r="E10" s="252" t="s">
        <v>126</v>
      </c>
      <c r="F10" s="252" t="s">
        <v>126</v>
      </c>
      <c r="G10" s="252" t="s">
        <v>13</v>
      </c>
      <c r="H10" s="252">
        <v>380</v>
      </c>
      <c r="I10" s="252" t="s">
        <v>81</v>
      </c>
      <c r="J10" s="252" t="s">
        <v>81</v>
      </c>
      <c r="K10" s="252" t="s">
        <v>81</v>
      </c>
      <c r="L10" s="252" t="s">
        <v>81</v>
      </c>
      <c r="M10" s="253">
        <v>44543</v>
      </c>
      <c r="N10" s="253">
        <v>44582</v>
      </c>
      <c r="O10" s="252" t="s">
        <v>83</v>
      </c>
      <c r="P10" s="252" t="s">
        <v>81</v>
      </c>
      <c r="Q10" s="290">
        <v>613.78709940001715</v>
      </c>
      <c r="R10" s="290" t="s">
        <v>81</v>
      </c>
      <c r="S10" s="140"/>
    </row>
    <row r="11" spans="1:108" x14ac:dyDescent="0.25">
      <c r="A11" s="140"/>
      <c r="B11" s="258">
        <v>17</v>
      </c>
      <c r="C11" s="258" t="s">
        <v>140</v>
      </c>
      <c r="D11" s="258" t="s">
        <v>81</v>
      </c>
      <c r="E11" s="258" t="s">
        <v>141</v>
      </c>
      <c r="F11" s="258" t="s">
        <v>142</v>
      </c>
      <c r="G11" s="258" t="s">
        <v>13</v>
      </c>
      <c r="H11" s="258">
        <v>3000</v>
      </c>
      <c r="I11" s="258" t="s">
        <v>81</v>
      </c>
      <c r="J11" s="258" t="s">
        <v>81</v>
      </c>
      <c r="K11" s="258" t="s">
        <v>81</v>
      </c>
      <c r="L11" s="258" t="s">
        <v>81</v>
      </c>
      <c r="M11" s="259">
        <v>44565</v>
      </c>
      <c r="N11" s="258" t="s">
        <v>81</v>
      </c>
      <c r="O11" s="258" t="s">
        <v>83</v>
      </c>
      <c r="P11" s="258" t="s">
        <v>81</v>
      </c>
      <c r="Q11" s="289">
        <v>360.67163294165255</v>
      </c>
      <c r="R11" s="289" t="s">
        <v>81</v>
      </c>
      <c r="S11" s="140"/>
    </row>
    <row r="12" spans="1:108" x14ac:dyDescent="0.25">
      <c r="A12" s="140"/>
      <c r="B12" s="252">
        <v>3734</v>
      </c>
      <c r="C12" s="252" t="s">
        <v>81</v>
      </c>
      <c r="D12" s="252" t="s">
        <v>81</v>
      </c>
      <c r="E12" s="252" t="s">
        <v>227</v>
      </c>
      <c r="F12" s="252" t="s">
        <v>191</v>
      </c>
      <c r="G12" s="252" t="s">
        <v>7</v>
      </c>
      <c r="H12" s="252">
        <v>100</v>
      </c>
      <c r="I12" s="253">
        <v>45030</v>
      </c>
      <c r="J12" s="252" t="s">
        <v>242</v>
      </c>
      <c r="K12" s="252" t="s">
        <v>282</v>
      </c>
      <c r="L12" s="252" t="s">
        <v>242</v>
      </c>
      <c r="M12" s="253">
        <v>44985</v>
      </c>
      <c r="N12" s="252" t="s">
        <v>81</v>
      </c>
      <c r="O12" s="252" t="s">
        <v>28</v>
      </c>
      <c r="P12" s="252" t="s">
        <v>81</v>
      </c>
      <c r="Q12" s="290">
        <v>1074.4157124593476</v>
      </c>
      <c r="R12" s="290" t="s">
        <v>863</v>
      </c>
      <c r="S12" s="140"/>
    </row>
    <row r="13" spans="1:108" hidden="1" x14ac:dyDescent="0.25">
      <c r="A13" s="140"/>
      <c r="B13" s="258">
        <v>5315</v>
      </c>
      <c r="C13" s="258" t="s">
        <v>489</v>
      </c>
      <c r="D13" s="258" t="s">
        <v>302</v>
      </c>
      <c r="E13" s="258" t="s">
        <v>708</v>
      </c>
      <c r="F13" s="258" t="s">
        <v>708</v>
      </c>
      <c r="G13" s="258" t="s">
        <v>3</v>
      </c>
      <c r="H13" s="258">
        <v>1000</v>
      </c>
      <c r="I13" s="259">
        <v>45155</v>
      </c>
      <c r="J13" s="258" t="s">
        <v>562</v>
      </c>
      <c r="K13" s="258" t="s">
        <v>793</v>
      </c>
      <c r="L13" s="258" t="s">
        <v>792</v>
      </c>
      <c r="M13" s="258" t="s">
        <v>81</v>
      </c>
      <c r="N13" s="258" t="s">
        <v>81</v>
      </c>
      <c r="O13" s="258" t="s">
        <v>81</v>
      </c>
      <c r="P13" s="258" t="s">
        <v>81</v>
      </c>
      <c r="Q13" s="289">
        <v>384.38260790801348</v>
      </c>
      <c r="R13" s="289" t="s">
        <v>81</v>
      </c>
      <c r="S13" s="140"/>
    </row>
    <row r="14" spans="1:108" hidden="1" x14ac:dyDescent="0.25">
      <c r="A14" s="140"/>
      <c r="B14" s="252">
        <v>5316</v>
      </c>
      <c r="C14" s="252" t="s">
        <v>436</v>
      </c>
      <c r="D14" s="252" t="s">
        <v>303</v>
      </c>
      <c r="E14" s="252" t="s">
        <v>436</v>
      </c>
      <c r="F14" s="252" t="s">
        <v>721</v>
      </c>
      <c r="G14" s="252" t="s">
        <v>3</v>
      </c>
      <c r="H14" s="252">
        <v>1000</v>
      </c>
      <c r="I14" s="253">
        <v>45121</v>
      </c>
      <c r="J14" s="252" t="s">
        <v>563</v>
      </c>
      <c r="K14" s="252" t="s">
        <v>781</v>
      </c>
      <c r="L14" s="252" t="s">
        <v>780</v>
      </c>
      <c r="M14" s="252" t="s">
        <v>81</v>
      </c>
      <c r="N14" s="252" t="s">
        <v>81</v>
      </c>
      <c r="O14" s="252" t="s">
        <v>81</v>
      </c>
      <c r="P14" s="252" t="s">
        <v>81</v>
      </c>
      <c r="Q14" s="290">
        <v>371.20765906188166</v>
      </c>
      <c r="R14" s="290" t="s">
        <v>81</v>
      </c>
      <c r="S14" s="140"/>
    </row>
    <row r="15" spans="1:108" hidden="1" x14ac:dyDescent="0.25">
      <c r="A15" s="140"/>
      <c r="B15" s="258">
        <v>5317</v>
      </c>
      <c r="C15" s="258" t="s">
        <v>436</v>
      </c>
      <c r="D15" s="258" t="s">
        <v>303</v>
      </c>
      <c r="E15" s="258" t="s">
        <v>436</v>
      </c>
      <c r="F15" s="258" t="s">
        <v>721</v>
      </c>
      <c r="G15" s="258" t="s">
        <v>3</v>
      </c>
      <c r="H15" s="258">
        <v>1000</v>
      </c>
      <c r="I15" s="259">
        <v>45121</v>
      </c>
      <c r="J15" s="258" t="s">
        <v>563</v>
      </c>
      <c r="K15" s="258" t="s">
        <v>781</v>
      </c>
      <c r="L15" s="258" t="s">
        <v>780</v>
      </c>
      <c r="M15" s="258" t="s">
        <v>81</v>
      </c>
      <c r="N15" s="258" t="s">
        <v>81</v>
      </c>
      <c r="O15" s="258" t="s">
        <v>81</v>
      </c>
      <c r="P15" s="258" t="s">
        <v>81</v>
      </c>
      <c r="Q15" s="289">
        <v>371.20765906188166</v>
      </c>
      <c r="R15" s="289" t="s">
        <v>81</v>
      </c>
      <c r="S15" s="140"/>
    </row>
    <row r="16" spans="1:108" ht="15" hidden="1" customHeight="1" x14ac:dyDescent="0.25">
      <c r="A16" s="140"/>
      <c r="B16" s="252">
        <v>5318</v>
      </c>
      <c r="C16" s="252" t="s">
        <v>490</v>
      </c>
      <c r="D16" s="252" t="s">
        <v>304</v>
      </c>
      <c r="E16" s="252" t="s">
        <v>437</v>
      </c>
      <c r="F16" s="252" t="s">
        <v>711</v>
      </c>
      <c r="G16" s="252" t="s">
        <v>3</v>
      </c>
      <c r="H16" s="252">
        <v>8000</v>
      </c>
      <c r="I16" s="253">
        <v>45175</v>
      </c>
      <c r="J16" s="252" t="s">
        <v>564</v>
      </c>
      <c r="K16" s="252" t="s">
        <v>205</v>
      </c>
      <c r="L16" s="252" t="s">
        <v>218</v>
      </c>
      <c r="M16" s="252" t="s">
        <v>81</v>
      </c>
      <c r="N16" s="252" t="s">
        <v>81</v>
      </c>
      <c r="O16" s="252" t="s">
        <v>81</v>
      </c>
      <c r="P16" s="252" t="s">
        <v>81</v>
      </c>
      <c r="Q16" s="290">
        <v>302.16930217246801</v>
      </c>
      <c r="R16" s="290" t="s">
        <v>81</v>
      </c>
      <c r="S16" s="140"/>
    </row>
    <row r="17" spans="1:19" hidden="1" x14ac:dyDescent="0.25">
      <c r="A17" s="140"/>
      <c r="B17" s="258">
        <v>5319</v>
      </c>
      <c r="C17" s="258" t="s">
        <v>438</v>
      </c>
      <c r="D17" s="258" t="s">
        <v>305</v>
      </c>
      <c r="E17" s="258" t="s">
        <v>438</v>
      </c>
      <c r="F17" s="258" t="s">
        <v>238</v>
      </c>
      <c r="G17" s="258" t="s">
        <v>3</v>
      </c>
      <c r="H17" s="258">
        <v>1000</v>
      </c>
      <c r="I17" s="259">
        <v>45156</v>
      </c>
      <c r="J17" s="258" t="s">
        <v>565</v>
      </c>
      <c r="K17" s="258" t="s">
        <v>819</v>
      </c>
      <c r="L17" s="258" t="s">
        <v>818</v>
      </c>
      <c r="M17" s="258" t="s">
        <v>81</v>
      </c>
      <c r="N17" s="258" t="s">
        <v>81</v>
      </c>
      <c r="O17" s="258" t="s">
        <v>81</v>
      </c>
      <c r="P17" s="258" t="s">
        <v>81</v>
      </c>
      <c r="Q17" s="289">
        <v>361.5398349128028</v>
      </c>
      <c r="R17" s="289" t="s">
        <v>81</v>
      </c>
      <c r="S17" s="140"/>
    </row>
    <row r="18" spans="1:19" hidden="1" x14ac:dyDescent="0.25">
      <c r="A18" s="140"/>
      <c r="B18" s="252">
        <v>5320</v>
      </c>
      <c r="C18" s="252" t="s">
        <v>491</v>
      </c>
      <c r="D18" s="252" t="s">
        <v>306</v>
      </c>
      <c r="E18" s="252" t="s">
        <v>491</v>
      </c>
      <c r="F18" s="252" t="s">
        <v>491</v>
      </c>
      <c r="G18" s="252" t="s">
        <v>3</v>
      </c>
      <c r="H18" s="252">
        <v>200</v>
      </c>
      <c r="I18" s="253">
        <v>45078</v>
      </c>
      <c r="J18" s="252" t="s">
        <v>566</v>
      </c>
      <c r="K18" s="252" t="s">
        <v>764</v>
      </c>
      <c r="L18" s="252" t="s">
        <v>566</v>
      </c>
      <c r="M18" s="252" t="s">
        <v>81</v>
      </c>
      <c r="N18" s="252" t="s">
        <v>81</v>
      </c>
      <c r="O18" s="252" t="s">
        <v>81</v>
      </c>
      <c r="P18" s="252" t="s">
        <v>81</v>
      </c>
      <c r="Q18" s="290">
        <v>719.95654894057361</v>
      </c>
      <c r="R18" s="290" t="s">
        <v>81</v>
      </c>
      <c r="S18" s="140"/>
    </row>
    <row r="19" spans="1:19" ht="15" hidden="1" customHeight="1" x14ac:dyDescent="0.25">
      <c r="A19" s="140"/>
      <c r="B19" s="258">
        <v>5321</v>
      </c>
      <c r="C19" s="258" t="s">
        <v>492</v>
      </c>
      <c r="D19" s="258" t="s">
        <v>307</v>
      </c>
      <c r="E19" s="258" t="s">
        <v>439</v>
      </c>
      <c r="F19" s="258" t="s">
        <v>170</v>
      </c>
      <c r="G19" s="258" t="s">
        <v>3</v>
      </c>
      <c r="H19" s="258">
        <v>990</v>
      </c>
      <c r="I19" s="259">
        <v>45063</v>
      </c>
      <c r="J19" s="258" t="s">
        <v>567</v>
      </c>
      <c r="K19" s="258" t="s">
        <v>168</v>
      </c>
      <c r="L19" s="258" t="s">
        <v>87</v>
      </c>
      <c r="M19" s="258" t="s">
        <v>81</v>
      </c>
      <c r="N19" s="258" t="s">
        <v>81</v>
      </c>
      <c r="O19" s="258" t="s">
        <v>81</v>
      </c>
      <c r="P19" s="258" t="s">
        <v>81</v>
      </c>
      <c r="Q19" s="289">
        <v>411.76230738183625</v>
      </c>
      <c r="R19" s="289" t="s">
        <v>81</v>
      </c>
      <c r="S19" s="140"/>
    </row>
    <row r="20" spans="1:19" hidden="1" x14ac:dyDescent="0.25">
      <c r="A20" s="140"/>
      <c r="B20" s="252">
        <v>5322</v>
      </c>
      <c r="C20" s="252" t="s">
        <v>493</v>
      </c>
      <c r="D20" s="252" t="s">
        <v>308</v>
      </c>
      <c r="E20" s="252" t="s">
        <v>440</v>
      </c>
      <c r="F20" s="252" t="s">
        <v>259</v>
      </c>
      <c r="G20" s="252" t="s">
        <v>3</v>
      </c>
      <c r="H20" s="252">
        <v>702.86</v>
      </c>
      <c r="I20" s="253">
        <v>45062</v>
      </c>
      <c r="J20" s="252" t="s">
        <v>568</v>
      </c>
      <c r="K20" s="252" t="s">
        <v>757</v>
      </c>
      <c r="L20" s="252" t="s">
        <v>756</v>
      </c>
      <c r="M20" s="252" t="s">
        <v>81</v>
      </c>
      <c r="N20" s="252" t="s">
        <v>81</v>
      </c>
      <c r="O20" s="252" t="s">
        <v>81</v>
      </c>
      <c r="P20" s="252" t="s">
        <v>81</v>
      </c>
      <c r="Q20" s="290">
        <v>445.92903412092414</v>
      </c>
      <c r="R20" s="290" t="s">
        <v>81</v>
      </c>
      <c r="S20" s="140"/>
    </row>
    <row r="21" spans="1:19" ht="15" hidden="1" customHeight="1" x14ac:dyDescent="0.25">
      <c r="A21" s="140"/>
      <c r="B21" s="258">
        <v>5323</v>
      </c>
      <c r="C21" s="258" t="s">
        <v>494</v>
      </c>
      <c r="D21" s="258" t="s">
        <v>309</v>
      </c>
      <c r="E21" s="258" t="s">
        <v>441</v>
      </c>
      <c r="F21" s="258" t="s">
        <v>700</v>
      </c>
      <c r="G21" s="258" t="s">
        <v>3</v>
      </c>
      <c r="H21" s="258">
        <v>25000</v>
      </c>
      <c r="I21" s="259">
        <v>45127</v>
      </c>
      <c r="J21" s="258" t="s">
        <v>569</v>
      </c>
      <c r="K21" s="258" t="s">
        <v>205</v>
      </c>
      <c r="L21" s="258" t="s">
        <v>218</v>
      </c>
      <c r="M21" s="258" t="s">
        <v>81</v>
      </c>
      <c r="N21" s="258" t="s">
        <v>81</v>
      </c>
      <c r="O21" s="258" t="s">
        <v>81</v>
      </c>
      <c r="P21" s="258" t="s">
        <v>81</v>
      </c>
      <c r="Q21" s="289">
        <v>296.4246664307455</v>
      </c>
      <c r="R21" s="289" t="s">
        <v>81</v>
      </c>
      <c r="S21" s="140"/>
    </row>
    <row r="22" spans="1:19" hidden="1" x14ac:dyDescent="0.25">
      <c r="A22" s="140"/>
      <c r="B22" s="252">
        <v>5324</v>
      </c>
      <c r="C22" s="252" t="s">
        <v>442</v>
      </c>
      <c r="D22" s="252" t="s">
        <v>310</v>
      </c>
      <c r="E22" s="252" t="s">
        <v>442</v>
      </c>
      <c r="F22" s="252" t="s">
        <v>716</v>
      </c>
      <c r="G22" s="252" t="s">
        <v>3</v>
      </c>
      <c r="H22" s="252">
        <v>829.17</v>
      </c>
      <c r="I22" s="253">
        <v>45145</v>
      </c>
      <c r="J22" s="252" t="s">
        <v>570</v>
      </c>
      <c r="K22" s="252" t="s">
        <v>188</v>
      </c>
      <c r="L22" s="252" t="s">
        <v>761</v>
      </c>
      <c r="M22" s="252" t="s">
        <v>81</v>
      </c>
      <c r="N22" s="252" t="s">
        <v>81</v>
      </c>
      <c r="O22" s="252" t="s">
        <v>81</v>
      </c>
      <c r="P22" s="252" t="s">
        <v>81</v>
      </c>
      <c r="Q22" s="290">
        <v>432.91064501295244</v>
      </c>
      <c r="R22" s="290" t="s">
        <v>81</v>
      </c>
      <c r="S22" s="140"/>
    </row>
    <row r="23" spans="1:19" ht="15" hidden="1" customHeight="1" x14ac:dyDescent="0.25">
      <c r="A23" s="140"/>
      <c r="B23" s="258">
        <v>5325</v>
      </c>
      <c r="C23" s="258" t="s">
        <v>270</v>
      </c>
      <c r="D23" s="258" t="s">
        <v>311</v>
      </c>
      <c r="E23" s="258" t="s">
        <v>443</v>
      </c>
      <c r="F23" s="258" t="s">
        <v>698</v>
      </c>
      <c r="G23" s="258" t="s">
        <v>3</v>
      </c>
      <c r="H23" s="258">
        <v>6000</v>
      </c>
      <c r="I23" s="259">
        <v>45118</v>
      </c>
      <c r="J23" s="258" t="s">
        <v>571</v>
      </c>
      <c r="K23" s="258" t="s">
        <v>149</v>
      </c>
      <c r="L23" s="258" t="s">
        <v>117</v>
      </c>
      <c r="M23" s="258" t="s">
        <v>81</v>
      </c>
      <c r="N23" s="258" t="s">
        <v>81</v>
      </c>
      <c r="O23" s="258" t="s">
        <v>81</v>
      </c>
      <c r="P23" s="258" t="s">
        <v>81</v>
      </c>
      <c r="Q23" s="289">
        <v>302.74554858648435</v>
      </c>
      <c r="R23" s="289" t="s">
        <v>81</v>
      </c>
      <c r="S23" s="140"/>
    </row>
    <row r="24" spans="1:19" hidden="1" x14ac:dyDescent="0.25">
      <c r="A24" s="140"/>
      <c r="B24" s="252">
        <v>5326</v>
      </c>
      <c r="C24" s="252" t="s">
        <v>436</v>
      </c>
      <c r="D24" s="252" t="s">
        <v>303</v>
      </c>
      <c r="E24" s="252" t="s">
        <v>436</v>
      </c>
      <c r="F24" s="252" t="s">
        <v>721</v>
      </c>
      <c r="G24" s="252" t="s">
        <v>3</v>
      </c>
      <c r="H24" s="252">
        <v>1000</v>
      </c>
      <c r="I24" s="253">
        <v>45121</v>
      </c>
      <c r="J24" s="252" t="s">
        <v>563</v>
      </c>
      <c r="K24" s="252" t="s">
        <v>781</v>
      </c>
      <c r="L24" s="252" t="s">
        <v>780</v>
      </c>
      <c r="M24" s="252" t="s">
        <v>81</v>
      </c>
      <c r="N24" s="252" t="s">
        <v>81</v>
      </c>
      <c r="O24" s="252" t="s">
        <v>81</v>
      </c>
      <c r="P24" s="252" t="s">
        <v>81</v>
      </c>
      <c r="Q24" s="290">
        <v>371.20765906188166</v>
      </c>
      <c r="R24" s="290" t="s">
        <v>81</v>
      </c>
      <c r="S24" s="140"/>
    </row>
    <row r="25" spans="1:19" ht="15" hidden="1" customHeight="1" x14ac:dyDescent="0.25">
      <c r="A25" s="140"/>
      <c r="B25" s="258">
        <v>5327</v>
      </c>
      <c r="C25" s="258" t="s">
        <v>495</v>
      </c>
      <c r="D25" s="258" t="s">
        <v>312</v>
      </c>
      <c r="E25" s="258" t="s">
        <v>189</v>
      </c>
      <c r="F25" s="258" t="s">
        <v>710</v>
      </c>
      <c r="G25" s="258" t="s">
        <v>3</v>
      </c>
      <c r="H25" s="258">
        <v>1000</v>
      </c>
      <c r="I25" s="259">
        <v>45138</v>
      </c>
      <c r="J25" s="258" t="s">
        <v>572</v>
      </c>
      <c r="K25" s="258" t="s">
        <v>166</v>
      </c>
      <c r="L25" s="258" t="s">
        <v>167</v>
      </c>
      <c r="M25" s="258" t="s">
        <v>81</v>
      </c>
      <c r="N25" s="258" t="s">
        <v>81</v>
      </c>
      <c r="O25" s="258" t="s">
        <v>81</v>
      </c>
      <c r="P25" s="258" t="s">
        <v>81</v>
      </c>
      <c r="Q25" s="289">
        <v>370.33583901668095</v>
      </c>
      <c r="R25" s="289" t="s">
        <v>81</v>
      </c>
      <c r="S25" s="140"/>
    </row>
    <row r="26" spans="1:19" hidden="1" x14ac:dyDescent="0.25">
      <c r="A26" s="140"/>
      <c r="B26" s="252">
        <v>5328</v>
      </c>
      <c r="C26" s="252" t="s">
        <v>496</v>
      </c>
      <c r="D26" s="252" t="s">
        <v>313</v>
      </c>
      <c r="E26" s="252" t="s">
        <v>444</v>
      </c>
      <c r="F26" s="252" t="s">
        <v>729</v>
      </c>
      <c r="G26" s="252" t="s">
        <v>3</v>
      </c>
      <c r="H26" s="252">
        <v>1000</v>
      </c>
      <c r="I26" s="253">
        <v>45148</v>
      </c>
      <c r="J26" s="252" t="s">
        <v>573</v>
      </c>
      <c r="K26" s="252" t="s">
        <v>806</v>
      </c>
      <c r="L26" s="252" t="s">
        <v>805</v>
      </c>
      <c r="M26" s="252" t="s">
        <v>81</v>
      </c>
      <c r="N26" s="252" t="s">
        <v>81</v>
      </c>
      <c r="O26" s="252" t="s">
        <v>81</v>
      </c>
      <c r="P26" s="252" t="s">
        <v>81</v>
      </c>
      <c r="Q26" s="290">
        <v>363.62563949128935</v>
      </c>
      <c r="R26" s="290" t="s">
        <v>81</v>
      </c>
      <c r="S26" s="140"/>
    </row>
    <row r="27" spans="1:19" hidden="1" x14ac:dyDescent="0.25">
      <c r="A27" s="140"/>
      <c r="B27" s="258">
        <v>5329</v>
      </c>
      <c r="C27" s="258" t="s">
        <v>445</v>
      </c>
      <c r="D27" s="258" t="s">
        <v>314</v>
      </c>
      <c r="E27" s="258" t="s">
        <v>445</v>
      </c>
      <c r="F27" s="258" t="s">
        <v>730</v>
      </c>
      <c r="G27" s="258" t="s">
        <v>3</v>
      </c>
      <c r="H27" s="258">
        <v>1000</v>
      </c>
      <c r="I27" s="259">
        <v>45055</v>
      </c>
      <c r="J27" s="258" t="s">
        <v>574</v>
      </c>
      <c r="K27" s="258" t="s">
        <v>145</v>
      </c>
      <c r="L27" s="258" t="s">
        <v>760</v>
      </c>
      <c r="M27" s="258" t="s">
        <v>81</v>
      </c>
      <c r="N27" s="258" t="s">
        <v>81</v>
      </c>
      <c r="O27" s="258" t="s">
        <v>81</v>
      </c>
      <c r="P27" s="258" t="s">
        <v>81</v>
      </c>
      <c r="Q27" s="289">
        <v>368.31527894362586</v>
      </c>
      <c r="R27" s="289" t="s">
        <v>81</v>
      </c>
      <c r="S27" s="140"/>
    </row>
    <row r="28" spans="1:19" ht="15" hidden="1" customHeight="1" x14ac:dyDescent="0.25">
      <c r="A28" s="140"/>
      <c r="B28" s="252">
        <v>5330</v>
      </c>
      <c r="C28" s="252" t="s">
        <v>497</v>
      </c>
      <c r="D28" s="252" t="s">
        <v>315</v>
      </c>
      <c r="E28" s="252" t="s">
        <v>439</v>
      </c>
      <c r="F28" s="252" t="s">
        <v>170</v>
      </c>
      <c r="G28" s="252" t="s">
        <v>3</v>
      </c>
      <c r="H28" s="252">
        <v>1000</v>
      </c>
      <c r="I28" s="253">
        <v>45035</v>
      </c>
      <c r="J28" s="252" t="s">
        <v>575</v>
      </c>
      <c r="K28" s="252" t="s">
        <v>168</v>
      </c>
      <c r="L28" s="252" t="s">
        <v>87</v>
      </c>
      <c r="M28" s="252" t="s">
        <v>81</v>
      </c>
      <c r="N28" s="252" t="s">
        <v>81</v>
      </c>
      <c r="O28" s="252" t="s">
        <v>81</v>
      </c>
      <c r="P28" s="252" t="s">
        <v>81</v>
      </c>
      <c r="Q28" s="290">
        <v>362.77216438073219</v>
      </c>
      <c r="R28" s="290" t="s">
        <v>81</v>
      </c>
      <c r="S28" s="140"/>
    </row>
    <row r="29" spans="1:19" ht="15" hidden="1" customHeight="1" x14ac:dyDescent="0.25">
      <c r="A29" s="140"/>
      <c r="B29" s="258">
        <v>5331</v>
      </c>
      <c r="C29" s="258" t="s">
        <v>446</v>
      </c>
      <c r="D29" s="258" t="s">
        <v>316</v>
      </c>
      <c r="E29" s="258" t="s">
        <v>446</v>
      </c>
      <c r="F29" s="258" t="s">
        <v>238</v>
      </c>
      <c r="G29" s="258" t="s">
        <v>3</v>
      </c>
      <c r="H29" s="258">
        <v>230</v>
      </c>
      <c r="I29" s="259">
        <v>45135</v>
      </c>
      <c r="J29" s="258" t="s">
        <v>576</v>
      </c>
      <c r="K29" s="258" t="s">
        <v>81</v>
      </c>
      <c r="L29" s="258" t="s">
        <v>576</v>
      </c>
      <c r="M29" s="258" t="s">
        <v>81</v>
      </c>
      <c r="N29" s="258" t="s">
        <v>81</v>
      </c>
      <c r="O29" s="258" t="s">
        <v>81</v>
      </c>
      <c r="P29" s="258" t="s">
        <v>81</v>
      </c>
      <c r="Q29" s="289">
        <v>673.1288494684145</v>
      </c>
      <c r="R29" s="289" t="s">
        <v>81</v>
      </c>
      <c r="S29" s="140"/>
    </row>
    <row r="30" spans="1:19" hidden="1" x14ac:dyDescent="0.25">
      <c r="A30" s="140"/>
      <c r="B30" s="252">
        <v>5332</v>
      </c>
      <c r="C30" s="252" t="s">
        <v>498</v>
      </c>
      <c r="D30" s="252" t="s">
        <v>317</v>
      </c>
      <c r="E30" s="252" t="s">
        <v>447</v>
      </c>
      <c r="F30" s="252" t="s">
        <v>718</v>
      </c>
      <c r="G30" s="252" t="s">
        <v>3</v>
      </c>
      <c r="H30" s="252">
        <v>3200</v>
      </c>
      <c r="I30" s="253">
        <v>45152</v>
      </c>
      <c r="J30" s="252" t="s">
        <v>577</v>
      </c>
      <c r="K30" s="252" t="s">
        <v>746</v>
      </c>
      <c r="L30" s="252" t="s">
        <v>745</v>
      </c>
      <c r="M30" s="252" t="s">
        <v>81</v>
      </c>
      <c r="N30" s="252" t="s">
        <v>81</v>
      </c>
      <c r="O30" s="252" t="s">
        <v>81</v>
      </c>
      <c r="P30" s="252" t="s">
        <v>81</v>
      </c>
      <c r="Q30" s="290">
        <v>325.13510461748689</v>
      </c>
      <c r="R30" s="290" t="s">
        <v>81</v>
      </c>
      <c r="S30" s="140"/>
    </row>
    <row r="31" spans="1:19" hidden="1" x14ac:dyDescent="0.25">
      <c r="A31" s="140"/>
      <c r="B31" s="258">
        <v>5333</v>
      </c>
      <c r="C31" s="258" t="s">
        <v>448</v>
      </c>
      <c r="D31" s="258" t="s">
        <v>318</v>
      </c>
      <c r="E31" s="258" t="s">
        <v>448</v>
      </c>
      <c r="F31" s="258" t="s">
        <v>713</v>
      </c>
      <c r="G31" s="258" t="s">
        <v>3</v>
      </c>
      <c r="H31" s="258">
        <v>250</v>
      </c>
      <c r="I31" s="259">
        <v>45020</v>
      </c>
      <c r="J31" s="258" t="s">
        <v>578</v>
      </c>
      <c r="K31" s="258" t="s">
        <v>81</v>
      </c>
      <c r="L31" s="258" t="s">
        <v>578</v>
      </c>
      <c r="M31" s="258" t="s">
        <v>81</v>
      </c>
      <c r="N31" s="258" t="s">
        <v>81</v>
      </c>
      <c r="O31" s="258" t="s">
        <v>81</v>
      </c>
      <c r="P31" s="258" t="s">
        <v>81</v>
      </c>
      <c r="Q31" s="289">
        <v>679.00323379497672</v>
      </c>
      <c r="R31" s="289" t="s">
        <v>81</v>
      </c>
      <c r="S31" s="140"/>
    </row>
    <row r="32" spans="1:19" hidden="1" x14ac:dyDescent="0.25">
      <c r="A32" s="140"/>
      <c r="B32" s="252">
        <v>5334</v>
      </c>
      <c r="C32" s="252" t="s">
        <v>499</v>
      </c>
      <c r="D32" s="252" t="s">
        <v>319</v>
      </c>
      <c r="E32" s="252" t="s">
        <v>449</v>
      </c>
      <c r="F32" s="252" t="s">
        <v>689</v>
      </c>
      <c r="G32" s="252" t="s">
        <v>3</v>
      </c>
      <c r="H32" s="252">
        <v>10000</v>
      </c>
      <c r="I32" s="253">
        <v>45119</v>
      </c>
      <c r="J32" s="252" t="s">
        <v>579</v>
      </c>
      <c r="K32" s="252" t="s">
        <v>149</v>
      </c>
      <c r="L32" s="252" t="s">
        <v>117</v>
      </c>
      <c r="M32" s="252" t="s">
        <v>81</v>
      </c>
      <c r="N32" s="252" t="s">
        <v>81</v>
      </c>
      <c r="O32" s="252" t="s">
        <v>81</v>
      </c>
      <c r="P32" s="252" t="s">
        <v>81</v>
      </c>
      <c r="Q32" s="290">
        <v>298.272129013967</v>
      </c>
      <c r="R32" s="290" t="s">
        <v>81</v>
      </c>
      <c r="S32" s="140"/>
    </row>
    <row r="33" spans="1:19" hidden="1" x14ac:dyDescent="0.25">
      <c r="A33" s="140"/>
      <c r="B33" s="258">
        <v>5335</v>
      </c>
      <c r="C33" s="258" t="s">
        <v>500</v>
      </c>
      <c r="D33" s="258" t="s">
        <v>320</v>
      </c>
      <c r="E33" s="258" t="s">
        <v>450</v>
      </c>
      <c r="F33" s="258" t="s">
        <v>274</v>
      </c>
      <c r="G33" s="258" t="s">
        <v>3</v>
      </c>
      <c r="H33" s="258">
        <v>1000</v>
      </c>
      <c r="I33" s="259">
        <v>45176</v>
      </c>
      <c r="J33" s="258" t="s">
        <v>580</v>
      </c>
      <c r="K33" s="258" t="s">
        <v>169</v>
      </c>
      <c r="L33" s="258" t="s">
        <v>50</v>
      </c>
      <c r="M33" s="258" t="s">
        <v>81</v>
      </c>
      <c r="N33" s="258" t="s">
        <v>81</v>
      </c>
      <c r="O33" s="258" t="s">
        <v>81</v>
      </c>
      <c r="P33" s="258" t="s">
        <v>81</v>
      </c>
      <c r="Q33" s="289">
        <v>392.74294560413938</v>
      </c>
      <c r="R33" s="289" t="s">
        <v>81</v>
      </c>
      <c r="S33" s="140"/>
    </row>
    <row r="34" spans="1:19" hidden="1" x14ac:dyDescent="0.25">
      <c r="A34" s="140"/>
      <c r="B34" s="252">
        <v>5336</v>
      </c>
      <c r="C34" s="252" t="s">
        <v>501</v>
      </c>
      <c r="D34" s="252" t="s">
        <v>321</v>
      </c>
      <c r="E34" s="252" t="s">
        <v>451</v>
      </c>
      <c r="F34" s="252" t="s">
        <v>687</v>
      </c>
      <c r="G34" s="252" t="s">
        <v>5</v>
      </c>
      <c r="H34" s="252">
        <v>10000</v>
      </c>
      <c r="I34" s="253">
        <v>45196</v>
      </c>
      <c r="J34" s="252" t="s">
        <v>581</v>
      </c>
      <c r="K34" s="252" t="s">
        <v>81</v>
      </c>
      <c r="L34" s="252" t="s">
        <v>849</v>
      </c>
      <c r="M34" s="252" t="s">
        <v>81</v>
      </c>
      <c r="N34" s="252" t="s">
        <v>81</v>
      </c>
      <c r="O34" s="252" t="s">
        <v>81</v>
      </c>
      <c r="P34" s="252" t="s">
        <v>81</v>
      </c>
      <c r="Q34" s="290">
        <v>298.93551891912392</v>
      </c>
      <c r="R34" s="290" t="s">
        <v>81</v>
      </c>
      <c r="S34" s="140"/>
    </row>
    <row r="35" spans="1:19" hidden="1" x14ac:dyDescent="0.25">
      <c r="A35" s="140"/>
      <c r="B35" s="258">
        <v>5337</v>
      </c>
      <c r="C35" s="258" t="s">
        <v>502</v>
      </c>
      <c r="D35" s="258" t="s">
        <v>322</v>
      </c>
      <c r="E35" s="258" t="s">
        <v>263</v>
      </c>
      <c r="F35" s="258" t="s">
        <v>260</v>
      </c>
      <c r="G35" s="258" t="s">
        <v>5</v>
      </c>
      <c r="H35" s="258">
        <v>1000</v>
      </c>
      <c r="I35" s="259">
        <v>45089</v>
      </c>
      <c r="J35" s="258" t="s">
        <v>582</v>
      </c>
      <c r="K35" s="258" t="s">
        <v>169</v>
      </c>
      <c r="L35" s="258" t="s">
        <v>50</v>
      </c>
      <c r="M35" s="258" t="s">
        <v>81</v>
      </c>
      <c r="N35" s="258" t="s">
        <v>81</v>
      </c>
      <c r="O35" s="258" t="s">
        <v>81</v>
      </c>
      <c r="P35" s="258" t="s">
        <v>81</v>
      </c>
      <c r="Q35" s="289">
        <v>363.83960063665802</v>
      </c>
      <c r="R35" s="289" t="s">
        <v>81</v>
      </c>
      <c r="S35" s="140"/>
    </row>
    <row r="36" spans="1:19" hidden="1" x14ac:dyDescent="0.25">
      <c r="A36" s="140"/>
      <c r="B36" s="252">
        <v>5338</v>
      </c>
      <c r="C36" s="252" t="s">
        <v>263</v>
      </c>
      <c r="D36" s="252" t="s">
        <v>323</v>
      </c>
      <c r="E36" s="252" t="s">
        <v>263</v>
      </c>
      <c r="F36" s="252" t="s">
        <v>260</v>
      </c>
      <c r="G36" s="252" t="s">
        <v>5</v>
      </c>
      <c r="H36" s="252">
        <v>950</v>
      </c>
      <c r="I36" s="253">
        <v>45118</v>
      </c>
      <c r="J36" s="252" t="s">
        <v>583</v>
      </c>
      <c r="K36" s="252" t="s">
        <v>264</v>
      </c>
      <c r="L36" s="252" t="s">
        <v>265</v>
      </c>
      <c r="M36" s="252" t="s">
        <v>81</v>
      </c>
      <c r="N36" s="252" t="s">
        <v>81</v>
      </c>
      <c r="O36" s="252" t="s">
        <v>81</v>
      </c>
      <c r="P36" s="252" t="s">
        <v>81</v>
      </c>
      <c r="Q36" s="290">
        <v>415.7003220027151</v>
      </c>
      <c r="R36" s="290" t="s">
        <v>81</v>
      </c>
      <c r="S36" s="140"/>
    </row>
    <row r="37" spans="1:19" hidden="1" x14ac:dyDescent="0.25">
      <c r="A37" s="140"/>
      <c r="B37" s="258">
        <v>5339</v>
      </c>
      <c r="C37" s="258" t="s">
        <v>186</v>
      </c>
      <c r="D37" s="258" t="s">
        <v>324</v>
      </c>
      <c r="E37" s="258" t="s">
        <v>186</v>
      </c>
      <c r="F37" s="258" t="s">
        <v>186</v>
      </c>
      <c r="G37" s="258" t="s">
        <v>5</v>
      </c>
      <c r="H37" s="258">
        <v>400</v>
      </c>
      <c r="I37" s="259">
        <v>45202</v>
      </c>
      <c r="J37" s="258" t="s">
        <v>584</v>
      </c>
      <c r="K37" s="258" t="s">
        <v>169</v>
      </c>
      <c r="L37" s="258" t="s">
        <v>50</v>
      </c>
      <c r="M37" s="258" t="s">
        <v>81</v>
      </c>
      <c r="N37" s="258" t="s">
        <v>81</v>
      </c>
      <c r="O37" s="258" t="s">
        <v>81</v>
      </c>
      <c r="P37" s="258" t="s">
        <v>81</v>
      </c>
      <c r="Q37" s="289">
        <v>582.58265676347321</v>
      </c>
      <c r="R37" s="289" t="s">
        <v>81</v>
      </c>
      <c r="S37" s="140"/>
    </row>
    <row r="38" spans="1:19" hidden="1" x14ac:dyDescent="0.25">
      <c r="A38" s="140"/>
      <c r="B38" s="252">
        <v>5340</v>
      </c>
      <c r="C38" s="252" t="s">
        <v>243</v>
      </c>
      <c r="D38" s="252" t="s">
        <v>325</v>
      </c>
      <c r="E38" s="252" t="s">
        <v>243</v>
      </c>
      <c r="F38" s="252" t="s">
        <v>243</v>
      </c>
      <c r="G38" s="252" t="s">
        <v>5</v>
      </c>
      <c r="H38" s="252">
        <v>140.80000000000001</v>
      </c>
      <c r="I38" s="253">
        <v>45083</v>
      </c>
      <c r="J38" s="252" t="s">
        <v>585</v>
      </c>
      <c r="K38" s="252" t="s">
        <v>817</v>
      </c>
      <c r="L38" s="252" t="s">
        <v>850</v>
      </c>
      <c r="M38" s="252" t="s">
        <v>81</v>
      </c>
      <c r="N38" s="252" t="s">
        <v>81</v>
      </c>
      <c r="O38" s="252" t="s">
        <v>81</v>
      </c>
      <c r="P38" s="252" t="s">
        <v>81</v>
      </c>
      <c r="Q38" s="290">
        <v>911.14894607863391</v>
      </c>
      <c r="R38" s="290" t="s">
        <v>81</v>
      </c>
      <c r="S38" s="140"/>
    </row>
    <row r="39" spans="1:19" hidden="1" x14ac:dyDescent="0.25">
      <c r="A39" s="140"/>
      <c r="B39" s="258">
        <v>5341</v>
      </c>
      <c r="C39" s="258" t="s">
        <v>503</v>
      </c>
      <c r="D39" s="258" t="s">
        <v>326</v>
      </c>
      <c r="E39" s="258" t="s">
        <v>161</v>
      </c>
      <c r="F39" s="258" t="s">
        <v>687</v>
      </c>
      <c r="G39" s="258" t="s">
        <v>5</v>
      </c>
      <c r="H39" s="258">
        <v>2000</v>
      </c>
      <c r="I39" s="259">
        <v>45131</v>
      </c>
      <c r="J39" s="258" t="s">
        <v>586</v>
      </c>
      <c r="K39" s="258" t="s">
        <v>149</v>
      </c>
      <c r="L39" s="258" t="s">
        <v>846</v>
      </c>
      <c r="M39" s="258" t="s">
        <v>81</v>
      </c>
      <c r="N39" s="258" t="s">
        <v>81</v>
      </c>
      <c r="O39" s="258" t="s">
        <v>81</v>
      </c>
      <c r="P39" s="258" t="s">
        <v>81</v>
      </c>
      <c r="Q39" s="289">
        <v>339.20332602532437</v>
      </c>
      <c r="R39" s="289" t="s">
        <v>81</v>
      </c>
      <c r="S39" s="140"/>
    </row>
    <row r="40" spans="1:19" hidden="1" x14ac:dyDescent="0.25">
      <c r="A40" s="140"/>
      <c r="B40" s="252">
        <v>5342</v>
      </c>
      <c r="C40" s="252" t="s">
        <v>243</v>
      </c>
      <c r="D40" s="252" t="s">
        <v>327</v>
      </c>
      <c r="E40" s="252" t="s">
        <v>243</v>
      </c>
      <c r="F40" s="252" t="s">
        <v>243</v>
      </c>
      <c r="G40" s="252" t="s">
        <v>5</v>
      </c>
      <c r="H40" s="252">
        <v>460</v>
      </c>
      <c r="I40" s="253">
        <v>45167</v>
      </c>
      <c r="J40" s="252" t="s">
        <v>587</v>
      </c>
      <c r="K40" s="252" t="s">
        <v>832</v>
      </c>
      <c r="L40" s="252" t="s">
        <v>831</v>
      </c>
      <c r="M40" s="252" t="s">
        <v>81</v>
      </c>
      <c r="N40" s="252" t="s">
        <v>81</v>
      </c>
      <c r="O40" s="252" t="s">
        <v>81</v>
      </c>
      <c r="P40" s="252" t="s">
        <v>81</v>
      </c>
      <c r="Q40" s="290">
        <v>567.77132890662153</v>
      </c>
      <c r="R40" s="290" t="s">
        <v>81</v>
      </c>
      <c r="S40" s="140"/>
    </row>
    <row r="41" spans="1:19" hidden="1" x14ac:dyDescent="0.25">
      <c r="A41" s="140"/>
      <c r="B41" s="258">
        <v>5343</v>
      </c>
      <c r="C41" s="258" t="s">
        <v>243</v>
      </c>
      <c r="D41" s="258" t="s">
        <v>328</v>
      </c>
      <c r="E41" s="258" t="s">
        <v>243</v>
      </c>
      <c r="F41" s="258" t="s">
        <v>243</v>
      </c>
      <c r="G41" s="258" t="s">
        <v>5</v>
      </c>
      <c r="H41" s="258">
        <v>500</v>
      </c>
      <c r="I41" s="259">
        <v>45204</v>
      </c>
      <c r="J41" s="258" t="s">
        <v>588</v>
      </c>
      <c r="K41" s="258" t="s">
        <v>804</v>
      </c>
      <c r="L41" s="258" t="s">
        <v>851</v>
      </c>
      <c r="M41" s="258" t="s">
        <v>81</v>
      </c>
      <c r="N41" s="258" t="s">
        <v>81</v>
      </c>
      <c r="O41" s="258" t="s">
        <v>81</v>
      </c>
      <c r="P41" s="258" t="s">
        <v>81</v>
      </c>
      <c r="Q41" s="289">
        <v>555.70974342085003</v>
      </c>
      <c r="R41" s="289" t="s">
        <v>81</v>
      </c>
      <c r="S41" s="140"/>
    </row>
    <row r="42" spans="1:19" hidden="1" x14ac:dyDescent="0.25">
      <c r="A42" s="140"/>
      <c r="B42" s="252">
        <v>5344</v>
      </c>
      <c r="C42" s="252" t="s">
        <v>504</v>
      </c>
      <c r="D42" s="252" t="s">
        <v>329</v>
      </c>
      <c r="E42" s="252" t="s">
        <v>236</v>
      </c>
      <c r="F42" s="252" t="s">
        <v>703</v>
      </c>
      <c r="G42" s="252" t="s">
        <v>6</v>
      </c>
      <c r="H42" s="252">
        <v>500</v>
      </c>
      <c r="I42" s="253">
        <v>45198</v>
      </c>
      <c r="J42" s="252" t="s">
        <v>589</v>
      </c>
      <c r="K42" s="252" t="s">
        <v>858</v>
      </c>
      <c r="L42" s="252" t="s">
        <v>857</v>
      </c>
      <c r="M42" s="252" t="s">
        <v>81</v>
      </c>
      <c r="N42" s="252" t="s">
        <v>81</v>
      </c>
      <c r="O42" s="252" t="s">
        <v>81</v>
      </c>
      <c r="P42" s="252" t="s">
        <v>81</v>
      </c>
      <c r="Q42" s="290">
        <v>522.278521877711</v>
      </c>
      <c r="R42" s="290" t="s">
        <v>81</v>
      </c>
      <c r="S42" s="140"/>
    </row>
    <row r="43" spans="1:19" hidden="1" x14ac:dyDescent="0.25">
      <c r="A43" s="140"/>
      <c r="B43" s="258">
        <v>5345</v>
      </c>
      <c r="C43" s="258" t="s">
        <v>207</v>
      </c>
      <c r="D43" s="258" t="s">
        <v>330</v>
      </c>
      <c r="E43" s="258" t="s">
        <v>207</v>
      </c>
      <c r="F43" s="258" t="s">
        <v>701</v>
      </c>
      <c r="G43" s="258" t="s">
        <v>6</v>
      </c>
      <c r="H43" s="258">
        <v>196.63</v>
      </c>
      <c r="I43" s="259">
        <v>45021</v>
      </c>
      <c r="J43" s="258" t="s">
        <v>590</v>
      </c>
      <c r="K43" s="258" t="s">
        <v>81</v>
      </c>
      <c r="L43" s="258" t="s">
        <v>590</v>
      </c>
      <c r="M43" s="258" t="s">
        <v>81</v>
      </c>
      <c r="N43" s="258" t="s">
        <v>81</v>
      </c>
      <c r="O43" s="258" t="s">
        <v>81</v>
      </c>
      <c r="P43" s="258" t="s">
        <v>81</v>
      </c>
      <c r="Q43" s="289">
        <v>742.13453578147528</v>
      </c>
      <c r="R43" s="289" t="s">
        <v>81</v>
      </c>
      <c r="S43" s="140"/>
    </row>
    <row r="44" spans="1:19" hidden="1" x14ac:dyDescent="0.25">
      <c r="A44" s="140"/>
      <c r="B44" s="252">
        <v>5346</v>
      </c>
      <c r="C44" s="252" t="s">
        <v>220</v>
      </c>
      <c r="D44" s="252" t="s">
        <v>331</v>
      </c>
      <c r="E44" s="252" t="s">
        <v>220</v>
      </c>
      <c r="F44" s="252" t="s">
        <v>208</v>
      </c>
      <c r="G44" s="252" t="s">
        <v>6</v>
      </c>
      <c r="H44" s="252">
        <v>1000</v>
      </c>
      <c r="I44" s="253">
        <v>45128</v>
      </c>
      <c r="J44" s="252" t="s">
        <v>591</v>
      </c>
      <c r="K44" s="252" t="s">
        <v>856</v>
      </c>
      <c r="L44" s="252" t="s">
        <v>759</v>
      </c>
      <c r="M44" s="252" t="s">
        <v>81</v>
      </c>
      <c r="N44" s="252" t="s">
        <v>81</v>
      </c>
      <c r="O44" s="252" t="s">
        <v>81</v>
      </c>
      <c r="P44" s="252" t="s">
        <v>81</v>
      </c>
      <c r="Q44" s="290">
        <v>372.3382074522674</v>
      </c>
      <c r="R44" s="290" t="s">
        <v>81</v>
      </c>
      <c r="S44" s="140"/>
    </row>
    <row r="45" spans="1:19" hidden="1" x14ac:dyDescent="0.25">
      <c r="A45" s="140"/>
      <c r="B45" s="258">
        <v>5347</v>
      </c>
      <c r="C45" s="258" t="s">
        <v>211</v>
      </c>
      <c r="D45" s="258" t="s">
        <v>332</v>
      </c>
      <c r="E45" s="258" t="s">
        <v>211</v>
      </c>
      <c r="F45" s="258" t="s">
        <v>212</v>
      </c>
      <c r="G45" s="258" t="s">
        <v>6</v>
      </c>
      <c r="H45" s="258">
        <v>250.88</v>
      </c>
      <c r="I45" s="259">
        <v>45113</v>
      </c>
      <c r="J45" s="258" t="s">
        <v>592</v>
      </c>
      <c r="K45" s="258" t="s">
        <v>739</v>
      </c>
      <c r="L45" s="258" t="s">
        <v>738</v>
      </c>
      <c r="M45" s="258" t="s">
        <v>81</v>
      </c>
      <c r="N45" s="258" t="s">
        <v>81</v>
      </c>
      <c r="O45" s="258" t="s">
        <v>81</v>
      </c>
      <c r="P45" s="258" t="s">
        <v>81</v>
      </c>
      <c r="Q45" s="289">
        <v>678.92541144654604</v>
      </c>
      <c r="R45" s="289" t="s">
        <v>81</v>
      </c>
      <c r="S45" s="140"/>
    </row>
    <row r="46" spans="1:19" hidden="1" x14ac:dyDescent="0.25">
      <c r="A46" s="140"/>
      <c r="B46" s="252">
        <v>5348</v>
      </c>
      <c r="C46" s="252" t="s">
        <v>505</v>
      </c>
      <c r="D46" s="252" t="s">
        <v>333</v>
      </c>
      <c r="E46" s="252" t="s">
        <v>452</v>
      </c>
      <c r="F46" s="252" t="s">
        <v>694</v>
      </c>
      <c r="G46" s="252" t="s">
        <v>6</v>
      </c>
      <c r="H46" s="252">
        <v>1000</v>
      </c>
      <c r="I46" s="253">
        <v>45162</v>
      </c>
      <c r="J46" s="252" t="s">
        <v>593</v>
      </c>
      <c r="K46" s="252" t="s">
        <v>205</v>
      </c>
      <c r="L46" s="252" t="s">
        <v>218</v>
      </c>
      <c r="M46" s="252" t="s">
        <v>81</v>
      </c>
      <c r="N46" s="252" t="s">
        <v>81</v>
      </c>
      <c r="O46" s="252" t="s">
        <v>81</v>
      </c>
      <c r="P46" s="252" t="s">
        <v>81</v>
      </c>
      <c r="Q46" s="290">
        <v>362.42512095971159</v>
      </c>
      <c r="R46" s="290" t="s">
        <v>81</v>
      </c>
      <c r="S46" s="140"/>
    </row>
    <row r="47" spans="1:19" hidden="1" x14ac:dyDescent="0.25">
      <c r="A47" s="140"/>
      <c r="B47" s="258">
        <v>5349</v>
      </c>
      <c r="C47" s="258" t="s">
        <v>506</v>
      </c>
      <c r="D47" s="258" t="s">
        <v>334</v>
      </c>
      <c r="E47" s="258" t="s">
        <v>453</v>
      </c>
      <c r="F47" s="258" t="s">
        <v>694</v>
      </c>
      <c r="G47" s="258" t="s">
        <v>6</v>
      </c>
      <c r="H47" s="258">
        <v>1000</v>
      </c>
      <c r="I47" s="259">
        <v>45173</v>
      </c>
      <c r="J47" s="258" t="s">
        <v>594</v>
      </c>
      <c r="K47" s="258" t="s">
        <v>81</v>
      </c>
      <c r="L47" s="258" t="s">
        <v>594</v>
      </c>
      <c r="M47" s="258" t="s">
        <v>81</v>
      </c>
      <c r="N47" s="258" t="s">
        <v>81</v>
      </c>
      <c r="O47" s="258" t="s">
        <v>81</v>
      </c>
      <c r="P47" s="258" t="s">
        <v>81</v>
      </c>
      <c r="Q47" s="289">
        <v>362.42512095971159</v>
      </c>
      <c r="R47" s="289" t="s">
        <v>81</v>
      </c>
      <c r="S47" s="140"/>
    </row>
    <row r="48" spans="1:19" hidden="1" x14ac:dyDescent="0.25">
      <c r="A48" s="140"/>
      <c r="B48" s="252">
        <v>5350</v>
      </c>
      <c r="C48" s="252" t="s">
        <v>507</v>
      </c>
      <c r="D48" s="252" t="s">
        <v>335</v>
      </c>
      <c r="E48" s="252" t="s">
        <v>215</v>
      </c>
      <c r="F48" s="252" t="s">
        <v>206</v>
      </c>
      <c r="G48" s="252" t="s">
        <v>6</v>
      </c>
      <c r="H48" s="252">
        <v>230</v>
      </c>
      <c r="I48" s="253">
        <v>45091</v>
      </c>
      <c r="J48" s="252" t="s">
        <v>595</v>
      </c>
      <c r="K48" s="252" t="s">
        <v>81</v>
      </c>
      <c r="L48" s="252" t="s">
        <v>733</v>
      </c>
      <c r="M48" s="252" t="s">
        <v>81</v>
      </c>
      <c r="N48" s="252" t="s">
        <v>81</v>
      </c>
      <c r="O48" s="252" t="s">
        <v>81</v>
      </c>
      <c r="P48" s="252" t="s">
        <v>81</v>
      </c>
      <c r="Q48" s="290">
        <v>694.06037509211149</v>
      </c>
      <c r="R48" s="290" t="s">
        <v>81</v>
      </c>
      <c r="S48" s="140"/>
    </row>
    <row r="49" spans="1:19" hidden="1" x14ac:dyDescent="0.25">
      <c r="A49" s="140"/>
      <c r="B49" s="258">
        <v>5351</v>
      </c>
      <c r="C49" s="258" t="s">
        <v>192</v>
      </c>
      <c r="D49" s="258" t="s">
        <v>336</v>
      </c>
      <c r="E49" s="258" t="s">
        <v>192</v>
      </c>
      <c r="F49" s="258" t="s">
        <v>6</v>
      </c>
      <c r="G49" s="258" t="s">
        <v>6</v>
      </c>
      <c r="H49" s="258">
        <v>600</v>
      </c>
      <c r="I49" s="259">
        <v>45036</v>
      </c>
      <c r="J49" s="258" t="s">
        <v>596</v>
      </c>
      <c r="K49" s="258" t="s">
        <v>763</v>
      </c>
      <c r="L49" s="258" t="s">
        <v>762</v>
      </c>
      <c r="M49" s="258" t="s">
        <v>81</v>
      </c>
      <c r="N49" s="258" t="s">
        <v>81</v>
      </c>
      <c r="O49" s="258" t="s">
        <v>81</v>
      </c>
      <c r="P49" s="258" t="s">
        <v>81</v>
      </c>
      <c r="Q49" s="289" t="s">
        <v>81</v>
      </c>
      <c r="R49" s="289" t="s">
        <v>81</v>
      </c>
      <c r="S49" s="140"/>
    </row>
    <row r="50" spans="1:19" hidden="1" x14ac:dyDescent="0.25">
      <c r="A50" s="140"/>
      <c r="B50" s="252">
        <v>5352</v>
      </c>
      <c r="C50" s="252" t="s">
        <v>508</v>
      </c>
      <c r="D50" s="252" t="s">
        <v>337</v>
      </c>
      <c r="E50" s="252" t="s">
        <v>231</v>
      </c>
      <c r="F50" s="252" t="s">
        <v>206</v>
      </c>
      <c r="G50" s="252" t="s">
        <v>6</v>
      </c>
      <c r="H50" s="252">
        <v>510</v>
      </c>
      <c r="I50" s="253">
        <v>45156</v>
      </c>
      <c r="J50" s="252" t="s">
        <v>81</v>
      </c>
      <c r="K50" s="252" t="s">
        <v>81</v>
      </c>
      <c r="L50" s="252" t="s">
        <v>81</v>
      </c>
      <c r="M50" s="252" t="s">
        <v>81</v>
      </c>
      <c r="N50" s="252" t="s">
        <v>81</v>
      </c>
      <c r="O50" s="252" t="s">
        <v>81</v>
      </c>
      <c r="P50" s="252" t="s">
        <v>81</v>
      </c>
      <c r="Q50" s="290">
        <v>487.28366057438211</v>
      </c>
      <c r="R50" s="290" t="s">
        <v>81</v>
      </c>
      <c r="S50" s="140"/>
    </row>
    <row r="51" spans="1:19" hidden="1" x14ac:dyDescent="0.25">
      <c r="A51" s="140"/>
      <c r="B51" s="258">
        <v>5353</v>
      </c>
      <c r="C51" s="258" t="s">
        <v>232</v>
      </c>
      <c r="D51" s="258" t="s">
        <v>338</v>
      </c>
      <c r="E51" s="258" t="s">
        <v>232</v>
      </c>
      <c r="F51" s="258" t="s">
        <v>206</v>
      </c>
      <c r="G51" s="258" t="s">
        <v>6</v>
      </c>
      <c r="H51" s="258">
        <v>500</v>
      </c>
      <c r="I51" s="259">
        <v>45063</v>
      </c>
      <c r="J51" s="258" t="s">
        <v>597</v>
      </c>
      <c r="K51" s="258" t="s">
        <v>81</v>
      </c>
      <c r="L51" s="258" t="s">
        <v>597</v>
      </c>
      <c r="M51" s="258" t="s">
        <v>81</v>
      </c>
      <c r="N51" s="258" t="s">
        <v>81</v>
      </c>
      <c r="O51" s="258" t="s">
        <v>81</v>
      </c>
      <c r="P51" s="258" t="s">
        <v>81</v>
      </c>
      <c r="Q51" s="289">
        <v>536.12090436837002</v>
      </c>
      <c r="R51" s="289" t="s">
        <v>81</v>
      </c>
      <c r="S51" s="140"/>
    </row>
    <row r="52" spans="1:19" hidden="1" x14ac:dyDescent="0.25">
      <c r="A52" s="140"/>
      <c r="B52" s="252">
        <v>5354</v>
      </c>
      <c r="C52" s="252" t="s">
        <v>255</v>
      </c>
      <c r="D52" s="252" t="s">
        <v>339</v>
      </c>
      <c r="E52" s="252" t="s">
        <v>255</v>
      </c>
      <c r="F52" s="252" t="s">
        <v>277</v>
      </c>
      <c r="G52" s="252" t="s">
        <v>15</v>
      </c>
      <c r="H52" s="252">
        <v>315</v>
      </c>
      <c r="I52" s="253">
        <v>45058</v>
      </c>
      <c r="J52" s="252" t="s">
        <v>598</v>
      </c>
      <c r="K52" s="252" t="s">
        <v>81</v>
      </c>
      <c r="L52" s="252" t="s">
        <v>852</v>
      </c>
      <c r="M52" s="252" t="s">
        <v>81</v>
      </c>
      <c r="N52" s="252" t="s">
        <v>81</v>
      </c>
      <c r="O52" s="252" t="s">
        <v>81</v>
      </c>
      <c r="P52" s="252" t="s">
        <v>81</v>
      </c>
      <c r="Q52" s="290">
        <v>619.15525803233777</v>
      </c>
      <c r="R52" s="290" t="s">
        <v>81</v>
      </c>
      <c r="S52" s="140"/>
    </row>
    <row r="53" spans="1:19" hidden="1" x14ac:dyDescent="0.25">
      <c r="A53" s="140"/>
      <c r="B53" s="258">
        <v>5355</v>
      </c>
      <c r="C53" s="258" t="s">
        <v>262</v>
      </c>
      <c r="D53" s="258" t="s">
        <v>340</v>
      </c>
      <c r="E53" s="258" t="s">
        <v>247</v>
      </c>
      <c r="F53" s="258" t="s">
        <v>273</v>
      </c>
      <c r="G53" s="258" t="s">
        <v>15</v>
      </c>
      <c r="H53" s="258">
        <v>1000</v>
      </c>
      <c r="I53" s="259">
        <v>45180</v>
      </c>
      <c r="J53" s="258" t="s">
        <v>599</v>
      </c>
      <c r="K53" s="258" t="s">
        <v>169</v>
      </c>
      <c r="L53" s="258" t="s">
        <v>50</v>
      </c>
      <c r="M53" s="258" t="s">
        <v>81</v>
      </c>
      <c r="N53" s="258" t="s">
        <v>81</v>
      </c>
      <c r="O53" s="258" t="s">
        <v>81</v>
      </c>
      <c r="P53" s="258" t="s">
        <v>81</v>
      </c>
      <c r="Q53" s="289">
        <v>368.39600898768089</v>
      </c>
      <c r="R53" s="289" t="s">
        <v>81</v>
      </c>
      <c r="S53" s="140"/>
    </row>
    <row r="54" spans="1:19" hidden="1" x14ac:dyDescent="0.25">
      <c r="A54" s="140"/>
      <c r="B54" s="252">
        <v>5356</v>
      </c>
      <c r="C54" s="252" t="s">
        <v>256</v>
      </c>
      <c r="D54" s="252" t="s">
        <v>341</v>
      </c>
      <c r="E54" s="252" t="s">
        <v>257</v>
      </c>
      <c r="F54" s="252" t="s">
        <v>258</v>
      </c>
      <c r="G54" s="252" t="s">
        <v>15</v>
      </c>
      <c r="H54" s="252">
        <v>5000</v>
      </c>
      <c r="I54" s="253">
        <v>45058</v>
      </c>
      <c r="J54" s="252" t="s">
        <v>600</v>
      </c>
      <c r="K54" s="252" t="s">
        <v>169</v>
      </c>
      <c r="L54" s="252" t="s">
        <v>50</v>
      </c>
      <c r="M54" s="252" t="s">
        <v>81</v>
      </c>
      <c r="N54" s="252" t="s">
        <v>81</v>
      </c>
      <c r="O54" s="252" t="s">
        <v>81</v>
      </c>
      <c r="P54" s="252" t="s">
        <v>81</v>
      </c>
      <c r="Q54" s="290">
        <v>329.5012256925267</v>
      </c>
      <c r="R54" s="290" t="s">
        <v>81</v>
      </c>
      <c r="S54" s="140"/>
    </row>
    <row r="55" spans="1:19" hidden="1" x14ac:dyDescent="0.25">
      <c r="A55" s="140"/>
      <c r="B55" s="258">
        <v>5357</v>
      </c>
      <c r="C55" s="258" t="s">
        <v>224</v>
      </c>
      <c r="D55" s="258" t="s">
        <v>342</v>
      </c>
      <c r="E55" s="258" t="s">
        <v>224</v>
      </c>
      <c r="F55" s="258" t="s">
        <v>224</v>
      </c>
      <c r="G55" s="258" t="s">
        <v>7</v>
      </c>
      <c r="H55" s="258">
        <v>170.04</v>
      </c>
      <c r="I55" s="259">
        <v>45105</v>
      </c>
      <c r="J55" s="258" t="s">
        <v>601</v>
      </c>
      <c r="K55" s="258" t="s">
        <v>81</v>
      </c>
      <c r="L55" s="258" t="s">
        <v>601</v>
      </c>
      <c r="M55" s="258" t="s">
        <v>81</v>
      </c>
      <c r="N55" s="258" t="s">
        <v>81</v>
      </c>
      <c r="O55" s="258" t="s">
        <v>81</v>
      </c>
      <c r="P55" s="258" t="s">
        <v>81</v>
      </c>
      <c r="Q55" s="289">
        <v>811.49385517301175</v>
      </c>
      <c r="R55" s="289" t="s">
        <v>81</v>
      </c>
      <c r="S55" s="140"/>
    </row>
    <row r="56" spans="1:19" hidden="1" x14ac:dyDescent="0.25">
      <c r="A56" s="140"/>
      <c r="B56" s="252">
        <v>5358</v>
      </c>
      <c r="C56" s="252" t="s">
        <v>509</v>
      </c>
      <c r="D56" s="252" t="s">
        <v>343</v>
      </c>
      <c r="E56" s="252" t="s">
        <v>184</v>
      </c>
      <c r="F56" s="252" t="s">
        <v>206</v>
      </c>
      <c r="G56" s="252" t="s">
        <v>7</v>
      </c>
      <c r="H56" s="252">
        <v>420</v>
      </c>
      <c r="I56" s="253">
        <v>45149</v>
      </c>
      <c r="J56" s="252" t="s">
        <v>602</v>
      </c>
      <c r="K56" s="252" t="s">
        <v>81</v>
      </c>
      <c r="L56" s="252" t="s">
        <v>602</v>
      </c>
      <c r="M56" s="252" t="s">
        <v>81</v>
      </c>
      <c r="N56" s="252" t="s">
        <v>81</v>
      </c>
      <c r="O56" s="252" t="s">
        <v>81</v>
      </c>
      <c r="P56" s="252" t="s">
        <v>81</v>
      </c>
      <c r="Q56" s="290">
        <v>561.84299568634333</v>
      </c>
      <c r="R56" s="290" t="s">
        <v>81</v>
      </c>
      <c r="S56" s="140"/>
    </row>
    <row r="57" spans="1:19" hidden="1" x14ac:dyDescent="0.25">
      <c r="A57" s="140"/>
      <c r="B57" s="258">
        <v>5359</v>
      </c>
      <c r="C57" s="258" t="s">
        <v>235</v>
      </c>
      <c r="D57" s="258" t="s">
        <v>344</v>
      </c>
      <c r="E57" s="258" t="s">
        <v>235</v>
      </c>
      <c r="F57" s="258" t="s">
        <v>193</v>
      </c>
      <c r="G57" s="258" t="s">
        <v>7</v>
      </c>
      <c r="H57" s="258">
        <v>100</v>
      </c>
      <c r="I57" s="259">
        <v>45189</v>
      </c>
      <c r="J57" s="258" t="s">
        <v>603</v>
      </c>
      <c r="K57" s="258" t="s">
        <v>230</v>
      </c>
      <c r="L57" s="258" t="s">
        <v>833</v>
      </c>
      <c r="M57" s="258" t="s">
        <v>81</v>
      </c>
      <c r="N57" s="258" t="s">
        <v>81</v>
      </c>
      <c r="O57" s="258" t="s">
        <v>81</v>
      </c>
      <c r="P57" s="258" t="s">
        <v>81</v>
      </c>
      <c r="Q57" s="289">
        <v>1072.876510190373</v>
      </c>
      <c r="R57" s="289" t="s">
        <v>81</v>
      </c>
      <c r="S57" s="140"/>
    </row>
    <row r="58" spans="1:19" hidden="1" x14ac:dyDescent="0.25">
      <c r="A58" s="140"/>
      <c r="B58" s="252">
        <v>5360</v>
      </c>
      <c r="C58" s="252" t="s">
        <v>235</v>
      </c>
      <c r="D58" s="252" t="s">
        <v>345</v>
      </c>
      <c r="E58" s="252" t="s">
        <v>235</v>
      </c>
      <c r="F58" s="252" t="s">
        <v>193</v>
      </c>
      <c r="G58" s="252" t="s">
        <v>7</v>
      </c>
      <c r="H58" s="252">
        <v>100</v>
      </c>
      <c r="I58" s="253">
        <v>45189</v>
      </c>
      <c r="J58" s="252" t="s">
        <v>603</v>
      </c>
      <c r="K58" s="252" t="s">
        <v>230</v>
      </c>
      <c r="L58" s="252" t="s">
        <v>833</v>
      </c>
      <c r="M58" s="252" t="s">
        <v>81</v>
      </c>
      <c r="N58" s="252" t="s">
        <v>81</v>
      </c>
      <c r="O58" s="252" t="s">
        <v>81</v>
      </c>
      <c r="P58" s="252" t="s">
        <v>81</v>
      </c>
      <c r="Q58" s="290">
        <v>1072.876510190373</v>
      </c>
      <c r="R58" s="290" t="s">
        <v>81</v>
      </c>
      <c r="S58" s="140"/>
    </row>
    <row r="59" spans="1:19" hidden="1" x14ac:dyDescent="0.25">
      <c r="A59" s="140"/>
      <c r="B59" s="258">
        <v>5361</v>
      </c>
      <c r="C59" s="258" t="s">
        <v>510</v>
      </c>
      <c r="D59" s="258" t="s">
        <v>346</v>
      </c>
      <c r="E59" s="258" t="s">
        <v>196</v>
      </c>
      <c r="F59" s="258" t="s">
        <v>197</v>
      </c>
      <c r="G59" s="258" t="s">
        <v>7</v>
      </c>
      <c r="H59" s="258">
        <v>1000</v>
      </c>
      <c r="I59" s="259">
        <v>45090</v>
      </c>
      <c r="J59" s="258" t="s">
        <v>604</v>
      </c>
      <c r="K59" s="258" t="s">
        <v>735</v>
      </c>
      <c r="L59" s="258" t="s">
        <v>734</v>
      </c>
      <c r="M59" s="258" t="s">
        <v>81</v>
      </c>
      <c r="N59" s="258" t="s">
        <v>81</v>
      </c>
      <c r="O59" s="258" t="s">
        <v>81</v>
      </c>
      <c r="P59" s="258" t="s">
        <v>81</v>
      </c>
      <c r="Q59" s="289">
        <v>363.43814969967923</v>
      </c>
      <c r="R59" s="289" t="s">
        <v>81</v>
      </c>
      <c r="S59" s="140"/>
    </row>
    <row r="60" spans="1:19" hidden="1" x14ac:dyDescent="0.25">
      <c r="A60" s="140"/>
      <c r="B60" s="252">
        <v>5362</v>
      </c>
      <c r="C60" s="252" t="s">
        <v>184</v>
      </c>
      <c r="D60" s="252" t="s">
        <v>347</v>
      </c>
      <c r="E60" s="252" t="s">
        <v>184</v>
      </c>
      <c r="F60" s="252" t="s">
        <v>206</v>
      </c>
      <c r="G60" s="252" t="s">
        <v>7</v>
      </c>
      <c r="H60" s="252">
        <v>2500</v>
      </c>
      <c r="I60" s="253">
        <v>45117</v>
      </c>
      <c r="J60" s="252" t="s">
        <v>605</v>
      </c>
      <c r="K60" s="252" t="s">
        <v>226</v>
      </c>
      <c r="L60" s="252" t="s">
        <v>278</v>
      </c>
      <c r="M60" s="252" t="s">
        <v>81</v>
      </c>
      <c r="N60" s="252" t="s">
        <v>81</v>
      </c>
      <c r="O60" s="252" t="s">
        <v>81</v>
      </c>
      <c r="P60" s="252" t="s">
        <v>81</v>
      </c>
      <c r="Q60" s="290">
        <v>332.7264086049687</v>
      </c>
      <c r="R60" s="290" t="s">
        <v>81</v>
      </c>
      <c r="S60" s="140"/>
    </row>
    <row r="61" spans="1:19" hidden="1" x14ac:dyDescent="0.25">
      <c r="A61" s="140"/>
      <c r="B61" s="258">
        <v>5363</v>
      </c>
      <c r="C61" s="258" t="s">
        <v>224</v>
      </c>
      <c r="D61" s="258" t="s">
        <v>348</v>
      </c>
      <c r="E61" s="258" t="s">
        <v>224</v>
      </c>
      <c r="F61" s="258" t="s">
        <v>224</v>
      </c>
      <c r="G61" s="258" t="s">
        <v>7</v>
      </c>
      <c r="H61" s="258">
        <v>430.1</v>
      </c>
      <c r="I61" s="259">
        <v>45138</v>
      </c>
      <c r="J61" s="258" t="s">
        <v>606</v>
      </c>
      <c r="K61" s="258" t="s">
        <v>753</v>
      </c>
      <c r="L61" s="258" t="s">
        <v>752</v>
      </c>
      <c r="M61" s="258" t="s">
        <v>81</v>
      </c>
      <c r="N61" s="258" t="s">
        <v>81</v>
      </c>
      <c r="O61" s="258" t="s">
        <v>81</v>
      </c>
      <c r="P61" s="258" t="s">
        <v>81</v>
      </c>
      <c r="Q61" s="289">
        <v>557.25781442753021</v>
      </c>
      <c r="R61" s="289" t="s">
        <v>81</v>
      </c>
      <c r="S61" s="140"/>
    </row>
    <row r="62" spans="1:19" hidden="1" x14ac:dyDescent="0.25">
      <c r="A62" s="140"/>
      <c r="B62" s="252">
        <v>5364</v>
      </c>
      <c r="C62" s="252" t="s">
        <v>224</v>
      </c>
      <c r="D62" s="252" t="s">
        <v>349</v>
      </c>
      <c r="E62" s="252" t="s">
        <v>224</v>
      </c>
      <c r="F62" s="252" t="s">
        <v>224</v>
      </c>
      <c r="G62" s="252" t="s">
        <v>7</v>
      </c>
      <c r="H62" s="252">
        <v>100.32</v>
      </c>
      <c r="I62" s="253">
        <v>45105</v>
      </c>
      <c r="J62" s="252" t="s">
        <v>601</v>
      </c>
      <c r="K62" s="252" t="s">
        <v>81</v>
      </c>
      <c r="L62" s="252" t="s">
        <v>601</v>
      </c>
      <c r="M62" s="252" t="s">
        <v>81</v>
      </c>
      <c r="N62" s="252" t="s">
        <v>81</v>
      </c>
      <c r="O62" s="252" t="s">
        <v>81</v>
      </c>
      <c r="P62" s="252" t="s">
        <v>81</v>
      </c>
      <c r="Q62" s="290">
        <v>1086.4793337569035</v>
      </c>
      <c r="R62" s="290" t="s">
        <v>81</v>
      </c>
      <c r="S62" s="140"/>
    </row>
    <row r="63" spans="1:19" hidden="1" x14ac:dyDescent="0.25">
      <c r="A63" s="140"/>
      <c r="B63" s="258">
        <v>5365</v>
      </c>
      <c r="C63" s="258" t="s">
        <v>511</v>
      </c>
      <c r="D63" s="258" t="s">
        <v>350</v>
      </c>
      <c r="E63" s="258" t="s">
        <v>202</v>
      </c>
      <c r="F63" s="258" t="s">
        <v>194</v>
      </c>
      <c r="G63" s="258" t="s">
        <v>7</v>
      </c>
      <c r="H63" s="258">
        <v>5000</v>
      </c>
      <c r="I63" s="259">
        <v>45138</v>
      </c>
      <c r="J63" s="258" t="s">
        <v>607</v>
      </c>
      <c r="K63" s="258" t="s">
        <v>789</v>
      </c>
      <c r="L63" s="258" t="s">
        <v>788</v>
      </c>
      <c r="M63" s="258" t="s">
        <v>81</v>
      </c>
      <c r="N63" s="258" t="s">
        <v>81</v>
      </c>
      <c r="O63" s="258" t="s">
        <v>81</v>
      </c>
      <c r="P63" s="258" t="s">
        <v>81</v>
      </c>
      <c r="Q63" s="289">
        <v>315.25137640729554</v>
      </c>
      <c r="R63" s="289" t="s">
        <v>81</v>
      </c>
      <c r="S63" s="140"/>
    </row>
    <row r="64" spans="1:19" hidden="1" x14ac:dyDescent="0.25">
      <c r="A64" s="140"/>
      <c r="B64" s="252">
        <v>5366</v>
      </c>
      <c r="C64" s="252" t="s">
        <v>204</v>
      </c>
      <c r="D64" s="252" t="s">
        <v>351</v>
      </c>
      <c r="E64" s="252" t="s">
        <v>204</v>
      </c>
      <c r="F64" s="252" t="s">
        <v>194</v>
      </c>
      <c r="G64" s="252" t="s">
        <v>7</v>
      </c>
      <c r="H64" s="252">
        <v>1000</v>
      </c>
      <c r="I64" s="253">
        <v>45054</v>
      </c>
      <c r="J64" s="252" t="s">
        <v>221</v>
      </c>
      <c r="K64" s="252" t="s">
        <v>205</v>
      </c>
      <c r="L64" s="252" t="s">
        <v>222</v>
      </c>
      <c r="M64" s="252" t="s">
        <v>81</v>
      </c>
      <c r="N64" s="252" t="s">
        <v>81</v>
      </c>
      <c r="O64" s="252" t="s">
        <v>81</v>
      </c>
      <c r="P64" s="252" t="s">
        <v>81</v>
      </c>
      <c r="Q64" s="290">
        <v>368.43446361311095</v>
      </c>
      <c r="R64" s="290" t="s">
        <v>81</v>
      </c>
      <c r="S64" s="140"/>
    </row>
    <row r="65" spans="1:19" hidden="1" x14ac:dyDescent="0.25">
      <c r="A65" s="140"/>
      <c r="B65" s="258">
        <v>5367</v>
      </c>
      <c r="C65" s="258" t="s">
        <v>235</v>
      </c>
      <c r="D65" s="258" t="s">
        <v>344</v>
      </c>
      <c r="E65" s="258" t="s">
        <v>235</v>
      </c>
      <c r="F65" s="258" t="s">
        <v>193</v>
      </c>
      <c r="G65" s="258" t="s">
        <v>7</v>
      </c>
      <c r="H65" s="258">
        <v>100</v>
      </c>
      <c r="I65" s="259">
        <v>45189</v>
      </c>
      <c r="J65" s="258" t="s">
        <v>603</v>
      </c>
      <c r="K65" s="258" t="s">
        <v>230</v>
      </c>
      <c r="L65" s="258" t="s">
        <v>833</v>
      </c>
      <c r="M65" s="258" t="s">
        <v>81</v>
      </c>
      <c r="N65" s="258" t="s">
        <v>81</v>
      </c>
      <c r="O65" s="258" t="s">
        <v>81</v>
      </c>
      <c r="P65" s="258" t="s">
        <v>81</v>
      </c>
      <c r="Q65" s="289">
        <v>1072.876510190373</v>
      </c>
      <c r="R65" s="289" t="s">
        <v>81</v>
      </c>
      <c r="S65" s="140"/>
    </row>
    <row r="66" spans="1:19" hidden="1" x14ac:dyDescent="0.25">
      <c r="A66" s="140"/>
      <c r="B66" s="252">
        <v>5368</v>
      </c>
      <c r="C66" s="252" t="s">
        <v>512</v>
      </c>
      <c r="D66" s="252" t="s">
        <v>352</v>
      </c>
      <c r="E66" s="252" t="s">
        <v>209</v>
      </c>
      <c r="F66" s="252" t="s">
        <v>686</v>
      </c>
      <c r="G66" s="252" t="s">
        <v>7</v>
      </c>
      <c r="H66" s="252">
        <v>500</v>
      </c>
      <c r="I66" s="253">
        <v>45033</v>
      </c>
      <c r="J66" s="252" t="s">
        <v>608</v>
      </c>
      <c r="K66" s="252" t="s">
        <v>81</v>
      </c>
      <c r="L66" s="252" t="s">
        <v>608</v>
      </c>
      <c r="M66" s="252" t="s">
        <v>81</v>
      </c>
      <c r="N66" s="252" t="s">
        <v>81</v>
      </c>
      <c r="O66" s="252" t="s">
        <v>81</v>
      </c>
      <c r="P66" s="252" t="s">
        <v>81</v>
      </c>
      <c r="Q66" s="290">
        <v>538.2770387496106</v>
      </c>
      <c r="R66" s="290" t="s">
        <v>81</v>
      </c>
      <c r="S66" s="140"/>
    </row>
    <row r="67" spans="1:19" hidden="1" x14ac:dyDescent="0.25">
      <c r="A67" s="140"/>
      <c r="B67" s="258">
        <v>5369</v>
      </c>
      <c r="C67" s="258" t="s">
        <v>224</v>
      </c>
      <c r="D67" s="258" t="s">
        <v>353</v>
      </c>
      <c r="E67" s="258" t="s">
        <v>224</v>
      </c>
      <c r="F67" s="258" t="s">
        <v>224</v>
      </c>
      <c r="G67" s="258" t="s">
        <v>7</v>
      </c>
      <c r="H67" s="258">
        <v>280.32</v>
      </c>
      <c r="I67" s="259">
        <v>45105</v>
      </c>
      <c r="J67" s="258" t="s">
        <v>601</v>
      </c>
      <c r="K67" s="258" t="s">
        <v>81</v>
      </c>
      <c r="L67" s="258" t="s">
        <v>601</v>
      </c>
      <c r="M67" s="258" t="s">
        <v>81</v>
      </c>
      <c r="N67" s="258" t="s">
        <v>81</v>
      </c>
      <c r="O67" s="258" t="s">
        <v>81</v>
      </c>
      <c r="P67" s="258" t="s">
        <v>81</v>
      </c>
      <c r="Q67" s="289">
        <v>640.75688612918702</v>
      </c>
      <c r="R67" s="289" t="s">
        <v>81</v>
      </c>
      <c r="S67" s="140"/>
    </row>
    <row r="68" spans="1:19" hidden="1" x14ac:dyDescent="0.25">
      <c r="A68" s="140"/>
      <c r="B68" s="252">
        <v>5370</v>
      </c>
      <c r="C68" s="252" t="s">
        <v>513</v>
      </c>
      <c r="D68" s="252" t="s">
        <v>354</v>
      </c>
      <c r="E68" s="252" t="s">
        <v>454</v>
      </c>
      <c r="F68" s="252" t="s">
        <v>722</v>
      </c>
      <c r="G68" s="252" t="s">
        <v>8</v>
      </c>
      <c r="H68" s="252">
        <v>500</v>
      </c>
      <c r="I68" s="253">
        <v>45132</v>
      </c>
      <c r="J68" s="252" t="s">
        <v>609</v>
      </c>
      <c r="K68" s="252" t="s">
        <v>776</v>
      </c>
      <c r="L68" s="252" t="s">
        <v>775</v>
      </c>
      <c r="M68" s="252" t="s">
        <v>81</v>
      </c>
      <c r="N68" s="252" t="s">
        <v>81</v>
      </c>
      <c r="O68" s="252" t="s">
        <v>81</v>
      </c>
      <c r="P68" s="252" t="s">
        <v>81</v>
      </c>
      <c r="Q68" s="290">
        <v>526.20122911410806</v>
      </c>
      <c r="R68" s="290" t="s">
        <v>81</v>
      </c>
      <c r="S68" s="140"/>
    </row>
    <row r="69" spans="1:19" hidden="1" x14ac:dyDescent="0.25">
      <c r="A69" s="140"/>
      <c r="B69" s="258">
        <v>5371</v>
      </c>
      <c r="C69" s="258" t="s">
        <v>455</v>
      </c>
      <c r="D69" s="258" t="s">
        <v>355</v>
      </c>
      <c r="E69" s="258" t="s">
        <v>455</v>
      </c>
      <c r="F69" s="258" t="s">
        <v>704</v>
      </c>
      <c r="G69" s="258" t="s">
        <v>8</v>
      </c>
      <c r="H69" s="258">
        <v>350</v>
      </c>
      <c r="I69" s="259">
        <v>45112</v>
      </c>
      <c r="J69" s="258" t="s">
        <v>81</v>
      </c>
      <c r="K69" s="258" t="s">
        <v>81</v>
      </c>
      <c r="L69" s="258" t="s">
        <v>81</v>
      </c>
      <c r="M69" s="258" t="s">
        <v>81</v>
      </c>
      <c r="N69" s="258" t="s">
        <v>81</v>
      </c>
      <c r="O69" s="258" t="s">
        <v>81</v>
      </c>
      <c r="P69" s="258" t="s">
        <v>81</v>
      </c>
      <c r="Q69" s="289">
        <v>585.41966029063008</v>
      </c>
      <c r="R69" s="289" t="s">
        <v>81</v>
      </c>
      <c r="S69" s="140"/>
    </row>
    <row r="70" spans="1:19" hidden="1" x14ac:dyDescent="0.25">
      <c r="A70" s="140"/>
      <c r="B70" s="252">
        <v>5372</v>
      </c>
      <c r="C70" s="252" t="s">
        <v>514</v>
      </c>
      <c r="D70" s="252" t="s">
        <v>356</v>
      </c>
      <c r="E70" s="252" t="s">
        <v>456</v>
      </c>
      <c r="F70" s="252" t="s">
        <v>724</v>
      </c>
      <c r="G70" s="252" t="s">
        <v>8</v>
      </c>
      <c r="H70" s="252">
        <v>200</v>
      </c>
      <c r="I70" s="253">
        <v>45078</v>
      </c>
      <c r="J70" s="252" t="s">
        <v>610</v>
      </c>
      <c r="K70" s="252" t="s">
        <v>737</v>
      </c>
      <c r="L70" s="252" t="s">
        <v>736</v>
      </c>
      <c r="M70" s="252" t="s">
        <v>81</v>
      </c>
      <c r="N70" s="252" t="s">
        <v>81</v>
      </c>
      <c r="O70" s="252" t="s">
        <v>81</v>
      </c>
      <c r="P70" s="252" t="s">
        <v>81</v>
      </c>
      <c r="Q70" s="290">
        <v>728.73873763560948</v>
      </c>
      <c r="R70" s="290" t="s">
        <v>81</v>
      </c>
      <c r="S70" s="140"/>
    </row>
    <row r="71" spans="1:19" hidden="1" x14ac:dyDescent="0.25">
      <c r="A71" s="140"/>
      <c r="B71" s="258">
        <v>5373</v>
      </c>
      <c r="C71" s="258" t="s">
        <v>515</v>
      </c>
      <c r="D71" s="258" t="s">
        <v>357</v>
      </c>
      <c r="E71" s="258" t="s">
        <v>457</v>
      </c>
      <c r="F71" s="258" t="s">
        <v>276</v>
      </c>
      <c r="G71" s="258" t="s">
        <v>8</v>
      </c>
      <c r="H71" s="258">
        <v>998.64</v>
      </c>
      <c r="I71" s="259">
        <v>45162</v>
      </c>
      <c r="J71" s="258" t="s">
        <v>611</v>
      </c>
      <c r="K71" s="258" t="s">
        <v>190</v>
      </c>
      <c r="L71" s="258" t="s">
        <v>85</v>
      </c>
      <c r="M71" s="258" t="s">
        <v>81</v>
      </c>
      <c r="N71" s="258" t="s">
        <v>81</v>
      </c>
      <c r="O71" s="258" t="s">
        <v>81</v>
      </c>
      <c r="P71" s="258" t="s">
        <v>81</v>
      </c>
      <c r="Q71" s="289">
        <v>427.9871041171964</v>
      </c>
      <c r="R71" s="289" t="s">
        <v>81</v>
      </c>
      <c r="S71" s="140"/>
    </row>
    <row r="72" spans="1:19" hidden="1" x14ac:dyDescent="0.25">
      <c r="A72" s="140"/>
      <c r="B72" s="252">
        <v>5374</v>
      </c>
      <c r="C72" s="252" t="s">
        <v>516</v>
      </c>
      <c r="D72" s="252" t="s">
        <v>358</v>
      </c>
      <c r="E72" s="252" t="s">
        <v>458</v>
      </c>
      <c r="F72" s="252" t="s">
        <v>726</v>
      </c>
      <c r="G72" s="252" t="s">
        <v>8</v>
      </c>
      <c r="H72" s="252">
        <v>49.58</v>
      </c>
      <c r="I72" s="253">
        <v>45149</v>
      </c>
      <c r="J72" s="252" t="s">
        <v>612</v>
      </c>
      <c r="K72" s="252" t="s">
        <v>81</v>
      </c>
      <c r="L72" s="252" t="s">
        <v>612</v>
      </c>
      <c r="M72" s="252" t="s">
        <v>81</v>
      </c>
      <c r="N72" s="252" t="s">
        <v>81</v>
      </c>
      <c r="O72" s="252" t="s">
        <v>81</v>
      </c>
      <c r="P72" s="252" t="s">
        <v>81</v>
      </c>
      <c r="Q72" s="290">
        <v>1705.4193978055191</v>
      </c>
      <c r="R72" s="290" t="s">
        <v>81</v>
      </c>
      <c r="S72" s="140"/>
    </row>
    <row r="73" spans="1:19" hidden="1" x14ac:dyDescent="0.25">
      <c r="A73" s="140"/>
      <c r="B73" s="258">
        <v>5375</v>
      </c>
      <c r="C73" s="258" t="s">
        <v>517</v>
      </c>
      <c r="D73" s="258" t="s">
        <v>359</v>
      </c>
      <c r="E73" s="258" t="s">
        <v>459</v>
      </c>
      <c r="F73" s="258" t="s">
        <v>276</v>
      </c>
      <c r="G73" s="258" t="s">
        <v>8</v>
      </c>
      <c r="H73" s="258">
        <v>1000</v>
      </c>
      <c r="I73" s="259">
        <v>45202</v>
      </c>
      <c r="J73" s="258" t="s">
        <v>613</v>
      </c>
      <c r="K73" s="258" t="s">
        <v>842</v>
      </c>
      <c r="L73" s="258" t="s">
        <v>841</v>
      </c>
      <c r="M73" s="258" t="s">
        <v>81</v>
      </c>
      <c r="N73" s="258" t="s">
        <v>81</v>
      </c>
      <c r="O73" s="258" t="s">
        <v>81</v>
      </c>
      <c r="P73" s="258" t="s">
        <v>81</v>
      </c>
      <c r="Q73" s="289">
        <v>366.0645258486976</v>
      </c>
      <c r="R73" s="289" t="s">
        <v>81</v>
      </c>
      <c r="S73" s="140"/>
    </row>
    <row r="74" spans="1:19" hidden="1" x14ac:dyDescent="0.25">
      <c r="A74" s="140"/>
      <c r="B74" s="252">
        <v>5376</v>
      </c>
      <c r="C74" s="252" t="s">
        <v>460</v>
      </c>
      <c r="D74" s="252" t="s">
        <v>360</v>
      </c>
      <c r="E74" s="252" t="s">
        <v>460</v>
      </c>
      <c r="F74" s="252" t="s">
        <v>707</v>
      </c>
      <c r="G74" s="252" t="s">
        <v>8</v>
      </c>
      <c r="H74" s="252">
        <v>653</v>
      </c>
      <c r="I74" s="253">
        <v>45063</v>
      </c>
      <c r="J74" s="252" t="s">
        <v>614</v>
      </c>
      <c r="K74" s="252" t="s">
        <v>783</v>
      </c>
      <c r="L74" s="252" t="s">
        <v>782</v>
      </c>
      <c r="M74" s="252" t="s">
        <v>81</v>
      </c>
      <c r="N74" s="252" t="s">
        <v>81</v>
      </c>
      <c r="O74" s="252" t="s">
        <v>81</v>
      </c>
      <c r="P74" s="252" t="s">
        <v>81</v>
      </c>
      <c r="Q74" s="290">
        <v>461.85150045407346</v>
      </c>
      <c r="R74" s="290" t="s">
        <v>81</v>
      </c>
      <c r="S74" s="140"/>
    </row>
    <row r="75" spans="1:19" hidden="1" x14ac:dyDescent="0.25">
      <c r="A75" s="140"/>
      <c r="B75" s="258">
        <v>5377</v>
      </c>
      <c r="C75" s="258" t="s">
        <v>518</v>
      </c>
      <c r="D75" s="258" t="s">
        <v>361</v>
      </c>
      <c r="E75" s="258" t="s">
        <v>461</v>
      </c>
      <c r="F75" s="258" t="s">
        <v>728</v>
      </c>
      <c r="G75" s="258" t="s">
        <v>8</v>
      </c>
      <c r="H75" s="258">
        <v>35.520000000000003</v>
      </c>
      <c r="I75" s="259">
        <v>45131</v>
      </c>
      <c r="J75" s="258" t="s">
        <v>612</v>
      </c>
      <c r="K75" s="258" t="s">
        <v>81</v>
      </c>
      <c r="L75" s="258" t="s">
        <v>612</v>
      </c>
      <c r="M75" s="258" t="s">
        <v>81</v>
      </c>
      <c r="N75" s="258" t="s">
        <v>81</v>
      </c>
      <c r="O75" s="258" t="s">
        <v>81</v>
      </c>
      <c r="P75" s="258" t="s">
        <v>81</v>
      </c>
      <c r="Q75" s="289">
        <v>2302.2301411539283</v>
      </c>
      <c r="R75" s="289" t="s">
        <v>81</v>
      </c>
      <c r="S75" s="140"/>
    </row>
    <row r="76" spans="1:19" hidden="1" x14ac:dyDescent="0.25">
      <c r="A76" s="140"/>
      <c r="B76" s="252">
        <v>5378</v>
      </c>
      <c r="C76" s="252" t="s">
        <v>519</v>
      </c>
      <c r="D76" s="252" t="s">
        <v>362</v>
      </c>
      <c r="E76" s="252" t="s">
        <v>233</v>
      </c>
      <c r="F76" s="252" t="s">
        <v>225</v>
      </c>
      <c r="G76" s="252" t="s">
        <v>19</v>
      </c>
      <c r="H76" s="252">
        <v>10000</v>
      </c>
      <c r="I76" s="253">
        <v>45120</v>
      </c>
      <c r="J76" s="252" t="s">
        <v>615</v>
      </c>
      <c r="K76" s="252" t="s">
        <v>81</v>
      </c>
      <c r="L76" s="252" t="s">
        <v>853</v>
      </c>
      <c r="M76" s="252" t="s">
        <v>81</v>
      </c>
      <c r="N76" s="252" t="s">
        <v>81</v>
      </c>
      <c r="O76" s="252" t="s">
        <v>81</v>
      </c>
      <c r="P76" s="252" t="s">
        <v>81</v>
      </c>
      <c r="Q76" s="290" t="s">
        <v>81</v>
      </c>
      <c r="R76" s="290" t="s">
        <v>81</v>
      </c>
      <c r="S76" s="140"/>
    </row>
    <row r="77" spans="1:19" hidden="1" x14ac:dyDescent="0.25">
      <c r="A77" s="140"/>
      <c r="B77" s="258">
        <v>5379</v>
      </c>
      <c r="C77" s="258" t="s">
        <v>152</v>
      </c>
      <c r="D77" s="258" t="s">
        <v>363</v>
      </c>
      <c r="E77" s="258" t="s">
        <v>217</v>
      </c>
      <c r="F77" s="258" t="s">
        <v>198</v>
      </c>
      <c r="G77" s="258" t="s">
        <v>19</v>
      </c>
      <c r="H77" s="258">
        <v>600</v>
      </c>
      <c r="I77" s="259">
        <v>45188</v>
      </c>
      <c r="J77" s="258" t="s">
        <v>616</v>
      </c>
      <c r="K77" s="258" t="s">
        <v>81</v>
      </c>
      <c r="L77" s="258" t="s">
        <v>616</v>
      </c>
      <c r="M77" s="258" t="s">
        <v>81</v>
      </c>
      <c r="N77" s="258" t="s">
        <v>81</v>
      </c>
      <c r="O77" s="258" t="s">
        <v>81</v>
      </c>
      <c r="P77" s="258" t="s">
        <v>81</v>
      </c>
      <c r="Q77" s="289">
        <v>470.42737881278703</v>
      </c>
      <c r="R77" s="289" t="s">
        <v>81</v>
      </c>
      <c r="S77" s="140"/>
    </row>
    <row r="78" spans="1:19" hidden="1" x14ac:dyDescent="0.25">
      <c r="A78" s="140"/>
      <c r="B78" s="252">
        <v>5380</v>
      </c>
      <c r="C78" s="252" t="s">
        <v>240</v>
      </c>
      <c r="D78" s="252" t="s">
        <v>364</v>
      </c>
      <c r="E78" s="252" t="s">
        <v>240</v>
      </c>
      <c r="F78" s="252" t="s">
        <v>239</v>
      </c>
      <c r="G78" s="252" t="s">
        <v>19</v>
      </c>
      <c r="H78" s="252">
        <v>100</v>
      </c>
      <c r="I78" s="253">
        <v>45090</v>
      </c>
      <c r="J78" s="252" t="s">
        <v>617</v>
      </c>
      <c r="K78" s="252" t="s">
        <v>81</v>
      </c>
      <c r="L78" s="252" t="s">
        <v>617</v>
      </c>
      <c r="M78" s="252" t="s">
        <v>81</v>
      </c>
      <c r="N78" s="252" t="s">
        <v>81</v>
      </c>
      <c r="O78" s="252" t="s">
        <v>81</v>
      </c>
      <c r="P78" s="252" t="s">
        <v>81</v>
      </c>
      <c r="Q78" s="290">
        <v>1092.5852764044466</v>
      </c>
      <c r="R78" s="290" t="s">
        <v>81</v>
      </c>
      <c r="S78" s="140"/>
    </row>
    <row r="79" spans="1:19" hidden="1" x14ac:dyDescent="0.25">
      <c r="A79" s="140"/>
      <c r="B79" s="258">
        <v>5381</v>
      </c>
      <c r="C79" s="258" t="s">
        <v>520</v>
      </c>
      <c r="D79" s="258" t="s">
        <v>365</v>
      </c>
      <c r="E79" s="258" t="s">
        <v>234</v>
      </c>
      <c r="F79" s="258" t="s">
        <v>203</v>
      </c>
      <c r="G79" s="258" t="s">
        <v>19</v>
      </c>
      <c r="H79" s="258">
        <v>498.48</v>
      </c>
      <c r="I79" s="259">
        <v>45180</v>
      </c>
      <c r="J79" s="258" t="s">
        <v>618</v>
      </c>
      <c r="K79" s="258" t="s">
        <v>821</v>
      </c>
      <c r="L79" s="258" t="s">
        <v>820</v>
      </c>
      <c r="M79" s="258" t="s">
        <v>81</v>
      </c>
      <c r="N79" s="258" t="s">
        <v>81</v>
      </c>
      <c r="O79" s="258" t="s">
        <v>81</v>
      </c>
      <c r="P79" s="258" t="s">
        <v>81</v>
      </c>
      <c r="Q79" s="289">
        <v>536.69659618596052</v>
      </c>
      <c r="R79" s="289" t="s">
        <v>81</v>
      </c>
      <c r="S79" s="140"/>
    </row>
    <row r="80" spans="1:19" hidden="1" x14ac:dyDescent="0.25">
      <c r="A80" s="140"/>
      <c r="B80" s="252">
        <v>5382</v>
      </c>
      <c r="C80" s="252" t="s">
        <v>521</v>
      </c>
      <c r="D80" s="252" t="s">
        <v>366</v>
      </c>
      <c r="E80" s="252" t="s">
        <v>213</v>
      </c>
      <c r="F80" s="252" t="s">
        <v>690</v>
      </c>
      <c r="G80" s="252" t="s">
        <v>19</v>
      </c>
      <c r="H80" s="252">
        <v>1000</v>
      </c>
      <c r="I80" s="253">
        <v>45139</v>
      </c>
      <c r="J80" s="252" t="s">
        <v>619</v>
      </c>
      <c r="K80" s="252" t="s">
        <v>791</v>
      </c>
      <c r="L80" s="252" t="s">
        <v>790</v>
      </c>
      <c r="M80" s="252" t="s">
        <v>81</v>
      </c>
      <c r="N80" s="252" t="s">
        <v>81</v>
      </c>
      <c r="O80" s="252" t="s">
        <v>81</v>
      </c>
      <c r="P80" s="252" t="s">
        <v>81</v>
      </c>
      <c r="Q80" s="290">
        <v>380.38484068639679</v>
      </c>
      <c r="R80" s="290" t="s">
        <v>81</v>
      </c>
      <c r="S80" s="140"/>
    </row>
    <row r="81" spans="1:19" hidden="1" x14ac:dyDescent="0.25">
      <c r="A81" s="140"/>
      <c r="B81" s="258">
        <v>5383</v>
      </c>
      <c r="C81" s="258" t="s">
        <v>240</v>
      </c>
      <c r="D81" s="258" t="s">
        <v>364</v>
      </c>
      <c r="E81" s="258" t="s">
        <v>240</v>
      </c>
      <c r="F81" s="258" t="s">
        <v>239</v>
      </c>
      <c r="G81" s="258" t="s">
        <v>19</v>
      </c>
      <c r="H81" s="258">
        <v>100</v>
      </c>
      <c r="I81" s="259">
        <v>45092</v>
      </c>
      <c r="J81" s="258" t="s">
        <v>620</v>
      </c>
      <c r="K81" s="258" t="s">
        <v>81</v>
      </c>
      <c r="L81" s="258" t="s">
        <v>620</v>
      </c>
      <c r="M81" s="258" t="s">
        <v>81</v>
      </c>
      <c r="N81" s="258" t="s">
        <v>81</v>
      </c>
      <c r="O81" s="258" t="s">
        <v>81</v>
      </c>
      <c r="P81" s="258" t="s">
        <v>81</v>
      </c>
      <c r="Q81" s="289">
        <v>1092.5852764044466</v>
      </c>
      <c r="R81" s="289" t="s">
        <v>81</v>
      </c>
      <c r="S81" s="140"/>
    </row>
    <row r="82" spans="1:19" hidden="1" x14ac:dyDescent="0.25">
      <c r="A82" s="140"/>
      <c r="B82" s="252">
        <v>5384</v>
      </c>
      <c r="C82" s="252" t="s">
        <v>462</v>
      </c>
      <c r="D82" s="252" t="s">
        <v>367</v>
      </c>
      <c r="E82" s="252" t="s">
        <v>462</v>
      </c>
      <c r="F82" s="252" t="s">
        <v>720</v>
      </c>
      <c r="G82" s="252" t="s">
        <v>19</v>
      </c>
      <c r="H82" s="252">
        <v>6000</v>
      </c>
      <c r="I82" s="253">
        <v>45054</v>
      </c>
      <c r="J82" s="252" t="s">
        <v>621</v>
      </c>
      <c r="K82" s="252" t="s">
        <v>143</v>
      </c>
      <c r="L82" s="252" t="s">
        <v>144</v>
      </c>
      <c r="M82" s="252" t="s">
        <v>81</v>
      </c>
      <c r="N82" s="252" t="s">
        <v>81</v>
      </c>
      <c r="O82" s="252" t="s">
        <v>81</v>
      </c>
      <c r="P82" s="252" t="s">
        <v>81</v>
      </c>
      <c r="Q82" s="290">
        <v>299.61651952251799</v>
      </c>
      <c r="R82" s="290" t="s">
        <v>81</v>
      </c>
      <c r="S82" s="140"/>
    </row>
    <row r="83" spans="1:19" hidden="1" x14ac:dyDescent="0.25">
      <c r="A83" s="140"/>
      <c r="B83" s="258">
        <v>5385</v>
      </c>
      <c r="C83" s="258" t="s">
        <v>522</v>
      </c>
      <c r="D83" s="258" t="s">
        <v>368</v>
      </c>
      <c r="E83" s="258" t="s">
        <v>199</v>
      </c>
      <c r="F83" s="258" t="s">
        <v>200</v>
      </c>
      <c r="G83" s="258" t="s">
        <v>19</v>
      </c>
      <c r="H83" s="258">
        <v>702</v>
      </c>
      <c r="I83" s="259">
        <v>45163</v>
      </c>
      <c r="J83" s="258" t="s">
        <v>622</v>
      </c>
      <c r="K83" s="258" t="s">
        <v>181</v>
      </c>
      <c r="L83" s="258" t="s">
        <v>39</v>
      </c>
      <c r="M83" s="258" t="s">
        <v>81</v>
      </c>
      <c r="N83" s="258" t="s">
        <v>81</v>
      </c>
      <c r="O83" s="258" t="s">
        <v>81</v>
      </c>
      <c r="P83" s="258" t="s">
        <v>81</v>
      </c>
      <c r="Q83" s="289">
        <v>445.39849688265315</v>
      </c>
      <c r="R83" s="289" t="s">
        <v>81</v>
      </c>
      <c r="S83" s="140"/>
    </row>
    <row r="84" spans="1:19" hidden="1" x14ac:dyDescent="0.25">
      <c r="A84" s="140"/>
      <c r="B84" s="252">
        <v>5386</v>
      </c>
      <c r="C84" s="252" t="s">
        <v>523</v>
      </c>
      <c r="D84" s="252" t="s">
        <v>369</v>
      </c>
      <c r="E84" s="252" t="s">
        <v>463</v>
      </c>
      <c r="F84" s="252" t="s">
        <v>699</v>
      </c>
      <c r="G84" s="252" t="s">
        <v>9</v>
      </c>
      <c r="H84" s="252">
        <v>2000</v>
      </c>
      <c r="I84" s="253">
        <v>45196</v>
      </c>
      <c r="J84" s="252" t="s">
        <v>623</v>
      </c>
      <c r="K84" s="252" t="s">
        <v>150</v>
      </c>
      <c r="L84" s="252" t="s">
        <v>86</v>
      </c>
      <c r="M84" s="252" t="s">
        <v>81</v>
      </c>
      <c r="N84" s="252" t="s">
        <v>81</v>
      </c>
      <c r="O84" s="252" t="s">
        <v>81</v>
      </c>
      <c r="P84" s="252" t="s">
        <v>81</v>
      </c>
      <c r="Q84" s="290">
        <v>326.57748099273948</v>
      </c>
      <c r="R84" s="290" t="s">
        <v>81</v>
      </c>
      <c r="S84" s="140"/>
    </row>
    <row r="85" spans="1:19" hidden="1" x14ac:dyDescent="0.25">
      <c r="A85" s="140"/>
      <c r="B85" s="258">
        <v>5387</v>
      </c>
      <c r="C85" s="258" t="s">
        <v>524</v>
      </c>
      <c r="D85" s="258" t="s">
        <v>370</v>
      </c>
      <c r="E85" s="258" t="s">
        <v>301</v>
      </c>
      <c r="F85" s="258" t="s">
        <v>714</v>
      </c>
      <c r="G85" s="258" t="s">
        <v>9</v>
      </c>
      <c r="H85" s="258">
        <v>1700</v>
      </c>
      <c r="I85" s="259">
        <v>45070</v>
      </c>
      <c r="J85" s="258" t="s">
        <v>624</v>
      </c>
      <c r="K85" s="258" t="s">
        <v>808</v>
      </c>
      <c r="L85" s="258" t="s">
        <v>807</v>
      </c>
      <c r="M85" s="258" t="s">
        <v>81</v>
      </c>
      <c r="N85" s="258" t="s">
        <v>81</v>
      </c>
      <c r="O85" s="258" t="s">
        <v>81</v>
      </c>
      <c r="P85" s="258" t="s">
        <v>81</v>
      </c>
      <c r="Q85" s="289">
        <v>341.48681923694903</v>
      </c>
      <c r="R85" s="289" t="s">
        <v>81</v>
      </c>
      <c r="S85" s="140"/>
    </row>
    <row r="86" spans="1:19" hidden="1" x14ac:dyDescent="0.25">
      <c r="A86" s="140"/>
      <c r="B86" s="252">
        <v>5388</v>
      </c>
      <c r="C86" s="252" t="s">
        <v>525</v>
      </c>
      <c r="D86" s="252" t="s">
        <v>371</v>
      </c>
      <c r="E86" s="252" t="s">
        <v>464</v>
      </c>
      <c r="F86" s="252" t="s">
        <v>699</v>
      </c>
      <c r="G86" s="252" t="s">
        <v>9</v>
      </c>
      <c r="H86" s="252">
        <v>99.55</v>
      </c>
      <c r="I86" s="253">
        <v>45110</v>
      </c>
      <c r="J86" s="252" t="s">
        <v>625</v>
      </c>
      <c r="K86" s="252" t="s">
        <v>797</v>
      </c>
      <c r="L86" s="252" t="s">
        <v>796</v>
      </c>
      <c r="M86" s="252" t="s">
        <v>81</v>
      </c>
      <c r="N86" s="252" t="s">
        <v>81</v>
      </c>
      <c r="O86" s="252" t="s">
        <v>81</v>
      </c>
      <c r="P86" s="252" t="s">
        <v>81</v>
      </c>
      <c r="Q86" s="290">
        <v>1037.87612880297</v>
      </c>
      <c r="R86" s="290" t="s">
        <v>81</v>
      </c>
      <c r="S86" s="140"/>
    </row>
    <row r="87" spans="1:19" hidden="1" x14ac:dyDescent="0.25">
      <c r="A87" s="140"/>
      <c r="B87" s="258">
        <v>5389</v>
      </c>
      <c r="C87" s="258" t="s">
        <v>524</v>
      </c>
      <c r="D87" s="258" t="s">
        <v>372</v>
      </c>
      <c r="E87" s="258" t="s">
        <v>301</v>
      </c>
      <c r="F87" s="258" t="s">
        <v>714</v>
      </c>
      <c r="G87" s="258" t="s">
        <v>9</v>
      </c>
      <c r="H87" s="258">
        <v>1700</v>
      </c>
      <c r="I87" s="259">
        <v>45070</v>
      </c>
      <c r="J87" s="258" t="s">
        <v>624</v>
      </c>
      <c r="K87" s="258" t="s">
        <v>808</v>
      </c>
      <c r="L87" s="258" t="s">
        <v>807</v>
      </c>
      <c r="M87" s="258" t="s">
        <v>81</v>
      </c>
      <c r="N87" s="258" t="s">
        <v>81</v>
      </c>
      <c r="O87" s="258" t="s">
        <v>81</v>
      </c>
      <c r="P87" s="258" t="s">
        <v>81</v>
      </c>
      <c r="Q87" s="289">
        <v>341.48681923694903</v>
      </c>
      <c r="R87" s="289" t="s">
        <v>81</v>
      </c>
      <c r="S87" s="140"/>
    </row>
    <row r="88" spans="1:19" hidden="1" x14ac:dyDescent="0.25">
      <c r="A88" s="140"/>
      <c r="B88" s="252">
        <v>5390</v>
      </c>
      <c r="C88" s="252" t="s">
        <v>250</v>
      </c>
      <c r="D88" s="252" t="s">
        <v>373</v>
      </c>
      <c r="E88" s="252" t="s">
        <v>250</v>
      </c>
      <c r="F88" s="252" t="s">
        <v>717</v>
      </c>
      <c r="G88" s="252" t="s">
        <v>9</v>
      </c>
      <c r="H88" s="252">
        <v>1000</v>
      </c>
      <c r="I88" s="253">
        <v>45069</v>
      </c>
      <c r="J88" s="252" t="s">
        <v>626</v>
      </c>
      <c r="K88" s="252" t="s">
        <v>840</v>
      </c>
      <c r="L88" s="252" t="s">
        <v>839</v>
      </c>
      <c r="M88" s="252" t="s">
        <v>81</v>
      </c>
      <c r="N88" s="252" t="s">
        <v>81</v>
      </c>
      <c r="O88" s="252" t="s">
        <v>81</v>
      </c>
      <c r="P88" s="252" t="s">
        <v>81</v>
      </c>
      <c r="Q88" s="290">
        <v>363.2882891783666</v>
      </c>
      <c r="R88" s="290" t="s">
        <v>81</v>
      </c>
      <c r="S88" s="140"/>
    </row>
    <row r="89" spans="1:19" hidden="1" x14ac:dyDescent="0.25">
      <c r="A89" s="140"/>
      <c r="B89" s="258">
        <v>5391</v>
      </c>
      <c r="C89" s="258" t="s">
        <v>229</v>
      </c>
      <c r="D89" s="258" t="s">
        <v>374</v>
      </c>
      <c r="E89" s="258" t="s">
        <v>465</v>
      </c>
      <c r="F89" s="258" t="s">
        <v>697</v>
      </c>
      <c r="G89" s="258" t="s">
        <v>9</v>
      </c>
      <c r="H89" s="258">
        <v>69000</v>
      </c>
      <c r="I89" s="259">
        <v>45111</v>
      </c>
      <c r="J89" s="258" t="s">
        <v>267</v>
      </c>
      <c r="K89" s="258" t="s">
        <v>268</v>
      </c>
      <c r="L89" s="258" t="s">
        <v>84</v>
      </c>
      <c r="M89" s="258" t="s">
        <v>81</v>
      </c>
      <c r="N89" s="258" t="s">
        <v>81</v>
      </c>
      <c r="O89" s="258" t="s">
        <v>81</v>
      </c>
      <c r="P89" s="258" t="s">
        <v>81</v>
      </c>
      <c r="Q89" s="289">
        <v>283.82391960924519</v>
      </c>
      <c r="R89" s="289" t="s">
        <v>81</v>
      </c>
      <c r="S89" s="140"/>
    </row>
    <row r="90" spans="1:19" hidden="1" x14ac:dyDescent="0.25">
      <c r="A90" s="140"/>
      <c r="B90" s="252">
        <v>5392</v>
      </c>
      <c r="C90" s="252" t="s">
        <v>526</v>
      </c>
      <c r="D90" s="252" t="s">
        <v>375</v>
      </c>
      <c r="E90" s="252" t="s">
        <v>466</v>
      </c>
      <c r="F90" s="252" t="s">
        <v>696</v>
      </c>
      <c r="G90" s="252" t="s">
        <v>9</v>
      </c>
      <c r="H90" s="252">
        <v>402</v>
      </c>
      <c r="I90" s="253">
        <v>45106</v>
      </c>
      <c r="J90" s="252" t="s">
        <v>627</v>
      </c>
      <c r="K90" s="252" t="s">
        <v>755</v>
      </c>
      <c r="L90" s="252" t="s">
        <v>754</v>
      </c>
      <c r="M90" s="252" t="s">
        <v>81</v>
      </c>
      <c r="N90" s="252" t="s">
        <v>81</v>
      </c>
      <c r="O90" s="252" t="s">
        <v>81</v>
      </c>
      <c r="P90" s="252" t="s">
        <v>81</v>
      </c>
      <c r="Q90" s="290">
        <v>562.61543927299635</v>
      </c>
      <c r="R90" s="290" t="s">
        <v>81</v>
      </c>
      <c r="S90" s="140"/>
    </row>
    <row r="91" spans="1:19" hidden="1" x14ac:dyDescent="0.25">
      <c r="A91" s="140"/>
      <c r="B91" s="258">
        <v>5393</v>
      </c>
      <c r="C91" s="258" t="s">
        <v>525</v>
      </c>
      <c r="D91" s="258" t="s">
        <v>371</v>
      </c>
      <c r="E91" s="258" t="s">
        <v>464</v>
      </c>
      <c r="F91" s="258" t="s">
        <v>699</v>
      </c>
      <c r="G91" s="258" t="s">
        <v>9</v>
      </c>
      <c r="H91" s="258">
        <v>99.55</v>
      </c>
      <c r="I91" s="259">
        <v>45110</v>
      </c>
      <c r="J91" s="258" t="s">
        <v>625</v>
      </c>
      <c r="K91" s="258" t="s">
        <v>797</v>
      </c>
      <c r="L91" s="258" t="s">
        <v>796</v>
      </c>
      <c r="M91" s="258" t="s">
        <v>81</v>
      </c>
      <c r="N91" s="258" t="s">
        <v>81</v>
      </c>
      <c r="O91" s="258" t="s">
        <v>81</v>
      </c>
      <c r="P91" s="258" t="s">
        <v>81</v>
      </c>
      <c r="Q91" s="289">
        <v>1037.87612880297</v>
      </c>
      <c r="R91" s="289" t="s">
        <v>81</v>
      </c>
      <c r="S91" s="140"/>
    </row>
    <row r="92" spans="1:19" hidden="1" x14ac:dyDescent="0.25">
      <c r="A92" s="140"/>
      <c r="B92" s="252">
        <v>5394</v>
      </c>
      <c r="C92" s="252" t="s">
        <v>527</v>
      </c>
      <c r="D92" s="252" t="s">
        <v>376</v>
      </c>
      <c r="E92" s="252" t="s">
        <v>467</v>
      </c>
      <c r="F92" s="252" t="s">
        <v>699</v>
      </c>
      <c r="G92" s="252" t="s">
        <v>9</v>
      </c>
      <c r="H92" s="252">
        <v>90000</v>
      </c>
      <c r="I92" s="253">
        <v>45142</v>
      </c>
      <c r="J92" s="252" t="s">
        <v>628</v>
      </c>
      <c r="K92" s="252" t="s">
        <v>214</v>
      </c>
      <c r="L92" s="252" t="s">
        <v>848</v>
      </c>
      <c r="M92" s="252" t="s">
        <v>81</v>
      </c>
      <c r="N92" s="252" t="s">
        <v>81</v>
      </c>
      <c r="O92" s="252" t="s">
        <v>81</v>
      </c>
      <c r="P92" s="252" t="s">
        <v>81</v>
      </c>
      <c r="Q92" s="290">
        <v>281.94961937060992</v>
      </c>
      <c r="R92" s="290" t="s">
        <v>81</v>
      </c>
      <c r="S92" s="140"/>
    </row>
    <row r="93" spans="1:19" hidden="1" x14ac:dyDescent="0.25">
      <c r="A93" s="140"/>
      <c r="B93" s="258">
        <v>5395</v>
      </c>
      <c r="C93" s="258" t="s">
        <v>468</v>
      </c>
      <c r="D93" s="258" t="s">
        <v>377</v>
      </c>
      <c r="E93" s="258" t="s">
        <v>468</v>
      </c>
      <c r="F93" s="258" t="s">
        <v>695</v>
      </c>
      <c r="G93" s="258" t="s">
        <v>9</v>
      </c>
      <c r="H93" s="258">
        <v>500</v>
      </c>
      <c r="I93" s="259">
        <v>45132</v>
      </c>
      <c r="J93" s="258" t="s">
        <v>629</v>
      </c>
      <c r="K93" s="258" t="s">
        <v>787</v>
      </c>
      <c r="L93" s="258" t="s">
        <v>786</v>
      </c>
      <c r="M93" s="258" t="s">
        <v>81</v>
      </c>
      <c r="N93" s="258" t="s">
        <v>81</v>
      </c>
      <c r="O93" s="258" t="s">
        <v>81</v>
      </c>
      <c r="P93" s="258" t="s">
        <v>81</v>
      </c>
      <c r="Q93" s="289">
        <v>532.48344741306425</v>
      </c>
      <c r="R93" s="289" t="s">
        <v>81</v>
      </c>
      <c r="S93" s="140"/>
    </row>
    <row r="94" spans="1:19" hidden="1" x14ac:dyDescent="0.25">
      <c r="A94" s="140"/>
      <c r="B94" s="252">
        <v>5396</v>
      </c>
      <c r="C94" s="252" t="s">
        <v>469</v>
      </c>
      <c r="D94" s="252" t="s">
        <v>378</v>
      </c>
      <c r="E94" s="252" t="s">
        <v>469</v>
      </c>
      <c r="F94" s="252" t="s">
        <v>697</v>
      </c>
      <c r="G94" s="252" t="s">
        <v>9</v>
      </c>
      <c r="H94" s="252">
        <v>2000</v>
      </c>
      <c r="I94" s="253">
        <v>45183</v>
      </c>
      <c r="J94" s="252" t="s">
        <v>187</v>
      </c>
      <c r="K94" s="252" t="s">
        <v>159</v>
      </c>
      <c r="L94" s="252" t="s">
        <v>160</v>
      </c>
      <c r="M94" s="252" t="s">
        <v>81</v>
      </c>
      <c r="N94" s="252" t="s">
        <v>81</v>
      </c>
      <c r="O94" s="252" t="s">
        <v>81</v>
      </c>
      <c r="P94" s="252" t="s">
        <v>81</v>
      </c>
      <c r="Q94" s="290">
        <v>328.47383272596971</v>
      </c>
      <c r="R94" s="290" t="s">
        <v>81</v>
      </c>
      <c r="S94" s="140"/>
    </row>
    <row r="95" spans="1:19" hidden="1" x14ac:dyDescent="0.25">
      <c r="A95" s="140"/>
      <c r="B95" s="258">
        <v>5397</v>
      </c>
      <c r="C95" s="258" t="s">
        <v>525</v>
      </c>
      <c r="D95" s="258" t="s">
        <v>371</v>
      </c>
      <c r="E95" s="258" t="s">
        <v>464</v>
      </c>
      <c r="F95" s="258" t="s">
        <v>699</v>
      </c>
      <c r="G95" s="258" t="s">
        <v>9</v>
      </c>
      <c r="H95" s="258">
        <v>99.55</v>
      </c>
      <c r="I95" s="259">
        <v>45110</v>
      </c>
      <c r="J95" s="258" t="s">
        <v>625</v>
      </c>
      <c r="K95" s="258" t="s">
        <v>797</v>
      </c>
      <c r="L95" s="258" t="s">
        <v>796</v>
      </c>
      <c r="M95" s="258" t="s">
        <v>81</v>
      </c>
      <c r="N95" s="258" t="s">
        <v>81</v>
      </c>
      <c r="O95" s="258" t="s">
        <v>81</v>
      </c>
      <c r="P95" s="258" t="s">
        <v>81</v>
      </c>
      <c r="Q95" s="289">
        <v>1037.87612880297</v>
      </c>
      <c r="R95" s="289" t="s">
        <v>81</v>
      </c>
      <c r="S95" s="140"/>
    </row>
    <row r="96" spans="1:19" hidden="1" x14ac:dyDescent="0.25">
      <c r="A96" s="140"/>
      <c r="B96" s="252">
        <v>5398</v>
      </c>
      <c r="C96" s="252" t="s">
        <v>525</v>
      </c>
      <c r="D96" s="252" t="s">
        <v>371</v>
      </c>
      <c r="E96" s="252" t="s">
        <v>464</v>
      </c>
      <c r="F96" s="252" t="s">
        <v>699</v>
      </c>
      <c r="G96" s="252" t="s">
        <v>9</v>
      </c>
      <c r="H96" s="252">
        <v>99.55</v>
      </c>
      <c r="I96" s="253">
        <v>45110</v>
      </c>
      <c r="J96" s="252" t="s">
        <v>625</v>
      </c>
      <c r="K96" s="252" t="s">
        <v>797</v>
      </c>
      <c r="L96" s="252" t="s">
        <v>796</v>
      </c>
      <c r="M96" s="252" t="s">
        <v>81</v>
      </c>
      <c r="N96" s="252" t="s">
        <v>81</v>
      </c>
      <c r="O96" s="252" t="s">
        <v>81</v>
      </c>
      <c r="P96" s="252" t="s">
        <v>81</v>
      </c>
      <c r="Q96" s="290">
        <v>1037.87612880297</v>
      </c>
      <c r="R96" s="290" t="s">
        <v>81</v>
      </c>
      <c r="S96" s="140"/>
    </row>
    <row r="97" spans="1:19" hidden="1" x14ac:dyDescent="0.25">
      <c r="A97" s="140"/>
      <c r="B97" s="258">
        <v>5399</v>
      </c>
      <c r="C97" s="258" t="s">
        <v>528</v>
      </c>
      <c r="D97" s="258" t="s">
        <v>379</v>
      </c>
      <c r="E97" s="258" t="s">
        <v>466</v>
      </c>
      <c r="F97" s="258" t="s">
        <v>696</v>
      </c>
      <c r="G97" s="258" t="s">
        <v>9</v>
      </c>
      <c r="H97" s="258">
        <v>3700</v>
      </c>
      <c r="I97" s="259">
        <v>45019</v>
      </c>
      <c r="J97" s="258" t="s">
        <v>630</v>
      </c>
      <c r="K97" s="258" t="s">
        <v>828</v>
      </c>
      <c r="L97" s="258" t="s">
        <v>827</v>
      </c>
      <c r="M97" s="258" t="s">
        <v>81</v>
      </c>
      <c r="N97" s="258" t="s">
        <v>81</v>
      </c>
      <c r="O97" s="258" t="s">
        <v>81</v>
      </c>
      <c r="P97" s="258" t="s">
        <v>81</v>
      </c>
      <c r="Q97" s="289">
        <v>320.3369002132161</v>
      </c>
      <c r="R97" s="289" t="s">
        <v>81</v>
      </c>
      <c r="S97" s="140"/>
    </row>
    <row r="98" spans="1:19" hidden="1" x14ac:dyDescent="0.25">
      <c r="A98" s="140"/>
      <c r="B98" s="252">
        <v>5400</v>
      </c>
      <c r="C98" s="252" t="s">
        <v>525</v>
      </c>
      <c r="D98" s="252" t="s">
        <v>371</v>
      </c>
      <c r="E98" s="252" t="s">
        <v>464</v>
      </c>
      <c r="F98" s="252" t="s">
        <v>699</v>
      </c>
      <c r="G98" s="252" t="s">
        <v>9</v>
      </c>
      <c r="H98" s="252">
        <v>99.55</v>
      </c>
      <c r="I98" s="253">
        <v>45110</v>
      </c>
      <c r="J98" s="252" t="s">
        <v>625</v>
      </c>
      <c r="K98" s="252" t="s">
        <v>797</v>
      </c>
      <c r="L98" s="252" t="s">
        <v>796</v>
      </c>
      <c r="M98" s="252" t="s">
        <v>81</v>
      </c>
      <c r="N98" s="252" t="s">
        <v>81</v>
      </c>
      <c r="O98" s="252" t="s">
        <v>81</v>
      </c>
      <c r="P98" s="252" t="s">
        <v>81</v>
      </c>
      <c r="Q98" s="290">
        <v>1037.87612880297</v>
      </c>
      <c r="R98" s="290" t="s">
        <v>81</v>
      </c>
      <c r="S98" s="140"/>
    </row>
    <row r="99" spans="1:19" hidden="1" x14ac:dyDescent="0.25">
      <c r="A99" s="140"/>
      <c r="B99" s="258">
        <v>5401</v>
      </c>
      <c r="C99" s="258" t="s">
        <v>529</v>
      </c>
      <c r="D99" s="258" t="s">
        <v>380</v>
      </c>
      <c r="E99" s="258" t="s">
        <v>301</v>
      </c>
      <c r="F99" s="258" t="s">
        <v>714</v>
      </c>
      <c r="G99" s="258" t="s">
        <v>9</v>
      </c>
      <c r="H99" s="258">
        <v>4500</v>
      </c>
      <c r="I99" s="259">
        <v>45099</v>
      </c>
      <c r="J99" s="258" t="s">
        <v>631</v>
      </c>
      <c r="K99" s="258" t="s">
        <v>281</v>
      </c>
      <c r="L99" s="258" t="s">
        <v>280</v>
      </c>
      <c r="M99" s="258" t="s">
        <v>81</v>
      </c>
      <c r="N99" s="258" t="s">
        <v>81</v>
      </c>
      <c r="O99" s="258" t="s">
        <v>81</v>
      </c>
      <c r="P99" s="258" t="s">
        <v>81</v>
      </c>
      <c r="Q99" s="289">
        <v>328.30293024053111</v>
      </c>
      <c r="R99" s="289" t="s">
        <v>81</v>
      </c>
      <c r="S99" s="140"/>
    </row>
    <row r="100" spans="1:19" hidden="1" x14ac:dyDescent="0.25">
      <c r="A100" s="140"/>
      <c r="B100" s="252">
        <v>5402</v>
      </c>
      <c r="C100" s="252" t="s">
        <v>525</v>
      </c>
      <c r="D100" s="252" t="s">
        <v>371</v>
      </c>
      <c r="E100" s="252" t="s">
        <v>464</v>
      </c>
      <c r="F100" s="252" t="s">
        <v>699</v>
      </c>
      <c r="G100" s="252" t="s">
        <v>9</v>
      </c>
      <c r="H100" s="252">
        <v>99.55</v>
      </c>
      <c r="I100" s="253">
        <v>45110</v>
      </c>
      <c r="J100" s="252" t="s">
        <v>632</v>
      </c>
      <c r="K100" s="252" t="s">
        <v>797</v>
      </c>
      <c r="L100" s="252" t="s">
        <v>796</v>
      </c>
      <c r="M100" s="252" t="s">
        <v>81</v>
      </c>
      <c r="N100" s="252" t="s">
        <v>81</v>
      </c>
      <c r="O100" s="252" t="s">
        <v>81</v>
      </c>
      <c r="P100" s="252" t="s">
        <v>81</v>
      </c>
      <c r="Q100" s="290">
        <v>1037.87612880297</v>
      </c>
      <c r="R100" s="290" t="s">
        <v>81</v>
      </c>
      <c r="S100" s="140"/>
    </row>
    <row r="101" spans="1:19" hidden="1" x14ac:dyDescent="0.25">
      <c r="A101" s="140"/>
      <c r="B101" s="258">
        <v>5403</v>
      </c>
      <c r="C101" s="258" t="s">
        <v>525</v>
      </c>
      <c r="D101" s="258" t="s">
        <v>371</v>
      </c>
      <c r="E101" s="258" t="s">
        <v>464</v>
      </c>
      <c r="F101" s="258" t="s">
        <v>699</v>
      </c>
      <c r="G101" s="258" t="s">
        <v>9</v>
      </c>
      <c r="H101" s="258">
        <v>99.55</v>
      </c>
      <c r="I101" s="259">
        <v>45110</v>
      </c>
      <c r="J101" s="258" t="s">
        <v>625</v>
      </c>
      <c r="K101" s="258" t="s">
        <v>797</v>
      </c>
      <c r="L101" s="258" t="s">
        <v>796</v>
      </c>
      <c r="M101" s="258" t="s">
        <v>81</v>
      </c>
      <c r="N101" s="258" t="s">
        <v>81</v>
      </c>
      <c r="O101" s="258" t="s">
        <v>81</v>
      </c>
      <c r="P101" s="258" t="s">
        <v>81</v>
      </c>
      <c r="Q101" s="289">
        <v>1037.87612880297</v>
      </c>
      <c r="R101" s="289" t="s">
        <v>81</v>
      </c>
      <c r="S101" s="140"/>
    </row>
    <row r="102" spans="1:19" hidden="1" x14ac:dyDescent="0.25">
      <c r="A102" s="140"/>
      <c r="B102" s="252">
        <v>5404</v>
      </c>
      <c r="C102" s="252" t="s">
        <v>530</v>
      </c>
      <c r="D102" s="252" t="s">
        <v>381</v>
      </c>
      <c r="E102" s="252" t="s">
        <v>81</v>
      </c>
      <c r="F102" s="252" t="s">
        <v>81</v>
      </c>
      <c r="G102" s="252" t="s">
        <v>10</v>
      </c>
      <c r="H102" s="252">
        <v>1500</v>
      </c>
      <c r="I102" s="253">
        <v>45092</v>
      </c>
      <c r="J102" s="252" t="s">
        <v>633</v>
      </c>
      <c r="K102" s="252" t="s">
        <v>826</v>
      </c>
      <c r="L102" s="252" t="s">
        <v>825</v>
      </c>
      <c r="M102" s="252" t="s">
        <v>81</v>
      </c>
      <c r="N102" s="252" t="s">
        <v>81</v>
      </c>
      <c r="O102" s="252" t="s">
        <v>81</v>
      </c>
      <c r="P102" s="252" t="s">
        <v>81</v>
      </c>
      <c r="Q102" s="290" t="s">
        <v>81</v>
      </c>
      <c r="R102" s="290" t="s">
        <v>81</v>
      </c>
      <c r="S102" s="140"/>
    </row>
    <row r="103" spans="1:19" hidden="1" x14ac:dyDescent="0.25">
      <c r="A103" s="140"/>
      <c r="B103" s="258">
        <v>5405</v>
      </c>
      <c r="C103" s="258" t="s">
        <v>531</v>
      </c>
      <c r="D103" s="258" t="s">
        <v>382</v>
      </c>
      <c r="E103" s="258" t="s">
        <v>81</v>
      </c>
      <c r="F103" s="258" t="s">
        <v>81</v>
      </c>
      <c r="G103" s="258" t="s">
        <v>10</v>
      </c>
      <c r="H103" s="258">
        <v>650</v>
      </c>
      <c r="I103" s="259">
        <v>45090</v>
      </c>
      <c r="J103" s="258" t="s">
        <v>634</v>
      </c>
      <c r="K103" s="258" t="s">
        <v>779</v>
      </c>
      <c r="L103" s="258" t="s">
        <v>778</v>
      </c>
      <c r="M103" s="258" t="s">
        <v>81</v>
      </c>
      <c r="N103" s="258" t="s">
        <v>81</v>
      </c>
      <c r="O103" s="258" t="s">
        <v>81</v>
      </c>
      <c r="P103" s="258" t="s">
        <v>81</v>
      </c>
      <c r="Q103" s="289" t="s">
        <v>81</v>
      </c>
      <c r="R103" s="289" t="s">
        <v>81</v>
      </c>
      <c r="S103" s="140"/>
    </row>
    <row r="104" spans="1:19" hidden="1" x14ac:dyDescent="0.25">
      <c r="A104" s="140"/>
      <c r="B104" s="252">
        <v>5406</v>
      </c>
      <c r="C104" s="252" t="s">
        <v>532</v>
      </c>
      <c r="D104" s="252" t="s">
        <v>383</v>
      </c>
      <c r="E104" s="252" t="s">
        <v>228</v>
      </c>
      <c r="F104" s="252" t="s">
        <v>732</v>
      </c>
      <c r="G104" s="252" t="s">
        <v>10</v>
      </c>
      <c r="H104" s="252">
        <v>1000</v>
      </c>
      <c r="I104" s="253">
        <v>45064</v>
      </c>
      <c r="J104" s="252" t="s">
        <v>81</v>
      </c>
      <c r="K104" s="252" t="s">
        <v>81</v>
      </c>
      <c r="L104" s="252" t="s">
        <v>81</v>
      </c>
      <c r="M104" s="252" t="s">
        <v>81</v>
      </c>
      <c r="N104" s="252" t="s">
        <v>81</v>
      </c>
      <c r="O104" s="252" t="s">
        <v>81</v>
      </c>
      <c r="P104" s="252" t="s">
        <v>81</v>
      </c>
      <c r="Q104" s="290">
        <v>380.63418315204501</v>
      </c>
      <c r="R104" s="290" t="s">
        <v>81</v>
      </c>
      <c r="S104" s="140"/>
    </row>
    <row r="105" spans="1:19" hidden="1" x14ac:dyDescent="0.25">
      <c r="A105" s="140"/>
      <c r="B105" s="258">
        <v>5407</v>
      </c>
      <c r="C105" s="258" t="s">
        <v>533</v>
      </c>
      <c r="D105" s="258" t="s">
        <v>384</v>
      </c>
      <c r="E105" s="258" t="s">
        <v>223</v>
      </c>
      <c r="F105" s="258" t="s">
        <v>216</v>
      </c>
      <c r="G105" s="258" t="s">
        <v>18</v>
      </c>
      <c r="H105" s="258">
        <v>5000</v>
      </c>
      <c r="I105" s="259">
        <v>45051</v>
      </c>
      <c r="J105" s="258" t="s">
        <v>635</v>
      </c>
      <c r="K105" s="258" t="s">
        <v>176</v>
      </c>
      <c r="L105" s="258" t="s">
        <v>177</v>
      </c>
      <c r="M105" s="258" t="s">
        <v>81</v>
      </c>
      <c r="N105" s="258" t="s">
        <v>81</v>
      </c>
      <c r="O105" s="258" t="s">
        <v>81</v>
      </c>
      <c r="P105" s="258" t="s">
        <v>81</v>
      </c>
      <c r="Q105" s="289">
        <v>310.99117316998439</v>
      </c>
      <c r="R105" s="289" t="s">
        <v>81</v>
      </c>
      <c r="S105" s="140"/>
    </row>
    <row r="106" spans="1:19" hidden="1" x14ac:dyDescent="0.25">
      <c r="A106" s="140"/>
      <c r="B106" s="252">
        <v>5408</v>
      </c>
      <c r="C106" s="252" t="s">
        <v>164</v>
      </c>
      <c r="D106" s="252" t="s">
        <v>385</v>
      </c>
      <c r="E106" s="252" t="s">
        <v>164</v>
      </c>
      <c r="F106" s="252" t="s">
        <v>164</v>
      </c>
      <c r="G106" s="252" t="s">
        <v>16</v>
      </c>
      <c r="H106" s="252">
        <v>556.45000000000005</v>
      </c>
      <c r="I106" s="253">
        <v>45099</v>
      </c>
      <c r="J106" s="252" t="s">
        <v>636</v>
      </c>
      <c r="K106" s="252" t="s">
        <v>741</v>
      </c>
      <c r="L106" s="252" t="s">
        <v>740</v>
      </c>
      <c r="M106" s="252" t="s">
        <v>81</v>
      </c>
      <c r="N106" s="252" t="s">
        <v>81</v>
      </c>
      <c r="O106" s="252" t="s">
        <v>81</v>
      </c>
      <c r="P106" s="252" t="s">
        <v>81</v>
      </c>
      <c r="Q106" s="290">
        <v>498.35016334310211</v>
      </c>
      <c r="R106" s="290" t="s">
        <v>81</v>
      </c>
      <c r="S106" s="140"/>
    </row>
    <row r="107" spans="1:19" hidden="1" x14ac:dyDescent="0.25">
      <c r="A107" s="140"/>
      <c r="B107" s="258">
        <v>5409</v>
      </c>
      <c r="C107" s="258" t="s">
        <v>534</v>
      </c>
      <c r="D107" s="258" t="s">
        <v>386</v>
      </c>
      <c r="E107" s="258" t="s">
        <v>158</v>
      </c>
      <c r="F107" s="258" t="s">
        <v>705</v>
      </c>
      <c r="G107" s="258" t="s">
        <v>16</v>
      </c>
      <c r="H107" s="258">
        <v>300</v>
      </c>
      <c r="I107" s="259">
        <v>45065</v>
      </c>
      <c r="J107" s="258" t="s">
        <v>637</v>
      </c>
      <c r="K107" s="258" t="s">
        <v>785</v>
      </c>
      <c r="L107" s="258" t="s">
        <v>784</v>
      </c>
      <c r="M107" s="258" t="s">
        <v>81</v>
      </c>
      <c r="N107" s="258" t="s">
        <v>81</v>
      </c>
      <c r="O107" s="258" t="s">
        <v>81</v>
      </c>
      <c r="P107" s="258" t="s">
        <v>81</v>
      </c>
      <c r="Q107" s="289">
        <v>638.77103709192829</v>
      </c>
      <c r="R107" s="289" t="s">
        <v>81</v>
      </c>
      <c r="S107" s="140"/>
    </row>
    <row r="108" spans="1:19" hidden="1" x14ac:dyDescent="0.25">
      <c r="A108" s="140"/>
      <c r="B108" s="252">
        <v>5410</v>
      </c>
      <c r="C108" s="252" t="s">
        <v>470</v>
      </c>
      <c r="D108" s="252" t="s">
        <v>387</v>
      </c>
      <c r="E108" s="252" t="s">
        <v>470</v>
      </c>
      <c r="F108" s="252" t="s">
        <v>705</v>
      </c>
      <c r="G108" s="252" t="s">
        <v>16</v>
      </c>
      <c r="H108" s="252">
        <v>1000</v>
      </c>
      <c r="I108" s="253">
        <v>45084</v>
      </c>
      <c r="J108" s="252" t="s">
        <v>638</v>
      </c>
      <c r="K108" s="252" t="s">
        <v>795</v>
      </c>
      <c r="L108" s="252" t="s">
        <v>794</v>
      </c>
      <c r="M108" s="252" t="s">
        <v>81</v>
      </c>
      <c r="N108" s="252" t="s">
        <v>81</v>
      </c>
      <c r="O108" s="252" t="s">
        <v>81</v>
      </c>
      <c r="P108" s="252" t="s">
        <v>81</v>
      </c>
      <c r="Q108" s="290">
        <v>381.03541424961008</v>
      </c>
      <c r="R108" s="290" t="s">
        <v>81</v>
      </c>
      <c r="S108" s="140"/>
    </row>
    <row r="109" spans="1:19" hidden="1" x14ac:dyDescent="0.25">
      <c r="A109" s="140"/>
      <c r="B109" s="258">
        <v>5411</v>
      </c>
      <c r="C109" s="258" t="s">
        <v>535</v>
      </c>
      <c r="D109" s="258" t="s">
        <v>388</v>
      </c>
      <c r="E109" s="258" t="s">
        <v>171</v>
      </c>
      <c r="F109" s="258" t="s">
        <v>692</v>
      </c>
      <c r="G109" s="258" t="s">
        <v>16</v>
      </c>
      <c r="H109" s="258">
        <v>1000</v>
      </c>
      <c r="I109" s="259">
        <v>45148</v>
      </c>
      <c r="J109" s="258" t="s">
        <v>639</v>
      </c>
      <c r="K109" s="258" t="s">
        <v>812</v>
      </c>
      <c r="L109" s="258" t="s">
        <v>811</v>
      </c>
      <c r="M109" s="258" t="s">
        <v>81</v>
      </c>
      <c r="N109" s="258" t="s">
        <v>81</v>
      </c>
      <c r="O109" s="258" t="s">
        <v>81</v>
      </c>
      <c r="P109" s="258" t="s">
        <v>81</v>
      </c>
      <c r="Q109" s="289">
        <v>385.49397827109743</v>
      </c>
      <c r="R109" s="289" t="s">
        <v>81</v>
      </c>
      <c r="S109" s="140"/>
    </row>
    <row r="110" spans="1:19" hidden="1" x14ac:dyDescent="0.25">
      <c r="A110" s="140"/>
      <c r="B110" s="252">
        <v>5412</v>
      </c>
      <c r="C110" s="252" t="s">
        <v>165</v>
      </c>
      <c r="D110" s="252" t="s">
        <v>389</v>
      </c>
      <c r="E110" s="252" t="s">
        <v>165</v>
      </c>
      <c r="F110" s="252" t="s">
        <v>165</v>
      </c>
      <c r="G110" s="252" t="s">
        <v>16</v>
      </c>
      <c r="H110" s="252">
        <v>185</v>
      </c>
      <c r="I110" s="253">
        <v>45061</v>
      </c>
      <c r="J110" s="252" t="s">
        <v>640</v>
      </c>
      <c r="K110" s="252" t="s">
        <v>770</v>
      </c>
      <c r="L110" s="252" t="s">
        <v>769</v>
      </c>
      <c r="M110" s="252" t="s">
        <v>81</v>
      </c>
      <c r="N110" s="252" t="s">
        <v>81</v>
      </c>
      <c r="O110" s="252" t="s">
        <v>81</v>
      </c>
      <c r="P110" s="252" t="s">
        <v>81</v>
      </c>
      <c r="Q110" s="290">
        <v>780.9747368374401</v>
      </c>
      <c r="R110" s="290" t="s">
        <v>81</v>
      </c>
      <c r="S110" s="140"/>
    </row>
    <row r="111" spans="1:19" hidden="1" x14ac:dyDescent="0.25">
      <c r="A111" s="140"/>
      <c r="B111" s="258">
        <v>5413</v>
      </c>
      <c r="C111" s="258" t="s">
        <v>536</v>
      </c>
      <c r="D111" s="258" t="s">
        <v>390</v>
      </c>
      <c r="E111" s="258" t="s">
        <v>471</v>
      </c>
      <c r="F111" s="258" t="s">
        <v>153</v>
      </c>
      <c r="G111" s="258" t="s">
        <v>16</v>
      </c>
      <c r="H111" s="258">
        <v>819</v>
      </c>
      <c r="I111" s="259">
        <v>45030</v>
      </c>
      <c r="J111" s="258" t="s">
        <v>641</v>
      </c>
      <c r="K111" s="258" t="s">
        <v>837</v>
      </c>
      <c r="L111" s="258" t="s">
        <v>836</v>
      </c>
      <c r="M111" s="258" t="s">
        <v>81</v>
      </c>
      <c r="N111" s="258" t="s">
        <v>81</v>
      </c>
      <c r="O111" s="258" t="s">
        <v>81</v>
      </c>
      <c r="P111" s="258" t="s">
        <v>81</v>
      </c>
      <c r="Q111" s="289" t="s">
        <v>81</v>
      </c>
      <c r="R111" s="289" t="s">
        <v>81</v>
      </c>
      <c r="S111" s="140"/>
    </row>
    <row r="112" spans="1:19" hidden="1" x14ac:dyDescent="0.25">
      <c r="A112" s="140"/>
      <c r="B112" s="252">
        <v>5414</v>
      </c>
      <c r="C112" s="252" t="s">
        <v>537</v>
      </c>
      <c r="D112" s="252" t="s">
        <v>391</v>
      </c>
      <c r="E112" s="252" t="s">
        <v>472</v>
      </c>
      <c r="F112" s="252" t="s">
        <v>692</v>
      </c>
      <c r="G112" s="252" t="s">
        <v>16</v>
      </c>
      <c r="H112" s="252">
        <v>200</v>
      </c>
      <c r="I112" s="253">
        <v>45103</v>
      </c>
      <c r="J112" s="252" t="s">
        <v>642</v>
      </c>
      <c r="K112" s="252" t="s">
        <v>824</v>
      </c>
      <c r="L112" s="252" t="s">
        <v>642</v>
      </c>
      <c r="M112" s="252" t="s">
        <v>81</v>
      </c>
      <c r="N112" s="252" t="s">
        <v>81</v>
      </c>
      <c r="O112" s="252" t="s">
        <v>81</v>
      </c>
      <c r="P112" s="252" t="s">
        <v>81</v>
      </c>
      <c r="Q112" s="290">
        <v>762.0469243729766</v>
      </c>
      <c r="R112" s="290" t="s">
        <v>81</v>
      </c>
      <c r="S112" s="140"/>
    </row>
    <row r="113" spans="1:19" hidden="1" x14ac:dyDescent="0.25">
      <c r="A113" s="140"/>
      <c r="B113" s="258">
        <v>5415</v>
      </c>
      <c r="C113" s="258" t="s">
        <v>538</v>
      </c>
      <c r="D113" s="258" t="s">
        <v>392</v>
      </c>
      <c r="E113" s="258" t="s">
        <v>473</v>
      </c>
      <c r="F113" s="258" t="s">
        <v>731</v>
      </c>
      <c r="G113" s="258" t="s">
        <v>11</v>
      </c>
      <c r="H113" s="258">
        <v>430</v>
      </c>
      <c r="I113" s="259">
        <v>45166</v>
      </c>
      <c r="J113" s="258" t="s">
        <v>643</v>
      </c>
      <c r="K113" s="258" t="s">
        <v>774</v>
      </c>
      <c r="L113" s="258" t="s">
        <v>773</v>
      </c>
      <c r="M113" s="258" t="s">
        <v>81</v>
      </c>
      <c r="N113" s="258" t="s">
        <v>81</v>
      </c>
      <c r="O113" s="258" t="s">
        <v>81</v>
      </c>
      <c r="P113" s="258" t="s">
        <v>81</v>
      </c>
      <c r="Q113" s="289">
        <v>551.28433958074243</v>
      </c>
      <c r="R113" s="289" t="s">
        <v>81</v>
      </c>
      <c r="S113" s="140"/>
    </row>
    <row r="114" spans="1:19" hidden="1" x14ac:dyDescent="0.25">
      <c r="A114" s="140"/>
      <c r="B114" s="252">
        <v>5416</v>
      </c>
      <c r="C114" s="252" t="s">
        <v>162</v>
      </c>
      <c r="D114" s="252" t="s">
        <v>393</v>
      </c>
      <c r="E114" s="252" t="s">
        <v>162</v>
      </c>
      <c r="F114" s="252" t="s">
        <v>162</v>
      </c>
      <c r="G114" s="252" t="s">
        <v>11</v>
      </c>
      <c r="H114" s="252">
        <v>250</v>
      </c>
      <c r="I114" s="253">
        <v>45163</v>
      </c>
      <c r="J114" s="252" t="s">
        <v>644</v>
      </c>
      <c r="K114" s="252" t="s">
        <v>81</v>
      </c>
      <c r="L114" s="252" t="s">
        <v>644</v>
      </c>
      <c r="M114" s="252" t="s">
        <v>81</v>
      </c>
      <c r="N114" s="252" t="s">
        <v>81</v>
      </c>
      <c r="O114" s="252" t="s">
        <v>81</v>
      </c>
      <c r="P114" s="252" t="s">
        <v>81</v>
      </c>
      <c r="Q114" s="290">
        <v>673.31894951779657</v>
      </c>
      <c r="R114" s="290" t="s">
        <v>81</v>
      </c>
      <c r="S114" s="140"/>
    </row>
    <row r="115" spans="1:19" hidden="1" x14ac:dyDescent="0.25">
      <c r="A115" s="140"/>
      <c r="B115" s="258">
        <v>5417</v>
      </c>
      <c r="C115" s="258" t="s">
        <v>539</v>
      </c>
      <c r="D115" s="258" t="s">
        <v>394</v>
      </c>
      <c r="E115" s="258" t="s">
        <v>473</v>
      </c>
      <c r="F115" s="258" t="s">
        <v>731</v>
      </c>
      <c r="G115" s="258" t="s">
        <v>11</v>
      </c>
      <c r="H115" s="258">
        <v>500</v>
      </c>
      <c r="I115" s="259">
        <v>45020</v>
      </c>
      <c r="J115" s="258" t="s">
        <v>645</v>
      </c>
      <c r="K115" s="258" t="s">
        <v>835</v>
      </c>
      <c r="L115" s="258" t="s">
        <v>834</v>
      </c>
      <c r="M115" s="258" t="s">
        <v>81</v>
      </c>
      <c r="N115" s="258" t="s">
        <v>81</v>
      </c>
      <c r="O115" s="258" t="s">
        <v>81</v>
      </c>
      <c r="P115" s="258" t="s">
        <v>81</v>
      </c>
      <c r="Q115" s="289">
        <v>529.58245886897453</v>
      </c>
      <c r="R115" s="289" t="s">
        <v>81</v>
      </c>
      <c r="S115" s="140"/>
    </row>
    <row r="116" spans="1:19" hidden="1" x14ac:dyDescent="0.25">
      <c r="A116" s="140"/>
      <c r="B116" s="252">
        <v>5418</v>
      </c>
      <c r="C116" s="252" t="s">
        <v>540</v>
      </c>
      <c r="D116" s="252" t="s">
        <v>395</v>
      </c>
      <c r="E116" s="252" t="s">
        <v>540</v>
      </c>
      <c r="F116" s="252" t="s">
        <v>540</v>
      </c>
      <c r="G116" s="252" t="s">
        <v>11</v>
      </c>
      <c r="H116" s="252">
        <v>590</v>
      </c>
      <c r="I116" s="253">
        <v>45100</v>
      </c>
      <c r="J116" s="252" t="s">
        <v>646</v>
      </c>
      <c r="K116" s="252" t="s">
        <v>81</v>
      </c>
      <c r="L116" s="252" t="s">
        <v>646</v>
      </c>
      <c r="M116" s="252" t="s">
        <v>81</v>
      </c>
      <c r="N116" s="252" t="s">
        <v>81</v>
      </c>
      <c r="O116" s="252" t="s">
        <v>81</v>
      </c>
      <c r="P116" s="252" t="s">
        <v>81</v>
      </c>
      <c r="Q116" s="290">
        <v>478.21348694585561</v>
      </c>
      <c r="R116" s="290" t="s">
        <v>81</v>
      </c>
      <c r="S116" s="140"/>
    </row>
    <row r="117" spans="1:19" hidden="1" x14ac:dyDescent="0.25">
      <c r="A117" s="140"/>
      <c r="B117" s="258">
        <v>5419</v>
      </c>
      <c r="C117" s="258" t="s">
        <v>474</v>
      </c>
      <c r="D117" s="258" t="s">
        <v>396</v>
      </c>
      <c r="E117" s="258" t="s">
        <v>474</v>
      </c>
      <c r="F117" s="258" t="s">
        <v>691</v>
      </c>
      <c r="G117" s="258" t="s">
        <v>11</v>
      </c>
      <c r="H117" s="258">
        <v>500</v>
      </c>
      <c r="I117" s="259">
        <v>45029</v>
      </c>
      <c r="J117" s="258" t="s">
        <v>647</v>
      </c>
      <c r="K117" s="258" t="s">
        <v>803</v>
      </c>
      <c r="L117" s="258" t="s">
        <v>802</v>
      </c>
      <c r="M117" s="258" t="s">
        <v>81</v>
      </c>
      <c r="N117" s="258" t="s">
        <v>81</v>
      </c>
      <c r="O117" s="258" t="s">
        <v>81</v>
      </c>
      <c r="P117" s="258" t="s">
        <v>81</v>
      </c>
      <c r="Q117" s="289">
        <v>528.01630474952674</v>
      </c>
      <c r="R117" s="289" t="s">
        <v>81</v>
      </c>
      <c r="S117" s="140"/>
    </row>
    <row r="118" spans="1:19" hidden="1" x14ac:dyDescent="0.25">
      <c r="A118" s="140"/>
      <c r="B118" s="252">
        <v>5420</v>
      </c>
      <c r="C118" s="252" t="s">
        <v>541</v>
      </c>
      <c r="D118" s="252" t="s">
        <v>397</v>
      </c>
      <c r="E118" s="252" t="s">
        <v>219</v>
      </c>
      <c r="F118" s="252" t="s">
        <v>693</v>
      </c>
      <c r="G118" s="252" t="s">
        <v>11</v>
      </c>
      <c r="H118" s="252">
        <v>843.66</v>
      </c>
      <c r="I118" s="253">
        <v>45154</v>
      </c>
      <c r="J118" s="252" t="s">
        <v>648</v>
      </c>
      <c r="K118" s="252" t="s">
        <v>743</v>
      </c>
      <c r="L118" s="252" t="s">
        <v>742</v>
      </c>
      <c r="M118" s="252" t="s">
        <v>81</v>
      </c>
      <c r="N118" s="252" t="s">
        <v>81</v>
      </c>
      <c r="O118" s="252" t="s">
        <v>81</v>
      </c>
      <c r="P118" s="252" t="s">
        <v>81</v>
      </c>
      <c r="Q118" s="290">
        <v>440.51504633166729</v>
      </c>
      <c r="R118" s="290" t="s">
        <v>81</v>
      </c>
      <c r="S118" s="140"/>
    </row>
    <row r="119" spans="1:19" hidden="1" x14ac:dyDescent="0.25">
      <c r="A119" s="140"/>
      <c r="B119" s="258">
        <v>5421</v>
      </c>
      <c r="C119" s="258" t="s">
        <v>542</v>
      </c>
      <c r="D119" s="258" t="s">
        <v>398</v>
      </c>
      <c r="E119" s="258" t="s">
        <v>475</v>
      </c>
      <c r="F119" s="258" t="s">
        <v>725</v>
      </c>
      <c r="G119" s="258" t="s">
        <v>11</v>
      </c>
      <c r="H119" s="258">
        <v>487</v>
      </c>
      <c r="I119" s="259">
        <v>45126</v>
      </c>
      <c r="J119" s="258" t="s">
        <v>649</v>
      </c>
      <c r="K119" s="258" t="s">
        <v>758</v>
      </c>
      <c r="L119" s="258" t="s">
        <v>649</v>
      </c>
      <c r="M119" s="258" t="s">
        <v>81</v>
      </c>
      <c r="N119" s="258" t="s">
        <v>81</v>
      </c>
      <c r="O119" s="258" t="s">
        <v>81</v>
      </c>
      <c r="P119" s="258" t="s">
        <v>81</v>
      </c>
      <c r="Q119" s="289">
        <v>533.89537675635563</v>
      </c>
      <c r="R119" s="289" t="s">
        <v>81</v>
      </c>
      <c r="S119" s="140"/>
    </row>
    <row r="120" spans="1:19" hidden="1" x14ac:dyDescent="0.25">
      <c r="A120" s="140"/>
      <c r="B120" s="252">
        <v>5422</v>
      </c>
      <c r="C120" s="252" t="s">
        <v>476</v>
      </c>
      <c r="D120" s="252" t="s">
        <v>399</v>
      </c>
      <c r="E120" s="252" t="s">
        <v>476</v>
      </c>
      <c r="F120" s="252" t="s">
        <v>712</v>
      </c>
      <c r="G120" s="252" t="s">
        <v>11</v>
      </c>
      <c r="H120" s="252">
        <v>99</v>
      </c>
      <c r="I120" s="253">
        <v>45079</v>
      </c>
      <c r="J120" s="252" t="s">
        <v>650</v>
      </c>
      <c r="K120" s="252" t="s">
        <v>751</v>
      </c>
      <c r="L120" s="252" t="s">
        <v>650</v>
      </c>
      <c r="M120" s="252" t="s">
        <v>81</v>
      </c>
      <c r="N120" s="252" t="s">
        <v>81</v>
      </c>
      <c r="O120" s="252" t="s">
        <v>81</v>
      </c>
      <c r="P120" s="252" t="s">
        <v>81</v>
      </c>
      <c r="Q120" s="290">
        <v>1075.353048446839</v>
      </c>
      <c r="R120" s="290" t="s">
        <v>81</v>
      </c>
      <c r="S120" s="140"/>
    </row>
    <row r="121" spans="1:19" hidden="1" x14ac:dyDescent="0.25">
      <c r="A121" s="140"/>
      <c r="B121" s="258">
        <v>5423</v>
      </c>
      <c r="C121" s="258" t="s">
        <v>543</v>
      </c>
      <c r="D121" s="258" t="s">
        <v>400</v>
      </c>
      <c r="E121" s="258" t="s">
        <v>477</v>
      </c>
      <c r="F121" s="258" t="s">
        <v>275</v>
      </c>
      <c r="G121" s="258" t="s">
        <v>11</v>
      </c>
      <c r="H121" s="258">
        <v>1000</v>
      </c>
      <c r="I121" s="259">
        <v>45020</v>
      </c>
      <c r="J121" s="258" t="s">
        <v>651</v>
      </c>
      <c r="K121" s="258" t="s">
        <v>168</v>
      </c>
      <c r="L121" s="258" t="s">
        <v>87</v>
      </c>
      <c r="M121" s="258" t="s">
        <v>81</v>
      </c>
      <c r="N121" s="258" t="s">
        <v>81</v>
      </c>
      <c r="O121" s="258" t="s">
        <v>81</v>
      </c>
      <c r="P121" s="258" t="s">
        <v>81</v>
      </c>
      <c r="Q121" s="289">
        <v>368.05025817796599</v>
      </c>
      <c r="R121" s="289" t="s">
        <v>81</v>
      </c>
      <c r="S121" s="140"/>
    </row>
    <row r="122" spans="1:19" hidden="1" x14ac:dyDescent="0.25">
      <c r="A122" s="140"/>
      <c r="B122" s="252">
        <v>5424</v>
      </c>
      <c r="C122" s="252" t="s">
        <v>544</v>
      </c>
      <c r="D122" s="252" t="s">
        <v>401</v>
      </c>
      <c r="E122" s="252" t="s">
        <v>544</v>
      </c>
      <c r="F122" s="252" t="s">
        <v>544</v>
      </c>
      <c r="G122" s="252" t="s">
        <v>11</v>
      </c>
      <c r="H122" s="252">
        <v>735</v>
      </c>
      <c r="I122" s="253">
        <v>45174</v>
      </c>
      <c r="J122" s="252" t="s">
        <v>652</v>
      </c>
      <c r="K122" s="252" t="s">
        <v>81</v>
      </c>
      <c r="L122" s="252" t="s">
        <v>652</v>
      </c>
      <c r="M122" s="252" t="s">
        <v>81</v>
      </c>
      <c r="N122" s="252" t="s">
        <v>81</v>
      </c>
      <c r="O122" s="252" t="s">
        <v>81</v>
      </c>
      <c r="P122" s="252" t="s">
        <v>81</v>
      </c>
      <c r="Q122" s="290">
        <v>441.39311498994647</v>
      </c>
      <c r="R122" s="290" t="s">
        <v>81</v>
      </c>
      <c r="S122" s="140"/>
    </row>
    <row r="123" spans="1:19" hidden="1" x14ac:dyDescent="0.25">
      <c r="A123" s="140"/>
      <c r="B123" s="258">
        <v>5425</v>
      </c>
      <c r="C123" s="258" t="s">
        <v>476</v>
      </c>
      <c r="D123" s="258" t="s">
        <v>402</v>
      </c>
      <c r="E123" s="258" t="s">
        <v>476</v>
      </c>
      <c r="F123" s="258" t="s">
        <v>712</v>
      </c>
      <c r="G123" s="258" t="s">
        <v>11</v>
      </c>
      <c r="H123" s="258">
        <v>99</v>
      </c>
      <c r="I123" s="259">
        <v>45042</v>
      </c>
      <c r="J123" s="258" t="s">
        <v>650</v>
      </c>
      <c r="K123" s="258" t="s">
        <v>751</v>
      </c>
      <c r="L123" s="258" t="s">
        <v>650</v>
      </c>
      <c r="M123" s="258" t="s">
        <v>81</v>
      </c>
      <c r="N123" s="258" t="s">
        <v>81</v>
      </c>
      <c r="O123" s="258" t="s">
        <v>81</v>
      </c>
      <c r="P123" s="258" t="s">
        <v>81</v>
      </c>
      <c r="Q123" s="289">
        <v>1075.353048446839</v>
      </c>
      <c r="R123" s="289" t="s">
        <v>81</v>
      </c>
      <c r="S123" s="140"/>
    </row>
    <row r="124" spans="1:19" hidden="1" x14ac:dyDescent="0.25">
      <c r="A124" s="140"/>
      <c r="B124" s="252">
        <v>5426</v>
      </c>
      <c r="C124" s="252" t="s">
        <v>545</v>
      </c>
      <c r="D124" s="252" t="s">
        <v>403</v>
      </c>
      <c r="E124" s="252" t="s">
        <v>545</v>
      </c>
      <c r="F124" s="252" t="s">
        <v>545</v>
      </c>
      <c r="G124" s="252" t="s">
        <v>11</v>
      </c>
      <c r="H124" s="252">
        <v>80.3</v>
      </c>
      <c r="I124" s="253">
        <v>45056</v>
      </c>
      <c r="J124" s="252" t="s">
        <v>653</v>
      </c>
      <c r="K124" s="252" t="s">
        <v>799</v>
      </c>
      <c r="L124" s="252" t="s">
        <v>798</v>
      </c>
      <c r="M124" s="252" t="s">
        <v>81</v>
      </c>
      <c r="N124" s="252" t="s">
        <v>81</v>
      </c>
      <c r="O124" s="252" t="s">
        <v>81</v>
      </c>
      <c r="P124" s="252" t="s">
        <v>81</v>
      </c>
      <c r="Q124" s="290">
        <v>1247.5325585353071</v>
      </c>
      <c r="R124" s="290" t="s">
        <v>81</v>
      </c>
      <c r="S124" s="140"/>
    </row>
    <row r="125" spans="1:19" hidden="1" x14ac:dyDescent="0.25">
      <c r="A125" s="140"/>
      <c r="B125" s="258">
        <v>5427</v>
      </c>
      <c r="C125" s="258" t="s">
        <v>478</v>
      </c>
      <c r="D125" s="258" t="s">
        <v>404</v>
      </c>
      <c r="E125" s="258" t="s">
        <v>478</v>
      </c>
      <c r="F125" s="258" t="s">
        <v>727</v>
      </c>
      <c r="G125" s="258" t="s">
        <v>11</v>
      </c>
      <c r="H125" s="258">
        <v>498.2</v>
      </c>
      <c r="I125" s="259">
        <v>45121</v>
      </c>
      <c r="J125" s="258" t="s">
        <v>654</v>
      </c>
      <c r="K125" s="258" t="s">
        <v>814</v>
      </c>
      <c r="L125" s="258" t="s">
        <v>813</v>
      </c>
      <c r="M125" s="258" t="s">
        <v>81</v>
      </c>
      <c r="N125" s="258" t="s">
        <v>81</v>
      </c>
      <c r="O125" s="258" t="s">
        <v>81</v>
      </c>
      <c r="P125" s="258" t="s">
        <v>81</v>
      </c>
      <c r="Q125" s="289">
        <v>536.39024733556266</v>
      </c>
      <c r="R125" s="289" t="s">
        <v>81</v>
      </c>
      <c r="S125" s="140"/>
    </row>
    <row r="126" spans="1:19" hidden="1" x14ac:dyDescent="0.25">
      <c r="A126" s="140"/>
      <c r="B126" s="252">
        <v>5428</v>
      </c>
      <c r="C126" s="252" t="s">
        <v>544</v>
      </c>
      <c r="D126" s="252" t="s">
        <v>405</v>
      </c>
      <c r="E126" s="252" t="s">
        <v>544</v>
      </c>
      <c r="F126" s="252" t="s">
        <v>544</v>
      </c>
      <c r="G126" s="252" t="s">
        <v>11</v>
      </c>
      <c r="H126" s="252">
        <v>500</v>
      </c>
      <c r="I126" s="253">
        <v>45021</v>
      </c>
      <c r="J126" s="252" t="s">
        <v>655</v>
      </c>
      <c r="K126" s="252" t="s">
        <v>143</v>
      </c>
      <c r="L126" s="252" t="s">
        <v>144</v>
      </c>
      <c r="M126" s="252" t="s">
        <v>81</v>
      </c>
      <c r="N126" s="252" t="s">
        <v>81</v>
      </c>
      <c r="O126" s="252" t="s">
        <v>81</v>
      </c>
      <c r="P126" s="252" t="s">
        <v>81</v>
      </c>
      <c r="Q126" s="290">
        <v>529.58245886897453</v>
      </c>
      <c r="R126" s="290" t="s">
        <v>81</v>
      </c>
      <c r="S126" s="140"/>
    </row>
    <row r="127" spans="1:19" hidden="1" x14ac:dyDescent="0.25">
      <c r="A127" s="140"/>
      <c r="B127" s="258">
        <v>5429</v>
      </c>
      <c r="C127" s="258" t="s">
        <v>476</v>
      </c>
      <c r="D127" s="258" t="s">
        <v>399</v>
      </c>
      <c r="E127" s="258" t="s">
        <v>476</v>
      </c>
      <c r="F127" s="258" t="s">
        <v>712</v>
      </c>
      <c r="G127" s="258" t="s">
        <v>11</v>
      </c>
      <c r="H127" s="258">
        <v>99</v>
      </c>
      <c r="I127" s="259">
        <v>45119</v>
      </c>
      <c r="J127" s="258" t="s">
        <v>650</v>
      </c>
      <c r="K127" s="258" t="s">
        <v>751</v>
      </c>
      <c r="L127" s="258" t="s">
        <v>650</v>
      </c>
      <c r="M127" s="258" t="s">
        <v>81</v>
      </c>
      <c r="N127" s="258" t="s">
        <v>81</v>
      </c>
      <c r="O127" s="258" t="s">
        <v>81</v>
      </c>
      <c r="P127" s="258" t="s">
        <v>81</v>
      </c>
      <c r="Q127" s="289">
        <v>1075.353048446839</v>
      </c>
      <c r="R127" s="289" t="s">
        <v>81</v>
      </c>
      <c r="S127" s="140"/>
    </row>
    <row r="128" spans="1:19" hidden="1" x14ac:dyDescent="0.25">
      <c r="A128" s="140"/>
      <c r="B128" s="252">
        <v>5430</v>
      </c>
      <c r="C128" s="252" t="s">
        <v>546</v>
      </c>
      <c r="D128" s="252" t="s">
        <v>406</v>
      </c>
      <c r="E128" s="252" t="s">
        <v>473</v>
      </c>
      <c r="F128" s="252" t="s">
        <v>731</v>
      </c>
      <c r="G128" s="252" t="s">
        <v>11</v>
      </c>
      <c r="H128" s="252">
        <v>930</v>
      </c>
      <c r="I128" s="253">
        <v>45155</v>
      </c>
      <c r="J128" s="252" t="s">
        <v>656</v>
      </c>
      <c r="K128" s="252" t="s">
        <v>774</v>
      </c>
      <c r="L128" s="252" t="s">
        <v>773</v>
      </c>
      <c r="M128" s="252" t="s">
        <v>81</v>
      </c>
      <c r="N128" s="252" t="s">
        <v>81</v>
      </c>
      <c r="O128" s="252" t="s">
        <v>81</v>
      </c>
      <c r="P128" s="252" t="s">
        <v>81</v>
      </c>
      <c r="Q128" s="290">
        <v>422.50062163020067</v>
      </c>
      <c r="R128" s="290" t="s">
        <v>81</v>
      </c>
      <c r="S128" s="140"/>
    </row>
    <row r="129" spans="1:19" hidden="1" x14ac:dyDescent="0.25">
      <c r="A129" s="140"/>
      <c r="B129" s="258">
        <v>5431</v>
      </c>
      <c r="C129" s="258" t="s">
        <v>547</v>
      </c>
      <c r="D129" s="258" t="s">
        <v>407</v>
      </c>
      <c r="E129" s="258" t="s">
        <v>479</v>
      </c>
      <c r="F129" s="258" t="s">
        <v>275</v>
      </c>
      <c r="G129" s="258" t="s">
        <v>11</v>
      </c>
      <c r="H129" s="258">
        <v>1000</v>
      </c>
      <c r="I129" s="259">
        <v>45033</v>
      </c>
      <c r="J129" s="258" t="s">
        <v>657</v>
      </c>
      <c r="K129" s="258" t="s">
        <v>801</v>
      </c>
      <c r="L129" s="258" t="s">
        <v>800</v>
      </c>
      <c r="M129" s="258" t="s">
        <v>81</v>
      </c>
      <c r="N129" s="258" t="s">
        <v>81</v>
      </c>
      <c r="O129" s="258" t="s">
        <v>81</v>
      </c>
      <c r="P129" s="258" t="s">
        <v>81</v>
      </c>
      <c r="Q129" s="289">
        <v>368.05025817796599</v>
      </c>
      <c r="R129" s="289" t="s">
        <v>81</v>
      </c>
      <c r="S129" s="140"/>
    </row>
    <row r="130" spans="1:19" hidden="1" x14ac:dyDescent="0.25">
      <c r="A130" s="140"/>
      <c r="B130" s="252">
        <v>5432</v>
      </c>
      <c r="C130" s="252" t="s">
        <v>545</v>
      </c>
      <c r="D130" s="252" t="s">
        <v>408</v>
      </c>
      <c r="E130" s="252" t="s">
        <v>545</v>
      </c>
      <c r="F130" s="252" t="s">
        <v>545</v>
      </c>
      <c r="G130" s="252" t="s">
        <v>11</v>
      </c>
      <c r="H130" s="252">
        <v>1250</v>
      </c>
      <c r="I130" s="253">
        <v>45069</v>
      </c>
      <c r="J130" s="252" t="s">
        <v>658</v>
      </c>
      <c r="K130" s="252" t="s">
        <v>771</v>
      </c>
      <c r="L130" s="252" t="s">
        <v>772</v>
      </c>
      <c r="M130" s="252" t="s">
        <v>81</v>
      </c>
      <c r="N130" s="252" t="s">
        <v>81</v>
      </c>
      <c r="O130" s="252" t="s">
        <v>81</v>
      </c>
      <c r="P130" s="252" t="s">
        <v>81</v>
      </c>
      <c r="Q130" s="290">
        <v>357.58796923978201</v>
      </c>
      <c r="R130" s="290" t="s">
        <v>81</v>
      </c>
      <c r="S130" s="140"/>
    </row>
    <row r="131" spans="1:19" hidden="1" x14ac:dyDescent="0.25">
      <c r="A131" s="140"/>
      <c r="B131" s="258">
        <v>5433</v>
      </c>
      <c r="C131" s="258" t="s">
        <v>544</v>
      </c>
      <c r="D131" s="258" t="s">
        <v>409</v>
      </c>
      <c r="E131" s="258" t="s">
        <v>544</v>
      </c>
      <c r="F131" s="258" t="s">
        <v>544</v>
      </c>
      <c r="G131" s="258" t="s">
        <v>11</v>
      </c>
      <c r="H131" s="258">
        <v>383</v>
      </c>
      <c r="I131" s="259">
        <v>45124</v>
      </c>
      <c r="J131" s="258" t="s">
        <v>659</v>
      </c>
      <c r="K131" s="258" t="s">
        <v>748</v>
      </c>
      <c r="L131" s="258" t="s">
        <v>747</v>
      </c>
      <c r="M131" s="258" t="s">
        <v>81</v>
      </c>
      <c r="N131" s="258" t="s">
        <v>81</v>
      </c>
      <c r="O131" s="258" t="s">
        <v>81</v>
      </c>
      <c r="P131" s="258" t="s">
        <v>81</v>
      </c>
      <c r="Q131" s="289">
        <v>570.23644764376695</v>
      </c>
      <c r="R131" s="289" t="s">
        <v>81</v>
      </c>
      <c r="S131" s="140"/>
    </row>
    <row r="132" spans="1:19" hidden="1" x14ac:dyDescent="0.25">
      <c r="A132" s="140"/>
      <c r="B132" s="252">
        <v>5434</v>
      </c>
      <c r="C132" s="252" t="s">
        <v>538</v>
      </c>
      <c r="D132" s="252" t="s">
        <v>410</v>
      </c>
      <c r="E132" s="252" t="s">
        <v>473</v>
      </c>
      <c r="F132" s="252" t="s">
        <v>731</v>
      </c>
      <c r="G132" s="252" t="s">
        <v>11</v>
      </c>
      <c r="H132" s="252">
        <v>840</v>
      </c>
      <c r="I132" s="253">
        <v>45166</v>
      </c>
      <c r="J132" s="252" t="s">
        <v>660</v>
      </c>
      <c r="K132" s="252" t="s">
        <v>810</v>
      </c>
      <c r="L132" s="252" t="s">
        <v>809</v>
      </c>
      <c r="M132" s="252" t="s">
        <v>81</v>
      </c>
      <c r="N132" s="252" t="s">
        <v>81</v>
      </c>
      <c r="O132" s="252" t="s">
        <v>81</v>
      </c>
      <c r="P132" s="252" t="s">
        <v>81</v>
      </c>
      <c r="Q132" s="290">
        <v>430.15283591651041</v>
      </c>
      <c r="R132" s="290" t="s">
        <v>81</v>
      </c>
      <c r="S132" s="140"/>
    </row>
    <row r="133" spans="1:19" hidden="1" x14ac:dyDescent="0.25">
      <c r="A133" s="140"/>
      <c r="B133" s="258">
        <v>5435</v>
      </c>
      <c r="C133" s="258" t="s">
        <v>548</v>
      </c>
      <c r="D133" s="258" t="s">
        <v>411</v>
      </c>
      <c r="E133" s="258" t="s">
        <v>480</v>
      </c>
      <c r="F133" s="258" t="s">
        <v>723</v>
      </c>
      <c r="G133" s="258" t="s">
        <v>11</v>
      </c>
      <c r="H133" s="258">
        <v>1200</v>
      </c>
      <c r="I133" s="259">
        <v>45041</v>
      </c>
      <c r="J133" s="258" t="s">
        <v>661</v>
      </c>
      <c r="K133" s="258" t="s">
        <v>81</v>
      </c>
      <c r="L133" s="258" t="s">
        <v>854</v>
      </c>
      <c r="M133" s="258" t="s">
        <v>81</v>
      </c>
      <c r="N133" s="258" t="s">
        <v>81</v>
      </c>
      <c r="O133" s="258" t="s">
        <v>81</v>
      </c>
      <c r="P133" s="258" t="s">
        <v>81</v>
      </c>
      <c r="Q133" s="289">
        <v>362.23675646273699</v>
      </c>
      <c r="R133" s="289" t="s">
        <v>81</v>
      </c>
      <c r="S133" s="140"/>
    </row>
    <row r="134" spans="1:19" hidden="1" x14ac:dyDescent="0.25">
      <c r="A134" s="140"/>
      <c r="B134" s="252">
        <v>5436</v>
      </c>
      <c r="C134" s="252" t="s">
        <v>549</v>
      </c>
      <c r="D134" s="252" t="s">
        <v>412</v>
      </c>
      <c r="E134" s="252" t="s">
        <v>481</v>
      </c>
      <c r="F134" s="252" t="s">
        <v>712</v>
      </c>
      <c r="G134" s="252" t="s">
        <v>11</v>
      </c>
      <c r="H134" s="252">
        <v>1000</v>
      </c>
      <c r="I134" s="253">
        <v>45128</v>
      </c>
      <c r="J134" s="252" t="s">
        <v>662</v>
      </c>
      <c r="K134" s="252" t="s">
        <v>81</v>
      </c>
      <c r="L134" s="252" t="s">
        <v>855</v>
      </c>
      <c r="M134" s="252" t="s">
        <v>81</v>
      </c>
      <c r="N134" s="252" t="s">
        <v>81</v>
      </c>
      <c r="O134" s="252" t="s">
        <v>81</v>
      </c>
      <c r="P134" s="252" t="s">
        <v>81</v>
      </c>
      <c r="Q134" s="290">
        <v>370.90753391082228</v>
      </c>
      <c r="R134" s="290" t="s">
        <v>81</v>
      </c>
      <c r="S134" s="140"/>
    </row>
    <row r="135" spans="1:19" hidden="1" x14ac:dyDescent="0.25">
      <c r="A135" s="140"/>
      <c r="B135" s="258">
        <v>5437</v>
      </c>
      <c r="C135" s="258" t="s">
        <v>210</v>
      </c>
      <c r="D135" s="258" t="s">
        <v>413</v>
      </c>
      <c r="E135" s="258" t="s">
        <v>201</v>
      </c>
      <c r="F135" s="258" t="s">
        <v>195</v>
      </c>
      <c r="G135" s="258" t="s">
        <v>12</v>
      </c>
      <c r="H135" s="258">
        <v>1000</v>
      </c>
      <c r="I135" s="259">
        <v>45056</v>
      </c>
      <c r="J135" s="258" t="s">
        <v>663</v>
      </c>
      <c r="K135" s="258" t="s">
        <v>145</v>
      </c>
      <c r="L135" s="258" t="s">
        <v>109</v>
      </c>
      <c r="M135" s="258" t="s">
        <v>81</v>
      </c>
      <c r="N135" s="258" t="s">
        <v>81</v>
      </c>
      <c r="O135" s="258" t="s">
        <v>81</v>
      </c>
      <c r="P135" s="258" t="s">
        <v>81</v>
      </c>
      <c r="Q135" s="289">
        <v>372.08336515860361</v>
      </c>
      <c r="R135" s="289" t="s">
        <v>81</v>
      </c>
      <c r="S135" s="140"/>
    </row>
    <row r="136" spans="1:19" hidden="1" x14ac:dyDescent="0.25">
      <c r="A136" s="140"/>
      <c r="B136" s="252">
        <v>5438</v>
      </c>
      <c r="C136" s="252" t="s">
        <v>550</v>
      </c>
      <c r="D136" s="252" t="s">
        <v>414</v>
      </c>
      <c r="E136" s="252" t="s">
        <v>482</v>
      </c>
      <c r="F136" s="252" t="s">
        <v>142</v>
      </c>
      <c r="G136" s="252" t="s">
        <v>13</v>
      </c>
      <c r="H136" s="252">
        <v>400</v>
      </c>
      <c r="I136" s="253">
        <v>45030</v>
      </c>
      <c r="J136" s="252" t="s">
        <v>664</v>
      </c>
      <c r="K136" s="252" t="s">
        <v>81</v>
      </c>
      <c r="L136" s="252" t="s">
        <v>664</v>
      </c>
      <c r="M136" s="252" t="s">
        <v>81</v>
      </c>
      <c r="N136" s="252" t="s">
        <v>81</v>
      </c>
      <c r="O136" s="252" t="s">
        <v>81</v>
      </c>
      <c r="P136" s="252" t="s">
        <v>81</v>
      </c>
      <c r="Q136" s="290">
        <v>604.33378599226114</v>
      </c>
      <c r="R136" s="290" t="s">
        <v>81</v>
      </c>
      <c r="S136" s="140"/>
    </row>
    <row r="137" spans="1:19" hidden="1" x14ac:dyDescent="0.25">
      <c r="A137" s="140"/>
      <c r="B137" s="258">
        <v>5439</v>
      </c>
      <c r="C137" s="258" t="s">
        <v>551</v>
      </c>
      <c r="D137" s="258" t="s">
        <v>415</v>
      </c>
      <c r="E137" s="258" t="s">
        <v>151</v>
      </c>
      <c r="F137" s="258" t="s">
        <v>706</v>
      </c>
      <c r="G137" s="258" t="s">
        <v>13</v>
      </c>
      <c r="H137" s="258">
        <v>5000</v>
      </c>
      <c r="I137" s="259">
        <v>45089</v>
      </c>
      <c r="J137" s="258" t="s">
        <v>665</v>
      </c>
      <c r="K137" s="258" t="s">
        <v>284</v>
      </c>
      <c r="L137" s="258" t="s">
        <v>847</v>
      </c>
      <c r="M137" s="258" t="s">
        <v>81</v>
      </c>
      <c r="N137" s="258" t="s">
        <v>81</v>
      </c>
      <c r="O137" s="258" t="s">
        <v>81</v>
      </c>
      <c r="P137" s="258" t="s">
        <v>81</v>
      </c>
      <c r="Q137" s="289">
        <v>331.25280815280195</v>
      </c>
      <c r="R137" s="289" t="s">
        <v>81</v>
      </c>
      <c r="S137" s="140"/>
    </row>
    <row r="138" spans="1:19" hidden="1" x14ac:dyDescent="0.25">
      <c r="A138" s="140"/>
      <c r="B138" s="252">
        <v>5440</v>
      </c>
      <c r="C138" s="252" t="s">
        <v>552</v>
      </c>
      <c r="D138" s="252" t="s">
        <v>416</v>
      </c>
      <c r="E138" s="252" t="s">
        <v>483</v>
      </c>
      <c r="F138" s="252" t="s">
        <v>688</v>
      </c>
      <c r="G138" s="252" t="s">
        <v>13</v>
      </c>
      <c r="H138" s="252">
        <v>6000</v>
      </c>
      <c r="I138" s="253">
        <v>45114</v>
      </c>
      <c r="J138" s="252" t="s">
        <v>666</v>
      </c>
      <c r="K138" s="252" t="s">
        <v>284</v>
      </c>
      <c r="L138" s="252" t="s">
        <v>847</v>
      </c>
      <c r="M138" s="252" t="s">
        <v>81</v>
      </c>
      <c r="N138" s="252" t="s">
        <v>81</v>
      </c>
      <c r="O138" s="252" t="s">
        <v>81</v>
      </c>
      <c r="P138" s="252" t="s">
        <v>81</v>
      </c>
      <c r="Q138" s="290">
        <v>317.53898634950701</v>
      </c>
      <c r="R138" s="290" t="s">
        <v>81</v>
      </c>
      <c r="S138" s="140"/>
    </row>
    <row r="139" spans="1:19" hidden="1" x14ac:dyDescent="0.25">
      <c r="A139" s="140"/>
      <c r="B139" s="258">
        <v>5441</v>
      </c>
      <c r="C139" s="258" t="s">
        <v>146</v>
      </c>
      <c r="D139" s="258" t="s">
        <v>417</v>
      </c>
      <c r="E139" s="258" t="s">
        <v>146</v>
      </c>
      <c r="F139" s="258" t="s">
        <v>688</v>
      </c>
      <c r="G139" s="258" t="s">
        <v>13</v>
      </c>
      <c r="H139" s="258">
        <v>320</v>
      </c>
      <c r="I139" s="259">
        <v>45051</v>
      </c>
      <c r="J139" s="258" t="s">
        <v>667</v>
      </c>
      <c r="K139" s="258" t="s">
        <v>823</v>
      </c>
      <c r="L139" s="258" t="s">
        <v>822</v>
      </c>
      <c r="M139" s="258" t="s">
        <v>81</v>
      </c>
      <c r="N139" s="258" t="s">
        <v>81</v>
      </c>
      <c r="O139" s="258" t="s">
        <v>81</v>
      </c>
      <c r="P139" s="258" t="s">
        <v>81</v>
      </c>
      <c r="Q139" s="289">
        <v>638.89717533826808</v>
      </c>
      <c r="R139" s="289" t="s">
        <v>81</v>
      </c>
      <c r="S139" s="140"/>
    </row>
    <row r="140" spans="1:19" hidden="1" x14ac:dyDescent="0.25">
      <c r="A140" s="140"/>
      <c r="B140" s="252">
        <v>5442</v>
      </c>
      <c r="C140" s="252" t="s">
        <v>154</v>
      </c>
      <c r="D140" s="252" t="s">
        <v>418</v>
      </c>
      <c r="E140" s="252" t="s">
        <v>154</v>
      </c>
      <c r="F140" s="252" t="s">
        <v>155</v>
      </c>
      <c r="G140" s="252" t="s">
        <v>13</v>
      </c>
      <c r="H140" s="252">
        <v>339.8</v>
      </c>
      <c r="I140" s="253">
        <v>45190</v>
      </c>
      <c r="J140" s="252" t="s">
        <v>668</v>
      </c>
      <c r="K140" s="252" t="s">
        <v>823</v>
      </c>
      <c r="L140" s="252" t="s">
        <v>822</v>
      </c>
      <c r="M140" s="252" t="s">
        <v>81</v>
      </c>
      <c r="N140" s="252" t="s">
        <v>81</v>
      </c>
      <c r="O140" s="252" t="s">
        <v>81</v>
      </c>
      <c r="P140" s="252" t="s">
        <v>81</v>
      </c>
      <c r="Q140" s="290">
        <v>639.89017210514896</v>
      </c>
      <c r="R140" s="290" t="s">
        <v>81</v>
      </c>
      <c r="S140" s="140"/>
    </row>
    <row r="141" spans="1:19" hidden="1" x14ac:dyDescent="0.25">
      <c r="A141" s="140"/>
      <c r="B141" s="258">
        <v>5443</v>
      </c>
      <c r="C141" s="258" t="s">
        <v>553</v>
      </c>
      <c r="D141" s="258" t="s">
        <v>419</v>
      </c>
      <c r="E141" s="258" t="s">
        <v>484</v>
      </c>
      <c r="F141" s="258" t="s">
        <v>715</v>
      </c>
      <c r="G141" s="258" t="s">
        <v>13</v>
      </c>
      <c r="H141" s="258">
        <v>50000</v>
      </c>
      <c r="I141" s="259">
        <v>45205</v>
      </c>
      <c r="J141" s="258" t="s">
        <v>669</v>
      </c>
      <c r="K141" s="258" t="s">
        <v>145</v>
      </c>
      <c r="L141" s="258" t="s">
        <v>838</v>
      </c>
      <c r="M141" s="258" t="s">
        <v>81</v>
      </c>
      <c r="N141" s="258" t="s">
        <v>81</v>
      </c>
      <c r="O141" s="258" t="s">
        <v>81</v>
      </c>
      <c r="P141" s="258" t="s">
        <v>81</v>
      </c>
      <c r="Q141" s="289">
        <v>311.8645943678149</v>
      </c>
      <c r="R141" s="289" t="s">
        <v>81</v>
      </c>
      <c r="S141" s="140"/>
    </row>
    <row r="142" spans="1:19" hidden="1" x14ac:dyDescent="0.25">
      <c r="A142" s="140"/>
      <c r="B142" s="252">
        <v>5444</v>
      </c>
      <c r="C142" s="252" t="s">
        <v>554</v>
      </c>
      <c r="D142" s="252" t="s">
        <v>420</v>
      </c>
      <c r="E142" s="252" t="s">
        <v>151</v>
      </c>
      <c r="F142" s="252" t="s">
        <v>706</v>
      </c>
      <c r="G142" s="252" t="s">
        <v>13</v>
      </c>
      <c r="H142" s="252">
        <v>97.68</v>
      </c>
      <c r="I142" s="253">
        <v>45106</v>
      </c>
      <c r="J142" s="252" t="s">
        <v>670</v>
      </c>
      <c r="K142" s="252" t="s">
        <v>81</v>
      </c>
      <c r="L142" s="252" t="s">
        <v>670</v>
      </c>
      <c r="M142" s="252" t="s">
        <v>81</v>
      </c>
      <c r="N142" s="252" t="s">
        <v>81</v>
      </c>
      <c r="O142" s="252" t="s">
        <v>81</v>
      </c>
      <c r="P142" s="252" t="s">
        <v>81</v>
      </c>
      <c r="Q142" s="290">
        <v>1129.707329375768</v>
      </c>
      <c r="R142" s="290" t="s">
        <v>81</v>
      </c>
      <c r="S142" s="140"/>
    </row>
    <row r="143" spans="1:19" hidden="1" x14ac:dyDescent="0.25">
      <c r="A143" s="140"/>
      <c r="B143" s="258">
        <v>5445</v>
      </c>
      <c r="C143" s="258" t="s">
        <v>555</v>
      </c>
      <c r="D143" s="258" t="s">
        <v>421</v>
      </c>
      <c r="E143" s="258" t="s">
        <v>483</v>
      </c>
      <c r="F143" s="258" t="s">
        <v>688</v>
      </c>
      <c r="G143" s="258" t="s">
        <v>13</v>
      </c>
      <c r="H143" s="258">
        <v>1000</v>
      </c>
      <c r="I143" s="259">
        <v>45119</v>
      </c>
      <c r="J143" s="258" t="s">
        <v>671</v>
      </c>
      <c r="K143" s="258" t="s">
        <v>768</v>
      </c>
      <c r="L143" s="258" t="s">
        <v>767</v>
      </c>
      <c r="M143" s="258" t="s">
        <v>81</v>
      </c>
      <c r="N143" s="258" t="s">
        <v>81</v>
      </c>
      <c r="O143" s="258" t="s">
        <v>81</v>
      </c>
      <c r="P143" s="258" t="s">
        <v>81</v>
      </c>
      <c r="Q143" s="289">
        <v>389.91532535991763</v>
      </c>
      <c r="R143" s="289" t="s">
        <v>81</v>
      </c>
      <c r="S143" s="140"/>
    </row>
    <row r="144" spans="1:19" hidden="1" x14ac:dyDescent="0.25">
      <c r="A144" s="140"/>
      <c r="B144" s="252">
        <v>5446</v>
      </c>
      <c r="C144" s="252" t="s">
        <v>178</v>
      </c>
      <c r="D144" s="252" t="s">
        <v>422</v>
      </c>
      <c r="E144" s="252" t="s">
        <v>178</v>
      </c>
      <c r="F144" s="252" t="s">
        <v>178</v>
      </c>
      <c r="G144" s="252" t="s">
        <v>14</v>
      </c>
      <c r="H144" s="252">
        <v>190.08</v>
      </c>
      <c r="I144" s="253">
        <v>45075</v>
      </c>
      <c r="J144" s="252" t="s">
        <v>672</v>
      </c>
      <c r="K144" s="252" t="s">
        <v>147</v>
      </c>
      <c r="L144" s="252" t="s">
        <v>148</v>
      </c>
      <c r="M144" s="252" t="s">
        <v>81</v>
      </c>
      <c r="N144" s="252" t="s">
        <v>81</v>
      </c>
      <c r="O144" s="252" t="s">
        <v>81</v>
      </c>
      <c r="P144" s="252" t="s">
        <v>81</v>
      </c>
      <c r="Q144" s="290">
        <v>761.35977376007907</v>
      </c>
      <c r="R144" s="290" t="s">
        <v>81</v>
      </c>
      <c r="S144" s="140"/>
    </row>
    <row r="145" spans="1:19" hidden="1" x14ac:dyDescent="0.25">
      <c r="A145" s="140"/>
      <c r="B145" s="258">
        <v>5447</v>
      </c>
      <c r="C145" s="258" t="s">
        <v>182</v>
      </c>
      <c r="D145" s="258" t="s">
        <v>423</v>
      </c>
      <c r="E145" s="258" t="s">
        <v>182</v>
      </c>
      <c r="F145" s="258" t="s">
        <v>183</v>
      </c>
      <c r="G145" s="258" t="s">
        <v>14</v>
      </c>
      <c r="H145" s="258">
        <v>1000</v>
      </c>
      <c r="I145" s="259">
        <v>45100</v>
      </c>
      <c r="J145" s="258" t="s">
        <v>673</v>
      </c>
      <c r="K145" s="258" t="s">
        <v>777</v>
      </c>
      <c r="L145" s="258" t="s">
        <v>673</v>
      </c>
      <c r="M145" s="258" t="s">
        <v>81</v>
      </c>
      <c r="N145" s="258" t="s">
        <v>81</v>
      </c>
      <c r="O145" s="258" t="s">
        <v>81</v>
      </c>
      <c r="P145" s="258" t="s">
        <v>81</v>
      </c>
      <c r="Q145" s="289">
        <v>370.62731190672099</v>
      </c>
      <c r="R145" s="289" t="s">
        <v>81</v>
      </c>
      <c r="S145" s="140"/>
    </row>
    <row r="146" spans="1:19" hidden="1" x14ac:dyDescent="0.25">
      <c r="A146" s="140"/>
      <c r="B146" s="252">
        <v>5448</v>
      </c>
      <c r="C146" s="252" t="s">
        <v>556</v>
      </c>
      <c r="D146" s="252" t="s">
        <v>424</v>
      </c>
      <c r="E146" s="252" t="s">
        <v>253</v>
      </c>
      <c r="F146" s="252" t="s">
        <v>254</v>
      </c>
      <c r="G146" s="252" t="s">
        <v>14</v>
      </c>
      <c r="H146" s="252">
        <v>100</v>
      </c>
      <c r="I146" s="253">
        <v>45036</v>
      </c>
      <c r="J146" s="252" t="s">
        <v>674</v>
      </c>
      <c r="K146" s="252" t="s">
        <v>816</v>
      </c>
      <c r="L146" s="252" t="s">
        <v>815</v>
      </c>
      <c r="M146" s="252" t="s">
        <v>81</v>
      </c>
      <c r="N146" s="252" t="s">
        <v>81</v>
      </c>
      <c r="O146" s="252" t="s">
        <v>81</v>
      </c>
      <c r="P146" s="252" t="s">
        <v>81</v>
      </c>
      <c r="Q146" s="290">
        <v>1058.5146206836757</v>
      </c>
      <c r="R146" s="290" t="s">
        <v>81</v>
      </c>
      <c r="S146" s="140"/>
    </row>
    <row r="147" spans="1:19" hidden="1" x14ac:dyDescent="0.25">
      <c r="A147" s="140"/>
      <c r="B147" s="258">
        <v>5449</v>
      </c>
      <c r="C147" s="258" t="s">
        <v>557</v>
      </c>
      <c r="D147" s="258" t="s">
        <v>425</v>
      </c>
      <c r="E147" s="258" t="s">
        <v>485</v>
      </c>
      <c r="F147" s="258" t="s">
        <v>709</v>
      </c>
      <c r="G147" s="258" t="s">
        <v>14</v>
      </c>
      <c r="H147" s="258">
        <v>5000</v>
      </c>
      <c r="I147" s="259">
        <v>45084</v>
      </c>
      <c r="J147" s="258" t="s">
        <v>675</v>
      </c>
      <c r="K147" s="258" t="s">
        <v>81</v>
      </c>
      <c r="L147" s="258" t="s">
        <v>744</v>
      </c>
      <c r="M147" s="258" t="s">
        <v>81</v>
      </c>
      <c r="N147" s="258" t="s">
        <v>81</v>
      </c>
      <c r="O147" s="258" t="s">
        <v>81</v>
      </c>
      <c r="P147" s="258" t="s">
        <v>81</v>
      </c>
      <c r="Q147" s="289">
        <v>314.77705670200015</v>
      </c>
      <c r="R147" s="289" t="s">
        <v>81</v>
      </c>
      <c r="S147" s="140"/>
    </row>
    <row r="148" spans="1:19" hidden="1" x14ac:dyDescent="0.25">
      <c r="A148" s="140"/>
      <c r="B148" s="252">
        <v>5450</v>
      </c>
      <c r="C148" s="252" t="s">
        <v>558</v>
      </c>
      <c r="D148" s="252" t="s">
        <v>426</v>
      </c>
      <c r="E148" s="252" t="s">
        <v>185</v>
      </c>
      <c r="F148" s="252" t="s">
        <v>175</v>
      </c>
      <c r="G148" s="252" t="s">
        <v>14</v>
      </c>
      <c r="H148" s="252">
        <v>1000</v>
      </c>
      <c r="I148" s="253">
        <v>45055</v>
      </c>
      <c r="J148" s="252" t="s">
        <v>676</v>
      </c>
      <c r="K148" s="252" t="s">
        <v>181</v>
      </c>
      <c r="L148" s="252" t="s">
        <v>39</v>
      </c>
      <c r="M148" s="252" t="s">
        <v>81</v>
      </c>
      <c r="N148" s="252" t="s">
        <v>81</v>
      </c>
      <c r="O148" s="252" t="s">
        <v>81</v>
      </c>
      <c r="P148" s="252" t="s">
        <v>81</v>
      </c>
      <c r="Q148" s="290">
        <v>367.88528239122519</v>
      </c>
      <c r="R148" s="290" t="s">
        <v>81</v>
      </c>
      <c r="S148" s="140"/>
    </row>
    <row r="149" spans="1:19" hidden="1" x14ac:dyDescent="0.25">
      <c r="A149" s="140"/>
      <c r="B149" s="258">
        <v>5451</v>
      </c>
      <c r="C149" s="258" t="s">
        <v>251</v>
      </c>
      <c r="D149" s="258" t="s">
        <v>427</v>
      </c>
      <c r="E149" s="258" t="s">
        <v>251</v>
      </c>
      <c r="F149" s="258" t="s">
        <v>252</v>
      </c>
      <c r="G149" s="258" t="s">
        <v>14</v>
      </c>
      <c r="H149" s="258">
        <v>210</v>
      </c>
      <c r="I149" s="259">
        <v>45127</v>
      </c>
      <c r="J149" s="258" t="s">
        <v>677</v>
      </c>
      <c r="K149" s="258" t="s">
        <v>830</v>
      </c>
      <c r="L149" s="258" t="s">
        <v>829</v>
      </c>
      <c r="M149" s="258" t="s">
        <v>81</v>
      </c>
      <c r="N149" s="258" t="s">
        <v>81</v>
      </c>
      <c r="O149" s="258" t="s">
        <v>81</v>
      </c>
      <c r="P149" s="258" t="s">
        <v>81</v>
      </c>
      <c r="Q149" s="289">
        <v>723.578742784121</v>
      </c>
      <c r="R149" s="289" t="s">
        <v>81</v>
      </c>
      <c r="S149" s="140"/>
    </row>
    <row r="150" spans="1:19" hidden="1" x14ac:dyDescent="0.25">
      <c r="A150" s="140"/>
      <c r="B150" s="252">
        <v>5452</v>
      </c>
      <c r="C150" s="252" t="s">
        <v>559</v>
      </c>
      <c r="D150" s="252" t="s">
        <v>428</v>
      </c>
      <c r="E150" s="252" t="s">
        <v>486</v>
      </c>
      <c r="F150" s="252" t="s">
        <v>719</v>
      </c>
      <c r="G150" s="252" t="s">
        <v>14</v>
      </c>
      <c r="H150" s="252">
        <v>8000</v>
      </c>
      <c r="I150" s="253">
        <v>45180</v>
      </c>
      <c r="J150" s="252" t="s">
        <v>678</v>
      </c>
      <c r="K150" s="252" t="s">
        <v>173</v>
      </c>
      <c r="L150" s="252" t="s">
        <v>174</v>
      </c>
      <c r="M150" s="252" t="s">
        <v>81</v>
      </c>
      <c r="N150" s="252" t="s">
        <v>81</v>
      </c>
      <c r="O150" s="252" t="s">
        <v>81</v>
      </c>
      <c r="P150" s="252" t="s">
        <v>81</v>
      </c>
      <c r="Q150" s="290">
        <v>298.85597725570631</v>
      </c>
      <c r="R150" s="290" t="s">
        <v>81</v>
      </c>
      <c r="S150" s="140"/>
    </row>
    <row r="151" spans="1:19" hidden="1" x14ac:dyDescent="0.25">
      <c r="A151" s="140"/>
      <c r="B151" s="258">
        <v>5453</v>
      </c>
      <c r="C151" s="258" t="s">
        <v>560</v>
      </c>
      <c r="D151" s="258" t="s">
        <v>429</v>
      </c>
      <c r="E151" s="258" t="s">
        <v>487</v>
      </c>
      <c r="F151" s="258" t="s">
        <v>237</v>
      </c>
      <c r="G151" s="258" t="s">
        <v>14</v>
      </c>
      <c r="H151" s="258">
        <v>1000</v>
      </c>
      <c r="I151" s="259">
        <v>45189</v>
      </c>
      <c r="J151" s="258" t="s">
        <v>679</v>
      </c>
      <c r="K151" s="258" t="s">
        <v>173</v>
      </c>
      <c r="L151" s="258" t="s">
        <v>174</v>
      </c>
      <c r="M151" s="258" t="s">
        <v>81</v>
      </c>
      <c r="N151" s="258" t="s">
        <v>81</v>
      </c>
      <c r="O151" s="258" t="s">
        <v>81</v>
      </c>
      <c r="P151" s="258" t="s">
        <v>81</v>
      </c>
      <c r="Q151" s="289">
        <v>373.29385410948902</v>
      </c>
      <c r="R151" s="289" t="s">
        <v>81</v>
      </c>
      <c r="S151" s="140"/>
    </row>
    <row r="152" spans="1:19" hidden="1" x14ac:dyDescent="0.25">
      <c r="A152" s="140"/>
      <c r="B152" s="252">
        <v>5454</v>
      </c>
      <c r="C152" s="252" t="s">
        <v>272</v>
      </c>
      <c r="D152" s="252" t="s">
        <v>430</v>
      </c>
      <c r="E152" s="252" t="s">
        <v>272</v>
      </c>
      <c r="F152" s="252" t="s">
        <v>261</v>
      </c>
      <c r="G152" s="252" t="s">
        <v>14</v>
      </c>
      <c r="H152" s="252">
        <v>498.96</v>
      </c>
      <c r="I152" s="253">
        <v>45124</v>
      </c>
      <c r="J152" s="252" t="s">
        <v>680</v>
      </c>
      <c r="K152" s="252" t="s">
        <v>739</v>
      </c>
      <c r="L152" s="252" t="s">
        <v>738</v>
      </c>
      <c r="M152" s="252" t="s">
        <v>81</v>
      </c>
      <c r="N152" s="252" t="s">
        <v>81</v>
      </c>
      <c r="O152" s="252" t="s">
        <v>81</v>
      </c>
      <c r="P152" s="252" t="s">
        <v>81</v>
      </c>
      <c r="Q152" s="290" t="s">
        <v>81</v>
      </c>
      <c r="R152" s="290" t="s">
        <v>81</v>
      </c>
      <c r="S152" s="140"/>
    </row>
    <row r="153" spans="1:19" hidden="1" x14ac:dyDescent="0.25">
      <c r="A153" s="140"/>
      <c r="B153" s="258">
        <v>5455</v>
      </c>
      <c r="C153" s="258" t="s">
        <v>245</v>
      </c>
      <c r="D153" s="258" t="s">
        <v>431</v>
      </c>
      <c r="E153" s="258" t="s">
        <v>245</v>
      </c>
      <c r="F153" s="258" t="s">
        <v>246</v>
      </c>
      <c r="G153" s="258" t="s">
        <v>14</v>
      </c>
      <c r="H153" s="258">
        <v>6547</v>
      </c>
      <c r="I153" s="259">
        <v>45141</v>
      </c>
      <c r="J153" s="258" t="s">
        <v>681</v>
      </c>
      <c r="K153" s="258" t="s">
        <v>766</v>
      </c>
      <c r="L153" s="258" t="s">
        <v>765</v>
      </c>
      <c r="M153" s="258" t="s">
        <v>81</v>
      </c>
      <c r="N153" s="258" t="s">
        <v>81</v>
      </c>
      <c r="O153" s="258" t="s">
        <v>81</v>
      </c>
      <c r="P153" s="258" t="s">
        <v>81</v>
      </c>
      <c r="Q153" s="289">
        <v>312.13549431938424</v>
      </c>
      <c r="R153" s="289" t="s">
        <v>81</v>
      </c>
      <c r="S153" s="140"/>
    </row>
    <row r="154" spans="1:19" hidden="1" x14ac:dyDescent="0.25">
      <c r="A154" s="140"/>
      <c r="B154" s="252">
        <v>5456</v>
      </c>
      <c r="C154" s="252" t="s">
        <v>561</v>
      </c>
      <c r="D154" s="252" t="s">
        <v>432</v>
      </c>
      <c r="E154" s="252" t="s">
        <v>271</v>
      </c>
      <c r="F154" s="252" t="s">
        <v>269</v>
      </c>
      <c r="G154" s="252" t="s">
        <v>14</v>
      </c>
      <c r="H154" s="252">
        <v>145</v>
      </c>
      <c r="I154" s="253">
        <v>45079</v>
      </c>
      <c r="J154" s="252" t="s">
        <v>682</v>
      </c>
      <c r="K154" s="252" t="s">
        <v>81</v>
      </c>
      <c r="L154" s="252" t="s">
        <v>682</v>
      </c>
      <c r="M154" s="252" t="s">
        <v>81</v>
      </c>
      <c r="N154" s="252" t="s">
        <v>81</v>
      </c>
      <c r="O154" s="252" t="s">
        <v>81</v>
      </c>
      <c r="P154" s="252" t="s">
        <v>81</v>
      </c>
      <c r="Q154" s="290">
        <v>859.20036382452417</v>
      </c>
      <c r="R154" s="290" t="s">
        <v>81</v>
      </c>
      <c r="S154" s="140"/>
    </row>
    <row r="155" spans="1:19" hidden="1" x14ac:dyDescent="0.25">
      <c r="A155" s="140"/>
      <c r="B155" s="258">
        <v>5457</v>
      </c>
      <c r="C155" s="258" t="s">
        <v>488</v>
      </c>
      <c r="D155" s="258" t="s">
        <v>433</v>
      </c>
      <c r="E155" s="258" t="s">
        <v>488</v>
      </c>
      <c r="F155" s="258" t="s">
        <v>702</v>
      </c>
      <c r="G155" s="258" t="s">
        <v>17</v>
      </c>
      <c r="H155" s="258">
        <v>1000</v>
      </c>
      <c r="I155" s="259">
        <v>45093</v>
      </c>
      <c r="J155" s="258" t="s">
        <v>683</v>
      </c>
      <c r="K155" s="258" t="s">
        <v>179</v>
      </c>
      <c r="L155" s="258" t="s">
        <v>180</v>
      </c>
      <c r="M155" s="258" t="s">
        <v>81</v>
      </c>
      <c r="N155" s="258" t="s">
        <v>81</v>
      </c>
      <c r="O155" s="258" t="s">
        <v>81</v>
      </c>
      <c r="P155" s="258" t="s">
        <v>81</v>
      </c>
      <c r="Q155" s="289">
        <v>388.09542485491056</v>
      </c>
      <c r="R155" s="289" t="s">
        <v>81</v>
      </c>
      <c r="S155" s="140"/>
    </row>
    <row r="156" spans="1:19" hidden="1" x14ac:dyDescent="0.25">
      <c r="A156" s="140"/>
      <c r="B156" s="252">
        <v>5458</v>
      </c>
      <c r="C156" s="252" t="s">
        <v>244</v>
      </c>
      <c r="D156" s="252" t="s">
        <v>434</v>
      </c>
      <c r="E156" s="252" t="s">
        <v>163</v>
      </c>
      <c r="F156" s="252" t="s">
        <v>163</v>
      </c>
      <c r="G156" s="252" t="s">
        <v>17</v>
      </c>
      <c r="H156" s="252">
        <v>1000</v>
      </c>
      <c r="I156" s="253">
        <v>45176</v>
      </c>
      <c r="J156" s="252" t="s">
        <v>684</v>
      </c>
      <c r="K156" s="252" t="s">
        <v>750</v>
      </c>
      <c r="L156" s="252" t="s">
        <v>749</v>
      </c>
      <c r="M156" s="252" t="s">
        <v>81</v>
      </c>
      <c r="N156" s="252" t="s">
        <v>81</v>
      </c>
      <c r="O156" s="252" t="s">
        <v>81</v>
      </c>
      <c r="P156" s="252" t="s">
        <v>81</v>
      </c>
      <c r="Q156" s="290">
        <v>388.93730809851121</v>
      </c>
      <c r="R156" s="290" t="s">
        <v>81</v>
      </c>
      <c r="S156" s="140"/>
    </row>
    <row r="157" spans="1:19" hidden="1" x14ac:dyDescent="0.25">
      <c r="A157" s="140"/>
      <c r="B157" s="258">
        <v>5459</v>
      </c>
      <c r="C157" s="258" t="s">
        <v>488</v>
      </c>
      <c r="D157" s="258" t="s">
        <v>435</v>
      </c>
      <c r="E157" s="258" t="s">
        <v>488</v>
      </c>
      <c r="F157" s="258" t="s">
        <v>702</v>
      </c>
      <c r="G157" s="258" t="s">
        <v>17</v>
      </c>
      <c r="H157" s="258">
        <v>3000</v>
      </c>
      <c r="I157" s="259">
        <v>45132</v>
      </c>
      <c r="J157" s="258" t="s">
        <v>685</v>
      </c>
      <c r="K157" s="258" t="s">
        <v>172</v>
      </c>
      <c r="L157" s="258" t="s">
        <v>283</v>
      </c>
      <c r="M157" s="258" t="s">
        <v>81</v>
      </c>
      <c r="N157" s="258" t="s">
        <v>81</v>
      </c>
      <c r="O157" s="258" t="s">
        <v>81</v>
      </c>
      <c r="P157" s="258" t="s">
        <v>81</v>
      </c>
      <c r="Q157" s="289">
        <v>353.26779870083874</v>
      </c>
      <c r="R157" s="289" t="s">
        <v>81</v>
      </c>
      <c r="S157" s="140"/>
    </row>
    <row r="158" spans="1:19" x14ac:dyDescent="0.2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</row>
    <row r="159" spans="1:19" x14ac:dyDescent="0.25">
      <c r="A159" s="140"/>
      <c r="B159" s="254" t="s">
        <v>95</v>
      </c>
      <c r="C159" s="140"/>
      <c r="D159" s="140"/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</row>
    <row r="160" spans="1:19" x14ac:dyDescent="0.25">
      <c r="A160" s="140"/>
      <c r="B160" s="254" t="s">
        <v>299</v>
      </c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</row>
  </sheetData>
  <autoFilter ref="B4:R157" xr:uid="{00000000-0001-0000-0100-000000000000}">
    <filterColumn colId="11">
      <filters>
        <dateGroupItem year="2023" dateTimeGrouping="year"/>
        <dateGroupItem year="2022" dateTimeGrouping="year"/>
        <dateGroupItem year="2021" dateTimeGrouping="year"/>
        <dateGroupItem year="2020" dateTimeGrouping="year"/>
      </filters>
    </filterColumn>
    <sortState xmlns:xlrd2="http://schemas.microsoft.com/office/spreadsheetml/2017/richdata2" ref="B5:R157">
      <sortCondition ref="B4:B157"/>
    </sortState>
  </autoFilter>
  <mergeCells count="2">
    <mergeCell ref="E2:G2"/>
    <mergeCell ref="H2:L2"/>
  </mergeCells>
  <conditionalFormatting sqref="D4">
    <cfRule type="expression" dxfId="5" priority="1">
      <formula>#REF!=3</formula>
    </cfRule>
    <cfRule type="expression" dxfId="4" priority="2">
      <formula>#REF!=2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3">
    <tabColor rgb="FF18365C"/>
  </sheetPr>
  <dimension ref="A1:DD4251"/>
  <sheetViews>
    <sheetView zoomScale="70" zoomScaleNormal="70" workbookViewId="0">
      <selection activeCell="E24" sqref="E24"/>
    </sheetView>
  </sheetViews>
  <sheetFormatPr defaultColWidth="9.140625" defaultRowHeight="15" x14ac:dyDescent="0.25"/>
  <cols>
    <col min="1" max="1" width="6" style="106" customWidth="1"/>
    <col min="2" max="2" width="7.28515625" style="106" customWidth="1"/>
    <col min="3" max="3" width="31.85546875" style="178" customWidth="1"/>
    <col min="4" max="4" width="29.28515625" style="178" customWidth="1"/>
    <col min="5" max="5" width="17.85546875" style="178" customWidth="1"/>
    <col min="6" max="6" width="22.85546875" style="178" customWidth="1"/>
    <col min="7" max="7" width="20.7109375" style="178" customWidth="1"/>
    <col min="8" max="8" width="14.85546875" style="211" customWidth="1"/>
    <col min="9" max="9" width="13.7109375" style="179" customWidth="1"/>
    <col min="10" max="10" width="25.7109375" style="180" customWidth="1"/>
    <col min="11" max="11" width="25.140625" style="180" customWidth="1"/>
    <col min="12" max="12" width="27" style="180" customWidth="1"/>
    <col min="13" max="13" width="14.28515625" style="181" customWidth="1"/>
    <col min="14" max="14" width="13.140625" style="182" customWidth="1"/>
    <col min="15" max="15" width="14.28515625" style="178" customWidth="1"/>
    <col min="16" max="18" width="16.5703125" style="108" customWidth="1"/>
    <col min="19" max="19" width="6.42578125" style="106" customWidth="1"/>
    <col min="20" max="16384" width="9.140625" style="106"/>
  </cols>
  <sheetData>
    <row r="1" spans="1:108" ht="30" customHeight="1" x14ac:dyDescent="0.25">
      <c r="A1" s="140"/>
      <c r="B1" s="141"/>
      <c r="C1" s="141"/>
      <c r="D1" s="140"/>
      <c r="E1" s="140"/>
      <c r="F1" s="140"/>
      <c r="G1" s="140"/>
      <c r="H1" s="209"/>
      <c r="I1" s="177"/>
      <c r="J1" s="142"/>
      <c r="K1" s="142"/>
      <c r="L1" s="142"/>
      <c r="M1" s="143"/>
      <c r="N1" s="143"/>
      <c r="O1" s="142"/>
      <c r="P1" s="145"/>
      <c r="Q1" s="145"/>
      <c r="R1" s="145"/>
      <c r="S1" s="140"/>
    </row>
    <row r="2" spans="1:108" s="107" customFormat="1" ht="78" customHeight="1" x14ac:dyDescent="0.25">
      <c r="A2" s="140"/>
      <c r="B2" s="147"/>
      <c r="C2" s="147"/>
      <c r="D2" s="140"/>
      <c r="E2" s="299" t="s">
        <v>298</v>
      </c>
      <c r="F2" s="299"/>
      <c r="G2" s="299"/>
      <c r="H2" s="300" t="s">
        <v>300</v>
      </c>
      <c r="I2" s="300"/>
      <c r="J2" s="300"/>
      <c r="K2" s="300"/>
      <c r="L2" s="300"/>
      <c r="M2" s="143"/>
      <c r="N2" s="143"/>
      <c r="O2" s="142"/>
      <c r="P2" s="145"/>
      <c r="Q2" s="145"/>
      <c r="R2" s="145"/>
      <c r="S2" s="14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AT2" s="106"/>
      <c r="AU2" s="106"/>
      <c r="AV2" s="106"/>
      <c r="AW2" s="106"/>
      <c r="AX2" s="106"/>
      <c r="AY2" s="106"/>
      <c r="AZ2" s="106"/>
      <c r="BA2" s="106"/>
      <c r="BB2" s="106"/>
      <c r="BC2" s="106"/>
      <c r="BD2" s="106"/>
      <c r="BE2" s="106"/>
      <c r="BF2" s="106"/>
      <c r="BG2" s="106"/>
      <c r="BH2" s="106"/>
      <c r="BI2" s="106"/>
      <c r="BJ2" s="106"/>
      <c r="BK2" s="106"/>
      <c r="BL2" s="106"/>
      <c r="BM2" s="106"/>
      <c r="BN2" s="106"/>
      <c r="BO2" s="106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6"/>
      <c r="CM2" s="106"/>
      <c r="CN2" s="106"/>
      <c r="CO2" s="106"/>
      <c r="CP2" s="106"/>
      <c r="CQ2" s="106"/>
      <c r="CR2" s="106"/>
      <c r="CS2" s="106"/>
      <c r="CT2" s="106"/>
      <c r="CU2" s="106"/>
      <c r="CV2" s="106"/>
      <c r="CW2" s="106"/>
      <c r="CX2" s="106"/>
      <c r="CY2" s="106"/>
      <c r="CZ2" s="106"/>
      <c r="DA2" s="106"/>
      <c r="DB2" s="106"/>
      <c r="DC2" s="106"/>
      <c r="DD2" s="106"/>
    </row>
    <row r="3" spans="1:108" s="107" customFormat="1" ht="15.75" thickBot="1" x14ac:dyDescent="0.3">
      <c r="A3" s="140"/>
      <c r="B3" s="146"/>
      <c r="C3" s="141"/>
      <c r="D3" s="149"/>
      <c r="E3" s="141"/>
      <c r="F3" s="149"/>
      <c r="G3" s="150" t="s">
        <v>30</v>
      </c>
      <c r="H3" s="210"/>
      <c r="I3" s="151"/>
      <c r="J3" s="148"/>
      <c r="K3" s="148" t="s">
        <v>30</v>
      </c>
      <c r="L3" s="142"/>
      <c r="M3" s="143"/>
      <c r="N3" s="143"/>
      <c r="O3" s="142"/>
      <c r="P3" s="145"/>
      <c r="Q3" s="145"/>
      <c r="R3" s="145"/>
      <c r="S3" s="14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  <c r="AS3" s="106"/>
      <c r="AT3" s="106"/>
      <c r="AU3" s="106"/>
      <c r="AV3" s="106"/>
      <c r="AW3" s="106"/>
      <c r="AX3" s="106"/>
      <c r="AY3" s="106"/>
      <c r="AZ3" s="106"/>
      <c r="BA3" s="106"/>
      <c r="BB3" s="106"/>
      <c r="BC3" s="106"/>
      <c r="BD3" s="106"/>
      <c r="BE3" s="106"/>
      <c r="BF3" s="106"/>
      <c r="BG3" s="106"/>
      <c r="BH3" s="106"/>
      <c r="BI3" s="106"/>
      <c r="BJ3" s="106"/>
      <c r="BK3" s="106"/>
      <c r="BL3" s="106"/>
      <c r="BM3" s="106"/>
      <c r="BN3" s="106"/>
      <c r="BO3" s="106"/>
      <c r="BP3" s="106"/>
      <c r="BQ3" s="106"/>
      <c r="BR3" s="106"/>
      <c r="BS3" s="106"/>
      <c r="BT3" s="106"/>
      <c r="BU3" s="106"/>
      <c r="BV3" s="106"/>
      <c r="BW3" s="106"/>
      <c r="BX3" s="106"/>
      <c r="BY3" s="106"/>
      <c r="BZ3" s="106"/>
      <c r="CA3" s="106"/>
      <c r="CB3" s="106"/>
      <c r="CC3" s="106"/>
      <c r="CD3" s="106"/>
      <c r="CE3" s="106"/>
      <c r="CF3" s="106"/>
      <c r="CG3" s="106"/>
      <c r="CH3" s="106"/>
      <c r="CI3" s="106"/>
      <c r="CJ3" s="106"/>
      <c r="CK3" s="106"/>
      <c r="CL3" s="106"/>
      <c r="CM3" s="106"/>
      <c r="CN3" s="106"/>
      <c r="CO3" s="106"/>
      <c r="CP3" s="106"/>
      <c r="CQ3" s="106"/>
      <c r="CR3" s="106"/>
      <c r="CS3" s="106"/>
      <c r="CT3" s="106"/>
      <c r="CU3" s="106"/>
      <c r="CV3" s="106"/>
      <c r="CW3" s="106"/>
      <c r="CX3" s="106"/>
      <c r="CY3" s="106"/>
      <c r="CZ3" s="106"/>
      <c r="DA3" s="106"/>
      <c r="DB3" s="106"/>
      <c r="DC3" s="106"/>
      <c r="DD3" s="106"/>
    </row>
    <row r="4" spans="1:108" ht="60" x14ac:dyDescent="0.25">
      <c r="A4" s="140"/>
      <c r="B4" s="261" t="s">
        <v>20</v>
      </c>
      <c r="C4" s="261" t="s">
        <v>31</v>
      </c>
      <c r="D4" s="261" t="s">
        <v>24</v>
      </c>
      <c r="E4" s="261" t="s">
        <v>94</v>
      </c>
      <c r="F4" s="261" t="s">
        <v>32</v>
      </c>
      <c r="G4" s="261" t="s">
        <v>0</v>
      </c>
      <c r="H4" s="262" t="s">
        <v>1</v>
      </c>
      <c r="I4" s="260" t="s">
        <v>107</v>
      </c>
      <c r="J4" s="260" t="s">
        <v>57</v>
      </c>
      <c r="K4" s="261" t="s">
        <v>34</v>
      </c>
      <c r="L4" s="261" t="s">
        <v>35</v>
      </c>
      <c r="M4" s="260" t="s">
        <v>2</v>
      </c>
      <c r="N4" s="260" t="s">
        <v>33</v>
      </c>
      <c r="O4" s="261" t="s">
        <v>861</v>
      </c>
      <c r="P4" s="261" t="s">
        <v>95</v>
      </c>
      <c r="Q4" s="263" t="s">
        <v>123</v>
      </c>
      <c r="R4" s="263" t="s">
        <v>862</v>
      </c>
      <c r="S4" s="140"/>
    </row>
    <row r="5" spans="1:108" x14ac:dyDescent="0.25">
      <c r="A5" s="140"/>
      <c r="B5" s="258">
        <v>1</v>
      </c>
      <c r="C5" s="258" t="s">
        <v>127</v>
      </c>
      <c r="D5" s="258" t="s">
        <v>128</v>
      </c>
      <c r="E5" s="258" t="s">
        <v>126</v>
      </c>
      <c r="F5" s="258" t="s">
        <v>126</v>
      </c>
      <c r="G5" s="258" t="s">
        <v>13</v>
      </c>
      <c r="H5" s="258">
        <v>1000</v>
      </c>
      <c r="I5" s="259">
        <v>44771</v>
      </c>
      <c r="J5" s="258" t="s">
        <v>129</v>
      </c>
      <c r="K5" s="258" t="s">
        <v>130</v>
      </c>
      <c r="L5" s="258" t="s">
        <v>131</v>
      </c>
      <c r="M5" s="259">
        <v>44509</v>
      </c>
      <c r="N5" s="259">
        <v>44531</v>
      </c>
      <c r="O5" s="258" t="s">
        <v>83</v>
      </c>
      <c r="P5" s="258" t="s">
        <v>81</v>
      </c>
      <c r="Q5" s="289">
        <v>396.18691257379555</v>
      </c>
      <c r="R5" s="289" t="s">
        <v>81</v>
      </c>
      <c r="S5" s="140"/>
    </row>
    <row r="6" spans="1:108" x14ac:dyDescent="0.25">
      <c r="A6" s="140"/>
      <c r="B6" s="252">
        <v>2</v>
      </c>
      <c r="C6" s="252" t="s">
        <v>132</v>
      </c>
      <c r="D6" s="252" t="s">
        <v>81</v>
      </c>
      <c r="E6" s="252" t="s">
        <v>126</v>
      </c>
      <c r="F6" s="252" t="s">
        <v>126</v>
      </c>
      <c r="G6" s="252" t="s">
        <v>13</v>
      </c>
      <c r="H6" s="252">
        <v>375</v>
      </c>
      <c r="I6" s="252" t="s">
        <v>81</v>
      </c>
      <c r="J6" s="252" t="s">
        <v>81</v>
      </c>
      <c r="K6" s="252" t="s">
        <v>81</v>
      </c>
      <c r="L6" s="252" t="s">
        <v>81</v>
      </c>
      <c r="M6" s="253">
        <v>44664</v>
      </c>
      <c r="N6" s="253">
        <v>44840</v>
      </c>
      <c r="O6" s="252" t="s">
        <v>83</v>
      </c>
      <c r="P6" s="252" t="s">
        <v>81</v>
      </c>
      <c r="Q6" s="290">
        <v>616.30798297541867</v>
      </c>
      <c r="R6" s="290" t="s">
        <v>81</v>
      </c>
      <c r="S6" s="140"/>
    </row>
    <row r="7" spans="1:108" x14ac:dyDescent="0.25">
      <c r="A7" s="140"/>
      <c r="B7" s="258">
        <v>7</v>
      </c>
      <c r="C7" s="258" t="s">
        <v>133</v>
      </c>
      <c r="D7" s="258" t="s">
        <v>241</v>
      </c>
      <c r="E7" s="258" t="s">
        <v>126</v>
      </c>
      <c r="F7" s="258" t="s">
        <v>126</v>
      </c>
      <c r="G7" s="258" t="s">
        <v>13</v>
      </c>
      <c r="H7" s="258">
        <v>1000</v>
      </c>
      <c r="I7" s="259">
        <v>44418</v>
      </c>
      <c r="J7" s="258" t="s">
        <v>279</v>
      </c>
      <c r="K7" s="258" t="s">
        <v>145</v>
      </c>
      <c r="L7" s="258" t="s">
        <v>109</v>
      </c>
      <c r="M7" s="259">
        <v>44340</v>
      </c>
      <c r="N7" s="259">
        <v>44456</v>
      </c>
      <c r="O7" s="258" t="s">
        <v>83</v>
      </c>
      <c r="P7" s="258" t="s">
        <v>81</v>
      </c>
      <c r="Q7" s="289">
        <v>396.18691257379555</v>
      </c>
      <c r="R7" s="289" t="s">
        <v>81</v>
      </c>
      <c r="S7" s="140"/>
    </row>
    <row r="8" spans="1:108" x14ac:dyDescent="0.25">
      <c r="A8" s="140"/>
      <c r="B8" s="252">
        <v>8</v>
      </c>
      <c r="C8" s="252" t="s">
        <v>135</v>
      </c>
      <c r="D8" s="252" t="s">
        <v>156</v>
      </c>
      <c r="E8" s="252" t="s">
        <v>126</v>
      </c>
      <c r="F8" s="252" t="s">
        <v>126</v>
      </c>
      <c r="G8" s="252" t="s">
        <v>13</v>
      </c>
      <c r="H8" s="252">
        <v>900</v>
      </c>
      <c r="I8" s="253">
        <v>44498</v>
      </c>
      <c r="J8" s="252" t="s">
        <v>157</v>
      </c>
      <c r="K8" s="252" t="s">
        <v>149</v>
      </c>
      <c r="L8" s="252" t="s">
        <v>845</v>
      </c>
      <c r="M8" s="253">
        <v>44336</v>
      </c>
      <c r="N8" s="253">
        <v>44354</v>
      </c>
      <c r="O8" s="252" t="s">
        <v>83</v>
      </c>
      <c r="P8" s="252" t="s">
        <v>81</v>
      </c>
      <c r="Q8" s="290">
        <v>456.62069678294768</v>
      </c>
      <c r="R8" s="290" t="s">
        <v>81</v>
      </c>
      <c r="S8" s="140"/>
    </row>
    <row r="9" spans="1:108" x14ac:dyDescent="0.25">
      <c r="A9" s="140"/>
      <c r="B9" s="258">
        <v>9</v>
      </c>
      <c r="C9" s="258" t="s">
        <v>135</v>
      </c>
      <c r="D9" s="258" t="s">
        <v>81</v>
      </c>
      <c r="E9" s="258" t="s">
        <v>126</v>
      </c>
      <c r="F9" s="258" t="s">
        <v>126</v>
      </c>
      <c r="G9" s="258" t="s">
        <v>13</v>
      </c>
      <c r="H9" s="258">
        <v>380</v>
      </c>
      <c r="I9" s="258" t="s">
        <v>81</v>
      </c>
      <c r="J9" s="258" t="s">
        <v>81</v>
      </c>
      <c r="K9" s="258" t="s">
        <v>81</v>
      </c>
      <c r="L9" s="258" t="s">
        <v>81</v>
      </c>
      <c r="M9" s="259">
        <v>44543</v>
      </c>
      <c r="N9" s="259">
        <v>44582</v>
      </c>
      <c r="O9" s="258" t="s">
        <v>83</v>
      </c>
      <c r="P9" s="258" t="s">
        <v>81</v>
      </c>
      <c r="Q9" s="289">
        <v>613.78709940001715</v>
      </c>
      <c r="R9" s="289" t="s">
        <v>81</v>
      </c>
      <c r="S9" s="140"/>
    </row>
    <row r="10" spans="1:108" x14ac:dyDescent="0.25">
      <c r="A10" s="140"/>
      <c r="B10" s="140"/>
      <c r="C10" s="14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</row>
    <row r="11" spans="1:108" x14ac:dyDescent="0.25">
      <c r="A11" s="140"/>
      <c r="B11" s="254" t="s">
        <v>95</v>
      </c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</row>
    <row r="12" spans="1:108" x14ac:dyDescent="0.25">
      <c r="A12" s="140"/>
      <c r="B12" s="254" t="s">
        <v>299</v>
      </c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</row>
    <row r="13" spans="1:108" x14ac:dyDescent="0.25">
      <c r="A13" s="140"/>
      <c r="C13" s="106"/>
      <c r="D13" s="106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40"/>
    </row>
    <row r="14" spans="1:108" x14ac:dyDescent="0.25">
      <c r="A14" s="140"/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40"/>
    </row>
    <row r="15" spans="1:108" x14ac:dyDescent="0.25">
      <c r="A15" s="140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40"/>
    </row>
    <row r="16" spans="1:108" x14ac:dyDescent="0.25">
      <c r="A16" s="140"/>
      <c r="C16" s="106"/>
      <c r="D16" s="106"/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40"/>
    </row>
    <row r="17" spans="1:19" x14ac:dyDescent="0.25">
      <c r="A17" s="140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40"/>
    </row>
    <row r="18" spans="1:19" x14ac:dyDescent="0.25">
      <c r="A18" s="140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40"/>
    </row>
    <row r="19" spans="1:19" x14ac:dyDescent="0.25">
      <c r="A19" s="140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40"/>
    </row>
    <row r="20" spans="1:19" x14ac:dyDescent="0.25">
      <c r="A20" s="140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40"/>
    </row>
    <row r="21" spans="1:19" x14ac:dyDescent="0.25">
      <c r="A21" s="140"/>
      <c r="S21" s="140"/>
    </row>
    <row r="22" spans="1:19" x14ac:dyDescent="0.25">
      <c r="A22" s="140"/>
      <c r="S22" s="140"/>
    </row>
    <row r="23" spans="1:19" x14ac:dyDescent="0.25">
      <c r="A23" s="140"/>
      <c r="S23" s="140"/>
    </row>
    <row r="24" spans="1:19" x14ac:dyDescent="0.25">
      <c r="A24" s="140"/>
      <c r="S24" s="140"/>
    </row>
    <row r="25" spans="1:19" x14ac:dyDescent="0.25">
      <c r="A25" s="140"/>
      <c r="S25" s="140"/>
    </row>
    <row r="26" spans="1:19" x14ac:dyDescent="0.25">
      <c r="A26" s="140"/>
      <c r="S26" s="140"/>
    </row>
    <row r="27" spans="1:19" x14ac:dyDescent="0.25">
      <c r="A27" s="140"/>
      <c r="S27" s="140"/>
    </row>
    <row r="28" spans="1:19" x14ac:dyDescent="0.25">
      <c r="A28" s="140"/>
      <c r="S28" s="140"/>
    </row>
    <row r="29" spans="1:19" x14ac:dyDescent="0.25">
      <c r="A29" s="140"/>
      <c r="S29" s="140"/>
    </row>
    <row r="30" spans="1:19" x14ac:dyDescent="0.25">
      <c r="A30" s="140"/>
      <c r="S30" s="140"/>
    </row>
    <row r="31" spans="1:19" x14ac:dyDescent="0.25">
      <c r="A31" s="140"/>
      <c r="S31" s="140"/>
    </row>
    <row r="32" spans="1:19" x14ac:dyDescent="0.25">
      <c r="A32" s="140"/>
      <c r="S32" s="140"/>
    </row>
    <row r="33" spans="1:19" x14ac:dyDescent="0.25">
      <c r="A33" s="140"/>
      <c r="S33" s="140"/>
    </row>
    <row r="34" spans="1:19" x14ac:dyDescent="0.25">
      <c r="A34" s="140"/>
      <c r="S34" s="140"/>
    </row>
    <row r="35" spans="1:19" x14ac:dyDescent="0.25">
      <c r="A35" s="140"/>
      <c r="S35" s="140"/>
    </row>
    <row r="36" spans="1:19" x14ac:dyDescent="0.25">
      <c r="A36" s="140"/>
      <c r="S36" s="140"/>
    </row>
    <row r="37" spans="1:19" x14ac:dyDescent="0.25">
      <c r="A37" s="140"/>
      <c r="S37" s="140"/>
    </row>
    <row r="38" spans="1:19" x14ac:dyDescent="0.25">
      <c r="A38" s="140"/>
      <c r="S38" s="140"/>
    </row>
    <row r="39" spans="1:19" x14ac:dyDescent="0.25">
      <c r="A39" s="140"/>
      <c r="S39" s="140"/>
    </row>
    <row r="40" spans="1:19" x14ac:dyDescent="0.25">
      <c r="A40" s="140"/>
      <c r="S40" s="140"/>
    </row>
    <row r="41" spans="1:19" x14ac:dyDescent="0.25">
      <c r="A41" s="140"/>
      <c r="S41" s="140"/>
    </row>
    <row r="42" spans="1:19" x14ac:dyDescent="0.25">
      <c r="A42" s="140"/>
      <c r="S42" s="140"/>
    </row>
    <row r="43" spans="1:19" x14ac:dyDescent="0.25">
      <c r="A43" s="140"/>
      <c r="S43" s="140"/>
    </row>
    <row r="44" spans="1:19" x14ac:dyDescent="0.25">
      <c r="A44" s="140"/>
      <c r="S44" s="140"/>
    </row>
    <row r="45" spans="1:19" x14ac:dyDescent="0.25">
      <c r="A45" s="140"/>
      <c r="S45" s="140"/>
    </row>
    <row r="46" spans="1:19" x14ac:dyDescent="0.25">
      <c r="A46" s="140"/>
      <c r="S46" s="140"/>
    </row>
    <row r="47" spans="1:19" x14ac:dyDescent="0.25">
      <c r="A47" s="140"/>
      <c r="S47" s="140"/>
    </row>
    <row r="48" spans="1:19" x14ac:dyDescent="0.25">
      <c r="A48" s="140"/>
      <c r="S48" s="140"/>
    </row>
    <row r="49" spans="1:19" x14ac:dyDescent="0.25">
      <c r="A49" s="140"/>
      <c r="S49" s="140"/>
    </row>
    <row r="50" spans="1:19" x14ac:dyDescent="0.25">
      <c r="A50" s="140"/>
      <c r="S50" s="140"/>
    </row>
    <row r="51" spans="1:19" x14ac:dyDescent="0.25">
      <c r="A51" s="140"/>
      <c r="S51" s="140"/>
    </row>
    <row r="52" spans="1:19" x14ac:dyDescent="0.25">
      <c r="A52" s="140"/>
      <c r="S52" s="140"/>
    </row>
    <row r="53" spans="1:19" x14ac:dyDescent="0.25">
      <c r="A53" s="140"/>
      <c r="S53" s="140"/>
    </row>
    <row r="54" spans="1:19" x14ac:dyDescent="0.25">
      <c r="A54" s="140"/>
      <c r="S54" s="140"/>
    </row>
    <row r="55" spans="1:19" x14ac:dyDescent="0.25">
      <c r="A55" s="140"/>
      <c r="S55" s="140"/>
    </row>
    <row r="56" spans="1:19" x14ac:dyDescent="0.25">
      <c r="A56" s="140"/>
      <c r="S56" s="140"/>
    </row>
    <row r="57" spans="1:19" x14ac:dyDescent="0.25">
      <c r="A57" s="140"/>
      <c r="S57" s="140"/>
    </row>
    <row r="58" spans="1:19" x14ac:dyDescent="0.25">
      <c r="A58" s="140"/>
      <c r="S58" s="140"/>
    </row>
    <row r="59" spans="1:19" x14ac:dyDescent="0.25">
      <c r="A59" s="140"/>
      <c r="S59" s="140"/>
    </row>
    <row r="60" spans="1:19" x14ac:dyDescent="0.25">
      <c r="A60" s="140"/>
      <c r="S60" s="140"/>
    </row>
    <row r="61" spans="1:19" x14ac:dyDescent="0.25">
      <c r="A61" s="140"/>
      <c r="S61" s="140"/>
    </row>
    <row r="62" spans="1:19" x14ac:dyDescent="0.25">
      <c r="A62" s="140"/>
      <c r="S62" s="140"/>
    </row>
    <row r="63" spans="1:19" x14ac:dyDescent="0.25">
      <c r="A63" s="140"/>
      <c r="S63" s="140"/>
    </row>
    <row r="64" spans="1:19" x14ac:dyDescent="0.25">
      <c r="A64" s="140"/>
      <c r="S64" s="140"/>
    </row>
    <row r="65" spans="1:19" x14ac:dyDescent="0.25">
      <c r="A65" s="140"/>
      <c r="S65" s="140"/>
    </row>
    <row r="66" spans="1:19" x14ac:dyDescent="0.25">
      <c r="A66" s="140"/>
      <c r="S66" s="140"/>
    </row>
    <row r="67" spans="1:19" x14ac:dyDescent="0.25">
      <c r="A67" s="140"/>
      <c r="S67" s="140"/>
    </row>
    <row r="68" spans="1:19" x14ac:dyDescent="0.25">
      <c r="A68" s="140"/>
      <c r="S68" s="140"/>
    </row>
    <row r="69" spans="1:19" x14ac:dyDescent="0.25">
      <c r="A69" s="140"/>
      <c r="S69" s="140"/>
    </row>
    <row r="70" spans="1:19" x14ac:dyDescent="0.25">
      <c r="A70" s="140"/>
      <c r="S70" s="140"/>
    </row>
    <row r="71" spans="1:19" x14ac:dyDescent="0.25">
      <c r="A71" s="140"/>
      <c r="S71" s="140"/>
    </row>
    <row r="72" spans="1:19" x14ac:dyDescent="0.25">
      <c r="A72" s="140"/>
      <c r="S72" s="140"/>
    </row>
    <row r="73" spans="1:19" x14ac:dyDescent="0.25">
      <c r="A73" s="140"/>
      <c r="S73" s="140"/>
    </row>
    <row r="74" spans="1:19" x14ac:dyDescent="0.25">
      <c r="A74" s="140"/>
      <c r="S74" s="140"/>
    </row>
    <row r="75" spans="1:19" x14ac:dyDescent="0.25">
      <c r="A75" s="140"/>
      <c r="S75" s="140"/>
    </row>
    <row r="76" spans="1:19" x14ac:dyDescent="0.25">
      <c r="A76" s="140"/>
      <c r="S76" s="140"/>
    </row>
    <row r="77" spans="1:19" x14ac:dyDescent="0.25">
      <c r="A77" s="140"/>
      <c r="S77" s="140"/>
    </row>
    <row r="78" spans="1:19" x14ac:dyDescent="0.25">
      <c r="A78" s="140"/>
      <c r="S78" s="140"/>
    </row>
    <row r="79" spans="1:19" x14ac:dyDescent="0.25">
      <c r="A79" s="140"/>
      <c r="S79" s="140"/>
    </row>
    <row r="80" spans="1:19" x14ac:dyDescent="0.25">
      <c r="A80" s="140"/>
      <c r="S80" s="140"/>
    </row>
    <row r="81" spans="1:19" x14ac:dyDescent="0.25">
      <c r="A81" s="140"/>
      <c r="S81" s="140"/>
    </row>
    <row r="82" spans="1:19" x14ac:dyDescent="0.25">
      <c r="A82" s="140"/>
      <c r="S82" s="140"/>
    </row>
    <row r="83" spans="1:19" x14ac:dyDescent="0.25">
      <c r="A83" s="140"/>
      <c r="S83" s="140"/>
    </row>
    <row r="84" spans="1:19" x14ac:dyDescent="0.25">
      <c r="A84" s="140"/>
      <c r="S84" s="140"/>
    </row>
    <row r="85" spans="1:19" x14ac:dyDescent="0.25">
      <c r="A85" s="140"/>
      <c r="S85" s="140"/>
    </row>
    <row r="86" spans="1:19" x14ac:dyDescent="0.25">
      <c r="A86" s="140"/>
      <c r="S86" s="140"/>
    </row>
    <row r="87" spans="1:19" x14ac:dyDescent="0.25">
      <c r="A87" s="140"/>
      <c r="S87" s="140"/>
    </row>
    <row r="88" spans="1:19" x14ac:dyDescent="0.25">
      <c r="A88" s="140"/>
      <c r="S88" s="140"/>
    </row>
    <row r="89" spans="1:19" x14ac:dyDescent="0.25">
      <c r="A89" s="140"/>
      <c r="S89" s="140"/>
    </row>
    <row r="90" spans="1:19" x14ac:dyDescent="0.25">
      <c r="A90" s="140"/>
      <c r="S90" s="140"/>
    </row>
    <row r="91" spans="1:19" x14ac:dyDescent="0.25">
      <c r="A91" s="140"/>
      <c r="S91" s="140"/>
    </row>
    <row r="92" spans="1:19" x14ac:dyDescent="0.25">
      <c r="A92" s="140"/>
      <c r="S92" s="140"/>
    </row>
    <row r="93" spans="1:19" x14ac:dyDescent="0.25">
      <c r="A93" s="140"/>
      <c r="S93" s="140"/>
    </row>
    <row r="94" spans="1:19" x14ac:dyDescent="0.25">
      <c r="A94" s="140"/>
      <c r="S94" s="140"/>
    </row>
    <row r="95" spans="1:19" x14ac:dyDescent="0.25">
      <c r="A95" s="140"/>
      <c r="S95" s="140"/>
    </row>
    <row r="96" spans="1:19" x14ac:dyDescent="0.25">
      <c r="A96" s="140"/>
      <c r="S96" s="140"/>
    </row>
    <row r="97" spans="1:19" x14ac:dyDescent="0.25">
      <c r="A97" s="140"/>
      <c r="S97" s="140"/>
    </row>
    <row r="98" spans="1:19" x14ac:dyDescent="0.25">
      <c r="A98" s="140"/>
      <c r="S98" s="140"/>
    </row>
    <row r="99" spans="1:19" x14ac:dyDescent="0.25">
      <c r="A99" s="140"/>
      <c r="S99" s="140"/>
    </row>
    <row r="100" spans="1:19" x14ac:dyDescent="0.25">
      <c r="A100" s="140"/>
      <c r="S100" s="140"/>
    </row>
    <row r="101" spans="1:19" x14ac:dyDescent="0.25">
      <c r="A101" s="140"/>
      <c r="S101" s="140"/>
    </row>
    <row r="102" spans="1:19" x14ac:dyDescent="0.25">
      <c r="A102" s="140"/>
      <c r="S102" s="140"/>
    </row>
    <row r="103" spans="1:19" x14ac:dyDescent="0.25">
      <c r="A103" s="140"/>
      <c r="S103" s="140"/>
    </row>
    <row r="104" spans="1:19" x14ac:dyDescent="0.25">
      <c r="A104" s="140"/>
      <c r="S104" s="140"/>
    </row>
    <row r="105" spans="1:19" x14ac:dyDescent="0.25">
      <c r="A105" s="140"/>
      <c r="S105" s="140"/>
    </row>
    <row r="106" spans="1:19" x14ac:dyDescent="0.25">
      <c r="A106" s="140"/>
      <c r="S106" s="140"/>
    </row>
    <row r="107" spans="1:19" x14ac:dyDescent="0.25">
      <c r="A107" s="140"/>
      <c r="S107" s="140"/>
    </row>
    <row r="108" spans="1:19" x14ac:dyDescent="0.25">
      <c r="A108" s="140"/>
      <c r="S108" s="140"/>
    </row>
    <row r="109" spans="1:19" x14ac:dyDescent="0.25">
      <c r="A109" s="140"/>
      <c r="S109" s="140"/>
    </row>
    <row r="110" spans="1:19" x14ac:dyDescent="0.25">
      <c r="A110" s="140"/>
      <c r="S110" s="140"/>
    </row>
    <row r="111" spans="1:19" x14ac:dyDescent="0.25">
      <c r="A111" s="140"/>
      <c r="S111" s="140"/>
    </row>
    <row r="112" spans="1:19" x14ac:dyDescent="0.25">
      <c r="A112" s="140"/>
      <c r="S112" s="140"/>
    </row>
    <row r="113" spans="1:19" x14ac:dyDescent="0.25">
      <c r="A113" s="140"/>
      <c r="S113" s="140"/>
    </row>
    <row r="114" spans="1:19" x14ac:dyDescent="0.25">
      <c r="A114" s="140"/>
      <c r="S114" s="140"/>
    </row>
    <row r="115" spans="1:19" x14ac:dyDescent="0.25">
      <c r="A115" s="140"/>
      <c r="S115" s="140"/>
    </row>
    <row r="116" spans="1:19" x14ac:dyDescent="0.25">
      <c r="A116" s="140"/>
      <c r="S116" s="140"/>
    </row>
    <row r="117" spans="1:19" x14ac:dyDescent="0.25">
      <c r="A117" s="140"/>
      <c r="S117" s="140"/>
    </row>
    <row r="118" spans="1:19" x14ac:dyDescent="0.25">
      <c r="A118" s="140"/>
      <c r="S118" s="140"/>
    </row>
    <row r="119" spans="1:19" x14ac:dyDescent="0.25">
      <c r="A119" s="140"/>
      <c r="S119" s="140"/>
    </row>
    <row r="120" spans="1:19" x14ac:dyDescent="0.25">
      <c r="A120" s="140"/>
      <c r="S120" s="140"/>
    </row>
    <row r="121" spans="1:19" x14ac:dyDescent="0.25">
      <c r="A121" s="140"/>
      <c r="S121" s="140"/>
    </row>
    <row r="122" spans="1:19" x14ac:dyDescent="0.25">
      <c r="A122" s="140"/>
      <c r="S122" s="140"/>
    </row>
    <row r="123" spans="1:19" x14ac:dyDescent="0.25">
      <c r="A123" s="140"/>
      <c r="S123" s="140"/>
    </row>
    <row r="124" spans="1:19" x14ac:dyDescent="0.25">
      <c r="A124" s="140"/>
      <c r="S124" s="140"/>
    </row>
    <row r="125" spans="1:19" x14ac:dyDescent="0.25">
      <c r="A125" s="140"/>
      <c r="S125" s="140"/>
    </row>
    <row r="126" spans="1:19" x14ac:dyDescent="0.25">
      <c r="A126" s="140"/>
      <c r="S126" s="140"/>
    </row>
    <row r="127" spans="1:19" x14ac:dyDescent="0.25">
      <c r="A127" s="140"/>
      <c r="S127" s="140"/>
    </row>
    <row r="128" spans="1:19" x14ac:dyDescent="0.25">
      <c r="A128" s="140"/>
      <c r="S128" s="140"/>
    </row>
    <row r="129" spans="1:19" x14ac:dyDescent="0.25">
      <c r="A129" s="140"/>
      <c r="S129" s="140"/>
    </row>
    <row r="130" spans="1:19" x14ac:dyDescent="0.25">
      <c r="A130" s="140"/>
      <c r="S130" s="140"/>
    </row>
    <row r="131" spans="1:19" x14ac:dyDescent="0.25">
      <c r="A131" s="140"/>
      <c r="S131" s="140"/>
    </row>
    <row r="132" spans="1:19" x14ac:dyDescent="0.25">
      <c r="A132" s="140"/>
      <c r="S132" s="140"/>
    </row>
    <row r="133" spans="1:19" x14ac:dyDescent="0.25">
      <c r="A133" s="140"/>
      <c r="S133" s="140"/>
    </row>
    <row r="134" spans="1:19" x14ac:dyDescent="0.25">
      <c r="A134" s="140"/>
      <c r="S134" s="140"/>
    </row>
    <row r="135" spans="1:19" x14ac:dyDescent="0.25">
      <c r="A135" s="140"/>
      <c r="S135" s="140"/>
    </row>
    <row r="136" spans="1:19" x14ac:dyDescent="0.25">
      <c r="A136" s="140"/>
      <c r="S136" s="140"/>
    </row>
    <row r="137" spans="1:19" x14ac:dyDescent="0.25">
      <c r="A137" s="140"/>
      <c r="S137" s="140"/>
    </row>
    <row r="138" spans="1:19" x14ac:dyDescent="0.25">
      <c r="A138" s="140"/>
      <c r="S138" s="140"/>
    </row>
    <row r="139" spans="1:19" x14ac:dyDescent="0.25">
      <c r="A139" s="140"/>
      <c r="S139" s="140"/>
    </row>
    <row r="140" spans="1:19" x14ac:dyDescent="0.25">
      <c r="A140" s="140"/>
      <c r="S140" s="140"/>
    </row>
    <row r="141" spans="1:19" x14ac:dyDescent="0.25">
      <c r="A141" s="140"/>
      <c r="S141" s="140"/>
    </row>
    <row r="142" spans="1:19" x14ac:dyDescent="0.25">
      <c r="A142" s="140"/>
      <c r="S142" s="140"/>
    </row>
    <row r="143" spans="1:19" x14ac:dyDescent="0.25">
      <c r="A143" s="140"/>
      <c r="S143" s="140"/>
    </row>
    <row r="144" spans="1:19" x14ac:dyDescent="0.25">
      <c r="A144" s="140"/>
      <c r="S144" s="140"/>
    </row>
    <row r="145" spans="1:19" x14ac:dyDescent="0.25">
      <c r="A145" s="140"/>
      <c r="S145" s="140"/>
    </row>
    <row r="146" spans="1:19" x14ac:dyDescent="0.25">
      <c r="A146" s="140"/>
      <c r="S146" s="140"/>
    </row>
    <row r="147" spans="1:19" x14ac:dyDescent="0.25">
      <c r="A147" s="140"/>
      <c r="S147" s="140"/>
    </row>
    <row r="148" spans="1:19" x14ac:dyDescent="0.25">
      <c r="A148" s="140"/>
      <c r="S148" s="140"/>
    </row>
    <row r="149" spans="1:19" x14ac:dyDescent="0.25">
      <c r="A149" s="140"/>
      <c r="S149" s="140"/>
    </row>
    <row r="150" spans="1:19" x14ac:dyDescent="0.25">
      <c r="A150" s="140"/>
      <c r="S150" s="140"/>
    </row>
    <row r="151" spans="1:19" x14ac:dyDescent="0.25">
      <c r="A151" s="140"/>
      <c r="S151" s="140"/>
    </row>
    <row r="152" spans="1:19" x14ac:dyDescent="0.25">
      <c r="A152" s="140"/>
      <c r="S152" s="140"/>
    </row>
    <row r="153" spans="1:19" x14ac:dyDescent="0.25">
      <c r="A153" s="140"/>
      <c r="S153" s="140"/>
    </row>
    <row r="154" spans="1:19" x14ac:dyDescent="0.25">
      <c r="A154" s="140"/>
      <c r="S154" s="140"/>
    </row>
    <row r="155" spans="1:19" x14ac:dyDescent="0.25">
      <c r="A155" s="140"/>
      <c r="S155" s="140"/>
    </row>
    <row r="156" spans="1:19" x14ac:dyDescent="0.25">
      <c r="A156" s="140"/>
      <c r="S156" s="140"/>
    </row>
    <row r="157" spans="1:19" x14ac:dyDescent="0.25">
      <c r="A157" s="140"/>
      <c r="S157" s="140"/>
    </row>
    <row r="158" spans="1:19" x14ac:dyDescent="0.25">
      <c r="A158" s="140"/>
      <c r="S158" s="140"/>
    </row>
    <row r="159" spans="1:19" x14ac:dyDescent="0.25">
      <c r="A159" s="140"/>
      <c r="S159" s="140"/>
    </row>
    <row r="160" spans="1:19" x14ac:dyDescent="0.25">
      <c r="A160" s="140"/>
      <c r="S160" s="140"/>
    </row>
    <row r="161" spans="1:19" x14ac:dyDescent="0.25">
      <c r="A161" s="140"/>
      <c r="S161" s="140"/>
    </row>
    <row r="162" spans="1:19" x14ac:dyDescent="0.25">
      <c r="A162" s="140"/>
      <c r="S162" s="140"/>
    </row>
    <row r="163" spans="1:19" x14ac:dyDescent="0.25">
      <c r="A163" s="140"/>
      <c r="S163" s="140"/>
    </row>
    <row r="164" spans="1:19" x14ac:dyDescent="0.25">
      <c r="A164" s="140"/>
      <c r="S164" s="140"/>
    </row>
    <row r="165" spans="1:19" x14ac:dyDescent="0.25">
      <c r="A165" s="140"/>
      <c r="S165" s="140"/>
    </row>
    <row r="166" spans="1:19" x14ac:dyDescent="0.25">
      <c r="A166" s="140"/>
      <c r="S166" s="140"/>
    </row>
    <row r="167" spans="1:19" x14ac:dyDescent="0.25">
      <c r="A167" s="140"/>
      <c r="S167" s="140"/>
    </row>
    <row r="168" spans="1:19" x14ac:dyDescent="0.25">
      <c r="A168" s="140"/>
      <c r="S168" s="140"/>
    </row>
    <row r="169" spans="1:19" x14ac:dyDescent="0.25">
      <c r="A169" s="140"/>
      <c r="S169" s="140"/>
    </row>
    <row r="170" spans="1:19" x14ac:dyDescent="0.25">
      <c r="A170" s="140"/>
      <c r="S170" s="140"/>
    </row>
    <row r="171" spans="1:19" x14ac:dyDescent="0.25">
      <c r="A171" s="140"/>
      <c r="S171" s="140"/>
    </row>
    <row r="172" spans="1:19" x14ac:dyDescent="0.25">
      <c r="A172" s="140"/>
      <c r="S172" s="140"/>
    </row>
    <row r="173" spans="1:19" x14ac:dyDescent="0.25">
      <c r="A173" s="140"/>
      <c r="S173" s="140"/>
    </row>
    <row r="174" spans="1:19" x14ac:dyDescent="0.25">
      <c r="A174" s="140"/>
      <c r="S174" s="140"/>
    </row>
    <row r="175" spans="1:19" x14ac:dyDescent="0.25">
      <c r="A175" s="140"/>
      <c r="S175" s="140"/>
    </row>
    <row r="176" spans="1:19" x14ac:dyDescent="0.25">
      <c r="A176" s="140"/>
      <c r="S176" s="140"/>
    </row>
    <row r="177" spans="1:19" x14ac:dyDescent="0.25">
      <c r="A177" s="140"/>
      <c r="S177" s="140"/>
    </row>
    <row r="178" spans="1:19" x14ac:dyDescent="0.25">
      <c r="A178" s="140"/>
      <c r="S178" s="140"/>
    </row>
    <row r="179" spans="1:19" x14ac:dyDescent="0.25">
      <c r="A179" s="140"/>
      <c r="S179" s="140"/>
    </row>
    <row r="180" spans="1:19" x14ac:dyDescent="0.25">
      <c r="A180" s="140"/>
      <c r="S180" s="140"/>
    </row>
    <row r="181" spans="1:19" x14ac:dyDescent="0.25">
      <c r="A181" s="140"/>
      <c r="S181" s="140"/>
    </row>
    <row r="182" spans="1:19" x14ac:dyDescent="0.25">
      <c r="A182" s="140"/>
      <c r="S182" s="140"/>
    </row>
    <row r="183" spans="1:19" x14ac:dyDescent="0.25">
      <c r="A183" s="140"/>
      <c r="S183" s="140"/>
    </row>
    <row r="184" spans="1:19" x14ac:dyDescent="0.25">
      <c r="A184" s="140"/>
      <c r="S184" s="140"/>
    </row>
    <row r="185" spans="1:19" x14ac:dyDescent="0.25">
      <c r="A185" s="140"/>
      <c r="S185" s="140"/>
    </row>
    <row r="186" spans="1:19" x14ac:dyDescent="0.25">
      <c r="A186" s="140"/>
      <c r="S186" s="140"/>
    </row>
    <row r="187" spans="1:19" x14ac:dyDescent="0.25">
      <c r="A187" s="140"/>
      <c r="S187" s="140"/>
    </row>
    <row r="188" spans="1:19" x14ac:dyDescent="0.25">
      <c r="A188" s="140"/>
      <c r="S188" s="140"/>
    </row>
    <row r="189" spans="1:19" x14ac:dyDescent="0.25">
      <c r="A189" s="140"/>
      <c r="S189" s="140"/>
    </row>
    <row r="190" spans="1:19" x14ac:dyDescent="0.25">
      <c r="A190" s="140"/>
      <c r="S190" s="140"/>
    </row>
    <row r="191" spans="1:19" x14ac:dyDescent="0.25">
      <c r="A191" s="140"/>
      <c r="S191" s="140"/>
    </row>
    <row r="192" spans="1:19" x14ac:dyDescent="0.25">
      <c r="A192" s="140"/>
      <c r="S192" s="140"/>
    </row>
    <row r="193" spans="1:19" x14ac:dyDescent="0.25">
      <c r="A193" s="140"/>
      <c r="S193" s="140"/>
    </row>
    <row r="194" spans="1:19" x14ac:dyDescent="0.25">
      <c r="A194" s="140"/>
      <c r="S194" s="140"/>
    </row>
    <row r="195" spans="1:19" x14ac:dyDescent="0.25">
      <c r="A195" s="140"/>
      <c r="S195" s="140"/>
    </row>
    <row r="196" spans="1:19" x14ac:dyDescent="0.25">
      <c r="A196" s="140"/>
      <c r="S196" s="140"/>
    </row>
    <row r="197" spans="1:19" x14ac:dyDescent="0.25">
      <c r="A197" s="140"/>
      <c r="S197" s="140"/>
    </row>
    <row r="198" spans="1:19" x14ac:dyDescent="0.25">
      <c r="A198" s="140"/>
      <c r="S198" s="140"/>
    </row>
    <row r="199" spans="1:19" x14ac:dyDescent="0.25">
      <c r="A199" s="140"/>
      <c r="S199" s="140"/>
    </row>
    <row r="200" spans="1:19" x14ac:dyDescent="0.25">
      <c r="A200" s="140"/>
      <c r="S200" s="140"/>
    </row>
    <row r="201" spans="1:19" x14ac:dyDescent="0.25">
      <c r="A201" s="140"/>
      <c r="S201" s="140"/>
    </row>
    <row r="202" spans="1:19" x14ac:dyDescent="0.25">
      <c r="A202" s="140"/>
      <c r="S202" s="140"/>
    </row>
    <row r="203" spans="1:19" x14ac:dyDescent="0.25">
      <c r="A203" s="140"/>
      <c r="S203" s="140"/>
    </row>
    <row r="204" spans="1:19" x14ac:dyDescent="0.25">
      <c r="A204" s="140"/>
      <c r="S204" s="140"/>
    </row>
    <row r="205" spans="1:19" x14ac:dyDescent="0.25">
      <c r="A205" s="140"/>
      <c r="S205" s="140"/>
    </row>
    <row r="206" spans="1:19" x14ac:dyDescent="0.25">
      <c r="A206" s="140"/>
      <c r="S206" s="140"/>
    </row>
    <row r="207" spans="1:19" x14ac:dyDescent="0.25">
      <c r="A207" s="140"/>
      <c r="S207" s="140"/>
    </row>
    <row r="208" spans="1:19" x14ac:dyDescent="0.25">
      <c r="A208" s="140"/>
      <c r="S208" s="140"/>
    </row>
    <row r="209" spans="1:19" x14ac:dyDescent="0.25">
      <c r="A209" s="140"/>
      <c r="S209" s="140"/>
    </row>
    <row r="210" spans="1:19" x14ac:dyDescent="0.25">
      <c r="A210" s="140"/>
      <c r="S210" s="140"/>
    </row>
    <row r="211" spans="1:19" x14ac:dyDescent="0.25">
      <c r="A211" s="140"/>
      <c r="S211" s="140"/>
    </row>
    <row r="212" spans="1:19" x14ac:dyDescent="0.25">
      <c r="A212" s="140"/>
      <c r="S212" s="140"/>
    </row>
    <row r="213" spans="1:19" x14ac:dyDescent="0.25">
      <c r="A213" s="140"/>
      <c r="S213" s="140"/>
    </row>
    <row r="214" spans="1:19" x14ac:dyDescent="0.25">
      <c r="A214" s="140"/>
      <c r="S214" s="140"/>
    </row>
    <row r="215" spans="1:19" x14ac:dyDescent="0.25">
      <c r="A215" s="140"/>
      <c r="S215" s="140"/>
    </row>
    <row r="216" spans="1:19" x14ac:dyDescent="0.25">
      <c r="A216" s="140"/>
      <c r="S216" s="140"/>
    </row>
    <row r="217" spans="1:19" x14ac:dyDescent="0.25">
      <c r="A217" s="140"/>
      <c r="S217" s="140"/>
    </row>
    <row r="218" spans="1:19" x14ac:dyDescent="0.25">
      <c r="A218" s="140"/>
      <c r="S218" s="140"/>
    </row>
    <row r="219" spans="1:19" x14ac:dyDescent="0.25">
      <c r="A219" s="140"/>
      <c r="S219" s="140"/>
    </row>
    <row r="220" spans="1:19" x14ac:dyDescent="0.25">
      <c r="A220" s="140"/>
      <c r="S220" s="140"/>
    </row>
    <row r="221" spans="1:19" x14ac:dyDescent="0.25">
      <c r="A221" s="140"/>
      <c r="S221" s="140"/>
    </row>
    <row r="222" spans="1:19" x14ac:dyDescent="0.25">
      <c r="A222" s="140"/>
      <c r="S222" s="140"/>
    </row>
    <row r="223" spans="1:19" x14ac:dyDescent="0.25">
      <c r="A223" s="140"/>
      <c r="S223" s="140"/>
    </row>
    <row r="224" spans="1:19" x14ac:dyDescent="0.25">
      <c r="A224" s="140"/>
      <c r="S224" s="140"/>
    </row>
    <row r="225" spans="1:19" x14ac:dyDescent="0.25">
      <c r="A225" s="140"/>
      <c r="S225" s="140"/>
    </row>
    <row r="226" spans="1:19" x14ac:dyDescent="0.25">
      <c r="A226" s="140"/>
      <c r="S226" s="140"/>
    </row>
    <row r="227" spans="1:19" x14ac:dyDescent="0.25">
      <c r="A227" s="140"/>
      <c r="S227" s="140"/>
    </row>
    <row r="228" spans="1:19" x14ac:dyDescent="0.25">
      <c r="A228" s="140"/>
      <c r="S228" s="140"/>
    </row>
    <row r="229" spans="1:19" x14ac:dyDescent="0.25">
      <c r="A229" s="140"/>
      <c r="S229" s="140"/>
    </row>
    <row r="230" spans="1:19" x14ac:dyDescent="0.25">
      <c r="A230" s="140"/>
      <c r="S230" s="140"/>
    </row>
    <row r="231" spans="1:19" x14ac:dyDescent="0.25">
      <c r="A231" s="140"/>
      <c r="S231" s="140"/>
    </row>
    <row r="232" spans="1:19" x14ac:dyDescent="0.25">
      <c r="A232" s="140"/>
      <c r="S232" s="140"/>
    </row>
    <row r="233" spans="1:19" x14ac:dyDescent="0.25">
      <c r="A233" s="140"/>
      <c r="S233" s="140"/>
    </row>
    <row r="234" spans="1:19" x14ac:dyDescent="0.25">
      <c r="A234" s="140"/>
      <c r="S234" s="140"/>
    </row>
    <row r="235" spans="1:19" x14ac:dyDescent="0.25">
      <c r="A235" s="140"/>
      <c r="S235" s="140"/>
    </row>
    <row r="236" spans="1:19" x14ac:dyDescent="0.25">
      <c r="A236" s="140"/>
      <c r="S236" s="140"/>
    </row>
    <row r="237" spans="1:19" x14ac:dyDescent="0.25">
      <c r="A237" s="140"/>
      <c r="S237" s="140"/>
    </row>
    <row r="238" spans="1:19" x14ac:dyDescent="0.25">
      <c r="A238" s="140"/>
      <c r="S238" s="140"/>
    </row>
    <row r="239" spans="1:19" x14ac:dyDescent="0.25">
      <c r="A239" s="140"/>
      <c r="S239" s="140"/>
    </row>
    <row r="240" spans="1:19" x14ac:dyDescent="0.25">
      <c r="A240" s="140"/>
      <c r="S240" s="140"/>
    </row>
    <row r="241" spans="1:19" x14ac:dyDescent="0.25">
      <c r="A241" s="140"/>
      <c r="S241" s="140"/>
    </row>
    <row r="242" spans="1:19" x14ac:dyDescent="0.25">
      <c r="A242" s="140"/>
      <c r="S242" s="140"/>
    </row>
    <row r="243" spans="1:19" x14ac:dyDescent="0.25">
      <c r="A243" s="140"/>
      <c r="S243" s="140"/>
    </row>
    <row r="244" spans="1:19" x14ac:dyDescent="0.25">
      <c r="A244" s="140"/>
      <c r="S244" s="140"/>
    </row>
    <row r="245" spans="1:19" x14ac:dyDescent="0.25">
      <c r="A245" s="140"/>
      <c r="S245" s="140"/>
    </row>
    <row r="246" spans="1:19" x14ac:dyDescent="0.25">
      <c r="A246" s="140"/>
      <c r="S246" s="140"/>
    </row>
    <row r="247" spans="1:19" x14ac:dyDescent="0.25">
      <c r="A247" s="140"/>
      <c r="S247" s="140"/>
    </row>
    <row r="248" spans="1:19" x14ac:dyDescent="0.25">
      <c r="A248" s="140"/>
      <c r="S248" s="140"/>
    </row>
    <row r="249" spans="1:19" x14ac:dyDescent="0.25">
      <c r="A249" s="140"/>
      <c r="S249" s="140"/>
    </row>
    <row r="250" spans="1:19" x14ac:dyDescent="0.25">
      <c r="A250" s="140"/>
      <c r="S250" s="140"/>
    </row>
    <row r="251" spans="1:19" x14ac:dyDescent="0.25">
      <c r="A251" s="140"/>
      <c r="S251" s="140"/>
    </row>
    <row r="252" spans="1:19" x14ac:dyDescent="0.25">
      <c r="A252" s="140"/>
      <c r="S252" s="140"/>
    </row>
    <row r="253" spans="1:19" x14ac:dyDescent="0.25">
      <c r="A253" s="140"/>
      <c r="S253" s="140"/>
    </row>
    <row r="254" spans="1:19" x14ac:dyDescent="0.25">
      <c r="A254" s="140"/>
      <c r="S254" s="140"/>
    </row>
    <row r="255" spans="1:19" x14ac:dyDescent="0.25">
      <c r="A255" s="140"/>
      <c r="S255" s="140"/>
    </row>
    <row r="256" spans="1:19" x14ac:dyDescent="0.25">
      <c r="A256" s="140"/>
      <c r="S256" s="140"/>
    </row>
    <row r="257" spans="1:19" x14ac:dyDescent="0.25">
      <c r="A257" s="140"/>
      <c r="S257" s="140"/>
    </row>
    <row r="258" spans="1:19" x14ac:dyDescent="0.25">
      <c r="A258" s="140"/>
      <c r="S258" s="140"/>
    </row>
    <row r="259" spans="1:19" x14ac:dyDescent="0.25">
      <c r="A259" s="140"/>
      <c r="S259" s="140"/>
    </row>
    <row r="260" spans="1:19" x14ac:dyDescent="0.25">
      <c r="A260" s="140"/>
      <c r="S260" s="140"/>
    </row>
    <row r="261" spans="1:19" x14ac:dyDescent="0.25">
      <c r="A261" s="140"/>
      <c r="S261" s="140"/>
    </row>
    <row r="262" spans="1:19" x14ac:dyDescent="0.25">
      <c r="A262" s="140"/>
      <c r="S262" s="140"/>
    </row>
    <row r="263" spans="1:19" x14ac:dyDescent="0.25">
      <c r="A263" s="140"/>
      <c r="S263" s="140"/>
    </row>
    <row r="264" spans="1:19" x14ac:dyDescent="0.25">
      <c r="A264" s="140"/>
      <c r="S264" s="140"/>
    </row>
    <row r="265" spans="1:19" x14ac:dyDescent="0.25">
      <c r="A265" s="140"/>
      <c r="S265" s="140"/>
    </row>
    <row r="266" spans="1:19" x14ac:dyDescent="0.25">
      <c r="A266" s="140"/>
      <c r="S266" s="140"/>
    </row>
    <row r="267" spans="1:19" x14ac:dyDescent="0.25">
      <c r="A267" s="140"/>
      <c r="S267" s="140"/>
    </row>
    <row r="268" spans="1:19" x14ac:dyDescent="0.25">
      <c r="A268" s="140"/>
      <c r="S268" s="140"/>
    </row>
    <row r="269" spans="1:19" x14ac:dyDescent="0.25">
      <c r="A269" s="140"/>
      <c r="S269" s="140"/>
    </row>
    <row r="270" spans="1:19" x14ac:dyDescent="0.25">
      <c r="A270" s="140"/>
      <c r="S270" s="140"/>
    </row>
    <row r="271" spans="1:19" x14ac:dyDescent="0.25">
      <c r="A271" s="140"/>
      <c r="S271" s="140"/>
    </row>
    <row r="272" spans="1:19" x14ac:dyDescent="0.25">
      <c r="A272" s="140"/>
      <c r="S272" s="140"/>
    </row>
    <row r="273" spans="1:19" x14ac:dyDescent="0.25">
      <c r="A273" s="140"/>
      <c r="S273" s="140"/>
    </row>
    <row r="274" spans="1:19" x14ac:dyDescent="0.25">
      <c r="A274" s="140"/>
      <c r="S274" s="140"/>
    </row>
    <row r="275" spans="1:19" x14ac:dyDescent="0.25">
      <c r="A275" s="140"/>
      <c r="S275" s="140"/>
    </row>
    <row r="276" spans="1:19" x14ac:dyDescent="0.25">
      <c r="A276" s="140"/>
      <c r="S276" s="140"/>
    </row>
    <row r="277" spans="1:19" x14ac:dyDescent="0.25">
      <c r="A277" s="140"/>
      <c r="S277" s="140"/>
    </row>
    <row r="278" spans="1:19" x14ac:dyDescent="0.25">
      <c r="A278" s="140"/>
      <c r="S278" s="140"/>
    </row>
    <row r="279" spans="1:19" x14ac:dyDescent="0.25">
      <c r="A279" s="140"/>
      <c r="S279" s="140"/>
    </row>
    <row r="280" spans="1:19" x14ac:dyDescent="0.25">
      <c r="A280" s="140"/>
      <c r="S280" s="140"/>
    </row>
    <row r="281" spans="1:19" x14ac:dyDescent="0.25">
      <c r="A281" s="140"/>
      <c r="S281" s="140"/>
    </row>
    <row r="282" spans="1:19" x14ac:dyDescent="0.25">
      <c r="A282" s="140"/>
      <c r="S282" s="140"/>
    </row>
    <row r="283" spans="1:19" x14ac:dyDescent="0.25">
      <c r="A283" s="140"/>
      <c r="S283" s="140"/>
    </row>
    <row r="284" spans="1:19" x14ac:dyDescent="0.25">
      <c r="A284" s="140"/>
      <c r="S284" s="140"/>
    </row>
    <row r="285" spans="1:19" x14ac:dyDescent="0.25">
      <c r="A285" s="140"/>
      <c r="S285" s="140"/>
    </row>
    <row r="286" spans="1:19" x14ac:dyDescent="0.25">
      <c r="A286" s="140"/>
      <c r="S286" s="140"/>
    </row>
    <row r="287" spans="1:19" x14ac:dyDescent="0.25">
      <c r="A287" s="140"/>
      <c r="S287" s="140"/>
    </row>
    <row r="288" spans="1:19" x14ac:dyDescent="0.25">
      <c r="A288" s="140"/>
      <c r="S288" s="140"/>
    </row>
    <row r="289" spans="1:19" x14ac:dyDescent="0.25">
      <c r="A289" s="140"/>
      <c r="S289" s="140"/>
    </row>
    <row r="290" spans="1:19" x14ac:dyDescent="0.25">
      <c r="A290" s="140"/>
      <c r="S290" s="140"/>
    </row>
    <row r="291" spans="1:19" x14ac:dyDescent="0.25">
      <c r="A291" s="140"/>
      <c r="S291" s="140"/>
    </row>
    <row r="292" spans="1:19" x14ac:dyDescent="0.25">
      <c r="A292" s="140"/>
      <c r="S292" s="140"/>
    </row>
    <row r="293" spans="1:19" x14ac:dyDescent="0.25">
      <c r="A293" s="140"/>
      <c r="S293" s="140"/>
    </row>
    <row r="294" spans="1:19" x14ac:dyDescent="0.25">
      <c r="A294" s="140"/>
      <c r="S294" s="140"/>
    </row>
    <row r="295" spans="1:19" x14ac:dyDescent="0.25">
      <c r="A295" s="140"/>
      <c r="S295" s="140"/>
    </row>
    <row r="296" spans="1:19" x14ac:dyDescent="0.25">
      <c r="A296" s="140"/>
      <c r="S296" s="140"/>
    </row>
    <row r="297" spans="1:19" x14ac:dyDescent="0.25">
      <c r="A297" s="140"/>
      <c r="S297" s="140"/>
    </row>
    <row r="298" spans="1:19" x14ac:dyDescent="0.25">
      <c r="A298" s="140"/>
      <c r="S298" s="140"/>
    </row>
    <row r="299" spans="1:19" x14ac:dyDescent="0.25">
      <c r="A299" s="140"/>
      <c r="S299" s="140"/>
    </row>
    <row r="300" spans="1:19" x14ac:dyDescent="0.25">
      <c r="A300" s="140"/>
      <c r="S300" s="140"/>
    </row>
    <row r="301" spans="1:19" x14ac:dyDescent="0.25">
      <c r="A301" s="140"/>
      <c r="S301" s="140"/>
    </row>
    <row r="302" spans="1:19" x14ac:dyDescent="0.25">
      <c r="A302" s="140"/>
      <c r="S302" s="140"/>
    </row>
    <row r="303" spans="1:19" x14ac:dyDescent="0.25">
      <c r="A303" s="140"/>
      <c r="S303" s="140"/>
    </row>
    <row r="304" spans="1:19" x14ac:dyDescent="0.25">
      <c r="A304" s="140"/>
      <c r="S304" s="140"/>
    </row>
    <row r="305" spans="1:19" x14ac:dyDescent="0.25">
      <c r="A305" s="140"/>
      <c r="S305" s="140"/>
    </row>
    <row r="306" spans="1:19" x14ac:dyDescent="0.25">
      <c r="A306" s="140"/>
      <c r="S306" s="140"/>
    </row>
    <row r="307" spans="1:19" x14ac:dyDescent="0.25">
      <c r="A307" s="140"/>
      <c r="S307" s="140"/>
    </row>
    <row r="308" spans="1:19" x14ac:dyDescent="0.25">
      <c r="A308" s="140"/>
      <c r="S308" s="140"/>
    </row>
    <row r="309" spans="1:19" x14ac:dyDescent="0.25">
      <c r="A309" s="140"/>
      <c r="S309" s="140"/>
    </row>
    <row r="310" spans="1:19" x14ac:dyDescent="0.25">
      <c r="A310" s="140"/>
      <c r="S310" s="140"/>
    </row>
    <row r="311" spans="1:19" x14ac:dyDescent="0.25">
      <c r="A311" s="140"/>
      <c r="S311" s="140"/>
    </row>
    <row r="312" spans="1:19" x14ac:dyDescent="0.25">
      <c r="A312" s="140"/>
      <c r="S312" s="140"/>
    </row>
    <row r="313" spans="1:19" x14ac:dyDescent="0.25">
      <c r="A313" s="140"/>
      <c r="S313" s="140"/>
    </row>
    <row r="314" spans="1:19" x14ac:dyDescent="0.25">
      <c r="A314" s="140"/>
      <c r="S314" s="140"/>
    </row>
    <row r="315" spans="1:19" x14ac:dyDescent="0.25">
      <c r="A315" s="140"/>
      <c r="S315" s="140"/>
    </row>
    <row r="316" spans="1:19" x14ac:dyDescent="0.25">
      <c r="A316" s="140"/>
      <c r="S316" s="140"/>
    </row>
    <row r="317" spans="1:19" x14ac:dyDescent="0.25">
      <c r="A317" s="140"/>
      <c r="S317" s="140"/>
    </row>
    <row r="318" spans="1:19" x14ac:dyDescent="0.25">
      <c r="A318" s="140"/>
      <c r="S318" s="140"/>
    </row>
    <row r="319" spans="1:19" x14ac:dyDescent="0.25">
      <c r="A319" s="140"/>
      <c r="S319" s="140"/>
    </row>
    <row r="320" spans="1:19" x14ac:dyDescent="0.25">
      <c r="A320" s="140"/>
      <c r="S320" s="140"/>
    </row>
    <row r="321" spans="1:19" x14ac:dyDescent="0.25">
      <c r="A321" s="140"/>
      <c r="S321" s="140"/>
    </row>
    <row r="322" spans="1:19" x14ac:dyDescent="0.25">
      <c r="A322" s="140"/>
      <c r="S322" s="140"/>
    </row>
    <row r="323" spans="1:19" x14ac:dyDescent="0.25">
      <c r="A323" s="140"/>
      <c r="S323" s="140"/>
    </row>
    <row r="324" spans="1:19" x14ac:dyDescent="0.25">
      <c r="A324" s="140"/>
      <c r="S324" s="140"/>
    </row>
    <row r="325" spans="1:19" x14ac:dyDescent="0.25">
      <c r="A325" s="140"/>
      <c r="S325" s="140"/>
    </row>
    <row r="326" spans="1:19" x14ac:dyDescent="0.25">
      <c r="A326" s="140"/>
      <c r="S326" s="140"/>
    </row>
    <row r="327" spans="1:19" x14ac:dyDescent="0.25">
      <c r="A327" s="140"/>
      <c r="S327" s="140"/>
    </row>
    <row r="328" spans="1:19" x14ac:dyDescent="0.25">
      <c r="A328" s="140"/>
      <c r="S328" s="140"/>
    </row>
    <row r="329" spans="1:19" x14ac:dyDescent="0.25">
      <c r="A329" s="140"/>
      <c r="S329" s="140"/>
    </row>
    <row r="330" spans="1:19" x14ac:dyDescent="0.25">
      <c r="A330" s="140"/>
      <c r="S330" s="140"/>
    </row>
    <row r="331" spans="1:19" x14ac:dyDescent="0.25">
      <c r="A331" s="140"/>
      <c r="S331" s="140"/>
    </row>
    <row r="332" spans="1:19" x14ac:dyDescent="0.25">
      <c r="A332" s="140"/>
      <c r="S332" s="140"/>
    </row>
    <row r="333" spans="1:19" x14ac:dyDescent="0.25">
      <c r="A333" s="140"/>
      <c r="S333" s="140"/>
    </row>
    <row r="334" spans="1:19" x14ac:dyDescent="0.25">
      <c r="A334" s="140"/>
      <c r="S334" s="140"/>
    </row>
    <row r="335" spans="1:19" x14ac:dyDescent="0.25">
      <c r="A335" s="140"/>
      <c r="S335" s="140"/>
    </row>
    <row r="336" spans="1:19" x14ac:dyDescent="0.25">
      <c r="A336" s="140"/>
      <c r="S336" s="140"/>
    </row>
    <row r="337" spans="1:19" x14ac:dyDescent="0.25">
      <c r="A337" s="140"/>
      <c r="S337" s="140"/>
    </row>
    <row r="338" spans="1:19" x14ac:dyDescent="0.25">
      <c r="A338" s="140"/>
      <c r="S338" s="140"/>
    </row>
    <row r="339" spans="1:19" x14ac:dyDescent="0.25">
      <c r="A339" s="140"/>
      <c r="S339" s="140"/>
    </row>
    <row r="340" spans="1:19" x14ac:dyDescent="0.25">
      <c r="A340" s="140"/>
      <c r="S340" s="140"/>
    </row>
    <row r="341" spans="1:19" x14ac:dyDescent="0.25">
      <c r="A341" s="140"/>
      <c r="S341" s="140"/>
    </row>
    <row r="342" spans="1:19" x14ac:dyDescent="0.25">
      <c r="A342" s="140"/>
      <c r="S342" s="140"/>
    </row>
    <row r="343" spans="1:19" x14ac:dyDescent="0.25">
      <c r="A343" s="140"/>
      <c r="S343" s="140"/>
    </row>
    <row r="344" spans="1:19" x14ac:dyDescent="0.25">
      <c r="A344" s="140"/>
      <c r="S344" s="140"/>
    </row>
    <row r="345" spans="1:19" x14ac:dyDescent="0.25">
      <c r="A345" s="140"/>
      <c r="S345" s="140"/>
    </row>
    <row r="346" spans="1:19" x14ac:dyDescent="0.25">
      <c r="A346" s="140"/>
      <c r="S346" s="140"/>
    </row>
    <row r="347" spans="1:19" x14ac:dyDescent="0.25">
      <c r="A347" s="140"/>
      <c r="S347" s="140"/>
    </row>
    <row r="348" spans="1:19" x14ac:dyDescent="0.25">
      <c r="A348" s="140"/>
      <c r="S348" s="140"/>
    </row>
    <row r="349" spans="1:19" x14ac:dyDescent="0.25">
      <c r="A349" s="140"/>
      <c r="S349" s="140"/>
    </row>
    <row r="350" spans="1:19" x14ac:dyDescent="0.25">
      <c r="A350" s="140"/>
      <c r="S350" s="140"/>
    </row>
    <row r="351" spans="1:19" x14ac:dyDescent="0.25">
      <c r="A351" s="140"/>
      <c r="S351" s="140"/>
    </row>
    <row r="352" spans="1:19" x14ac:dyDescent="0.25">
      <c r="A352" s="140"/>
      <c r="S352" s="140"/>
    </row>
    <row r="353" spans="1:19" x14ac:dyDescent="0.25">
      <c r="A353" s="140"/>
      <c r="S353" s="140"/>
    </row>
    <row r="354" spans="1:19" x14ac:dyDescent="0.25">
      <c r="A354" s="140"/>
      <c r="S354" s="140"/>
    </row>
    <row r="355" spans="1:19" x14ac:dyDescent="0.25">
      <c r="A355" s="140"/>
      <c r="S355" s="140"/>
    </row>
    <row r="356" spans="1:19" x14ac:dyDescent="0.25">
      <c r="A356" s="140"/>
      <c r="S356" s="140"/>
    </row>
    <row r="357" spans="1:19" x14ac:dyDescent="0.25">
      <c r="A357" s="140"/>
      <c r="S357" s="140"/>
    </row>
    <row r="358" spans="1:19" x14ac:dyDescent="0.25">
      <c r="A358" s="140"/>
      <c r="S358" s="140"/>
    </row>
    <row r="359" spans="1:19" x14ac:dyDescent="0.25">
      <c r="A359" s="140"/>
      <c r="S359" s="140"/>
    </row>
    <row r="360" spans="1:19" x14ac:dyDescent="0.25">
      <c r="A360" s="140"/>
      <c r="S360" s="140"/>
    </row>
    <row r="361" spans="1:19" x14ac:dyDescent="0.25">
      <c r="A361" s="140"/>
      <c r="S361" s="140"/>
    </row>
    <row r="362" spans="1:19" x14ac:dyDescent="0.25">
      <c r="A362" s="140"/>
      <c r="S362" s="140"/>
    </row>
    <row r="363" spans="1:19" x14ac:dyDescent="0.25">
      <c r="A363" s="140"/>
      <c r="S363" s="140"/>
    </row>
    <row r="364" spans="1:19" x14ac:dyDescent="0.25">
      <c r="A364" s="140"/>
      <c r="S364" s="140"/>
    </row>
    <row r="365" spans="1:19" x14ac:dyDescent="0.25">
      <c r="A365" s="140"/>
      <c r="S365" s="140"/>
    </row>
    <row r="366" spans="1:19" x14ac:dyDescent="0.25">
      <c r="A366" s="140"/>
      <c r="S366" s="140"/>
    </row>
    <row r="367" spans="1:19" x14ac:dyDescent="0.25">
      <c r="A367" s="140"/>
      <c r="S367" s="140"/>
    </row>
    <row r="368" spans="1:19" x14ac:dyDescent="0.25">
      <c r="A368" s="140"/>
      <c r="S368" s="140"/>
    </row>
    <row r="369" spans="1:19" x14ac:dyDescent="0.25">
      <c r="A369" s="140"/>
      <c r="S369" s="140"/>
    </row>
    <row r="370" spans="1:19" x14ac:dyDescent="0.25">
      <c r="A370" s="140"/>
      <c r="S370" s="140"/>
    </row>
    <row r="371" spans="1:19" x14ac:dyDescent="0.25">
      <c r="A371" s="140"/>
      <c r="S371" s="140"/>
    </row>
    <row r="372" spans="1:19" x14ac:dyDescent="0.25">
      <c r="A372" s="140"/>
      <c r="S372" s="140"/>
    </row>
    <row r="373" spans="1:19" x14ac:dyDescent="0.25">
      <c r="A373" s="140"/>
      <c r="S373" s="140"/>
    </row>
    <row r="374" spans="1:19" x14ac:dyDescent="0.25">
      <c r="A374" s="140"/>
      <c r="S374" s="140"/>
    </row>
    <row r="375" spans="1:19" x14ac:dyDescent="0.25">
      <c r="A375" s="140"/>
      <c r="S375" s="140"/>
    </row>
    <row r="376" spans="1:19" x14ac:dyDescent="0.25">
      <c r="A376" s="140"/>
      <c r="S376" s="140"/>
    </row>
    <row r="377" spans="1:19" x14ac:dyDescent="0.25">
      <c r="A377" s="140"/>
      <c r="S377" s="140"/>
    </row>
    <row r="378" spans="1:19" x14ac:dyDescent="0.25">
      <c r="A378" s="140"/>
      <c r="S378" s="140"/>
    </row>
    <row r="379" spans="1:19" x14ac:dyDescent="0.25">
      <c r="A379" s="140"/>
      <c r="S379" s="140"/>
    </row>
    <row r="380" spans="1:19" x14ac:dyDescent="0.25">
      <c r="A380" s="140"/>
      <c r="S380" s="140"/>
    </row>
    <row r="381" spans="1:19" x14ac:dyDescent="0.25">
      <c r="A381" s="140"/>
      <c r="S381" s="140"/>
    </row>
    <row r="382" spans="1:19" x14ac:dyDescent="0.25">
      <c r="A382" s="140"/>
      <c r="S382" s="140"/>
    </row>
    <row r="383" spans="1:19" x14ac:dyDescent="0.25">
      <c r="A383" s="140"/>
      <c r="S383" s="140"/>
    </row>
    <row r="384" spans="1:19" x14ac:dyDescent="0.25">
      <c r="A384" s="140"/>
      <c r="S384" s="140"/>
    </row>
    <row r="385" spans="1:19" x14ac:dyDescent="0.25">
      <c r="A385" s="140"/>
      <c r="S385" s="140"/>
    </row>
    <row r="386" spans="1:19" x14ac:dyDescent="0.25">
      <c r="A386" s="140"/>
      <c r="S386" s="140"/>
    </row>
    <row r="387" spans="1:19" x14ac:dyDescent="0.25">
      <c r="A387" s="140"/>
      <c r="S387" s="140"/>
    </row>
    <row r="388" spans="1:19" x14ac:dyDescent="0.25">
      <c r="A388" s="140"/>
      <c r="S388" s="140"/>
    </row>
    <row r="389" spans="1:19" x14ac:dyDescent="0.25">
      <c r="A389" s="140"/>
      <c r="S389" s="140"/>
    </row>
    <row r="390" spans="1:19" x14ac:dyDescent="0.25">
      <c r="A390" s="140"/>
      <c r="S390" s="140"/>
    </row>
    <row r="391" spans="1:19" x14ac:dyDescent="0.25">
      <c r="A391" s="140"/>
      <c r="S391" s="140"/>
    </row>
    <row r="392" spans="1:19" x14ac:dyDescent="0.25">
      <c r="A392" s="140"/>
      <c r="S392" s="140"/>
    </row>
    <row r="393" spans="1:19" x14ac:dyDescent="0.25">
      <c r="A393" s="140"/>
      <c r="S393" s="140"/>
    </row>
    <row r="394" spans="1:19" x14ac:dyDescent="0.25">
      <c r="A394" s="140"/>
      <c r="S394" s="140"/>
    </row>
    <row r="395" spans="1:19" x14ac:dyDescent="0.25">
      <c r="A395" s="140"/>
      <c r="S395" s="140"/>
    </row>
    <row r="396" spans="1:19" x14ac:dyDescent="0.25">
      <c r="A396" s="140"/>
      <c r="S396" s="140"/>
    </row>
    <row r="397" spans="1:19" x14ac:dyDescent="0.25">
      <c r="A397" s="140"/>
      <c r="S397" s="140"/>
    </row>
    <row r="398" spans="1:19" x14ac:dyDescent="0.25">
      <c r="A398" s="140"/>
      <c r="S398" s="140"/>
    </row>
    <row r="399" spans="1:19" x14ac:dyDescent="0.25">
      <c r="A399" s="140"/>
      <c r="S399" s="140"/>
    </row>
    <row r="400" spans="1:19" x14ac:dyDescent="0.25">
      <c r="A400" s="140"/>
      <c r="S400" s="140"/>
    </row>
    <row r="401" spans="1:19" x14ac:dyDescent="0.25">
      <c r="A401" s="140"/>
      <c r="S401" s="140"/>
    </row>
    <row r="402" spans="1:19" x14ac:dyDescent="0.25">
      <c r="A402" s="140"/>
      <c r="S402" s="140"/>
    </row>
    <row r="403" spans="1:19" x14ac:dyDescent="0.25">
      <c r="A403" s="140"/>
      <c r="S403" s="140"/>
    </row>
    <row r="404" spans="1:19" x14ac:dyDescent="0.25">
      <c r="A404" s="140"/>
      <c r="S404" s="140"/>
    </row>
    <row r="405" spans="1:19" x14ac:dyDescent="0.25">
      <c r="A405" s="140"/>
      <c r="S405" s="140"/>
    </row>
    <row r="406" spans="1:19" x14ac:dyDescent="0.25">
      <c r="A406" s="140"/>
      <c r="S406" s="140"/>
    </row>
    <row r="407" spans="1:19" x14ac:dyDescent="0.25">
      <c r="A407" s="140"/>
      <c r="S407" s="140"/>
    </row>
    <row r="408" spans="1:19" x14ac:dyDescent="0.25">
      <c r="A408" s="140"/>
      <c r="S408" s="140"/>
    </row>
    <row r="409" spans="1:19" x14ac:dyDescent="0.25">
      <c r="A409" s="140"/>
      <c r="S409" s="140"/>
    </row>
    <row r="410" spans="1:19" x14ac:dyDescent="0.25">
      <c r="A410" s="140"/>
      <c r="S410" s="140"/>
    </row>
    <row r="411" spans="1:19" x14ac:dyDescent="0.25">
      <c r="A411" s="140"/>
      <c r="S411" s="140"/>
    </row>
    <row r="412" spans="1:19" x14ac:dyDescent="0.25">
      <c r="A412" s="140"/>
      <c r="S412" s="140"/>
    </row>
    <row r="413" spans="1:19" x14ac:dyDescent="0.25">
      <c r="A413" s="140"/>
      <c r="S413" s="140"/>
    </row>
    <row r="414" spans="1:19" x14ac:dyDescent="0.25">
      <c r="A414" s="140"/>
      <c r="S414" s="140"/>
    </row>
    <row r="415" spans="1:19" x14ac:dyDescent="0.25">
      <c r="A415" s="140"/>
      <c r="S415" s="140"/>
    </row>
    <row r="416" spans="1:19" x14ac:dyDescent="0.25">
      <c r="A416" s="140"/>
      <c r="S416" s="140"/>
    </row>
    <row r="417" spans="1:19" x14ac:dyDescent="0.25">
      <c r="A417" s="140"/>
      <c r="S417" s="140"/>
    </row>
    <row r="418" spans="1:19" x14ac:dyDescent="0.25">
      <c r="A418" s="140"/>
      <c r="S418" s="140"/>
    </row>
    <row r="419" spans="1:19" x14ac:dyDescent="0.25">
      <c r="A419" s="140"/>
      <c r="S419" s="140"/>
    </row>
    <row r="420" spans="1:19" x14ac:dyDescent="0.25">
      <c r="A420" s="140"/>
      <c r="S420" s="140"/>
    </row>
    <row r="421" spans="1:19" x14ac:dyDescent="0.25">
      <c r="A421" s="140"/>
      <c r="S421" s="140"/>
    </row>
    <row r="422" spans="1:19" x14ac:dyDescent="0.25">
      <c r="A422" s="140"/>
      <c r="S422" s="140"/>
    </row>
    <row r="423" spans="1:19" x14ac:dyDescent="0.25">
      <c r="A423" s="140"/>
      <c r="S423" s="140"/>
    </row>
    <row r="424" spans="1:19" x14ac:dyDescent="0.25">
      <c r="A424" s="140"/>
      <c r="S424" s="140"/>
    </row>
    <row r="425" spans="1:19" x14ac:dyDescent="0.25">
      <c r="A425" s="140"/>
      <c r="S425" s="140"/>
    </row>
    <row r="426" spans="1:19" x14ac:dyDescent="0.25">
      <c r="A426" s="140"/>
      <c r="S426" s="140"/>
    </row>
    <row r="427" spans="1:19" x14ac:dyDescent="0.25">
      <c r="A427" s="140"/>
      <c r="S427" s="140"/>
    </row>
    <row r="428" spans="1:19" x14ac:dyDescent="0.25">
      <c r="A428" s="140"/>
      <c r="S428" s="140"/>
    </row>
    <row r="429" spans="1:19" x14ac:dyDescent="0.25">
      <c r="A429" s="140"/>
      <c r="S429" s="140"/>
    </row>
    <row r="430" spans="1:19" x14ac:dyDescent="0.25">
      <c r="A430" s="140"/>
      <c r="S430" s="140"/>
    </row>
    <row r="431" spans="1:19" x14ac:dyDescent="0.25">
      <c r="A431" s="140"/>
      <c r="S431" s="140"/>
    </row>
    <row r="432" spans="1:19" x14ac:dyDescent="0.25">
      <c r="A432" s="140"/>
      <c r="S432" s="140"/>
    </row>
    <row r="433" spans="1:19" x14ac:dyDescent="0.25">
      <c r="A433" s="140"/>
      <c r="S433" s="140"/>
    </row>
    <row r="434" spans="1:19" x14ac:dyDescent="0.25">
      <c r="A434" s="140"/>
      <c r="S434" s="140"/>
    </row>
    <row r="435" spans="1:19" x14ac:dyDescent="0.25">
      <c r="A435" s="140"/>
      <c r="S435" s="140"/>
    </row>
    <row r="436" spans="1:19" x14ac:dyDescent="0.25">
      <c r="A436" s="140"/>
      <c r="S436" s="140"/>
    </row>
    <row r="437" spans="1:19" x14ac:dyDescent="0.25">
      <c r="A437" s="140"/>
      <c r="S437" s="140"/>
    </row>
    <row r="438" spans="1:19" x14ac:dyDescent="0.25">
      <c r="A438" s="140"/>
      <c r="S438" s="140"/>
    </row>
    <row r="439" spans="1:19" x14ac:dyDescent="0.25">
      <c r="A439" s="140"/>
      <c r="S439" s="140"/>
    </row>
    <row r="440" spans="1:19" x14ac:dyDescent="0.25">
      <c r="A440" s="140"/>
      <c r="S440" s="140"/>
    </row>
    <row r="441" spans="1:19" x14ac:dyDescent="0.25">
      <c r="A441" s="140"/>
      <c r="S441" s="140"/>
    </row>
    <row r="442" spans="1:19" x14ac:dyDescent="0.25">
      <c r="A442" s="140"/>
      <c r="S442" s="140"/>
    </row>
    <row r="443" spans="1:19" x14ac:dyDescent="0.25">
      <c r="A443" s="140"/>
      <c r="S443" s="140"/>
    </row>
    <row r="444" spans="1:19" x14ac:dyDescent="0.25">
      <c r="A444" s="140"/>
      <c r="S444" s="140"/>
    </row>
    <row r="445" spans="1:19" x14ac:dyDescent="0.25">
      <c r="A445" s="140"/>
      <c r="S445" s="140"/>
    </row>
    <row r="446" spans="1:19" x14ac:dyDescent="0.25">
      <c r="A446" s="140"/>
      <c r="S446" s="140"/>
    </row>
    <row r="447" spans="1:19" x14ac:dyDescent="0.25">
      <c r="A447" s="140"/>
      <c r="S447" s="140"/>
    </row>
    <row r="448" spans="1:19" x14ac:dyDescent="0.25">
      <c r="A448" s="140"/>
      <c r="S448" s="140"/>
    </row>
    <row r="449" spans="1:19" x14ac:dyDescent="0.25">
      <c r="A449" s="140"/>
      <c r="S449" s="140"/>
    </row>
    <row r="450" spans="1:19" x14ac:dyDescent="0.25">
      <c r="A450" s="140"/>
      <c r="S450" s="140"/>
    </row>
    <row r="451" spans="1:19" x14ac:dyDescent="0.25">
      <c r="A451" s="140"/>
      <c r="S451" s="140"/>
    </row>
    <row r="452" spans="1:19" x14ac:dyDescent="0.25">
      <c r="A452" s="140"/>
      <c r="S452" s="140"/>
    </row>
    <row r="453" spans="1:19" x14ac:dyDescent="0.25">
      <c r="A453" s="140"/>
      <c r="S453" s="140"/>
    </row>
    <row r="454" spans="1:19" x14ac:dyDescent="0.25">
      <c r="A454" s="140"/>
      <c r="S454" s="140"/>
    </row>
    <row r="455" spans="1:19" x14ac:dyDescent="0.25">
      <c r="A455" s="140"/>
      <c r="S455" s="140"/>
    </row>
    <row r="456" spans="1:19" x14ac:dyDescent="0.25">
      <c r="A456" s="140"/>
      <c r="S456" s="140"/>
    </row>
    <row r="457" spans="1:19" x14ac:dyDescent="0.25">
      <c r="A457" s="140"/>
      <c r="S457" s="140"/>
    </row>
    <row r="458" spans="1:19" x14ac:dyDescent="0.25">
      <c r="A458" s="140"/>
      <c r="S458" s="140"/>
    </row>
    <row r="459" spans="1:19" x14ac:dyDescent="0.25">
      <c r="A459" s="140"/>
      <c r="S459" s="140"/>
    </row>
    <row r="460" spans="1:19" x14ac:dyDescent="0.25">
      <c r="A460" s="140"/>
      <c r="S460" s="140"/>
    </row>
    <row r="461" spans="1:19" x14ac:dyDescent="0.25">
      <c r="A461" s="140"/>
      <c r="S461" s="140"/>
    </row>
    <row r="462" spans="1:19" x14ac:dyDescent="0.25">
      <c r="A462" s="140"/>
      <c r="S462" s="140"/>
    </row>
    <row r="463" spans="1:19" x14ac:dyDescent="0.25">
      <c r="A463" s="140"/>
      <c r="S463" s="140"/>
    </row>
    <row r="464" spans="1:19" x14ac:dyDescent="0.25">
      <c r="A464" s="140"/>
      <c r="S464" s="140"/>
    </row>
    <row r="465" spans="1:19" x14ac:dyDescent="0.25">
      <c r="A465" s="140"/>
      <c r="S465" s="140"/>
    </row>
    <row r="466" spans="1:19" x14ac:dyDescent="0.25">
      <c r="A466" s="140"/>
      <c r="S466" s="140"/>
    </row>
    <row r="467" spans="1:19" x14ac:dyDescent="0.25">
      <c r="A467" s="140"/>
      <c r="S467" s="140"/>
    </row>
    <row r="468" spans="1:19" x14ac:dyDescent="0.25">
      <c r="A468" s="140"/>
      <c r="S468" s="140"/>
    </row>
    <row r="469" spans="1:19" x14ac:dyDescent="0.25">
      <c r="A469" s="140"/>
      <c r="S469" s="140"/>
    </row>
    <row r="470" spans="1:19" x14ac:dyDescent="0.25">
      <c r="A470" s="140"/>
      <c r="S470" s="140"/>
    </row>
    <row r="471" spans="1:19" x14ac:dyDescent="0.25">
      <c r="A471" s="140"/>
      <c r="S471" s="140"/>
    </row>
    <row r="472" spans="1:19" x14ac:dyDescent="0.25">
      <c r="A472" s="140"/>
      <c r="S472" s="140"/>
    </row>
    <row r="473" spans="1:19" x14ac:dyDescent="0.25">
      <c r="A473" s="140"/>
      <c r="S473" s="140"/>
    </row>
    <row r="474" spans="1:19" x14ac:dyDescent="0.25">
      <c r="A474" s="140"/>
      <c r="S474" s="140"/>
    </row>
    <row r="475" spans="1:19" x14ac:dyDescent="0.25">
      <c r="A475" s="140"/>
      <c r="S475" s="140"/>
    </row>
    <row r="476" spans="1:19" x14ac:dyDescent="0.25">
      <c r="A476" s="140"/>
      <c r="S476" s="140"/>
    </row>
    <row r="477" spans="1:19" x14ac:dyDescent="0.25">
      <c r="A477" s="140"/>
      <c r="S477" s="140"/>
    </row>
    <row r="478" spans="1:19" x14ac:dyDescent="0.25">
      <c r="A478" s="140"/>
      <c r="S478" s="140"/>
    </row>
    <row r="479" spans="1:19" x14ac:dyDescent="0.25">
      <c r="A479" s="140"/>
      <c r="S479" s="140"/>
    </row>
    <row r="480" spans="1:19" x14ac:dyDescent="0.25">
      <c r="A480" s="140"/>
      <c r="S480" s="140"/>
    </row>
    <row r="481" spans="1:19" x14ac:dyDescent="0.25">
      <c r="A481" s="140"/>
      <c r="S481" s="140"/>
    </row>
    <row r="482" spans="1:19" x14ac:dyDescent="0.25">
      <c r="A482" s="140"/>
      <c r="S482" s="140"/>
    </row>
    <row r="483" spans="1:19" x14ac:dyDescent="0.25">
      <c r="A483" s="140"/>
      <c r="S483" s="140"/>
    </row>
    <row r="484" spans="1:19" x14ac:dyDescent="0.25">
      <c r="A484" s="140"/>
      <c r="S484" s="140"/>
    </row>
    <row r="485" spans="1:19" x14ac:dyDescent="0.25">
      <c r="A485" s="140"/>
      <c r="S485" s="140"/>
    </row>
    <row r="486" spans="1:19" x14ac:dyDescent="0.25">
      <c r="A486" s="140"/>
      <c r="S486" s="140"/>
    </row>
    <row r="487" spans="1:19" x14ac:dyDescent="0.25">
      <c r="A487" s="140"/>
      <c r="S487" s="140"/>
    </row>
    <row r="488" spans="1:19" x14ac:dyDescent="0.25">
      <c r="A488" s="140"/>
      <c r="S488" s="140"/>
    </row>
    <row r="489" spans="1:19" x14ac:dyDescent="0.25">
      <c r="A489" s="140"/>
      <c r="S489" s="140"/>
    </row>
    <row r="490" spans="1:19" x14ac:dyDescent="0.25">
      <c r="A490" s="140"/>
      <c r="S490" s="140"/>
    </row>
    <row r="491" spans="1:19" x14ac:dyDescent="0.25">
      <c r="A491" s="140"/>
      <c r="S491" s="140"/>
    </row>
    <row r="492" spans="1:19" x14ac:dyDescent="0.25">
      <c r="A492" s="140"/>
      <c r="S492" s="140"/>
    </row>
    <row r="493" spans="1:19" x14ac:dyDescent="0.25">
      <c r="A493" s="140"/>
      <c r="S493" s="140"/>
    </row>
    <row r="494" spans="1:19" x14ac:dyDescent="0.25">
      <c r="A494" s="140"/>
      <c r="S494" s="140"/>
    </row>
    <row r="495" spans="1:19" x14ac:dyDescent="0.25">
      <c r="A495" s="140"/>
      <c r="S495" s="140"/>
    </row>
    <row r="496" spans="1:19" x14ac:dyDescent="0.25">
      <c r="A496" s="140"/>
      <c r="S496" s="140"/>
    </row>
    <row r="497" spans="1:19" x14ac:dyDescent="0.25">
      <c r="A497" s="140"/>
      <c r="S497" s="140"/>
    </row>
    <row r="498" spans="1:19" x14ac:dyDescent="0.25">
      <c r="A498" s="140"/>
      <c r="S498" s="140"/>
    </row>
    <row r="499" spans="1:19" x14ac:dyDescent="0.25">
      <c r="A499" s="140"/>
      <c r="S499" s="140"/>
    </row>
    <row r="500" spans="1:19" x14ac:dyDescent="0.25">
      <c r="A500" s="140"/>
      <c r="S500" s="140"/>
    </row>
    <row r="501" spans="1:19" x14ac:dyDescent="0.25">
      <c r="A501" s="140"/>
      <c r="S501" s="140"/>
    </row>
    <row r="502" spans="1:19" x14ac:dyDescent="0.25">
      <c r="A502" s="140"/>
      <c r="S502" s="140"/>
    </row>
    <row r="503" spans="1:19" x14ac:dyDescent="0.25">
      <c r="A503" s="140"/>
      <c r="S503" s="140"/>
    </row>
    <row r="504" spans="1:19" x14ac:dyDescent="0.25">
      <c r="A504" s="140"/>
      <c r="S504" s="140"/>
    </row>
    <row r="505" spans="1:19" x14ac:dyDescent="0.25">
      <c r="A505" s="140"/>
      <c r="S505" s="140"/>
    </row>
    <row r="506" spans="1:19" x14ac:dyDescent="0.25">
      <c r="A506" s="140"/>
      <c r="S506" s="140"/>
    </row>
    <row r="507" spans="1:19" x14ac:dyDescent="0.25">
      <c r="A507" s="140"/>
      <c r="S507" s="140"/>
    </row>
    <row r="508" spans="1:19" x14ac:dyDescent="0.25">
      <c r="A508" s="140"/>
      <c r="S508" s="140"/>
    </row>
    <row r="509" spans="1:19" x14ac:dyDescent="0.25">
      <c r="A509" s="140"/>
      <c r="S509" s="140"/>
    </row>
    <row r="510" spans="1:19" x14ac:dyDescent="0.25">
      <c r="A510" s="140"/>
      <c r="S510" s="140"/>
    </row>
    <row r="511" spans="1:19" x14ac:dyDescent="0.25">
      <c r="A511" s="140"/>
      <c r="S511" s="140"/>
    </row>
    <row r="512" spans="1:19" x14ac:dyDescent="0.25">
      <c r="A512" s="140"/>
      <c r="S512" s="140"/>
    </row>
    <row r="513" spans="1:19" x14ac:dyDescent="0.25">
      <c r="A513" s="140"/>
      <c r="S513" s="140"/>
    </row>
    <row r="514" spans="1:19" x14ac:dyDescent="0.25">
      <c r="A514" s="140"/>
      <c r="S514" s="140"/>
    </row>
    <row r="515" spans="1:19" x14ac:dyDescent="0.25">
      <c r="A515" s="140"/>
      <c r="S515" s="140"/>
    </row>
    <row r="516" spans="1:19" x14ac:dyDescent="0.25">
      <c r="A516" s="140"/>
      <c r="S516" s="140"/>
    </row>
    <row r="517" spans="1:19" x14ac:dyDescent="0.25">
      <c r="A517" s="140"/>
      <c r="S517" s="140"/>
    </row>
    <row r="518" spans="1:19" x14ac:dyDescent="0.25">
      <c r="A518" s="140"/>
      <c r="S518" s="140"/>
    </row>
    <row r="519" spans="1:19" x14ac:dyDescent="0.25">
      <c r="A519" s="140"/>
      <c r="S519" s="140"/>
    </row>
    <row r="520" spans="1:19" x14ac:dyDescent="0.25">
      <c r="A520" s="140"/>
      <c r="S520" s="140"/>
    </row>
    <row r="521" spans="1:19" x14ac:dyDescent="0.25">
      <c r="A521" s="140"/>
      <c r="S521" s="140"/>
    </row>
    <row r="522" spans="1:19" x14ac:dyDescent="0.25">
      <c r="A522" s="140"/>
      <c r="S522" s="140"/>
    </row>
    <row r="523" spans="1:19" x14ac:dyDescent="0.25">
      <c r="A523" s="140"/>
      <c r="S523" s="140"/>
    </row>
    <row r="524" spans="1:19" x14ac:dyDescent="0.25">
      <c r="A524" s="140"/>
      <c r="S524" s="140"/>
    </row>
    <row r="525" spans="1:19" x14ac:dyDescent="0.25">
      <c r="A525" s="140"/>
      <c r="S525" s="140"/>
    </row>
    <row r="526" spans="1:19" x14ac:dyDescent="0.25">
      <c r="A526" s="140"/>
      <c r="S526" s="140"/>
    </row>
    <row r="527" spans="1:19" x14ac:dyDescent="0.25">
      <c r="A527" s="140"/>
      <c r="S527" s="140"/>
    </row>
    <row r="528" spans="1:19" x14ac:dyDescent="0.25">
      <c r="A528" s="140"/>
      <c r="S528" s="140"/>
    </row>
    <row r="529" spans="1:19" x14ac:dyDescent="0.25">
      <c r="A529" s="140"/>
      <c r="S529" s="140"/>
    </row>
    <row r="530" spans="1:19" x14ac:dyDescent="0.25">
      <c r="A530" s="140"/>
      <c r="S530" s="140"/>
    </row>
    <row r="531" spans="1:19" x14ac:dyDescent="0.25">
      <c r="A531" s="140"/>
      <c r="S531" s="140"/>
    </row>
    <row r="532" spans="1:19" x14ac:dyDescent="0.25">
      <c r="A532" s="140"/>
      <c r="S532" s="140"/>
    </row>
    <row r="533" spans="1:19" x14ac:dyDescent="0.25">
      <c r="A533" s="140"/>
      <c r="S533" s="140"/>
    </row>
    <row r="534" spans="1:19" x14ac:dyDescent="0.25">
      <c r="A534" s="140"/>
      <c r="S534" s="140"/>
    </row>
    <row r="535" spans="1:19" x14ac:dyDescent="0.25">
      <c r="A535" s="140"/>
      <c r="S535" s="140"/>
    </row>
    <row r="536" spans="1:19" x14ac:dyDescent="0.25">
      <c r="A536" s="140"/>
      <c r="S536" s="140"/>
    </row>
    <row r="537" spans="1:19" x14ac:dyDescent="0.25">
      <c r="A537" s="140"/>
      <c r="S537" s="140"/>
    </row>
    <row r="538" spans="1:19" x14ac:dyDescent="0.25">
      <c r="A538" s="140"/>
      <c r="S538" s="140"/>
    </row>
    <row r="539" spans="1:19" x14ac:dyDescent="0.25">
      <c r="A539" s="140"/>
      <c r="S539" s="140"/>
    </row>
    <row r="540" spans="1:19" x14ac:dyDescent="0.25">
      <c r="A540" s="140"/>
      <c r="S540" s="140"/>
    </row>
    <row r="541" spans="1:19" x14ac:dyDescent="0.25">
      <c r="A541" s="140"/>
      <c r="S541" s="140"/>
    </row>
    <row r="542" spans="1:19" x14ac:dyDescent="0.25">
      <c r="A542" s="140"/>
      <c r="S542" s="140"/>
    </row>
    <row r="543" spans="1:19" x14ac:dyDescent="0.25">
      <c r="A543" s="140"/>
      <c r="S543" s="140"/>
    </row>
    <row r="544" spans="1:19" x14ac:dyDescent="0.25">
      <c r="A544" s="140"/>
      <c r="S544" s="140"/>
    </row>
    <row r="545" spans="1:19" x14ac:dyDescent="0.25">
      <c r="A545" s="140"/>
      <c r="S545" s="140"/>
    </row>
    <row r="546" spans="1:19" x14ac:dyDescent="0.25">
      <c r="A546" s="140"/>
      <c r="S546" s="140"/>
    </row>
    <row r="547" spans="1:19" x14ac:dyDescent="0.25">
      <c r="A547" s="140"/>
      <c r="S547" s="140"/>
    </row>
    <row r="548" spans="1:19" x14ac:dyDescent="0.25">
      <c r="A548" s="140"/>
      <c r="S548" s="140"/>
    </row>
    <row r="549" spans="1:19" x14ac:dyDescent="0.25">
      <c r="A549" s="140"/>
      <c r="S549" s="140"/>
    </row>
    <row r="550" spans="1:19" x14ac:dyDescent="0.25">
      <c r="A550" s="140"/>
      <c r="S550" s="140"/>
    </row>
    <row r="551" spans="1:19" x14ac:dyDescent="0.25">
      <c r="A551" s="140"/>
      <c r="S551" s="140"/>
    </row>
    <row r="552" spans="1:19" x14ac:dyDescent="0.25">
      <c r="A552" s="140"/>
      <c r="S552" s="140"/>
    </row>
    <row r="553" spans="1:19" x14ac:dyDescent="0.25">
      <c r="A553" s="140"/>
      <c r="S553" s="140"/>
    </row>
    <row r="554" spans="1:19" x14ac:dyDescent="0.25">
      <c r="A554" s="140"/>
      <c r="S554" s="140"/>
    </row>
    <row r="555" spans="1:19" x14ac:dyDescent="0.25">
      <c r="A555" s="140"/>
      <c r="S555" s="140"/>
    </row>
    <row r="556" spans="1:19" x14ac:dyDescent="0.25">
      <c r="A556" s="140"/>
      <c r="S556" s="140"/>
    </row>
    <row r="557" spans="1:19" x14ac:dyDescent="0.25">
      <c r="A557" s="140"/>
      <c r="S557" s="140"/>
    </row>
    <row r="558" spans="1:19" x14ac:dyDescent="0.25">
      <c r="A558" s="140"/>
      <c r="S558" s="140"/>
    </row>
    <row r="559" spans="1:19" x14ac:dyDescent="0.25">
      <c r="A559" s="140"/>
      <c r="S559" s="140"/>
    </row>
    <row r="560" spans="1:19" x14ac:dyDescent="0.25">
      <c r="A560" s="140"/>
      <c r="S560" s="140"/>
    </row>
    <row r="561" spans="1:19" x14ac:dyDescent="0.25">
      <c r="A561" s="140"/>
      <c r="S561" s="140"/>
    </row>
    <row r="562" spans="1:19" x14ac:dyDescent="0.25">
      <c r="A562" s="140"/>
      <c r="S562" s="140"/>
    </row>
    <row r="563" spans="1:19" x14ac:dyDescent="0.25">
      <c r="A563" s="140"/>
      <c r="S563" s="140"/>
    </row>
    <row r="564" spans="1:19" x14ac:dyDescent="0.25">
      <c r="A564" s="140"/>
      <c r="S564" s="140"/>
    </row>
    <row r="565" spans="1:19" x14ac:dyDescent="0.25">
      <c r="A565" s="140"/>
      <c r="S565" s="140"/>
    </row>
    <row r="566" spans="1:19" x14ac:dyDescent="0.25">
      <c r="A566" s="140"/>
      <c r="S566" s="140"/>
    </row>
    <row r="567" spans="1:19" x14ac:dyDescent="0.25">
      <c r="A567" s="140"/>
      <c r="S567" s="140"/>
    </row>
    <row r="568" spans="1:19" x14ac:dyDescent="0.25">
      <c r="A568" s="140"/>
      <c r="S568" s="140"/>
    </row>
    <row r="569" spans="1:19" x14ac:dyDescent="0.25">
      <c r="A569" s="140"/>
      <c r="S569" s="140"/>
    </row>
    <row r="570" spans="1:19" x14ac:dyDescent="0.25">
      <c r="A570" s="140"/>
      <c r="S570" s="140"/>
    </row>
    <row r="571" spans="1:19" x14ac:dyDescent="0.25">
      <c r="A571" s="140"/>
      <c r="S571" s="140"/>
    </row>
    <row r="572" spans="1:19" x14ac:dyDescent="0.25">
      <c r="A572" s="140"/>
      <c r="S572" s="140"/>
    </row>
    <row r="573" spans="1:19" x14ac:dyDescent="0.25">
      <c r="A573" s="140"/>
      <c r="S573" s="140"/>
    </row>
    <row r="574" spans="1:19" x14ac:dyDescent="0.25">
      <c r="A574" s="140"/>
      <c r="S574" s="140"/>
    </row>
    <row r="575" spans="1:19" x14ac:dyDescent="0.25">
      <c r="A575" s="140"/>
      <c r="S575" s="140"/>
    </row>
    <row r="576" spans="1:19" x14ac:dyDescent="0.25">
      <c r="A576" s="140"/>
      <c r="S576" s="140"/>
    </row>
    <row r="577" spans="1:19" x14ac:dyDescent="0.25">
      <c r="A577" s="140"/>
      <c r="S577" s="140"/>
    </row>
    <row r="578" spans="1:19" x14ac:dyDescent="0.25">
      <c r="A578" s="140"/>
      <c r="S578" s="140"/>
    </row>
    <row r="579" spans="1:19" x14ac:dyDescent="0.25">
      <c r="A579" s="140"/>
      <c r="S579" s="140"/>
    </row>
    <row r="580" spans="1:19" x14ac:dyDescent="0.25">
      <c r="A580" s="140"/>
      <c r="S580" s="140"/>
    </row>
    <row r="581" spans="1:19" x14ac:dyDescent="0.25">
      <c r="A581" s="140"/>
      <c r="S581" s="140"/>
    </row>
    <row r="582" spans="1:19" x14ac:dyDescent="0.25">
      <c r="A582" s="140"/>
      <c r="S582" s="140"/>
    </row>
    <row r="583" spans="1:19" x14ac:dyDescent="0.25">
      <c r="A583" s="140"/>
      <c r="S583" s="140"/>
    </row>
    <row r="584" spans="1:19" x14ac:dyDescent="0.25">
      <c r="A584" s="140"/>
      <c r="S584" s="140"/>
    </row>
    <row r="585" spans="1:19" x14ac:dyDescent="0.25">
      <c r="A585" s="140"/>
      <c r="S585" s="140"/>
    </row>
    <row r="586" spans="1:19" x14ac:dyDescent="0.25">
      <c r="A586" s="140"/>
      <c r="S586" s="140"/>
    </row>
    <row r="587" spans="1:19" x14ac:dyDescent="0.25">
      <c r="A587" s="140"/>
      <c r="S587" s="140"/>
    </row>
    <row r="588" spans="1:19" x14ac:dyDescent="0.25">
      <c r="A588" s="140"/>
      <c r="S588" s="140"/>
    </row>
    <row r="589" spans="1:19" x14ac:dyDescent="0.25">
      <c r="A589" s="140"/>
      <c r="S589" s="140"/>
    </row>
    <row r="590" spans="1:19" x14ac:dyDescent="0.25">
      <c r="A590" s="140"/>
      <c r="S590" s="140"/>
    </row>
    <row r="591" spans="1:19" x14ac:dyDescent="0.25">
      <c r="A591" s="140"/>
      <c r="S591" s="140"/>
    </row>
    <row r="592" spans="1:19" x14ac:dyDescent="0.25">
      <c r="A592" s="140"/>
      <c r="S592" s="140"/>
    </row>
    <row r="593" spans="1:19" x14ac:dyDescent="0.25">
      <c r="A593" s="140"/>
      <c r="S593" s="140"/>
    </row>
    <row r="594" spans="1:19" x14ac:dyDescent="0.25">
      <c r="A594" s="140"/>
      <c r="S594" s="140"/>
    </row>
    <row r="595" spans="1:19" x14ac:dyDescent="0.25">
      <c r="A595" s="140"/>
      <c r="S595" s="140"/>
    </row>
    <row r="596" spans="1:19" x14ac:dyDescent="0.25">
      <c r="A596" s="140"/>
      <c r="S596" s="140"/>
    </row>
    <row r="597" spans="1:19" x14ac:dyDescent="0.25">
      <c r="A597" s="140"/>
      <c r="S597" s="140"/>
    </row>
    <row r="598" spans="1:19" x14ac:dyDescent="0.25">
      <c r="A598" s="140"/>
      <c r="S598" s="140"/>
    </row>
    <row r="599" spans="1:19" x14ac:dyDescent="0.25">
      <c r="A599" s="140"/>
      <c r="S599" s="140"/>
    </row>
    <row r="600" spans="1:19" x14ac:dyDescent="0.25">
      <c r="A600" s="140"/>
      <c r="S600" s="140"/>
    </row>
    <row r="601" spans="1:19" x14ac:dyDescent="0.25">
      <c r="A601" s="140"/>
      <c r="S601" s="140"/>
    </row>
    <row r="602" spans="1:19" x14ac:dyDescent="0.25">
      <c r="A602" s="140"/>
      <c r="S602" s="140"/>
    </row>
    <row r="603" spans="1:19" x14ac:dyDescent="0.25">
      <c r="A603" s="140"/>
      <c r="S603" s="140"/>
    </row>
    <row r="604" spans="1:19" x14ac:dyDescent="0.25">
      <c r="A604" s="140"/>
      <c r="S604" s="140"/>
    </row>
    <row r="605" spans="1:19" x14ac:dyDescent="0.25">
      <c r="A605" s="140"/>
      <c r="S605" s="140"/>
    </row>
    <row r="606" spans="1:19" x14ac:dyDescent="0.25">
      <c r="A606" s="140"/>
      <c r="S606" s="140"/>
    </row>
    <row r="607" spans="1:19" x14ac:dyDescent="0.25">
      <c r="A607" s="140"/>
      <c r="S607" s="140"/>
    </row>
    <row r="608" spans="1:19" x14ac:dyDescent="0.25">
      <c r="A608" s="140"/>
      <c r="S608" s="140"/>
    </row>
    <row r="609" spans="1:19" x14ac:dyDescent="0.25">
      <c r="A609" s="140"/>
      <c r="S609" s="140"/>
    </row>
    <row r="610" spans="1:19" x14ac:dyDescent="0.25">
      <c r="A610" s="140"/>
      <c r="S610" s="140"/>
    </row>
    <row r="611" spans="1:19" x14ac:dyDescent="0.25">
      <c r="A611" s="140"/>
      <c r="S611" s="140"/>
    </row>
    <row r="612" spans="1:19" x14ac:dyDescent="0.25">
      <c r="A612" s="140"/>
      <c r="S612" s="140"/>
    </row>
    <row r="613" spans="1:19" x14ac:dyDescent="0.25">
      <c r="A613" s="140"/>
      <c r="S613" s="140"/>
    </row>
    <row r="614" spans="1:19" x14ac:dyDescent="0.25">
      <c r="A614" s="140"/>
      <c r="S614" s="140"/>
    </row>
    <row r="615" spans="1:19" x14ac:dyDescent="0.25">
      <c r="A615" s="140"/>
      <c r="S615" s="140"/>
    </row>
    <row r="616" spans="1:19" x14ac:dyDescent="0.25">
      <c r="A616" s="140"/>
      <c r="S616" s="140"/>
    </row>
    <row r="617" spans="1:19" x14ac:dyDescent="0.25">
      <c r="A617" s="140"/>
      <c r="S617" s="140"/>
    </row>
    <row r="618" spans="1:19" x14ac:dyDescent="0.25">
      <c r="A618" s="140"/>
      <c r="S618" s="140"/>
    </row>
    <row r="619" spans="1:19" x14ac:dyDescent="0.25">
      <c r="A619" s="140"/>
      <c r="S619" s="140"/>
    </row>
    <row r="620" spans="1:19" x14ac:dyDescent="0.25">
      <c r="A620" s="140"/>
      <c r="S620" s="140"/>
    </row>
    <row r="621" spans="1:19" x14ac:dyDescent="0.25">
      <c r="A621" s="140"/>
      <c r="S621" s="140"/>
    </row>
    <row r="622" spans="1:19" x14ac:dyDescent="0.25">
      <c r="A622" s="140"/>
      <c r="S622" s="140"/>
    </row>
    <row r="623" spans="1:19" x14ac:dyDescent="0.25">
      <c r="A623" s="140"/>
      <c r="S623" s="140"/>
    </row>
    <row r="624" spans="1:19" x14ac:dyDescent="0.25">
      <c r="A624" s="140"/>
      <c r="S624" s="140"/>
    </row>
    <row r="625" spans="1:19" x14ac:dyDescent="0.25">
      <c r="A625" s="140"/>
      <c r="S625" s="140"/>
    </row>
    <row r="626" spans="1:19" x14ac:dyDescent="0.25">
      <c r="A626" s="140"/>
      <c r="S626" s="140"/>
    </row>
    <row r="627" spans="1:19" x14ac:dyDescent="0.25">
      <c r="A627" s="140"/>
      <c r="S627" s="140"/>
    </row>
    <row r="628" spans="1:19" x14ac:dyDescent="0.25">
      <c r="A628" s="140"/>
      <c r="S628" s="140"/>
    </row>
    <row r="629" spans="1:19" x14ac:dyDescent="0.25">
      <c r="A629" s="140"/>
      <c r="S629" s="140"/>
    </row>
    <row r="630" spans="1:19" x14ac:dyDescent="0.25">
      <c r="A630" s="140"/>
      <c r="S630" s="140"/>
    </row>
    <row r="631" spans="1:19" x14ac:dyDescent="0.25">
      <c r="A631" s="140"/>
      <c r="S631" s="140"/>
    </row>
    <row r="632" spans="1:19" x14ac:dyDescent="0.25">
      <c r="A632" s="140"/>
      <c r="S632" s="140"/>
    </row>
    <row r="633" spans="1:19" x14ac:dyDescent="0.25">
      <c r="A633" s="140"/>
      <c r="S633" s="140"/>
    </row>
    <row r="634" spans="1:19" x14ac:dyDescent="0.25">
      <c r="A634" s="140"/>
      <c r="S634" s="140"/>
    </row>
    <row r="635" spans="1:19" x14ac:dyDescent="0.25">
      <c r="A635" s="140"/>
      <c r="S635" s="140"/>
    </row>
    <row r="636" spans="1:19" x14ac:dyDescent="0.25">
      <c r="A636" s="140"/>
      <c r="S636" s="140"/>
    </row>
    <row r="637" spans="1:19" x14ac:dyDescent="0.25">
      <c r="A637" s="140"/>
      <c r="S637" s="140"/>
    </row>
    <row r="638" spans="1:19" x14ac:dyDescent="0.25">
      <c r="A638" s="140"/>
      <c r="S638" s="140"/>
    </row>
    <row r="639" spans="1:19" x14ac:dyDescent="0.25">
      <c r="A639" s="140"/>
      <c r="S639" s="140"/>
    </row>
    <row r="640" spans="1:19" x14ac:dyDescent="0.25">
      <c r="A640" s="140"/>
      <c r="S640" s="140"/>
    </row>
    <row r="641" spans="1:19" x14ac:dyDescent="0.25">
      <c r="A641" s="140"/>
      <c r="S641" s="140"/>
    </row>
    <row r="642" spans="1:19" x14ac:dyDescent="0.25">
      <c r="A642" s="140"/>
      <c r="S642" s="140"/>
    </row>
    <row r="643" spans="1:19" x14ac:dyDescent="0.25">
      <c r="A643" s="140"/>
      <c r="S643" s="140"/>
    </row>
    <row r="644" spans="1:19" x14ac:dyDescent="0.25">
      <c r="A644" s="140"/>
      <c r="S644" s="140"/>
    </row>
    <row r="645" spans="1:19" x14ac:dyDescent="0.25">
      <c r="A645" s="140"/>
      <c r="S645" s="140"/>
    </row>
    <row r="646" spans="1:19" x14ac:dyDescent="0.25">
      <c r="A646" s="140"/>
      <c r="S646" s="140"/>
    </row>
    <row r="647" spans="1:19" x14ac:dyDescent="0.25">
      <c r="A647" s="140"/>
      <c r="S647" s="140"/>
    </row>
    <row r="648" spans="1:19" x14ac:dyDescent="0.25">
      <c r="A648" s="140"/>
      <c r="S648" s="140"/>
    </row>
    <row r="649" spans="1:19" x14ac:dyDescent="0.25">
      <c r="A649" s="140"/>
      <c r="S649" s="140"/>
    </row>
    <row r="650" spans="1:19" x14ac:dyDescent="0.25">
      <c r="A650" s="140"/>
      <c r="S650" s="140"/>
    </row>
    <row r="651" spans="1:19" x14ac:dyDescent="0.25">
      <c r="A651" s="140"/>
      <c r="S651" s="140"/>
    </row>
    <row r="652" spans="1:19" x14ac:dyDescent="0.25">
      <c r="A652" s="140"/>
      <c r="S652" s="140"/>
    </row>
    <row r="653" spans="1:19" x14ac:dyDescent="0.25">
      <c r="A653" s="140"/>
      <c r="S653" s="140"/>
    </row>
    <row r="654" spans="1:19" x14ac:dyDescent="0.25">
      <c r="A654" s="140"/>
      <c r="S654" s="140"/>
    </row>
    <row r="655" spans="1:19" x14ac:dyDescent="0.25">
      <c r="A655" s="140"/>
      <c r="S655" s="140"/>
    </row>
    <row r="656" spans="1:19" x14ac:dyDescent="0.25">
      <c r="A656" s="140"/>
      <c r="S656" s="140"/>
    </row>
    <row r="657" spans="1:19" x14ac:dyDescent="0.25">
      <c r="A657" s="140"/>
      <c r="S657" s="140"/>
    </row>
    <row r="658" spans="1:19" x14ac:dyDescent="0.25">
      <c r="A658" s="140"/>
      <c r="S658" s="140"/>
    </row>
    <row r="659" spans="1:19" x14ac:dyDescent="0.25">
      <c r="A659" s="140"/>
      <c r="S659" s="140"/>
    </row>
    <row r="660" spans="1:19" x14ac:dyDescent="0.25">
      <c r="A660" s="140"/>
      <c r="S660" s="140"/>
    </row>
    <row r="661" spans="1:19" x14ac:dyDescent="0.25">
      <c r="A661" s="140"/>
      <c r="S661" s="140"/>
    </row>
    <row r="662" spans="1:19" x14ac:dyDescent="0.25">
      <c r="A662" s="140"/>
      <c r="S662" s="140"/>
    </row>
    <row r="663" spans="1:19" x14ac:dyDescent="0.25">
      <c r="A663" s="140"/>
      <c r="S663" s="140"/>
    </row>
    <row r="664" spans="1:19" x14ac:dyDescent="0.25">
      <c r="A664" s="140"/>
      <c r="S664" s="140"/>
    </row>
    <row r="665" spans="1:19" x14ac:dyDescent="0.25">
      <c r="A665" s="140"/>
      <c r="S665" s="140"/>
    </row>
    <row r="666" spans="1:19" x14ac:dyDescent="0.25">
      <c r="A666" s="140"/>
      <c r="S666" s="140"/>
    </row>
    <row r="667" spans="1:19" x14ac:dyDescent="0.25">
      <c r="A667" s="140"/>
      <c r="S667" s="140"/>
    </row>
    <row r="668" spans="1:19" x14ac:dyDescent="0.25">
      <c r="A668" s="140"/>
      <c r="S668" s="140"/>
    </row>
    <row r="669" spans="1:19" x14ac:dyDescent="0.25">
      <c r="A669" s="140"/>
      <c r="S669" s="140"/>
    </row>
    <row r="670" spans="1:19" x14ac:dyDescent="0.25">
      <c r="A670" s="140"/>
      <c r="S670" s="140"/>
    </row>
    <row r="671" spans="1:19" x14ac:dyDescent="0.25">
      <c r="A671" s="140"/>
      <c r="S671" s="140"/>
    </row>
    <row r="672" spans="1:19" x14ac:dyDescent="0.25">
      <c r="A672" s="140"/>
      <c r="S672" s="140"/>
    </row>
    <row r="673" spans="1:19" x14ac:dyDescent="0.25">
      <c r="A673" s="140"/>
      <c r="S673" s="140"/>
    </row>
    <row r="674" spans="1:19" x14ac:dyDescent="0.25">
      <c r="A674" s="140"/>
      <c r="S674" s="140"/>
    </row>
    <row r="675" spans="1:19" x14ac:dyDescent="0.25">
      <c r="A675" s="140"/>
      <c r="S675" s="140"/>
    </row>
    <row r="676" spans="1:19" x14ac:dyDescent="0.25">
      <c r="A676" s="140"/>
      <c r="S676" s="140"/>
    </row>
    <row r="677" spans="1:19" x14ac:dyDescent="0.25">
      <c r="A677" s="140"/>
      <c r="S677" s="140"/>
    </row>
    <row r="678" spans="1:19" x14ac:dyDescent="0.25">
      <c r="A678" s="140"/>
      <c r="S678" s="140"/>
    </row>
    <row r="679" spans="1:19" x14ac:dyDescent="0.25">
      <c r="A679" s="140"/>
      <c r="S679" s="140"/>
    </row>
    <row r="680" spans="1:19" x14ac:dyDescent="0.25">
      <c r="A680" s="140"/>
      <c r="S680" s="140"/>
    </row>
    <row r="681" spans="1:19" x14ac:dyDescent="0.25">
      <c r="A681" s="140"/>
      <c r="S681" s="140"/>
    </row>
    <row r="682" spans="1:19" x14ac:dyDescent="0.25">
      <c r="A682" s="140"/>
      <c r="S682" s="140"/>
    </row>
    <row r="683" spans="1:19" x14ac:dyDescent="0.25">
      <c r="A683" s="140"/>
      <c r="S683" s="140"/>
    </row>
    <row r="684" spans="1:19" x14ac:dyDescent="0.25">
      <c r="A684" s="140"/>
      <c r="S684" s="140"/>
    </row>
    <row r="685" spans="1:19" x14ac:dyDescent="0.25">
      <c r="A685" s="140"/>
      <c r="S685" s="140"/>
    </row>
    <row r="686" spans="1:19" x14ac:dyDescent="0.25">
      <c r="A686" s="140"/>
      <c r="S686" s="140"/>
    </row>
    <row r="687" spans="1:19" x14ac:dyDescent="0.25">
      <c r="A687" s="140"/>
      <c r="S687" s="140"/>
    </row>
    <row r="688" spans="1:19" x14ac:dyDescent="0.25">
      <c r="A688" s="140"/>
      <c r="S688" s="140"/>
    </row>
    <row r="689" spans="1:19" x14ac:dyDescent="0.25">
      <c r="A689" s="140"/>
      <c r="S689" s="140"/>
    </row>
    <row r="690" spans="1:19" x14ac:dyDescent="0.25">
      <c r="A690" s="140"/>
      <c r="S690" s="140"/>
    </row>
    <row r="691" spans="1:19" x14ac:dyDescent="0.25">
      <c r="A691" s="140"/>
      <c r="S691" s="140"/>
    </row>
    <row r="692" spans="1:19" x14ac:dyDescent="0.25">
      <c r="A692" s="140"/>
      <c r="S692" s="140"/>
    </row>
    <row r="693" spans="1:19" x14ac:dyDescent="0.25">
      <c r="A693" s="140"/>
      <c r="S693" s="140"/>
    </row>
    <row r="694" spans="1:19" x14ac:dyDescent="0.25">
      <c r="A694" s="140"/>
      <c r="S694" s="140"/>
    </row>
    <row r="695" spans="1:19" x14ac:dyDescent="0.25">
      <c r="A695" s="140"/>
      <c r="S695" s="140"/>
    </row>
    <row r="696" spans="1:19" x14ac:dyDescent="0.25">
      <c r="A696" s="140"/>
      <c r="S696" s="140"/>
    </row>
    <row r="697" spans="1:19" x14ac:dyDescent="0.25">
      <c r="A697" s="140"/>
      <c r="S697" s="140"/>
    </row>
    <row r="698" spans="1:19" x14ac:dyDescent="0.25">
      <c r="A698" s="140"/>
      <c r="S698" s="140"/>
    </row>
    <row r="699" spans="1:19" x14ac:dyDescent="0.25">
      <c r="A699" s="140"/>
      <c r="S699" s="140"/>
    </row>
    <row r="700" spans="1:19" x14ac:dyDescent="0.25">
      <c r="A700" s="140"/>
      <c r="S700" s="140"/>
    </row>
    <row r="701" spans="1:19" x14ac:dyDescent="0.25">
      <c r="A701" s="140"/>
      <c r="S701" s="140"/>
    </row>
    <row r="702" spans="1:19" x14ac:dyDescent="0.25">
      <c r="A702" s="140"/>
      <c r="S702" s="140"/>
    </row>
    <row r="703" spans="1:19" x14ac:dyDescent="0.25">
      <c r="A703" s="140"/>
      <c r="S703" s="140"/>
    </row>
    <row r="704" spans="1:19" x14ac:dyDescent="0.25">
      <c r="A704" s="140"/>
      <c r="S704" s="140"/>
    </row>
    <row r="705" spans="1:19" x14ac:dyDescent="0.25">
      <c r="A705" s="140"/>
      <c r="S705" s="140"/>
    </row>
    <row r="706" spans="1:19" x14ac:dyDescent="0.25">
      <c r="A706" s="140"/>
      <c r="S706" s="140"/>
    </row>
    <row r="707" spans="1:19" x14ac:dyDescent="0.25">
      <c r="A707" s="140"/>
      <c r="S707" s="140"/>
    </row>
    <row r="708" spans="1:19" x14ac:dyDescent="0.25">
      <c r="A708" s="140"/>
      <c r="S708" s="140"/>
    </row>
    <row r="709" spans="1:19" x14ac:dyDescent="0.25">
      <c r="A709" s="140"/>
      <c r="S709" s="140"/>
    </row>
    <row r="710" spans="1:19" x14ac:dyDescent="0.25">
      <c r="A710" s="140"/>
      <c r="S710" s="140"/>
    </row>
    <row r="711" spans="1:19" x14ac:dyDescent="0.25">
      <c r="A711" s="140"/>
      <c r="S711" s="140"/>
    </row>
    <row r="712" spans="1:19" x14ac:dyDescent="0.25">
      <c r="A712" s="140"/>
      <c r="S712" s="140"/>
    </row>
    <row r="713" spans="1:19" x14ac:dyDescent="0.25">
      <c r="A713" s="140"/>
      <c r="S713" s="140"/>
    </row>
    <row r="714" spans="1:19" x14ac:dyDescent="0.25">
      <c r="A714" s="140"/>
      <c r="S714" s="140"/>
    </row>
    <row r="715" spans="1:19" x14ac:dyDescent="0.25">
      <c r="A715" s="140"/>
      <c r="S715" s="140"/>
    </row>
    <row r="716" spans="1:19" x14ac:dyDescent="0.25">
      <c r="A716" s="140"/>
      <c r="S716" s="140"/>
    </row>
    <row r="717" spans="1:19" x14ac:dyDescent="0.25">
      <c r="A717" s="140"/>
      <c r="S717" s="140"/>
    </row>
    <row r="718" spans="1:19" x14ac:dyDescent="0.25">
      <c r="A718" s="140"/>
      <c r="S718" s="140"/>
    </row>
    <row r="719" spans="1:19" x14ac:dyDescent="0.25">
      <c r="A719" s="140"/>
      <c r="S719" s="140"/>
    </row>
    <row r="720" spans="1:19" x14ac:dyDescent="0.25">
      <c r="A720" s="140"/>
      <c r="S720" s="140"/>
    </row>
    <row r="721" spans="1:19" x14ac:dyDescent="0.25">
      <c r="A721" s="140"/>
      <c r="S721" s="140"/>
    </row>
    <row r="722" spans="1:19" x14ac:dyDescent="0.25">
      <c r="A722" s="140"/>
      <c r="S722" s="140"/>
    </row>
    <row r="723" spans="1:19" x14ac:dyDescent="0.25">
      <c r="A723" s="140"/>
      <c r="S723" s="140"/>
    </row>
    <row r="724" spans="1:19" x14ac:dyDescent="0.25">
      <c r="A724" s="140"/>
      <c r="S724" s="140"/>
    </row>
    <row r="725" spans="1:19" x14ac:dyDescent="0.25">
      <c r="A725" s="140"/>
      <c r="S725" s="140"/>
    </row>
    <row r="726" spans="1:19" x14ac:dyDescent="0.25">
      <c r="A726" s="140"/>
      <c r="S726" s="140"/>
    </row>
    <row r="727" spans="1:19" x14ac:dyDescent="0.25">
      <c r="A727" s="140"/>
      <c r="S727" s="140"/>
    </row>
    <row r="728" spans="1:19" x14ac:dyDescent="0.25">
      <c r="A728" s="140"/>
      <c r="S728" s="140"/>
    </row>
    <row r="729" spans="1:19" x14ac:dyDescent="0.25">
      <c r="A729" s="140"/>
      <c r="S729" s="140"/>
    </row>
    <row r="730" spans="1:19" x14ac:dyDescent="0.25">
      <c r="A730" s="140"/>
      <c r="S730" s="140"/>
    </row>
    <row r="731" spans="1:19" x14ac:dyDescent="0.25">
      <c r="A731" s="140"/>
      <c r="S731" s="140"/>
    </row>
    <row r="732" spans="1:19" x14ac:dyDescent="0.25">
      <c r="A732" s="140"/>
      <c r="S732" s="140"/>
    </row>
    <row r="733" spans="1:19" x14ac:dyDescent="0.25">
      <c r="A733" s="140"/>
      <c r="S733" s="140"/>
    </row>
    <row r="734" spans="1:19" x14ac:dyDescent="0.25">
      <c r="A734" s="140"/>
      <c r="S734" s="140"/>
    </row>
    <row r="735" spans="1:19" x14ac:dyDescent="0.25">
      <c r="A735" s="140"/>
      <c r="S735" s="140"/>
    </row>
    <row r="736" spans="1:19" x14ac:dyDescent="0.25">
      <c r="A736" s="140"/>
      <c r="S736" s="140"/>
    </row>
    <row r="737" spans="1:19" x14ac:dyDescent="0.25">
      <c r="A737" s="140"/>
      <c r="S737" s="140"/>
    </row>
    <row r="738" spans="1:19" x14ac:dyDescent="0.25">
      <c r="A738" s="140"/>
      <c r="S738" s="140"/>
    </row>
    <row r="739" spans="1:19" x14ac:dyDescent="0.25">
      <c r="A739" s="140"/>
      <c r="S739" s="140"/>
    </row>
    <row r="740" spans="1:19" x14ac:dyDescent="0.25">
      <c r="A740" s="140"/>
      <c r="S740" s="140"/>
    </row>
    <row r="741" spans="1:19" x14ac:dyDescent="0.25">
      <c r="A741" s="140"/>
      <c r="S741" s="140"/>
    </row>
    <row r="742" spans="1:19" x14ac:dyDescent="0.25">
      <c r="A742" s="140"/>
      <c r="S742" s="140"/>
    </row>
    <row r="743" spans="1:19" x14ac:dyDescent="0.25">
      <c r="A743" s="140"/>
      <c r="S743" s="140"/>
    </row>
    <row r="744" spans="1:19" x14ac:dyDescent="0.25">
      <c r="A744" s="140"/>
      <c r="S744" s="140"/>
    </row>
    <row r="745" spans="1:19" x14ac:dyDescent="0.25">
      <c r="A745" s="140"/>
      <c r="S745" s="140"/>
    </row>
    <row r="746" spans="1:19" x14ac:dyDescent="0.25">
      <c r="A746" s="140"/>
      <c r="S746" s="140"/>
    </row>
    <row r="747" spans="1:19" x14ac:dyDescent="0.25">
      <c r="A747" s="140"/>
      <c r="S747" s="140"/>
    </row>
    <row r="748" spans="1:19" x14ac:dyDescent="0.25">
      <c r="A748" s="140"/>
      <c r="S748" s="140"/>
    </row>
    <row r="749" spans="1:19" x14ac:dyDescent="0.25">
      <c r="A749" s="140"/>
      <c r="S749" s="140"/>
    </row>
    <row r="750" spans="1:19" x14ac:dyDescent="0.25">
      <c r="A750" s="140"/>
      <c r="S750" s="140"/>
    </row>
    <row r="751" spans="1:19" x14ac:dyDescent="0.25">
      <c r="A751" s="140"/>
      <c r="S751" s="140"/>
    </row>
    <row r="752" spans="1:19" x14ac:dyDescent="0.25">
      <c r="A752" s="140"/>
      <c r="S752" s="140"/>
    </row>
    <row r="753" spans="1:19" x14ac:dyDescent="0.25">
      <c r="A753" s="140"/>
      <c r="S753" s="140"/>
    </row>
    <row r="754" spans="1:19" x14ac:dyDescent="0.25">
      <c r="A754" s="140"/>
      <c r="S754" s="140"/>
    </row>
    <row r="755" spans="1:19" x14ac:dyDescent="0.25">
      <c r="A755" s="140"/>
      <c r="S755" s="140"/>
    </row>
    <row r="756" spans="1:19" x14ac:dyDescent="0.25">
      <c r="A756" s="140"/>
      <c r="S756" s="140"/>
    </row>
    <row r="757" spans="1:19" x14ac:dyDescent="0.25">
      <c r="A757" s="140"/>
      <c r="S757" s="140"/>
    </row>
    <row r="758" spans="1:19" x14ac:dyDescent="0.25">
      <c r="A758" s="140"/>
      <c r="S758" s="140"/>
    </row>
    <row r="759" spans="1:19" x14ac:dyDescent="0.25">
      <c r="A759" s="140"/>
      <c r="S759" s="140"/>
    </row>
    <row r="760" spans="1:19" x14ac:dyDescent="0.25">
      <c r="A760" s="140"/>
      <c r="S760" s="140"/>
    </row>
    <row r="761" spans="1:19" x14ac:dyDescent="0.25">
      <c r="A761" s="140"/>
      <c r="S761" s="140"/>
    </row>
    <row r="762" spans="1:19" x14ac:dyDescent="0.25">
      <c r="A762" s="140"/>
      <c r="S762" s="140"/>
    </row>
    <row r="763" spans="1:19" x14ac:dyDescent="0.25">
      <c r="A763" s="140"/>
      <c r="S763" s="140"/>
    </row>
    <row r="764" spans="1:19" x14ac:dyDescent="0.25">
      <c r="A764" s="140"/>
      <c r="S764" s="140"/>
    </row>
    <row r="765" spans="1:19" x14ac:dyDescent="0.25">
      <c r="A765" s="140"/>
      <c r="S765" s="140"/>
    </row>
    <row r="766" spans="1:19" x14ac:dyDescent="0.25">
      <c r="A766" s="140"/>
      <c r="S766" s="140"/>
    </row>
    <row r="767" spans="1:19" x14ac:dyDescent="0.25">
      <c r="A767" s="140"/>
      <c r="S767" s="140"/>
    </row>
    <row r="768" spans="1:19" x14ac:dyDescent="0.25">
      <c r="A768" s="140"/>
      <c r="S768" s="140"/>
    </row>
    <row r="769" spans="1:19" x14ac:dyDescent="0.25">
      <c r="A769" s="140"/>
      <c r="S769" s="140"/>
    </row>
    <row r="770" spans="1:19" x14ac:dyDescent="0.25">
      <c r="A770" s="140"/>
      <c r="S770" s="140"/>
    </row>
    <row r="771" spans="1:19" x14ac:dyDescent="0.25">
      <c r="A771" s="140"/>
      <c r="S771" s="140"/>
    </row>
    <row r="772" spans="1:19" x14ac:dyDescent="0.25">
      <c r="A772" s="140"/>
      <c r="S772" s="140"/>
    </row>
    <row r="773" spans="1:19" x14ac:dyDescent="0.25">
      <c r="A773" s="140"/>
      <c r="S773" s="140"/>
    </row>
    <row r="774" spans="1:19" x14ac:dyDescent="0.25">
      <c r="A774" s="140"/>
      <c r="S774" s="140"/>
    </row>
    <row r="775" spans="1:19" x14ac:dyDescent="0.25">
      <c r="A775" s="140"/>
      <c r="S775" s="140"/>
    </row>
    <row r="776" spans="1:19" x14ac:dyDescent="0.25">
      <c r="A776" s="140"/>
      <c r="S776" s="140"/>
    </row>
    <row r="777" spans="1:19" x14ac:dyDescent="0.25">
      <c r="A777" s="140"/>
      <c r="S777" s="140"/>
    </row>
    <row r="778" spans="1:19" x14ac:dyDescent="0.25">
      <c r="A778" s="140"/>
      <c r="S778" s="140"/>
    </row>
    <row r="779" spans="1:19" x14ac:dyDescent="0.25">
      <c r="A779" s="140"/>
      <c r="S779" s="140"/>
    </row>
    <row r="780" spans="1:19" x14ac:dyDescent="0.25">
      <c r="A780" s="140"/>
      <c r="S780" s="140"/>
    </row>
    <row r="781" spans="1:19" x14ac:dyDescent="0.25">
      <c r="A781" s="140"/>
      <c r="S781" s="140"/>
    </row>
    <row r="782" spans="1:19" x14ac:dyDescent="0.25">
      <c r="A782" s="140"/>
      <c r="S782" s="140"/>
    </row>
    <row r="783" spans="1:19" x14ac:dyDescent="0.25">
      <c r="A783" s="140"/>
      <c r="S783" s="140"/>
    </row>
    <row r="784" spans="1:19" x14ac:dyDescent="0.25">
      <c r="A784" s="140"/>
      <c r="S784" s="140"/>
    </row>
    <row r="785" spans="1:19" x14ac:dyDescent="0.25">
      <c r="A785" s="140"/>
      <c r="S785" s="140"/>
    </row>
    <row r="786" spans="1:19" x14ac:dyDescent="0.25">
      <c r="A786" s="140"/>
      <c r="S786" s="140"/>
    </row>
    <row r="787" spans="1:19" x14ac:dyDescent="0.25">
      <c r="A787" s="140"/>
      <c r="S787" s="140"/>
    </row>
    <row r="788" spans="1:19" x14ac:dyDescent="0.25">
      <c r="A788" s="140"/>
      <c r="S788" s="140"/>
    </row>
    <row r="789" spans="1:19" x14ac:dyDescent="0.25">
      <c r="A789" s="140"/>
      <c r="S789" s="140"/>
    </row>
    <row r="790" spans="1:19" x14ac:dyDescent="0.25">
      <c r="A790" s="140"/>
      <c r="S790" s="140"/>
    </row>
    <row r="791" spans="1:19" x14ac:dyDescent="0.25">
      <c r="A791" s="140"/>
      <c r="S791" s="140"/>
    </row>
    <row r="792" spans="1:19" x14ac:dyDescent="0.25">
      <c r="A792" s="140"/>
      <c r="S792" s="140"/>
    </row>
    <row r="793" spans="1:19" x14ac:dyDescent="0.25">
      <c r="A793" s="140"/>
      <c r="S793" s="140"/>
    </row>
    <row r="794" spans="1:19" x14ac:dyDescent="0.25">
      <c r="A794" s="140"/>
      <c r="S794" s="140"/>
    </row>
    <row r="795" spans="1:19" x14ac:dyDescent="0.25">
      <c r="A795" s="140"/>
      <c r="S795" s="140"/>
    </row>
    <row r="796" spans="1:19" x14ac:dyDescent="0.25">
      <c r="A796" s="140"/>
      <c r="S796" s="140"/>
    </row>
    <row r="797" spans="1:19" x14ac:dyDescent="0.25">
      <c r="A797" s="140"/>
      <c r="S797" s="140"/>
    </row>
    <row r="798" spans="1:19" x14ac:dyDescent="0.25">
      <c r="A798" s="140"/>
      <c r="S798" s="140"/>
    </row>
    <row r="799" spans="1:19" x14ac:dyDescent="0.25">
      <c r="A799" s="140"/>
      <c r="S799" s="140"/>
    </row>
    <row r="800" spans="1:19" x14ac:dyDescent="0.25">
      <c r="A800" s="140"/>
      <c r="S800" s="140"/>
    </row>
    <row r="801" spans="1:19" x14ac:dyDescent="0.25">
      <c r="A801" s="140"/>
      <c r="S801" s="140"/>
    </row>
    <row r="802" spans="1:19" x14ac:dyDescent="0.25">
      <c r="A802" s="140"/>
      <c r="S802" s="140"/>
    </row>
    <row r="803" spans="1:19" x14ac:dyDescent="0.25">
      <c r="A803" s="140"/>
      <c r="S803" s="140"/>
    </row>
    <row r="804" spans="1:19" x14ac:dyDescent="0.25">
      <c r="A804" s="140"/>
      <c r="S804" s="140"/>
    </row>
    <row r="805" spans="1:19" x14ac:dyDescent="0.25">
      <c r="A805" s="140"/>
      <c r="S805" s="140"/>
    </row>
    <row r="806" spans="1:19" x14ac:dyDescent="0.25">
      <c r="A806" s="140"/>
      <c r="S806" s="140"/>
    </row>
    <row r="807" spans="1:19" x14ac:dyDescent="0.25">
      <c r="A807" s="140"/>
      <c r="S807" s="140"/>
    </row>
    <row r="808" spans="1:19" x14ac:dyDescent="0.25">
      <c r="A808" s="140"/>
      <c r="S808" s="140"/>
    </row>
    <row r="809" spans="1:19" x14ac:dyDescent="0.25">
      <c r="A809" s="140"/>
      <c r="S809" s="140"/>
    </row>
    <row r="810" spans="1:19" x14ac:dyDescent="0.25">
      <c r="A810" s="140"/>
      <c r="S810" s="140"/>
    </row>
    <row r="811" spans="1:19" x14ac:dyDescent="0.25">
      <c r="A811" s="140"/>
      <c r="S811" s="140"/>
    </row>
    <row r="812" spans="1:19" x14ac:dyDescent="0.25">
      <c r="A812" s="140"/>
      <c r="S812" s="140"/>
    </row>
    <row r="813" spans="1:19" x14ac:dyDescent="0.25">
      <c r="A813" s="140"/>
      <c r="S813" s="140"/>
    </row>
    <row r="814" spans="1:19" x14ac:dyDescent="0.25">
      <c r="A814" s="140"/>
      <c r="S814" s="140"/>
    </row>
    <row r="815" spans="1:19" x14ac:dyDescent="0.25">
      <c r="A815" s="140"/>
      <c r="S815" s="140"/>
    </row>
    <row r="816" spans="1:19" x14ac:dyDescent="0.25">
      <c r="A816" s="140"/>
      <c r="S816" s="140"/>
    </row>
    <row r="817" spans="1:19" x14ac:dyDescent="0.25">
      <c r="A817" s="140"/>
      <c r="S817" s="140"/>
    </row>
    <row r="818" spans="1:19" x14ac:dyDescent="0.25">
      <c r="A818" s="140"/>
      <c r="S818" s="140"/>
    </row>
    <row r="819" spans="1:19" x14ac:dyDescent="0.25">
      <c r="A819" s="140"/>
      <c r="S819" s="140"/>
    </row>
    <row r="820" spans="1:19" x14ac:dyDescent="0.25">
      <c r="A820" s="140"/>
      <c r="S820" s="140"/>
    </row>
    <row r="821" spans="1:19" x14ac:dyDescent="0.25">
      <c r="A821" s="140"/>
      <c r="S821" s="140"/>
    </row>
    <row r="822" spans="1:19" x14ac:dyDescent="0.25">
      <c r="A822" s="140"/>
      <c r="S822" s="140"/>
    </row>
    <row r="823" spans="1:19" x14ac:dyDescent="0.25">
      <c r="A823" s="140"/>
      <c r="S823" s="140"/>
    </row>
    <row r="824" spans="1:19" x14ac:dyDescent="0.25">
      <c r="A824" s="140"/>
      <c r="S824" s="140"/>
    </row>
    <row r="825" spans="1:19" x14ac:dyDescent="0.25">
      <c r="A825" s="140"/>
      <c r="S825" s="140"/>
    </row>
    <row r="826" spans="1:19" x14ac:dyDescent="0.25">
      <c r="A826" s="140"/>
      <c r="S826" s="140"/>
    </row>
    <row r="827" spans="1:19" x14ac:dyDescent="0.25">
      <c r="A827" s="140"/>
      <c r="S827" s="140"/>
    </row>
    <row r="828" spans="1:19" x14ac:dyDescent="0.25">
      <c r="A828" s="140"/>
      <c r="S828" s="140"/>
    </row>
    <row r="829" spans="1:19" x14ac:dyDescent="0.25">
      <c r="A829" s="140"/>
      <c r="S829" s="140"/>
    </row>
    <row r="830" spans="1:19" x14ac:dyDescent="0.25">
      <c r="A830" s="140"/>
      <c r="S830" s="140"/>
    </row>
    <row r="831" spans="1:19" x14ac:dyDescent="0.25">
      <c r="A831" s="140"/>
      <c r="S831" s="140"/>
    </row>
    <row r="832" spans="1:19" x14ac:dyDescent="0.25">
      <c r="A832" s="140"/>
      <c r="S832" s="140"/>
    </row>
    <row r="833" spans="1:19" x14ac:dyDescent="0.25">
      <c r="A833" s="140"/>
      <c r="S833" s="140"/>
    </row>
    <row r="834" spans="1:19" x14ac:dyDescent="0.25">
      <c r="A834" s="140"/>
      <c r="S834" s="140"/>
    </row>
    <row r="835" spans="1:19" x14ac:dyDescent="0.25">
      <c r="A835" s="140"/>
      <c r="S835" s="140"/>
    </row>
    <row r="836" spans="1:19" x14ac:dyDescent="0.25">
      <c r="A836" s="140"/>
      <c r="S836" s="140"/>
    </row>
    <row r="837" spans="1:19" x14ac:dyDescent="0.25">
      <c r="A837" s="140"/>
      <c r="S837" s="140"/>
    </row>
    <row r="838" spans="1:19" x14ac:dyDescent="0.25">
      <c r="A838" s="140"/>
      <c r="S838" s="140"/>
    </row>
    <row r="839" spans="1:19" x14ac:dyDescent="0.25">
      <c r="A839" s="140"/>
      <c r="S839" s="140"/>
    </row>
    <row r="840" spans="1:19" x14ac:dyDescent="0.25">
      <c r="A840" s="140"/>
      <c r="S840" s="140"/>
    </row>
    <row r="841" spans="1:19" x14ac:dyDescent="0.25">
      <c r="A841" s="140"/>
      <c r="S841" s="140"/>
    </row>
    <row r="842" spans="1:19" x14ac:dyDescent="0.25">
      <c r="A842" s="140"/>
      <c r="S842" s="140"/>
    </row>
    <row r="843" spans="1:19" x14ac:dyDescent="0.25">
      <c r="A843" s="140"/>
      <c r="S843" s="140"/>
    </row>
    <row r="844" spans="1:19" x14ac:dyDescent="0.25">
      <c r="A844" s="140"/>
      <c r="S844" s="140"/>
    </row>
    <row r="845" spans="1:19" x14ac:dyDescent="0.25">
      <c r="A845" s="140"/>
      <c r="S845" s="140"/>
    </row>
    <row r="846" spans="1:19" x14ac:dyDescent="0.25">
      <c r="A846" s="140"/>
      <c r="S846" s="140"/>
    </row>
    <row r="847" spans="1:19" x14ac:dyDescent="0.25">
      <c r="A847" s="140"/>
      <c r="S847" s="140"/>
    </row>
    <row r="848" spans="1:19" x14ac:dyDescent="0.25">
      <c r="A848" s="140"/>
      <c r="S848" s="140"/>
    </row>
    <row r="849" spans="1:19" x14ac:dyDescent="0.25">
      <c r="A849" s="140"/>
      <c r="S849" s="140"/>
    </row>
    <row r="850" spans="1:19" x14ac:dyDescent="0.25">
      <c r="A850" s="140"/>
      <c r="S850" s="140"/>
    </row>
    <row r="851" spans="1:19" x14ac:dyDescent="0.25">
      <c r="A851" s="140"/>
      <c r="S851" s="140"/>
    </row>
    <row r="852" spans="1:19" x14ac:dyDescent="0.25">
      <c r="A852" s="140"/>
      <c r="S852" s="140"/>
    </row>
    <row r="853" spans="1:19" x14ac:dyDescent="0.25">
      <c r="A853" s="140"/>
      <c r="S853" s="140"/>
    </row>
    <row r="854" spans="1:19" x14ac:dyDescent="0.25">
      <c r="A854" s="140"/>
      <c r="S854" s="140"/>
    </row>
    <row r="855" spans="1:19" x14ac:dyDescent="0.25">
      <c r="A855" s="140"/>
      <c r="S855" s="140"/>
    </row>
    <row r="856" spans="1:19" x14ac:dyDescent="0.25">
      <c r="A856" s="140"/>
      <c r="S856" s="140"/>
    </row>
    <row r="857" spans="1:19" x14ac:dyDescent="0.25">
      <c r="A857" s="140"/>
      <c r="S857" s="140"/>
    </row>
    <row r="858" spans="1:19" x14ac:dyDescent="0.25">
      <c r="A858" s="140"/>
      <c r="S858" s="140"/>
    </row>
    <row r="859" spans="1:19" x14ac:dyDescent="0.25">
      <c r="A859" s="140"/>
      <c r="S859" s="140"/>
    </row>
    <row r="860" spans="1:19" x14ac:dyDescent="0.25">
      <c r="A860" s="140"/>
      <c r="S860" s="140"/>
    </row>
    <row r="861" spans="1:19" x14ac:dyDescent="0.25">
      <c r="A861" s="140"/>
      <c r="S861" s="140"/>
    </row>
    <row r="862" spans="1:19" x14ac:dyDescent="0.25">
      <c r="A862" s="140"/>
      <c r="S862" s="140"/>
    </row>
    <row r="863" spans="1:19" x14ac:dyDescent="0.25">
      <c r="A863" s="140"/>
      <c r="S863" s="140"/>
    </row>
    <row r="864" spans="1:19" x14ac:dyDescent="0.25">
      <c r="A864" s="140"/>
      <c r="S864" s="140"/>
    </row>
    <row r="865" spans="1:19" x14ac:dyDescent="0.25">
      <c r="A865" s="140"/>
      <c r="S865" s="140"/>
    </row>
    <row r="866" spans="1:19" x14ac:dyDescent="0.25">
      <c r="A866" s="140"/>
      <c r="S866" s="140"/>
    </row>
    <row r="867" spans="1:19" x14ac:dyDescent="0.25">
      <c r="A867" s="140"/>
      <c r="S867" s="140"/>
    </row>
    <row r="868" spans="1:19" x14ac:dyDescent="0.25">
      <c r="A868" s="140"/>
      <c r="S868" s="140"/>
    </row>
    <row r="869" spans="1:19" x14ac:dyDescent="0.25">
      <c r="A869" s="140"/>
      <c r="S869" s="140"/>
    </row>
    <row r="870" spans="1:19" x14ac:dyDescent="0.25">
      <c r="A870" s="140"/>
      <c r="S870" s="140"/>
    </row>
    <row r="871" spans="1:19" x14ac:dyDescent="0.25">
      <c r="A871" s="140"/>
      <c r="S871" s="140"/>
    </row>
    <row r="872" spans="1:19" x14ac:dyDescent="0.25">
      <c r="A872" s="140"/>
      <c r="S872" s="140"/>
    </row>
    <row r="873" spans="1:19" x14ac:dyDescent="0.25">
      <c r="A873" s="140"/>
      <c r="S873" s="140"/>
    </row>
    <row r="874" spans="1:19" x14ac:dyDescent="0.25">
      <c r="A874" s="140"/>
      <c r="S874" s="140"/>
    </row>
    <row r="875" spans="1:19" x14ac:dyDescent="0.25">
      <c r="A875" s="140"/>
      <c r="S875" s="140"/>
    </row>
    <row r="876" spans="1:19" x14ac:dyDescent="0.25">
      <c r="A876" s="140"/>
      <c r="S876" s="140"/>
    </row>
    <row r="877" spans="1:19" x14ac:dyDescent="0.25">
      <c r="A877" s="140"/>
      <c r="S877" s="140"/>
    </row>
    <row r="878" spans="1:19" x14ac:dyDescent="0.25">
      <c r="A878" s="140"/>
      <c r="S878" s="140"/>
    </row>
    <row r="879" spans="1:19" x14ac:dyDescent="0.25">
      <c r="A879" s="140"/>
      <c r="S879" s="140"/>
    </row>
    <row r="880" spans="1:19" x14ac:dyDescent="0.25">
      <c r="A880" s="140"/>
      <c r="S880" s="140"/>
    </row>
    <row r="881" spans="1:19" x14ac:dyDescent="0.25">
      <c r="A881" s="140"/>
      <c r="S881" s="140"/>
    </row>
    <row r="882" spans="1:19" x14ac:dyDescent="0.25">
      <c r="A882" s="140"/>
      <c r="S882" s="140"/>
    </row>
    <row r="883" spans="1:19" x14ac:dyDescent="0.25">
      <c r="A883" s="140"/>
      <c r="S883" s="140"/>
    </row>
    <row r="884" spans="1:19" x14ac:dyDescent="0.25">
      <c r="A884" s="140"/>
      <c r="S884" s="140"/>
    </row>
    <row r="885" spans="1:19" x14ac:dyDescent="0.25">
      <c r="A885" s="140"/>
      <c r="S885" s="140"/>
    </row>
    <row r="886" spans="1:19" x14ac:dyDescent="0.25">
      <c r="A886" s="140"/>
      <c r="S886" s="140"/>
    </row>
    <row r="887" spans="1:19" x14ac:dyDescent="0.25">
      <c r="A887" s="140"/>
      <c r="S887" s="140"/>
    </row>
    <row r="888" spans="1:19" x14ac:dyDescent="0.25">
      <c r="A888" s="140"/>
      <c r="S888" s="140"/>
    </row>
    <row r="889" spans="1:19" x14ac:dyDescent="0.25">
      <c r="A889" s="140"/>
      <c r="S889" s="140"/>
    </row>
    <row r="890" spans="1:19" x14ac:dyDescent="0.25">
      <c r="A890" s="140"/>
      <c r="S890" s="140"/>
    </row>
    <row r="891" spans="1:19" x14ac:dyDescent="0.25">
      <c r="A891" s="140"/>
      <c r="S891" s="140"/>
    </row>
    <row r="892" spans="1:19" x14ac:dyDescent="0.25">
      <c r="A892" s="140"/>
      <c r="S892" s="140"/>
    </row>
    <row r="893" spans="1:19" x14ac:dyDescent="0.25">
      <c r="A893" s="140"/>
      <c r="S893" s="140"/>
    </row>
    <row r="894" spans="1:19" x14ac:dyDescent="0.25">
      <c r="A894" s="140"/>
      <c r="S894" s="140"/>
    </row>
    <row r="895" spans="1:19" x14ac:dyDescent="0.25">
      <c r="A895" s="140"/>
      <c r="S895" s="140"/>
    </row>
    <row r="896" spans="1:19" x14ac:dyDescent="0.25">
      <c r="A896" s="140"/>
      <c r="S896" s="140"/>
    </row>
    <row r="897" spans="1:19" x14ac:dyDescent="0.25">
      <c r="A897" s="140"/>
      <c r="S897" s="140"/>
    </row>
    <row r="898" spans="1:19" x14ac:dyDescent="0.25">
      <c r="A898" s="140"/>
      <c r="S898" s="140"/>
    </row>
    <row r="899" spans="1:19" x14ac:dyDescent="0.25">
      <c r="A899" s="140"/>
      <c r="S899" s="140"/>
    </row>
    <row r="900" spans="1:19" x14ac:dyDescent="0.25">
      <c r="A900" s="140"/>
      <c r="S900" s="140"/>
    </row>
    <row r="901" spans="1:19" x14ac:dyDescent="0.25">
      <c r="A901" s="140"/>
      <c r="S901" s="140"/>
    </row>
    <row r="902" spans="1:19" x14ac:dyDescent="0.25">
      <c r="A902" s="140"/>
      <c r="S902" s="140"/>
    </row>
    <row r="903" spans="1:19" x14ac:dyDescent="0.25">
      <c r="A903" s="140"/>
      <c r="S903" s="140"/>
    </row>
    <row r="904" spans="1:19" x14ac:dyDescent="0.25">
      <c r="A904" s="140"/>
      <c r="S904" s="140"/>
    </row>
    <row r="905" spans="1:19" x14ac:dyDescent="0.25">
      <c r="A905" s="140"/>
      <c r="S905" s="140"/>
    </row>
    <row r="906" spans="1:19" x14ac:dyDescent="0.25">
      <c r="A906" s="140"/>
      <c r="S906" s="140"/>
    </row>
    <row r="907" spans="1:19" x14ac:dyDescent="0.25">
      <c r="A907" s="140"/>
      <c r="S907" s="140"/>
    </row>
    <row r="908" spans="1:19" x14ac:dyDescent="0.25">
      <c r="A908" s="140"/>
      <c r="S908" s="140"/>
    </row>
    <row r="909" spans="1:19" x14ac:dyDescent="0.25">
      <c r="A909" s="140"/>
      <c r="S909" s="140"/>
    </row>
    <row r="910" spans="1:19" x14ac:dyDescent="0.25">
      <c r="A910" s="140"/>
      <c r="S910" s="140"/>
    </row>
    <row r="911" spans="1:19" x14ac:dyDescent="0.25">
      <c r="A911" s="140"/>
      <c r="S911" s="140"/>
    </row>
    <row r="912" spans="1:19" x14ac:dyDescent="0.25">
      <c r="A912" s="140"/>
      <c r="S912" s="140"/>
    </row>
    <row r="913" spans="1:19" x14ac:dyDescent="0.25">
      <c r="A913" s="140"/>
      <c r="S913" s="140"/>
    </row>
    <row r="914" spans="1:19" x14ac:dyDescent="0.25">
      <c r="A914" s="140"/>
      <c r="S914" s="140"/>
    </row>
    <row r="915" spans="1:19" x14ac:dyDescent="0.25">
      <c r="A915" s="140"/>
      <c r="S915" s="140"/>
    </row>
    <row r="916" spans="1:19" x14ac:dyDescent="0.25">
      <c r="A916" s="140"/>
      <c r="S916" s="140"/>
    </row>
    <row r="917" spans="1:19" x14ac:dyDescent="0.25">
      <c r="A917" s="140"/>
      <c r="S917" s="140"/>
    </row>
    <row r="918" spans="1:19" x14ac:dyDescent="0.25">
      <c r="A918" s="140"/>
      <c r="S918" s="140"/>
    </row>
    <row r="919" spans="1:19" x14ac:dyDescent="0.25">
      <c r="A919" s="140"/>
      <c r="S919" s="140"/>
    </row>
    <row r="920" spans="1:19" x14ac:dyDescent="0.25">
      <c r="A920" s="140"/>
      <c r="S920" s="140"/>
    </row>
    <row r="921" spans="1:19" x14ac:dyDescent="0.25">
      <c r="A921" s="140"/>
      <c r="S921" s="140"/>
    </row>
    <row r="922" spans="1:19" x14ac:dyDescent="0.25">
      <c r="A922" s="140"/>
      <c r="S922" s="140"/>
    </row>
    <row r="923" spans="1:19" x14ac:dyDescent="0.25">
      <c r="A923" s="140"/>
      <c r="S923" s="140"/>
    </row>
    <row r="924" spans="1:19" x14ac:dyDescent="0.25">
      <c r="A924" s="140"/>
      <c r="S924" s="140"/>
    </row>
    <row r="925" spans="1:19" x14ac:dyDescent="0.25">
      <c r="A925" s="140"/>
      <c r="S925" s="140"/>
    </row>
    <row r="926" spans="1:19" x14ac:dyDescent="0.25">
      <c r="A926" s="140"/>
      <c r="S926" s="140"/>
    </row>
    <row r="927" spans="1:19" x14ac:dyDescent="0.25">
      <c r="A927" s="140"/>
      <c r="S927" s="140"/>
    </row>
    <row r="928" spans="1:19" x14ac:dyDescent="0.25">
      <c r="A928" s="140"/>
      <c r="S928" s="140"/>
    </row>
    <row r="929" spans="1:19" x14ac:dyDescent="0.25">
      <c r="A929" s="140"/>
      <c r="S929" s="140"/>
    </row>
    <row r="930" spans="1:19" x14ac:dyDescent="0.25">
      <c r="A930" s="140"/>
      <c r="S930" s="140"/>
    </row>
    <row r="931" spans="1:19" x14ac:dyDescent="0.25">
      <c r="A931" s="140"/>
      <c r="S931" s="140"/>
    </row>
    <row r="932" spans="1:19" x14ac:dyDescent="0.25">
      <c r="A932" s="140"/>
      <c r="S932" s="140"/>
    </row>
    <row r="933" spans="1:19" x14ac:dyDescent="0.25">
      <c r="A933" s="140"/>
      <c r="S933" s="140"/>
    </row>
    <row r="934" spans="1:19" x14ac:dyDescent="0.25">
      <c r="A934" s="140"/>
      <c r="S934" s="140"/>
    </row>
    <row r="935" spans="1:19" x14ac:dyDescent="0.25">
      <c r="A935" s="140"/>
      <c r="S935" s="140"/>
    </row>
    <row r="936" spans="1:19" x14ac:dyDescent="0.25">
      <c r="A936" s="140"/>
      <c r="S936" s="140"/>
    </row>
    <row r="937" spans="1:19" x14ac:dyDescent="0.25">
      <c r="A937" s="140"/>
      <c r="S937" s="140"/>
    </row>
    <row r="938" spans="1:19" x14ac:dyDescent="0.25">
      <c r="A938" s="140"/>
      <c r="S938" s="140"/>
    </row>
    <row r="939" spans="1:19" x14ac:dyDescent="0.25">
      <c r="A939" s="140"/>
      <c r="S939" s="140"/>
    </row>
    <row r="940" spans="1:19" x14ac:dyDescent="0.25">
      <c r="A940" s="140"/>
      <c r="S940" s="140"/>
    </row>
    <row r="941" spans="1:19" x14ac:dyDescent="0.25">
      <c r="A941" s="140"/>
      <c r="S941" s="140"/>
    </row>
    <row r="942" spans="1:19" x14ac:dyDescent="0.25">
      <c r="A942" s="140"/>
      <c r="S942" s="140"/>
    </row>
    <row r="943" spans="1:19" x14ac:dyDescent="0.25">
      <c r="A943" s="140"/>
      <c r="S943" s="140"/>
    </row>
    <row r="944" spans="1:19" x14ac:dyDescent="0.25">
      <c r="A944" s="140"/>
      <c r="S944" s="140"/>
    </row>
    <row r="945" spans="1:19" x14ac:dyDescent="0.25">
      <c r="A945" s="140"/>
      <c r="S945" s="140"/>
    </row>
    <row r="946" spans="1:19" x14ac:dyDescent="0.25">
      <c r="A946" s="140"/>
      <c r="S946" s="140"/>
    </row>
    <row r="947" spans="1:19" x14ac:dyDescent="0.25">
      <c r="A947" s="140"/>
      <c r="S947" s="140"/>
    </row>
    <row r="948" spans="1:19" x14ac:dyDescent="0.25">
      <c r="A948" s="140"/>
      <c r="S948" s="140"/>
    </row>
    <row r="949" spans="1:19" x14ac:dyDescent="0.25">
      <c r="A949" s="140"/>
      <c r="S949" s="140"/>
    </row>
    <row r="950" spans="1:19" x14ac:dyDescent="0.25">
      <c r="A950" s="140"/>
      <c r="S950" s="140"/>
    </row>
    <row r="951" spans="1:19" x14ac:dyDescent="0.25">
      <c r="A951" s="140"/>
      <c r="S951" s="140"/>
    </row>
    <row r="952" spans="1:19" x14ac:dyDescent="0.25">
      <c r="A952" s="140"/>
      <c r="S952" s="140"/>
    </row>
    <row r="953" spans="1:19" x14ac:dyDescent="0.25">
      <c r="A953" s="140"/>
      <c r="S953" s="140"/>
    </row>
    <row r="954" spans="1:19" x14ac:dyDescent="0.25">
      <c r="A954" s="140"/>
      <c r="S954" s="140"/>
    </row>
    <row r="955" spans="1:19" x14ac:dyDescent="0.25">
      <c r="A955" s="140"/>
      <c r="S955" s="140"/>
    </row>
    <row r="956" spans="1:19" x14ac:dyDescent="0.25">
      <c r="A956" s="140"/>
      <c r="S956" s="140"/>
    </row>
    <row r="957" spans="1:19" x14ac:dyDescent="0.25">
      <c r="A957" s="140"/>
      <c r="S957" s="140"/>
    </row>
    <row r="958" spans="1:19" x14ac:dyDescent="0.25">
      <c r="A958" s="140"/>
      <c r="S958" s="140"/>
    </row>
    <row r="959" spans="1:19" x14ac:dyDescent="0.25">
      <c r="A959" s="140"/>
      <c r="S959" s="140"/>
    </row>
    <row r="960" spans="1:19" x14ac:dyDescent="0.25">
      <c r="A960" s="140"/>
      <c r="S960" s="140"/>
    </row>
    <row r="961" spans="1:19" x14ac:dyDescent="0.25">
      <c r="A961" s="140"/>
      <c r="S961" s="140"/>
    </row>
    <row r="962" spans="1:19" x14ac:dyDescent="0.25">
      <c r="A962" s="140"/>
      <c r="S962" s="140"/>
    </row>
    <row r="963" spans="1:19" x14ac:dyDescent="0.25">
      <c r="A963" s="140"/>
      <c r="S963" s="140"/>
    </row>
    <row r="964" spans="1:19" x14ac:dyDescent="0.25">
      <c r="A964" s="140"/>
      <c r="S964" s="140"/>
    </row>
    <row r="965" spans="1:19" x14ac:dyDescent="0.25">
      <c r="A965" s="140"/>
      <c r="S965" s="140"/>
    </row>
    <row r="966" spans="1:19" x14ac:dyDescent="0.25">
      <c r="A966" s="140"/>
      <c r="S966" s="140"/>
    </row>
    <row r="967" spans="1:19" x14ac:dyDescent="0.25">
      <c r="A967" s="140"/>
      <c r="S967" s="140"/>
    </row>
    <row r="968" spans="1:19" x14ac:dyDescent="0.25">
      <c r="A968" s="140"/>
      <c r="S968" s="140"/>
    </row>
    <row r="969" spans="1:19" x14ac:dyDescent="0.25">
      <c r="A969" s="140"/>
      <c r="S969" s="140"/>
    </row>
    <row r="970" spans="1:19" x14ac:dyDescent="0.25">
      <c r="A970" s="140"/>
      <c r="S970" s="140"/>
    </row>
    <row r="971" spans="1:19" x14ac:dyDescent="0.25">
      <c r="A971" s="140"/>
      <c r="S971" s="140"/>
    </row>
    <row r="972" spans="1:19" x14ac:dyDescent="0.25">
      <c r="A972" s="140"/>
      <c r="S972" s="140"/>
    </row>
    <row r="973" spans="1:19" x14ac:dyDescent="0.25">
      <c r="A973" s="140"/>
      <c r="S973" s="140"/>
    </row>
    <row r="974" spans="1:19" x14ac:dyDescent="0.25">
      <c r="A974" s="140"/>
      <c r="S974" s="140"/>
    </row>
    <row r="975" spans="1:19" x14ac:dyDescent="0.25">
      <c r="A975" s="140"/>
      <c r="S975" s="140"/>
    </row>
    <row r="976" spans="1:19" x14ac:dyDescent="0.25">
      <c r="A976" s="140"/>
      <c r="S976" s="140"/>
    </row>
    <row r="977" spans="1:19" x14ac:dyDescent="0.25">
      <c r="A977" s="140"/>
      <c r="S977" s="140"/>
    </row>
    <row r="978" spans="1:19" x14ac:dyDescent="0.25">
      <c r="A978" s="140"/>
      <c r="S978" s="140"/>
    </row>
    <row r="979" spans="1:19" x14ac:dyDescent="0.25">
      <c r="A979" s="140"/>
      <c r="S979" s="140"/>
    </row>
    <row r="980" spans="1:19" x14ac:dyDescent="0.25">
      <c r="A980" s="140"/>
      <c r="S980" s="140"/>
    </row>
    <row r="981" spans="1:19" x14ac:dyDescent="0.25">
      <c r="A981" s="140"/>
      <c r="S981" s="140"/>
    </row>
    <row r="982" spans="1:19" x14ac:dyDescent="0.25">
      <c r="A982" s="140"/>
      <c r="S982" s="140"/>
    </row>
    <row r="983" spans="1:19" x14ac:dyDescent="0.25">
      <c r="A983" s="140"/>
      <c r="S983" s="140"/>
    </row>
    <row r="984" spans="1:19" x14ac:dyDescent="0.25">
      <c r="A984" s="140"/>
      <c r="S984" s="140"/>
    </row>
    <row r="985" spans="1:19" x14ac:dyDescent="0.25">
      <c r="A985" s="140"/>
      <c r="S985" s="140"/>
    </row>
    <row r="986" spans="1:19" x14ac:dyDescent="0.25">
      <c r="A986" s="140"/>
      <c r="S986" s="140"/>
    </row>
    <row r="987" spans="1:19" x14ac:dyDescent="0.25">
      <c r="A987" s="140"/>
      <c r="S987" s="140"/>
    </row>
    <row r="988" spans="1:19" x14ac:dyDescent="0.25">
      <c r="A988" s="140"/>
      <c r="S988" s="140"/>
    </row>
    <row r="989" spans="1:19" x14ac:dyDescent="0.25">
      <c r="A989" s="140"/>
      <c r="S989" s="140"/>
    </row>
    <row r="990" spans="1:19" x14ac:dyDescent="0.25">
      <c r="A990" s="140"/>
      <c r="S990" s="140"/>
    </row>
    <row r="991" spans="1:19" x14ac:dyDescent="0.25">
      <c r="A991" s="140"/>
      <c r="S991" s="140"/>
    </row>
    <row r="992" spans="1:19" x14ac:dyDescent="0.25">
      <c r="A992" s="140"/>
      <c r="S992" s="140"/>
    </row>
    <row r="993" spans="1:19" x14ac:dyDescent="0.25">
      <c r="A993" s="140"/>
      <c r="S993" s="140"/>
    </row>
    <row r="994" spans="1:19" x14ac:dyDescent="0.25">
      <c r="A994" s="140"/>
      <c r="S994" s="140"/>
    </row>
    <row r="995" spans="1:19" x14ac:dyDescent="0.25">
      <c r="A995" s="140"/>
      <c r="S995" s="140"/>
    </row>
    <row r="996" spans="1:19" x14ac:dyDescent="0.25">
      <c r="A996" s="140"/>
      <c r="S996" s="140"/>
    </row>
    <row r="997" spans="1:19" x14ac:dyDescent="0.25">
      <c r="A997" s="140"/>
      <c r="S997" s="140"/>
    </row>
    <row r="998" spans="1:19" x14ac:dyDescent="0.25">
      <c r="A998" s="140"/>
      <c r="S998" s="140"/>
    </row>
    <row r="999" spans="1:19" x14ac:dyDescent="0.25">
      <c r="A999" s="140"/>
      <c r="S999" s="140"/>
    </row>
    <row r="1000" spans="1:19" x14ac:dyDescent="0.25">
      <c r="A1000" s="140"/>
      <c r="S1000" s="140"/>
    </row>
    <row r="1001" spans="1:19" x14ac:dyDescent="0.25">
      <c r="A1001" s="140"/>
      <c r="S1001" s="140"/>
    </row>
    <row r="1002" spans="1:19" x14ac:dyDescent="0.25">
      <c r="A1002" s="140"/>
      <c r="S1002" s="140"/>
    </row>
    <row r="1003" spans="1:19" x14ac:dyDescent="0.25">
      <c r="A1003" s="140"/>
      <c r="S1003" s="140"/>
    </row>
    <row r="1004" spans="1:19" x14ac:dyDescent="0.25">
      <c r="A1004" s="140"/>
      <c r="S1004" s="140"/>
    </row>
    <row r="1005" spans="1:19" x14ac:dyDescent="0.25">
      <c r="A1005" s="140"/>
      <c r="S1005" s="140"/>
    </row>
    <row r="1006" spans="1:19" x14ac:dyDescent="0.25">
      <c r="A1006" s="140"/>
      <c r="S1006" s="140"/>
    </row>
    <row r="1007" spans="1:19" x14ac:dyDescent="0.25">
      <c r="A1007" s="140"/>
      <c r="S1007" s="140"/>
    </row>
    <row r="1008" spans="1:19" x14ac:dyDescent="0.25">
      <c r="A1008" s="140"/>
      <c r="S1008" s="140"/>
    </row>
    <row r="1009" spans="1:19" x14ac:dyDescent="0.25">
      <c r="A1009" s="140"/>
      <c r="S1009" s="140"/>
    </row>
    <row r="1010" spans="1:19" x14ac:dyDescent="0.25">
      <c r="A1010" s="140"/>
      <c r="S1010" s="140"/>
    </row>
    <row r="1011" spans="1:19" x14ac:dyDescent="0.25">
      <c r="A1011" s="140"/>
      <c r="S1011" s="140"/>
    </row>
    <row r="1012" spans="1:19" x14ac:dyDescent="0.25">
      <c r="A1012" s="140"/>
      <c r="S1012" s="140"/>
    </row>
    <row r="1013" spans="1:19" x14ac:dyDescent="0.25">
      <c r="A1013" s="140"/>
      <c r="S1013" s="140"/>
    </row>
    <row r="1014" spans="1:19" x14ac:dyDescent="0.25">
      <c r="A1014" s="140"/>
      <c r="S1014" s="140"/>
    </row>
    <row r="1015" spans="1:19" x14ac:dyDescent="0.25">
      <c r="A1015" s="140"/>
      <c r="S1015" s="140"/>
    </row>
    <row r="1016" spans="1:19" x14ac:dyDescent="0.25">
      <c r="A1016" s="140"/>
      <c r="S1016" s="140"/>
    </row>
    <row r="1017" spans="1:19" x14ac:dyDescent="0.25">
      <c r="A1017" s="140"/>
      <c r="S1017" s="140"/>
    </row>
    <row r="1018" spans="1:19" x14ac:dyDescent="0.25">
      <c r="A1018" s="140"/>
      <c r="S1018" s="140"/>
    </row>
    <row r="1019" spans="1:19" x14ac:dyDescent="0.25">
      <c r="A1019" s="140"/>
      <c r="S1019" s="140"/>
    </row>
    <row r="1020" spans="1:19" x14ac:dyDescent="0.25">
      <c r="A1020" s="140"/>
      <c r="S1020" s="140"/>
    </row>
    <row r="1021" spans="1:19" x14ac:dyDescent="0.25">
      <c r="A1021" s="140"/>
      <c r="S1021" s="140"/>
    </row>
    <row r="1022" spans="1:19" x14ac:dyDescent="0.25">
      <c r="A1022" s="140"/>
      <c r="S1022" s="140"/>
    </row>
    <row r="1023" spans="1:19" x14ac:dyDescent="0.25">
      <c r="A1023" s="140"/>
      <c r="S1023" s="140"/>
    </row>
    <row r="1024" spans="1:19" x14ac:dyDescent="0.25">
      <c r="A1024" s="140"/>
      <c r="S1024" s="140"/>
    </row>
    <row r="1025" spans="1:19" x14ac:dyDescent="0.25">
      <c r="A1025" s="140"/>
      <c r="S1025" s="140"/>
    </row>
    <row r="1026" spans="1:19" x14ac:dyDescent="0.25">
      <c r="A1026" s="140"/>
      <c r="S1026" s="140"/>
    </row>
    <row r="1027" spans="1:19" x14ac:dyDescent="0.25">
      <c r="A1027" s="140"/>
      <c r="S1027" s="140"/>
    </row>
    <row r="1028" spans="1:19" x14ac:dyDescent="0.25">
      <c r="A1028" s="140"/>
      <c r="S1028" s="140"/>
    </row>
    <row r="1029" spans="1:19" x14ac:dyDescent="0.25">
      <c r="A1029" s="140"/>
      <c r="S1029" s="140"/>
    </row>
    <row r="1030" spans="1:19" x14ac:dyDescent="0.25">
      <c r="A1030" s="140"/>
      <c r="S1030" s="140"/>
    </row>
    <row r="1031" spans="1:19" x14ac:dyDescent="0.25">
      <c r="A1031" s="140"/>
      <c r="S1031" s="140"/>
    </row>
    <row r="1032" spans="1:19" x14ac:dyDescent="0.25">
      <c r="A1032" s="140"/>
      <c r="S1032" s="140"/>
    </row>
    <row r="1033" spans="1:19" x14ac:dyDescent="0.25">
      <c r="A1033" s="140"/>
      <c r="S1033" s="140"/>
    </row>
    <row r="1034" spans="1:19" x14ac:dyDescent="0.25">
      <c r="A1034" s="140"/>
      <c r="S1034" s="140"/>
    </row>
    <row r="1035" spans="1:19" x14ac:dyDescent="0.25">
      <c r="A1035" s="140"/>
      <c r="S1035" s="140"/>
    </row>
    <row r="1036" spans="1:19" x14ac:dyDescent="0.25">
      <c r="A1036" s="140"/>
      <c r="S1036" s="140"/>
    </row>
    <row r="1037" spans="1:19" x14ac:dyDescent="0.25">
      <c r="A1037" s="140"/>
      <c r="S1037" s="140"/>
    </row>
    <row r="1038" spans="1:19" x14ac:dyDescent="0.25">
      <c r="A1038" s="140"/>
      <c r="S1038" s="140"/>
    </row>
    <row r="1039" spans="1:19" x14ac:dyDescent="0.25">
      <c r="A1039" s="140"/>
      <c r="S1039" s="140"/>
    </row>
    <row r="1040" spans="1:19" x14ac:dyDescent="0.25">
      <c r="A1040" s="140"/>
      <c r="S1040" s="140"/>
    </row>
    <row r="1041" spans="1:19" x14ac:dyDescent="0.25">
      <c r="A1041" s="140"/>
      <c r="S1041" s="140"/>
    </row>
    <row r="1042" spans="1:19" x14ac:dyDescent="0.25">
      <c r="A1042" s="140"/>
      <c r="S1042" s="140"/>
    </row>
    <row r="1043" spans="1:19" x14ac:dyDescent="0.25">
      <c r="A1043" s="140"/>
      <c r="S1043" s="140"/>
    </row>
    <row r="1044" spans="1:19" x14ac:dyDescent="0.25">
      <c r="A1044" s="140"/>
      <c r="S1044" s="140"/>
    </row>
    <row r="1045" spans="1:19" x14ac:dyDescent="0.25">
      <c r="A1045" s="140"/>
      <c r="S1045" s="140"/>
    </row>
    <row r="1046" spans="1:19" x14ac:dyDescent="0.25">
      <c r="A1046" s="140"/>
      <c r="S1046" s="140"/>
    </row>
    <row r="1047" spans="1:19" x14ac:dyDescent="0.25">
      <c r="A1047" s="140"/>
      <c r="S1047" s="140"/>
    </row>
    <row r="1048" spans="1:19" x14ac:dyDescent="0.25">
      <c r="A1048" s="140"/>
      <c r="S1048" s="140"/>
    </row>
    <row r="1049" spans="1:19" x14ac:dyDescent="0.25">
      <c r="A1049" s="140"/>
      <c r="S1049" s="140"/>
    </row>
    <row r="1050" spans="1:19" x14ac:dyDescent="0.25">
      <c r="A1050" s="140"/>
      <c r="S1050" s="140"/>
    </row>
    <row r="1051" spans="1:19" x14ac:dyDescent="0.25">
      <c r="A1051" s="140"/>
      <c r="S1051" s="140"/>
    </row>
    <row r="1052" spans="1:19" x14ac:dyDescent="0.25">
      <c r="A1052" s="140"/>
      <c r="S1052" s="140"/>
    </row>
    <row r="1053" spans="1:19" x14ac:dyDescent="0.25">
      <c r="A1053" s="140"/>
      <c r="S1053" s="140"/>
    </row>
    <row r="1054" spans="1:19" x14ac:dyDescent="0.25">
      <c r="A1054" s="140"/>
      <c r="S1054" s="140"/>
    </row>
    <row r="1055" spans="1:19" x14ac:dyDescent="0.25">
      <c r="A1055" s="140"/>
      <c r="S1055" s="140"/>
    </row>
    <row r="1056" spans="1:19" x14ac:dyDescent="0.25">
      <c r="A1056" s="140"/>
      <c r="S1056" s="140"/>
    </row>
    <row r="1057" spans="1:19" x14ac:dyDescent="0.25">
      <c r="A1057" s="140"/>
      <c r="S1057" s="140"/>
    </row>
    <row r="1058" spans="1:19" x14ac:dyDescent="0.25">
      <c r="A1058" s="140"/>
      <c r="S1058" s="140"/>
    </row>
    <row r="1059" spans="1:19" x14ac:dyDescent="0.25">
      <c r="A1059" s="140"/>
      <c r="S1059" s="140"/>
    </row>
    <row r="1060" spans="1:19" x14ac:dyDescent="0.25">
      <c r="A1060" s="140"/>
      <c r="S1060" s="140"/>
    </row>
    <row r="1061" spans="1:19" x14ac:dyDescent="0.25">
      <c r="A1061" s="140"/>
      <c r="S1061" s="140"/>
    </row>
    <row r="1062" spans="1:19" x14ac:dyDescent="0.25">
      <c r="A1062" s="140"/>
      <c r="S1062" s="140"/>
    </row>
    <row r="1063" spans="1:19" x14ac:dyDescent="0.25">
      <c r="A1063" s="140"/>
      <c r="S1063" s="140"/>
    </row>
    <row r="1064" spans="1:19" x14ac:dyDescent="0.25">
      <c r="A1064" s="140"/>
      <c r="S1064" s="140"/>
    </row>
    <row r="1065" spans="1:19" x14ac:dyDescent="0.25">
      <c r="A1065" s="140"/>
      <c r="S1065" s="140"/>
    </row>
    <row r="1066" spans="1:19" x14ac:dyDescent="0.25">
      <c r="A1066" s="140"/>
      <c r="S1066" s="140"/>
    </row>
    <row r="1067" spans="1:19" x14ac:dyDescent="0.25">
      <c r="A1067" s="140"/>
      <c r="S1067" s="140"/>
    </row>
    <row r="1068" spans="1:19" x14ac:dyDescent="0.25">
      <c r="A1068" s="140"/>
      <c r="S1068" s="140"/>
    </row>
    <row r="1069" spans="1:19" x14ac:dyDescent="0.25">
      <c r="A1069" s="140"/>
      <c r="S1069" s="140"/>
    </row>
    <row r="1070" spans="1:19" x14ac:dyDescent="0.25">
      <c r="A1070" s="140"/>
      <c r="S1070" s="140"/>
    </row>
    <row r="1071" spans="1:19" x14ac:dyDescent="0.25">
      <c r="A1071" s="140"/>
      <c r="S1071" s="140"/>
    </row>
    <row r="1072" spans="1:19" x14ac:dyDescent="0.25">
      <c r="A1072" s="140"/>
      <c r="S1072" s="140"/>
    </row>
    <row r="1073" spans="1:19" x14ac:dyDescent="0.25">
      <c r="A1073" s="140"/>
      <c r="S1073" s="140"/>
    </row>
    <row r="1074" spans="1:19" x14ac:dyDescent="0.25">
      <c r="A1074" s="140"/>
      <c r="S1074" s="140"/>
    </row>
    <row r="1075" spans="1:19" x14ac:dyDescent="0.25">
      <c r="A1075" s="140"/>
      <c r="S1075" s="140"/>
    </row>
    <row r="1076" spans="1:19" x14ac:dyDescent="0.25">
      <c r="A1076" s="140"/>
      <c r="S1076" s="140"/>
    </row>
    <row r="1077" spans="1:19" x14ac:dyDescent="0.25">
      <c r="A1077" s="140"/>
      <c r="S1077" s="140"/>
    </row>
    <row r="1078" spans="1:19" x14ac:dyDescent="0.25">
      <c r="A1078" s="140"/>
      <c r="S1078" s="140"/>
    </row>
    <row r="1079" spans="1:19" x14ac:dyDescent="0.25">
      <c r="A1079" s="140"/>
      <c r="S1079" s="140"/>
    </row>
    <row r="1080" spans="1:19" x14ac:dyDescent="0.25">
      <c r="A1080" s="140"/>
      <c r="S1080" s="140"/>
    </row>
    <row r="1081" spans="1:19" x14ac:dyDescent="0.25">
      <c r="A1081" s="140"/>
      <c r="S1081" s="140"/>
    </row>
    <row r="1082" spans="1:19" x14ac:dyDescent="0.25">
      <c r="A1082" s="140"/>
      <c r="S1082" s="140"/>
    </row>
    <row r="1083" spans="1:19" x14ac:dyDescent="0.25">
      <c r="A1083" s="140"/>
      <c r="S1083" s="140"/>
    </row>
    <row r="1084" spans="1:19" x14ac:dyDescent="0.25">
      <c r="A1084" s="140"/>
      <c r="S1084" s="140"/>
    </row>
    <row r="1085" spans="1:19" x14ac:dyDescent="0.25">
      <c r="A1085" s="140"/>
      <c r="S1085" s="140"/>
    </row>
    <row r="1086" spans="1:19" x14ac:dyDescent="0.25">
      <c r="A1086" s="140"/>
      <c r="S1086" s="140"/>
    </row>
    <row r="1087" spans="1:19" x14ac:dyDescent="0.25">
      <c r="A1087" s="140"/>
      <c r="S1087" s="140"/>
    </row>
    <row r="1088" spans="1:19" x14ac:dyDescent="0.25">
      <c r="A1088" s="140"/>
      <c r="S1088" s="140"/>
    </row>
    <row r="1089" spans="1:19" x14ac:dyDescent="0.25">
      <c r="A1089" s="140"/>
      <c r="S1089" s="140"/>
    </row>
    <row r="1090" spans="1:19" x14ac:dyDescent="0.25">
      <c r="A1090" s="140"/>
      <c r="S1090" s="140"/>
    </row>
    <row r="1091" spans="1:19" x14ac:dyDescent="0.25">
      <c r="A1091" s="140"/>
      <c r="S1091" s="140"/>
    </row>
    <row r="1092" spans="1:19" x14ac:dyDescent="0.25">
      <c r="A1092" s="140"/>
      <c r="S1092" s="140"/>
    </row>
    <row r="1093" spans="1:19" x14ac:dyDescent="0.25">
      <c r="A1093" s="140"/>
      <c r="S1093" s="140"/>
    </row>
    <row r="1094" spans="1:19" x14ac:dyDescent="0.25">
      <c r="A1094" s="140"/>
      <c r="S1094" s="140"/>
    </row>
    <row r="1095" spans="1:19" x14ac:dyDescent="0.25">
      <c r="A1095" s="140"/>
      <c r="S1095" s="140"/>
    </row>
    <row r="1096" spans="1:19" x14ac:dyDescent="0.25">
      <c r="A1096" s="140"/>
      <c r="S1096" s="140"/>
    </row>
    <row r="1097" spans="1:19" x14ac:dyDescent="0.25">
      <c r="A1097" s="140"/>
      <c r="S1097" s="140"/>
    </row>
    <row r="1098" spans="1:19" x14ac:dyDescent="0.25">
      <c r="A1098" s="140"/>
      <c r="S1098" s="140"/>
    </row>
    <row r="1099" spans="1:19" x14ac:dyDescent="0.25">
      <c r="A1099" s="140"/>
      <c r="S1099" s="140"/>
    </row>
    <row r="1100" spans="1:19" x14ac:dyDescent="0.25">
      <c r="A1100" s="140"/>
      <c r="S1100" s="140"/>
    </row>
    <row r="1101" spans="1:19" x14ac:dyDescent="0.25">
      <c r="A1101" s="140"/>
      <c r="S1101" s="140"/>
    </row>
    <row r="1102" spans="1:19" x14ac:dyDescent="0.25">
      <c r="A1102" s="140"/>
      <c r="S1102" s="140"/>
    </row>
    <row r="1103" spans="1:19" x14ac:dyDescent="0.25">
      <c r="A1103" s="140"/>
      <c r="S1103" s="140"/>
    </row>
    <row r="1104" spans="1:19" x14ac:dyDescent="0.25">
      <c r="A1104" s="140"/>
      <c r="S1104" s="140"/>
    </row>
    <row r="1105" spans="1:19" x14ac:dyDescent="0.25">
      <c r="A1105" s="140"/>
      <c r="S1105" s="140"/>
    </row>
    <row r="1106" spans="1:19" x14ac:dyDescent="0.25">
      <c r="A1106" s="140"/>
      <c r="S1106" s="140"/>
    </row>
    <row r="1107" spans="1:19" x14ac:dyDescent="0.25">
      <c r="A1107" s="140"/>
      <c r="S1107" s="140"/>
    </row>
    <row r="1108" spans="1:19" x14ac:dyDescent="0.25">
      <c r="A1108" s="140"/>
      <c r="S1108" s="140"/>
    </row>
    <row r="1109" spans="1:19" x14ac:dyDescent="0.25">
      <c r="A1109" s="140"/>
      <c r="S1109" s="140"/>
    </row>
    <row r="1110" spans="1:19" x14ac:dyDescent="0.25">
      <c r="A1110" s="140"/>
      <c r="S1110" s="140"/>
    </row>
    <row r="1111" spans="1:19" x14ac:dyDescent="0.25">
      <c r="A1111" s="140"/>
      <c r="S1111" s="140"/>
    </row>
    <row r="1112" spans="1:19" x14ac:dyDescent="0.25">
      <c r="A1112" s="140"/>
      <c r="S1112" s="140"/>
    </row>
    <row r="1113" spans="1:19" x14ac:dyDescent="0.25">
      <c r="A1113" s="140"/>
      <c r="S1113" s="140"/>
    </row>
    <row r="1114" spans="1:19" x14ac:dyDescent="0.25">
      <c r="A1114" s="140"/>
      <c r="S1114" s="140"/>
    </row>
    <row r="1115" spans="1:19" x14ac:dyDescent="0.25">
      <c r="A1115" s="140"/>
      <c r="S1115" s="140"/>
    </row>
    <row r="1116" spans="1:19" x14ac:dyDescent="0.25">
      <c r="A1116" s="140"/>
      <c r="S1116" s="140"/>
    </row>
    <row r="1117" spans="1:19" x14ac:dyDescent="0.25">
      <c r="A1117" s="140"/>
      <c r="S1117" s="140"/>
    </row>
    <row r="1118" spans="1:19" x14ac:dyDescent="0.25">
      <c r="A1118" s="140"/>
      <c r="S1118" s="140"/>
    </row>
    <row r="1119" spans="1:19" x14ac:dyDescent="0.25">
      <c r="A1119" s="140"/>
      <c r="S1119" s="140"/>
    </row>
    <row r="1120" spans="1:19" x14ac:dyDescent="0.25">
      <c r="A1120" s="140"/>
      <c r="S1120" s="140"/>
    </row>
    <row r="1121" spans="1:19" x14ac:dyDescent="0.25">
      <c r="A1121" s="140"/>
      <c r="S1121" s="140"/>
    </row>
    <row r="1122" spans="1:19" x14ac:dyDescent="0.25">
      <c r="A1122" s="140"/>
      <c r="S1122" s="140"/>
    </row>
    <row r="1123" spans="1:19" x14ac:dyDescent="0.25">
      <c r="A1123" s="140"/>
      <c r="S1123" s="140"/>
    </row>
    <row r="1124" spans="1:19" x14ac:dyDescent="0.25">
      <c r="A1124" s="140"/>
      <c r="S1124" s="140"/>
    </row>
    <row r="1125" spans="1:19" x14ac:dyDescent="0.25">
      <c r="A1125" s="140"/>
      <c r="S1125" s="140"/>
    </row>
    <row r="1126" spans="1:19" x14ac:dyDescent="0.25">
      <c r="A1126" s="140"/>
      <c r="S1126" s="140"/>
    </row>
    <row r="1127" spans="1:19" x14ac:dyDescent="0.25">
      <c r="A1127" s="140"/>
      <c r="S1127" s="140"/>
    </row>
    <row r="1128" spans="1:19" x14ac:dyDescent="0.25">
      <c r="A1128" s="140"/>
      <c r="S1128" s="140"/>
    </row>
    <row r="1129" spans="1:19" x14ac:dyDescent="0.25">
      <c r="A1129" s="140"/>
      <c r="S1129" s="140"/>
    </row>
    <row r="1130" spans="1:19" x14ac:dyDescent="0.25">
      <c r="A1130" s="140"/>
      <c r="S1130" s="140"/>
    </row>
    <row r="1131" spans="1:19" x14ac:dyDescent="0.25">
      <c r="A1131" s="140"/>
      <c r="S1131" s="140"/>
    </row>
    <row r="1132" spans="1:19" x14ac:dyDescent="0.25">
      <c r="A1132" s="140"/>
      <c r="S1132" s="140"/>
    </row>
    <row r="1133" spans="1:19" x14ac:dyDescent="0.25">
      <c r="A1133" s="140"/>
      <c r="S1133" s="140"/>
    </row>
    <row r="1134" spans="1:19" x14ac:dyDescent="0.25">
      <c r="A1134" s="140"/>
      <c r="S1134" s="140"/>
    </row>
    <row r="1135" spans="1:19" x14ac:dyDescent="0.25">
      <c r="A1135" s="140"/>
      <c r="S1135" s="140"/>
    </row>
    <row r="1136" spans="1:19" x14ac:dyDescent="0.25">
      <c r="A1136" s="140"/>
      <c r="S1136" s="140"/>
    </row>
    <row r="1137" spans="1:19" x14ac:dyDescent="0.25">
      <c r="A1137" s="140"/>
      <c r="S1137" s="140"/>
    </row>
    <row r="1138" spans="1:19" x14ac:dyDescent="0.25">
      <c r="A1138" s="140"/>
      <c r="S1138" s="140"/>
    </row>
    <row r="1139" spans="1:19" x14ac:dyDescent="0.25">
      <c r="A1139" s="140"/>
      <c r="S1139" s="140"/>
    </row>
    <row r="1140" spans="1:19" x14ac:dyDescent="0.25">
      <c r="A1140" s="140"/>
      <c r="S1140" s="140"/>
    </row>
    <row r="1141" spans="1:19" x14ac:dyDescent="0.25">
      <c r="A1141" s="140"/>
      <c r="S1141" s="140"/>
    </row>
    <row r="1142" spans="1:19" x14ac:dyDescent="0.25">
      <c r="A1142" s="140"/>
      <c r="S1142" s="140"/>
    </row>
    <row r="1143" spans="1:19" x14ac:dyDescent="0.25">
      <c r="A1143" s="140"/>
      <c r="S1143" s="140"/>
    </row>
    <row r="1144" spans="1:19" x14ac:dyDescent="0.25">
      <c r="A1144" s="140"/>
      <c r="S1144" s="140"/>
    </row>
    <row r="1145" spans="1:19" x14ac:dyDescent="0.25">
      <c r="A1145" s="140"/>
      <c r="S1145" s="140"/>
    </row>
    <row r="1146" spans="1:19" x14ac:dyDescent="0.25">
      <c r="A1146" s="140"/>
      <c r="S1146" s="140"/>
    </row>
    <row r="1147" spans="1:19" x14ac:dyDescent="0.25">
      <c r="A1147" s="140"/>
      <c r="S1147" s="140"/>
    </row>
    <row r="1148" spans="1:19" x14ac:dyDescent="0.25">
      <c r="A1148" s="140"/>
      <c r="S1148" s="140"/>
    </row>
    <row r="1149" spans="1:19" x14ac:dyDescent="0.25">
      <c r="A1149" s="140"/>
      <c r="S1149" s="140"/>
    </row>
    <row r="1150" spans="1:19" x14ac:dyDescent="0.25">
      <c r="A1150" s="140"/>
      <c r="S1150" s="140"/>
    </row>
    <row r="1151" spans="1:19" x14ac:dyDescent="0.25">
      <c r="A1151" s="140"/>
      <c r="S1151" s="140"/>
    </row>
    <row r="1152" spans="1:19" x14ac:dyDescent="0.25">
      <c r="A1152" s="140"/>
      <c r="S1152" s="140"/>
    </row>
    <row r="1153" spans="1:19" x14ac:dyDescent="0.25">
      <c r="A1153" s="140"/>
      <c r="S1153" s="140"/>
    </row>
    <row r="1154" spans="1:19" x14ac:dyDescent="0.25">
      <c r="A1154" s="140"/>
      <c r="S1154" s="140"/>
    </row>
    <row r="1155" spans="1:19" x14ac:dyDescent="0.25">
      <c r="A1155" s="140"/>
      <c r="S1155" s="140"/>
    </row>
    <row r="1156" spans="1:19" x14ac:dyDescent="0.25">
      <c r="A1156" s="140"/>
      <c r="S1156" s="140"/>
    </row>
    <row r="1157" spans="1:19" x14ac:dyDescent="0.25">
      <c r="A1157" s="140"/>
      <c r="S1157" s="140"/>
    </row>
    <row r="1158" spans="1:19" x14ac:dyDescent="0.25">
      <c r="A1158" s="140"/>
      <c r="S1158" s="140"/>
    </row>
    <row r="1159" spans="1:19" x14ac:dyDescent="0.25">
      <c r="A1159" s="140"/>
      <c r="S1159" s="140"/>
    </row>
    <row r="1160" spans="1:19" x14ac:dyDescent="0.25">
      <c r="A1160" s="140"/>
      <c r="S1160" s="140"/>
    </row>
    <row r="1161" spans="1:19" x14ac:dyDescent="0.25">
      <c r="A1161" s="140"/>
      <c r="S1161" s="140"/>
    </row>
    <row r="1162" spans="1:19" x14ac:dyDescent="0.25">
      <c r="A1162" s="140"/>
      <c r="S1162" s="140"/>
    </row>
    <row r="1163" spans="1:19" x14ac:dyDescent="0.25">
      <c r="A1163" s="140"/>
      <c r="S1163" s="140"/>
    </row>
    <row r="1164" spans="1:19" x14ac:dyDescent="0.25">
      <c r="A1164" s="140"/>
      <c r="S1164" s="140"/>
    </row>
    <row r="1165" spans="1:19" x14ac:dyDescent="0.25">
      <c r="A1165" s="140"/>
      <c r="S1165" s="140"/>
    </row>
    <row r="1166" spans="1:19" x14ac:dyDescent="0.25">
      <c r="A1166" s="140"/>
      <c r="S1166" s="140"/>
    </row>
    <row r="1167" spans="1:19" x14ac:dyDescent="0.25">
      <c r="A1167" s="140"/>
      <c r="S1167" s="140"/>
    </row>
    <row r="1168" spans="1:19" x14ac:dyDescent="0.25">
      <c r="A1168" s="140"/>
      <c r="S1168" s="140"/>
    </row>
    <row r="1169" spans="1:19" x14ac:dyDescent="0.25">
      <c r="A1169" s="140"/>
      <c r="S1169" s="140"/>
    </row>
    <row r="1170" spans="1:19" x14ac:dyDescent="0.25">
      <c r="A1170" s="140"/>
      <c r="S1170" s="140"/>
    </row>
    <row r="1171" spans="1:19" x14ac:dyDescent="0.25">
      <c r="A1171" s="140"/>
      <c r="S1171" s="140"/>
    </row>
    <row r="1172" spans="1:19" x14ac:dyDescent="0.25">
      <c r="A1172" s="140"/>
      <c r="S1172" s="140"/>
    </row>
    <row r="1173" spans="1:19" x14ac:dyDescent="0.25">
      <c r="A1173" s="140"/>
      <c r="S1173" s="140"/>
    </row>
    <row r="1174" spans="1:19" x14ac:dyDescent="0.25">
      <c r="A1174" s="140"/>
      <c r="S1174" s="140"/>
    </row>
    <row r="1175" spans="1:19" x14ac:dyDescent="0.25">
      <c r="A1175" s="140"/>
      <c r="S1175" s="140"/>
    </row>
    <row r="1176" spans="1:19" x14ac:dyDescent="0.25">
      <c r="A1176" s="140"/>
      <c r="S1176" s="140"/>
    </row>
    <row r="1177" spans="1:19" x14ac:dyDescent="0.25">
      <c r="A1177" s="140"/>
      <c r="S1177" s="140"/>
    </row>
    <row r="1178" spans="1:19" x14ac:dyDescent="0.25">
      <c r="A1178" s="140"/>
      <c r="S1178" s="140"/>
    </row>
    <row r="1179" spans="1:19" x14ac:dyDescent="0.25">
      <c r="A1179" s="140"/>
      <c r="S1179" s="140"/>
    </row>
    <row r="1180" spans="1:19" x14ac:dyDescent="0.25">
      <c r="A1180" s="140"/>
      <c r="S1180" s="140"/>
    </row>
    <row r="1181" spans="1:19" x14ac:dyDescent="0.25">
      <c r="A1181" s="140"/>
      <c r="S1181" s="140"/>
    </row>
    <row r="1182" spans="1:19" x14ac:dyDescent="0.25">
      <c r="A1182" s="140"/>
      <c r="S1182" s="140"/>
    </row>
    <row r="1183" spans="1:19" x14ac:dyDescent="0.25">
      <c r="A1183" s="140"/>
      <c r="S1183" s="140"/>
    </row>
    <row r="1184" spans="1:19" x14ac:dyDescent="0.25">
      <c r="A1184" s="140"/>
      <c r="S1184" s="140"/>
    </row>
    <row r="1185" spans="1:19" x14ac:dyDescent="0.25">
      <c r="A1185" s="140"/>
      <c r="S1185" s="140"/>
    </row>
    <row r="1186" spans="1:19" x14ac:dyDescent="0.25">
      <c r="A1186" s="140"/>
      <c r="S1186" s="140"/>
    </row>
    <row r="1187" spans="1:19" x14ac:dyDescent="0.25">
      <c r="A1187" s="140"/>
      <c r="S1187" s="140"/>
    </row>
    <row r="1188" spans="1:19" x14ac:dyDescent="0.25">
      <c r="A1188" s="140"/>
      <c r="S1188" s="140"/>
    </row>
    <row r="1189" spans="1:19" x14ac:dyDescent="0.25">
      <c r="A1189" s="140"/>
      <c r="S1189" s="140"/>
    </row>
    <row r="1190" spans="1:19" x14ac:dyDescent="0.25">
      <c r="A1190" s="140"/>
      <c r="S1190" s="140"/>
    </row>
    <row r="1191" spans="1:19" x14ac:dyDescent="0.25">
      <c r="A1191" s="140"/>
      <c r="S1191" s="140"/>
    </row>
    <row r="1192" spans="1:19" x14ac:dyDescent="0.25">
      <c r="A1192" s="140"/>
      <c r="S1192" s="140"/>
    </row>
    <row r="1193" spans="1:19" x14ac:dyDescent="0.25">
      <c r="A1193" s="140"/>
      <c r="S1193" s="140"/>
    </row>
    <row r="1194" spans="1:19" x14ac:dyDescent="0.25">
      <c r="A1194" s="140"/>
      <c r="S1194" s="140"/>
    </row>
    <row r="1195" spans="1:19" x14ac:dyDescent="0.25">
      <c r="A1195" s="140"/>
      <c r="S1195" s="140"/>
    </row>
    <row r="1196" spans="1:19" x14ac:dyDescent="0.25">
      <c r="A1196" s="140"/>
      <c r="S1196" s="140"/>
    </row>
    <row r="1197" spans="1:19" x14ac:dyDescent="0.25">
      <c r="A1197" s="140"/>
      <c r="S1197" s="140"/>
    </row>
    <row r="1198" spans="1:19" x14ac:dyDescent="0.25">
      <c r="A1198" s="140"/>
      <c r="S1198" s="140"/>
    </row>
    <row r="1199" spans="1:19" x14ac:dyDescent="0.25">
      <c r="A1199" s="140"/>
      <c r="S1199" s="140"/>
    </row>
    <row r="1200" spans="1:19" x14ac:dyDescent="0.25">
      <c r="A1200" s="140"/>
      <c r="S1200" s="140"/>
    </row>
    <row r="1201" spans="1:19" x14ac:dyDescent="0.25">
      <c r="A1201" s="140"/>
      <c r="S1201" s="140"/>
    </row>
    <row r="1202" spans="1:19" x14ac:dyDescent="0.25">
      <c r="A1202" s="140"/>
      <c r="S1202" s="140"/>
    </row>
    <row r="1203" spans="1:19" x14ac:dyDescent="0.25">
      <c r="A1203" s="140"/>
      <c r="S1203" s="140"/>
    </row>
    <row r="1204" spans="1:19" x14ac:dyDescent="0.25">
      <c r="A1204" s="140"/>
      <c r="S1204" s="140"/>
    </row>
    <row r="1205" spans="1:19" x14ac:dyDescent="0.25">
      <c r="A1205" s="140"/>
      <c r="S1205" s="140"/>
    </row>
    <row r="1206" spans="1:19" x14ac:dyDescent="0.25">
      <c r="A1206" s="140"/>
      <c r="S1206" s="140"/>
    </row>
    <row r="1207" spans="1:19" x14ac:dyDescent="0.25">
      <c r="A1207" s="140"/>
      <c r="S1207" s="140"/>
    </row>
    <row r="1208" spans="1:19" x14ac:dyDescent="0.25">
      <c r="A1208" s="140"/>
      <c r="S1208" s="140"/>
    </row>
    <row r="1209" spans="1:19" x14ac:dyDescent="0.25">
      <c r="A1209" s="140"/>
      <c r="S1209" s="140"/>
    </row>
    <row r="1210" spans="1:19" x14ac:dyDescent="0.25">
      <c r="A1210" s="140"/>
      <c r="S1210" s="140"/>
    </row>
    <row r="1211" spans="1:19" x14ac:dyDescent="0.25">
      <c r="A1211" s="140"/>
      <c r="S1211" s="140"/>
    </row>
    <row r="1212" spans="1:19" x14ac:dyDescent="0.25">
      <c r="A1212" s="140"/>
      <c r="S1212" s="140"/>
    </row>
    <row r="1213" spans="1:19" x14ac:dyDescent="0.25">
      <c r="A1213" s="140"/>
      <c r="S1213" s="140"/>
    </row>
    <row r="1214" spans="1:19" x14ac:dyDescent="0.25">
      <c r="A1214" s="140"/>
      <c r="S1214" s="140"/>
    </row>
    <row r="1215" spans="1:19" x14ac:dyDescent="0.25">
      <c r="A1215" s="140"/>
      <c r="S1215" s="140"/>
    </row>
    <row r="1216" spans="1:19" x14ac:dyDescent="0.25">
      <c r="A1216" s="140"/>
      <c r="S1216" s="140"/>
    </row>
    <row r="1217" spans="1:19" x14ac:dyDescent="0.25">
      <c r="A1217" s="140"/>
      <c r="S1217" s="140"/>
    </row>
    <row r="1218" spans="1:19" x14ac:dyDescent="0.25">
      <c r="A1218" s="140"/>
      <c r="S1218" s="140"/>
    </row>
    <row r="1219" spans="1:19" x14ac:dyDescent="0.25">
      <c r="A1219" s="140"/>
      <c r="S1219" s="140"/>
    </row>
    <row r="1220" spans="1:19" x14ac:dyDescent="0.25">
      <c r="A1220" s="140"/>
      <c r="S1220" s="140"/>
    </row>
    <row r="1221" spans="1:19" x14ac:dyDescent="0.25">
      <c r="A1221" s="140"/>
      <c r="S1221" s="140"/>
    </row>
    <row r="1222" spans="1:19" x14ac:dyDescent="0.25">
      <c r="A1222" s="140"/>
      <c r="S1222" s="140"/>
    </row>
    <row r="1223" spans="1:19" x14ac:dyDescent="0.25">
      <c r="A1223" s="140"/>
      <c r="S1223" s="140"/>
    </row>
    <row r="1224" spans="1:19" x14ac:dyDescent="0.25">
      <c r="A1224" s="140"/>
      <c r="S1224" s="140"/>
    </row>
    <row r="1225" spans="1:19" x14ac:dyDescent="0.25">
      <c r="A1225" s="140"/>
      <c r="S1225" s="140"/>
    </row>
    <row r="1226" spans="1:19" x14ac:dyDescent="0.25">
      <c r="A1226" s="140"/>
      <c r="S1226" s="140"/>
    </row>
    <row r="1227" spans="1:19" x14ac:dyDescent="0.25">
      <c r="A1227" s="140"/>
      <c r="S1227" s="140"/>
    </row>
    <row r="1228" spans="1:19" x14ac:dyDescent="0.25">
      <c r="A1228" s="140"/>
      <c r="S1228" s="140"/>
    </row>
    <row r="1229" spans="1:19" x14ac:dyDescent="0.25">
      <c r="A1229" s="140"/>
      <c r="S1229" s="140"/>
    </row>
    <row r="1230" spans="1:19" x14ac:dyDescent="0.25">
      <c r="A1230" s="140"/>
      <c r="S1230" s="140"/>
    </row>
    <row r="1231" spans="1:19" x14ac:dyDescent="0.25">
      <c r="A1231" s="140"/>
      <c r="S1231" s="140"/>
    </row>
    <row r="1232" spans="1:19" x14ac:dyDescent="0.25">
      <c r="A1232" s="140"/>
      <c r="S1232" s="140"/>
    </row>
    <row r="1233" spans="1:19" x14ac:dyDescent="0.25">
      <c r="A1233" s="140"/>
      <c r="S1233" s="140"/>
    </row>
    <row r="1234" spans="1:19" x14ac:dyDescent="0.25">
      <c r="A1234" s="140"/>
      <c r="S1234" s="140"/>
    </row>
    <row r="1235" spans="1:19" x14ac:dyDescent="0.25">
      <c r="A1235" s="140"/>
      <c r="S1235" s="140"/>
    </row>
    <row r="1236" spans="1:19" x14ac:dyDescent="0.25">
      <c r="A1236" s="140"/>
      <c r="S1236" s="140"/>
    </row>
    <row r="1237" spans="1:19" x14ac:dyDescent="0.25">
      <c r="A1237" s="140"/>
      <c r="S1237" s="140"/>
    </row>
    <row r="1238" spans="1:19" x14ac:dyDescent="0.25">
      <c r="A1238" s="140"/>
      <c r="S1238" s="140"/>
    </row>
    <row r="1239" spans="1:19" x14ac:dyDescent="0.25">
      <c r="A1239" s="140"/>
      <c r="S1239" s="140"/>
    </row>
    <row r="1240" spans="1:19" x14ac:dyDescent="0.25">
      <c r="A1240" s="140"/>
      <c r="S1240" s="140"/>
    </row>
    <row r="1241" spans="1:19" x14ac:dyDescent="0.25">
      <c r="A1241" s="140"/>
      <c r="S1241" s="140"/>
    </row>
    <row r="1242" spans="1:19" x14ac:dyDescent="0.25">
      <c r="A1242" s="140"/>
      <c r="S1242" s="140"/>
    </row>
    <row r="1243" spans="1:19" x14ac:dyDescent="0.25">
      <c r="A1243" s="140"/>
      <c r="S1243" s="140"/>
    </row>
    <row r="1244" spans="1:19" x14ac:dyDescent="0.25">
      <c r="A1244" s="140"/>
      <c r="S1244" s="140"/>
    </row>
    <row r="1245" spans="1:19" x14ac:dyDescent="0.25">
      <c r="A1245" s="140"/>
      <c r="S1245" s="140"/>
    </row>
    <row r="1246" spans="1:19" x14ac:dyDescent="0.25">
      <c r="A1246" s="140"/>
      <c r="S1246" s="140"/>
    </row>
    <row r="1247" spans="1:19" x14ac:dyDescent="0.25">
      <c r="A1247" s="140"/>
      <c r="S1247" s="140"/>
    </row>
    <row r="1248" spans="1:19" x14ac:dyDescent="0.25">
      <c r="A1248" s="140"/>
      <c r="S1248" s="140"/>
    </row>
    <row r="1249" spans="1:19" x14ac:dyDescent="0.25">
      <c r="A1249" s="140"/>
      <c r="S1249" s="140"/>
    </row>
    <row r="1250" spans="1:19" x14ac:dyDescent="0.25">
      <c r="A1250" s="140"/>
      <c r="S1250" s="140"/>
    </row>
    <row r="1251" spans="1:19" x14ac:dyDescent="0.25">
      <c r="A1251" s="140"/>
      <c r="S1251" s="140"/>
    </row>
    <row r="1252" spans="1:19" x14ac:dyDescent="0.25">
      <c r="A1252" s="140"/>
      <c r="S1252" s="140"/>
    </row>
    <row r="1253" spans="1:19" x14ac:dyDescent="0.25">
      <c r="A1253" s="140"/>
      <c r="S1253" s="140"/>
    </row>
    <row r="1254" spans="1:19" x14ac:dyDescent="0.25">
      <c r="A1254" s="140"/>
      <c r="S1254" s="140"/>
    </row>
    <row r="1255" spans="1:19" x14ac:dyDescent="0.25">
      <c r="A1255" s="140"/>
      <c r="S1255" s="140"/>
    </row>
    <row r="1256" spans="1:19" x14ac:dyDescent="0.25">
      <c r="A1256" s="140"/>
      <c r="S1256" s="140"/>
    </row>
    <row r="1257" spans="1:19" x14ac:dyDescent="0.25">
      <c r="A1257" s="140"/>
      <c r="S1257" s="140"/>
    </row>
    <row r="1258" spans="1:19" x14ac:dyDescent="0.25">
      <c r="A1258" s="140"/>
      <c r="S1258" s="140"/>
    </row>
    <row r="1259" spans="1:19" x14ac:dyDescent="0.25">
      <c r="A1259" s="140"/>
      <c r="S1259" s="140"/>
    </row>
    <row r="1260" spans="1:19" x14ac:dyDescent="0.25">
      <c r="A1260" s="140"/>
      <c r="S1260" s="140"/>
    </row>
    <row r="1261" spans="1:19" x14ac:dyDescent="0.25">
      <c r="A1261" s="140"/>
      <c r="S1261" s="140"/>
    </row>
    <row r="1262" spans="1:19" x14ac:dyDescent="0.25">
      <c r="A1262" s="140"/>
      <c r="S1262" s="140"/>
    </row>
    <row r="1263" spans="1:19" x14ac:dyDescent="0.25">
      <c r="A1263" s="140"/>
      <c r="S1263" s="140"/>
    </row>
    <row r="1264" spans="1:19" x14ac:dyDescent="0.25">
      <c r="A1264" s="140"/>
      <c r="S1264" s="140"/>
    </row>
    <row r="1265" spans="1:19" x14ac:dyDescent="0.25">
      <c r="A1265" s="140"/>
      <c r="S1265" s="140"/>
    </row>
    <row r="1266" spans="1:19" x14ac:dyDescent="0.25">
      <c r="A1266" s="140"/>
      <c r="S1266" s="140"/>
    </row>
    <row r="1267" spans="1:19" x14ac:dyDescent="0.25">
      <c r="A1267" s="140"/>
      <c r="S1267" s="140"/>
    </row>
    <row r="1268" spans="1:19" x14ac:dyDescent="0.25">
      <c r="A1268" s="140"/>
      <c r="S1268" s="140"/>
    </row>
    <row r="1269" spans="1:19" x14ac:dyDescent="0.25">
      <c r="A1269" s="140"/>
      <c r="S1269" s="140"/>
    </row>
    <row r="1270" spans="1:19" x14ac:dyDescent="0.25">
      <c r="A1270" s="140"/>
      <c r="S1270" s="140"/>
    </row>
    <row r="1271" spans="1:19" x14ac:dyDescent="0.25">
      <c r="A1271" s="140"/>
      <c r="S1271" s="140"/>
    </row>
    <row r="1272" spans="1:19" x14ac:dyDescent="0.25">
      <c r="A1272" s="140"/>
      <c r="S1272" s="140"/>
    </row>
    <row r="1273" spans="1:19" x14ac:dyDescent="0.25">
      <c r="A1273" s="140"/>
      <c r="S1273" s="140"/>
    </row>
    <row r="1274" spans="1:19" x14ac:dyDescent="0.25">
      <c r="A1274" s="140"/>
      <c r="S1274" s="140"/>
    </row>
    <row r="1275" spans="1:19" x14ac:dyDescent="0.25">
      <c r="A1275" s="140"/>
      <c r="S1275" s="140"/>
    </row>
    <row r="1276" spans="1:19" x14ac:dyDescent="0.25">
      <c r="A1276" s="140"/>
      <c r="S1276" s="140"/>
    </row>
    <row r="1277" spans="1:19" x14ac:dyDescent="0.25">
      <c r="A1277" s="140"/>
      <c r="S1277" s="140"/>
    </row>
    <row r="1278" spans="1:19" x14ac:dyDescent="0.25">
      <c r="A1278" s="140"/>
      <c r="S1278" s="140"/>
    </row>
    <row r="1279" spans="1:19" x14ac:dyDescent="0.25">
      <c r="A1279" s="140"/>
      <c r="S1279" s="140"/>
    </row>
    <row r="1280" spans="1:19" x14ac:dyDescent="0.25">
      <c r="A1280" s="140"/>
      <c r="S1280" s="140"/>
    </row>
    <row r="1281" spans="1:19" x14ac:dyDescent="0.25">
      <c r="A1281" s="140"/>
      <c r="S1281" s="140"/>
    </row>
    <row r="1282" spans="1:19" x14ac:dyDescent="0.25">
      <c r="A1282" s="140"/>
      <c r="S1282" s="140"/>
    </row>
    <row r="1283" spans="1:19" x14ac:dyDescent="0.25">
      <c r="A1283" s="140"/>
      <c r="S1283" s="140"/>
    </row>
    <row r="1284" spans="1:19" x14ac:dyDescent="0.25">
      <c r="A1284" s="140"/>
      <c r="S1284" s="140"/>
    </row>
    <row r="1285" spans="1:19" x14ac:dyDescent="0.25">
      <c r="A1285" s="140"/>
      <c r="S1285" s="140"/>
    </row>
    <row r="1286" spans="1:19" x14ac:dyDescent="0.25">
      <c r="A1286" s="140"/>
      <c r="S1286" s="140"/>
    </row>
    <row r="1287" spans="1:19" x14ac:dyDescent="0.25">
      <c r="A1287" s="140"/>
      <c r="S1287" s="140"/>
    </row>
    <row r="1288" spans="1:19" x14ac:dyDescent="0.25">
      <c r="A1288" s="140"/>
      <c r="S1288" s="140"/>
    </row>
    <row r="1289" spans="1:19" x14ac:dyDescent="0.25">
      <c r="A1289" s="140"/>
      <c r="S1289" s="140"/>
    </row>
    <row r="1290" spans="1:19" x14ac:dyDescent="0.25">
      <c r="A1290" s="140"/>
      <c r="S1290" s="140"/>
    </row>
    <row r="1291" spans="1:19" x14ac:dyDescent="0.25">
      <c r="A1291" s="140"/>
      <c r="S1291" s="140"/>
    </row>
    <row r="1292" spans="1:19" x14ac:dyDescent="0.25">
      <c r="A1292" s="140"/>
      <c r="S1292" s="140"/>
    </row>
    <row r="1293" spans="1:19" x14ac:dyDescent="0.25">
      <c r="A1293" s="140"/>
      <c r="S1293" s="140"/>
    </row>
    <row r="1294" spans="1:19" x14ac:dyDescent="0.25">
      <c r="A1294" s="140"/>
      <c r="S1294" s="140"/>
    </row>
    <row r="1295" spans="1:19" x14ac:dyDescent="0.25">
      <c r="A1295" s="140"/>
      <c r="S1295" s="140"/>
    </row>
    <row r="1296" spans="1:19" x14ac:dyDescent="0.25">
      <c r="A1296" s="140"/>
      <c r="S1296" s="140"/>
    </row>
    <row r="1297" spans="1:19" x14ac:dyDescent="0.25">
      <c r="A1297" s="140"/>
      <c r="S1297" s="140"/>
    </row>
    <row r="1298" spans="1:19" x14ac:dyDescent="0.25">
      <c r="A1298" s="140"/>
      <c r="S1298" s="140"/>
    </row>
    <row r="1299" spans="1:19" x14ac:dyDescent="0.25">
      <c r="A1299" s="140"/>
      <c r="S1299" s="140"/>
    </row>
    <row r="1300" spans="1:19" x14ac:dyDescent="0.25">
      <c r="A1300" s="140"/>
      <c r="S1300" s="140"/>
    </row>
    <row r="1301" spans="1:19" x14ac:dyDescent="0.25">
      <c r="A1301" s="140"/>
      <c r="S1301" s="140"/>
    </row>
    <row r="1302" spans="1:19" x14ac:dyDescent="0.25">
      <c r="A1302" s="140"/>
      <c r="S1302" s="140"/>
    </row>
    <row r="1303" spans="1:19" x14ac:dyDescent="0.25">
      <c r="A1303" s="140"/>
      <c r="S1303" s="140"/>
    </row>
    <row r="1304" spans="1:19" x14ac:dyDescent="0.25">
      <c r="A1304" s="140"/>
      <c r="S1304" s="140"/>
    </row>
    <row r="1305" spans="1:19" x14ac:dyDescent="0.25">
      <c r="A1305" s="140"/>
      <c r="S1305" s="140"/>
    </row>
    <row r="1306" spans="1:19" x14ac:dyDescent="0.25">
      <c r="A1306" s="140"/>
      <c r="S1306" s="140"/>
    </row>
    <row r="1307" spans="1:19" x14ac:dyDescent="0.25">
      <c r="A1307" s="140"/>
      <c r="S1307" s="140"/>
    </row>
    <row r="1308" spans="1:19" x14ac:dyDescent="0.25">
      <c r="A1308" s="140"/>
      <c r="S1308" s="140"/>
    </row>
    <row r="1309" spans="1:19" x14ac:dyDescent="0.25">
      <c r="A1309" s="140"/>
      <c r="S1309" s="140"/>
    </row>
    <row r="1310" spans="1:19" x14ac:dyDescent="0.25">
      <c r="A1310" s="140"/>
      <c r="S1310" s="140"/>
    </row>
    <row r="1311" spans="1:19" x14ac:dyDescent="0.25">
      <c r="A1311" s="140"/>
      <c r="S1311" s="140"/>
    </row>
    <row r="1312" spans="1:19" x14ac:dyDescent="0.25">
      <c r="A1312" s="140"/>
      <c r="S1312" s="140"/>
    </row>
    <row r="1313" spans="1:19" x14ac:dyDescent="0.25">
      <c r="A1313" s="140"/>
      <c r="S1313" s="140"/>
    </row>
    <row r="1314" spans="1:19" x14ac:dyDescent="0.25">
      <c r="A1314" s="140"/>
      <c r="S1314" s="140"/>
    </row>
    <row r="1315" spans="1:19" x14ac:dyDescent="0.25">
      <c r="A1315" s="140"/>
      <c r="S1315" s="140"/>
    </row>
    <row r="1316" spans="1:19" x14ac:dyDescent="0.25">
      <c r="A1316" s="140"/>
      <c r="S1316" s="140"/>
    </row>
    <row r="1317" spans="1:19" x14ac:dyDescent="0.25">
      <c r="A1317" s="140"/>
      <c r="S1317" s="140"/>
    </row>
    <row r="1318" spans="1:19" x14ac:dyDescent="0.25">
      <c r="A1318" s="140"/>
      <c r="S1318" s="140"/>
    </row>
    <row r="1319" spans="1:19" x14ac:dyDescent="0.25">
      <c r="A1319" s="140"/>
      <c r="S1319" s="140"/>
    </row>
    <row r="1320" spans="1:19" x14ac:dyDescent="0.25">
      <c r="A1320" s="140"/>
      <c r="S1320" s="140"/>
    </row>
    <row r="1321" spans="1:19" x14ac:dyDescent="0.25">
      <c r="A1321" s="140"/>
      <c r="S1321" s="140"/>
    </row>
    <row r="1322" spans="1:19" x14ac:dyDescent="0.25">
      <c r="A1322" s="140"/>
      <c r="S1322" s="140"/>
    </row>
    <row r="1323" spans="1:19" x14ac:dyDescent="0.25">
      <c r="A1323" s="140"/>
      <c r="S1323" s="140"/>
    </row>
    <row r="1324" spans="1:19" x14ac:dyDescent="0.25">
      <c r="A1324" s="140"/>
      <c r="S1324" s="140"/>
    </row>
    <row r="1325" spans="1:19" x14ac:dyDescent="0.25">
      <c r="A1325" s="140"/>
      <c r="S1325" s="140"/>
    </row>
    <row r="1326" spans="1:19" x14ac:dyDescent="0.25">
      <c r="A1326" s="140"/>
      <c r="S1326" s="140"/>
    </row>
    <row r="1327" spans="1:19" x14ac:dyDescent="0.25">
      <c r="A1327" s="140"/>
      <c r="S1327" s="140"/>
    </row>
    <row r="1328" spans="1:19" x14ac:dyDescent="0.25">
      <c r="A1328" s="140"/>
      <c r="S1328" s="140"/>
    </row>
    <row r="1329" spans="1:19" x14ac:dyDescent="0.25">
      <c r="A1329" s="140"/>
      <c r="S1329" s="140"/>
    </row>
    <row r="1330" spans="1:19" x14ac:dyDescent="0.25">
      <c r="A1330" s="140"/>
      <c r="S1330" s="140"/>
    </row>
    <row r="1331" spans="1:19" x14ac:dyDescent="0.25">
      <c r="A1331" s="140"/>
      <c r="S1331" s="140"/>
    </row>
    <row r="1332" spans="1:19" x14ac:dyDescent="0.25">
      <c r="A1332" s="140"/>
      <c r="S1332" s="140"/>
    </row>
    <row r="1333" spans="1:19" x14ac:dyDescent="0.25">
      <c r="A1333" s="140"/>
      <c r="S1333" s="140"/>
    </row>
    <row r="1334" spans="1:19" x14ac:dyDescent="0.25">
      <c r="A1334" s="140"/>
      <c r="S1334" s="140"/>
    </row>
    <row r="1335" spans="1:19" x14ac:dyDescent="0.25">
      <c r="A1335" s="140"/>
      <c r="S1335" s="140"/>
    </row>
    <row r="1336" spans="1:19" x14ac:dyDescent="0.25">
      <c r="A1336" s="140"/>
      <c r="S1336" s="140"/>
    </row>
    <row r="1337" spans="1:19" x14ac:dyDescent="0.25">
      <c r="A1337" s="140"/>
      <c r="S1337" s="140"/>
    </row>
    <row r="1338" spans="1:19" x14ac:dyDescent="0.25">
      <c r="A1338" s="140"/>
      <c r="S1338" s="140"/>
    </row>
    <row r="1339" spans="1:19" x14ac:dyDescent="0.25">
      <c r="A1339" s="140"/>
      <c r="S1339" s="140"/>
    </row>
    <row r="1340" spans="1:19" x14ac:dyDescent="0.25">
      <c r="A1340" s="140"/>
      <c r="S1340" s="140"/>
    </row>
    <row r="1341" spans="1:19" x14ac:dyDescent="0.25">
      <c r="A1341" s="140"/>
      <c r="S1341" s="140"/>
    </row>
    <row r="1342" spans="1:19" x14ac:dyDescent="0.25">
      <c r="A1342" s="140"/>
      <c r="S1342" s="140"/>
    </row>
    <row r="1343" spans="1:19" x14ac:dyDescent="0.25">
      <c r="A1343" s="140"/>
      <c r="S1343" s="140"/>
    </row>
    <row r="1344" spans="1:19" x14ac:dyDescent="0.25">
      <c r="A1344" s="140"/>
      <c r="S1344" s="140"/>
    </row>
    <row r="1345" spans="1:19" x14ac:dyDescent="0.25">
      <c r="A1345" s="140"/>
      <c r="S1345" s="140"/>
    </row>
    <row r="1346" spans="1:19" x14ac:dyDescent="0.25">
      <c r="A1346" s="140"/>
      <c r="S1346" s="140"/>
    </row>
    <row r="1347" spans="1:19" x14ac:dyDescent="0.25">
      <c r="A1347" s="140"/>
      <c r="S1347" s="140"/>
    </row>
    <row r="1348" spans="1:19" x14ac:dyDescent="0.25">
      <c r="A1348" s="140"/>
      <c r="S1348" s="140"/>
    </row>
    <row r="1349" spans="1:19" x14ac:dyDescent="0.25">
      <c r="A1349" s="140"/>
      <c r="S1349" s="140"/>
    </row>
    <row r="1350" spans="1:19" x14ac:dyDescent="0.25">
      <c r="A1350" s="140"/>
      <c r="S1350" s="140"/>
    </row>
    <row r="1351" spans="1:19" x14ac:dyDescent="0.25">
      <c r="A1351" s="140"/>
      <c r="S1351" s="140"/>
    </row>
    <row r="1352" spans="1:19" x14ac:dyDescent="0.25">
      <c r="A1352" s="140"/>
      <c r="S1352" s="140"/>
    </row>
    <row r="1353" spans="1:19" x14ac:dyDescent="0.25">
      <c r="A1353" s="140"/>
      <c r="S1353" s="140"/>
    </row>
    <row r="1354" spans="1:19" x14ac:dyDescent="0.25">
      <c r="A1354" s="140"/>
      <c r="S1354" s="140"/>
    </row>
    <row r="1355" spans="1:19" x14ac:dyDescent="0.25">
      <c r="A1355" s="140"/>
      <c r="S1355" s="140"/>
    </row>
    <row r="1356" spans="1:19" x14ac:dyDescent="0.25">
      <c r="A1356" s="140"/>
      <c r="S1356" s="140"/>
    </row>
    <row r="1357" spans="1:19" x14ac:dyDescent="0.25">
      <c r="A1357" s="140"/>
      <c r="S1357" s="140"/>
    </row>
    <row r="1358" spans="1:19" x14ac:dyDescent="0.25">
      <c r="A1358" s="140"/>
      <c r="S1358" s="140"/>
    </row>
    <row r="1359" spans="1:19" x14ac:dyDescent="0.25">
      <c r="A1359" s="140"/>
      <c r="S1359" s="140"/>
    </row>
    <row r="1360" spans="1:19" x14ac:dyDescent="0.25">
      <c r="A1360" s="140"/>
      <c r="S1360" s="140"/>
    </row>
    <row r="1361" spans="1:19" x14ac:dyDescent="0.25">
      <c r="A1361" s="140"/>
      <c r="S1361" s="140"/>
    </row>
    <row r="1362" spans="1:19" x14ac:dyDescent="0.25">
      <c r="A1362" s="140"/>
      <c r="S1362" s="140"/>
    </row>
    <row r="1363" spans="1:19" x14ac:dyDescent="0.25">
      <c r="A1363" s="140"/>
      <c r="S1363" s="140"/>
    </row>
    <row r="1364" spans="1:19" x14ac:dyDescent="0.25">
      <c r="A1364" s="140"/>
      <c r="S1364" s="140"/>
    </row>
    <row r="1365" spans="1:19" x14ac:dyDescent="0.25">
      <c r="A1365" s="140"/>
      <c r="S1365" s="140"/>
    </row>
    <row r="1366" spans="1:19" x14ac:dyDescent="0.25">
      <c r="A1366" s="140"/>
      <c r="S1366" s="140"/>
    </row>
    <row r="1367" spans="1:19" x14ac:dyDescent="0.25">
      <c r="A1367" s="140"/>
      <c r="S1367" s="140"/>
    </row>
    <row r="1368" spans="1:19" x14ac:dyDescent="0.25">
      <c r="A1368" s="140"/>
      <c r="S1368" s="140"/>
    </row>
    <row r="1369" spans="1:19" x14ac:dyDescent="0.25">
      <c r="A1369" s="140"/>
      <c r="S1369" s="140"/>
    </row>
    <row r="1370" spans="1:19" x14ac:dyDescent="0.25">
      <c r="A1370" s="140"/>
      <c r="S1370" s="140"/>
    </row>
    <row r="1371" spans="1:19" x14ac:dyDescent="0.25">
      <c r="A1371" s="140"/>
      <c r="S1371" s="140"/>
    </row>
    <row r="1372" spans="1:19" x14ac:dyDescent="0.25">
      <c r="A1372" s="140"/>
      <c r="S1372" s="140"/>
    </row>
    <row r="1373" spans="1:19" x14ac:dyDescent="0.25">
      <c r="A1373" s="140"/>
      <c r="S1373" s="140"/>
    </row>
    <row r="1374" spans="1:19" x14ac:dyDescent="0.25">
      <c r="A1374" s="140"/>
      <c r="S1374" s="140"/>
    </row>
    <row r="1375" spans="1:19" x14ac:dyDescent="0.25">
      <c r="A1375" s="140"/>
      <c r="S1375" s="140"/>
    </row>
    <row r="1376" spans="1:19" x14ac:dyDescent="0.25">
      <c r="A1376" s="140"/>
      <c r="S1376" s="140"/>
    </row>
    <row r="1377" spans="1:19" x14ac:dyDescent="0.25">
      <c r="A1377" s="140"/>
      <c r="S1377" s="140"/>
    </row>
    <row r="1378" spans="1:19" x14ac:dyDescent="0.25">
      <c r="A1378" s="140"/>
      <c r="S1378" s="140"/>
    </row>
    <row r="1379" spans="1:19" x14ac:dyDescent="0.25">
      <c r="A1379" s="140"/>
      <c r="S1379" s="140"/>
    </row>
    <row r="1380" spans="1:19" x14ac:dyDescent="0.25">
      <c r="A1380" s="140"/>
      <c r="S1380" s="140"/>
    </row>
    <row r="1381" spans="1:19" x14ac:dyDescent="0.25">
      <c r="A1381" s="140"/>
      <c r="S1381" s="140"/>
    </row>
    <row r="1382" spans="1:19" x14ac:dyDescent="0.25">
      <c r="A1382" s="140"/>
      <c r="S1382" s="140"/>
    </row>
    <row r="1383" spans="1:19" x14ac:dyDescent="0.25">
      <c r="A1383" s="140"/>
      <c r="S1383" s="140"/>
    </row>
    <row r="1384" spans="1:19" x14ac:dyDescent="0.25">
      <c r="A1384" s="140"/>
      <c r="S1384" s="140"/>
    </row>
    <row r="1385" spans="1:19" x14ac:dyDescent="0.25">
      <c r="A1385" s="140"/>
      <c r="S1385" s="140"/>
    </row>
    <row r="1386" spans="1:19" x14ac:dyDescent="0.25">
      <c r="A1386" s="140"/>
      <c r="S1386" s="140"/>
    </row>
    <row r="1387" spans="1:19" x14ac:dyDescent="0.25">
      <c r="A1387" s="140"/>
      <c r="S1387" s="140"/>
    </row>
    <row r="1388" spans="1:19" x14ac:dyDescent="0.25">
      <c r="A1388" s="140"/>
      <c r="S1388" s="140"/>
    </row>
    <row r="1389" spans="1:19" x14ac:dyDescent="0.25">
      <c r="A1389" s="140"/>
      <c r="S1389" s="140"/>
    </row>
    <row r="1390" spans="1:19" x14ac:dyDescent="0.25">
      <c r="A1390" s="140"/>
      <c r="S1390" s="140"/>
    </row>
    <row r="1391" spans="1:19" x14ac:dyDescent="0.25">
      <c r="A1391" s="140"/>
      <c r="S1391" s="140"/>
    </row>
    <row r="1392" spans="1:19" x14ac:dyDescent="0.25">
      <c r="A1392" s="140"/>
      <c r="S1392" s="140"/>
    </row>
    <row r="1393" spans="1:19" x14ac:dyDescent="0.25">
      <c r="A1393" s="140"/>
      <c r="S1393" s="140"/>
    </row>
    <row r="1394" spans="1:19" x14ac:dyDescent="0.25">
      <c r="A1394" s="140"/>
      <c r="S1394" s="140"/>
    </row>
    <row r="1395" spans="1:19" x14ac:dyDescent="0.25">
      <c r="A1395" s="140"/>
      <c r="S1395" s="140"/>
    </row>
    <row r="1396" spans="1:19" x14ac:dyDescent="0.25">
      <c r="A1396" s="140"/>
      <c r="S1396" s="140"/>
    </row>
    <row r="1397" spans="1:19" x14ac:dyDescent="0.25">
      <c r="A1397" s="140"/>
      <c r="S1397" s="140"/>
    </row>
    <row r="1398" spans="1:19" x14ac:dyDescent="0.25">
      <c r="A1398" s="140"/>
      <c r="S1398" s="140"/>
    </row>
    <row r="1399" spans="1:19" x14ac:dyDescent="0.25">
      <c r="A1399" s="140"/>
      <c r="S1399" s="140"/>
    </row>
    <row r="1400" spans="1:19" x14ac:dyDescent="0.25">
      <c r="A1400" s="140"/>
      <c r="S1400" s="140"/>
    </row>
    <row r="1401" spans="1:19" x14ac:dyDescent="0.25">
      <c r="A1401" s="140"/>
      <c r="S1401" s="140"/>
    </row>
    <row r="1402" spans="1:19" x14ac:dyDescent="0.25">
      <c r="A1402" s="140"/>
      <c r="S1402" s="140"/>
    </row>
    <row r="1403" spans="1:19" x14ac:dyDescent="0.25">
      <c r="A1403" s="140"/>
      <c r="S1403" s="140"/>
    </row>
    <row r="1404" spans="1:19" x14ac:dyDescent="0.25">
      <c r="A1404" s="140"/>
      <c r="S1404" s="140"/>
    </row>
    <row r="1405" spans="1:19" x14ac:dyDescent="0.25">
      <c r="A1405" s="140"/>
      <c r="S1405" s="140"/>
    </row>
    <row r="1406" spans="1:19" x14ac:dyDescent="0.25">
      <c r="A1406" s="140"/>
      <c r="S1406" s="140"/>
    </row>
    <row r="1407" spans="1:19" x14ac:dyDescent="0.25">
      <c r="A1407" s="140"/>
      <c r="S1407" s="140"/>
    </row>
    <row r="1408" spans="1:19" x14ac:dyDescent="0.25">
      <c r="A1408" s="140"/>
      <c r="S1408" s="140"/>
    </row>
    <row r="1409" spans="1:19" x14ac:dyDescent="0.25">
      <c r="A1409" s="140"/>
      <c r="S1409" s="140"/>
    </row>
    <row r="1410" spans="1:19" x14ac:dyDescent="0.25">
      <c r="A1410" s="140"/>
      <c r="S1410" s="140"/>
    </row>
    <row r="1411" spans="1:19" x14ac:dyDescent="0.25">
      <c r="A1411" s="140"/>
      <c r="S1411" s="140"/>
    </row>
    <row r="1412" spans="1:19" x14ac:dyDescent="0.25">
      <c r="A1412" s="140"/>
      <c r="S1412" s="140"/>
    </row>
    <row r="1413" spans="1:19" x14ac:dyDescent="0.25">
      <c r="A1413" s="140"/>
      <c r="S1413" s="140"/>
    </row>
    <row r="1414" spans="1:19" x14ac:dyDescent="0.25">
      <c r="A1414" s="140"/>
      <c r="S1414" s="140"/>
    </row>
    <row r="1415" spans="1:19" x14ac:dyDescent="0.25">
      <c r="A1415" s="140"/>
      <c r="S1415" s="140"/>
    </row>
    <row r="1416" spans="1:19" x14ac:dyDescent="0.25">
      <c r="A1416" s="140"/>
      <c r="S1416" s="140"/>
    </row>
    <row r="1417" spans="1:19" x14ac:dyDescent="0.25">
      <c r="A1417" s="140"/>
      <c r="S1417" s="140"/>
    </row>
    <row r="1418" spans="1:19" x14ac:dyDescent="0.25">
      <c r="A1418" s="140"/>
      <c r="S1418" s="140"/>
    </row>
    <row r="1419" spans="1:19" x14ac:dyDescent="0.25">
      <c r="A1419" s="140"/>
      <c r="S1419" s="140"/>
    </row>
    <row r="1420" spans="1:19" x14ac:dyDescent="0.25">
      <c r="A1420" s="140"/>
      <c r="S1420" s="140"/>
    </row>
    <row r="1421" spans="1:19" x14ac:dyDescent="0.25">
      <c r="A1421" s="140"/>
      <c r="S1421" s="140"/>
    </row>
    <row r="1422" spans="1:19" x14ac:dyDescent="0.25">
      <c r="A1422" s="140"/>
      <c r="S1422" s="140"/>
    </row>
    <row r="1423" spans="1:19" x14ac:dyDescent="0.25">
      <c r="A1423" s="140"/>
      <c r="S1423" s="140"/>
    </row>
    <row r="1424" spans="1:19" x14ac:dyDescent="0.25">
      <c r="A1424" s="140"/>
      <c r="S1424" s="140"/>
    </row>
    <row r="1425" spans="1:19" x14ac:dyDescent="0.25">
      <c r="A1425" s="140"/>
      <c r="S1425" s="140"/>
    </row>
    <row r="1426" spans="1:19" x14ac:dyDescent="0.25">
      <c r="A1426" s="140"/>
      <c r="S1426" s="140"/>
    </row>
    <row r="1427" spans="1:19" x14ac:dyDescent="0.25">
      <c r="A1427" s="140"/>
      <c r="S1427" s="140"/>
    </row>
    <row r="1428" spans="1:19" x14ac:dyDescent="0.25">
      <c r="A1428" s="140"/>
      <c r="S1428" s="140"/>
    </row>
    <row r="1429" spans="1:19" x14ac:dyDescent="0.25">
      <c r="A1429" s="140"/>
      <c r="S1429" s="140"/>
    </row>
    <row r="1430" spans="1:19" x14ac:dyDescent="0.25">
      <c r="A1430" s="140"/>
      <c r="S1430" s="140"/>
    </row>
    <row r="1431" spans="1:19" x14ac:dyDescent="0.25">
      <c r="A1431" s="140"/>
      <c r="S1431" s="140"/>
    </row>
    <row r="1432" spans="1:19" x14ac:dyDescent="0.25">
      <c r="A1432" s="140"/>
      <c r="S1432" s="140"/>
    </row>
    <row r="1433" spans="1:19" x14ac:dyDescent="0.25">
      <c r="A1433" s="140"/>
      <c r="S1433" s="140"/>
    </row>
    <row r="1434" spans="1:19" x14ac:dyDescent="0.25">
      <c r="A1434" s="140"/>
      <c r="S1434" s="140"/>
    </row>
    <row r="1435" spans="1:19" x14ac:dyDescent="0.25">
      <c r="A1435" s="140"/>
      <c r="S1435" s="140"/>
    </row>
    <row r="1436" spans="1:19" x14ac:dyDescent="0.25">
      <c r="A1436" s="140"/>
      <c r="S1436" s="140"/>
    </row>
    <row r="1437" spans="1:19" x14ac:dyDescent="0.25">
      <c r="A1437" s="140"/>
      <c r="S1437" s="140"/>
    </row>
    <row r="1438" spans="1:19" x14ac:dyDescent="0.25">
      <c r="A1438" s="140"/>
      <c r="S1438" s="140"/>
    </row>
    <row r="1439" spans="1:19" x14ac:dyDescent="0.25">
      <c r="A1439" s="140"/>
      <c r="S1439" s="140"/>
    </row>
    <row r="1440" spans="1:19" x14ac:dyDescent="0.25">
      <c r="A1440" s="140"/>
      <c r="S1440" s="140"/>
    </row>
    <row r="1441" spans="1:19" x14ac:dyDescent="0.25">
      <c r="A1441" s="140"/>
      <c r="S1441" s="140"/>
    </row>
    <row r="1442" spans="1:19" x14ac:dyDescent="0.25">
      <c r="A1442" s="140"/>
      <c r="S1442" s="140"/>
    </row>
    <row r="1443" spans="1:19" x14ac:dyDescent="0.25">
      <c r="A1443" s="140"/>
      <c r="S1443" s="140"/>
    </row>
    <row r="1444" spans="1:19" x14ac:dyDescent="0.25">
      <c r="A1444" s="140"/>
      <c r="S1444" s="140"/>
    </row>
    <row r="1445" spans="1:19" x14ac:dyDescent="0.25">
      <c r="A1445" s="140"/>
      <c r="S1445" s="140"/>
    </row>
    <row r="1446" spans="1:19" x14ac:dyDescent="0.25">
      <c r="A1446" s="140"/>
      <c r="S1446" s="140"/>
    </row>
    <row r="1447" spans="1:19" x14ac:dyDescent="0.25">
      <c r="A1447" s="140"/>
      <c r="S1447" s="140"/>
    </row>
    <row r="1448" spans="1:19" x14ac:dyDescent="0.25">
      <c r="A1448" s="140"/>
      <c r="S1448" s="140"/>
    </row>
    <row r="1449" spans="1:19" x14ac:dyDescent="0.25">
      <c r="A1449" s="140"/>
      <c r="S1449" s="140"/>
    </row>
    <row r="1450" spans="1:19" x14ac:dyDescent="0.25">
      <c r="A1450" s="140"/>
      <c r="S1450" s="140"/>
    </row>
    <row r="1451" spans="1:19" x14ac:dyDescent="0.25">
      <c r="A1451" s="140"/>
      <c r="S1451" s="140"/>
    </row>
    <row r="1452" spans="1:19" x14ac:dyDescent="0.25">
      <c r="A1452" s="140"/>
      <c r="S1452" s="140"/>
    </row>
    <row r="1453" spans="1:19" x14ac:dyDescent="0.25">
      <c r="A1453" s="140"/>
      <c r="S1453" s="140"/>
    </row>
    <row r="1454" spans="1:19" x14ac:dyDescent="0.25">
      <c r="A1454" s="140"/>
      <c r="S1454" s="140"/>
    </row>
    <row r="1455" spans="1:19" x14ac:dyDescent="0.25">
      <c r="A1455" s="140"/>
      <c r="S1455" s="140"/>
    </row>
    <row r="1456" spans="1:19" x14ac:dyDescent="0.25">
      <c r="A1456" s="140"/>
      <c r="S1456" s="140"/>
    </row>
    <row r="1457" spans="1:19" x14ac:dyDescent="0.25">
      <c r="A1457" s="140"/>
      <c r="S1457" s="140"/>
    </row>
    <row r="1458" spans="1:19" x14ac:dyDescent="0.25">
      <c r="A1458" s="140"/>
      <c r="S1458" s="140"/>
    </row>
    <row r="1459" spans="1:19" x14ac:dyDescent="0.25">
      <c r="A1459" s="140"/>
      <c r="S1459" s="140"/>
    </row>
    <row r="1460" spans="1:19" x14ac:dyDescent="0.25">
      <c r="A1460" s="140"/>
      <c r="S1460" s="140"/>
    </row>
    <row r="1461" spans="1:19" x14ac:dyDescent="0.25">
      <c r="A1461" s="140"/>
      <c r="S1461" s="140"/>
    </row>
    <row r="1462" spans="1:19" x14ac:dyDescent="0.25">
      <c r="A1462" s="140"/>
      <c r="S1462" s="140"/>
    </row>
    <row r="1463" spans="1:19" x14ac:dyDescent="0.25">
      <c r="A1463" s="140"/>
      <c r="S1463" s="140"/>
    </row>
    <row r="1464" spans="1:19" x14ac:dyDescent="0.25">
      <c r="A1464" s="140"/>
      <c r="S1464" s="140"/>
    </row>
    <row r="1465" spans="1:19" x14ac:dyDescent="0.25">
      <c r="A1465" s="140"/>
      <c r="S1465" s="140"/>
    </row>
    <row r="1466" spans="1:19" x14ac:dyDescent="0.25">
      <c r="A1466" s="140"/>
      <c r="S1466" s="140"/>
    </row>
    <row r="1467" spans="1:19" x14ac:dyDescent="0.25">
      <c r="A1467" s="140"/>
      <c r="S1467" s="140"/>
    </row>
    <row r="1468" spans="1:19" x14ac:dyDescent="0.25">
      <c r="A1468" s="140"/>
      <c r="S1468" s="140"/>
    </row>
    <row r="1469" spans="1:19" x14ac:dyDescent="0.25">
      <c r="A1469" s="140"/>
      <c r="S1469" s="140"/>
    </row>
    <row r="1470" spans="1:19" x14ac:dyDescent="0.25">
      <c r="A1470" s="140"/>
      <c r="S1470" s="140"/>
    </row>
    <row r="1471" spans="1:19" x14ac:dyDescent="0.25">
      <c r="A1471" s="140"/>
      <c r="S1471" s="140"/>
    </row>
    <row r="1472" spans="1:19" x14ac:dyDescent="0.25">
      <c r="A1472" s="140"/>
      <c r="S1472" s="140"/>
    </row>
    <row r="1473" spans="1:19" x14ac:dyDescent="0.25">
      <c r="A1473" s="140"/>
      <c r="S1473" s="140"/>
    </row>
    <row r="1474" spans="1:19" x14ac:dyDescent="0.25">
      <c r="A1474" s="140"/>
      <c r="S1474" s="140"/>
    </row>
    <row r="1475" spans="1:19" x14ac:dyDescent="0.25">
      <c r="A1475" s="140"/>
      <c r="S1475" s="140"/>
    </row>
    <row r="1476" spans="1:19" x14ac:dyDescent="0.25">
      <c r="A1476" s="140"/>
      <c r="S1476" s="140"/>
    </row>
    <row r="1477" spans="1:19" x14ac:dyDescent="0.25">
      <c r="A1477" s="140"/>
      <c r="S1477" s="140"/>
    </row>
    <row r="1478" spans="1:19" x14ac:dyDescent="0.25">
      <c r="A1478" s="140"/>
      <c r="S1478" s="140"/>
    </row>
    <row r="1479" spans="1:19" x14ac:dyDescent="0.25">
      <c r="A1479" s="140"/>
      <c r="S1479" s="140"/>
    </row>
    <row r="1480" spans="1:19" x14ac:dyDescent="0.25">
      <c r="A1480" s="140"/>
      <c r="S1480" s="140"/>
    </row>
    <row r="1481" spans="1:19" x14ac:dyDescent="0.25">
      <c r="A1481" s="140"/>
      <c r="S1481" s="140"/>
    </row>
    <row r="1482" spans="1:19" x14ac:dyDescent="0.25">
      <c r="A1482" s="140"/>
      <c r="S1482" s="140"/>
    </row>
    <row r="1483" spans="1:19" x14ac:dyDescent="0.25">
      <c r="A1483" s="140"/>
      <c r="S1483" s="140"/>
    </row>
    <row r="1484" spans="1:19" x14ac:dyDescent="0.25">
      <c r="A1484" s="140"/>
      <c r="S1484" s="140"/>
    </row>
    <row r="1485" spans="1:19" x14ac:dyDescent="0.25">
      <c r="A1485" s="140"/>
      <c r="S1485" s="140"/>
    </row>
    <row r="1486" spans="1:19" x14ac:dyDescent="0.25">
      <c r="A1486" s="140"/>
      <c r="S1486" s="140"/>
    </row>
    <row r="1487" spans="1:19" x14ac:dyDescent="0.25">
      <c r="A1487" s="140"/>
      <c r="S1487" s="140"/>
    </row>
    <row r="1488" spans="1:19" x14ac:dyDescent="0.25">
      <c r="A1488" s="140"/>
      <c r="S1488" s="140"/>
    </row>
    <row r="1489" spans="1:19" x14ac:dyDescent="0.25">
      <c r="A1489" s="140"/>
      <c r="S1489" s="140"/>
    </row>
    <row r="1490" spans="1:19" x14ac:dyDescent="0.25">
      <c r="A1490" s="140"/>
      <c r="S1490" s="140"/>
    </row>
    <row r="1491" spans="1:19" x14ac:dyDescent="0.25">
      <c r="A1491" s="140"/>
      <c r="S1491" s="140"/>
    </row>
    <row r="1492" spans="1:19" x14ac:dyDescent="0.25">
      <c r="A1492" s="140"/>
      <c r="S1492" s="140"/>
    </row>
    <row r="1493" spans="1:19" x14ac:dyDescent="0.25">
      <c r="A1493" s="140"/>
      <c r="S1493" s="140"/>
    </row>
    <row r="1494" spans="1:19" x14ac:dyDescent="0.25">
      <c r="A1494" s="140"/>
      <c r="S1494" s="140"/>
    </row>
    <row r="1495" spans="1:19" x14ac:dyDescent="0.25">
      <c r="A1495" s="140"/>
      <c r="S1495" s="140"/>
    </row>
    <row r="1496" spans="1:19" x14ac:dyDescent="0.25">
      <c r="A1496" s="140"/>
      <c r="S1496" s="140"/>
    </row>
    <row r="1497" spans="1:19" x14ac:dyDescent="0.25">
      <c r="A1497" s="140"/>
      <c r="S1497" s="140"/>
    </row>
    <row r="1498" spans="1:19" x14ac:dyDescent="0.25">
      <c r="A1498" s="140"/>
      <c r="S1498" s="140"/>
    </row>
    <row r="1499" spans="1:19" x14ac:dyDescent="0.25">
      <c r="A1499" s="140"/>
      <c r="S1499" s="140"/>
    </row>
    <row r="1500" spans="1:19" x14ac:dyDescent="0.25">
      <c r="A1500" s="140"/>
      <c r="S1500" s="140"/>
    </row>
    <row r="1501" spans="1:19" x14ac:dyDescent="0.25">
      <c r="A1501" s="140"/>
      <c r="S1501" s="140"/>
    </row>
    <row r="1502" spans="1:19" x14ac:dyDescent="0.25">
      <c r="A1502" s="140"/>
      <c r="S1502" s="140"/>
    </row>
    <row r="1503" spans="1:19" x14ac:dyDescent="0.25">
      <c r="A1503" s="140"/>
      <c r="S1503" s="140"/>
    </row>
    <row r="1504" spans="1:19" x14ac:dyDescent="0.25">
      <c r="A1504" s="140"/>
      <c r="S1504" s="140"/>
    </row>
    <row r="1505" spans="1:19" x14ac:dyDescent="0.25">
      <c r="A1505" s="140"/>
      <c r="S1505" s="140"/>
    </row>
    <row r="1506" spans="1:19" x14ac:dyDescent="0.25">
      <c r="A1506" s="140"/>
      <c r="S1506" s="140"/>
    </row>
    <row r="1507" spans="1:19" x14ac:dyDescent="0.25">
      <c r="A1507" s="140"/>
      <c r="S1507" s="140"/>
    </row>
    <row r="1508" spans="1:19" x14ac:dyDescent="0.25">
      <c r="A1508" s="140"/>
      <c r="S1508" s="140"/>
    </row>
    <row r="1509" spans="1:19" x14ac:dyDescent="0.25">
      <c r="A1509" s="140"/>
      <c r="S1509" s="140"/>
    </row>
    <row r="1510" spans="1:19" x14ac:dyDescent="0.25">
      <c r="A1510" s="140"/>
      <c r="S1510" s="140"/>
    </row>
    <row r="1511" spans="1:19" x14ac:dyDescent="0.25">
      <c r="A1511" s="140"/>
      <c r="S1511" s="140"/>
    </row>
    <row r="1512" spans="1:19" x14ac:dyDescent="0.25">
      <c r="A1512" s="140"/>
      <c r="S1512" s="140"/>
    </row>
    <row r="1513" spans="1:19" x14ac:dyDescent="0.25">
      <c r="A1513" s="140"/>
      <c r="S1513" s="140"/>
    </row>
    <row r="1514" spans="1:19" x14ac:dyDescent="0.25">
      <c r="A1514" s="140"/>
      <c r="S1514" s="140"/>
    </row>
    <row r="1515" spans="1:19" x14ac:dyDescent="0.25">
      <c r="A1515" s="140"/>
      <c r="S1515" s="140"/>
    </row>
    <row r="1516" spans="1:19" x14ac:dyDescent="0.25">
      <c r="A1516" s="140"/>
      <c r="S1516" s="140"/>
    </row>
    <row r="1517" spans="1:19" x14ac:dyDescent="0.25">
      <c r="A1517" s="140"/>
      <c r="S1517" s="140"/>
    </row>
    <row r="1518" spans="1:19" x14ac:dyDescent="0.25">
      <c r="A1518" s="140"/>
      <c r="S1518" s="140"/>
    </row>
    <row r="1519" spans="1:19" x14ac:dyDescent="0.25">
      <c r="A1519" s="140"/>
      <c r="S1519" s="140"/>
    </row>
    <row r="1520" spans="1:19" x14ac:dyDescent="0.25">
      <c r="A1520" s="140"/>
      <c r="S1520" s="140"/>
    </row>
    <row r="1521" spans="1:19" x14ac:dyDescent="0.25">
      <c r="A1521" s="140"/>
      <c r="S1521" s="140"/>
    </row>
    <row r="1522" spans="1:19" x14ac:dyDescent="0.25">
      <c r="A1522" s="140"/>
      <c r="S1522" s="140"/>
    </row>
    <row r="1523" spans="1:19" x14ac:dyDescent="0.25">
      <c r="A1523" s="140"/>
      <c r="S1523" s="140"/>
    </row>
    <row r="1524" spans="1:19" x14ac:dyDescent="0.25">
      <c r="A1524" s="140"/>
      <c r="S1524" s="140"/>
    </row>
    <row r="1525" spans="1:19" x14ac:dyDescent="0.25">
      <c r="A1525" s="140"/>
      <c r="S1525" s="140"/>
    </row>
    <row r="1526" spans="1:19" x14ac:dyDescent="0.25">
      <c r="A1526" s="140"/>
      <c r="S1526" s="140"/>
    </row>
    <row r="1527" spans="1:19" x14ac:dyDescent="0.25">
      <c r="A1527" s="140"/>
      <c r="S1527" s="140"/>
    </row>
    <row r="1528" spans="1:19" x14ac:dyDescent="0.25">
      <c r="A1528" s="140"/>
      <c r="S1528" s="140"/>
    </row>
    <row r="1529" spans="1:19" x14ac:dyDescent="0.25">
      <c r="A1529" s="140"/>
      <c r="S1529" s="140"/>
    </row>
    <row r="1530" spans="1:19" x14ac:dyDescent="0.25">
      <c r="A1530" s="140"/>
      <c r="S1530" s="140"/>
    </row>
    <row r="1531" spans="1:19" x14ac:dyDescent="0.25">
      <c r="A1531" s="140"/>
      <c r="S1531" s="140"/>
    </row>
    <row r="1532" spans="1:19" x14ac:dyDescent="0.25">
      <c r="A1532" s="140"/>
      <c r="S1532" s="140"/>
    </row>
    <row r="1533" spans="1:19" x14ac:dyDescent="0.25">
      <c r="A1533" s="140"/>
      <c r="S1533" s="140"/>
    </row>
    <row r="1534" spans="1:19" x14ac:dyDescent="0.25">
      <c r="A1534" s="140"/>
      <c r="S1534" s="140"/>
    </row>
    <row r="1535" spans="1:19" x14ac:dyDescent="0.25">
      <c r="A1535" s="140"/>
      <c r="S1535" s="140"/>
    </row>
    <row r="1536" spans="1:19" x14ac:dyDescent="0.25">
      <c r="A1536" s="140"/>
      <c r="S1536" s="140"/>
    </row>
    <row r="1537" spans="1:19" x14ac:dyDescent="0.25">
      <c r="A1537" s="140"/>
      <c r="S1537" s="140"/>
    </row>
    <row r="1538" spans="1:19" x14ac:dyDescent="0.25">
      <c r="A1538" s="140"/>
      <c r="S1538" s="140"/>
    </row>
    <row r="1539" spans="1:19" x14ac:dyDescent="0.25">
      <c r="A1539" s="140"/>
      <c r="S1539" s="140"/>
    </row>
    <row r="1540" spans="1:19" x14ac:dyDescent="0.25">
      <c r="A1540" s="140"/>
      <c r="S1540" s="140"/>
    </row>
    <row r="1541" spans="1:19" x14ac:dyDescent="0.25">
      <c r="A1541" s="140"/>
      <c r="S1541" s="140"/>
    </row>
    <row r="1542" spans="1:19" x14ac:dyDescent="0.25">
      <c r="A1542" s="140"/>
      <c r="S1542" s="140"/>
    </row>
    <row r="1543" spans="1:19" x14ac:dyDescent="0.25">
      <c r="A1543" s="140"/>
      <c r="S1543" s="140"/>
    </row>
    <row r="1544" spans="1:19" x14ac:dyDescent="0.25">
      <c r="A1544" s="140"/>
      <c r="S1544" s="140"/>
    </row>
    <row r="1545" spans="1:19" x14ac:dyDescent="0.25">
      <c r="A1545" s="140"/>
      <c r="S1545" s="140"/>
    </row>
    <row r="1546" spans="1:19" x14ac:dyDescent="0.25">
      <c r="A1546" s="140"/>
      <c r="S1546" s="140"/>
    </row>
    <row r="1547" spans="1:19" x14ac:dyDescent="0.25">
      <c r="A1547" s="140"/>
      <c r="S1547" s="140"/>
    </row>
    <row r="1548" spans="1:19" x14ac:dyDescent="0.25">
      <c r="A1548" s="140"/>
      <c r="S1548" s="140"/>
    </row>
    <row r="1549" spans="1:19" x14ac:dyDescent="0.25">
      <c r="A1549" s="140"/>
      <c r="S1549" s="140"/>
    </row>
    <row r="1550" spans="1:19" x14ac:dyDescent="0.25">
      <c r="A1550" s="140"/>
      <c r="S1550" s="140"/>
    </row>
    <row r="1551" spans="1:19" x14ac:dyDescent="0.25">
      <c r="A1551" s="140"/>
      <c r="S1551" s="140"/>
    </row>
    <row r="1552" spans="1:19" x14ac:dyDescent="0.25">
      <c r="A1552" s="140"/>
      <c r="S1552" s="140"/>
    </row>
    <row r="1553" spans="1:19" x14ac:dyDescent="0.25">
      <c r="A1553" s="140"/>
      <c r="S1553" s="140"/>
    </row>
    <row r="1554" spans="1:19" x14ac:dyDescent="0.25">
      <c r="A1554" s="140"/>
      <c r="S1554" s="140"/>
    </row>
    <row r="1555" spans="1:19" x14ac:dyDescent="0.25">
      <c r="A1555" s="140"/>
      <c r="S1555" s="140"/>
    </row>
    <row r="1556" spans="1:19" x14ac:dyDescent="0.25">
      <c r="A1556" s="140"/>
      <c r="S1556" s="140"/>
    </row>
    <row r="1557" spans="1:19" x14ac:dyDescent="0.25">
      <c r="A1557" s="140"/>
      <c r="S1557" s="140"/>
    </row>
    <row r="1558" spans="1:19" x14ac:dyDescent="0.25">
      <c r="A1558" s="140"/>
      <c r="S1558" s="140"/>
    </row>
    <row r="1559" spans="1:19" x14ac:dyDescent="0.25">
      <c r="A1559" s="140"/>
      <c r="S1559" s="140"/>
    </row>
    <row r="1560" spans="1:19" x14ac:dyDescent="0.25">
      <c r="A1560" s="140"/>
      <c r="S1560" s="140"/>
    </row>
    <row r="1561" spans="1:19" x14ac:dyDescent="0.25">
      <c r="A1561" s="140"/>
      <c r="S1561" s="140"/>
    </row>
    <row r="1562" spans="1:19" x14ac:dyDescent="0.25">
      <c r="A1562" s="140"/>
      <c r="S1562" s="140"/>
    </row>
    <row r="1563" spans="1:19" x14ac:dyDescent="0.25">
      <c r="A1563" s="140"/>
      <c r="S1563" s="140"/>
    </row>
    <row r="1564" spans="1:19" x14ac:dyDescent="0.25">
      <c r="A1564" s="140"/>
      <c r="S1564" s="140"/>
    </row>
    <row r="1565" spans="1:19" x14ac:dyDescent="0.25">
      <c r="A1565" s="140"/>
      <c r="S1565" s="140"/>
    </row>
    <row r="1566" spans="1:19" x14ac:dyDescent="0.25">
      <c r="A1566" s="140"/>
      <c r="S1566" s="140"/>
    </row>
    <row r="1567" spans="1:19" x14ac:dyDescent="0.25">
      <c r="A1567" s="140"/>
      <c r="S1567" s="140"/>
    </row>
    <row r="1568" spans="1:19" x14ac:dyDescent="0.25">
      <c r="A1568" s="140"/>
      <c r="S1568" s="140"/>
    </row>
    <row r="1569" spans="1:19" x14ac:dyDescent="0.25">
      <c r="A1569" s="140"/>
      <c r="S1569" s="140"/>
    </row>
    <row r="1570" spans="1:19" x14ac:dyDescent="0.25">
      <c r="A1570" s="140"/>
      <c r="S1570" s="140"/>
    </row>
    <row r="1571" spans="1:19" x14ac:dyDescent="0.25">
      <c r="A1571" s="140"/>
      <c r="S1571" s="140"/>
    </row>
    <row r="1572" spans="1:19" x14ac:dyDescent="0.25">
      <c r="A1572" s="140"/>
      <c r="S1572" s="140"/>
    </row>
    <row r="1573" spans="1:19" x14ac:dyDescent="0.25">
      <c r="A1573" s="140"/>
      <c r="S1573" s="140"/>
    </row>
    <row r="1574" spans="1:19" x14ac:dyDescent="0.25">
      <c r="A1574" s="140"/>
      <c r="S1574" s="140"/>
    </row>
    <row r="1575" spans="1:19" x14ac:dyDescent="0.25">
      <c r="A1575" s="140"/>
      <c r="S1575" s="140"/>
    </row>
    <row r="1576" spans="1:19" x14ac:dyDescent="0.25">
      <c r="A1576" s="140"/>
      <c r="S1576" s="140"/>
    </row>
    <row r="1577" spans="1:19" x14ac:dyDescent="0.25">
      <c r="A1577" s="140"/>
      <c r="S1577" s="140"/>
    </row>
    <row r="1578" spans="1:19" x14ac:dyDescent="0.25">
      <c r="A1578" s="140"/>
      <c r="S1578" s="140"/>
    </row>
    <row r="1579" spans="1:19" x14ac:dyDescent="0.25">
      <c r="A1579" s="140"/>
      <c r="S1579" s="140"/>
    </row>
    <row r="1580" spans="1:19" x14ac:dyDescent="0.25">
      <c r="A1580" s="140"/>
      <c r="S1580" s="140"/>
    </row>
    <row r="1581" spans="1:19" x14ac:dyDescent="0.25">
      <c r="A1581" s="140"/>
      <c r="S1581" s="140"/>
    </row>
    <row r="1582" spans="1:19" x14ac:dyDescent="0.25">
      <c r="A1582" s="140"/>
      <c r="S1582" s="140"/>
    </row>
    <row r="1583" spans="1:19" x14ac:dyDescent="0.25">
      <c r="A1583" s="140"/>
      <c r="S1583" s="140"/>
    </row>
    <row r="1584" spans="1:19" x14ac:dyDescent="0.25">
      <c r="A1584" s="140"/>
      <c r="S1584" s="140"/>
    </row>
    <row r="1585" spans="1:19" x14ac:dyDescent="0.25">
      <c r="A1585" s="140"/>
      <c r="S1585" s="140"/>
    </row>
    <row r="1586" spans="1:19" x14ac:dyDescent="0.25">
      <c r="A1586" s="140"/>
      <c r="S1586" s="140"/>
    </row>
    <row r="1587" spans="1:19" x14ac:dyDescent="0.25">
      <c r="A1587" s="140"/>
      <c r="S1587" s="140"/>
    </row>
    <row r="1588" spans="1:19" x14ac:dyDescent="0.25">
      <c r="A1588" s="140"/>
      <c r="S1588" s="140"/>
    </row>
    <row r="1589" spans="1:19" x14ac:dyDescent="0.25">
      <c r="A1589" s="140"/>
      <c r="S1589" s="140"/>
    </row>
    <row r="1590" spans="1:19" x14ac:dyDescent="0.25">
      <c r="A1590" s="140"/>
      <c r="S1590" s="140"/>
    </row>
    <row r="1591" spans="1:19" x14ac:dyDescent="0.25">
      <c r="A1591" s="140"/>
      <c r="S1591" s="140"/>
    </row>
    <row r="1592" spans="1:19" x14ac:dyDescent="0.25">
      <c r="A1592" s="140"/>
      <c r="S1592" s="140"/>
    </row>
    <row r="1593" spans="1:19" x14ac:dyDescent="0.25">
      <c r="A1593" s="140"/>
      <c r="S1593" s="140"/>
    </row>
    <row r="1594" spans="1:19" x14ac:dyDescent="0.25">
      <c r="A1594" s="140"/>
      <c r="S1594" s="140"/>
    </row>
    <row r="1595" spans="1:19" x14ac:dyDescent="0.25">
      <c r="A1595" s="140"/>
      <c r="S1595" s="140"/>
    </row>
    <row r="1596" spans="1:19" x14ac:dyDescent="0.25">
      <c r="A1596" s="140"/>
      <c r="S1596" s="140"/>
    </row>
    <row r="1597" spans="1:19" x14ac:dyDescent="0.25">
      <c r="A1597" s="140"/>
      <c r="S1597" s="140"/>
    </row>
    <row r="1598" spans="1:19" x14ac:dyDescent="0.25">
      <c r="A1598" s="140"/>
      <c r="S1598" s="140"/>
    </row>
    <row r="1599" spans="1:19" x14ac:dyDescent="0.25">
      <c r="A1599" s="140"/>
      <c r="S1599" s="140"/>
    </row>
    <row r="1600" spans="1:19" x14ac:dyDescent="0.25">
      <c r="A1600" s="140"/>
      <c r="S1600" s="140"/>
    </row>
    <row r="1601" spans="1:19" x14ac:dyDescent="0.25">
      <c r="A1601" s="140"/>
      <c r="S1601" s="140"/>
    </row>
    <row r="1602" spans="1:19" x14ac:dyDescent="0.25">
      <c r="A1602" s="140"/>
      <c r="S1602" s="140"/>
    </row>
    <row r="1603" spans="1:19" x14ac:dyDescent="0.25">
      <c r="A1603" s="140"/>
      <c r="S1603" s="140"/>
    </row>
    <row r="1604" spans="1:19" x14ac:dyDescent="0.25">
      <c r="A1604" s="140"/>
      <c r="S1604" s="140"/>
    </row>
    <row r="1605" spans="1:19" x14ac:dyDescent="0.25">
      <c r="A1605" s="140"/>
      <c r="S1605" s="140"/>
    </row>
    <row r="1606" spans="1:19" x14ac:dyDescent="0.25">
      <c r="A1606" s="140"/>
      <c r="S1606" s="140"/>
    </row>
    <row r="1607" spans="1:19" x14ac:dyDescent="0.25">
      <c r="A1607" s="140"/>
      <c r="S1607" s="140"/>
    </row>
    <row r="1608" spans="1:19" x14ac:dyDescent="0.25">
      <c r="A1608" s="140"/>
      <c r="S1608" s="140"/>
    </row>
    <row r="1609" spans="1:19" x14ac:dyDescent="0.25">
      <c r="A1609" s="140"/>
      <c r="S1609" s="140"/>
    </row>
    <row r="1610" spans="1:19" x14ac:dyDescent="0.25">
      <c r="A1610" s="140"/>
      <c r="S1610" s="140"/>
    </row>
    <row r="1611" spans="1:19" x14ac:dyDescent="0.25">
      <c r="A1611" s="140"/>
      <c r="S1611" s="140"/>
    </row>
    <row r="1612" spans="1:19" x14ac:dyDescent="0.25">
      <c r="A1612" s="140"/>
      <c r="S1612" s="140"/>
    </row>
    <row r="1613" spans="1:19" x14ac:dyDescent="0.25">
      <c r="A1613" s="140"/>
      <c r="S1613" s="140"/>
    </row>
    <row r="1614" spans="1:19" x14ac:dyDescent="0.25">
      <c r="A1614" s="140"/>
      <c r="S1614" s="140"/>
    </row>
    <row r="1615" spans="1:19" x14ac:dyDescent="0.25">
      <c r="A1615" s="140"/>
      <c r="S1615" s="140"/>
    </row>
    <row r="1616" spans="1:19" x14ac:dyDescent="0.25">
      <c r="A1616" s="140"/>
      <c r="S1616" s="140"/>
    </row>
    <row r="1617" spans="1:19" x14ac:dyDescent="0.25">
      <c r="A1617" s="140"/>
      <c r="S1617" s="140"/>
    </row>
    <row r="1618" spans="1:19" x14ac:dyDescent="0.25">
      <c r="A1618" s="140"/>
      <c r="S1618" s="140"/>
    </row>
    <row r="1619" spans="1:19" x14ac:dyDescent="0.25">
      <c r="A1619" s="140"/>
      <c r="S1619" s="140"/>
    </row>
    <row r="1620" spans="1:19" x14ac:dyDescent="0.25">
      <c r="A1620" s="140"/>
      <c r="S1620" s="140"/>
    </row>
    <row r="1621" spans="1:19" x14ac:dyDescent="0.25">
      <c r="A1621" s="140"/>
      <c r="S1621" s="140"/>
    </row>
    <row r="1622" spans="1:19" x14ac:dyDescent="0.25">
      <c r="A1622" s="140"/>
      <c r="S1622" s="140"/>
    </row>
    <row r="1623" spans="1:19" x14ac:dyDescent="0.25">
      <c r="A1623" s="140"/>
      <c r="S1623" s="140"/>
    </row>
    <row r="1624" spans="1:19" x14ac:dyDescent="0.25">
      <c r="A1624" s="140"/>
      <c r="S1624" s="140"/>
    </row>
    <row r="1625" spans="1:19" x14ac:dyDescent="0.25">
      <c r="A1625" s="140"/>
      <c r="S1625" s="140"/>
    </row>
    <row r="1626" spans="1:19" x14ac:dyDescent="0.25">
      <c r="A1626" s="140"/>
      <c r="S1626" s="140"/>
    </row>
    <row r="1627" spans="1:19" x14ac:dyDescent="0.25">
      <c r="A1627" s="140"/>
      <c r="S1627" s="140"/>
    </row>
    <row r="1628" spans="1:19" x14ac:dyDescent="0.25">
      <c r="A1628" s="140"/>
      <c r="S1628" s="140"/>
    </row>
    <row r="1629" spans="1:19" x14ac:dyDescent="0.25">
      <c r="A1629" s="140"/>
      <c r="S1629" s="140"/>
    </row>
    <row r="1630" spans="1:19" x14ac:dyDescent="0.25">
      <c r="A1630" s="140"/>
      <c r="S1630" s="140"/>
    </row>
    <row r="1631" spans="1:19" x14ac:dyDescent="0.25">
      <c r="A1631" s="140"/>
      <c r="S1631" s="140"/>
    </row>
    <row r="1632" spans="1:19" x14ac:dyDescent="0.25">
      <c r="A1632" s="140"/>
      <c r="S1632" s="140"/>
    </row>
    <row r="1633" spans="1:19" x14ac:dyDescent="0.25">
      <c r="A1633" s="140"/>
      <c r="S1633" s="140"/>
    </row>
    <row r="1634" spans="1:19" x14ac:dyDescent="0.25">
      <c r="A1634" s="140"/>
      <c r="S1634" s="140"/>
    </row>
    <row r="1635" spans="1:19" x14ac:dyDescent="0.25">
      <c r="A1635" s="140"/>
      <c r="S1635" s="140"/>
    </row>
    <row r="1636" spans="1:19" x14ac:dyDescent="0.25">
      <c r="A1636" s="140"/>
      <c r="S1636" s="140"/>
    </row>
    <row r="1637" spans="1:19" x14ac:dyDescent="0.25">
      <c r="A1637" s="140"/>
      <c r="S1637" s="140"/>
    </row>
    <row r="1638" spans="1:19" x14ac:dyDescent="0.25">
      <c r="A1638" s="140"/>
      <c r="S1638" s="140"/>
    </row>
    <row r="1639" spans="1:19" x14ac:dyDescent="0.25">
      <c r="A1639" s="140"/>
      <c r="S1639" s="140"/>
    </row>
    <row r="1640" spans="1:19" x14ac:dyDescent="0.25">
      <c r="A1640" s="140"/>
      <c r="S1640" s="140"/>
    </row>
    <row r="1641" spans="1:19" x14ac:dyDescent="0.25">
      <c r="A1641" s="140"/>
      <c r="S1641" s="140"/>
    </row>
    <row r="1642" spans="1:19" x14ac:dyDescent="0.25">
      <c r="A1642" s="140"/>
      <c r="S1642" s="140"/>
    </row>
    <row r="1643" spans="1:19" x14ac:dyDescent="0.25">
      <c r="A1643" s="140"/>
      <c r="S1643" s="140"/>
    </row>
    <row r="1644" spans="1:19" x14ac:dyDescent="0.25">
      <c r="A1644" s="140"/>
      <c r="S1644" s="140"/>
    </row>
    <row r="1645" spans="1:19" x14ac:dyDescent="0.25">
      <c r="A1645" s="140"/>
      <c r="S1645" s="140"/>
    </row>
    <row r="1646" spans="1:19" x14ac:dyDescent="0.25">
      <c r="A1646" s="140"/>
      <c r="S1646" s="140"/>
    </row>
    <row r="1647" spans="1:19" x14ac:dyDescent="0.25">
      <c r="A1647" s="140"/>
      <c r="S1647" s="140"/>
    </row>
    <row r="1648" spans="1:19" x14ac:dyDescent="0.25">
      <c r="A1648" s="140"/>
      <c r="S1648" s="140"/>
    </row>
    <row r="1649" spans="1:19" x14ac:dyDescent="0.25">
      <c r="A1649" s="140"/>
      <c r="S1649" s="140"/>
    </row>
    <row r="1650" spans="1:19" x14ac:dyDescent="0.25">
      <c r="A1650" s="140"/>
      <c r="S1650" s="140"/>
    </row>
    <row r="1651" spans="1:19" x14ac:dyDescent="0.25">
      <c r="A1651" s="140"/>
      <c r="S1651" s="140"/>
    </row>
    <row r="1652" spans="1:19" x14ac:dyDescent="0.25">
      <c r="A1652" s="140"/>
      <c r="S1652" s="140"/>
    </row>
    <row r="1653" spans="1:19" x14ac:dyDescent="0.25">
      <c r="A1653" s="140"/>
      <c r="S1653" s="140"/>
    </row>
    <row r="1654" spans="1:19" x14ac:dyDescent="0.25">
      <c r="A1654" s="140"/>
      <c r="S1654" s="140"/>
    </row>
    <row r="1655" spans="1:19" x14ac:dyDescent="0.25">
      <c r="A1655" s="140"/>
      <c r="S1655" s="140"/>
    </row>
    <row r="1656" spans="1:19" x14ac:dyDescent="0.25">
      <c r="A1656" s="140"/>
      <c r="S1656" s="140"/>
    </row>
    <row r="1657" spans="1:19" x14ac:dyDescent="0.25">
      <c r="A1657" s="140"/>
      <c r="S1657" s="140"/>
    </row>
    <row r="1658" spans="1:19" x14ac:dyDescent="0.25">
      <c r="A1658" s="140"/>
      <c r="S1658" s="140"/>
    </row>
    <row r="1659" spans="1:19" x14ac:dyDescent="0.25">
      <c r="A1659" s="140"/>
      <c r="S1659" s="140"/>
    </row>
    <row r="1660" spans="1:19" x14ac:dyDescent="0.25">
      <c r="A1660" s="140"/>
      <c r="S1660" s="140"/>
    </row>
    <row r="1661" spans="1:19" x14ac:dyDescent="0.25">
      <c r="A1661" s="140"/>
      <c r="S1661" s="140"/>
    </row>
    <row r="1662" spans="1:19" x14ac:dyDescent="0.25">
      <c r="A1662" s="140"/>
      <c r="S1662" s="140"/>
    </row>
    <row r="1663" spans="1:19" x14ac:dyDescent="0.25">
      <c r="A1663" s="140"/>
      <c r="S1663" s="140"/>
    </row>
    <row r="1664" spans="1:19" x14ac:dyDescent="0.25">
      <c r="A1664" s="140"/>
      <c r="S1664" s="140"/>
    </row>
    <row r="1665" spans="1:19" x14ac:dyDescent="0.25">
      <c r="A1665" s="140"/>
      <c r="S1665" s="140"/>
    </row>
    <row r="1666" spans="1:19" x14ac:dyDescent="0.25">
      <c r="A1666" s="140"/>
      <c r="S1666" s="140"/>
    </row>
    <row r="1667" spans="1:19" x14ac:dyDescent="0.25">
      <c r="A1667" s="140"/>
      <c r="S1667" s="140"/>
    </row>
    <row r="1668" spans="1:19" x14ac:dyDescent="0.25">
      <c r="A1668" s="140"/>
      <c r="S1668" s="140"/>
    </row>
    <row r="1669" spans="1:19" x14ac:dyDescent="0.25">
      <c r="A1669" s="140"/>
      <c r="S1669" s="140"/>
    </row>
    <row r="1670" spans="1:19" x14ac:dyDescent="0.25">
      <c r="A1670" s="140"/>
      <c r="S1670" s="140"/>
    </row>
    <row r="1671" spans="1:19" x14ac:dyDescent="0.25">
      <c r="A1671" s="140"/>
      <c r="S1671" s="140"/>
    </row>
    <row r="1672" spans="1:19" x14ac:dyDescent="0.25">
      <c r="A1672" s="140"/>
      <c r="S1672" s="140"/>
    </row>
    <row r="1673" spans="1:19" x14ac:dyDescent="0.25">
      <c r="A1673" s="140"/>
      <c r="S1673" s="140"/>
    </row>
    <row r="1674" spans="1:19" x14ac:dyDescent="0.25">
      <c r="A1674" s="140"/>
      <c r="S1674" s="140"/>
    </row>
    <row r="1675" spans="1:19" x14ac:dyDescent="0.25">
      <c r="A1675" s="140"/>
      <c r="S1675" s="140"/>
    </row>
    <row r="1676" spans="1:19" x14ac:dyDescent="0.25">
      <c r="A1676" s="140"/>
      <c r="S1676" s="140"/>
    </row>
    <row r="1677" spans="1:19" x14ac:dyDescent="0.25">
      <c r="A1677" s="140"/>
      <c r="S1677" s="140"/>
    </row>
    <row r="1678" spans="1:19" x14ac:dyDescent="0.25">
      <c r="A1678" s="140"/>
      <c r="S1678" s="140"/>
    </row>
    <row r="1679" spans="1:19" x14ac:dyDescent="0.25">
      <c r="A1679" s="140"/>
      <c r="S1679" s="140"/>
    </row>
    <row r="1680" spans="1:19" x14ac:dyDescent="0.25">
      <c r="A1680" s="140"/>
      <c r="S1680" s="140"/>
    </row>
    <row r="1681" spans="1:19" x14ac:dyDescent="0.25">
      <c r="A1681" s="140"/>
      <c r="S1681" s="140"/>
    </row>
    <row r="1682" spans="1:19" x14ac:dyDescent="0.25">
      <c r="A1682" s="140"/>
      <c r="S1682" s="140"/>
    </row>
    <row r="1683" spans="1:19" x14ac:dyDescent="0.25">
      <c r="A1683" s="140"/>
      <c r="S1683" s="140"/>
    </row>
    <row r="1684" spans="1:19" x14ac:dyDescent="0.25">
      <c r="A1684" s="140"/>
      <c r="S1684" s="140"/>
    </row>
    <row r="1685" spans="1:19" x14ac:dyDescent="0.25">
      <c r="A1685" s="140"/>
      <c r="S1685" s="140"/>
    </row>
    <row r="1686" spans="1:19" x14ac:dyDescent="0.25">
      <c r="A1686" s="140"/>
      <c r="S1686" s="140"/>
    </row>
    <row r="1687" spans="1:19" x14ac:dyDescent="0.25">
      <c r="A1687" s="140"/>
      <c r="S1687" s="140"/>
    </row>
    <row r="1688" spans="1:19" x14ac:dyDescent="0.25">
      <c r="A1688" s="140"/>
      <c r="S1688" s="140"/>
    </row>
    <row r="1689" spans="1:19" x14ac:dyDescent="0.25">
      <c r="A1689" s="140"/>
      <c r="S1689" s="140"/>
    </row>
    <row r="1690" spans="1:19" x14ac:dyDescent="0.25">
      <c r="A1690" s="140"/>
      <c r="S1690" s="140"/>
    </row>
    <row r="1691" spans="1:19" x14ac:dyDescent="0.25">
      <c r="A1691" s="140"/>
      <c r="S1691" s="140"/>
    </row>
    <row r="1692" spans="1:19" x14ac:dyDescent="0.25">
      <c r="A1692" s="140"/>
      <c r="S1692" s="140"/>
    </row>
    <row r="1693" spans="1:19" x14ac:dyDescent="0.25">
      <c r="A1693" s="140"/>
      <c r="S1693" s="140"/>
    </row>
    <row r="1694" spans="1:19" x14ac:dyDescent="0.25">
      <c r="A1694" s="140"/>
      <c r="S1694" s="140"/>
    </row>
    <row r="1695" spans="1:19" x14ac:dyDescent="0.25">
      <c r="A1695" s="140"/>
      <c r="S1695" s="140"/>
    </row>
    <row r="1696" spans="1:19" x14ac:dyDescent="0.25">
      <c r="A1696" s="140"/>
      <c r="S1696" s="140"/>
    </row>
    <row r="1697" spans="1:19" x14ac:dyDescent="0.25">
      <c r="A1697" s="140"/>
      <c r="S1697" s="140"/>
    </row>
    <row r="1698" spans="1:19" x14ac:dyDescent="0.25">
      <c r="A1698" s="140"/>
      <c r="S1698" s="140"/>
    </row>
    <row r="1699" spans="1:19" x14ac:dyDescent="0.25">
      <c r="A1699" s="140"/>
      <c r="S1699" s="140"/>
    </row>
    <row r="1700" spans="1:19" x14ac:dyDescent="0.25">
      <c r="A1700" s="140"/>
      <c r="S1700" s="140"/>
    </row>
    <row r="1701" spans="1:19" x14ac:dyDescent="0.25">
      <c r="A1701" s="140"/>
      <c r="S1701" s="140"/>
    </row>
    <row r="1702" spans="1:19" x14ac:dyDescent="0.25">
      <c r="A1702" s="140"/>
      <c r="S1702" s="140"/>
    </row>
    <row r="1703" spans="1:19" x14ac:dyDescent="0.25">
      <c r="A1703" s="140"/>
      <c r="S1703" s="140"/>
    </row>
    <row r="1704" spans="1:19" x14ac:dyDescent="0.25">
      <c r="A1704" s="140"/>
      <c r="S1704" s="140"/>
    </row>
    <row r="1705" spans="1:19" x14ac:dyDescent="0.25">
      <c r="A1705" s="140"/>
      <c r="S1705" s="140"/>
    </row>
    <row r="1706" spans="1:19" x14ac:dyDescent="0.25">
      <c r="A1706" s="140"/>
      <c r="S1706" s="140"/>
    </row>
    <row r="1707" spans="1:19" x14ac:dyDescent="0.25">
      <c r="A1707" s="140"/>
      <c r="S1707" s="140"/>
    </row>
    <row r="1708" spans="1:19" x14ac:dyDescent="0.25">
      <c r="A1708" s="140"/>
      <c r="S1708" s="140"/>
    </row>
    <row r="1709" spans="1:19" x14ac:dyDescent="0.25">
      <c r="A1709" s="140"/>
      <c r="S1709" s="140"/>
    </row>
    <row r="1710" spans="1:19" x14ac:dyDescent="0.25">
      <c r="A1710" s="140"/>
      <c r="S1710" s="140"/>
    </row>
    <row r="1711" spans="1:19" x14ac:dyDescent="0.25">
      <c r="A1711" s="140"/>
      <c r="S1711" s="140"/>
    </row>
    <row r="1712" spans="1:19" x14ac:dyDescent="0.25">
      <c r="A1712" s="140"/>
      <c r="S1712" s="140"/>
    </row>
    <row r="1713" spans="1:19" x14ac:dyDescent="0.25">
      <c r="A1713" s="140"/>
      <c r="S1713" s="140"/>
    </row>
    <row r="1714" spans="1:19" x14ac:dyDescent="0.25">
      <c r="A1714" s="140"/>
      <c r="S1714" s="140"/>
    </row>
    <row r="1715" spans="1:19" x14ac:dyDescent="0.25">
      <c r="A1715" s="140"/>
      <c r="S1715" s="140"/>
    </row>
    <row r="1716" spans="1:19" x14ac:dyDescent="0.25">
      <c r="A1716" s="140"/>
      <c r="S1716" s="140"/>
    </row>
    <row r="1717" spans="1:19" x14ac:dyDescent="0.25">
      <c r="A1717" s="140"/>
      <c r="S1717" s="140"/>
    </row>
    <row r="1718" spans="1:19" x14ac:dyDescent="0.25">
      <c r="A1718" s="140"/>
      <c r="S1718" s="140"/>
    </row>
    <row r="1719" spans="1:19" x14ac:dyDescent="0.25">
      <c r="A1719" s="140"/>
      <c r="S1719" s="140"/>
    </row>
    <row r="1720" spans="1:19" x14ac:dyDescent="0.25">
      <c r="A1720" s="140"/>
      <c r="S1720" s="140"/>
    </row>
    <row r="1721" spans="1:19" x14ac:dyDescent="0.25">
      <c r="A1721" s="140"/>
      <c r="S1721" s="140"/>
    </row>
    <row r="1722" spans="1:19" x14ac:dyDescent="0.25">
      <c r="A1722" s="140"/>
      <c r="S1722" s="140"/>
    </row>
    <row r="1723" spans="1:19" x14ac:dyDescent="0.25">
      <c r="A1723" s="140"/>
      <c r="S1723" s="140"/>
    </row>
    <row r="1724" spans="1:19" x14ac:dyDescent="0.25">
      <c r="A1724" s="140"/>
      <c r="S1724" s="140"/>
    </row>
    <row r="1725" spans="1:19" x14ac:dyDescent="0.25">
      <c r="A1725" s="140"/>
      <c r="S1725" s="140"/>
    </row>
    <row r="1726" spans="1:19" x14ac:dyDescent="0.25">
      <c r="A1726" s="140"/>
      <c r="S1726" s="140"/>
    </row>
    <row r="1727" spans="1:19" x14ac:dyDescent="0.25">
      <c r="A1727" s="140"/>
      <c r="S1727" s="140"/>
    </row>
    <row r="1728" spans="1:19" x14ac:dyDescent="0.25">
      <c r="A1728" s="140"/>
      <c r="S1728" s="140"/>
    </row>
    <row r="1729" spans="1:19" x14ac:dyDescent="0.25">
      <c r="A1729" s="140"/>
      <c r="S1729" s="140"/>
    </row>
    <row r="1730" spans="1:19" x14ac:dyDescent="0.25">
      <c r="A1730" s="140"/>
      <c r="S1730" s="140"/>
    </row>
    <row r="1731" spans="1:19" x14ac:dyDescent="0.25">
      <c r="A1731" s="140"/>
      <c r="S1731" s="140"/>
    </row>
    <row r="1732" spans="1:19" x14ac:dyDescent="0.25">
      <c r="A1732" s="140"/>
      <c r="S1732" s="140"/>
    </row>
    <row r="1733" spans="1:19" x14ac:dyDescent="0.25">
      <c r="A1733" s="140"/>
      <c r="S1733" s="140"/>
    </row>
    <row r="1734" spans="1:19" x14ac:dyDescent="0.25">
      <c r="A1734" s="140"/>
      <c r="S1734" s="140"/>
    </row>
    <row r="1735" spans="1:19" x14ac:dyDescent="0.25">
      <c r="A1735" s="140"/>
      <c r="S1735" s="140"/>
    </row>
    <row r="1736" spans="1:19" x14ac:dyDescent="0.25">
      <c r="A1736" s="140"/>
      <c r="S1736" s="140"/>
    </row>
    <row r="1737" spans="1:19" x14ac:dyDescent="0.25">
      <c r="A1737" s="140"/>
      <c r="S1737" s="140"/>
    </row>
    <row r="1738" spans="1:19" x14ac:dyDescent="0.25">
      <c r="A1738" s="140"/>
      <c r="S1738" s="140"/>
    </row>
    <row r="1739" spans="1:19" x14ac:dyDescent="0.25">
      <c r="A1739" s="140"/>
      <c r="S1739" s="140"/>
    </row>
    <row r="1740" spans="1:19" x14ac:dyDescent="0.25">
      <c r="A1740" s="140"/>
      <c r="S1740" s="140"/>
    </row>
    <row r="1741" spans="1:19" x14ac:dyDescent="0.25">
      <c r="A1741" s="140"/>
      <c r="S1741" s="140"/>
    </row>
    <row r="1742" spans="1:19" x14ac:dyDescent="0.25">
      <c r="A1742" s="140"/>
      <c r="S1742" s="140"/>
    </row>
    <row r="1743" spans="1:19" x14ac:dyDescent="0.25">
      <c r="A1743" s="140"/>
      <c r="S1743" s="140"/>
    </row>
    <row r="1744" spans="1:19" x14ac:dyDescent="0.25">
      <c r="A1744" s="140"/>
      <c r="S1744" s="140"/>
    </row>
    <row r="1745" spans="1:19" x14ac:dyDescent="0.25">
      <c r="A1745" s="140"/>
      <c r="S1745" s="140"/>
    </row>
    <row r="1746" spans="1:19" x14ac:dyDescent="0.25">
      <c r="A1746" s="140"/>
      <c r="S1746" s="140"/>
    </row>
    <row r="1747" spans="1:19" x14ac:dyDescent="0.25">
      <c r="A1747" s="140"/>
      <c r="S1747" s="140"/>
    </row>
    <row r="1748" spans="1:19" x14ac:dyDescent="0.25">
      <c r="A1748" s="140"/>
      <c r="S1748" s="140"/>
    </row>
    <row r="1749" spans="1:19" x14ac:dyDescent="0.25">
      <c r="A1749" s="140"/>
      <c r="S1749" s="140"/>
    </row>
    <row r="1750" spans="1:19" x14ac:dyDescent="0.25">
      <c r="A1750" s="140"/>
      <c r="S1750" s="140"/>
    </row>
    <row r="1751" spans="1:19" x14ac:dyDescent="0.25">
      <c r="A1751" s="140"/>
      <c r="S1751" s="140"/>
    </row>
    <row r="1752" spans="1:19" x14ac:dyDescent="0.25">
      <c r="A1752" s="140"/>
      <c r="S1752" s="140"/>
    </row>
    <row r="1753" spans="1:19" x14ac:dyDescent="0.25">
      <c r="A1753" s="140"/>
      <c r="S1753" s="140"/>
    </row>
    <row r="1754" spans="1:19" x14ac:dyDescent="0.25">
      <c r="A1754" s="140"/>
      <c r="S1754" s="140"/>
    </row>
    <row r="1755" spans="1:19" x14ac:dyDescent="0.25">
      <c r="A1755" s="140"/>
      <c r="S1755" s="140"/>
    </row>
    <row r="1756" spans="1:19" x14ac:dyDescent="0.25">
      <c r="A1756" s="140"/>
      <c r="S1756" s="140"/>
    </row>
    <row r="1757" spans="1:19" x14ac:dyDescent="0.25">
      <c r="A1757" s="140"/>
      <c r="S1757" s="140"/>
    </row>
    <row r="1758" spans="1:19" x14ac:dyDescent="0.25">
      <c r="A1758" s="140"/>
      <c r="S1758" s="140"/>
    </row>
    <row r="1759" spans="1:19" x14ac:dyDescent="0.25">
      <c r="A1759" s="140"/>
      <c r="S1759" s="140"/>
    </row>
    <row r="1760" spans="1:19" x14ac:dyDescent="0.25">
      <c r="A1760" s="140"/>
      <c r="S1760" s="140"/>
    </row>
    <row r="1761" spans="1:19" x14ac:dyDescent="0.25">
      <c r="A1761" s="140"/>
      <c r="S1761" s="140"/>
    </row>
    <row r="1762" spans="1:19" x14ac:dyDescent="0.25">
      <c r="A1762" s="140"/>
      <c r="S1762" s="140"/>
    </row>
    <row r="1763" spans="1:19" x14ac:dyDescent="0.25">
      <c r="A1763" s="140"/>
      <c r="S1763" s="140"/>
    </row>
    <row r="1764" spans="1:19" x14ac:dyDescent="0.25">
      <c r="A1764" s="140"/>
      <c r="S1764" s="140"/>
    </row>
    <row r="1765" spans="1:19" x14ac:dyDescent="0.25">
      <c r="A1765" s="140"/>
      <c r="S1765" s="140"/>
    </row>
    <row r="1766" spans="1:19" x14ac:dyDescent="0.25">
      <c r="A1766" s="140"/>
      <c r="S1766" s="140"/>
    </row>
    <row r="1767" spans="1:19" x14ac:dyDescent="0.25">
      <c r="A1767" s="140"/>
      <c r="S1767" s="140"/>
    </row>
    <row r="1768" spans="1:19" x14ac:dyDescent="0.25">
      <c r="A1768" s="140"/>
      <c r="S1768" s="140"/>
    </row>
    <row r="1769" spans="1:19" x14ac:dyDescent="0.25">
      <c r="A1769" s="140"/>
      <c r="S1769" s="140"/>
    </row>
    <row r="1770" spans="1:19" x14ac:dyDescent="0.25">
      <c r="A1770" s="140"/>
      <c r="S1770" s="140"/>
    </row>
    <row r="1771" spans="1:19" x14ac:dyDescent="0.25">
      <c r="A1771" s="140"/>
      <c r="S1771" s="140"/>
    </row>
    <row r="1772" spans="1:19" x14ac:dyDescent="0.25">
      <c r="A1772" s="140"/>
      <c r="S1772" s="140"/>
    </row>
    <row r="1773" spans="1:19" x14ac:dyDescent="0.25">
      <c r="A1773" s="140"/>
      <c r="S1773" s="140"/>
    </row>
    <row r="1774" spans="1:19" x14ac:dyDescent="0.25">
      <c r="A1774" s="140"/>
      <c r="S1774" s="140"/>
    </row>
    <row r="1775" spans="1:19" x14ac:dyDescent="0.25">
      <c r="A1775" s="140"/>
      <c r="S1775" s="140"/>
    </row>
    <row r="1776" spans="1:19" x14ac:dyDescent="0.25">
      <c r="A1776" s="140"/>
      <c r="S1776" s="140"/>
    </row>
    <row r="1777" spans="1:19" x14ac:dyDescent="0.25">
      <c r="A1777" s="140"/>
      <c r="S1777" s="140"/>
    </row>
    <row r="1778" spans="1:19" x14ac:dyDescent="0.25">
      <c r="A1778" s="140"/>
      <c r="S1778" s="140"/>
    </row>
    <row r="1779" spans="1:19" x14ac:dyDescent="0.25">
      <c r="A1779" s="140"/>
      <c r="S1779" s="140"/>
    </row>
    <row r="1780" spans="1:19" x14ac:dyDescent="0.25">
      <c r="A1780" s="140"/>
      <c r="S1780" s="140"/>
    </row>
    <row r="1781" spans="1:19" x14ac:dyDescent="0.25">
      <c r="A1781" s="140"/>
      <c r="S1781" s="140"/>
    </row>
    <row r="1782" spans="1:19" x14ac:dyDescent="0.25">
      <c r="A1782" s="140"/>
      <c r="S1782" s="140"/>
    </row>
    <row r="1783" spans="1:19" x14ac:dyDescent="0.25">
      <c r="A1783" s="140"/>
      <c r="S1783" s="140"/>
    </row>
    <row r="1784" spans="1:19" x14ac:dyDescent="0.25">
      <c r="A1784" s="140"/>
      <c r="S1784" s="140"/>
    </row>
    <row r="1785" spans="1:19" x14ac:dyDescent="0.25">
      <c r="A1785" s="140"/>
      <c r="S1785" s="140"/>
    </row>
    <row r="1786" spans="1:19" x14ac:dyDescent="0.25">
      <c r="A1786" s="140"/>
      <c r="S1786" s="140"/>
    </row>
    <row r="1787" spans="1:19" x14ac:dyDescent="0.25">
      <c r="A1787" s="140"/>
      <c r="S1787" s="140"/>
    </row>
    <row r="1788" spans="1:19" x14ac:dyDescent="0.25">
      <c r="A1788" s="140"/>
      <c r="S1788" s="140"/>
    </row>
    <row r="1789" spans="1:19" x14ac:dyDescent="0.25">
      <c r="A1789" s="140"/>
      <c r="S1789" s="140"/>
    </row>
    <row r="1790" spans="1:19" x14ac:dyDescent="0.25">
      <c r="A1790" s="140"/>
      <c r="S1790" s="140"/>
    </row>
    <row r="1791" spans="1:19" x14ac:dyDescent="0.25">
      <c r="A1791" s="140"/>
      <c r="S1791" s="140"/>
    </row>
    <row r="1792" spans="1:19" x14ac:dyDescent="0.25">
      <c r="A1792" s="140"/>
      <c r="S1792" s="140"/>
    </row>
    <row r="1793" spans="1:19" x14ac:dyDescent="0.25">
      <c r="A1793" s="140"/>
      <c r="S1793" s="140"/>
    </row>
    <row r="1794" spans="1:19" x14ac:dyDescent="0.25">
      <c r="A1794" s="140"/>
      <c r="S1794" s="140"/>
    </row>
    <row r="1795" spans="1:19" x14ac:dyDescent="0.25">
      <c r="A1795" s="140"/>
      <c r="S1795" s="140"/>
    </row>
    <row r="1796" spans="1:19" x14ac:dyDescent="0.25">
      <c r="A1796" s="140"/>
      <c r="S1796" s="140"/>
    </row>
    <row r="1797" spans="1:19" x14ac:dyDescent="0.25">
      <c r="A1797" s="140"/>
      <c r="S1797" s="140"/>
    </row>
    <row r="1798" spans="1:19" x14ac:dyDescent="0.25">
      <c r="A1798" s="140"/>
      <c r="S1798" s="140"/>
    </row>
    <row r="1799" spans="1:19" x14ac:dyDescent="0.25">
      <c r="A1799" s="140"/>
      <c r="S1799" s="140"/>
    </row>
    <row r="1800" spans="1:19" x14ac:dyDescent="0.25">
      <c r="A1800" s="140"/>
      <c r="S1800" s="140"/>
    </row>
    <row r="1801" spans="1:19" x14ac:dyDescent="0.25">
      <c r="A1801" s="140"/>
      <c r="S1801" s="140"/>
    </row>
    <row r="1802" spans="1:19" x14ac:dyDescent="0.25">
      <c r="A1802" s="140"/>
      <c r="S1802" s="140"/>
    </row>
    <row r="1803" spans="1:19" x14ac:dyDescent="0.25">
      <c r="A1803" s="140"/>
      <c r="S1803" s="140"/>
    </row>
    <row r="1804" spans="1:19" x14ac:dyDescent="0.25">
      <c r="A1804" s="140"/>
      <c r="S1804" s="140"/>
    </row>
    <row r="1805" spans="1:19" x14ac:dyDescent="0.25">
      <c r="A1805" s="140"/>
      <c r="S1805" s="140"/>
    </row>
    <row r="1806" spans="1:19" x14ac:dyDescent="0.25">
      <c r="A1806" s="140"/>
      <c r="S1806" s="140"/>
    </row>
    <row r="1807" spans="1:19" x14ac:dyDescent="0.25">
      <c r="A1807" s="140"/>
      <c r="S1807" s="140"/>
    </row>
    <row r="1808" spans="1:19" x14ac:dyDescent="0.25">
      <c r="A1808" s="140"/>
      <c r="S1808" s="140"/>
    </row>
    <row r="1809" spans="1:19" x14ac:dyDescent="0.25">
      <c r="A1809" s="140"/>
      <c r="S1809" s="140"/>
    </row>
    <row r="1810" spans="1:19" x14ac:dyDescent="0.25">
      <c r="A1810" s="140"/>
      <c r="S1810" s="140"/>
    </row>
    <row r="1811" spans="1:19" x14ac:dyDescent="0.25">
      <c r="A1811" s="140"/>
      <c r="S1811" s="140"/>
    </row>
    <row r="1812" spans="1:19" x14ac:dyDescent="0.25">
      <c r="A1812" s="140"/>
      <c r="S1812" s="140"/>
    </row>
    <row r="1813" spans="1:19" x14ac:dyDescent="0.25">
      <c r="A1813" s="140"/>
      <c r="S1813" s="140"/>
    </row>
    <row r="1814" spans="1:19" x14ac:dyDescent="0.25">
      <c r="A1814" s="140"/>
      <c r="S1814" s="140"/>
    </row>
    <row r="1815" spans="1:19" x14ac:dyDescent="0.25">
      <c r="A1815" s="140"/>
      <c r="S1815" s="140"/>
    </row>
    <row r="1816" spans="1:19" x14ac:dyDescent="0.25">
      <c r="A1816" s="140"/>
      <c r="S1816" s="140"/>
    </row>
    <row r="1817" spans="1:19" x14ac:dyDescent="0.25">
      <c r="A1817" s="140"/>
      <c r="S1817" s="140"/>
    </row>
    <row r="1818" spans="1:19" x14ac:dyDescent="0.25">
      <c r="A1818" s="140"/>
      <c r="S1818" s="140"/>
    </row>
    <row r="1819" spans="1:19" x14ac:dyDescent="0.25">
      <c r="A1819" s="140"/>
      <c r="S1819" s="140"/>
    </row>
    <row r="1820" spans="1:19" x14ac:dyDescent="0.25">
      <c r="A1820" s="140"/>
      <c r="S1820" s="140"/>
    </row>
    <row r="1821" spans="1:19" x14ac:dyDescent="0.25">
      <c r="A1821" s="140"/>
      <c r="S1821" s="140"/>
    </row>
    <row r="1822" spans="1:19" x14ac:dyDescent="0.25">
      <c r="A1822" s="140"/>
      <c r="S1822" s="140"/>
    </row>
    <row r="1823" spans="1:19" x14ac:dyDescent="0.25">
      <c r="A1823" s="140"/>
      <c r="S1823" s="140"/>
    </row>
    <row r="1824" spans="1:19" x14ac:dyDescent="0.25">
      <c r="A1824" s="140"/>
      <c r="S1824" s="140"/>
    </row>
    <row r="1825" spans="1:19" x14ac:dyDescent="0.25">
      <c r="A1825" s="140"/>
      <c r="S1825" s="140"/>
    </row>
    <row r="1826" spans="1:19" x14ac:dyDescent="0.25">
      <c r="A1826" s="140"/>
      <c r="S1826" s="140"/>
    </row>
    <row r="1827" spans="1:19" x14ac:dyDescent="0.25">
      <c r="A1827" s="140"/>
      <c r="S1827" s="140"/>
    </row>
    <row r="1828" spans="1:19" x14ac:dyDescent="0.25">
      <c r="A1828" s="140"/>
      <c r="S1828" s="140"/>
    </row>
    <row r="1829" spans="1:19" x14ac:dyDescent="0.25">
      <c r="A1829" s="140"/>
      <c r="S1829" s="140"/>
    </row>
    <row r="1830" spans="1:19" x14ac:dyDescent="0.25">
      <c r="A1830" s="140"/>
      <c r="S1830" s="140"/>
    </row>
    <row r="1831" spans="1:19" x14ac:dyDescent="0.25">
      <c r="A1831" s="140"/>
      <c r="S1831" s="140"/>
    </row>
    <row r="1832" spans="1:19" x14ac:dyDescent="0.25">
      <c r="A1832" s="140"/>
      <c r="S1832" s="140"/>
    </row>
    <row r="1833" spans="1:19" x14ac:dyDescent="0.25">
      <c r="A1833" s="140"/>
      <c r="S1833" s="140"/>
    </row>
    <row r="1834" spans="1:19" x14ac:dyDescent="0.25">
      <c r="A1834" s="140"/>
      <c r="S1834" s="140"/>
    </row>
    <row r="1835" spans="1:19" x14ac:dyDescent="0.25">
      <c r="A1835" s="140"/>
      <c r="S1835" s="140"/>
    </row>
    <row r="1836" spans="1:19" x14ac:dyDescent="0.25">
      <c r="A1836" s="140"/>
      <c r="S1836" s="140"/>
    </row>
    <row r="1837" spans="1:19" x14ac:dyDescent="0.25">
      <c r="A1837" s="140"/>
      <c r="S1837" s="140"/>
    </row>
    <row r="1838" spans="1:19" x14ac:dyDescent="0.25">
      <c r="A1838" s="140"/>
      <c r="S1838" s="140"/>
    </row>
    <row r="1839" spans="1:19" x14ac:dyDescent="0.25">
      <c r="A1839" s="140"/>
      <c r="S1839" s="140"/>
    </row>
    <row r="1840" spans="1:19" x14ac:dyDescent="0.25">
      <c r="A1840" s="140"/>
      <c r="S1840" s="140"/>
    </row>
    <row r="1841" spans="1:19" x14ac:dyDescent="0.25">
      <c r="A1841" s="140"/>
      <c r="S1841" s="140"/>
    </row>
    <row r="1842" spans="1:19" x14ac:dyDescent="0.25">
      <c r="A1842" s="140"/>
      <c r="S1842" s="140"/>
    </row>
    <row r="1843" spans="1:19" x14ac:dyDescent="0.25">
      <c r="A1843" s="140"/>
      <c r="S1843" s="140"/>
    </row>
    <row r="1844" spans="1:19" x14ac:dyDescent="0.25">
      <c r="A1844" s="140"/>
      <c r="S1844" s="140"/>
    </row>
    <row r="1845" spans="1:19" x14ac:dyDescent="0.25">
      <c r="A1845" s="140"/>
      <c r="S1845" s="140"/>
    </row>
    <row r="1846" spans="1:19" x14ac:dyDescent="0.25">
      <c r="A1846" s="140"/>
      <c r="S1846" s="140"/>
    </row>
    <row r="1847" spans="1:19" x14ac:dyDescent="0.25">
      <c r="A1847" s="140"/>
      <c r="S1847" s="140"/>
    </row>
    <row r="1848" spans="1:19" x14ac:dyDescent="0.25">
      <c r="A1848" s="140"/>
      <c r="S1848" s="140"/>
    </row>
    <row r="1849" spans="1:19" x14ac:dyDescent="0.25">
      <c r="A1849" s="140"/>
      <c r="S1849" s="140"/>
    </row>
    <row r="1850" spans="1:19" x14ac:dyDescent="0.25">
      <c r="A1850" s="140"/>
      <c r="S1850" s="140"/>
    </row>
    <row r="1851" spans="1:19" x14ac:dyDescent="0.25">
      <c r="A1851" s="140"/>
      <c r="S1851" s="140"/>
    </row>
    <row r="1852" spans="1:19" x14ac:dyDescent="0.25">
      <c r="A1852" s="140"/>
      <c r="S1852" s="140"/>
    </row>
    <row r="1853" spans="1:19" x14ac:dyDescent="0.25">
      <c r="A1853" s="140"/>
      <c r="S1853" s="140"/>
    </row>
    <row r="1854" spans="1:19" x14ac:dyDescent="0.25">
      <c r="A1854" s="140"/>
      <c r="S1854" s="140"/>
    </row>
    <row r="1855" spans="1:19" x14ac:dyDescent="0.25">
      <c r="A1855" s="140"/>
      <c r="S1855" s="140"/>
    </row>
    <row r="1856" spans="1:19" x14ac:dyDescent="0.25">
      <c r="A1856" s="140"/>
      <c r="S1856" s="140"/>
    </row>
    <row r="1857" spans="1:19" x14ac:dyDescent="0.25">
      <c r="A1857" s="140"/>
      <c r="S1857" s="140"/>
    </row>
    <row r="1858" spans="1:19" x14ac:dyDescent="0.25">
      <c r="A1858" s="140"/>
      <c r="S1858" s="140"/>
    </row>
    <row r="1859" spans="1:19" x14ac:dyDescent="0.25">
      <c r="A1859" s="140"/>
      <c r="S1859" s="140"/>
    </row>
    <row r="1860" spans="1:19" x14ac:dyDescent="0.25">
      <c r="A1860" s="140"/>
      <c r="S1860" s="140"/>
    </row>
    <row r="1861" spans="1:19" x14ac:dyDescent="0.25">
      <c r="A1861" s="140"/>
      <c r="S1861" s="140"/>
    </row>
    <row r="1862" spans="1:19" x14ac:dyDescent="0.25">
      <c r="A1862" s="140"/>
      <c r="S1862" s="140"/>
    </row>
    <row r="1863" spans="1:19" x14ac:dyDescent="0.25">
      <c r="A1863" s="140"/>
      <c r="S1863" s="140"/>
    </row>
    <row r="1864" spans="1:19" x14ac:dyDescent="0.25">
      <c r="A1864" s="140"/>
      <c r="S1864" s="140"/>
    </row>
    <row r="1865" spans="1:19" x14ac:dyDescent="0.25">
      <c r="A1865" s="140"/>
      <c r="S1865" s="140"/>
    </row>
    <row r="1866" spans="1:19" x14ac:dyDescent="0.25">
      <c r="A1866" s="140"/>
      <c r="S1866" s="140"/>
    </row>
    <row r="1867" spans="1:19" x14ac:dyDescent="0.25">
      <c r="A1867" s="140"/>
      <c r="S1867" s="140"/>
    </row>
    <row r="1868" spans="1:19" x14ac:dyDescent="0.25">
      <c r="A1868" s="140"/>
      <c r="S1868" s="140"/>
    </row>
    <row r="1869" spans="1:19" x14ac:dyDescent="0.25">
      <c r="A1869" s="140"/>
      <c r="S1869" s="140"/>
    </row>
    <row r="1870" spans="1:19" x14ac:dyDescent="0.25">
      <c r="A1870" s="140"/>
      <c r="S1870" s="140"/>
    </row>
    <row r="1871" spans="1:19" x14ac:dyDescent="0.25">
      <c r="A1871" s="140"/>
      <c r="S1871" s="140"/>
    </row>
    <row r="1872" spans="1:19" x14ac:dyDescent="0.25">
      <c r="A1872" s="140"/>
      <c r="S1872" s="140"/>
    </row>
    <row r="1873" spans="1:19" x14ac:dyDescent="0.25">
      <c r="A1873" s="140"/>
      <c r="S1873" s="140"/>
    </row>
    <row r="1874" spans="1:19" x14ac:dyDescent="0.25">
      <c r="A1874" s="140"/>
      <c r="S1874" s="140"/>
    </row>
    <row r="1875" spans="1:19" x14ac:dyDescent="0.25">
      <c r="A1875" s="140"/>
      <c r="S1875" s="140"/>
    </row>
    <row r="1876" spans="1:19" x14ac:dyDescent="0.25">
      <c r="A1876" s="140"/>
      <c r="S1876" s="140"/>
    </row>
    <row r="1877" spans="1:19" x14ac:dyDescent="0.25">
      <c r="A1877" s="140"/>
      <c r="S1877" s="140"/>
    </row>
    <row r="1878" spans="1:19" x14ac:dyDescent="0.25">
      <c r="A1878" s="140"/>
      <c r="S1878" s="140"/>
    </row>
    <row r="1879" spans="1:19" x14ac:dyDescent="0.25">
      <c r="A1879" s="140"/>
      <c r="S1879" s="140"/>
    </row>
    <row r="1880" spans="1:19" x14ac:dyDescent="0.25">
      <c r="A1880" s="140"/>
      <c r="S1880" s="140"/>
    </row>
    <row r="1881" spans="1:19" x14ac:dyDescent="0.25">
      <c r="A1881" s="140"/>
      <c r="S1881" s="140"/>
    </row>
    <row r="1882" spans="1:19" x14ac:dyDescent="0.25">
      <c r="A1882" s="140"/>
      <c r="S1882" s="140"/>
    </row>
    <row r="1883" spans="1:19" x14ac:dyDescent="0.25">
      <c r="A1883" s="140"/>
      <c r="S1883" s="140"/>
    </row>
    <row r="1884" spans="1:19" x14ac:dyDescent="0.25">
      <c r="A1884" s="140"/>
      <c r="S1884" s="140"/>
    </row>
    <row r="1885" spans="1:19" x14ac:dyDescent="0.25">
      <c r="A1885" s="140"/>
      <c r="S1885" s="140"/>
    </row>
    <row r="1886" spans="1:19" x14ac:dyDescent="0.25">
      <c r="A1886" s="140"/>
      <c r="S1886" s="140"/>
    </row>
    <row r="1887" spans="1:19" x14ac:dyDescent="0.25">
      <c r="A1887" s="140"/>
      <c r="S1887" s="140"/>
    </row>
    <row r="1888" spans="1:19" x14ac:dyDescent="0.25">
      <c r="A1888" s="140"/>
      <c r="S1888" s="140"/>
    </row>
    <row r="1889" spans="1:19" x14ac:dyDescent="0.25">
      <c r="A1889" s="140"/>
      <c r="S1889" s="140"/>
    </row>
    <row r="1890" spans="1:19" x14ac:dyDescent="0.25">
      <c r="A1890" s="140"/>
      <c r="S1890" s="140"/>
    </row>
    <row r="1891" spans="1:19" x14ac:dyDescent="0.25">
      <c r="A1891" s="140"/>
      <c r="S1891" s="140"/>
    </row>
    <row r="1892" spans="1:19" x14ac:dyDescent="0.25">
      <c r="A1892" s="140"/>
      <c r="S1892" s="140"/>
    </row>
    <row r="1893" spans="1:19" x14ac:dyDescent="0.25">
      <c r="A1893" s="140"/>
      <c r="S1893" s="140"/>
    </row>
    <row r="1894" spans="1:19" x14ac:dyDescent="0.25">
      <c r="A1894" s="140"/>
      <c r="S1894" s="140"/>
    </row>
    <row r="1895" spans="1:19" x14ac:dyDescent="0.25">
      <c r="A1895" s="140"/>
      <c r="S1895" s="140"/>
    </row>
    <row r="1896" spans="1:19" x14ac:dyDescent="0.25">
      <c r="A1896" s="140"/>
      <c r="S1896" s="140"/>
    </row>
    <row r="1897" spans="1:19" x14ac:dyDescent="0.25">
      <c r="A1897" s="140"/>
      <c r="S1897" s="140"/>
    </row>
    <row r="1898" spans="1:19" x14ac:dyDescent="0.25">
      <c r="A1898" s="140"/>
      <c r="S1898" s="140"/>
    </row>
    <row r="1899" spans="1:19" x14ac:dyDescent="0.25">
      <c r="A1899" s="140"/>
      <c r="S1899" s="140"/>
    </row>
    <row r="1900" spans="1:19" x14ac:dyDescent="0.25">
      <c r="A1900" s="140"/>
      <c r="S1900" s="140"/>
    </row>
    <row r="1901" spans="1:19" x14ac:dyDescent="0.25">
      <c r="A1901" s="140"/>
      <c r="S1901" s="140"/>
    </row>
    <row r="1902" spans="1:19" x14ac:dyDescent="0.25">
      <c r="A1902" s="140"/>
      <c r="S1902" s="140"/>
    </row>
    <row r="1903" spans="1:19" x14ac:dyDescent="0.25">
      <c r="A1903" s="140"/>
      <c r="S1903" s="140"/>
    </row>
    <row r="1904" spans="1:19" x14ac:dyDescent="0.25">
      <c r="A1904" s="140"/>
      <c r="S1904" s="140"/>
    </row>
    <row r="1905" spans="1:19" x14ac:dyDescent="0.25">
      <c r="A1905" s="140"/>
      <c r="S1905" s="140"/>
    </row>
    <row r="1906" spans="1:19" x14ac:dyDescent="0.25">
      <c r="A1906" s="140"/>
      <c r="S1906" s="140"/>
    </row>
    <row r="1907" spans="1:19" x14ac:dyDescent="0.25">
      <c r="A1907" s="140"/>
      <c r="S1907" s="140"/>
    </row>
    <row r="1908" spans="1:19" x14ac:dyDescent="0.25">
      <c r="A1908" s="140"/>
      <c r="S1908" s="140"/>
    </row>
    <row r="1909" spans="1:19" x14ac:dyDescent="0.25">
      <c r="A1909" s="140"/>
      <c r="S1909" s="140"/>
    </row>
    <row r="1910" spans="1:19" x14ac:dyDescent="0.25">
      <c r="A1910" s="140"/>
      <c r="S1910" s="140"/>
    </row>
    <row r="1911" spans="1:19" x14ac:dyDescent="0.25">
      <c r="A1911" s="140"/>
      <c r="S1911" s="140"/>
    </row>
    <row r="1912" spans="1:19" x14ac:dyDescent="0.25">
      <c r="A1912" s="140"/>
      <c r="S1912" s="140"/>
    </row>
    <row r="1913" spans="1:19" x14ac:dyDescent="0.25">
      <c r="A1913" s="140"/>
      <c r="S1913" s="140"/>
    </row>
    <row r="1914" spans="1:19" x14ac:dyDescent="0.25">
      <c r="A1914" s="140"/>
      <c r="S1914" s="140"/>
    </row>
    <row r="1915" spans="1:19" x14ac:dyDescent="0.25">
      <c r="A1915" s="140"/>
      <c r="S1915" s="140"/>
    </row>
    <row r="1916" spans="1:19" x14ac:dyDescent="0.25">
      <c r="A1916" s="140"/>
      <c r="S1916" s="140"/>
    </row>
    <row r="1917" spans="1:19" x14ac:dyDescent="0.25">
      <c r="A1917" s="140"/>
      <c r="S1917" s="140"/>
    </row>
    <row r="1918" spans="1:19" x14ac:dyDescent="0.25">
      <c r="A1918" s="140"/>
      <c r="S1918" s="140"/>
    </row>
    <row r="1919" spans="1:19" x14ac:dyDescent="0.25">
      <c r="A1919" s="140"/>
      <c r="S1919" s="140"/>
    </row>
    <row r="1920" spans="1:19" x14ac:dyDescent="0.25">
      <c r="A1920" s="140"/>
      <c r="S1920" s="140"/>
    </row>
    <row r="1921" spans="1:19" x14ac:dyDescent="0.25">
      <c r="A1921" s="140"/>
      <c r="S1921" s="140"/>
    </row>
    <row r="1922" spans="1:19" x14ac:dyDescent="0.25">
      <c r="A1922" s="140"/>
      <c r="S1922" s="140"/>
    </row>
    <row r="1923" spans="1:19" x14ac:dyDescent="0.25">
      <c r="A1923" s="140"/>
      <c r="S1923" s="140"/>
    </row>
    <row r="1924" spans="1:19" x14ac:dyDescent="0.25">
      <c r="A1924" s="140"/>
      <c r="S1924" s="140"/>
    </row>
    <row r="1925" spans="1:19" x14ac:dyDescent="0.25">
      <c r="A1925" s="140"/>
      <c r="S1925" s="140"/>
    </row>
    <row r="1926" spans="1:19" x14ac:dyDescent="0.25">
      <c r="A1926" s="140"/>
      <c r="S1926" s="140"/>
    </row>
    <row r="1927" spans="1:19" x14ac:dyDescent="0.25">
      <c r="A1927" s="140"/>
      <c r="S1927" s="140"/>
    </row>
    <row r="1928" spans="1:19" x14ac:dyDescent="0.25">
      <c r="A1928" s="140"/>
      <c r="S1928" s="140"/>
    </row>
    <row r="1929" spans="1:19" x14ac:dyDescent="0.25">
      <c r="A1929" s="140"/>
      <c r="S1929" s="140"/>
    </row>
    <row r="1930" spans="1:19" x14ac:dyDescent="0.25">
      <c r="A1930" s="140"/>
      <c r="S1930" s="140"/>
    </row>
    <row r="1931" spans="1:19" x14ac:dyDescent="0.25">
      <c r="A1931" s="140"/>
      <c r="S1931" s="140"/>
    </row>
    <row r="1932" spans="1:19" x14ac:dyDescent="0.25">
      <c r="A1932" s="140"/>
      <c r="S1932" s="140"/>
    </row>
    <row r="1933" spans="1:19" x14ac:dyDescent="0.25">
      <c r="A1933" s="140"/>
      <c r="S1933" s="140"/>
    </row>
    <row r="1934" spans="1:19" x14ac:dyDescent="0.25">
      <c r="A1934" s="140"/>
      <c r="S1934" s="140"/>
    </row>
    <row r="1935" spans="1:19" x14ac:dyDescent="0.25">
      <c r="A1935" s="140"/>
      <c r="S1935" s="140"/>
    </row>
    <row r="1936" spans="1:19" x14ac:dyDescent="0.25">
      <c r="A1936" s="140"/>
      <c r="S1936" s="140"/>
    </row>
    <row r="1937" spans="1:19" x14ac:dyDescent="0.25">
      <c r="A1937" s="140"/>
      <c r="S1937" s="140"/>
    </row>
    <row r="1938" spans="1:19" x14ac:dyDescent="0.25">
      <c r="A1938" s="140"/>
      <c r="S1938" s="140"/>
    </row>
    <row r="1939" spans="1:19" x14ac:dyDescent="0.25">
      <c r="A1939" s="140"/>
      <c r="S1939" s="140"/>
    </row>
    <row r="1940" spans="1:19" x14ac:dyDescent="0.25">
      <c r="A1940" s="140"/>
      <c r="S1940" s="140"/>
    </row>
    <row r="1941" spans="1:19" x14ac:dyDescent="0.25">
      <c r="A1941" s="140"/>
      <c r="S1941" s="140"/>
    </row>
    <row r="1942" spans="1:19" x14ac:dyDescent="0.25">
      <c r="A1942" s="140"/>
      <c r="S1942" s="140"/>
    </row>
    <row r="1943" spans="1:19" x14ac:dyDescent="0.25">
      <c r="A1943" s="140"/>
      <c r="S1943" s="140"/>
    </row>
    <row r="1944" spans="1:19" x14ac:dyDescent="0.25">
      <c r="A1944" s="140"/>
      <c r="S1944" s="140"/>
    </row>
    <row r="1945" spans="1:19" x14ac:dyDescent="0.25">
      <c r="A1945" s="140"/>
      <c r="S1945" s="140"/>
    </row>
    <row r="1946" spans="1:19" x14ac:dyDescent="0.25">
      <c r="A1946" s="140"/>
      <c r="S1946" s="140"/>
    </row>
    <row r="1947" spans="1:19" x14ac:dyDescent="0.25">
      <c r="A1947" s="140"/>
      <c r="S1947" s="140"/>
    </row>
    <row r="1948" spans="1:19" x14ac:dyDescent="0.25">
      <c r="A1948" s="140"/>
      <c r="S1948" s="140"/>
    </row>
    <row r="1949" spans="1:19" x14ac:dyDescent="0.25">
      <c r="A1949" s="140"/>
      <c r="S1949" s="140"/>
    </row>
    <row r="1950" spans="1:19" x14ac:dyDescent="0.25">
      <c r="A1950" s="140"/>
      <c r="S1950" s="140"/>
    </row>
    <row r="1951" spans="1:19" x14ac:dyDescent="0.25">
      <c r="A1951" s="140"/>
      <c r="S1951" s="140"/>
    </row>
    <row r="1952" spans="1:19" x14ac:dyDescent="0.25">
      <c r="A1952" s="140"/>
      <c r="S1952" s="140"/>
    </row>
    <row r="1953" spans="1:19" x14ac:dyDescent="0.25">
      <c r="A1953" s="140"/>
      <c r="S1953" s="140"/>
    </row>
    <row r="1954" spans="1:19" x14ac:dyDescent="0.25">
      <c r="A1954" s="140"/>
      <c r="S1954" s="140"/>
    </row>
    <row r="1955" spans="1:19" x14ac:dyDescent="0.25">
      <c r="A1955" s="140"/>
      <c r="S1955" s="140"/>
    </row>
    <row r="1956" spans="1:19" x14ac:dyDescent="0.25">
      <c r="A1956" s="140"/>
      <c r="S1956" s="140"/>
    </row>
    <row r="1957" spans="1:19" x14ac:dyDescent="0.25">
      <c r="A1957" s="140"/>
      <c r="S1957" s="140"/>
    </row>
    <row r="1958" spans="1:19" x14ac:dyDescent="0.25">
      <c r="A1958" s="140"/>
      <c r="S1958" s="140"/>
    </row>
    <row r="1959" spans="1:19" x14ac:dyDescent="0.25">
      <c r="A1959" s="140"/>
      <c r="S1959" s="140"/>
    </row>
    <row r="1960" spans="1:19" x14ac:dyDescent="0.25">
      <c r="A1960" s="140"/>
      <c r="S1960" s="140"/>
    </row>
    <row r="1961" spans="1:19" x14ac:dyDescent="0.25">
      <c r="A1961" s="140"/>
      <c r="S1961" s="140"/>
    </row>
    <row r="1962" spans="1:19" x14ac:dyDescent="0.25">
      <c r="A1962" s="140"/>
      <c r="S1962" s="140"/>
    </row>
    <row r="1963" spans="1:19" x14ac:dyDescent="0.25">
      <c r="A1963" s="140"/>
      <c r="S1963" s="140"/>
    </row>
    <row r="1964" spans="1:19" x14ac:dyDescent="0.25">
      <c r="A1964" s="140"/>
      <c r="S1964" s="140"/>
    </row>
    <row r="1965" spans="1:19" x14ac:dyDescent="0.25">
      <c r="A1965" s="140"/>
      <c r="S1965" s="140"/>
    </row>
    <row r="1966" spans="1:19" x14ac:dyDescent="0.25">
      <c r="A1966" s="140"/>
      <c r="S1966" s="140"/>
    </row>
    <row r="1967" spans="1:19" x14ac:dyDescent="0.25">
      <c r="A1967" s="140"/>
      <c r="S1967" s="140"/>
    </row>
    <row r="1968" spans="1:19" x14ac:dyDescent="0.25">
      <c r="A1968" s="140"/>
      <c r="S1968" s="140"/>
    </row>
    <row r="1969" spans="1:19" x14ac:dyDescent="0.25">
      <c r="A1969" s="140"/>
      <c r="S1969" s="140"/>
    </row>
    <row r="1970" spans="1:19" x14ac:dyDescent="0.25">
      <c r="A1970" s="140"/>
      <c r="S1970" s="140"/>
    </row>
    <row r="1971" spans="1:19" x14ac:dyDescent="0.25">
      <c r="A1971" s="140"/>
      <c r="S1971" s="140"/>
    </row>
    <row r="1972" spans="1:19" x14ac:dyDescent="0.25">
      <c r="A1972" s="140"/>
      <c r="S1972" s="140"/>
    </row>
    <row r="1973" spans="1:19" x14ac:dyDescent="0.25">
      <c r="A1973" s="140"/>
      <c r="S1973" s="140"/>
    </row>
    <row r="1974" spans="1:19" x14ac:dyDescent="0.25">
      <c r="A1974" s="140"/>
      <c r="S1974" s="140"/>
    </row>
    <row r="1975" spans="1:19" x14ac:dyDescent="0.25">
      <c r="A1975" s="140"/>
      <c r="S1975" s="140"/>
    </row>
    <row r="1976" spans="1:19" x14ac:dyDescent="0.25">
      <c r="A1976" s="140"/>
      <c r="S1976" s="140"/>
    </row>
    <row r="1977" spans="1:19" x14ac:dyDescent="0.25">
      <c r="A1977" s="140"/>
      <c r="S1977" s="140"/>
    </row>
    <row r="1978" spans="1:19" x14ac:dyDescent="0.25">
      <c r="A1978" s="140"/>
      <c r="S1978" s="140"/>
    </row>
    <row r="1979" spans="1:19" x14ac:dyDescent="0.25">
      <c r="A1979" s="140"/>
      <c r="S1979" s="140"/>
    </row>
    <row r="1980" spans="1:19" x14ac:dyDescent="0.25">
      <c r="A1980" s="140"/>
      <c r="S1980" s="140"/>
    </row>
    <row r="1981" spans="1:19" x14ac:dyDescent="0.25">
      <c r="A1981" s="140"/>
      <c r="S1981" s="140"/>
    </row>
    <row r="1982" spans="1:19" x14ac:dyDescent="0.25">
      <c r="A1982" s="140"/>
      <c r="S1982" s="140"/>
    </row>
    <row r="1983" spans="1:19" x14ac:dyDescent="0.25">
      <c r="A1983" s="140"/>
      <c r="S1983" s="140"/>
    </row>
    <row r="1984" spans="1:19" x14ac:dyDescent="0.25">
      <c r="A1984" s="140"/>
      <c r="S1984" s="140"/>
    </row>
    <row r="1985" spans="1:19" x14ac:dyDescent="0.25">
      <c r="A1985" s="140"/>
      <c r="S1985" s="140"/>
    </row>
    <row r="1986" spans="1:19" x14ac:dyDescent="0.25">
      <c r="A1986" s="140"/>
      <c r="S1986" s="140"/>
    </row>
    <row r="1987" spans="1:19" x14ac:dyDescent="0.25">
      <c r="A1987" s="140"/>
      <c r="S1987" s="140"/>
    </row>
    <row r="1988" spans="1:19" x14ac:dyDescent="0.25">
      <c r="A1988" s="140"/>
      <c r="S1988" s="140"/>
    </row>
    <row r="1989" spans="1:19" x14ac:dyDescent="0.25">
      <c r="A1989" s="140"/>
      <c r="S1989" s="140"/>
    </row>
    <row r="1990" spans="1:19" x14ac:dyDescent="0.25">
      <c r="A1990" s="140"/>
      <c r="S1990" s="140"/>
    </row>
    <row r="1991" spans="1:19" x14ac:dyDescent="0.25">
      <c r="A1991" s="140"/>
      <c r="S1991" s="140"/>
    </row>
    <row r="1992" spans="1:19" x14ac:dyDescent="0.25">
      <c r="A1992" s="140"/>
      <c r="S1992" s="140"/>
    </row>
    <row r="1993" spans="1:19" x14ac:dyDescent="0.25">
      <c r="A1993" s="140"/>
      <c r="S1993" s="140"/>
    </row>
    <row r="1994" spans="1:19" x14ac:dyDescent="0.25">
      <c r="A1994" s="140"/>
      <c r="S1994" s="140"/>
    </row>
    <row r="1995" spans="1:19" x14ac:dyDescent="0.25">
      <c r="A1995" s="140"/>
      <c r="S1995" s="140"/>
    </row>
    <row r="1996" spans="1:19" x14ac:dyDescent="0.25">
      <c r="A1996" s="140"/>
      <c r="S1996" s="140"/>
    </row>
    <row r="1997" spans="1:19" x14ac:dyDescent="0.25">
      <c r="A1997" s="140"/>
      <c r="S1997" s="140"/>
    </row>
    <row r="1998" spans="1:19" x14ac:dyDescent="0.25">
      <c r="A1998" s="140"/>
      <c r="S1998" s="140"/>
    </row>
    <row r="1999" spans="1:19" x14ac:dyDescent="0.25">
      <c r="A1999" s="140"/>
      <c r="S1999" s="140"/>
    </row>
    <row r="2000" spans="1:19" x14ac:dyDescent="0.25">
      <c r="A2000" s="140"/>
      <c r="S2000" s="140"/>
    </row>
    <row r="2001" spans="1:19" x14ac:dyDescent="0.25">
      <c r="A2001" s="140"/>
      <c r="S2001" s="140"/>
    </row>
    <row r="2002" spans="1:19" x14ac:dyDescent="0.25">
      <c r="A2002" s="140"/>
      <c r="S2002" s="140"/>
    </row>
    <row r="2003" spans="1:19" x14ac:dyDescent="0.25">
      <c r="A2003" s="140"/>
      <c r="S2003" s="140"/>
    </row>
    <row r="2004" spans="1:19" x14ac:dyDescent="0.25">
      <c r="A2004" s="140"/>
      <c r="S2004" s="140"/>
    </row>
    <row r="2005" spans="1:19" x14ac:dyDescent="0.25">
      <c r="A2005" s="140"/>
      <c r="S2005" s="140"/>
    </row>
    <row r="2006" spans="1:19" x14ac:dyDescent="0.25">
      <c r="A2006" s="140"/>
      <c r="S2006" s="140"/>
    </row>
    <row r="2007" spans="1:19" x14ac:dyDescent="0.25">
      <c r="A2007" s="140"/>
      <c r="S2007" s="140"/>
    </row>
    <row r="2008" spans="1:19" x14ac:dyDescent="0.25">
      <c r="A2008" s="140"/>
      <c r="S2008" s="140"/>
    </row>
    <row r="2009" spans="1:19" x14ac:dyDescent="0.25">
      <c r="A2009" s="140"/>
      <c r="S2009" s="140"/>
    </row>
    <row r="2010" spans="1:19" x14ac:dyDescent="0.25">
      <c r="A2010" s="140"/>
      <c r="S2010" s="140"/>
    </row>
    <row r="2011" spans="1:19" x14ac:dyDescent="0.25">
      <c r="A2011" s="140"/>
      <c r="S2011" s="140"/>
    </row>
    <row r="2012" spans="1:19" x14ac:dyDescent="0.25">
      <c r="A2012" s="140"/>
      <c r="S2012" s="140"/>
    </row>
    <row r="2013" spans="1:19" x14ac:dyDescent="0.25">
      <c r="A2013" s="140"/>
      <c r="S2013" s="140"/>
    </row>
    <row r="2014" spans="1:19" x14ac:dyDescent="0.25">
      <c r="A2014" s="140"/>
      <c r="S2014" s="140"/>
    </row>
    <row r="2015" spans="1:19" x14ac:dyDescent="0.25">
      <c r="A2015" s="140"/>
      <c r="S2015" s="140"/>
    </row>
    <row r="2016" spans="1:19" x14ac:dyDescent="0.25">
      <c r="A2016" s="140"/>
      <c r="S2016" s="140"/>
    </row>
    <row r="2017" spans="1:19" x14ac:dyDescent="0.25">
      <c r="A2017" s="140"/>
      <c r="S2017" s="140"/>
    </row>
    <row r="2018" spans="1:19" x14ac:dyDescent="0.25">
      <c r="A2018" s="140"/>
      <c r="S2018" s="140"/>
    </row>
    <row r="2019" spans="1:19" x14ac:dyDescent="0.25">
      <c r="A2019" s="140"/>
      <c r="S2019" s="140"/>
    </row>
    <row r="2020" spans="1:19" x14ac:dyDescent="0.25">
      <c r="A2020" s="140"/>
      <c r="S2020" s="140"/>
    </row>
    <row r="2021" spans="1:19" x14ac:dyDescent="0.25">
      <c r="A2021" s="140"/>
      <c r="S2021" s="140"/>
    </row>
    <row r="2022" spans="1:19" x14ac:dyDescent="0.25">
      <c r="A2022" s="140"/>
      <c r="S2022" s="140"/>
    </row>
    <row r="2023" spans="1:19" x14ac:dyDescent="0.25">
      <c r="A2023" s="140"/>
      <c r="S2023" s="140"/>
    </row>
    <row r="2024" spans="1:19" x14ac:dyDescent="0.25">
      <c r="A2024" s="140"/>
      <c r="S2024" s="140"/>
    </row>
    <row r="2025" spans="1:19" x14ac:dyDescent="0.25">
      <c r="A2025" s="140"/>
      <c r="S2025" s="140"/>
    </row>
    <row r="2026" spans="1:19" x14ac:dyDescent="0.25">
      <c r="A2026" s="140"/>
      <c r="S2026" s="140"/>
    </row>
    <row r="2027" spans="1:19" x14ac:dyDescent="0.25">
      <c r="A2027" s="140"/>
      <c r="S2027" s="140"/>
    </row>
    <row r="2028" spans="1:19" x14ac:dyDescent="0.25">
      <c r="A2028" s="140"/>
      <c r="S2028" s="140"/>
    </row>
    <row r="2029" spans="1:19" x14ac:dyDescent="0.25">
      <c r="A2029" s="140"/>
      <c r="S2029" s="140"/>
    </row>
    <row r="2030" spans="1:19" x14ac:dyDescent="0.25">
      <c r="A2030" s="140"/>
      <c r="S2030" s="140"/>
    </row>
    <row r="2031" spans="1:19" x14ac:dyDescent="0.25">
      <c r="A2031" s="140"/>
      <c r="S2031" s="140"/>
    </row>
    <row r="2032" spans="1:19" x14ac:dyDescent="0.25">
      <c r="A2032" s="140"/>
      <c r="S2032" s="140"/>
    </row>
    <row r="2033" spans="1:19" x14ac:dyDescent="0.25">
      <c r="A2033" s="140"/>
      <c r="S2033" s="140"/>
    </row>
    <row r="2034" spans="1:19" x14ac:dyDescent="0.25">
      <c r="A2034" s="140"/>
      <c r="S2034" s="140"/>
    </row>
    <row r="2035" spans="1:19" x14ac:dyDescent="0.25">
      <c r="A2035" s="140"/>
      <c r="S2035" s="140"/>
    </row>
    <row r="2036" spans="1:19" x14ac:dyDescent="0.25">
      <c r="A2036" s="140"/>
      <c r="S2036" s="140"/>
    </row>
    <row r="2037" spans="1:19" x14ac:dyDescent="0.25">
      <c r="A2037" s="140"/>
      <c r="S2037" s="140"/>
    </row>
    <row r="2038" spans="1:19" x14ac:dyDescent="0.25">
      <c r="A2038" s="140"/>
      <c r="S2038" s="140"/>
    </row>
    <row r="2039" spans="1:19" x14ac:dyDescent="0.25">
      <c r="A2039" s="140"/>
      <c r="S2039" s="140"/>
    </row>
    <row r="2040" spans="1:19" x14ac:dyDescent="0.25">
      <c r="A2040" s="140"/>
      <c r="S2040" s="140"/>
    </row>
    <row r="2041" spans="1:19" x14ac:dyDescent="0.25">
      <c r="A2041" s="140"/>
      <c r="S2041" s="140"/>
    </row>
    <row r="2042" spans="1:19" x14ac:dyDescent="0.25">
      <c r="A2042" s="140"/>
      <c r="S2042" s="140"/>
    </row>
    <row r="2043" spans="1:19" x14ac:dyDescent="0.25">
      <c r="A2043" s="140"/>
      <c r="S2043" s="140"/>
    </row>
    <row r="2044" spans="1:19" x14ac:dyDescent="0.25">
      <c r="A2044" s="140"/>
      <c r="S2044" s="140"/>
    </row>
    <row r="2045" spans="1:19" x14ac:dyDescent="0.25">
      <c r="A2045" s="140"/>
      <c r="S2045" s="140"/>
    </row>
    <row r="2046" spans="1:19" x14ac:dyDescent="0.25">
      <c r="A2046" s="140"/>
      <c r="S2046" s="140"/>
    </row>
    <row r="2047" spans="1:19" x14ac:dyDescent="0.25">
      <c r="A2047" s="140"/>
      <c r="S2047" s="140"/>
    </row>
    <row r="2048" spans="1:19" x14ac:dyDescent="0.25">
      <c r="A2048" s="140"/>
      <c r="S2048" s="140"/>
    </row>
    <row r="2049" spans="1:19" x14ac:dyDescent="0.25">
      <c r="A2049" s="140"/>
      <c r="S2049" s="140"/>
    </row>
    <row r="2050" spans="1:19" x14ac:dyDescent="0.25">
      <c r="A2050" s="140"/>
      <c r="S2050" s="140"/>
    </row>
    <row r="2051" spans="1:19" x14ac:dyDescent="0.25">
      <c r="A2051" s="140"/>
      <c r="S2051" s="140"/>
    </row>
    <row r="2052" spans="1:19" x14ac:dyDescent="0.25">
      <c r="A2052" s="140"/>
      <c r="S2052" s="140"/>
    </row>
    <row r="2053" spans="1:19" x14ac:dyDescent="0.25">
      <c r="A2053" s="140"/>
      <c r="S2053" s="140"/>
    </row>
    <row r="2054" spans="1:19" x14ac:dyDescent="0.25">
      <c r="A2054" s="140"/>
      <c r="S2054" s="140"/>
    </row>
    <row r="2055" spans="1:19" x14ac:dyDescent="0.25">
      <c r="A2055" s="140"/>
      <c r="S2055" s="140"/>
    </row>
    <row r="2056" spans="1:19" x14ac:dyDescent="0.25">
      <c r="A2056" s="140"/>
      <c r="S2056" s="140"/>
    </row>
    <row r="2057" spans="1:19" x14ac:dyDescent="0.25">
      <c r="A2057" s="140"/>
      <c r="S2057" s="140"/>
    </row>
    <row r="2058" spans="1:19" x14ac:dyDescent="0.25">
      <c r="A2058" s="140"/>
      <c r="S2058" s="140"/>
    </row>
    <row r="2059" spans="1:19" x14ac:dyDescent="0.25">
      <c r="A2059" s="140"/>
      <c r="S2059" s="140"/>
    </row>
    <row r="2060" spans="1:19" x14ac:dyDescent="0.25">
      <c r="A2060" s="140"/>
      <c r="S2060" s="140"/>
    </row>
    <row r="2061" spans="1:19" x14ac:dyDescent="0.25">
      <c r="A2061" s="140"/>
      <c r="S2061" s="140"/>
    </row>
    <row r="2062" spans="1:19" x14ac:dyDescent="0.25">
      <c r="A2062" s="140"/>
      <c r="S2062" s="140"/>
    </row>
    <row r="2063" spans="1:19" x14ac:dyDescent="0.25">
      <c r="A2063" s="140"/>
      <c r="S2063" s="140"/>
    </row>
    <row r="2064" spans="1:19" x14ac:dyDescent="0.25">
      <c r="A2064" s="140"/>
      <c r="S2064" s="140"/>
    </row>
    <row r="2065" spans="1:19" x14ac:dyDescent="0.25">
      <c r="A2065" s="140"/>
      <c r="S2065" s="140"/>
    </row>
    <row r="2066" spans="1:19" x14ac:dyDescent="0.25">
      <c r="A2066" s="140"/>
      <c r="S2066" s="140"/>
    </row>
    <row r="2067" spans="1:19" x14ac:dyDescent="0.25">
      <c r="A2067" s="140"/>
      <c r="S2067" s="140"/>
    </row>
    <row r="2068" spans="1:19" x14ac:dyDescent="0.25">
      <c r="A2068" s="140"/>
      <c r="S2068" s="140"/>
    </row>
    <row r="2069" spans="1:19" x14ac:dyDescent="0.25">
      <c r="A2069" s="140"/>
      <c r="S2069" s="140"/>
    </row>
    <row r="2070" spans="1:19" x14ac:dyDescent="0.25">
      <c r="A2070" s="140"/>
      <c r="S2070" s="140"/>
    </row>
    <row r="2071" spans="1:19" x14ac:dyDescent="0.25">
      <c r="A2071" s="140"/>
      <c r="S2071" s="140"/>
    </row>
    <row r="2072" spans="1:19" x14ac:dyDescent="0.25">
      <c r="A2072" s="140"/>
      <c r="S2072" s="140"/>
    </row>
    <row r="2073" spans="1:19" x14ac:dyDescent="0.25">
      <c r="A2073" s="140"/>
      <c r="S2073" s="140"/>
    </row>
    <row r="2074" spans="1:19" x14ac:dyDescent="0.25">
      <c r="A2074" s="140"/>
      <c r="S2074" s="140"/>
    </row>
    <row r="2075" spans="1:19" x14ac:dyDescent="0.25">
      <c r="A2075" s="140"/>
      <c r="S2075" s="140"/>
    </row>
    <row r="2076" spans="1:19" x14ac:dyDescent="0.25">
      <c r="A2076" s="140"/>
      <c r="S2076" s="140"/>
    </row>
    <row r="2077" spans="1:19" x14ac:dyDescent="0.25">
      <c r="A2077" s="140"/>
      <c r="S2077" s="140"/>
    </row>
    <row r="2078" spans="1:19" x14ac:dyDescent="0.25">
      <c r="A2078" s="140"/>
      <c r="S2078" s="140"/>
    </row>
    <row r="2079" spans="1:19" x14ac:dyDescent="0.25">
      <c r="A2079" s="140"/>
      <c r="S2079" s="140"/>
    </row>
    <row r="2080" spans="1:19" x14ac:dyDescent="0.25">
      <c r="A2080" s="140"/>
      <c r="S2080" s="140"/>
    </row>
    <row r="2081" spans="1:19" x14ac:dyDescent="0.25">
      <c r="A2081" s="140"/>
      <c r="S2081" s="140"/>
    </row>
    <row r="2082" spans="1:19" x14ac:dyDescent="0.25">
      <c r="A2082" s="140"/>
      <c r="S2082" s="140"/>
    </row>
    <row r="2083" spans="1:19" x14ac:dyDescent="0.25">
      <c r="A2083" s="140"/>
      <c r="S2083" s="140"/>
    </row>
    <row r="2084" spans="1:19" x14ac:dyDescent="0.25">
      <c r="A2084" s="140"/>
      <c r="S2084" s="140"/>
    </row>
    <row r="2085" spans="1:19" x14ac:dyDescent="0.25">
      <c r="A2085" s="140"/>
      <c r="S2085" s="140"/>
    </row>
    <row r="2086" spans="1:19" x14ac:dyDescent="0.25">
      <c r="A2086" s="140"/>
      <c r="S2086" s="140"/>
    </row>
    <row r="2087" spans="1:19" x14ac:dyDescent="0.25">
      <c r="A2087" s="140"/>
      <c r="S2087" s="140"/>
    </row>
    <row r="2088" spans="1:19" x14ac:dyDescent="0.25">
      <c r="A2088" s="140"/>
      <c r="S2088" s="140"/>
    </row>
    <row r="2089" spans="1:19" x14ac:dyDescent="0.25">
      <c r="A2089" s="140"/>
      <c r="S2089" s="140"/>
    </row>
    <row r="2090" spans="1:19" x14ac:dyDescent="0.25">
      <c r="A2090" s="140"/>
      <c r="S2090" s="140"/>
    </row>
    <row r="2091" spans="1:19" x14ac:dyDescent="0.25">
      <c r="A2091" s="140"/>
      <c r="S2091" s="140"/>
    </row>
    <row r="2092" spans="1:19" x14ac:dyDescent="0.25">
      <c r="A2092" s="140"/>
      <c r="S2092" s="140"/>
    </row>
    <row r="2093" spans="1:19" x14ac:dyDescent="0.25">
      <c r="A2093" s="140"/>
      <c r="S2093" s="140"/>
    </row>
    <row r="2094" spans="1:19" x14ac:dyDescent="0.25">
      <c r="A2094" s="140"/>
      <c r="S2094" s="140"/>
    </row>
    <row r="2095" spans="1:19" x14ac:dyDescent="0.25">
      <c r="A2095" s="140"/>
      <c r="S2095" s="140"/>
    </row>
    <row r="2096" spans="1:19" x14ac:dyDescent="0.25">
      <c r="A2096" s="140"/>
      <c r="S2096" s="140"/>
    </row>
    <row r="2097" spans="1:19" x14ac:dyDescent="0.25">
      <c r="A2097" s="140"/>
      <c r="S2097" s="140"/>
    </row>
    <row r="2098" spans="1:19" x14ac:dyDescent="0.25">
      <c r="A2098" s="140"/>
      <c r="S2098" s="140"/>
    </row>
    <row r="2099" spans="1:19" x14ac:dyDescent="0.25">
      <c r="A2099" s="140"/>
      <c r="S2099" s="140"/>
    </row>
    <row r="2100" spans="1:19" x14ac:dyDescent="0.25">
      <c r="A2100" s="140"/>
      <c r="S2100" s="140"/>
    </row>
    <row r="2101" spans="1:19" x14ac:dyDescent="0.25">
      <c r="A2101" s="140"/>
      <c r="S2101" s="140"/>
    </row>
    <row r="2102" spans="1:19" x14ac:dyDescent="0.25">
      <c r="A2102" s="140"/>
      <c r="S2102" s="140"/>
    </row>
    <row r="2103" spans="1:19" x14ac:dyDescent="0.25">
      <c r="A2103" s="140"/>
      <c r="S2103" s="140"/>
    </row>
    <row r="2104" spans="1:19" x14ac:dyDescent="0.25">
      <c r="A2104" s="140"/>
      <c r="S2104" s="140"/>
    </row>
    <row r="2105" spans="1:19" x14ac:dyDescent="0.25">
      <c r="A2105" s="140"/>
      <c r="S2105" s="140"/>
    </row>
    <row r="2106" spans="1:19" x14ac:dyDescent="0.25">
      <c r="A2106" s="140"/>
      <c r="S2106" s="140"/>
    </row>
    <row r="2107" spans="1:19" x14ac:dyDescent="0.25">
      <c r="A2107" s="140"/>
      <c r="S2107" s="140"/>
    </row>
    <row r="2108" spans="1:19" x14ac:dyDescent="0.25">
      <c r="A2108" s="140"/>
      <c r="S2108" s="140"/>
    </row>
    <row r="2109" spans="1:19" x14ac:dyDescent="0.25">
      <c r="A2109" s="140"/>
      <c r="S2109" s="140"/>
    </row>
    <row r="2110" spans="1:19" x14ac:dyDescent="0.25">
      <c r="A2110" s="140"/>
      <c r="S2110" s="140"/>
    </row>
    <row r="2111" spans="1:19" x14ac:dyDescent="0.25">
      <c r="A2111" s="140"/>
      <c r="S2111" s="140"/>
    </row>
    <row r="2112" spans="1:19" x14ac:dyDescent="0.25">
      <c r="A2112" s="140"/>
      <c r="S2112" s="140"/>
    </row>
    <row r="2113" spans="1:19" x14ac:dyDescent="0.25">
      <c r="A2113" s="140"/>
      <c r="S2113" s="140"/>
    </row>
    <row r="2114" spans="1:19" x14ac:dyDescent="0.25">
      <c r="A2114" s="140"/>
      <c r="S2114" s="140"/>
    </row>
    <row r="2115" spans="1:19" x14ac:dyDescent="0.25">
      <c r="A2115" s="140"/>
      <c r="S2115" s="140"/>
    </row>
    <row r="2116" spans="1:19" x14ac:dyDescent="0.25">
      <c r="A2116" s="140"/>
      <c r="S2116" s="140"/>
    </row>
    <row r="2117" spans="1:19" x14ac:dyDescent="0.25">
      <c r="A2117" s="140"/>
      <c r="S2117" s="140"/>
    </row>
    <row r="2118" spans="1:19" x14ac:dyDescent="0.25">
      <c r="A2118" s="140"/>
      <c r="S2118" s="140"/>
    </row>
    <row r="2119" spans="1:19" x14ac:dyDescent="0.25">
      <c r="A2119" s="140"/>
      <c r="S2119" s="140"/>
    </row>
    <row r="2120" spans="1:19" x14ac:dyDescent="0.25">
      <c r="A2120" s="140"/>
      <c r="S2120" s="140"/>
    </row>
    <row r="2121" spans="1:19" x14ac:dyDescent="0.25">
      <c r="A2121" s="140"/>
      <c r="S2121" s="140"/>
    </row>
    <row r="2122" spans="1:19" x14ac:dyDescent="0.25">
      <c r="A2122" s="140"/>
      <c r="S2122" s="140"/>
    </row>
    <row r="2123" spans="1:19" x14ac:dyDescent="0.25">
      <c r="A2123" s="140"/>
      <c r="S2123" s="140"/>
    </row>
    <row r="2124" spans="1:19" x14ac:dyDescent="0.25">
      <c r="A2124" s="140"/>
      <c r="S2124" s="140"/>
    </row>
    <row r="2125" spans="1:19" x14ac:dyDescent="0.25">
      <c r="A2125" s="140"/>
      <c r="S2125" s="140"/>
    </row>
    <row r="2126" spans="1:19" x14ac:dyDescent="0.25">
      <c r="A2126" s="140"/>
      <c r="S2126" s="140"/>
    </row>
    <row r="2127" spans="1:19" x14ac:dyDescent="0.25">
      <c r="A2127" s="140"/>
      <c r="S2127" s="140"/>
    </row>
    <row r="2128" spans="1:19" x14ac:dyDescent="0.25">
      <c r="A2128" s="140"/>
      <c r="S2128" s="140"/>
    </row>
    <row r="2129" spans="1:19" x14ac:dyDescent="0.25">
      <c r="A2129" s="140"/>
      <c r="S2129" s="140"/>
    </row>
    <row r="2130" spans="1:19" x14ac:dyDescent="0.25">
      <c r="A2130" s="140"/>
      <c r="S2130" s="140"/>
    </row>
    <row r="2131" spans="1:19" x14ac:dyDescent="0.25">
      <c r="A2131" s="140"/>
      <c r="S2131" s="140"/>
    </row>
    <row r="2132" spans="1:19" x14ac:dyDescent="0.25">
      <c r="A2132" s="140"/>
      <c r="S2132" s="140"/>
    </row>
    <row r="2133" spans="1:19" x14ac:dyDescent="0.25">
      <c r="A2133" s="140"/>
      <c r="S2133" s="140"/>
    </row>
    <row r="2134" spans="1:19" x14ac:dyDescent="0.25">
      <c r="A2134" s="140"/>
      <c r="S2134" s="140"/>
    </row>
    <row r="2135" spans="1:19" x14ac:dyDescent="0.25">
      <c r="A2135" s="140"/>
      <c r="S2135" s="140"/>
    </row>
    <row r="2136" spans="1:19" x14ac:dyDescent="0.25">
      <c r="A2136" s="140"/>
      <c r="S2136" s="140"/>
    </row>
    <row r="2137" spans="1:19" x14ac:dyDescent="0.25">
      <c r="A2137" s="140"/>
      <c r="S2137" s="140"/>
    </row>
    <row r="2138" spans="1:19" x14ac:dyDescent="0.25">
      <c r="A2138" s="140"/>
      <c r="S2138" s="140"/>
    </row>
    <row r="2139" spans="1:19" x14ac:dyDescent="0.25">
      <c r="A2139" s="140"/>
      <c r="S2139" s="140"/>
    </row>
    <row r="2140" spans="1:19" x14ac:dyDescent="0.25">
      <c r="A2140" s="140"/>
      <c r="S2140" s="140"/>
    </row>
    <row r="2141" spans="1:19" x14ac:dyDescent="0.25">
      <c r="A2141" s="140"/>
      <c r="S2141" s="140"/>
    </row>
    <row r="2142" spans="1:19" x14ac:dyDescent="0.25">
      <c r="A2142" s="140"/>
      <c r="S2142" s="140"/>
    </row>
    <row r="2143" spans="1:19" x14ac:dyDescent="0.25">
      <c r="A2143" s="140"/>
      <c r="S2143" s="140"/>
    </row>
    <row r="2144" spans="1:19" x14ac:dyDescent="0.25">
      <c r="A2144" s="140"/>
      <c r="S2144" s="140"/>
    </row>
    <row r="2145" spans="1:19" x14ac:dyDescent="0.25">
      <c r="A2145" s="140"/>
      <c r="S2145" s="140"/>
    </row>
    <row r="2146" spans="1:19" x14ac:dyDescent="0.25">
      <c r="A2146" s="140"/>
      <c r="S2146" s="140"/>
    </row>
    <row r="2147" spans="1:19" x14ac:dyDescent="0.25">
      <c r="A2147" s="140"/>
      <c r="S2147" s="140"/>
    </row>
    <row r="2148" spans="1:19" x14ac:dyDescent="0.25">
      <c r="A2148" s="140"/>
      <c r="S2148" s="140"/>
    </row>
    <row r="2149" spans="1:19" x14ac:dyDescent="0.25">
      <c r="A2149" s="140"/>
      <c r="S2149" s="140"/>
    </row>
    <row r="2150" spans="1:19" x14ac:dyDescent="0.25">
      <c r="A2150" s="140"/>
      <c r="S2150" s="140"/>
    </row>
    <row r="2151" spans="1:19" x14ac:dyDescent="0.25">
      <c r="A2151" s="140"/>
      <c r="S2151" s="140"/>
    </row>
    <row r="2152" spans="1:19" x14ac:dyDescent="0.25">
      <c r="A2152" s="140"/>
      <c r="S2152" s="140"/>
    </row>
    <row r="2153" spans="1:19" x14ac:dyDescent="0.25">
      <c r="A2153" s="140"/>
      <c r="S2153" s="140"/>
    </row>
    <row r="2154" spans="1:19" x14ac:dyDescent="0.25">
      <c r="A2154" s="140"/>
      <c r="S2154" s="140"/>
    </row>
    <row r="2155" spans="1:19" x14ac:dyDescent="0.25">
      <c r="A2155" s="140"/>
      <c r="S2155" s="140"/>
    </row>
    <row r="2156" spans="1:19" x14ac:dyDescent="0.25">
      <c r="A2156" s="140"/>
      <c r="S2156" s="140"/>
    </row>
    <row r="2157" spans="1:19" x14ac:dyDescent="0.25">
      <c r="A2157" s="140"/>
      <c r="S2157" s="140"/>
    </row>
    <row r="2158" spans="1:19" x14ac:dyDescent="0.25">
      <c r="A2158" s="140"/>
      <c r="S2158" s="140"/>
    </row>
    <row r="2159" spans="1:19" x14ac:dyDescent="0.25">
      <c r="A2159" s="140"/>
      <c r="S2159" s="140"/>
    </row>
    <row r="2160" spans="1:19" x14ac:dyDescent="0.25">
      <c r="A2160" s="140"/>
      <c r="S2160" s="140"/>
    </row>
    <row r="2161" spans="1:19" x14ac:dyDescent="0.25">
      <c r="A2161" s="140"/>
      <c r="S2161" s="140"/>
    </row>
    <row r="2162" spans="1:19" x14ac:dyDescent="0.25">
      <c r="A2162" s="140"/>
      <c r="S2162" s="140"/>
    </row>
    <row r="2163" spans="1:19" x14ac:dyDescent="0.25">
      <c r="A2163" s="140"/>
      <c r="S2163" s="140"/>
    </row>
    <row r="2164" spans="1:19" x14ac:dyDescent="0.25">
      <c r="A2164" s="140"/>
      <c r="S2164" s="140"/>
    </row>
    <row r="2165" spans="1:19" x14ac:dyDescent="0.25">
      <c r="A2165" s="140"/>
      <c r="S2165" s="140"/>
    </row>
    <row r="2166" spans="1:19" x14ac:dyDescent="0.25">
      <c r="A2166" s="140"/>
      <c r="S2166" s="140"/>
    </row>
    <row r="2167" spans="1:19" x14ac:dyDescent="0.25">
      <c r="A2167" s="140"/>
      <c r="S2167" s="140"/>
    </row>
    <row r="2168" spans="1:19" x14ac:dyDescent="0.25">
      <c r="A2168" s="140"/>
      <c r="S2168" s="140"/>
    </row>
    <row r="2169" spans="1:19" x14ac:dyDescent="0.25">
      <c r="A2169" s="140"/>
      <c r="S2169" s="140"/>
    </row>
    <row r="2170" spans="1:19" x14ac:dyDescent="0.25">
      <c r="A2170" s="140"/>
      <c r="S2170" s="140"/>
    </row>
    <row r="2171" spans="1:19" x14ac:dyDescent="0.25">
      <c r="A2171" s="140"/>
      <c r="S2171" s="140"/>
    </row>
    <row r="2172" spans="1:19" x14ac:dyDescent="0.25">
      <c r="A2172" s="140"/>
      <c r="S2172" s="140"/>
    </row>
    <row r="2173" spans="1:19" x14ac:dyDescent="0.25">
      <c r="A2173" s="140"/>
      <c r="S2173" s="140"/>
    </row>
    <row r="2174" spans="1:19" x14ac:dyDescent="0.25">
      <c r="A2174" s="140"/>
      <c r="S2174" s="140"/>
    </row>
    <row r="2175" spans="1:19" x14ac:dyDescent="0.25">
      <c r="A2175" s="140"/>
      <c r="S2175" s="140"/>
    </row>
    <row r="2176" spans="1:19" x14ac:dyDescent="0.25">
      <c r="A2176" s="140"/>
      <c r="S2176" s="140"/>
    </row>
    <row r="2177" spans="1:19" x14ac:dyDescent="0.25">
      <c r="A2177" s="140"/>
      <c r="S2177" s="140"/>
    </row>
    <row r="2178" spans="1:19" x14ac:dyDescent="0.25">
      <c r="A2178" s="140"/>
      <c r="S2178" s="140"/>
    </row>
    <row r="2179" spans="1:19" x14ac:dyDescent="0.25">
      <c r="A2179" s="140"/>
      <c r="S2179" s="140"/>
    </row>
    <row r="2180" spans="1:19" x14ac:dyDescent="0.25">
      <c r="A2180" s="140"/>
      <c r="S2180" s="140"/>
    </row>
    <row r="2181" spans="1:19" x14ac:dyDescent="0.25">
      <c r="A2181" s="140"/>
      <c r="S2181" s="140"/>
    </row>
    <row r="2182" spans="1:19" x14ac:dyDescent="0.25">
      <c r="A2182" s="140"/>
      <c r="S2182" s="140"/>
    </row>
    <row r="2183" spans="1:19" x14ac:dyDescent="0.25">
      <c r="A2183" s="140"/>
      <c r="S2183" s="140"/>
    </row>
    <row r="2184" spans="1:19" x14ac:dyDescent="0.25">
      <c r="A2184" s="140"/>
      <c r="S2184" s="140"/>
    </row>
    <row r="2185" spans="1:19" x14ac:dyDescent="0.25">
      <c r="A2185" s="140"/>
      <c r="S2185" s="140"/>
    </row>
    <row r="2186" spans="1:19" x14ac:dyDescent="0.25">
      <c r="A2186" s="140"/>
      <c r="S2186" s="140"/>
    </row>
    <row r="2187" spans="1:19" x14ac:dyDescent="0.25">
      <c r="A2187" s="140"/>
      <c r="S2187" s="140"/>
    </row>
    <row r="2188" spans="1:19" x14ac:dyDescent="0.25">
      <c r="A2188" s="140"/>
      <c r="S2188" s="140"/>
    </row>
    <row r="2189" spans="1:19" x14ac:dyDescent="0.25">
      <c r="A2189" s="140"/>
      <c r="S2189" s="140"/>
    </row>
    <row r="2190" spans="1:19" x14ac:dyDescent="0.25">
      <c r="A2190" s="140"/>
      <c r="S2190" s="140"/>
    </row>
    <row r="2191" spans="1:19" x14ac:dyDescent="0.25">
      <c r="A2191" s="140"/>
      <c r="S2191" s="140"/>
    </row>
    <row r="2192" spans="1:19" x14ac:dyDescent="0.25">
      <c r="A2192" s="140"/>
      <c r="S2192" s="140"/>
    </row>
    <row r="2193" spans="1:19" x14ac:dyDescent="0.25">
      <c r="A2193" s="140"/>
      <c r="S2193" s="140"/>
    </row>
    <row r="2194" spans="1:19" x14ac:dyDescent="0.25">
      <c r="A2194" s="140"/>
      <c r="S2194" s="140"/>
    </row>
    <row r="2195" spans="1:19" x14ac:dyDescent="0.25">
      <c r="A2195" s="140"/>
      <c r="S2195" s="140"/>
    </row>
    <row r="2196" spans="1:19" x14ac:dyDescent="0.25">
      <c r="A2196" s="140"/>
      <c r="S2196" s="140"/>
    </row>
    <row r="2197" spans="1:19" x14ac:dyDescent="0.25">
      <c r="A2197" s="140"/>
      <c r="S2197" s="140"/>
    </row>
    <row r="2198" spans="1:19" x14ac:dyDescent="0.25">
      <c r="A2198" s="140"/>
      <c r="S2198" s="140"/>
    </row>
    <row r="2199" spans="1:19" x14ac:dyDescent="0.25">
      <c r="A2199" s="140"/>
      <c r="S2199" s="140"/>
    </row>
    <row r="2200" spans="1:19" x14ac:dyDescent="0.25">
      <c r="A2200" s="140"/>
      <c r="S2200" s="140"/>
    </row>
    <row r="2201" spans="1:19" x14ac:dyDescent="0.25">
      <c r="A2201" s="140"/>
      <c r="S2201" s="140"/>
    </row>
    <row r="2202" spans="1:19" x14ac:dyDescent="0.25">
      <c r="A2202" s="140"/>
      <c r="S2202" s="140"/>
    </row>
    <row r="2203" spans="1:19" x14ac:dyDescent="0.25">
      <c r="A2203" s="140"/>
      <c r="S2203" s="140"/>
    </row>
    <row r="2204" spans="1:19" x14ac:dyDescent="0.25">
      <c r="A2204" s="140"/>
      <c r="S2204" s="140"/>
    </row>
    <row r="2205" spans="1:19" x14ac:dyDescent="0.25">
      <c r="A2205" s="140"/>
      <c r="S2205" s="140"/>
    </row>
    <row r="2206" spans="1:19" x14ac:dyDescent="0.25">
      <c r="A2206" s="140"/>
      <c r="S2206" s="140"/>
    </row>
    <row r="2207" spans="1:19" x14ac:dyDescent="0.25">
      <c r="A2207" s="140"/>
      <c r="S2207" s="140"/>
    </row>
    <row r="2208" spans="1:19" x14ac:dyDescent="0.25">
      <c r="A2208" s="140"/>
      <c r="S2208" s="140"/>
    </row>
    <row r="2209" spans="1:19" x14ac:dyDescent="0.25">
      <c r="A2209" s="140"/>
      <c r="S2209" s="140"/>
    </row>
    <row r="2210" spans="1:19" x14ac:dyDescent="0.25">
      <c r="A2210" s="140"/>
      <c r="S2210" s="140"/>
    </row>
    <row r="2211" spans="1:19" x14ac:dyDescent="0.25">
      <c r="A2211" s="140"/>
      <c r="S2211" s="140"/>
    </row>
    <row r="2212" spans="1:19" x14ac:dyDescent="0.25">
      <c r="A2212" s="140"/>
      <c r="S2212" s="140"/>
    </row>
    <row r="2213" spans="1:19" x14ac:dyDescent="0.25">
      <c r="A2213" s="140"/>
      <c r="S2213" s="140"/>
    </row>
    <row r="2214" spans="1:19" x14ac:dyDescent="0.25">
      <c r="A2214" s="140"/>
      <c r="S2214" s="140"/>
    </row>
    <row r="2215" spans="1:19" x14ac:dyDescent="0.25">
      <c r="A2215" s="140"/>
      <c r="S2215" s="140"/>
    </row>
    <row r="2216" spans="1:19" x14ac:dyDescent="0.25">
      <c r="A2216" s="140"/>
      <c r="S2216" s="140"/>
    </row>
    <row r="2217" spans="1:19" x14ac:dyDescent="0.25">
      <c r="A2217" s="140"/>
      <c r="S2217" s="140"/>
    </row>
    <row r="2218" spans="1:19" x14ac:dyDescent="0.25">
      <c r="A2218" s="140"/>
      <c r="S2218" s="140"/>
    </row>
    <row r="2219" spans="1:19" x14ac:dyDescent="0.25">
      <c r="A2219" s="140"/>
      <c r="S2219" s="140"/>
    </row>
    <row r="2220" spans="1:19" x14ac:dyDescent="0.25">
      <c r="A2220" s="140"/>
      <c r="S2220" s="140"/>
    </row>
    <row r="2221" spans="1:19" x14ac:dyDescent="0.25">
      <c r="A2221" s="140"/>
      <c r="S2221" s="140"/>
    </row>
    <row r="2222" spans="1:19" x14ac:dyDescent="0.25">
      <c r="A2222" s="140"/>
      <c r="S2222" s="140"/>
    </row>
    <row r="2223" spans="1:19" x14ac:dyDescent="0.25">
      <c r="A2223" s="140"/>
      <c r="S2223" s="140"/>
    </row>
    <row r="2224" spans="1:19" x14ac:dyDescent="0.25">
      <c r="A2224" s="140"/>
      <c r="S2224" s="140"/>
    </row>
    <row r="2225" spans="1:19" x14ac:dyDescent="0.25">
      <c r="A2225" s="140"/>
      <c r="S2225" s="140"/>
    </row>
    <row r="2226" spans="1:19" x14ac:dyDescent="0.25">
      <c r="A2226" s="140"/>
      <c r="S2226" s="140"/>
    </row>
    <row r="2227" spans="1:19" x14ac:dyDescent="0.25">
      <c r="A2227" s="140"/>
      <c r="S2227" s="140"/>
    </row>
    <row r="2228" spans="1:19" x14ac:dyDescent="0.25">
      <c r="A2228" s="140"/>
      <c r="S2228" s="140"/>
    </row>
    <row r="2229" spans="1:19" x14ac:dyDescent="0.25">
      <c r="A2229" s="140"/>
      <c r="S2229" s="140"/>
    </row>
    <row r="2230" spans="1:19" x14ac:dyDescent="0.25">
      <c r="A2230" s="140"/>
      <c r="S2230" s="140"/>
    </row>
    <row r="2231" spans="1:19" x14ac:dyDescent="0.25">
      <c r="A2231" s="140"/>
      <c r="S2231" s="140"/>
    </row>
    <row r="2232" spans="1:19" x14ac:dyDescent="0.25">
      <c r="A2232" s="140"/>
      <c r="S2232" s="140"/>
    </row>
    <row r="2233" spans="1:19" x14ac:dyDescent="0.25">
      <c r="A2233" s="140"/>
      <c r="S2233" s="140"/>
    </row>
    <row r="2234" spans="1:19" x14ac:dyDescent="0.25">
      <c r="A2234" s="140"/>
      <c r="S2234" s="140"/>
    </row>
    <row r="2235" spans="1:19" x14ac:dyDescent="0.25">
      <c r="A2235" s="140"/>
      <c r="S2235" s="140"/>
    </row>
    <row r="2236" spans="1:19" x14ac:dyDescent="0.25">
      <c r="A2236" s="140"/>
      <c r="S2236" s="140"/>
    </row>
    <row r="2237" spans="1:19" x14ac:dyDescent="0.25">
      <c r="A2237" s="140"/>
      <c r="S2237" s="140"/>
    </row>
    <row r="2238" spans="1:19" x14ac:dyDescent="0.25">
      <c r="A2238" s="140"/>
      <c r="S2238" s="140"/>
    </row>
    <row r="2239" spans="1:19" x14ac:dyDescent="0.25">
      <c r="A2239" s="140"/>
      <c r="S2239" s="140"/>
    </row>
    <row r="2240" spans="1:19" x14ac:dyDescent="0.25">
      <c r="A2240" s="140"/>
      <c r="S2240" s="140"/>
    </row>
    <row r="2241" spans="1:19" x14ac:dyDescent="0.25">
      <c r="A2241" s="140"/>
      <c r="S2241" s="140"/>
    </row>
    <row r="2242" spans="1:19" x14ac:dyDescent="0.25">
      <c r="A2242" s="140"/>
      <c r="S2242" s="140"/>
    </row>
    <row r="2243" spans="1:19" x14ac:dyDescent="0.25">
      <c r="A2243" s="140"/>
      <c r="S2243" s="140"/>
    </row>
    <row r="2244" spans="1:19" x14ac:dyDescent="0.25">
      <c r="A2244" s="140"/>
      <c r="S2244" s="140"/>
    </row>
    <row r="2245" spans="1:19" x14ac:dyDescent="0.25">
      <c r="A2245" s="140"/>
      <c r="S2245" s="140"/>
    </row>
    <row r="2246" spans="1:19" x14ac:dyDescent="0.25">
      <c r="A2246" s="140"/>
      <c r="S2246" s="140"/>
    </row>
    <row r="2247" spans="1:19" x14ac:dyDescent="0.25">
      <c r="A2247" s="140"/>
      <c r="S2247" s="140"/>
    </row>
    <row r="2248" spans="1:19" x14ac:dyDescent="0.25">
      <c r="A2248" s="140"/>
      <c r="S2248" s="140"/>
    </row>
    <row r="2249" spans="1:19" x14ac:dyDescent="0.25">
      <c r="A2249" s="140"/>
      <c r="S2249" s="140"/>
    </row>
    <row r="2250" spans="1:19" x14ac:dyDescent="0.25">
      <c r="A2250" s="140"/>
      <c r="S2250" s="140"/>
    </row>
    <row r="2251" spans="1:19" x14ac:dyDescent="0.25">
      <c r="A2251" s="140"/>
      <c r="S2251" s="140"/>
    </row>
    <row r="2252" spans="1:19" x14ac:dyDescent="0.25">
      <c r="A2252" s="140"/>
      <c r="S2252" s="140"/>
    </row>
    <row r="2253" spans="1:19" x14ac:dyDescent="0.25">
      <c r="A2253" s="140"/>
      <c r="S2253" s="140"/>
    </row>
    <row r="2254" spans="1:19" x14ac:dyDescent="0.25">
      <c r="A2254" s="140"/>
      <c r="S2254" s="140"/>
    </row>
    <row r="2255" spans="1:19" x14ac:dyDescent="0.25">
      <c r="A2255" s="140"/>
      <c r="S2255" s="140"/>
    </row>
    <row r="2256" spans="1:19" x14ac:dyDescent="0.25">
      <c r="A2256" s="140"/>
      <c r="S2256" s="140"/>
    </row>
    <row r="2257" spans="1:19" x14ac:dyDescent="0.25">
      <c r="A2257" s="140"/>
      <c r="S2257" s="140"/>
    </row>
    <row r="2258" spans="1:19" x14ac:dyDescent="0.25">
      <c r="A2258" s="140"/>
      <c r="S2258" s="140"/>
    </row>
    <row r="2259" spans="1:19" x14ac:dyDescent="0.25">
      <c r="A2259" s="140"/>
      <c r="S2259" s="140"/>
    </row>
    <row r="2260" spans="1:19" x14ac:dyDescent="0.25">
      <c r="A2260" s="140"/>
      <c r="S2260" s="140"/>
    </row>
    <row r="2261" spans="1:19" x14ac:dyDescent="0.25">
      <c r="A2261" s="140"/>
      <c r="S2261" s="140"/>
    </row>
    <row r="2262" spans="1:19" x14ac:dyDescent="0.25">
      <c r="A2262" s="140"/>
      <c r="S2262" s="140"/>
    </row>
    <row r="2263" spans="1:19" x14ac:dyDescent="0.25">
      <c r="A2263" s="140"/>
      <c r="S2263" s="140"/>
    </row>
    <row r="2264" spans="1:19" x14ac:dyDescent="0.25">
      <c r="A2264" s="140"/>
      <c r="S2264" s="140"/>
    </row>
    <row r="2265" spans="1:19" x14ac:dyDescent="0.25">
      <c r="A2265" s="140"/>
      <c r="S2265" s="140"/>
    </row>
    <row r="2266" spans="1:19" x14ac:dyDescent="0.25">
      <c r="A2266" s="140"/>
      <c r="S2266" s="140"/>
    </row>
    <row r="2267" spans="1:19" x14ac:dyDescent="0.25">
      <c r="A2267" s="140"/>
      <c r="S2267" s="140"/>
    </row>
    <row r="2268" spans="1:19" x14ac:dyDescent="0.25">
      <c r="A2268" s="140"/>
      <c r="S2268" s="140"/>
    </row>
    <row r="2269" spans="1:19" x14ac:dyDescent="0.25">
      <c r="A2269" s="140"/>
      <c r="S2269" s="140"/>
    </row>
    <row r="2270" spans="1:19" x14ac:dyDescent="0.25">
      <c r="A2270" s="140"/>
      <c r="S2270" s="140"/>
    </row>
    <row r="2271" spans="1:19" x14ac:dyDescent="0.25">
      <c r="A2271" s="140"/>
      <c r="S2271" s="140"/>
    </row>
    <row r="2272" spans="1:19" x14ac:dyDescent="0.25">
      <c r="A2272" s="140"/>
      <c r="S2272" s="140"/>
    </row>
    <row r="2273" spans="1:19" x14ac:dyDescent="0.25">
      <c r="A2273" s="140"/>
      <c r="S2273" s="140"/>
    </row>
    <row r="2274" spans="1:19" x14ac:dyDescent="0.25">
      <c r="A2274" s="140"/>
      <c r="S2274" s="140"/>
    </row>
    <row r="2275" spans="1:19" x14ac:dyDescent="0.25">
      <c r="A2275" s="140"/>
      <c r="S2275" s="140"/>
    </row>
    <row r="2276" spans="1:19" x14ac:dyDescent="0.25">
      <c r="A2276" s="140"/>
      <c r="S2276" s="140"/>
    </row>
    <row r="2277" spans="1:19" x14ac:dyDescent="0.25">
      <c r="A2277" s="140"/>
      <c r="S2277" s="140"/>
    </row>
    <row r="2278" spans="1:19" x14ac:dyDescent="0.25">
      <c r="A2278" s="140"/>
      <c r="S2278" s="140"/>
    </row>
    <row r="2279" spans="1:19" x14ac:dyDescent="0.25">
      <c r="A2279" s="140"/>
      <c r="S2279" s="140"/>
    </row>
    <row r="2280" spans="1:19" x14ac:dyDescent="0.25">
      <c r="A2280" s="140"/>
      <c r="S2280" s="140"/>
    </row>
    <row r="2281" spans="1:19" x14ac:dyDescent="0.25">
      <c r="A2281" s="140"/>
      <c r="S2281" s="140"/>
    </row>
    <row r="2282" spans="1:19" x14ac:dyDescent="0.25">
      <c r="A2282" s="140"/>
      <c r="S2282" s="140"/>
    </row>
    <row r="2283" spans="1:19" x14ac:dyDescent="0.25">
      <c r="A2283" s="140"/>
      <c r="S2283" s="140"/>
    </row>
    <row r="2284" spans="1:19" x14ac:dyDescent="0.25">
      <c r="A2284" s="140"/>
      <c r="S2284" s="140"/>
    </row>
    <row r="2285" spans="1:19" x14ac:dyDescent="0.25">
      <c r="A2285" s="140"/>
      <c r="S2285" s="140"/>
    </row>
    <row r="2286" spans="1:19" x14ac:dyDescent="0.25">
      <c r="A2286" s="140"/>
      <c r="S2286" s="140"/>
    </row>
    <row r="2287" spans="1:19" x14ac:dyDescent="0.25">
      <c r="A2287" s="140"/>
      <c r="S2287" s="140"/>
    </row>
    <row r="2288" spans="1:19" x14ac:dyDescent="0.25">
      <c r="A2288" s="140"/>
      <c r="S2288" s="140"/>
    </row>
    <row r="2289" spans="1:19" x14ac:dyDescent="0.25">
      <c r="A2289" s="140"/>
      <c r="S2289" s="140"/>
    </row>
    <row r="2290" spans="1:19" x14ac:dyDescent="0.25">
      <c r="A2290" s="140"/>
      <c r="S2290" s="140"/>
    </row>
    <row r="2291" spans="1:19" x14ac:dyDescent="0.25">
      <c r="A2291" s="140"/>
      <c r="S2291" s="140"/>
    </row>
    <row r="2292" spans="1:19" x14ac:dyDescent="0.25">
      <c r="A2292" s="140"/>
      <c r="S2292" s="140"/>
    </row>
    <row r="2293" spans="1:19" x14ac:dyDescent="0.25">
      <c r="A2293" s="140"/>
      <c r="S2293" s="140"/>
    </row>
    <row r="2294" spans="1:19" x14ac:dyDescent="0.25">
      <c r="A2294" s="140"/>
      <c r="S2294" s="140"/>
    </row>
    <row r="2295" spans="1:19" x14ac:dyDescent="0.25">
      <c r="A2295" s="140"/>
      <c r="S2295" s="140"/>
    </row>
    <row r="2296" spans="1:19" x14ac:dyDescent="0.25">
      <c r="A2296" s="140"/>
      <c r="S2296" s="140"/>
    </row>
    <row r="2297" spans="1:19" x14ac:dyDescent="0.25">
      <c r="A2297" s="140"/>
      <c r="S2297" s="140"/>
    </row>
    <row r="2298" spans="1:19" x14ac:dyDescent="0.25">
      <c r="A2298" s="140"/>
      <c r="S2298" s="140"/>
    </row>
    <row r="2299" spans="1:19" x14ac:dyDescent="0.25">
      <c r="A2299" s="140"/>
      <c r="S2299" s="140"/>
    </row>
    <row r="2300" spans="1:19" x14ac:dyDescent="0.25">
      <c r="A2300" s="140"/>
      <c r="S2300" s="140"/>
    </row>
    <row r="2301" spans="1:19" x14ac:dyDescent="0.25">
      <c r="A2301" s="140"/>
      <c r="S2301" s="140"/>
    </row>
    <row r="2302" spans="1:19" x14ac:dyDescent="0.25">
      <c r="A2302" s="140"/>
      <c r="S2302" s="140"/>
    </row>
    <row r="2303" spans="1:19" x14ac:dyDescent="0.25">
      <c r="A2303" s="140"/>
      <c r="S2303" s="140"/>
    </row>
    <row r="2304" spans="1:19" x14ac:dyDescent="0.25">
      <c r="A2304" s="140"/>
      <c r="S2304" s="140"/>
    </row>
    <row r="2305" spans="1:19" x14ac:dyDescent="0.25">
      <c r="A2305" s="140"/>
      <c r="S2305" s="140"/>
    </row>
    <row r="2306" spans="1:19" x14ac:dyDescent="0.25">
      <c r="A2306" s="140"/>
      <c r="S2306" s="140"/>
    </row>
    <row r="2307" spans="1:19" x14ac:dyDescent="0.25">
      <c r="A2307" s="140"/>
      <c r="S2307" s="140"/>
    </row>
    <row r="2308" spans="1:19" x14ac:dyDescent="0.25">
      <c r="A2308" s="140"/>
      <c r="S2308" s="140"/>
    </row>
    <row r="2309" spans="1:19" x14ac:dyDescent="0.25">
      <c r="A2309" s="140"/>
      <c r="S2309" s="140"/>
    </row>
    <row r="2310" spans="1:19" x14ac:dyDescent="0.25">
      <c r="A2310" s="140"/>
      <c r="S2310" s="140"/>
    </row>
    <row r="2311" spans="1:19" x14ac:dyDescent="0.25">
      <c r="A2311" s="140"/>
      <c r="S2311" s="140"/>
    </row>
    <row r="2312" spans="1:19" x14ac:dyDescent="0.25">
      <c r="A2312" s="140"/>
      <c r="S2312" s="140"/>
    </row>
    <row r="2313" spans="1:19" x14ac:dyDescent="0.25">
      <c r="A2313" s="140"/>
      <c r="S2313" s="140"/>
    </row>
    <row r="2314" spans="1:19" x14ac:dyDescent="0.25">
      <c r="A2314" s="140"/>
      <c r="S2314" s="140"/>
    </row>
    <row r="2315" spans="1:19" x14ac:dyDescent="0.25">
      <c r="A2315" s="140"/>
      <c r="S2315" s="140"/>
    </row>
    <row r="2316" spans="1:19" x14ac:dyDescent="0.25">
      <c r="A2316" s="140"/>
      <c r="S2316" s="140"/>
    </row>
    <row r="2317" spans="1:19" x14ac:dyDescent="0.25">
      <c r="A2317" s="140"/>
      <c r="S2317" s="140"/>
    </row>
    <row r="2318" spans="1:19" x14ac:dyDescent="0.25">
      <c r="A2318" s="140"/>
      <c r="S2318" s="140"/>
    </row>
    <row r="2319" spans="1:19" x14ac:dyDescent="0.25">
      <c r="A2319" s="140"/>
      <c r="S2319" s="140"/>
    </row>
    <row r="2320" spans="1:19" x14ac:dyDescent="0.25">
      <c r="A2320" s="140"/>
      <c r="S2320" s="140"/>
    </row>
    <row r="2321" spans="1:19" x14ac:dyDescent="0.25">
      <c r="A2321" s="140"/>
      <c r="S2321" s="140"/>
    </row>
    <row r="2322" spans="1:19" x14ac:dyDescent="0.25">
      <c r="A2322" s="140"/>
      <c r="S2322" s="140"/>
    </row>
    <row r="2323" spans="1:19" x14ac:dyDescent="0.25">
      <c r="A2323" s="140"/>
      <c r="S2323" s="140"/>
    </row>
    <row r="2324" spans="1:19" x14ac:dyDescent="0.25">
      <c r="A2324" s="140"/>
      <c r="S2324" s="140"/>
    </row>
    <row r="2325" spans="1:19" x14ac:dyDescent="0.25">
      <c r="A2325" s="140"/>
      <c r="S2325" s="140"/>
    </row>
    <row r="2326" spans="1:19" x14ac:dyDescent="0.25">
      <c r="A2326" s="140"/>
      <c r="S2326" s="140"/>
    </row>
    <row r="2327" spans="1:19" x14ac:dyDescent="0.25">
      <c r="A2327" s="140"/>
      <c r="S2327" s="140"/>
    </row>
    <row r="2328" spans="1:19" x14ac:dyDescent="0.25">
      <c r="A2328" s="140"/>
      <c r="S2328" s="140"/>
    </row>
    <row r="2329" spans="1:19" x14ac:dyDescent="0.25">
      <c r="A2329" s="140"/>
      <c r="S2329" s="140"/>
    </row>
    <row r="2330" spans="1:19" x14ac:dyDescent="0.25">
      <c r="A2330" s="140"/>
      <c r="S2330" s="140"/>
    </row>
    <row r="2331" spans="1:19" x14ac:dyDescent="0.25">
      <c r="A2331" s="140"/>
      <c r="S2331" s="140"/>
    </row>
    <row r="2332" spans="1:19" x14ac:dyDescent="0.25">
      <c r="A2332" s="140"/>
      <c r="S2332" s="140"/>
    </row>
    <row r="2333" spans="1:19" x14ac:dyDescent="0.25">
      <c r="A2333" s="140"/>
      <c r="S2333" s="140"/>
    </row>
    <row r="2334" spans="1:19" x14ac:dyDescent="0.25">
      <c r="A2334" s="140"/>
      <c r="S2334" s="140"/>
    </row>
    <row r="2335" spans="1:19" x14ac:dyDescent="0.25">
      <c r="A2335" s="140"/>
      <c r="S2335" s="140"/>
    </row>
    <row r="2336" spans="1:19" x14ac:dyDescent="0.25">
      <c r="A2336" s="140"/>
      <c r="S2336" s="140"/>
    </row>
    <row r="2337" spans="1:19" x14ac:dyDescent="0.25">
      <c r="A2337" s="140"/>
      <c r="S2337" s="140"/>
    </row>
    <row r="2338" spans="1:19" x14ac:dyDescent="0.25">
      <c r="A2338" s="140"/>
      <c r="S2338" s="140"/>
    </row>
    <row r="2339" spans="1:19" x14ac:dyDescent="0.25">
      <c r="A2339" s="140"/>
      <c r="S2339" s="140"/>
    </row>
    <row r="2340" spans="1:19" x14ac:dyDescent="0.25">
      <c r="A2340" s="140"/>
      <c r="S2340" s="140"/>
    </row>
    <row r="2341" spans="1:19" x14ac:dyDescent="0.25">
      <c r="A2341" s="140"/>
      <c r="S2341" s="140"/>
    </row>
    <row r="2342" spans="1:19" x14ac:dyDescent="0.25">
      <c r="A2342" s="140"/>
      <c r="S2342" s="140"/>
    </row>
    <row r="2343" spans="1:19" x14ac:dyDescent="0.25">
      <c r="A2343" s="140"/>
      <c r="S2343" s="140"/>
    </row>
    <row r="2344" spans="1:19" x14ac:dyDescent="0.25">
      <c r="A2344" s="140"/>
      <c r="S2344" s="140"/>
    </row>
    <row r="2345" spans="1:19" x14ac:dyDescent="0.25">
      <c r="A2345" s="140"/>
      <c r="S2345" s="140"/>
    </row>
    <row r="2346" spans="1:19" x14ac:dyDescent="0.25">
      <c r="A2346" s="140"/>
      <c r="S2346" s="140"/>
    </row>
    <row r="2347" spans="1:19" x14ac:dyDescent="0.25">
      <c r="A2347" s="140"/>
      <c r="S2347" s="140"/>
    </row>
    <row r="2348" spans="1:19" x14ac:dyDescent="0.25">
      <c r="A2348" s="140"/>
      <c r="S2348" s="140"/>
    </row>
    <row r="2349" spans="1:19" x14ac:dyDescent="0.25">
      <c r="A2349" s="140"/>
      <c r="S2349" s="140"/>
    </row>
    <row r="2350" spans="1:19" x14ac:dyDescent="0.25">
      <c r="A2350" s="140"/>
      <c r="S2350" s="140"/>
    </row>
    <row r="2351" spans="1:19" x14ac:dyDescent="0.25">
      <c r="A2351" s="140"/>
      <c r="S2351" s="140"/>
    </row>
    <row r="2352" spans="1:19" x14ac:dyDescent="0.25">
      <c r="A2352" s="140"/>
      <c r="S2352" s="140"/>
    </row>
    <row r="2353" spans="1:19" x14ac:dyDescent="0.25">
      <c r="A2353" s="140"/>
      <c r="S2353" s="140"/>
    </row>
    <row r="2354" spans="1:19" x14ac:dyDescent="0.25">
      <c r="A2354" s="140"/>
      <c r="S2354" s="140"/>
    </row>
    <row r="2355" spans="1:19" x14ac:dyDescent="0.25">
      <c r="A2355" s="140"/>
      <c r="S2355" s="140"/>
    </row>
    <row r="2356" spans="1:19" x14ac:dyDescent="0.25">
      <c r="A2356" s="140"/>
      <c r="S2356" s="140"/>
    </row>
    <row r="2357" spans="1:19" x14ac:dyDescent="0.25">
      <c r="A2357" s="140"/>
      <c r="S2357" s="140"/>
    </row>
    <row r="2358" spans="1:19" x14ac:dyDescent="0.25">
      <c r="A2358" s="140"/>
      <c r="S2358" s="140"/>
    </row>
    <row r="2359" spans="1:19" x14ac:dyDescent="0.25">
      <c r="A2359" s="140"/>
      <c r="S2359" s="140"/>
    </row>
    <row r="2360" spans="1:19" x14ac:dyDescent="0.25">
      <c r="A2360" s="140"/>
      <c r="S2360" s="140"/>
    </row>
    <row r="2361" spans="1:19" x14ac:dyDescent="0.25">
      <c r="A2361" s="140"/>
      <c r="S2361" s="140"/>
    </row>
    <row r="2362" spans="1:19" x14ac:dyDescent="0.25">
      <c r="A2362" s="140"/>
      <c r="S2362" s="140"/>
    </row>
    <row r="2363" spans="1:19" x14ac:dyDescent="0.25">
      <c r="A2363" s="140"/>
      <c r="S2363" s="140"/>
    </row>
    <row r="2364" spans="1:19" x14ac:dyDescent="0.25">
      <c r="A2364" s="140"/>
      <c r="S2364" s="140"/>
    </row>
    <row r="2365" spans="1:19" x14ac:dyDescent="0.25">
      <c r="A2365" s="140"/>
      <c r="S2365" s="140"/>
    </row>
    <row r="2366" spans="1:19" x14ac:dyDescent="0.25">
      <c r="A2366" s="140"/>
      <c r="S2366" s="140"/>
    </row>
    <row r="2367" spans="1:19" x14ac:dyDescent="0.25">
      <c r="A2367" s="140"/>
      <c r="S2367" s="140"/>
    </row>
    <row r="2368" spans="1:19" x14ac:dyDescent="0.25">
      <c r="A2368" s="140"/>
      <c r="S2368" s="140"/>
    </row>
    <row r="2369" spans="1:19" x14ac:dyDescent="0.25">
      <c r="A2369" s="140"/>
      <c r="S2369" s="140"/>
    </row>
    <row r="2370" spans="1:19" x14ac:dyDescent="0.25">
      <c r="A2370" s="140"/>
      <c r="S2370" s="140"/>
    </row>
    <row r="2371" spans="1:19" x14ac:dyDescent="0.25">
      <c r="A2371" s="140"/>
      <c r="S2371" s="140"/>
    </row>
    <row r="2372" spans="1:19" x14ac:dyDescent="0.25">
      <c r="A2372" s="140"/>
      <c r="S2372" s="140"/>
    </row>
    <row r="2373" spans="1:19" x14ac:dyDescent="0.25">
      <c r="A2373" s="140"/>
      <c r="S2373" s="140"/>
    </row>
    <row r="2374" spans="1:19" x14ac:dyDescent="0.25">
      <c r="A2374" s="140"/>
      <c r="S2374" s="140"/>
    </row>
    <row r="2375" spans="1:19" x14ac:dyDescent="0.25">
      <c r="A2375" s="140"/>
      <c r="S2375" s="140"/>
    </row>
    <row r="2376" spans="1:19" x14ac:dyDescent="0.25">
      <c r="A2376" s="140"/>
      <c r="S2376" s="140"/>
    </row>
    <row r="2377" spans="1:19" x14ac:dyDescent="0.25">
      <c r="A2377" s="140"/>
      <c r="S2377" s="140"/>
    </row>
    <row r="2378" spans="1:19" x14ac:dyDescent="0.25">
      <c r="A2378" s="140"/>
      <c r="S2378" s="140"/>
    </row>
    <row r="2379" spans="1:19" x14ac:dyDescent="0.25">
      <c r="A2379" s="140"/>
      <c r="S2379" s="140"/>
    </row>
    <row r="2380" spans="1:19" x14ac:dyDescent="0.25">
      <c r="A2380" s="140"/>
      <c r="S2380" s="140"/>
    </row>
    <row r="2381" spans="1:19" x14ac:dyDescent="0.25">
      <c r="A2381" s="140"/>
      <c r="S2381" s="140"/>
    </row>
    <row r="2382" spans="1:19" x14ac:dyDescent="0.25">
      <c r="A2382" s="140"/>
      <c r="S2382" s="140"/>
    </row>
    <row r="2383" spans="1:19" x14ac:dyDescent="0.25">
      <c r="A2383" s="140"/>
      <c r="S2383" s="140"/>
    </row>
    <row r="2384" spans="1:19" x14ac:dyDescent="0.25">
      <c r="A2384" s="140"/>
      <c r="S2384" s="140"/>
    </row>
    <row r="2385" spans="1:19" x14ac:dyDescent="0.25">
      <c r="A2385" s="140"/>
      <c r="S2385" s="140"/>
    </row>
    <row r="2386" spans="1:19" x14ac:dyDescent="0.25">
      <c r="A2386" s="140"/>
      <c r="S2386" s="140"/>
    </row>
    <row r="2387" spans="1:19" x14ac:dyDescent="0.25">
      <c r="A2387" s="140"/>
      <c r="S2387" s="140"/>
    </row>
    <row r="2388" spans="1:19" x14ac:dyDescent="0.25">
      <c r="A2388" s="140"/>
      <c r="S2388" s="140"/>
    </row>
    <row r="2389" spans="1:19" x14ac:dyDescent="0.25">
      <c r="A2389" s="140"/>
      <c r="S2389" s="140"/>
    </row>
    <row r="2390" spans="1:19" x14ac:dyDescent="0.25">
      <c r="A2390" s="140"/>
      <c r="S2390" s="140"/>
    </row>
    <row r="2391" spans="1:19" x14ac:dyDescent="0.25">
      <c r="A2391" s="140"/>
      <c r="S2391" s="140"/>
    </row>
    <row r="2392" spans="1:19" x14ac:dyDescent="0.25">
      <c r="A2392" s="140"/>
      <c r="S2392" s="140"/>
    </row>
    <row r="2393" spans="1:19" x14ac:dyDescent="0.25">
      <c r="A2393" s="140"/>
      <c r="S2393" s="140"/>
    </row>
    <row r="2394" spans="1:19" x14ac:dyDescent="0.25">
      <c r="A2394" s="140"/>
      <c r="S2394" s="140"/>
    </row>
    <row r="2395" spans="1:19" x14ac:dyDescent="0.25">
      <c r="A2395" s="140"/>
      <c r="S2395" s="140"/>
    </row>
    <row r="2396" spans="1:19" x14ac:dyDescent="0.25">
      <c r="A2396" s="140"/>
      <c r="S2396" s="140"/>
    </row>
    <row r="2397" spans="1:19" x14ac:dyDescent="0.25">
      <c r="A2397" s="140"/>
      <c r="S2397" s="140"/>
    </row>
    <row r="2398" spans="1:19" x14ac:dyDescent="0.25">
      <c r="A2398" s="140"/>
      <c r="S2398" s="140"/>
    </row>
    <row r="2399" spans="1:19" x14ac:dyDescent="0.25">
      <c r="A2399" s="140"/>
      <c r="S2399" s="140"/>
    </row>
    <row r="2400" spans="1:19" x14ac:dyDescent="0.25">
      <c r="A2400" s="140"/>
      <c r="S2400" s="140"/>
    </row>
    <row r="2401" spans="1:19" x14ac:dyDescent="0.25">
      <c r="A2401" s="140"/>
      <c r="S2401" s="140"/>
    </row>
    <row r="2402" spans="1:19" x14ac:dyDescent="0.25">
      <c r="A2402" s="140"/>
      <c r="S2402" s="140"/>
    </row>
    <row r="2403" spans="1:19" x14ac:dyDescent="0.25">
      <c r="A2403" s="140"/>
      <c r="S2403" s="140"/>
    </row>
    <row r="2404" spans="1:19" x14ac:dyDescent="0.25">
      <c r="A2404" s="140"/>
      <c r="S2404" s="140"/>
    </row>
    <row r="2405" spans="1:19" x14ac:dyDescent="0.25">
      <c r="A2405" s="140"/>
      <c r="S2405" s="140"/>
    </row>
    <row r="2406" spans="1:19" x14ac:dyDescent="0.25">
      <c r="A2406" s="140"/>
      <c r="S2406" s="140"/>
    </row>
    <row r="2407" spans="1:19" x14ac:dyDescent="0.25">
      <c r="A2407" s="140"/>
      <c r="S2407" s="140"/>
    </row>
    <row r="2408" spans="1:19" x14ac:dyDescent="0.25">
      <c r="A2408" s="140"/>
      <c r="S2408" s="140"/>
    </row>
    <row r="2409" spans="1:19" x14ac:dyDescent="0.25">
      <c r="A2409" s="140"/>
      <c r="S2409" s="140"/>
    </row>
    <row r="2410" spans="1:19" x14ac:dyDescent="0.25">
      <c r="A2410" s="140"/>
      <c r="S2410" s="140"/>
    </row>
    <row r="2411" spans="1:19" x14ac:dyDescent="0.25">
      <c r="A2411" s="140"/>
      <c r="S2411" s="140"/>
    </row>
    <row r="2412" spans="1:19" x14ac:dyDescent="0.25">
      <c r="A2412" s="140"/>
      <c r="S2412" s="140"/>
    </row>
    <row r="2413" spans="1:19" x14ac:dyDescent="0.25">
      <c r="A2413" s="140"/>
      <c r="S2413" s="140"/>
    </row>
    <row r="2414" spans="1:19" x14ac:dyDescent="0.25">
      <c r="A2414" s="140"/>
      <c r="S2414" s="140"/>
    </row>
    <row r="2415" spans="1:19" x14ac:dyDescent="0.25">
      <c r="A2415" s="140"/>
      <c r="S2415" s="140"/>
    </row>
    <row r="2416" spans="1:19" x14ac:dyDescent="0.25">
      <c r="A2416" s="140"/>
      <c r="S2416" s="140"/>
    </row>
    <row r="2417" spans="1:19" x14ac:dyDescent="0.25">
      <c r="A2417" s="140"/>
      <c r="S2417" s="140"/>
    </row>
    <row r="2418" spans="1:19" x14ac:dyDescent="0.25">
      <c r="A2418" s="140"/>
      <c r="S2418" s="140"/>
    </row>
    <row r="2419" spans="1:19" x14ac:dyDescent="0.25">
      <c r="A2419" s="140"/>
      <c r="S2419" s="140"/>
    </row>
    <row r="2420" spans="1:19" x14ac:dyDescent="0.25">
      <c r="A2420" s="140"/>
      <c r="S2420" s="140"/>
    </row>
    <row r="2421" spans="1:19" x14ac:dyDescent="0.25">
      <c r="A2421" s="140"/>
      <c r="S2421" s="140"/>
    </row>
    <row r="2422" spans="1:19" x14ac:dyDescent="0.25">
      <c r="A2422" s="140"/>
      <c r="S2422" s="140"/>
    </row>
    <row r="2423" spans="1:19" x14ac:dyDescent="0.25">
      <c r="A2423" s="140"/>
      <c r="S2423" s="140"/>
    </row>
    <row r="2424" spans="1:19" x14ac:dyDescent="0.25">
      <c r="A2424" s="140"/>
      <c r="S2424" s="140"/>
    </row>
    <row r="2425" spans="1:19" x14ac:dyDescent="0.25">
      <c r="A2425" s="140"/>
      <c r="S2425" s="140"/>
    </row>
    <row r="2426" spans="1:19" x14ac:dyDescent="0.25">
      <c r="A2426" s="140"/>
      <c r="S2426" s="140"/>
    </row>
    <row r="2427" spans="1:19" x14ac:dyDescent="0.25">
      <c r="A2427" s="140"/>
      <c r="S2427" s="140"/>
    </row>
    <row r="2428" spans="1:19" x14ac:dyDescent="0.25">
      <c r="A2428" s="140"/>
      <c r="S2428" s="140"/>
    </row>
    <row r="2429" spans="1:19" x14ac:dyDescent="0.25">
      <c r="A2429" s="140"/>
      <c r="S2429" s="140"/>
    </row>
    <row r="2430" spans="1:19" x14ac:dyDescent="0.25">
      <c r="A2430" s="140"/>
      <c r="S2430" s="140"/>
    </row>
    <row r="2431" spans="1:19" x14ac:dyDescent="0.25">
      <c r="A2431" s="140"/>
      <c r="S2431" s="140"/>
    </row>
    <row r="2432" spans="1:19" x14ac:dyDescent="0.25">
      <c r="A2432" s="140"/>
      <c r="S2432" s="140"/>
    </row>
    <row r="2433" spans="1:19" x14ac:dyDescent="0.25">
      <c r="A2433" s="140"/>
      <c r="S2433" s="140"/>
    </row>
    <row r="2434" spans="1:19" x14ac:dyDescent="0.25">
      <c r="A2434" s="140"/>
      <c r="S2434" s="140"/>
    </row>
    <row r="2435" spans="1:19" x14ac:dyDescent="0.25">
      <c r="A2435" s="140"/>
      <c r="S2435" s="140"/>
    </row>
    <row r="2436" spans="1:19" x14ac:dyDescent="0.25">
      <c r="A2436" s="140"/>
      <c r="S2436" s="140"/>
    </row>
    <row r="2437" spans="1:19" x14ac:dyDescent="0.25">
      <c r="A2437" s="140"/>
      <c r="S2437" s="140"/>
    </row>
    <row r="2438" spans="1:19" x14ac:dyDescent="0.25">
      <c r="A2438" s="140"/>
      <c r="S2438" s="140"/>
    </row>
    <row r="2439" spans="1:19" x14ac:dyDescent="0.25">
      <c r="A2439" s="140"/>
      <c r="S2439" s="140"/>
    </row>
    <row r="2440" spans="1:19" x14ac:dyDescent="0.25">
      <c r="A2440" s="140"/>
      <c r="S2440" s="140"/>
    </row>
    <row r="2441" spans="1:19" x14ac:dyDescent="0.25">
      <c r="A2441" s="140"/>
      <c r="S2441" s="140"/>
    </row>
    <row r="2442" spans="1:19" x14ac:dyDescent="0.25">
      <c r="A2442" s="140"/>
      <c r="S2442" s="140"/>
    </row>
    <row r="2443" spans="1:19" x14ac:dyDescent="0.25">
      <c r="A2443" s="140"/>
      <c r="S2443" s="140"/>
    </row>
    <row r="2444" spans="1:19" x14ac:dyDescent="0.25">
      <c r="A2444" s="140"/>
      <c r="S2444" s="140"/>
    </row>
    <row r="2445" spans="1:19" x14ac:dyDescent="0.25">
      <c r="A2445" s="140"/>
      <c r="S2445" s="140"/>
    </row>
    <row r="2446" spans="1:19" x14ac:dyDescent="0.25">
      <c r="A2446" s="140"/>
      <c r="S2446" s="140"/>
    </row>
    <row r="2447" spans="1:19" x14ac:dyDescent="0.25">
      <c r="A2447" s="140"/>
      <c r="S2447" s="140"/>
    </row>
    <row r="2448" spans="1:19" x14ac:dyDescent="0.25">
      <c r="A2448" s="140"/>
      <c r="S2448" s="140"/>
    </row>
    <row r="2449" spans="1:19" x14ac:dyDescent="0.25">
      <c r="A2449" s="140"/>
      <c r="S2449" s="140"/>
    </row>
    <row r="2450" spans="1:19" x14ac:dyDescent="0.25">
      <c r="A2450" s="140"/>
      <c r="S2450" s="140"/>
    </row>
    <row r="2451" spans="1:19" x14ac:dyDescent="0.25">
      <c r="A2451" s="140"/>
      <c r="S2451" s="140"/>
    </row>
    <row r="2452" spans="1:19" x14ac:dyDescent="0.25">
      <c r="A2452" s="140"/>
      <c r="S2452" s="140"/>
    </row>
    <row r="2453" spans="1:19" x14ac:dyDescent="0.25">
      <c r="A2453" s="140"/>
      <c r="S2453" s="140"/>
    </row>
    <row r="2454" spans="1:19" x14ac:dyDescent="0.25">
      <c r="A2454" s="140"/>
      <c r="S2454" s="140"/>
    </row>
    <row r="2455" spans="1:19" x14ac:dyDescent="0.25">
      <c r="A2455" s="140"/>
      <c r="S2455" s="140"/>
    </row>
    <row r="2456" spans="1:19" x14ac:dyDescent="0.25">
      <c r="A2456" s="140"/>
      <c r="S2456" s="140"/>
    </row>
    <row r="2457" spans="1:19" x14ac:dyDescent="0.25">
      <c r="A2457" s="140"/>
      <c r="S2457" s="140"/>
    </row>
    <row r="2458" spans="1:19" x14ac:dyDescent="0.25">
      <c r="A2458" s="140"/>
      <c r="S2458" s="140"/>
    </row>
    <row r="2459" spans="1:19" x14ac:dyDescent="0.25">
      <c r="A2459" s="140"/>
      <c r="S2459" s="140"/>
    </row>
    <row r="2460" spans="1:19" x14ac:dyDescent="0.25">
      <c r="A2460" s="140"/>
      <c r="S2460" s="140"/>
    </row>
    <row r="2461" spans="1:19" x14ac:dyDescent="0.25">
      <c r="A2461" s="140"/>
      <c r="S2461" s="140"/>
    </row>
    <row r="2462" spans="1:19" x14ac:dyDescent="0.25">
      <c r="A2462" s="140"/>
      <c r="S2462" s="140"/>
    </row>
    <row r="2463" spans="1:19" x14ac:dyDescent="0.25">
      <c r="A2463" s="140"/>
      <c r="S2463" s="140"/>
    </row>
    <row r="2464" spans="1:19" x14ac:dyDescent="0.25">
      <c r="A2464" s="140"/>
      <c r="S2464" s="140"/>
    </row>
    <row r="2465" spans="1:19" x14ac:dyDescent="0.25">
      <c r="A2465" s="140"/>
      <c r="S2465" s="140"/>
    </row>
    <row r="2466" spans="1:19" x14ac:dyDescent="0.25">
      <c r="A2466" s="140"/>
      <c r="S2466" s="140"/>
    </row>
    <row r="2467" spans="1:19" x14ac:dyDescent="0.25">
      <c r="A2467" s="140"/>
      <c r="S2467" s="140"/>
    </row>
    <row r="2468" spans="1:19" x14ac:dyDescent="0.25">
      <c r="A2468" s="140"/>
      <c r="S2468" s="140"/>
    </row>
    <row r="2469" spans="1:19" x14ac:dyDescent="0.25">
      <c r="A2469" s="140"/>
      <c r="S2469" s="140"/>
    </row>
    <row r="2470" spans="1:19" x14ac:dyDescent="0.25">
      <c r="A2470" s="140"/>
      <c r="S2470" s="140"/>
    </row>
    <row r="2471" spans="1:19" x14ac:dyDescent="0.25">
      <c r="A2471" s="140"/>
      <c r="S2471" s="140"/>
    </row>
    <row r="2472" spans="1:19" x14ac:dyDescent="0.25">
      <c r="A2472" s="140"/>
      <c r="S2472" s="140"/>
    </row>
    <row r="2473" spans="1:19" x14ac:dyDescent="0.25">
      <c r="A2473" s="140"/>
      <c r="S2473" s="140"/>
    </row>
    <row r="2474" spans="1:19" x14ac:dyDescent="0.25">
      <c r="A2474" s="140"/>
      <c r="S2474" s="140"/>
    </row>
    <row r="2475" spans="1:19" x14ac:dyDescent="0.25">
      <c r="A2475" s="140"/>
      <c r="S2475" s="140"/>
    </row>
    <row r="2476" spans="1:19" x14ac:dyDescent="0.25">
      <c r="A2476" s="140"/>
      <c r="S2476" s="140"/>
    </row>
    <row r="2477" spans="1:19" x14ac:dyDescent="0.25">
      <c r="A2477" s="140"/>
      <c r="S2477" s="140"/>
    </row>
    <row r="2478" spans="1:19" x14ac:dyDescent="0.25">
      <c r="A2478" s="140"/>
      <c r="S2478" s="140"/>
    </row>
    <row r="2479" spans="1:19" x14ac:dyDescent="0.25">
      <c r="A2479" s="140"/>
      <c r="S2479" s="140"/>
    </row>
    <row r="2480" spans="1:19" x14ac:dyDescent="0.25">
      <c r="A2480" s="140"/>
      <c r="S2480" s="140"/>
    </row>
    <row r="2481" spans="1:19" x14ac:dyDescent="0.25">
      <c r="A2481" s="140"/>
      <c r="S2481" s="140"/>
    </row>
    <row r="2482" spans="1:19" x14ac:dyDescent="0.25">
      <c r="A2482" s="140"/>
      <c r="S2482" s="140"/>
    </row>
    <row r="2483" spans="1:19" x14ac:dyDescent="0.25">
      <c r="A2483" s="140"/>
      <c r="S2483" s="140"/>
    </row>
    <row r="2484" spans="1:19" x14ac:dyDescent="0.25">
      <c r="A2484" s="140"/>
      <c r="S2484" s="140"/>
    </row>
    <row r="2485" spans="1:19" x14ac:dyDescent="0.25">
      <c r="A2485" s="140"/>
      <c r="S2485" s="140"/>
    </row>
    <row r="2486" spans="1:19" x14ac:dyDescent="0.25">
      <c r="A2486" s="140"/>
      <c r="S2486" s="140"/>
    </row>
    <row r="2487" spans="1:19" x14ac:dyDescent="0.25">
      <c r="A2487" s="140"/>
      <c r="S2487" s="140"/>
    </row>
    <row r="2488" spans="1:19" x14ac:dyDescent="0.25">
      <c r="A2488" s="140"/>
      <c r="S2488" s="140"/>
    </row>
    <row r="2489" spans="1:19" x14ac:dyDescent="0.25">
      <c r="A2489" s="140"/>
      <c r="S2489" s="140"/>
    </row>
    <row r="2490" spans="1:19" x14ac:dyDescent="0.25">
      <c r="A2490" s="140"/>
      <c r="S2490" s="140"/>
    </row>
    <row r="2491" spans="1:19" x14ac:dyDescent="0.25">
      <c r="A2491" s="140"/>
      <c r="S2491" s="140"/>
    </row>
    <row r="2492" spans="1:19" x14ac:dyDescent="0.25">
      <c r="A2492" s="140"/>
      <c r="S2492" s="140"/>
    </row>
    <row r="2493" spans="1:19" x14ac:dyDescent="0.25">
      <c r="A2493" s="140"/>
      <c r="S2493" s="140"/>
    </row>
    <row r="2494" spans="1:19" x14ac:dyDescent="0.25">
      <c r="A2494" s="140"/>
      <c r="S2494" s="140"/>
    </row>
    <row r="2495" spans="1:19" x14ac:dyDescent="0.25">
      <c r="A2495" s="140"/>
      <c r="S2495" s="140"/>
    </row>
    <row r="2496" spans="1:19" x14ac:dyDescent="0.25">
      <c r="A2496" s="140"/>
      <c r="S2496" s="140"/>
    </row>
    <row r="2497" spans="1:19" x14ac:dyDescent="0.25">
      <c r="A2497" s="140"/>
      <c r="S2497" s="140"/>
    </row>
    <row r="2498" spans="1:19" x14ac:dyDescent="0.25">
      <c r="A2498" s="140"/>
      <c r="S2498" s="140"/>
    </row>
    <row r="2499" spans="1:19" x14ac:dyDescent="0.25">
      <c r="A2499" s="140"/>
      <c r="S2499" s="140"/>
    </row>
    <row r="2500" spans="1:19" x14ac:dyDescent="0.25">
      <c r="A2500" s="140"/>
      <c r="S2500" s="140"/>
    </row>
    <row r="2501" spans="1:19" x14ac:dyDescent="0.25">
      <c r="A2501" s="140"/>
      <c r="S2501" s="140"/>
    </row>
    <row r="2502" spans="1:19" x14ac:dyDescent="0.25">
      <c r="A2502" s="140"/>
      <c r="S2502" s="140"/>
    </row>
    <row r="2503" spans="1:19" x14ac:dyDescent="0.25">
      <c r="A2503" s="140"/>
      <c r="S2503" s="140"/>
    </row>
    <row r="2504" spans="1:19" x14ac:dyDescent="0.25">
      <c r="A2504" s="140"/>
      <c r="S2504" s="140"/>
    </row>
    <row r="2505" spans="1:19" x14ac:dyDescent="0.25">
      <c r="A2505" s="140"/>
      <c r="S2505" s="140"/>
    </row>
    <row r="2506" spans="1:19" x14ac:dyDescent="0.25">
      <c r="A2506" s="140"/>
      <c r="S2506" s="140"/>
    </row>
    <row r="2507" spans="1:19" x14ac:dyDescent="0.25">
      <c r="A2507" s="140"/>
      <c r="S2507" s="140"/>
    </row>
    <row r="2508" spans="1:19" x14ac:dyDescent="0.25">
      <c r="A2508" s="140"/>
      <c r="S2508" s="140"/>
    </row>
    <row r="2509" spans="1:19" x14ac:dyDescent="0.25">
      <c r="A2509" s="140"/>
      <c r="S2509" s="140"/>
    </row>
    <row r="2510" spans="1:19" x14ac:dyDescent="0.25">
      <c r="A2510" s="140"/>
      <c r="S2510" s="140"/>
    </row>
    <row r="2511" spans="1:19" x14ac:dyDescent="0.25">
      <c r="A2511" s="140"/>
      <c r="S2511" s="140"/>
    </row>
    <row r="2512" spans="1:19" x14ac:dyDescent="0.25">
      <c r="A2512" s="140"/>
      <c r="S2512" s="140"/>
    </row>
    <row r="2513" spans="1:19" x14ac:dyDescent="0.25">
      <c r="A2513" s="140"/>
      <c r="S2513" s="140"/>
    </row>
    <row r="2514" spans="1:19" x14ac:dyDescent="0.25">
      <c r="A2514" s="140"/>
      <c r="S2514" s="140"/>
    </row>
    <row r="2515" spans="1:19" x14ac:dyDescent="0.25">
      <c r="A2515" s="140"/>
      <c r="S2515" s="140"/>
    </row>
    <row r="2516" spans="1:19" x14ac:dyDescent="0.25">
      <c r="A2516" s="140"/>
      <c r="S2516" s="140"/>
    </row>
    <row r="2517" spans="1:19" x14ac:dyDescent="0.25">
      <c r="A2517" s="140"/>
      <c r="S2517" s="140"/>
    </row>
    <row r="2518" spans="1:19" x14ac:dyDescent="0.25">
      <c r="A2518" s="140"/>
      <c r="S2518" s="140"/>
    </row>
    <row r="2519" spans="1:19" x14ac:dyDescent="0.25">
      <c r="A2519" s="140"/>
      <c r="S2519" s="140"/>
    </row>
    <row r="2520" spans="1:19" x14ac:dyDescent="0.25">
      <c r="A2520" s="140"/>
      <c r="S2520" s="140"/>
    </row>
    <row r="2521" spans="1:19" x14ac:dyDescent="0.25">
      <c r="A2521" s="140"/>
      <c r="S2521" s="140"/>
    </row>
    <row r="2522" spans="1:19" x14ac:dyDescent="0.25">
      <c r="A2522" s="140"/>
      <c r="S2522" s="140"/>
    </row>
    <row r="2523" spans="1:19" x14ac:dyDescent="0.25">
      <c r="A2523" s="140"/>
      <c r="S2523" s="140"/>
    </row>
    <row r="2524" spans="1:19" x14ac:dyDescent="0.25">
      <c r="A2524" s="140"/>
      <c r="S2524" s="140"/>
    </row>
    <row r="2525" spans="1:19" x14ac:dyDescent="0.25">
      <c r="A2525" s="140"/>
      <c r="S2525" s="140"/>
    </row>
    <row r="2526" spans="1:19" x14ac:dyDescent="0.25">
      <c r="A2526" s="140"/>
      <c r="S2526" s="140"/>
    </row>
    <row r="2527" spans="1:19" x14ac:dyDescent="0.25">
      <c r="A2527" s="140"/>
      <c r="S2527" s="140"/>
    </row>
    <row r="2528" spans="1:19" x14ac:dyDescent="0.25">
      <c r="A2528" s="140"/>
      <c r="S2528" s="140"/>
    </row>
    <row r="2529" spans="1:19" x14ac:dyDescent="0.25">
      <c r="A2529" s="140"/>
      <c r="S2529" s="140"/>
    </row>
    <row r="2530" spans="1:19" x14ac:dyDescent="0.25">
      <c r="A2530" s="140"/>
      <c r="S2530" s="140"/>
    </row>
    <row r="2531" spans="1:19" x14ac:dyDescent="0.25">
      <c r="A2531" s="140"/>
      <c r="S2531" s="140"/>
    </row>
    <row r="2532" spans="1:19" x14ac:dyDescent="0.25">
      <c r="A2532" s="140"/>
      <c r="S2532" s="140"/>
    </row>
    <row r="2533" spans="1:19" x14ac:dyDescent="0.25">
      <c r="A2533" s="140"/>
      <c r="S2533" s="140"/>
    </row>
    <row r="2534" spans="1:19" x14ac:dyDescent="0.25">
      <c r="A2534" s="140"/>
      <c r="S2534" s="140"/>
    </row>
    <row r="2535" spans="1:19" x14ac:dyDescent="0.25">
      <c r="A2535" s="140"/>
      <c r="S2535" s="140"/>
    </row>
    <row r="2536" spans="1:19" x14ac:dyDescent="0.25">
      <c r="A2536" s="140"/>
      <c r="S2536" s="140"/>
    </row>
    <row r="2537" spans="1:19" x14ac:dyDescent="0.25">
      <c r="A2537" s="140"/>
      <c r="S2537" s="140"/>
    </row>
    <row r="2538" spans="1:19" x14ac:dyDescent="0.25">
      <c r="A2538" s="140"/>
      <c r="S2538" s="140"/>
    </row>
    <row r="2539" spans="1:19" x14ac:dyDescent="0.25">
      <c r="A2539" s="140"/>
      <c r="S2539" s="140"/>
    </row>
    <row r="2540" spans="1:19" x14ac:dyDescent="0.25">
      <c r="A2540" s="140"/>
      <c r="S2540" s="140"/>
    </row>
    <row r="2541" spans="1:19" x14ac:dyDescent="0.25">
      <c r="A2541" s="140"/>
      <c r="S2541" s="140"/>
    </row>
    <row r="2542" spans="1:19" x14ac:dyDescent="0.25">
      <c r="A2542" s="140"/>
      <c r="S2542" s="140"/>
    </row>
    <row r="2543" spans="1:19" x14ac:dyDescent="0.25">
      <c r="A2543" s="140"/>
      <c r="S2543" s="140"/>
    </row>
    <row r="2544" spans="1:19" x14ac:dyDescent="0.25">
      <c r="A2544" s="140"/>
      <c r="S2544" s="140"/>
    </row>
    <row r="2545" spans="1:19" x14ac:dyDescent="0.25">
      <c r="A2545" s="140"/>
      <c r="S2545" s="140"/>
    </row>
    <row r="2546" spans="1:19" x14ac:dyDescent="0.25">
      <c r="A2546" s="140"/>
      <c r="S2546" s="140"/>
    </row>
    <row r="2547" spans="1:19" x14ac:dyDescent="0.25">
      <c r="A2547" s="140"/>
      <c r="S2547" s="140"/>
    </row>
    <row r="2548" spans="1:19" x14ac:dyDescent="0.25">
      <c r="A2548" s="140"/>
      <c r="S2548" s="140"/>
    </row>
    <row r="2549" spans="1:19" x14ac:dyDescent="0.25">
      <c r="A2549" s="140"/>
      <c r="S2549" s="140"/>
    </row>
    <row r="2550" spans="1:19" x14ac:dyDescent="0.25">
      <c r="A2550" s="140"/>
      <c r="S2550" s="140"/>
    </row>
    <row r="2551" spans="1:19" x14ac:dyDescent="0.25">
      <c r="A2551" s="140"/>
      <c r="S2551" s="140"/>
    </row>
    <row r="2552" spans="1:19" x14ac:dyDescent="0.25">
      <c r="A2552" s="140"/>
      <c r="S2552" s="140"/>
    </row>
    <row r="2553" spans="1:19" x14ac:dyDescent="0.25">
      <c r="A2553" s="140"/>
      <c r="S2553" s="140"/>
    </row>
    <row r="2554" spans="1:19" x14ac:dyDescent="0.25">
      <c r="A2554" s="140"/>
      <c r="S2554" s="140"/>
    </row>
    <row r="2555" spans="1:19" x14ac:dyDescent="0.25">
      <c r="A2555" s="140"/>
      <c r="S2555" s="140"/>
    </row>
    <row r="2556" spans="1:19" x14ac:dyDescent="0.25">
      <c r="A2556" s="140"/>
      <c r="S2556" s="140"/>
    </row>
    <row r="2557" spans="1:19" x14ac:dyDescent="0.25">
      <c r="A2557" s="140"/>
      <c r="S2557" s="140"/>
    </row>
    <row r="2558" spans="1:19" x14ac:dyDescent="0.25">
      <c r="A2558" s="140"/>
      <c r="S2558" s="140"/>
    </row>
    <row r="2559" spans="1:19" x14ac:dyDescent="0.25">
      <c r="A2559" s="140"/>
      <c r="S2559" s="140"/>
    </row>
    <row r="2560" spans="1:19" x14ac:dyDescent="0.25">
      <c r="A2560" s="140"/>
      <c r="S2560" s="140"/>
    </row>
    <row r="2561" spans="1:19" x14ac:dyDescent="0.25">
      <c r="A2561" s="140"/>
      <c r="S2561" s="140"/>
    </row>
    <row r="2562" spans="1:19" x14ac:dyDescent="0.25">
      <c r="A2562" s="140"/>
      <c r="S2562" s="140"/>
    </row>
    <row r="2563" spans="1:19" x14ac:dyDescent="0.25">
      <c r="A2563" s="140"/>
      <c r="S2563" s="140"/>
    </row>
    <row r="2564" spans="1:19" x14ac:dyDescent="0.25">
      <c r="A2564" s="140"/>
      <c r="S2564" s="140"/>
    </row>
    <row r="2565" spans="1:19" x14ac:dyDescent="0.25">
      <c r="A2565" s="140"/>
      <c r="S2565" s="140"/>
    </row>
    <row r="2566" spans="1:19" x14ac:dyDescent="0.25">
      <c r="A2566" s="140"/>
      <c r="S2566" s="140"/>
    </row>
    <row r="2567" spans="1:19" x14ac:dyDescent="0.25">
      <c r="A2567" s="140"/>
      <c r="S2567" s="140"/>
    </row>
    <row r="2568" spans="1:19" x14ac:dyDescent="0.25">
      <c r="A2568" s="140"/>
      <c r="S2568" s="140"/>
    </row>
    <row r="2569" spans="1:19" x14ac:dyDescent="0.25">
      <c r="A2569" s="140"/>
      <c r="S2569" s="140"/>
    </row>
    <row r="2570" spans="1:19" x14ac:dyDescent="0.25">
      <c r="A2570" s="140"/>
      <c r="S2570" s="140"/>
    </row>
    <row r="2571" spans="1:19" x14ac:dyDescent="0.25">
      <c r="A2571" s="140"/>
      <c r="S2571" s="140"/>
    </row>
    <row r="2572" spans="1:19" x14ac:dyDescent="0.25">
      <c r="A2572" s="140"/>
      <c r="S2572" s="140"/>
    </row>
    <row r="2573" spans="1:19" x14ac:dyDescent="0.25">
      <c r="A2573" s="140"/>
      <c r="S2573" s="140"/>
    </row>
    <row r="2574" spans="1:19" x14ac:dyDescent="0.25">
      <c r="A2574" s="140"/>
      <c r="S2574" s="140"/>
    </row>
    <row r="2575" spans="1:19" x14ac:dyDescent="0.25">
      <c r="A2575" s="140"/>
      <c r="S2575" s="140"/>
    </row>
    <row r="2576" spans="1:19" x14ac:dyDescent="0.25">
      <c r="A2576" s="140"/>
      <c r="S2576" s="140"/>
    </row>
    <row r="2577" spans="1:19" x14ac:dyDescent="0.25">
      <c r="A2577" s="140"/>
      <c r="S2577" s="140"/>
    </row>
    <row r="2578" spans="1:19" x14ac:dyDescent="0.25">
      <c r="A2578" s="140"/>
      <c r="S2578" s="140"/>
    </row>
    <row r="2579" spans="1:19" x14ac:dyDescent="0.25">
      <c r="A2579" s="140"/>
      <c r="S2579" s="140"/>
    </row>
    <row r="2580" spans="1:19" x14ac:dyDescent="0.25">
      <c r="A2580" s="140"/>
      <c r="S2580" s="140"/>
    </row>
    <row r="2581" spans="1:19" x14ac:dyDescent="0.25">
      <c r="A2581" s="140"/>
      <c r="S2581" s="140"/>
    </row>
    <row r="2582" spans="1:19" x14ac:dyDescent="0.25">
      <c r="A2582" s="140"/>
      <c r="S2582" s="140"/>
    </row>
    <row r="2583" spans="1:19" x14ac:dyDescent="0.25">
      <c r="A2583" s="140"/>
      <c r="S2583" s="140"/>
    </row>
    <row r="2584" spans="1:19" x14ac:dyDescent="0.25">
      <c r="A2584" s="140"/>
      <c r="S2584" s="140"/>
    </row>
    <row r="2585" spans="1:19" x14ac:dyDescent="0.25">
      <c r="A2585" s="140"/>
      <c r="S2585" s="140"/>
    </row>
    <row r="2586" spans="1:19" x14ac:dyDescent="0.25">
      <c r="A2586" s="140"/>
      <c r="S2586" s="140"/>
    </row>
    <row r="2587" spans="1:19" x14ac:dyDescent="0.25">
      <c r="A2587" s="140"/>
      <c r="S2587" s="140"/>
    </row>
    <row r="2588" spans="1:19" x14ac:dyDescent="0.25">
      <c r="A2588" s="140"/>
      <c r="S2588" s="140"/>
    </row>
    <row r="2589" spans="1:19" x14ac:dyDescent="0.25">
      <c r="A2589" s="140"/>
      <c r="S2589" s="140"/>
    </row>
    <row r="2590" spans="1:19" x14ac:dyDescent="0.25">
      <c r="A2590" s="140"/>
      <c r="S2590" s="140"/>
    </row>
    <row r="2591" spans="1:19" x14ac:dyDescent="0.25">
      <c r="A2591" s="140"/>
      <c r="S2591" s="140"/>
    </row>
    <row r="2592" spans="1:19" x14ac:dyDescent="0.25">
      <c r="A2592" s="140"/>
      <c r="S2592" s="140"/>
    </row>
    <row r="2593" spans="1:19" x14ac:dyDescent="0.25">
      <c r="A2593" s="140"/>
      <c r="S2593" s="140"/>
    </row>
    <row r="2594" spans="1:19" x14ac:dyDescent="0.25">
      <c r="A2594" s="140"/>
      <c r="S2594" s="140"/>
    </row>
    <row r="2595" spans="1:19" x14ac:dyDescent="0.25">
      <c r="A2595" s="140"/>
      <c r="S2595" s="140"/>
    </row>
    <row r="2596" spans="1:19" x14ac:dyDescent="0.25">
      <c r="A2596" s="140"/>
      <c r="S2596" s="140"/>
    </row>
    <row r="2597" spans="1:19" x14ac:dyDescent="0.25">
      <c r="A2597" s="140"/>
      <c r="S2597" s="140"/>
    </row>
    <row r="2598" spans="1:19" x14ac:dyDescent="0.25">
      <c r="A2598" s="140"/>
      <c r="S2598" s="140"/>
    </row>
    <row r="2599" spans="1:19" x14ac:dyDescent="0.25">
      <c r="A2599" s="140"/>
      <c r="S2599" s="140"/>
    </row>
    <row r="2600" spans="1:19" x14ac:dyDescent="0.25">
      <c r="A2600" s="140"/>
      <c r="S2600" s="140"/>
    </row>
    <row r="2601" spans="1:19" x14ac:dyDescent="0.25">
      <c r="A2601" s="140"/>
      <c r="S2601" s="140"/>
    </row>
    <row r="2602" spans="1:19" x14ac:dyDescent="0.25">
      <c r="A2602" s="140"/>
      <c r="S2602" s="140"/>
    </row>
    <row r="2603" spans="1:19" x14ac:dyDescent="0.25">
      <c r="A2603" s="140"/>
      <c r="S2603" s="140"/>
    </row>
    <row r="2604" spans="1:19" x14ac:dyDescent="0.25">
      <c r="A2604" s="140"/>
      <c r="S2604" s="140"/>
    </row>
    <row r="2605" spans="1:19" x14ac:dyDescent="0.25">
      <c r="A2605" s="140"/>
      <c r="S2605" s="140"/>
    </row>
    <row r="2606" spans="1:19" x14ac:dyDescent="0.25">
      <c r="A2606" s="140"/>
      <c r="S2606" s="140"/>
    </row>
    <row r="2607" spans="1:19" x14ac:dyDescent="0.25">
      <c r="A2607" s="140"/>
      <c r="S2607" s="140"/>
    </row>
    <row r="2608" spans="1:19" x14ac:dyDescent="0.25">
      <c r="A2608" s="140"/>
      <c r="S2608" s="140"/>
    </row>
    <row r="2609" spans="1:19" x14ac:dyDescent="0.25">
      <c r="A2609" s="140"/>
      <c r="S2609" s="140"/>
    </row>
    <row r="2610" spans="1:19" x14ac:dyDescent="0.25">
      <c r="A2610" s="140"/>
      <c r="S2610" s="140"/>
    </row>
    <row r="2611" spans="1:19" x14ac:dyDescent="0.25">
      <c r="A2611" s="140"/>
      <c r="S2611" s="140"/>
    </row>
    <row r="2612" spans="1:19" x14ac:dyDescent="0.25">
      <c r="A2612" s="140"/>
      <c r="S2612" s="140"/>
    </row>
    <row r="2613" spans="1:19" x14ac:dyDescent="0.25">
      <c r="A2613" s="140"/>
      <c r="S2613" s="140"/>
    </row>
    <row r="2614" spans="1:19" x14ac:dyDescent="0.25">
      <c r="A2614" s="140"/>
      <c r="S2614" s="140"/>
    </row>
    <row r="2615" spans="1:19" x14ac:dyDescent="0.25">
      <c r="A2615" s="140"/>
      <c r="S2615" s="140"/>
    </row>
    <row r="2616" spans="1:19" x14ac:dyDescent="0.25">
      <c r="A2616" s="140"/>
      <c r="S2616" s="140"/>
    </row>
    <row r="2617" spans="1:19" x14ac:dyDescent="0.25">
      <c r="A2617" s="140"/>
      <c r="S2617" s="140"/>
    </row>
    <row r="2618" spans="1:19" x14ac:dyDescent="0.25">
      <c r="A2618" s="140"/>
      <c r="S2618" s="140"/>
    </row>
    <row r="2619" spans="1:19" x14ac:dyDescent="0.25">
      <c r="A2619" s="140"/>
      <c r="S2619" s="140"/>
    </row>
    <row r="2620" spans="1:19" x14ac:dyDescent="0.25">
      <c r="A2620" s="140"/>
      <c r="S2620" s="140"/>
    </row>
    <row r="2621" spans="1:19" x14ac:dyDescent="0.25">
      <c r="A2621" s="140"/>
      <c r="S2621" s="140"/>
    </row>
    <row r="2622" spans="1:19" x14ac:dyDescent="0.25">
      <c r="A2622" s="140"/>
      <c r="S2622" s="140"/>
    </row>
    <row r="2623" spans="1:19" x14ac:dyDescent="0.25">
      <c r="A2623" s="140"/>
      <c r="S2623" s="140"/>
    </row>
    <row r="2624" spans="1:19" x14ac:dyDescent="0.25">
      <c r="A2624" s="140"/>
      <c r="S2624" s="140"/>
    </row>
    <row r="2625" spans="1:19" x14ac:dyDescent="0.25">
      <c r="A2625" s="140"/>
      <c r="S2625" s="140"/>
    </row>
    <row r="2626" spans="1:19" x14ac:dyDescent="0.25">
      <c r="A2626" s="140"/>
      <c r="S2626" s="140"/>
    </row>
    <row r="2627" spans="1:19" x14ac:dyDescent="0.25">
      <c r="A2627" s="140"/>
      <c r="S2627" s="140"/>
    </row>
    <row r="2628" spans="1:19" x14ac:dyDescent="0.25">
      <c r="A2628" s="140"/>
      <c r="S2628" s="140"/>
    </row>
    <row r="2629" spans="1:19" x14ac:dyDescent="0.25">
      <c r="A2629" s="140"/>
      <c r="S2629" s="140"/>
    </row>
    <row r="2630" spans="1:19" x14ac:dyDescent="0.25">
      <c r="A2630" s="140"/>
      <c r="S2630" s="140"/>
    </row>
    <row r="2631" spans="1:19" x14ac:dyDescent="0.25">
      <c r="A2631" s="140"/>
      <c r="S2631" s="140"/>
    </row>
    <row r="2632" spans="1:19" x14ac:dyDescent="0.25">
      <c r="A2632" s="140"/>
      <c r="S2632" s="140"/>
    </row>
    <row r="2633" spans="1:19" x14ac:dyDescent="0.25">
      <c r="A2633" s="140"/>
      <c r="S2633" s="140"/>
    </row>
    <row r="2634" spans="1:19" x14ac:dyDescent="0.25">
      <c r="A2634" s="140"/>
      <c r="S2634" s="140"/>
    </row>
    <row r="2635" spans="1:19" x14ac:dyDescent="0.25">
      <c r="A2635" s="140"/>
      <c r="S2635" s="140"/>
    </row>
    <row r="2636" spans="1:19" x14ac:dyDescent="0.25">
      <c r="A2636" s="140"/>
      <c r="S2636" s="140"/>
    </row>
    <row r="2637" spans="1:19" x14ac:dyDescent="0.25">
      <c r="A2637" s="140"/>
      <c r="S2637" s="140"/>
    </row>
    <row r="2638" spans="1:19" x14ac:dyDescent="0.25">
      <c r="A2638" s="140"/>
      <c r="S2638" s="140"/>
    </row>
    <row r="2639" spans="1:19" x14ac:dyDescent="0.25">
      <c r="A2639" s="140"/>
      <c r="S2639" s="140"/>
    </row>
    <row r="2640" spans="1:19" x14ac:dyDescent="0.25">
      <c r="A2640" s="140"/>
      <c r="S2640" s="140"/>
    </row>
    <row r="2641" spans="1:19" x14ac:dyDescent="0.25">
      <c r="A2641" s="140"/>
      <c r="S2641" s="140"/>
    </row>
    <row r="2642" spans="1:19" x14ac:dyDescent="0.25">
      <c r="A2642" s="140"/>
      <c r="S2642" s="140"/>
    </row>
    <row r="2643" spans="1:19" x14ac:dyDescent="0.25">
      <c r="A2643" s="140"/>
      <c r="S2643" s="140"/>
    </row>
    <row r="2644" spans="1:19" x14ac:dyDescent="0.25">
      <c r="A2644" s="140"/>
      <c r="S2644" s="140"/>
    </row>
    <row r="2645" spans="1:19" x14ac:dyDescent="0.25">
      <c r="A2645" s="140"/>
      <c r="S2645" s="140"/>
    </row>
    <row r="2646" spans="1:19" x14ac:dyDescent="0.25">
      <c r="A2646" s="140"/>
      <c r="S2646" s="140"/>
    </row>
    <row r="2647" spans="1:19" x14ac:dyDescent="0.25">
      <c r="A2647" s="140"/>
      <c r="S2647" s="140"/>
    </row>
    <row r="2648" spans="1:19" x14ac:dyDescent="0.25">
      <c r="A2648" s="140"/>
      <c r="S2648" s="140"/>
    </row>
    <row r="2649" spans="1:19" x14ac:dyDescent="0.25">
      <c r="A2649" s="140"/>
      <c r="S2649" s="140"/>
    </row>
    <row r="2650" spans="1:19" x14ac:dyDescent="0.25">
      <c r="A2650" s="140"/>
      <c r="S2650" s="140"/>
    </row>
    <row r="2651" spans="1:19" x14ac:dyDescent="0.25">
      <c r="A2651" s="140"/>
      <c r="S2651" s="140"/>
    </row>
    <row r="2652" spans="1:19" x14ac:dyDescent="0.25">
      <c r="A2652" s="140"/>
      <c r="S2652" s="140"/>
    </row>
    <row r="2653" spans="1:19" x14ac:dyDescent="0.25">
      <c r="A2653" s="140"/>
      <c r="S2653" s="140"/>
    </row>
    <row r="2654" spans="1:19" x14ac:dyDescent="0.25">
      <c r="A2654" s="140"/>
      <c r="S2654" s="140"/>
    </row>
    <row r="2655" spans="1:19" x14ac:dyDescent="0.25">
      <c r="A2655" s="140"/>
      <c r="S2655" s="140"/>
    </row>
    <row r="2656" spans="1:19" x14ac:dyDescent="0.25">
      <c r="A2656" s="140"/>
      <c r="S2656" s="140"/>
    </row>
    <row r="2657" spans="1:19" x14ac:dyDescent="0.25">
      <c r="A2657" s="140"/>
      <c r="S2657" s="140"/>
    </row>
    <row r="2658" spans="1:19" x14ac:dyDescent="0.25">
      <c r="A2658" s="140"/>
      <c r="S2658" s="140"/>
    </row>
    <row r="2659" spans="1:19" x14ac:dyDescent="0.25">
      <c r="A2659" s="140"/>
      <c r="S2659" s="140"/>
    </row>
    <row r="2660" spans="1:19" x14ac:dyDescent="0.25">
      <c r="A2660" s="140"/>
      <c r="S2660" s="140"/>
    </row>
    <row r="2661" spans="1:19" x14ac:dyDescent="0.25">
      <c r="A2661" s="140"/>
      <c r="S2661" s="140"/>
    </row>
    <row r="2662" spans="1:19" x14ac:dyDescent="0.25">
      <c r="A2662" s="140"/>
      <c r="S2662" s="140"/>
    </row>
    <row r="2663" spans="1:19" x14ac:dyDescent="0.25">
      <c r="A2663" s="140"/>
      <c r="S2663" s="140"/>
    </row>
    <row r="2664" spans="1:19" x14ac:dyDescent="0.25">
      <c r="A2664" s="140"/>
      <c r="S2664" s="140"/>
    </row>
    <row r="2665" spans="1:19" x14ac:dyDescent="0.25">
      <c r="A2665" s="140"/>
      <c r="S2665" s="140"/>
    </row>
    <row r="2666" spans="1:19" x14ac:dyDescent="0.25">
      <c r="A2666" s="140"/>
      <c r="S2666" s="140"/>
    </row>
    <row r="2667" spans="1:19" x14ac:dyDescent="0.25">
      <c r="A2667" s="140"/>
      <c r="S2667" s="140"/>
    </row>
    <row r="2668" spans="1:19" x14ac:dyDescent="0.25">
      <c r="A2668" s="140"/>
      <c r="S2668" s="140"/>
    </row>
    <row r="2669" spans="1:19" x14ac:dyDescent="0.25">
      <c r="A2669" s="140"/>
      <c r="S2669" s="140"/>
    </row>
    <row r="2670" spans="1:19" x14ac:dyDescent="0.25">
      <c r="A2670" s="140"/>
      <c r="S2670" s="140"/>
    </row>
    <row r="2671" spans="1:19" x14ac:dyDescent="0.25">
      <c r="A2671" s="140"/>
      <c r="S2671" s="140"/>
    </row>
    <row r="2672" spans="1:19" x14ac:dyDescent="0.25">
      <c r="A2672" s="140"/>
      <c r="S2672" s="140"/>
    </row>
    <row r="2673" spans="1:19" x14ac:dyDescent="0.25">
      <c r="A2673" s="140"/>
      <c r="S2673" s="140"/>
    </row>
    <row r="2674" spans="1:19" x14ac:dyDescent="0.25">
      <c r="A2674" s="140"/>
      <c r="S2674" s="140"/>
    </row>
    <row r="2675" spans="1:19" x14ac:dyDescent="0.25">
      <c r="A2675" s="140"/>
      <c r="S2675" s="140"/>
    </row>
    <row r="2676" spans="1:19" x14ac:dyDescent="0.25">
      <c r="A2676" s="140"/>
      <c r="S2676" s="140"/>
    </row>
    <row r="2677" spans="1:19" x14ac:dyDescent="0.25">
      <c r="A2677" s="140"/>
      <c r="S2677" s="140"/>
    </row>
    <row r="2678" spans="1:19" x14ac:dyDescent="0.25">
      <c r="A2678" s="140"/>
      <c r="S2678" s="140"/>
    </row>
    <row r="2679" spans="1:19" x14ac:dyDescent="0.25">
      <c r="A2679" s="140"/>
      <c r="S2679" s="140"/>
    </row>
    <row r="2680" spans="1:19" x14ac:dyDescent="0.25">
      <c r="A2680" s="140"/>
      <c r="S2680" s="140"/>
    </row>
    <row r="2681" spans="1:19" x14ac:dyDescent="0.25">
      <c r="A2681" s="140"/>
      <c r="S2681" s="140"/>
    </row>
    <row r="2682" spans="1:19" x14ac:dyDescent="0.25">
      <c r="A2682" s="140"/>
      <c r="S2682" s="140"/>
    </row>
    <row r="2683" spans="1:19" x14ac:dyDescent="0.25">
      <c r="A2683" s="140"/>
      <c r="S2683" s="140"/>
    </row>
    <row r="2684" spans="1:19" x14ac:dyDescent="0.25">
      <c r="A2684" s="140"/>
      <c r="S2684" s="140"/>
    </row>
    <row r="2685" spans="1:19" x14ac:dyDescent="0.25">
      <c r="A2685" s="140"/>
      <c r="S2685" s="140"/>
    </row>
    <row r="2686" spans="1:19" x14ac:dyDescent="0.25">
      <c r="A2686" s="140"/>
      <c r="S2686" s="140"/>
    </row>
    <row r="2687" spans="1:19" x14ac:dyDescent="0.25">
      <c r="A2687" s="140"/>
      <c r="S2687" s="140"/>
    </row>
    <row r="2688" spans="1:19" x14ac:dyDescent="0.25">
      <c r="A2688" s="140"/>
      <c r="S2688" s="140"/>
    </row>
    <row r="2689" spans="1:19" x14ac:dyDescent="0.25">
      <c r="A2689" s="140"/>
      <c r="S2689" s="140"/>
    </row>
    <row r="2690" spans="1:19" x14ac:dyDescent="0.25">
      <c r="A2690" s="140"/>
      <c r="S2690" s="140"/>
    </row>
    <row r="2691" spans="1:19" x14ac:dyDescent="0.25">
      <c r="A2691" s="140"/>
      <c r="S2691" s="140"/>
    </row>
    <row r="2692" spans="1:19" x14ac:dyDescent="0.25">
      <c r="A2692" s="140"/>
      <c r="S2692" s="140"/>
    </row>
    <row r="2693" spans="1:19" x14ac:dyDescent="0.25">
      <c r="A2693" s="140"/>
      <c r="S2693" s="140"/>
    </row>
    <row r="2694" spans="1:19" x14ac:dyDescent="0.25">
      <c r="A2694" s="140"/>
      <c r="S2694" s="140"/>
    </row>
    <row r="2695" spans="1:19" x14ac:dyDescent="0.25">
      <c r="A2695" s="140"/>
      <c r="S2695" s="140"/>
    </row>
    <row r="2696" spans="1:19" x14ac:dyDescent="0.25">
      <c r="A2696" s="140"/>
      <c r="S2696" s="140"/>
    </row>
    <row r="2697" spans="1:19" x14ac:dyDescent="0.25">
      <c r="A2697" s="140"/>
      <c r="S2697" s="140"/>
    </row>
    <row r="2698" spans="1:19" x14ac:dyDescent="0.25">
      <c r="A2698" s="140"/>
      <c r="S2698" s="140"/>
    </row>
    <row r="2699" spans="1:19" x14ac:dyDescent="0.25">
      <c r="A2699" s="140"/>
      <c r="S2699" s="140"/>
    </row>
    <row r="2700" spans="1:19" x14ac:dyDescent="0.25">
      <c r="A2700" s="140"/>
      <c r="S2700" s="140"/>
    </row>
    <row r="2701" spans="1:19" x14ac:dyDescent="0.25">
      <c r="A2701" s="140"/>
      <c r="S2701" s="140"/>
    </row>
    <row r="2702" spans="1:19" x14ac:dyDescent="0.25">
      <c r="A2702" s="140"/>
      <c r="S2702" s="140"/>
    </row>
    <row r="2703" spans="1:19" x14ac:dyDescent="0.25">
      <c r="A2703" s="140"/>
      <c r="S2703" s="140"/>
    </row>
    <row r="2704" spans="1:19" x14ac:dyDescent="0.25">
      <c r="A2704" s="140"/>
      <c r="S2704" s="140"/>
    </row>
    <row r="2705" spans="1:19" x14ac:dyDescent="0.25">
      <c r="A2705" s="140"/>
      <c r="S2705" s="140"/>
    </row>
    <row r="2706" spans="1:19" x14ac:dyDescent="0.25">
      <c r="A2706" s="140"/>
      <c r="S2706" s="140"/>
    </row>
    <row r="2707" spans="1:19" x14ac:dyDescent="0.25">
      <c r="A2707" s="140"/>
      <c r="S2707" s="140"/>
    </row>
    <row r="2708" spans="1:19" x14ac:dyDescent="0.25">
      <c r="A2708" s="140"/>
      <c r="S2708" s="140"/>
    </row>
    <row r="2709" spans="1:19" x14ac:dyDescent="0.25">
      <c r="A2709" s="140"/>
      <c r="S2709" s="140"/>
    </row>
    <row r="2710" spans="1:19" x14ac:dyDescent="0.25">
      <c r="A2710" s="140"/>
      <c r="S2710" s="140"/>
    </row>
    <row r="2711" spans="1:19" x14ac:dyDescent="0.25">
      <c r="A2711" s="140"/>
      <c r="S2711" s="140"/>
    </row>
    <row r="2712" spans="1:19" x14ac:dyDescent="0.25">
      <c r="A2712" s="140"/>
      <c r="S2712" s="140"/>
    </row>
    <row r="2713" spans="1:19" x14ac:dyDescent="0.25">
      <c r="A2713" s="140"/>
      <c r="S2713" s="140"/>
    </row>
    <row r="2714" spans="1:19" x14ac:dyDescent="0.25">
      <c r="A2714" s="140"/>
      <c r="S2714" s="140"/>
    </row>
    <row r="2715" spans="1:19" x14ac:dyDescent="0.25">
      <c r="A2715" s="140"/>
      <c r="S2715" s="140"/>
    </row>
    <row r="2716" spans="1:19" x14ac:dyDescent="0.25">
      <c r="A2716" s="140"/>
      <c r="S2716" s="140"/>
    </row>
    <row r="2717" spans="1:19" x14ac:dyDescent="0.25">
      <c r="A2717" s="140"/>
      <c r="S2717" s="140"/>
    </row>
    <row r="2718" spans="1:19" x14ac:dyDescent="0.25">
      <c r="A2718" s="140"/>
      <c r="S2718" s="140"/>
    </row>
    <row r="2719" spans="1:19" x14ac:dyDescent="0.25">
      <c r="A2719" s="140"/>
      <c r="S2719" s="140"/>
    </row>
    <row r="2720" spans="1:19" x14ac:dyDescent="0.25">
      <c r="A2720" s="140"/>
      <c r="S2720" s="140"/>
    </row>
    <row r="2721" spans="1:19" x14ac:dyDescent="0.25">
      <c r="A2721" s="140"/>
      <c r="S2721" s="140"/>
    </row>
    <row r="2722" spans="1:19" x14ac:dyDescent="0.25">
      <c r="A2722" s="140"/>
      <c r="S2722" s="140"/>
    </row>
    <row r="2723" spans="1:19" x14ac:dyDescent="0.25">
      <c r="A2723" s="140"/>
      <c r="S2723" s="140"/>
    </row>
    <row r="2724" spans="1:19" x14ac:dyDescent="0.25">
      <c r="A2724" s="140"/>
      <c r="S2724" s="140"/>
    </row>
    <row r="2725" spans="1:19" x14ac:dyDescent="0.25">
      <c r="A2725" s="140"/>
      <c r="S2725" s="140"/>
    </row>
    <row r="2726" spans="1:19" x14ac:dyDescent="0.25">
      <c r="A2726" s="140"/>
      <c r="S2726" s="140"/>
    </row>
    <row r="2727" spans="1:19" x14ac:dyDescent="0.25">
      <c r="A2727" s="140"/>
      <c r="S2727" s="140"/>
    </row>
    <row r="2728" spans="1:19" x14ac:dyDescent="0.25">
      <c r="A2728" s="140"/>
      <c r="S2728" s="140"/>
    </row>
    <row r="2729" spans="1:19" x14ac:dyDescent="0.25">
      <c r="A2729" s="140"/>
      <c r="S2729" s="140"/>
    </row>
    <row r="2730" spans="1:19" x14ac:dyDescent="0.25">
      <c r="A2730" s="140"/>
      <c r="S2730" s="140"/>
    </row>
    <row r="2731" spans="1:19" x14ac:dyDescent="0.25">
      <c r="A2731" s="140"/>
      <c r="S2731" s="140"/>
    </row>
    <row r="2732" spans="1:19" x14ac:dyDescent="0.25">
      <c r="A2732" s="140"/>
      <c r="S2732" s="140"/>
    </row>
    <row r="2733" spans="1:19" x14ac:dyDescent="0.25">
      <c r="A2733" s="140"/>
      <c r="S2733" s="140"/>
    </row>
    <row r="2734" spans="1:19" x14ac:dyDescent="0.25">
      <c r="A2734" s="140"/>
      <c r="S2734" s="140"/>
    </row>
    <row r="2735" spans="1:19" x14ac:dyDescent="0.25">
      <c r="A2735" s="140"/>
      <c r="S2735" s="140"/>
    </row>
    <row r="2736" spans="1:19" x14ac:dyDescent="0.25">
      <c r="A2736" s="140"/>
      <c r="S2736" s="140"/>
    </row>
    <row r="2737" spans="1:19" x14ac:dyDescent="0.25">
      <c r="A2737" s="140"/>
      <c r="S2737" s="140"/>
    </row>
    <row r="2738" spans="1:19" x14ac:dyDescent="0.25">
      <c r="A2738" s="140"/>
      <c r="S2738" s="140"/>
    </row>
    <row r="2739" spans="1:19" x14ac:dyDescent="0.25">
      <c r="A2739" s="140"/>
      <c r="S2739" s="140"/>
    </row>
    <row r="2740" spans="1:19" x14ac:dyDescent="0.25">
      <c r="A2740" s="140"/>
      <c r="S2740" s="140"/>
    </row>
    <row r="2741" spans="1:19" x14ac:dyDescent="0.25">
      <c r="A2741" s="140"/>
      <c r="S2741" s="140"/>
    </row>
    <row r="2742" spans="1:19" x14ac:dyDescent="0.25">
      <c r="A2742" s="140"/>
      <c r="S2742" s="140"/>
    </row>
    <row r="2743" spans="1:19" x14ac:dyDescent="0.25">
      <c r="A2743" s="140"/>
      <c r="S2743" s="140"/>
    </row>
    <row r="2744" spans="1:19" x14ac:dyDescent="0.25">
      <c r="A2744" s="140"/>
      <c r="S2744" s="140"/>
    </row>
    <row r="2745" spans="1:19" x14ac:dyDescent="0.25">
      <c r="A2745" s="140"/>
      <c r="S2745" s="140"/>
    </row>
    <row r="2746" spans="1:19" x14ac:dyDescent="0.25">
      <c r="A2746" s="140"/>
      <c r="S2746" s="140"/>
    </row>
    <row r="2747" spans="1:19" x14ac:dyDescent="0.25">
      <c r="A2747" s="140"/>
      <c r="S2747" s="140"/>
    </row>
    <row r="2748" spans="1:19" x14ac:dyDescent="0.25">
      <c r="A2748" s="140"/>
      <c r="S2748" s="140"/>
    </row>
    <row r="2749" spans="1:19" x14ac:dyDescent="0.25">
      <c r="A2749" s="140"/>
      <c r="S2749" s="140"/>
    </row>
    <row r="2750" spans="1:19" x14ac:dyDescent="0.25">
      <c r="A2750" s="140"/>
      <c r="S2750" s="140"/>
    </row>
    <row r="2751" spans="1:19" x14ac:dyDescent="0.25">
      <c r="A2751" s="140"/>
      <c r="S2751" s="140"/>
    </row>
    <row r="2752" spans="1:19" x14ac:dyDescent="0.25">
      <c r="A2752" s="140"/>
      <c r="S2752" s="140"/>
    </row>
    <row r="2753" spans="1:19" x14ac:dyDescent="0.25">
      <c r="A2753" s="140"/>
      <c r="S2753" s="140"/>
    </row>
    <row r="2754" spans="1:19" x14ac:dyDescent="0.25">
      <c r="A2754" s="140"/>
      <c r="S2754" s="140"/>
    </row>
    <row r="2755" spans="1:19" x14ac:dyDescent="0.25">
      <c r="A2755" s="140"/>
      <c r="S2755" s="140"/>
    </row>
    <row r="2756" spans="1:19" x14ac:dyDescent="0.25">
      <c r="A2756" s="140"/>
      <c r="S2756" s="140"/>
    </row>
    <row r="2757" spans="1:19" x14ac:dyDescent="0.25">
      <c r="A2757" s="140"/>
      <c r="S2757" s="140"/>
    </row>
    <row r="2758" spans="1:19" x14ac:dyDescent="0.25">
      <c r="A2758" s="140"/>
      <c r="S2758" s="140"/>
    </row>
    <row r="2759" spans="1:19" x14ac:dyDescent="0.25">
      <c r="A2759" s="140"/>
      <c r="S2759" s="140"/>
    </row>
    <row r="2760" spans="1:19" x14ac:dyDescent="0.25">
      <c r="A2760" s="140"/>
      <c r="S2760" s="140"/>
    </row>
    <row r="2761" spans="1:19" x14ac:dyDescent="0.25">
      <c r="A2761" s="140"/>
      <c r="S2761" s="140"/>
    </row>
    <row r="2762" spans="1:19" x14ac:dyDescent="0.25">
      <c r="A2762" s="140"/>
      <c r="S2762" s="140"/>
    </row>
    <row r="2763" spans="1:19" x14ac:dyDescent="0.25">
      <c r="A2763" s="140"/>
      <c r="S2763" s="140"/>
    </row>
    <row r="2764" spans="1:19" x14ac:dyDescent="0.25">
      <c r="A2764" s="140"/>
      <c r="S2764" s="140"/>
    </row>
    <row r="2765" spans="1:19" x14ac:dyDescent="0.25">
      <c r="A2765" s="140"/>
      <c r="S2765" s="140"/>
    </row>
    <row r="2766" spans="1:19" x14ac:dyDescent="0.25">
      <c r="A2766" s="140"/>
      <c r="S2766" s="140"/>
    </row>
    <row r="2767" spans="1:19" x14ac:dyDescent="0.25">
      <c r="A2767" s="140"/>
      <c r="S2767" s="140"/>
    </row>
    <row r="2768" spans="1:19" x14ac:dyDescent="0.25">
      <c r="A2768" s="140"/>
      <c r="S2768" s="140"/>
    </row>
    <row r="2769" spans="1:19" x14ac:dyDescent="0.25">
      <c r="A2769" s="140"/>
      <c r="S2769" s="140"/>
    </row>
    <row r="2770" spans="1:19" x14ac:dyDescent="0.25">
      <c r="A2770" s="140"/>
      <c r="S2770" s="140"/>
    </row>
    <row r="2771" spans="1:19" x14ac:dyDescent="0.25">
      <c r="A2771" s="140"/>
      <c r="S2771" s="140"/>
    </row>
    <row r="2772" spans="1:19" x14ac:dyDescent="0.25">
      <c r="A2772" s="140"/>
      <c r="S2772" s="140"/>
    </row>
    <row r="2773" spans="1:19" x14ac:dyDescent="0.25">
      <c r="A2773" s="140"/>
      <c r="S2773" s="140"/>
    </row>
    <row r="2774" spans="1:19" x14ac:dyDescent="0.25">
      <c r="A2774" s="140"/>
      <c r="S2774" s="140"/>
    </row>
    <row r="2775" spans="1:19" x14ac:dyDescent="0.25">
      <c r="A2775" s="140"/>
      <c r="S2775" s="140"/>
    </row>
    <row r="2776" spans="1:19" x14ac:dyDescent="0.25">
      <c r="A2776" s="140"/>
      <c r="S2776" s="140"/>
    </row>
    <row r="2777" spans="1:19" x14ac:dyDescent="0.25">
      <c r="A2777" s="140"/>
      <c r="S2777" s="140"/>
    </row>
    <row r="2778" spans="1:19" x14ac:dyDescent="0.25">
      <c r="A2778" s="140"/>
      <c r="S2778" s="140"/>
    </row>
    <row r="2779" spans="1:19" x14ac:dyDescent="0.25">
      <c r="A2779" s="140"/>
      <c r="S2779" s="140"/>
    </row>
    <row r="2780" spans="1:19" x14ac:dyDescent="0.25">
      <c r="A2780" s="140"/>
      <c r="S2780" s="140"/>
    </row>
    <row r="2781" spans="1:19" x14ac:dyDescent="0.25">
      <c r="A2781" s="140"/>
      <c r="S2781" s="140"/>
    </row>
    <row r="2782" spans="1:19" x14ac:dyDescent="0.25">
      <c r="A2782" s="140"/>
      <c r="S2782" s="140"/>
    </row>
    <row r="2783" spans="1:19" x14ac:dyDescent="0.25">
      <c r="A2783" s="140"/>
      <c r="S2783" s="140"/>
    </row>
    <row r="2784" spans="1:19" x14ac:dyDescent="0.25">
      <c r="A2784" s="140"/>
      <c r="S2784" s="140"/>
    </row>
    <row r="2785" spans="1:19" x14ac:dyDescent="0.25">
      <c r="A2785" s="140"/>
      <c r="S2785" s="140"/>
    </row>
    <row r="2786" spans="1:19" x14ac:dyDescent="0.25">
      <c r="A2786" s="140"/>
      <c r="S2786" s="140"/>
    </row>
    <row r="2787" spans="1:19" x14ac:dyDescent="0.25">
      <c r="A2787" s="140"/>
      <c r="S2787" s="140"/>
    </row>
    <row r="2788" spans="1:19" x14ac:dyDescent="0.25">
      <c r="A2788" s="140"/>
      <c r="S2788" s="140"/>
    </row>
    <row r="2789" spans="1:19" x14ac:dyDescent="0.25">
      <c r="A2789" s="140"/>
      <c r="S2789" s="140"/>
    </row>
    <row r="2790" spans="1:19" x14ac:dyDescent="0.25">
      <c r="A2790" s="140"/>
      <c r="S2790" s="140"/>
    </row>
    <row r="2791" spans="1:19" x14ac:dyDescent="0.25">
      <c r="A2791" s="140"/>
      <c r="S2791" s="140"/>
    </row>
    <row r="2792" spans="1:19" x14ac:dyDescent="0.25">
      <c r="A2792" s="140"/>
      <c r="S2792" s="140"/>
    </row>
    <row r="2793" spans="1:19" x14ac:dyDescent="0.25">
      <c r="A2793" s="140"/>
      <c r="S2793" s="140"/>
    </row>
    <row r="2794" spans="1:19" x14ac:dyDescent="0.25">
      <c r="A2794" s="140"/>
      <c r="S2794" s="140"/>
    </row>
    <row r="2795" spans="1:19" x14ac:dyDescent="0.25">
      <c r="A2795" s="140"/>
      <c r="S2795" s="140"/>
    </row>
    <row r="2796" spans="1:19" x14ac:dyDescent="0.25">
      <c r="A2796" s="140"/>
      <c r="S2796" s="140"/>
    </row>
    <row r="2797" spans="1:19" x14ac:dyDescent="0.25">
      <c r="A2797" s="140"/>
      <c r="S2797" s="140"/>
    </row>
    <row r="2798" spans="1:19" x14ac:dyDescent="0.25">
      <c r="A2798" s="140"/>
      <c r="S2798" s="140"/>
    </row>
    <row r="2799" spans="1:19" x14ac:dyDescent="0.25">
      <c r="A2799" s="140"/>
      <c r="S2799" s="140"/>
    </row>
    <row r="2800" spans="1:19" x14ac:dyDescent="0.25">
      <c r="A2800" s="140"/>
      <c r="S2800" s="140"/>
    </row>
    <row r="2801" spans="1:19" x14ac:dyDescent="0.25">
      <c r="A2801" s="140"/>
      <c r="S2801" s="140"/>
    </row>
    <row r="2802" spans="1:19" x14ac:dyDescent="0.25">
      <c r="A2802" s="140"/>
      <c r="S2802" s="140"/>
    </row>
    <row r="2803" spans="1:19" x14ac:dyDescent="0.25">
      <c r="A2803" s="140"/>
      <c r="S2803" s="140"/>
    </row>
    <row r="2804" spans="1:19" x14ac:dyDescent="0.25">
      <c r="A2804" s="140"/>
      <c r="S2804" s="140"/>
    </row>
    <row r="2805" spans="1:19" x14ac:dyDescent="0.25">
      <c r="A2805" s="140"/>
      <c r="S2805" s="140"/>
    </row>
    <row r="2806" spans="1:19" x14ac:dyDescent="0.25">
      <c r="A2806" s="140"/>
      <c r="S2806" s="140"/>
    </row>
    <row r="2807" spans="1:19" x14ac:dyDescent="0.25">
      <c r="A2807" s="140"/>
      <c r="S2807" s="140"/>
    </row>
    <row r="2808" spans="1:19" x14ac:dyDescent="0.25">
      <c r="A2808" s="140"/>
      <c r="S2808" s="140"/>
    </row>
    <row r="2809" spans="1:19" x14ac:dyDescent="0.25">
      <c r="A2809" s="140"/>
      <c r="S2809" s="140"/>
    </row>
    <row r="2810" spans="1:19" x14ac:dyDescent="0.25">
      <c r="A2810" s="140"/>
      <c r="S2810" s="140"/>
    </row>
    <row r="2811" spans="1:19" x14ac:dyDescent="0.25">
      <c r="A2811" s="140"/>
      <c r="S2811" s="140"/>
    </row>
    <row r="2812" spans="1:19" x14ac:dyDescent="0.25">
      <c r="A2812" s="140"/>
      <c r="S2812" s="140"/>
    </row>
    <row r="2813" spans="1:19" x14ac:dyDescent="0.25">
      <c r="A2813" s="140"/>
      <c r="S2813" s="140"/>
    </row>
    <row r="2814" spans="1:19" x14ac:dyDescent="0.25">
      <c r="A2814" s="140"/>
      <c r="S2814" s="140"/>
    </row>
    <row r="2815" spans="1:19" x14ac:dyDescent="0.25">
      <c r="A2815" s="140"/>
      <c r="S2815" s="140"/>
    </row>
    <row r="2816" spans="1:19" x14ac:dyDescent="0.25">
      <c r="A2816" s="140"/>
      <c r="S2816" s="140"/>
    </row>
    <row r="2817" spans="1:19" x14ac:dyDescent="0.25">
      <c r="A2817" s="140"/>
      <c r="S2817" s="140"/>
    </row>
    <row r="2818" spans="1:19" x14ac:dyDescent="0.25">
      <c r="A2818" s="140"/>
      <c r="S2818" s="140"/>
    </row>
    <row r="2819" spans="1:19" x14ac:dyDescent="0.25">
      <c r="A2819" s="140"/>
      <c r="S2819" s="140"/>
    </row>
    <row r="2820" spans="1:19" x14ac:dyDescent="0.25">
      <c r="A2820" s="140"/>
      <c r="S2820" s="140"/>
    </row>
    <row r="2821" spans="1:19" x14ac:dyDescent="0.25">
      <c r="A2821" s="140"/>
      <c r="S2821" s="140"/>
    </row>
    <row r="2822" spans="1:19" x14ac:dyDescent="0.25">
      <c r="A2822" s="140"/>
      <c r="S2822" s="140"/>
    </row>
    <row r="2823" spans="1:19" x14ac:dyDescent="0.25">
      <c r="A2823" s="140"/>
      <c r="S2823" s="140"/>
    </row>
    <row r="2824" spans="1:19" x14ac:dyDescent="0.25">
      <c r="A2824" s="140"/>
      <c r="S2824" s="140"/>
    </row>
    <row r="2825" spans="1:19" x14ac:dyDescent="0.25">
      <c r="A2825" s="140"/>
      <c r="S2825" s="140"/>
    </row>
    <row r="2826" spans="1:19" x14ac:dyDescent="0.25">
      <c r="A2826" s="140"/>
      <c r="S2826" s="140"/>
    </row>
    <row r="2827" spans="1:19" x14ac:dyDescent="0.25">
      <c r="A2827" s="140"/>
      <c r="S2827" s="140"/>
    </row>
    <row r="2828" spans="1:19" x14ac:dyDescent="0.25">
      <c r="A2828" s="140"/>
      <c r="S2828" s="140"/>
    </row>
    <row r="2829" spans="1:19" x14ac:dyDescent="0.25">
      <c r="A2829" s="140"/>
      <c r="S2829" s="140"/>
    </row>
    <row r="2830" spans="1:19" x14ac:dyDescent="0.25">
      <c r="A2830" s="140"/>
      <c r="S2830" s="140"/>
    </row>
    <row r="2831" spans="1:19" x14ac:dyDescent="0.25">
      <c r="A2831" s="140"/>
      <c r="S2831" s="140"/>
    </row>
    <row r="2832" spans="1:19" x14ac:dyDescent="0.25">
      <c r="A2832" s="140"/>
      <c r="S2832" s="140"/>
    </row>
    <row r="2833" spans="1:19" x14ac:dyDescent="0.25">
      <c r="A2833" s="140"/>
      <c r="S2833" s="140"/>
    </row>
    <row r="2834" spans="1:19" x14ac:dyDescent="0.25">
      <c r="A2834" s="140"/>
      <c r="S2834" s="140"/>
    </row>
    <row r="2835" spans="1:19" x14ac:dyDescent="0.25">
      <c r="A2835" s="140"/>
      <c r="S2835" s="140"/>
    </row>
    <row r="2836" spans="1:19" x14ac:dyDescent="0.25">
      <c r="A2836" s="140"/>
      <c r="S2836" s="140"/>
    </row>
    <row r="2837" spans="1:19" x14ac:dyDescent="0.25">
      <c r="A2837" s="140"/>
      <c r="S2837" s="140"/>
    </row>
    <row r="2838" spans="1:19" x14ac:dyDescent="0.25">
      <c r="A2838" s="140"/>
      <c r="S2838" s="140"/>
    </row>
    <row r="2839" spans="1:19" x14ac:dyDescent="0.25">
      <c r="A2839" s="140"/>
      <c r="S2839" s="140"/>
    </row>
    <row r="2840" spans="1:19" x14ac:dyDescent="0.25">
      <c r="A2840" s="140"/>
      <c r="S2840" s="140"/>
    </row>
    <row r="2841" spans="1:19" x14ac:dyDescent="0.25">
      <c r="A2841" s="140"/>
      <c r="S2841" s="140"/>
    </row>
    <row r="2842" spans="1:19" x14ac:dyDescent="0.25">
      <c r="A2842" s="140"/>
      <c r="S2842" s="140"/>
    </row>
    <row r="2843" spans="1:19" x14ac:dyDescent="0.25">
      <c r="A2843" s="140"/>
      <c r="S2843" s="140"/>
    </row>
    <row r="2844" spans="1:19" x14ac:dyDescent="0.25">
      <c r="A2844" s="140"/>
      <c r="S2844" s="140"/>
    </row>
    <row r="2845" spans="1:19" x14ac:dyDescent="0.25">
      <c r="A2845" s="140"/>
      <c r="S2845" s="140"/>
    </row>
    <row r="2846" spans="1:19" x14ac:dyDescent="0.25">
      <c r="A2846" s="140"/>
      <c r="S2846" s="140"/>
    </row>
    <row r="2847" spans="1:19" x14ac:dyDescent="0.25">
      <c r="A2847" s="140"/>
      <c r="S2847" s="140"/>
    </row>
    <row r="2848" spans="1:19" x14ac:dyDescent="0.25">
      <c r="A2848" s="140"/>
      <c r="S2848" s="140"/>
    </row>
    <row r="2849" spans="1:19" x14ac:dyDescent="0.25">
      <c r="A2849" s="140"/>
      <c r="S2849" s="140"/>
    </row>
    <row r="2850" spans="1:19" x14ac:dyDescent="0.25">
      <c r="A2850" s="140"/>
      <c r="S2850" s="140"/>
    </row>
    <row r="2851" spans="1:19" x14ac:dyDescent="0.25">
      <c r="A2851" s="140"/>
      <c r="S2851" s="140"/>
    </row>
    <row r="2852" spans="1:19" x14ac:dyDescent="0.25">
      <c r="A2852" s="140"/>
      <c r="S2852" s="140"/>
    </row>
    <row r="2853" spans="1:19" x14ac:dyDescent="0.25">
      <c r="A2853" s="140"/>
      <c r="S2853" s="140"/>
    </row>
    <row r="2854" spans="1:19" x14ac:dyDescent="0.25">
      <c r="A2854" s="140"/>
      <c r="S2854" s="140"/>
    </row>
    <row r="2855" spans="1:19" x14ac:dyDescent="0.25">
      <c r="A2855" s="140"/>
      <c r="S2855" s="140"/>
    </row>
    <row r="2856" spans="1:19" x14ac:dyDescent="0.25">
      <c r="A2856" s="140"/>
      <c r="S2856" s="140"/>
    </row>
    <row r="2857" spans="1:19" x14ac:dyDescent="0.25">
      <c r="A2857" s="140"/>
      <c r="S2857" s="140"/>
    </row>
    <row r="2858" spans="1:19" x14ac:dyDescent="0.25">
      <c r="A2858" s="140"/>
      <c r="S2858" s="140"/>
    </row>
    <row r="2859" spans="1:19" x14ac:dyDescent="0.25">
      <c r="A2859" s="140"/>
      <c r="S2859" s="140"/>
    </row>
    <row r="2860" spans="1:19" x14ac:dyDescent="0.25">
      <c r="A2860" s="140"/>
      <c r="S2860" s="140"/>
    </row>
    <row r="2861" spans="1:19" x14ac:dyDescent="0.25">
      <c r="A2861" s="140"/>
      <c r="S2861" s="140"/>
    </row>
    <row r="2862" spans="1:19" x14ac:dyDescent="0.25">
      <c r="A2862" s="140"/>
      <c r="S2862" s="140"/>
    </row>
    <row r="2863" spans="1:19" x14ac:dyDescent="0.25">
      <c r="A2863" s="140"/>
      <c r="S2863" s="140"/>
    </row>
    <row r="2864" spans="1:19" x14ac:dyDescent="0.25">
      <c r="A2864" s="140"/>
      <c r="S2864" s="140"/>
    </row>
    <row r="2865" spans="1:19" x14ac:dyDescent="0.25">
      <c r="A2865" s="140"/>
      <c r="S2865" s="140"/>
    </row>
    <row r="2866" spans="1:19" x14ac:dyDescent="0.25">
      <c r="A2866" s="140"/>
      <c r="S2866" s="140"/>
    </row>
    <row r="2867" spans="1:19" x14ac:dyDescent="0.25">
      <c r="A2867" s="140"/>
      <c r="S2867" s="140"/>
    </row>
    <row r="2868" spans="1:19" x14ac:dyDescent="0.25">
      <c r="A2868" s="140"/>
      <c r="S2868" s="140"/>
    </row>
    <row r="2869" spans="1:19" x14ac:dyDescent="0.25">
      <c r="A2869" s="140"/>
      <c r="S2869" s="140"/>
    </row>
    <row r="2870" spans="1:19" x14ac:dyDescent="0.25">
      <c r="A2870" s="140"/>
      <c r="S2870" s="140"/>
    </row>
    <row r="2871" spans="1:19" x14ac:dyDescent="0.25">
      <c r="A2871" s="140"/>
      <c r="S2871" s="140"/>
    </row>
    <row r="2872" spans="1:19" x14ac:dyDescent="0.25">
      <c r="A2872" s="140"/>
      <c r="S2872" s="140"/>
    </row>
    <row r="2873" spans="1:19" x14ac:dyDescent="0.25">
      <c r="A2873" s="140"/>
      <c r="S2873" s="140"/>
    </row>
    <row r="2874" spans="1:19" x14ac:dyDescent="0.25">
      <c r="A2874" s="140"/>
      <c r="S2874" s="140"/>
    </row>
    <row r="2875" spans="1:19" x14ac:dyDescent="0.25">
      <c r="A2875" s="140"/>
      <c r="S2875" s="140"/>
    </row>
    <row r="2876" spans="1:19" x14ac:dyDescent="0.25">
      <c r="A2876" s="140"/>
      <c r="S2876" s="140"/>
    </row>
    <row r="2877" spans="1:19" x14ac:dyDescent="0.25">
      <c r="A2877" s="140"/>
      <c r="S2877" s="140"/>
    </row>
    <row r="2878" spans="1:19" x14ac:dyDescent="0.25">
      <c r="A2878" s="140"/>
      <c r="S2878" s="140"/>
    </row>
    <row r="2879" spans="1:19" x14ac:dyDescent="0.25">
      <c r="A2879" s="140"/>
      <c r="S2879" s="140"/>
    </row>
    <row r="2880" spans="1:19" x14ac:dyDescent="0.25">
      <c r="A2880" s="140"/>
      <c r="S2880" s="140"/>
    </row>
    <row r="2881" spans="1:19" x14ac:dyDescent="0.25">
      <c r="A2881" s="140"/>
      <c r="S2881" s="140"/>
    </row>
    <row r="2882" spans="1:19" x14ac:dyDescent="0.25">
      <c r="A2882" s="140"/>
      <c r="S2882" s="140"/>
    </row>
    <row r="2883" spans="1:19" x14ac:dyDescent="0.25">
      <c r="A2883" s="140"/>
      <c r="S2883" s="140"/>
    </row>
    <row r="2884" spans="1:19" x14ac:dyDescent="0.25">
      <c r="A2884" s="140"/>
      <c r="S2884" s="140"/>
    </row>
    <row r="2885" spans="1:19" x14ac:dyDescent="0.25">
      <c r="A2885" s="140"/>
      <c r="S2885" s="140"/>
    </row>
    <row r="2886" spans="1:19" x14ac:dyDescent="0.25">
      <c r="A2886" s="140"/>
      <c r="S2886" s="140"/>
    </row>
    <row r="2887" spans="1:19" x14ac:dyDescent="0.25">
      <c r="A2887" s="140"/>
      <c r="S2887" s="140"/>
    </row>
    <row r="2888" spans="1:19" x14ac:dyDescent="0.25">
      <c r="A2888" s="140"/>
      <c r="S2888" s="140"/>
    </row>
    <row r="2889" spans="1:19" x14ac:dyDescent="0.25">
      <c r="A2889" s="140"/>
      <c r="S2889" s="140"/>
    </row>
    <row r="2890" spans="1:19" x14ac:dyDescent="0.25">
      <c r="A2890" s="140"/>
      <c r="S2890" s="140"/>
    </row>
    <row r="2891" spans="1:19" x14ac:dyDescent="0.25">
      <c r="A2891" s="140"/>
      <c r="S2891" s="140"/>
    </row>
    <row r="2892" spans="1:19" x14ac:dyDescent="0.25">
      <c r="A2892" s="140"/>
      <c r="S2892" s="140"/>
    </row>
    <row r="2893" spans="1:19" x14ac:dyDescent="0.25">
      <c r="A2893" s="140"/>
      <c r="S2893" s="140"/>
    </row>
    <row r="2894" spans="1:19" x14ac:dyDescent="0.25">
      <c r="A2894" s="140"/>
      <c r="S2894" s="140"/>
    </row>
    <row r="2895" spans="1:19" x14ac:dyDescent="0.25">
      <c r="A2895" s="140"/>
      <c r="S2895" s="140"/>
    </row>
    <row r="2896" spans="1:19" x14ac:dyDescent="0.25">
      <c r="A2896" s="140"/>
      <c r="S2896" s="140"/>
    </row>
    <row r="2897" spans="1:19" x14ac:dyDescent="0.25">
      <c r="A2897" s="140"/>
      <c r="S2897" s="140"/>
    </row>
    <row r="2898" spans="1:19" x14ac:dyDescent="0.25">
      <c r="A2898" s="140"/>
      <c r="S2898" s="140"/>
    </row>
    <row r="2899" spans="1:19" x14ac:dyDescent="0.25">
      <c r="A2899" s="140"/>
      <c r="S2899" s="140"/>
    </row>
    <row r="2900" spans="1:19" x14ac:dyDescent="0.25">
      <c r="A2900" s="140"/>
      <c r="S2900" s="140"/>
    </row>
    <row r="2901" spans="1:19" x14ac:dyDescent="0.25">
      <c r="A2901" s="140"/>
      <c r="S2901" s="140"/>
    </row>
    <row r="2902" spans="1:19" x14ac:dyDescent="0.25">
      <c r="A2902" s="140"/>
      <c r="S2902" s="140"/>
    </row>
    <row r="2903" spans="1:19" x14ac:dyDescent="0.25">
      <c r="A2903" s="140"/>
      <c r="S2903" s="140"/>
    </row>
    <row r="2904" spans="1:19" x14ac:dyDescent="0.25">
      <c r="A2904" s="140"/>
      <c r="S2904" s="140"/>
    </row>
    <row r="2905" spans="1:19" x14ac:dyDescent="0.25">
      <c r="A2905" s="140"/>
      <c r="S2905" s="140"/>
    </row>
    <row r="2906" spans="1:19" x14ac:dyDescent="0.25">
      <c r="A2906" s="140"/>
      <c r="S2906" s="140"/>
    </row>
    <row r="2907" spans="1:19" x14ac:dyDescent="0.25">
      <c r="A2907" s="140"/>
      <c r="S2907" s="140"/>
    </row>
    <row r="2908" spans="1:19" x14ac:dyDescent="0.25">
      <c r="A2908" s="140"/>
      <c r="S2908" s="140"/>
    </row>
    <row r="2909" spans="1:19" x14ac:dyDescent="0.25">
      <c r="A2909" s="140"/>
      <c r="S2909" s="140"/>
    </row>
    <row r="2910" spans="1:19" x14ac:dyDescent="0.25">
      <c r="A2910" s="140"/>
      <c r="S2910" s="140"/>
    </row>
    <row r="2911" spans="1:19" x14ac:dyDescent="0.25">
      <c r="A2911" s="140"/>
      <c r="S2911" s="140"/>
    </row>
    <row r="2912" spans="1:19" x14ac:dyDescent="0.25">
      <c r="A2912" s="140"/>
      <c r="S2912" s="140"/>
    </row>
    <row r="2913" spans="1:19" x14ac:dyDescent="0.25">
      <c r="A2913" s="140"/>
      <c r="S2913" s="140"/>
    </row>
    <row r="2914" spans="1:19" x14ac:dyDescent="0.25">
      <c r="A2914" s="140"/>
      <c r="S2914" s="140"/>
    </row>
    <row r="2915" spans="1:19" x14ac:dyDescent="0.25">
      <c r="A2915" s="140"/>
      <c r="S2915" s="140"/>
    </row>
    <row r="2916" spans="1:19" x14ac:dyDescent="0.25">
      <c r="A2916" s="140"/>
      <c r="S2916" s="140"/>
    </row>
    <row r="2917" spans="1:19" x14ac:dyDescent="0.25">
      <c r="A2917" s="140"/>
      <c r="S2917" s="140"/>
    </row>
    <row r="2918" spans="1:19" x14ac:dyDescent="0.25">
      <c r="A2918" s="140"/>
      <c r="S2918" s="140"/>
    </row>
    <row r="2919" spans="1:19" x14ac:dyDescent="0.25">
      <c r="A2919" s="140"/>
      <c r="S2919" s="140"/>
    </row>
    <row r="2920" spans="1:19" x14ac:dyDescent="0.25">
      <c r="A2920" s="140"/>
      <c r="S2920" s="140"/>
    </row>
    <row r="2921" spans="1:19" x14ac:dyDescent="0.25">
      <c r="A2921" s="140"/>
      <c r="S2921" s="140"/>
    </row>
    <row r="2922" spans="1:19" x14ac:dyDescent="0.25">
      <c r="A2922" s="140"/>
      <c r="S2922" s="140"/>
    </row>
    <row r="2923" spans="1:19" x14ac:dyDescent="0.25">
      <c r="A2923" s="140"/>
      <c r="S2923" s="140"/>
    </row>
    <row r="2924" spans="1:19" x14ac:dyDescent="0.25">
      <c r="A2924" s="140"/>
      <c r="S2924" s="140"/>
    </row>
    <row r="2925" spans="1:19" x14ac:dyDescent="0.25">
      <c r="A2925" s="140"/>
      <c r="S2925" s="140"/>
    </row>
    <row r="2926" spans="1:19" x14ac:dyDescent="0.25">
      <c r="A2926" s="140"/>
      <c r="S2926" s="140"/>
    </row>
    <row r="2927" spans="1:19" x14ac:dyDescent="0.25">
      <c r="A2927" s="140"/>
      <c r="S2927" s="140"/>
    </row>
    <row r="2928" spans="1:19" x14ac:dyDescent="0.25">
      <c r="A2928" s="140"/>
      <c r="S2928" s="140"/>
    </row>
    <row r="2929" spans="1:19" x14ac:dyDescent="0.25">
      <c r="A2929" s="140"/>
      <c r="S2929" s="140"/>
    </row>
    <row r="2930" spans="1:19" x14ac:dyDescent="0.25">
      <c r="A2930" s="140"/>
      <c r="S2930" s="140"/>
    </row>
    <row r="2931" spans="1:19" x14ac:dyDescent="0.25">
      <c r="A2931" s="140"/>
      <c r="S2931" s="140"/>
    </row>
    <row r="2932" spans="1:19" x14ac:dyDescent="0.25">
      <c r="A2932" s="140"/>
      <c r="S2932" s="140"/>
    </row>
    <row r="2933" spans="1:19" x14ac:dyDescent="0.25">
      <c r="A2933" s="140"/>
      <c r="S2933" s="140"/>
    </row>
    <row r="2934" spans="1:19" x14ac:dyDescent="0.25">
      <c r="A2934" s="140"/>
      <c r="S2934" s="140"/>
    </row>
    <row r="2935" spans="1:19" x14ac:dyDescent="0.25">
      <c r="A2935" s="140"/>
      <c r="S2935" s="140"/>
    </row>
    <row r="2936" spans="1:19" x14ac:dyDescent="0.25">
      <c r="A2936" s="140"/>
      <c r="S2936" s="140"/>
    </row>
    <row r="2937" spans="1:19" x14ac:dyDescent="0.25">
      <c r="A2937" s="140"/>
      <c r="S2937" s="140"/>
    </row>
    <row r="2938" spans="1:19" x14ac:dyDescent="0.25">
      <c r="A2938" s="140"/>
      <c r="S2938" s="140"/>
    </row>
    <row r="2939" spans="1:19" x14ac:dyDescent="0.25">
      <c r="A2939" s="140"/>
      <c r="S2939" s="140"/>
    </row>
    <row r="2940" spans="1:19" x14ac:dyDescent="0.25">
      <c r="A2940" s="140"/>
      <c r="S2940" s="140"/>
    </row>
    <row r="2941" spans="1:19" x14ac:dyDescent="0.25">
      <c r="A2941" s="140"/>
      <c r="S2941" s="140"/>
    </row>
    <row r="2942" spans="1:19" x14ac:dyDescent="0.25">
      <c r="A2942" s="140"/>
      <c r="S2942" s="140"/>
    </row>
    <row r="2943" spans="1:19" x14ac:dyDescent="0.25">
      <c r="A2943" s="140"/>
      <c r="S2943" s="140"/>
    </row>
    <row r="2944" spans="1:19" x14ac:dyDescent="0.25">
      <c r="A2944" s="140"/>
      <c r="S2944" s="140"/>
    </row>
    <row r="2945" spans="1:19" x14ac:dyDescent="0.25">
      <c r="A2945" s="140"/>
      <c r="S2945" s="140"/>
    </row>
    <row r="2946" spans="1:19" x14ac:dyDescent="0.25">
      <c r="A2946" s="140"/>
      <c r="S2946" s="140"/>
    </row>
    <row r="2947" spans="1:19" x14ac:dyDescent="0.25">
      <c r="A2947" s="140"/>
      <c r="S2947" s="140"/>
    </row>
    <row r="2948" spans="1:19" x14ac:dyDescent="0.25">
      <c r="A2948" s="140"/>
      <c r="S2948" s="140"/>
    </row>
    <row r="2949" spans="1:19" x14ac:dyDescent="0.25">
      <c r="A2949" s="140"/>
      <c r="S2949" s="140"/>
    </row>
    <row r="2950" spans="1:19" x14ac:dyDescent="0.25">
      <c r="A2950" s="140"/>
      <c r="S2950" s="140"/>
    </row>
    <row r="2951" spans="1:19" x14ac:dyDescent="0.25">
      <c r="A2951" s="140"/>
      <c r="S2951" s="140"/>
    </row>
    <row r="2952" spans="1:19" x14ac:dyDescent="0.25">
      <c r="A2952" s="140"/>
      <c r="S2952" s="140"/>
    </row>
    <row r="2953" spans="1:19" x14ac:dyDescent="0.25">
      <c r="A2953" s="140"/>
      <c r="S2953" s="140"/>
    </row>
    <row r="2954" spans="1:19" x14ac:dyDescent="0.25">
      <c r="A2954" s="140"/>
      <c r="S2954" s="140"/>
    </row>
    <row r="2955" spans="1:19" x14ac:dyDescent="0.25">
      <c r="A2955" s="140"/>
      <c r="S2955" s="140"/>
    </row>
    <row r="2956" spans="1:19" x14ac:dyDescent="0.25">
      <c r="A2956" s="140"/>
      <c r="S2956" s="140"/>
    </row>
    <row r="2957" spans="1:19" x14ac:dyDescent="0.25">
      <c r="A2957" s="140"/>
      <c r="S2957" s="140"/>
    </row>
    <row r="2958" spans="1:19" x14ac:dyDescent="0.25">
      <c r="A2958" s="140"/>
      <c r="S2958" s="140"/>
    </row>
    <row r="2959" spans="1:19" x14ac:dyDescent="0.25">
      <c r="A2959" s="140"/>
      <c r="S2959" s="140"/>
    </row>
    <row r="2960" spans="1:19" x14ac:dyDescent="0.25">
      <c r="A2960" s="140"/>
      <c r="S2960" s="140"/>
    </row>
    <row r="2961" spans="1:19" x14ac:dyDescent="0.25">
      <c r="A2961" s="140"/>
      <c r="S2961" s="140"/>
    </row>
    <row r="2962" spans="1:19" x14ac:dyDescent="0.25">
      <c r="A2962" s="140"/>
      <c r="S2962" s="140"/>
    </row>
    <row r="2963" spans="1:19" x14ac:dyDescent="0.25">
      <c r="A2963" s="140"/>
      <c r="S2963" s="140"/>
    </row>
    <row r="2964" spans="1:19" x14ac:dyDescent="0.25">
      <c r="A2964" s="140"/>
      <c r="S2964" s="140"/>
    </row>
    <row r="2965" spans="1:19" x14ac:dyDescent="0.25">
      <c r="A2965" s="140"/>
      <c r="S2965" s="140"/>
    </row>
    <row r="2966" spans="1:19" x14ac:dyDescent="0.25">
      <c r="A2966" s="140"/>
      <c r="S2966" s="140"/>
    </row>
    <row r="2967" spans="1:19" x14ac:dyDescent="0.25">
      <c r="A2967" s="140"/>
      <c r="S2967" s="140"/>
    </row>
    <row r="2968" spans="1:19" x14ac:dyDescent="0.25">
      <c r="A2968" s="140"/>
      <c r="S2968" s="140"/>
    </row>
    <row r="2969" spans="1:19" x14ac:dyDescent="0.25">
      <c r="A2969" s="140"/>
      <c r="S2969" s="140"/>
    </row>
    <row r="2970" spans="1:19" x14ac:dyDescent="0.25">
      <c r="A2970" s="140"/>
      <c r="S2970" s="140"/>
    </row>
    <row r="2971" spans="1:19" x14ac:dyDescent="0.25">
      <c r="A2971" s="140"/>
      <c r="S2971" s="140"/>
    </row>
    <row r="2972" spans="1:19" x14ac:dyDescent="0.25">
      <c r="A2972" s="140"/>
      <c r="S2972" s="140"/>
    </row>
    <row r="2973" spans="1:19" x14ac:dyDescent="0.25">
      <c r="A2973" s="140"/>
      <c r="S2973" s="140"/>
    </row>
    <row r="2974" spans="1:19" x14ac:dyDescent="0.25">
      <c r="A2974" s="140"/>
      <c r="S2974" s="140"/>
    </row>
    <row r="2975" spans="1:19" x14ac:dyDescent="0.25">
      <c r="A2975" s="140"/>
      <c r="S2975" s="140"/>
    </row>
    <row r="2976" spans="1:19" x14ac:dyDescent="0.25">
      <c r="A2976" s="140"/>
      <c r="S2976" s="140"/>
    </row>
    <row r="2977" spans="1:19" x14ac:dyDescent="0.25">
      <c r="A2977" s="140"/>
      <c r="S2977" s="140"/>
    </row>
    <row r="2978" spans="1:19" x14ac:dyDescent="0.25">
      <c r="A2978" s="140"/>
      <c r="S2978" s="140"/>
    </row>
    <row r="2979" spans="1:19" x14ac:dyDescent="0.25">
      <c r="A2979" s="140"/>
      <c r="S2979" s="140"/>
    </row>
    <row r="2980" spans="1:19" x14ac:dyDescent="0.25">
      <c r="A2980" s="140"/>
      <c r="S2980" s="140"/>
    </row>
    <row r="2981" spans="1:19" x14ac:dyDescent="0.25">
      <c r="A2981" s="140"/>
      <c r="S2981" s="140"/>
    </row>
    <row r="2982" spans="1:19" x14ac:dyDescent="0.25">
      <c r="A2982" s="140"/>
      <c r="S2982" s="140"/>
    </row>
    <row r="2983" spans="1:19" x14ac:dyDescent="0.25">
      <c r="A2983" s="140"/>
      <c r="S2983" s="140"/>
    </row>
    <row r="2984" spans="1:19" x14ac:dyDescent="0.25">
      <c r="A2984" s="140"/>
      <c r="S2984" s="140"/>
    </row>
    <row r="2985" spans="1:19" x14ac:dyDescent="0.25">
      <c r="A2985" s="140"/>
      <c r="S2985" s="140"/>
    </row>
    <row r="2986" spans="1:19" x14ac:dyDescent="0.25">
      <c r="A2986" s="140"/>
      <c r="S2986" s="140"/>
    </row>
    <row r="2987" spans="1:19" x14ac:dyDescent="0.25">
      <c r="A2987" s="140"/>
      <c r="S2987" s="140"/>
    </row>
    <row r="2988" spans="1:19" x14ac:dyDescent="0.25">
      <c r="A2988" s="140"/>
      <c r="S2988" s="140"/>
    </row>
    <row r="2989" spans="1:19" x14ac:dyDescent="0.25">
      <c r="A2989" s="140"/>
      <c r="S2989" s="140"/>
    </row>
    <row r="2990" spans="1:19" x14ac:dyDescent="0.25">
      <c r="A2990" s="140"/>
      <c r="S2990" s="140"/>
    </row>
    <row r="2991" spans="1:19" x14ac:dyDescent="0.25">
      <c r="A2991" s="140"/>
      <c r="S2991" s="140"/>
    </row>
    <row r="2992" spans="1:19" x14ac:dyDescent="0.25">
      <c r="A2992" s="140"/>
      <c r="S2992" s="140"/>
    </row>
    <row r="2993" spans="1:19" x14ac:dyDescent="0.25">
      <c r="A2993" s="140"/>
      <c r="S2993" s="140"/>
    </row>
    <row r="2994" spans="1:19" x14ac:dyDescent="0.25">
      <c r="A2994" s="140"/>
      <c r="S2994" s="140"/>
    </row>
    <row r="2995" spans="1:19" x14ac:dyDescent="0.25">
      <c r="A2995" s="140"/>
      <c r="S2995" s="140"/>
    </row>
    <row r="2996" spans="1:19" x14ac:dyDescent="0.25">
      <c r="A2996" s="140"/>
      <c r="S2996" s="140"/>
    </row>
    <row r="2997" spans="1:19" x14ac:dyDescent="0.25">
      <c r="A2997" s="140"/>
      <c r="S2997" s="140"/>
    </row>
    <row r="2998" spans="1:19" x14ac:dyDescent="0.25">
      <c r="A2998" s="140"/>
      <c r="S2998" s="140"/>
    </row>
    <row r="2999" spans="1:19" x14ac:dyDescent="0.25">
      <c r="A2999" s="140"/>
      <c r="S2999" s="140"/>
    </row>
    <row r="3000" spans="1:19" x14ac:dyDescent="0.25">
      <c r="A3000" s="140"/>
      <c r="S3000" s="140"/>
    </row>
    <row r="3001" spans="1:19" x14ac:dyDescent="0.25">
      <c r="A3001" s="140"/>
      <c r="S3001" s="140"/>
    </row>
    <row r="3002" spans="1:19" x14ac:dyDescent="0.25">
      <c r="A3002" s="140"/>
      <c r="S3002" s="140"/>
    </row>
    <row r="3003" spans="1:19" x14ac:dyDescent="0.25">
      <c r="A3003" s="140"/>
      <c r="S3003" s="140"/>
    </row>
    <row r="3004" spans="1:19" x14ac:dyDescent="0.25">
      <c r="A3004" s="140"/>
      <c r="S3004" s="140"/>
    </row>
    <row r="3005" spans="1:19" x14ac:dyDescent="0.25">
      <c r="A3005" s="140"/>
      <c r="S3005" s="140"/>
    </row>
    <row r="3006" spans="1:19" x14ac:dyDescent="0.25">
      <c r="A3006" s="140"/>
      <c r="S3006" s="140"/>
    </row>
    <row r="3007" spans="1:19" x14ac:dyDescent="0.25">
      <c r="A3007" s="140"/>
      <c r="S3007" s="140"/>
    </row>
    <row r="3008" spans="1:19" x14ac:dyDescent="0.25">
      <c r="A3008" s="140"/>
      <c r="S3008" s="140"/>
    </row>
    <row r="3009" spans="1:19" x14ac:dyDescent="0.25">
      <c r="A3009" s="140"/>
      <c r="S3009" s="140"/>
    </row>
    <row r="3010" spans="1:19" x14ac:dyDescent="0.25">
      <c r="A3010" s="140"/>
      <c r="S3010" s="140"/>
    </row>
    <row r="3011" spans="1:19" x14ac:dyDescent="0.25">
      <c r="A3011" s="140"/>
      <c r="S3011" s="140"/>
    </row>
    <row r="3012" spans="1:19" x14ac:dyDescent="0.25">
      <c r="A3012" s="140"/>
      <c r="S3012" s="140"/>
    </row>
    <row r="3013" spans="1:19" x14ac:dyDescent="0.25">
      <c r="A3013" s="140"/>
      <c r="S3013" s="140"/>
    </row>
    <row r="3014" spans="1:19" x14ac:dyDescent="0.25">
      <c r="A3014" s="140"/>
      <c r="S3014" s="140"/>
    </row>
    <row r="3015" spans="1:19" x14ac:dyDescent="0.25">
      <c r="A3015" s="140"/>
      <c r="S3015" s="140"/>
    </row>
    <row r="3016" spans="1:19" x14ac:dyDescent="0.25">
      <c r="A3016" s="140"/>
      <c r="S3016" s="140"/>
    </row>
    <row r="3017" spans="1:19" x14ac:dyDescent="0.25">
      <c r="A3017" s="140"/>
      <c r="S3017" s="140"/>
    </row>
    <row r="3018" spans="1:19" x14ac:dyDescent="0.25">
      <c r="A3018" s="140"/>
      <c r="S3018" s="140"/>
    </row>
    <row r="3019" spans="1:19" x14ac:dyDescent="0.25">
      <c r="A3019" s="140"/>
      <c r="S3019" s="140"/>
    </row>
    <row r="3020" spans="1:19" x14ac:dyDescent="0.25">
      <c r="A3020" s="140"/>
      <c r="S3020" s="140"/>
    </row>
    <row r="3021" spans="1:19" x14ac:dyDescent="0.25">
      <c r="A3021" s="140"/>
      <c r="S3021" s="140"/>
    </row>
    <row r="3022" spans="1:19" x14ac:dyDescent="0.25">
      <c r="A3022" s="140"/>
      <c r="S3022" s="140"/>
    </row>
    <row r="3023" spans="1:19" x14ac:dyDescent="0.25">
      <c r="A3023" s="140"/>
      <c r="S3023" s="140"/>
    </row>
    <row r="3024" spans="1:19" x14ac:dyDescent="0.25">
      <c r="A3024" s="140"/>
      <c r="S3024" s="140"/>
    </row>
    <row r="3025" spans="1:19" x14ac:dyDescent="0.25">
      <c r="A3025" s="140"/>
      <c r="S3025" s="140"/>
    </row>
    <row r="3026" spans="1:19" x14ac:dyDescent="0.25">
      <c r="A3026" s="140"/>
      <c r="S3026" s="140"/>
    </row>
    <row r="3027" spans="1:19" x14ac:dyDescent="0.25">
      <c r="A3027" s="140"/>
      <c r="S3027" s="140"/>
    </row>
    <row r="3028" spans="1:19" x14ac:dyDescent="0.25">
      <c r="A3028" s="140"/>
      <c r="S3028" s="140"/>
    </row>
    <row r="3029" spans="1:19" x14ac:dyDescent="0.25">
      <c r="A3029" s="140"/>
      <c r="S3029" s="140"/>
    </row>
    <row r="3030" spans="1:19" x14ac:dyDescent="0.25">
      <c r="A3030" s="140"/>
      <c r="S3030" s="140"/>
    </row>
    <row r="3031" spans="1:19" x14ac:dyDescent="0.25">
      <c r="A3031" s="140"/>
      <c r="S3031" s="140"/>
    </row>
    <row r="3032" spans="1:19" x14ac:dyDescent="0.25">
      <c r="A3032" s="140"/>
      <c r="S3032" s="140"/>
    </row>
    <row r="3033" spans="1:19" x14ac:dyDescent="0.25">
      <c r="A3033" s="140"/>
      <c r="S3033" s="140"/>
    </row>
    <row r="3034" spans="1:19" x14ac:dyDescent="0.25">
      <c r="A3034" s="140"/>
      <c r="S3034" s="140"/>
    </row>
    <row r="3035" spans="1:19" x14ac:dyDescent="0.25">
      <c r="A3035" s="140"/>
      <c r="S3035" s="140"/>
    </row>
    <row r="3036" spans="1:19" x14ac:dyDescent="0.25">
      <c r="A3036" s="140"/>
      <c r="S3036" s="140"/>
    </row>
    <row r="3037" spans="1:19" x14ac:dyDescent="0.25">
      <c r="A3037" s="140"/>
      <c r="S3037" s="140"/>
    </row>
    <row r="3038" spans="1:19" x14ac:dyDescent="0.25">
      <c r="A3038" s="140"/>
      <c r="S3038" s="140"/>
    </row>
    <row r="3039" spans="1:19" x14ac:dyDescent="0.25">
      <c r="A3039" s="140"/>
      <c r="S3039" s="140"/>
    </row>
    <row r="3040" spans="1:19" x14ac:dyDescent="0.25">
      <c r="A3040" s="140"/>
      <c r="S3040" s="140"/>
    </row>
    <row r="3041" spans="1:19" x14ac:dyDescent="0.25">
      <c r="A3041" s="140"/>
      <c r="S3041" s="140"/>
    </row>
    <row r="3042" spans="1:19" x14ac:dyDescent="0.25">
      <c r="A3042" s="140"/>
      <c r="S3042" s="140"/>
    </row>
    <row r="3043" spans="1:19" x14ac:dyDescent="0.25">
      <c r="A3043" s="140"/>
      <c r="S3043" s="140"/>
    </row>
    <row r="3044" spans="1:19" x14ac:dyDescent="0.25">
      <c r="A3044" s="140"/>
      <c r="S3044" s="140"/>
    </row>
    <row r="3045" spans="1:19" x14ac:dyDescent="0.25">
      <c r="A3045" s="140"/>
      <c r="S3045" s="140"/>
    </row>
    <row r="3046" spans="1:19" x14ac:dyDescent="0.25">
      <c r="A3046" s="140"/>
      <c r="S3046" s="140"/>
    </row>
    <row r="3047" spans="1:19" x14ac:dyDescent="0.25">
      <c r="A3047" s="140"/>
      <c r="S3047" s="140"/>
    </row>
    <row r="3048" spans="1:19" x14ac:dyDescent="0.25">
      <c r="A3048" s="140"/>
      <c r="S3048" s="140"/>
    </row>
    <row r="3049" spans="1:19" x14ac:dyDescent="0.25">
      <c r="A3049" s="140"/>
      <c r="S3049" s="140"/>
    </row>
    <row r="3050" spans="1:19" x14ac:dyDescent="0.25">
      <c r="A3050" s="140"/>
      <c r="S3050" s="140"/>
    </row>
    <row r="3051" spans="1:19" x14ac:dyDescent="0.25">
      <c r="A3051" s="140"/>
      <c r="S3051" s="140"/>
    </row>
    <row r="3052" spans="1:19" x14ac:dyDescent="0.25">
      <c r="A3052" s="140"/>
      <c r="S3052" s="140"/>
    </row>
    <row r="3053" spans="1:19" x14ac:dyDescent="0.25">
      <c r="A3053" s="140"/>
      <c r="S3053" s="140"/>
    </row>
    <row r="3054" spans="1:19" x14ac:dyDescent="0.25">
      <c r="A3054" s="140"/>
      <c r="S3054" s="140"/>
    </row>
    <row r="3055" spans="1:19" x14ac:dyDescent="0.25">
      <c r="A3055" s="140"/>
      <c r="S3055" s="140"/>
    </row>
    <row r="3056" spans="1:19" x14ac:dyDescent="0.25">
      <c r="A3056" s="140"/>
      <c r="S3056" s="140"/>
    </row>
    <row r="3057" spans="1:19" x14ac:dyDescent="0.25">
      <c r="A3057" s="140"/>
      <c r="S3057" s="140"/>
    </row>
    <row r="3058" spans="1:19" x14ac:dyDescent="0.25">
      <c r="A3058" s="140"/>
      <c r="S3058" s="140"/>
    </row>
    <row r="3059" spans="1:19" x14ac:dyDescent="0.25">
      <c r="A3059" s="140"/>
      <c r="S3059" s="140"/>
    </row>
    <row r="3060" spans="1:19" x14ac:dyDescent="0.25">
      <c r="A3060" s="140"/>
      <c r="S3060" s="140"/>
    </row>
    <row r="3061" spans="1:19" x14ac:dyDescent="0.25">
      <c r="A3061" s="140"/>
      <c r="S3061" s="140"/>
    </row>
    <row r="3062" spans="1:19" x14ac:dyDescent="0.25">
      <c r="A3062" s="140"/>
      <c r="S3062" s="140"/>
    </row>
    <row r="3063" spans="1:19" x14ac:dyDescent="0.25">
      <c r="A3063" s="140"/>
      <c r="S3063" s="140"/>
    </row>
    <row r="3064" spans="1:19" x14ac:dyDescent="0.25">
      <c r="A3064" s="140"/>
      <c r="S3064" s="140"/>
    </row>
    <row r="3065" spans="1:19" x14ac:dyDescent="0.25">
      <c r="A3065" s="140"/>
      <c r="S3065" s="140"/>
    </row>
    <row r="3066" spans="1:19" x14ac:dyDescent="0.25">
      <c r="A3066" s="140"/>
      <c r="S3066" s="140"/>
    </row>
    <row r="3067" spans="1:19" x14ac:dyDescent="0.25">
      <c r="A3067" s="140"/>
      <c r="S3067" s="140"/>
    </row>
    <row r="3068" spans="1:19" x14ac:dyDescent="0.25">
      <c r="A3068" s="140"/>
      <c r="S3068" s="140"/>
    </row>
    <row r="3069" spans="1:19" x14ac:dyDescent="0.25">
      <c r="A3069" s="140"/>
      <c r="S3069" s="140"/>
    </row>
    <row r="3070" spans="1:19" x14ac:dyDescent="0.25">
      <c r="A3070" s="140"/>
      <c r="S3070" s="140"/>
    </row>
    <row r="3071" spans="1:19" x14ac:dyDescent="0.25">
      <c r="A3071" s="140"/>
      <c r="S3071" s="140"/>
    </row>
    <row r="3072" spans="1:19" x14ac:dyDescent="0.25">
      <c r="A3072" s="140"/>
      <c r="S3072" s="140"/>
    </row>
    <row r="3073" spans="1:19" x14ac:dyDescent="0.25">
      <c r="A3073" s="140"/>
      <c r="S3073" s="140"/>
    </row>
    <row r="3074" spans="1:19" x14ac:dyDescent="0.25">
      <c r="A3074" s="140"/>
      <c r="S3074" s="140"/>
    </row>
    <row r="3075" spans="1:19" x14ac:dyDescent="0.25">
      <c r="A3075" s="140"/>
      <c r="S3075" s="140"/>
    </row>
    <row r="3076" spans="1:19" x14ac:dyDescent="0.25">
      <c r="A3076" s="140"/>
      <c r="S3076" s="140"/>
    </row>
    <row r="3077" spans="1:19" x14ac:dyDescent="0.25">
      <c r="A3077" s="140"/>
      <c r="S3077" s="140"/>
    </row>
    <row r="3078" spans="1:19" x14ac:dyDescent="0.25">
      <c r="A3078" s="140"/>
      <c r="S3078" s="140"/>
    </row>
    <row r="3079" spans="1:19" x14ac:dyDescent="0.25">
      <c r="A3079" s="140"/>
      <c r="S3079" s="140"/>
    </row>
    <row r="3080" spans="1:19" x14ac:dyDescent="0.25">
      <c r="A3080" s="140"/>
      <c r="S3080" s="140"/>
    </row>
    <row r="3081" spans="1:19" x14ac:dyDescent="0.25">
      <c r="A3081" s="140"/>
      <c r="S3081" s="140"/>
    </row>
    <row r="3082" spans="1:19" x14ac:dyDescent="0.25">
      <c r="A3082" s="140"/>
      <c r="S3082" s="140"/>
    </row>
    <row r="3083" spans="1:19" x14ac:dyDescent="0.25">
      <c r="A3083" s="140"/>
      <c r="S3083" s="140"/>
    </row>
    <row r="3084" spans="1:19" x14ac:dyDescent="0.25">
      <c r="A3084" s="140"/>
      <c r="S3084" s="140"/>
    </row>
    <row r="3085" spans="1:19" x14ac:dyDescent="0.25">
      <c r="A3085" s="140"/>
      <c r="S3085" s="140"/>
    </row>
    <row r="3086" spans="1:19" x14ac:dyDescent="0.25">
      <c r="A3086" s="140"/>
      <c r="S3086" s="140"/>
    </row>
    <row r="3087" spans="1:19" x14ac:dyDescent="0.25">
      <c r="A3087" s="140"/>
      <c r="S3087" s="140"/>
    </row>
    <row r="3088" spans="1:19" x14ac:dyDescent="0.25">
      <c r="A3088" s="140"/>
      <c r="S3088" s="140"/>
    </row>
    <row r="3089" spans="1:19" x14ac:dyDescent="0.25">
      <c r="A3089" s="140"/>
      <c r="S3089" s="140"/>
    </row>
    <row r="3090" spans="1:19" x14ac:dyDescent="0.25">
      <c r="A3090" s="140"/>
      <c r="S3090" s="140"/>
    </row>
    <row r="3091" spans="1:19" x14ac:dyDescent="0.25">
      <c r="A3091" s="140"/>
      <c r="S3091" s="140"/>
    </row>
    <row r="3092" spans="1:19" x14ac:dyDescent="0.25">
      <c r="A3092" s="140"/>
      <c r="S3092" s="140"/>
    </row>
    <row r="3093" spans="1:19" x14ac:dyDescent="0.25">
      <c r="A3093" s="140"/>
      <c r="S3093" s="140"/>
    </row>
    <row r="3094" spans="1:19" x14ac:dyDescent="0.25">
      <c r="A3094" s="140"/>
      <c r="S3094" s="140"/>
    </row>
    <row r="3095" spans="1:19" x14ac:dyDescent="0.25">
      <c r="A3095" s="140"/>
      <c r="S3095" s="140"/>
    </row>
    <row r="3096" spans="1:19" x14ac:dyDescent="0.25">
      <c r="A3096" s="140"/>
      <c r="S3096" s="140"/>
    </row>
    <row r="3097" spans="1:19" x14ac:dyDescent="0.25">
      <c r="A3097" s="140"/>
      <c r="S3097" s="140"/>
    </row>
    <row r="3098" spans="1:19" x14ac:dyDescent="0.25">
      <c r="A3098" s="140"/>
      <c r="S3098" s="140"/>
    </row>
    <row r="3099" spans="1:19" x14ac:dyDescent="0.25">
      <c r="A3099" s="140"/>
      <c r="S3099" s="140"/>
    </row>
    <row r="3100" spans="1:19" x14ac:dyDescent="0.25">
      <c r="A3100" s="140"/>
      <c r="S3100" s="140"/>
    </row>
    <row r="3101" spans="1:19" x14ac:dyDescent="0.25">
      <c r="A3101" s="140"/>
      <c r="S3101" s="140"/>
    </row>
    <row r="3102" spans="1:19" x14ac:dyDescent="0.25">
      <c r="A3102" s="140"/>
      <c r="S3102" s="140"/>
    </row>
    <row r="3103" spans="1:19" x14ac:dyDescent="0.25">
      <c r="A3103" s="140"/>
      <c r="S3103" s="140"/>
    </row>
    <row r="3104" spans="1:19" x14ac:dyDescent="0.25">
      <c r="A3104" s="140"/>
      <c r="S3104" s="140"/>
    </row>
    <row r="3105" spans="1:19" x14ac:dyDescent="0.25">
      <c r="A3105" s="140"/>
      <c r="S3105" s="140"/>
    </row>
    <row r="3106" spans="1:19" x14ac:dyDescent="0.25">
      <c r="A3106" s="140"/>
      <c r="S3106" s="140"/>
    </row>
    <row r="3107" spans="1:19" x14ac:dyDescent="0.25">
      <c r="A3107" s="140"/>
      <c r="S3107" s="140"/>
    </row>
    <row r="3108" spans="1:19" x14ac:dyDescent="0.25">
      <c r="A3108" s="140"/>
      <c r="S3108" s="140"/>
    </row>
    <row r="3109" spans="1:19" x14ac:dyDescent="0.25">
      <c r="A3109" s="140"/>
      <c r="S3109" s="140"/>
    </row>
    <row r="3110" spans="1:19" x14ac:dyDescent="0.25">
      <c r="A3110" s="140"/>
      <c r="S3110" s="140"/>
    </row>
    <row r="3111" spans="1:19" x14ac:dyDescent="0.25">
      <c r="A3111" s="140"/>
      <c r="S3111" s="140"/>
    </row>
    <row r="3112" spans="1:19" x14ac:dyDescent="0.25">
      <c r="A3112" s="140"/>
      <c r="S3112" s="140"/>
    </row>
    <row r="3113" spans="1:19" x14ac:dyDescent="0.25">
      <c r="A3113" s="140"/>
      <c r="S3113" s="140"/>
    </row>
    <row r="3114" spans="1:19" x14ac:dyDescent="0.25">
      <c r="A3114" s="140"/>
      <c r="S3114" s="140"/>
    </row>
    <row r="3115" spans="1:19" x14ac:dyDescent="0.25">
      <c r="A3115" s="140"/>
      <c r="S3115" s="140"/>
    </row>
    <row r="3116" spans="1:19" x14ac:dyDescent="0.25">
      <c r="A3116" s="140"/>
      <c r="S3116" s="140"/>
    </row>
    <row r="3117" spans="1:19" x14ac:dyDescent="0.25">
      <c r="A3117" s="140"/>
      <c r="S3117" s="140"/>
    </row>
    <row r="3118" spans="1:19" x14ac:dyDescent="0.25">
      <c r="A3118" s="140"/>
      <c r="S3118" s="140"/>
    </row>
    <row r="3119" spans="1:19" x14ac:dyDescent="0.25">
      <c r="A3119" s="140"/>
      <c r="S3119" s="140"/>
    </row>
    <row r="3120" spans="1:19" x14ac:dyDescent="0.25">
      <c r="A3120" s="140"/>
      <c r="S3120" s="140"/>
    </row>
    <row r="3121" spans="1:19" x14ac:dyDescent="0.25">
      <c r="A3121" s="140"/>
      <c r="S3121" s="140"/>
    </row>
    <row r="3122" spans="1:19" x14ac:dyDescent="0.25">
      <c r="A3122" s="140"/>
      <c r="S3122" s="140"/>
    </row>
    <row r="3123" spans="1:19" x14ac:dyDescent="0.25">
      <c r="A3123" s="140"/>
      <c r="S3123" s="140"/>
    </row>
    <row r="3124" spans="1:19" x14ac:dyDescent="0.25">
      <c r="A3124" s="140"/>
      <c r="S3124" s="140"/>
    </row>
    <row r="3125" spans="1:19" x14ac:dyDescent="0.25">
      <c r="A3125" s="140"/>
      <c r="S3125" s="140"/>
    </row>
    <row r="3126" spans="1:19" x14ac:dyDescent="0.25">
      <c r="A3126" s="140"/>
      <c r="S3126" s="140"/>
    </row>
    <row r="3127" spans="1:19" x14ac:dyDescent="0.25">
      <c r="A3127" s="140"/>
      <c r="S3127" s="140"/>
    </row>
    <row r="3128" spans="1:19" x14ac:dyDescent="0.25">
      <c r="A3128" s="140"/>
      <c r="S3128" s="140"/>
    </row>
    <row r="3129" spans="1:19" x14ac:dyDescent="0.25">
      <c r="A3129" s="140"/>
      <c r="S3129" s="140"/>
    </row>
    <row r="3130" spans="1:19" x14ac:dyDescent="0.25">
      <c r="A3130" s="140"/>
      <c r="S3130" s="140"/>
    </row>
    <row r="3131" spans="1:19" x14ac:dyDescent="0.25">
      <c r="A3131" s="140"/>
      <c r="S3131" s="140"/>
    </row>
    <row r="3132" spans="1:19" x14ac:dyDescent="0.25">
      <c r="A3132" s="140"/>
      <c r="S3132" s="140"/>
    </row>
    <row r="3133" spans="1:19" x14ac:dyDescent="0.25">
      <c r="A3133" s="140"/>
      <c r="S3133" s="140"/>
    </row>
    <row r="3134" spans="1:19" x14ac:dyDescent="0.25">
      <c r="A3134" s="140"/>
      <c r="S3134" s="140"/>
    </row>
    <row r="3135" spans="1:19" x14ac:dyDescent="0.25">
      <c r="A3135" s="140"/>
      <c r="S3135" s="140"/>
    </row>
    <row r="3136" spans="1:19" x14ac:dyDescent="0.25">
      <c r="A3136" s="140"/>
      <c r="S3136" s="140"/>
    </row>
    <row r="3137" spans="1:19" x14ac:dyDescent="0.25">
      <c r="A3137" s="140"/>
      <c r="S3137" s="140"/>
    </row>
    <row r="3138" spans="1:19" x14ac:dyDescent="0.25">
      <c r="A3138" s="140"/>
      <c r="S3138" s="140"/>
    </row>
    <row r="3139" spans="1:19" x14ac:dyDescent="0.25">
      <c r="A3139" s="140"/>
      <c r="S3139" s="140"/>
    </row>
    <row r="3140" spans="1:19" x14ac:dyDescent="0.25">
      <c r="A3140" s="140"/>
      <c r="S3140" s="140"/>
    </row>
    <row r="3141" spans="1:19" x14ac:dyDescent="0.25">
      <c r="A3141" s="140"/>
      <c r="S3141" s="140"/>
    </row>
    <row r="3142" spans="1:19" x14ac:dyDescent="0.25">
      <c r="A3142" s="140"/>
      <c r="S3142" s="140"/>
    </row>
    <row r="3143" spans="1:19" x14ac:dyDescent="0.25">
      <c r="A3143" s="140"/>
      <c r="S3143" s="140"/>
    </row>
    <row r="3144" spans="1:19" x14ac:dyDescent="0.25">
      <c r="A3144" s="140"/>
      <c r="S3144" s="140"/>
    </row>
    <row r="3145" spans="1:19" x14ac:dyDescent="0.25">
      <c r="A3145" s="140"/>
      <c r="S3145" s="140"/>
    </row>
    <row r="3146" spans="1:19" x14ac:dyDescent="0.25">
      <c r="A3146" s="140"/>
      <c r="S3146" s="140"/>
    </row>
    <row r="3147" spans="1:19" x14ac:dyDescent="0.25">
      <c r="A3147" s="140"/>
      <c r="S3147" s="140"/>
    </row>
    <row r="3148" spans="1:19" x14ac:dyDescent="0.25">
      <c r="A3148" s="140"/>
      <c r="S3148" s="140"/>
    </row>
    <row r="3149" spans="1:19" x14ac:dyDescent="0.25">
      <c r="A3149" s="140"/>
      <c r="S3149" s="140"/>
    </row>
    <row r="3150" spans="1:19" x14ac:dyDescent="0.25">
      <c r="A3150" s="140"/>
      <c r="S3150" s="140"/>
    </row>
    <row r="3151" spans="1:19" x14ac:dyDescent="0.25">
      <c r="A3151" s="140"/>
      <c r="S3151" s="140"/>
    </row>
    <row r="3152" spans="1:19" x14ac:dyDescent="0.25">
      <c r="A3152" s="140"/>
      <c r="S3152" s="140"/>
    </row>
    <row r="3153" spans="1:19" x14ac:dyDescent="0.25">
      <c r="A3153" s="140"/>
      <c r="S3153" s="140"/>
    </row>
    <row r="3154" spans="1:19" x14ac:dyDescent="0.25">
      <c r="A3154" s="140"/>
      <c r="S3154" s="140"/>
    </row>
    <row r="3155" spans="1:19" x14ac:dyDescent="0.25">
      <c r="A3155" s="140"/>
      <c r="S3155" s="140"/>
    </row>
    <row r="3156" spans="1:19" x14ac:dyDescent="0.25">
      <c r="A3156" s="140"/>
      <c r="S3156" s="140"/>
    </row>
    <row r="3157" spans="1:19" x14ac:dyDescent="0.25">
      <c r="A3157" s="140"/>
      <c r="S3157" s="140"/>
    </row>
    <row r="3158" spans="1:19" x14ac:dyDescent="0.25">
      <c r="A3158" s="140"/>
      <c r="S3158" s="140"/>
    </row>
    <row r="3159" spans="1:19" x14ac:dyDescent="0.25">
      <c r="A3159" s="140"/>
      <c r="S3159" s="140"/>
    </row>
    <row r="3160" spans="1:19" x14ac:dyDescent="0.25">
      <c r="A3160" s="140"/>
      <c r="S3160" s="140"/>
    </row>
    <row r="3161" spans="1:19" x14ac:dyDescent="0.25">
      <c r="A3161" s="140"/>
      <c r="S3161" s="140"/>
    </row>
    <row r="3162" spans="1:19" x14ac:dyDescent="0.25">
      <c r="A3162" s="140"/>
      <c r="S3162" s="140"/>
    </row>
    <row r="3163" spans="1:19" x14ac:dyDescent="0.25">
      <c r="A3163" s="140"/>
      <c r="S3163" s="140"/>
    </row>
    <row r="3164" spans="1:19" x14ac:dyDescent="0.25">
      <c r="A3164" s="140"/>
      <c r="S3164" s="140"/>
    </row>
    <row r="3165" spans="1:19" x14ac:dyDescent="0.25">
      <c r="A3165" s="140"/>
      <c r="S3165" s="140"/>
    </row>
    <row r="3166" spans="1:19" x14ac:dyDescent="0.25">
      <c r="A3166" s="140"/>
      <c r="S3166" s="140"/>
    </row>
    <row r="3167" spans="1:19" x14ac:dyDescent="0.25">
      <c r="A3167" s="140"/>
      <c r="S3167" s="140"/>
    </row>
    <row r="3168" spans="1:19" x14ac:dyDescent="0.25">
      <c r="A3168" s="140"/>
      <c r="S3168" s="140"/>
    </row>
    <row r="3169" spans="1:19" x14ac:dyDescent="0.25">
      <c r="A3169" s="140"/>
      <c r="S3169" s="140"/>
    </row>
    <row r="3170" spans="1:19" x14ac:dyDescent="0.25">
      <c r="A3170" s="140"/>
      <c r="S3170" s="140"/>
    </row>
    <row r="3171" spans="1:19" x14ac:dyDescent="0.25">
      <c r="A3171" s="140"/>
      <c r="S3171" s="140"/>
    </row>
    <row r="3172" spans="1:19" x14ac:dyDescent="0.25">
      <c r="A3172" s="140"/>
      <c r="S3172" s="140"/>
    </row>
    <row r="3173" spans="1:19" x14ac:dyDescent="0.25">
      <c r="A3173" s="140"/>
      <c r="S3173" s="140"/>
    </row>
    <row r="3174" spans="1:19" x14ac:dyDescent="0.25">
      <c r="A3174" s="140"/>
      <c r="S3174" s="140"/>
    </row>
    <row r="3175" spans="1:19" x14ac:dyDescent="0.25">
      <c r="A3175" s="140"/>
      <c r="S3175" s="140"/>
    </row>
    <row r="3176" spans="1:19" x14ac:dyDescent="0.25">
      <c r="A3176" s="140"/>
      <c r="S3176" s="140"/>
    </row>
    <row r="3177" spans="1:19" x14ac:dyDescent="0.25">
      <c r="A3177" s="140"/>
      <c r="S3177" s="140"/>
    </row>
    <row r="3178" spans="1:19" x14ac:dyDescent="0.25">
      <c r="A3178" s="140"/>
      <c r="S3178" s="140"/>
    </row>
    <row r="3179" spans="1:19" x14ac:dyDescent="0.25">
      <c r="A3179" s="140"/>
      <c r="S3179" s="140"/>
    </row>
    <row r="3180" spans="1:19" x14ac:dyDescent="0.25">
      <c r="A3180" s="140"/>
      <c r="S3180" s="140"/>
    </row>
    <row r="3181" spans="1:19" x14ac:dyDescent="0.25">
      <c r="A3181" s="140"/>
      <c r="S3181" s="140"/>
    </row>
    <row r="3182" spans="1:19" x14ac:dyDescent="0.25">
      <c r="A3182" s="140"/>
      <c r="S3182" s="140"/>
    </row>
    <row r="3183" spans="1:19" x14ac:dyDescent="0.25">
      <c r="A3183" s="140"/>
      <c r="S3183" s="140"/>
    </row>
    <row r="3184" spans="1:19" x14ac:dyDescent="0.25">
      <c r="A3184" s="140"/>
      <c r="S3184" s="140"/>
    </row>
    <row r="3185" spans="1:19" x14ac:dyDescent="0.25">
      <c r="A3185" s="140"/>
      <c r="S3185" s="140"/>
    </row>
    <row r="3186" spans="1:19" x14ac:dyDescent="0.25">
      <c r="A3186" s="140"/>
      <c r="S3186" s="140"/>
    </row>
    <row r="3187" spans="1:19" x14ac:dyDescent="0.25">
      <c r="A3187" s="140"/>
      <c r="S3187" s="140"/>
    </row>
    <row r="3188" spans="1:19" x14ac:dyDescent="0.25">
      <c r="A3188" s="140"/>
      <c r="S3188" s="140"/>
    </row>
    <row r="3189" spans="1:19" x14ac:dyDescent="0.25">
      <c r="A3189" s="140"/>
      <c r="S3189" s="140"/>
    </row>
    <row r="3190" spans="1:19" x14ac:dyDescent="0.25">
      <c r="A3190" s="140"/>
      <c r="S3190" s="140"/>
    </row>
    <row r="3191" spans="1:19" x14ac:dyDescent="0.25">
      <c r="A3191" s="140"/>
      <c r="S3191" s="140"/>
    </row>
    <row r="3192" spans="1:19" x14ac:dyDescent="0.25">
      <c r="A3192" s="140"/>
      <c r="S3192" s="140"/>
    </row>
    <row r="3193" spans="1:19" x14ac:dyDescent="0.25">
      <c r="A3193" s="140"/>
      <c r="S3193" s="140"/>
    </row>
    <row r="3194" spans="1:19" x14ac:dyDescent="0.25">
      <c r="A3194" s="140"/>
      <c r="S3194" s="140"/>
    </row>
    <row r="3195" spans="1:19" x14ac:dyDescent="0.25">
      <c r="A3195" s="140"/>
      <c r="S3195" s="140"/>
    </row>
    <row r="3196" spans="1:19" x14ac:dyDescent="0.25">
      <c r="A3196" s="140"/>
      <c r="S3196" s="140"/>
    </row>
    <row r="3197" spans="1:19" x14ac:dyDescent="0.25">
      <c r="A3197" s="140"/>
      <c r="S3197" s="140"/>
    </row>
    <row r="3198" spans="1:19" x14ac:dyDescent="0.25">
      <c r="A3198" s="140"/>
      <c r="S3198" s="140"/>
    </row>
    <row r="3199" spans="1:19" x14ac:dyDescent="0.25">
      <c r="A3199" s="140"/>
      <c r="S3199" s="140"/>
    </row>
    <row r="3200" spans="1:19" x14ac:dyDescent="0.25">
      <c r="A3200" s="140"/>
      <c r="S3200" s="140"/>
    </row>
    <row r="3201" spans="1:19" x14ac:dyDescent="0.25">
      <c r="A3201" s="140"/>
      <c r="S3201" s="140"/>
    </row>
    <row r="3202" spans="1:19" x14ac:dyDescent="0.25">
      <c r="A3202" s="140"/>
      <c r="S3202" s="140"/>
    </row>
    <row r="3203" spans="1:19" x14ac:dyDescent="0.25">
      <c r="A3203" s="140"/>
      <c r="S3203" s="140"/>
    </row>
    <row r="3204" spans="1:19" x14ac:dyDescent="0.25">
      <c r="A3204" s="140"/>
      <c r="S3204" s="140"/>
    </row>
    <row r="3205" spans="1:19" x14ac:dyDescent="0.25">
      <c r="A3205" s="140"/>
      <c r="S3205" s="140"/>
    </row>
    <row r="3206" spans="1:19" x14ac:dyDescent="0.25">
      <c r="A3206" s="140"/>
      <c r="S3206" s="140"/>
    </row>
    <row r="3207" spans="1:19" x14ac:dyDescent="0.25">
      <c r="A3207" s="140"/>
      <c r="S3207" s="140"/>
    </row>
    <row r="3208" spans="1:19" x14ac:dyDescent="0.25">
      <c r="A3208" s="140"/>
      <c r="S3208" s="140"/>
    </row>
    <row r="3209" spans="1:19" x14ac:dyDescent="0.25">
      <c r="A3209" s="140"/>
      <c r="S3209" s="140"/>
    </row>
    <row r="3210" spans="1:19" x14ac:dyDescent="0.25">
      <c r="A3210" s="140"/>
      <c r="S3210" s="140"/>
    </row>
    <row r="3211" spans="1:19" x14ac:dyDescent="0.25">
      <c r="A3211" s="140"/>
      <c r="S3211" s="140"/>
    </row>
    <row r="3212" spans="1:19" x14ac:dyDescent="0.25">
      <c r="A3212" s="140"/>
      <c r="S3212" s="140"/>
    </row>
    <row r="3213" spans="1:19" x14ac:dyDescent="0.25">
      <c r="A3213" s="140"/>
      <c r="S3213" s="140"/>
    </row>
    <row r="3214" spans="1:19" x14ac:dyDescent="0.25">
      <c r="A3214" s="140"/>
      <c r="S3214" s="140"/>
    </row>
    <row r="3215" spans="1:19" x14ac:dyDescent="0.25">
      <c r="A3215" s="140"/>
      <c r="S3215" s="140"/>
    </row>
    <row r="3216" spans="1:19" x14ac:dyDescent="0.25">
      <c r="A3216" s="140"/>
      <c r="S3216" s="140"/>
    </row>
    <row r="3217" spans="1:19" x14ac:dyDescent="0.25">
      <c r="A3217" s="140"/>
      <c r="S3217" s="140"/>
    </row>
    <row r="3218" spans="1:19" x14ac:dyDescent="0.25">
      <c r="A3218" s="140"/>
      <c r="S3218" s="140"/>
    </row>
    <row r="3219" spans="1:19" x14ac:dyDescent="0.25">
      <c r="A3219" s="140"/>
      <c r="S3219" s="140"/>
    </row>
    <row r="3220" spans="1:19" x14ac:dyDescent="0.25">
      <c r="A3220" s="140"/>
      <c r="S3220" s="140"/>
    </row>
    <row r="3221" spans="1:19" x14ac:dyDescent="0.25">
      <c r="A3221" s="140"/>
      <c r="S3221" s="140"/>
    </row>
    <row r="3222" spans="1:19" x14ac:dyDescent="0.25">
      <c r="A3222" s="140"/>
      <c r="S3222" s="140"/>
    </row>
    <row r="3223" spans="1:19" x14ac:dyDescent="0.25">
      <c r="A3223" s="140"/>
      <c r="S3223" s="140"/>
    </row>
    <row r="3224" spans="1:19" x14ac:dyDescent="0.25">
      <c r="A3224" s="140"/>
      <c r="S3224" s="140"/>
    </row>
    <row r="3225" spans="1:19" x14ac:dyDescent="0.25">
      <c r="A3225" s="140"/>
      <c r="S3225" s="140"/>
    </row>
    <row r="3226" spans="1:19" x14ac:dyDescent="0.25">
      <c r="A3226" s="140"/>
      <c r="S3226" s="140"/>
    </row>
    <row r="3227" spans="1:19" x14ac:dyDescent="0.25">
      <c r="A3227" s="140"/>
      <c r="S3227" s="140"/>
    </row>
    <row r="3228" spans="1:19" x14ac:dyDescent="0.25">
      <c r="A3228" s="140"/>
      <c r="S3228" s="140"/>
    </row>
    <row r="3229" spans="1:19" x14ac:dyDescent="0.25">
      <c r="A3229" s="140"/>
      <c r="S3229" s="140"/>
    </row>
    <row r="3230" spans="1:19" x14ac:dyDescent="0.25">
      <c r="A3230" s="140"/>
      <c r="S3230" s="140"/>
    </row>
    <row r="3231" spans="1:19" x14ac:dyDescent="0.25">
      <c r="A3231" s="140"/>
      <c r="S3231" s="140"/>
    </row>
    <row r="3232" spans="1:19" x14ac:dyDescent="0.25">
      <c r="A3232" s="140"/>
      <c r="S3232" s="140"/>
    </row>
    <row r="3233" spans="1:19" x14ac:dyDescent="0.25">
      <c r="A3233" s="140"/>
      <c r="S3233" s="140"/>
    </row>
    <row r="3234" spans="1:19" x14ac:dyDescent="0.25">
      <c r="A3234" s="140"/>
      <c r="S3234" s="140"/>
    </row>
    <row r="3235" spans="1:19" x14ac:dyDescent="0.25">
      <c r="A3235" s="140"/>
      <c r="S3235" s="140"/>
    </row>
    <row r="3236" spans="1:19" x14ac:dyDescent="0.25">
      <c r="A3236" s="140"/>
      <c r="S3236" s="140"/>
    </row>
    <row r="3237" spans="1:19" x14ac:dyDescent="0.25">
      <c r="A3237" s="140"/>
      <c r="S3237" s="140"/>
    </row>
    <row r="3238" spans="1:19" x14ac:dyDescent="0.25">
      <c r="A3238" s="140"/>
      <c r="S3238" s="140"/>
    </row>
    <row r="3239" spans="1:19" x14ac:dyDescent="0.25">
      <c r="A3239" s="140"/>
      <c r="S3239" s="140"/>
    </row>
    <row r="3240" spans="1:19" x14ac:dyDescent="0.25">
      <c r="A3240" s="140"/>
      <c r="S3240" s="140"/>
    </row>
    <row r="3241" spans="1:19" x14ac:dyDescent="0.25">
      <c r="A3241" s="140"/>
      <c r="S3241" s="140"/>
    </row>
    <row r="3242" spans="1:19" x14ac:dyDescent="0.25">
      <c r="A3242" s="140"/>
      <c r="S3242" s="140"/>
    </row>
    <row r="3243" spans="1:19" x14ac:dyDescent="0.25">
      <c r="A3243" s="140"/>
      <c r="S3243" s="140"/>
    </row>
    <row r="3244" spans="1:19" x14ac:dyDescent="0.25">
      <c r="A3244" s="140"/>
      <c r="S3244" s="140"/>
    </row>
    <row r="3245" spans="1:19" x14ac:dyDescent="0.25">
      <c r="A3245" s="140"/>
      <c r="S3245" s="140"/>
    </row>
    <row r="3246" spans="1:19" x14ac:dyDescent="0.25">
      <c r="A3246" s="140"/>
      <c r="S3246" s="140"/>
    </row>
    <row r="3247" spans="1:19" x14ac:dyDescent="0.25">
      <c r="A3247" s="140"/>
      <c r="S3247" s="140"/>
    </row>
    <row r="3248" spans="1:19" x14ac:dyDescent="0.25">
      <c r="A3248" s="140"/>
      <c r="S3248" s="140"/>
    </row>
    <row r="3249" spans="1:19" x14ac:dyDescent="0.25">
      <c r="A3249" s="140"/>
      <c r="S3249" s="140"/>
    </row>
    <row r="3250" spans="1:19" x14ac:dyDescent="0.25">
      <c r="A3250" s="140"/>
      <c r="S3250" s="140"/>
    </row>
    <row r="3251" spans="1:19" x14ac:dyDescent="0.25">
      <c r="A3251" s="140"/>
      <c r="S3251" s="140"/>
    </row>
    <row r="3252" spans="1:19" x14ac:dyDescent="0.25">
      <c r="A3252" s="140"/>
      <c r="S3252" s="140"/>
    </row>
    <row r="3253" spans="1:19" x14ac:dyDescent="0.25">
      <c r="A3253" s="140"/>
      <c r="S3253" s="140"/>
    </row>
    <row r="3254" spans="1:19" x14ac:dyDescent="0.25">
      <c r="A3254" s="140"/>
      <c r="S3254" s="140"/>
    </row>
    <row r="3255" spans="1:19" x14ac:dyDescent="0.25">
      <c r="A3255" s="140"/>
      <c r="S3255" s="140"/>
    </row>
    <row r="3256" spans="1:19" x14ac:dyDescent="0.25">
      <c r="A3256" s="140"/>
      <c r="S3256" s="140"/>
    </row>
    <row r="3257" spans="1:19" x14ac:dyDescent="0.25">
      <c r="A3257" s="140"/>
      <c r="S3257" s="140"/>
    </row>
    <row r="3258" spans="1:19" x14ac:dyDescent="0.25">
      <c r="A3258" s="140"/>
      <c r="S3258" s="140"/>
    </row>
    <row r="3259" spans="1:19" x14ac:dyDescent="0.25">
      <c r="A3259" s="140"/>
      <c r="S3259" s="140"/>
    </row>
    <row r="3260" spans="1:19" x14ac:dyDescent="0.25">
      <c r="A3260" s="140"/>
      <c r="S3260" s="140"/>
    </row>
    <row r="3261" spans="1:19" x14ac:dyDescent="0.25">
      <c r="A3261" s="140"/>
      <c r="S3261" s="140"/>
    </row>
    <row r="3262" spans="1:19" x14ac:dyDescent="0.25">
      <c r="A3262" s="140"/>
      <c r="S3262" s="140"/>
    </row>
    <row r="3263" spans="1:19" x14ac:dyDescent="0.25">
      <c r="A3263" s="140"/>
      <c r="S3263" s="140"/>
    </row>
    <row r="3264" spans="1:19" x14ac:dyDescent="0.25">
      <c r="A3264" s="140"/>
      <c r="S3264" s="140"/>
    </row>
    <row r="3265" spans="1:19" x14ac:dyDescent="0.25">
      <c r="A3265" s="140"/>
      <c r="S3265" s="140"/>
    </row>
    <row r="3266" spans="1:19" x14ac:dyDescent="0.25">
      <c r="A3266" s="140"/>
      <c r="S3266" s="140"/>
    </row>
    <row r="3267" spans="1:19" x14ac:dyDescent="0.25">
      <c r="A3267" s="140"/>
      <c r="S3267" s="140"/>
    </row>
    <row r="3268" spans="1:19" x14ac:dyDescent="0.25">
      <c r="A3268" s="140"/>
      <c r="S3268" s="140"/>
    </row>
    <row r="3269" spans="1:19" x14ac:dyDescent="0.25">
      <c r="A3269" s="140"/>
      <c r="S3269" s="140"/>
    </row>
    <row r="3270" spans="1:19" x14ac:dyDescent="0.25">
      <c r="A3270" s="140"/>
      <c r="S3270" s="140"/>
    </row>
    <row r="3271" spans="1:19" x14ac:dyDescent="0.25">
      <c r="A3271" s="140"/>
      <c r="S3271" s="140"/>
    </row>
    <row r="3272" spans="1:19" x14ac:dyDescent="0.25">
      <c r="A3272" s="140"/>
      <c r="S3272" s="140"/>
    </row>
    <row r="3273" spans="1:19" x14ac:dyDescent="0.25">
      <c r="A3273" s="140"/>
      <c r="S3273" s="140"/>
    </row>
    <row r="3274" spans="1:19" x14ac:dyDescent="0.25">
      <c r="A3274" s="140"/>
      <c r="S3274" s="140"/>
    </row>
    <row r="3275" spans="1:19" x14ac:dyDescent="0.25">
      <c r="A3275" s="140"/>
      <c r="S3275" s="140"/>
    </row>
    <row r="3276" spans="1:19" x14ac:dyDescent="0.25">
      <c r="A3276" s="140"/>
      <c r="S3276" s="140"/>
    </row>
    <row r="3277" spans="1:19" x14ac:dyDescent="0.25">
      <c r="A3277" s="140"/>
      <c r="S3277" s="140"/>
    </row>
    <row r="3278" spans="1:19" x14ac:dyDescent="0.25">
      <c r="A3278" s="140"/>
      <c r="S3278" s="140"/>
    </row>
    <row r="3279" spans="1:19" x14ac:dyDescent="0.25">
      <c r="A3279" s="140"/>
      <c r="S3279" s="140"/>
    </row>
    <row r="3280" spans="1:19" x14ac:dyDescent="0.25">
      <c r="A3280" s="140"/>
      <c r="S3280" s="140"/>
    </row>
    <row r="3281" spans="1:19" x14ac:dyDescent="0.25">
      <c r="A3281" s="140"/>
      <c r="S3281" s="140"/>
    </row>
    <row r="3282" spans="1:19" x14ac:dyDescent="0.25">
      <c r="A3282" s="140"/>
      <c r="S3282" s="140"/>
    </row>
    <row r="3283" spans="1:19" x14ac:dyDescent="0.25">
      <c r="A3283" s="140"/>
      <c r="S3283" s="140"/>
    </row>
    <row r="3284" spans="1:19" x14ac:dyDescent="0.25">
      <c r="A3284" s="140"/>
      <c r="S3284" s="140"/>
    </row>
    <row r="3285" spans="1:19" x14ac:dyDescent="0.25">
      <c r="A3285" s="140"/>
      <c r="S3285" s="140"/>
    </row>
    <row r="3286" spans="1:19" x14ac:dyDescent="0.25">
      <c r="A3286" s="140"/>
      <c r="S3286" s="140"/>
    </row>
    <row r="3287" spans="1:19" x14ac:dyDescent="0.25">
      <c r="A3287" s="140"/>
      <c r="S3287" s="140"/>
    </row>
    <row r="3288" spans="1:19" x14ac:dyDescent="0.25">
      <c r="A3288" s="140"/>
      <c r="S3288" s="140"/>
    </row>
    <row r="3289" spans="1:19" x14ac:dyDescent="0.25">
      <c r="A3289" s="140"/>
      <c r="S3289" s="140"/>
    </row>
    <row r="3290" spans="1:19" x14ac:dyDescent="0.25">
      <c r="A3290" s="140"/>
      <c r="S3290" s="140"/>
    </row>
    <row r="3291" spans="1:19" x14ac:dyDescent="0.25">
      <c r="A3291" s="140"/>
      <c r="S3291" s="140"/>
    </row>
    <row r="3292" spans="1:19" x14ac:dyDescent="0.25">
      <c r="A3292" s="140"/>
      <c r="S3292" s="140"/>
    </row>
    <row r="3293" spans="1:19" x14ac:dyDescent="0.25">
      <c r="A3293" s="140"/>
      <c r="S3293" s="140"/>
    </row>
    <row r="3294" spans="1:19" x14ac:dyDescent="0.25">
      <c r="A3294" s="140"/>
      <c r="S3294" s="140"/>
    </row>
    <row r="3295" spans="1:19" x14ac:dyDescent="0.25">
      <c r="A3295" s="140"/>
      <c r="S3295" s="140"/>
    </row>
    <row r="3296" spans="1:19" x14ac:dyDescent="0.25">
      <c r="A3296" s="140"/>
      <c r="S3296" s="140"/>
    </row>
    <row r="3297" spans="1:19" x14ac:dyDescent="0.25">
      <c r="A3297" s="140"/>
      <c r="S3297" s="140"/>
    </row>
    <row r="3298" spans="1:19" x14ac:dyDescent="0.25">
      <c r="A3298" s="140"/>
      <c r="S3298" s="140"/>
    </row>
    <row r="3299" spans="1:19" x14ac:dyDescent="0.25">
      <c r="A3299" s="140"/>
      <c r="S3299" s="140"/>
    </row>
    <row r="3300" spans="1:19" x14ac:dyDescent="0.25">
      <c r="A3300" s="140"/>
      <c r="S3300" s="140"/>
    </row>
    <row r="3301" spans="1:19" x14ac:dyDescent="0.25">
      <c r="A3301" s="140"/>
      <c r="S3301" s="140"/>
    </row>
    <row r="3302" spans="1:19" x14ac:dyDescent="0.25">
      <c r="A3302" s="140"/>
      <c r="S3302" s="140"/>
    </row>
    <row r="3303" spans="1:19" x14ac:dyDescent="0.25">
      <c r="A3303" s="140"/>
      <c r="S3303" s="140"/>
    </row>
    <row r="3304" spans="1:19" x14ac:dyDescent="0.25">
      <c r="A3304" s="140"/>
      <c r="S3304" s="140"/>
    </row>
    <row r="3305" spans="1:19" x14ac:dyDescent="0.25">
      <c r="A3305" s="140"/>
      <c r="S3305" s="140"/>
    </row>
    <row r="3306" spans="1:19" x14ac:dyDescent="0.25">
      <c r="A3306" s="140"/>
      <c r="S3306" s="140"/>
    </row>
    <row r="3307" spans="1:19" x14ac:dyDescent="0.25">
      <c r="A3307" s="140"/>
      <c r="S3307" s="140"/>
    </row>
    <row r="3308" spans="1:19" x14ac:dyDescent="0.25">
      <c r="A3308" s="140"/>
      <c r="S3308" s="140"/>
    </row>
    <row r="3309" spans="1:19" x14ac:dyDescent="0.25">
      <c r="A3309" s="140"/>
      <c r="S3309" s="140"/>
    </row>
    <row r="3310" spans="1:19" x14ac:dyDescent="0.25">
      <c r="A3310" s="140"/>
      <c r="S3310" s="140"/>
    </row>
    <row r="3311" spans="1:19" x14ac:dyDescent="0.25">
      <c r="A3311" s="140"/>
      <c r="S3311" s="140"/>
    </row>
    <row r="3312" spans="1:19" x14ac:dyDescent="0.25">
      <c r="A3312" s="140"/>
      <c r="S3312" s="140"/>
    </row>
    <row r="3313" spans="1:19" x14ac:dyDescent="0.25">
      <c r="A3313" s="140"/>
      <c r="S3313" s="140"/>
    </row>
    <row r="3314" spans="1:19" x14ac:dyDescent="0.25">
      <c r="A3314" s="140"/>
      <c r="S3314" s="140"/>
    </row>
    <row r="3315" spans="1:19" x14ac:dyDescent="0.25">
      <c r="A3315" s="140"/>
      <c r="S3315" s="140"/>
    </row>
    <row r="3316" spans="1:19" x14ac:dyDescent="0.25">
      <c r="A3316" s="140"/>
      <c r="S3316" s="140"/>
    </row>
    <row r="3317" spans="1:19" x14ac:dyDescent="0.25">
      <c r="A3317" s="140"/>
      <c r="S3317" s="140"/>
    </row>
    <row r="3318" spans="1:19" x14ac:dyDescent="0.25">
      <c r="A3318" s="140"/>
      <c r="S3318" s="140"/>
    </row>
    <row r="3319" spans="1:19" x14ac:dyDescent="0.25">
      <c r="A3319" s="140"/>
      <c r="S3319" s="140"/>
    </row>
    <row r="3320" spans="1:19" x14ac:dyDescent="0.25">
      <c r="A3320" s="140"/>
      <c r="S3320" s="140"/>
    </row>
    <row r="3321" spans="1:19" x14ac:dyDescent="0.25">
      <c r="A3321" s="140"/>
      <c r="S3321" s="140"/>
    </row>
    <row r="3322" spans="1:19" x14ac:dyDescent="0.25">
      <c r="A3322" s="140"/>
      <c r="S3322" s="140"/>
    </row>
    <row r="3323" spans="1:19" x14ac:dyDescent="0.25">
      <c r="A3323" s="140"/>
      <c r="S3323" s="140"/>
    </row>
    <row r="3324" spans="1:19" x14ac:dyDescent="0.25">
      <c r="A3324" s="140"/>
      <c r="S3324" s="140"/>
    </row>
    <row r="3325" spans="1:19" x14ac:dyDescent="0.25">
      <c r="A3325" s="140"/>
      <c r="S3325" s="140"/>
    </row>
    <row r="3326" spans="1:19" x14ac:dyDescent="0.25">
      <c r="A3326" s="140"/>
      <c r="S3326" s="140"/>
    </row>
    <row r="3327" spans="1:19" x14ac:dyDescent="0.25">
      <c r="A3327" s="140"/>
      <c r="S3327" s="140"/>
    </row>
    <row r="3328" spans="1:19" x14ac:dyDescent="0.25">
      <c r="A3328" s="140"/>
      <c r="S3328" s="140"/>
    </row>
    <row r="3329" spans="1:19" x14ac:dyDescent="0.25">
      <c r="A3329" s="140"/>
      <c r="S3329" s="140"/>
    </row>
    <row r="3330" spans="1:19" x14ac:dyDescent="0.25">
      <c r="A3330" s="140"/>
      <c r="S3330" s="140"/>
    </row>
    <row r="3331" spans="1:19" x14ac:dyDescent="0.25">
      <c r="A3331" s="140"/>
      <c r="S3331" s="140"/>
    </row>
    <row r="3332" spans="1:19" x14ac:dyDescent="0.25">
      <c r="A3332" s="140"/>
      <c r="S3332" s="140"/>
    </row>
    <row r="3333" spans="1:19" x14ac:dyDescent="0.25">
      <c r="A3333" s="140"/>
      <c r="S3333" s="140"/>
    </row>
    <row r="3334" spans="1:19" x14ac:dyDescent="0.25">
      <c r="A3334" s="140"/>
      <c r="S3334" s="140"/>
    </row>
    <row r="3335" spans="1:19" x14ac:dyDescent="0.25">
      <c r="A3335" s="140"/>
      <c r="S3335" s="140"/>
    </row>
    <row r="3336" spans="1:19" x14ac:dyDescent="0.25">
      <c r="A3336" s="140"/>
      <c r="S3336" s="140"/>
    </row>
    <row r="3337" spans="1:19" x14ac:dyDescent="0.25">
      <c r="A3337" s="140"/>
      <c r="S3337" s="140"/>
    </row>
    <row r="3338" spans="1:19" x14ac:dyDescent="0.25">
      <c r="A3338" s="140"/>
      <c r="S3338" s="140"/>
    </row>
    <row r="3339" spans="1:19" x14ac:dyDescent="0.25">
      <c r="A3339" s="140"/>
      <c r="S3339" s="140"/>
    </row>
    <row r="3340" spans="1:19" x14ac:dyDescent="0.25">
      <c r="A3340" s="140"/>
      <c r="S3340" s="140"/>
    </row>
    <row r="3341" spans="1:19" x14ac:dyDescent="0.25">
      <c r="A3341" s="140"/>
      <c r="S3341" s="140"/>
    </row>
    <row r="3342" spans="1:19" x14ac:dyDescent="0.25">
      <c r="A3342" s="140"/>
      <c r="S3342" s="140"/>
    </row>
    <row r="3343" spans="1:19" x14ac:dyDescent="0.25">
      <c r="A3343" s="140"/>
      <c r="S3343" s="140"/>
    </row>
    <row r="3344" spans="1:19" x14ac:dyDescent="0.25">
      <c r="A3344" s="140"/>
      <c r="S3344" s="140"/>
    </row>
    <row r="3345" spans="1:19" x14ac:dyDescent="0.25">
      <c r="A3345" s="140"/>
      <c r="S3345" s="140"/>
    </row>
    <row r="3346" spans="1:19" x14ac:dyDescent="0.25">
      <c r="A3346" s="140"/>
      <c r="S3346" s="140"/>
    </row>
    <row r="3347" spans="1:19" x14ac:dyDescent="0.25">
      <c r="A3347" s="140"/>
      <c r="S3347" s="140"/>
    </row>
    <row r="3348" spans="1:19" x14ac:dyDescent="0.25">
      <c r="A3348" s="140"/>
      <c r="S3348" s="140"/>
    </row>
    <row r="3349" spans="1:19" x14ac:dyDescent="0.25">
      <c r="A3349" s="140"/>
      <c r="S3349" s="140"/>
    </row>
    <row r="3350" spans="1:19" x14ac:dyDescent="0.25">
      <c r="A3350" s="140"/>
      <c r="S3350" s="140"/>
    </row>
    <row r="3351" spans="1:19" x14ac:dyDescent="0.25">
      <c r="A3351" s="140"/>
      <c r="S3351" s="140"/>
    </row>
    <row r="3352" spans="1:19" x14ac:dyDescent="0.25">
      <c r="A3352" s="140"/>
      <c r="S3352" s="140"/>
    </row>
    <row r="3353" spans="1:19" x14ac:dyDescent="0.25">
      <c r="A3353" s="140"/>
      <c r="S3353" s="140"/>
    </row>
    <row r="3354" spans="1:19" x14ac:dyDescent="0.25">
      <c r="A3354" s="140"/>
      <c r="S3354" s="140"/>
    </row>
    <row r="3355" spans="1:19" x14ac:dyDescent="0.25">
      <c r="A3355" s="140"/>
      <c r="S3355" s="140"/>
    </row>
    <row r="3356" spans="1:19" x14ac:dyDescent="0.25">
      <c r="A3356" s="140"/>
      <c r="S3356" s="140"/>
    </row>
    <row r="3357" spans="1:19" x14ac:dyDescent="0.25">
      <c r="A3357" s="140"/>
      <c r="S3357" s="140"/>
    </row>
    <row r="3358" spans="1:19" x14ac:dyDescent="0.25">
      <c r="A3358" s="140"/>
      <c r="S3358" s="140"/>
    </row>
    <row r="3359" spans="1:19" x14ac:dyDescent="0.25">
      <c r="A3359" s="140"/>
      <c r="S3359" s="140"/>
    </row>
    <row r="3360" spans="1:19" x14ac:dyDescent="0.25">
      <c r="A3360" s="140"/>
      <c r="S3360" s="140"/>
    </row>
    <row r="3361" spans="1:19" x14ac:dyDescent="0.25">
      <c r="A3361" s="140"/>
      <c r="S3361" s="140"/>
    </row>
    <row r="3362" spans="1:19" x14ac:dyDescent="0.25">
      <c r="A3362" s="140"/>
      <c r="S3362" s="140"/>
    </row>
    <row r="3363" spans="1:19" x14ac:dyDescent="0.25">
      <c r="A3363" s="140"/>
      <c r="S3363" s="140"/>
    </row>
    <row r="3364" spans="1:19" x14ac:dyDescent="0.25">
      <c r="A3364" s="140"/>
      <c r="S3364" s="140"/>
    </row>
    <row r="3365" spans="1:19" x14ac:dyDescent="0.25">
      <c r="A3365" s="140"/>
      <c r="S3365" s="140"/>
    </row>
    <row r="3366" spans="1:19" x14ac:dyDescent="0.25">
      <c r="A3366" s="140"/>
      <c r="S3366" s="140"/>
    </row>
    <row r="3367" spans="1:19" x14ac:dyDescent="0.25">
      <c r="A3367" s="140"/>
      <c r="S3367" s="140"/>
    </row>
    <row r="3368" spans="1:19" x14ac:dyDescent="0.25">
      <c r="A3368" s="140"/>
      <c r="S3368" s="140"/>
    </row>
    <row r="3369" spans="1:19" x14ac:dyDescent="0.25">
      <c r="A3369" s="140"/>
      <c r="S3369" s="140"/>
    </row>
    <row r="3370" spans="1:19" x14ac:dyDescent="0.25">
      <c r="A3370" s="140"/>
      <c r="S3370" s="140"/>
    </row>
    <row r="3371" spans="1:19" x14ac:dyDescent="0.25">
      <c r="A3371" s="140"/>
      <c r="S3371" s="140"/>
    </row>
    <row r="3372" spans="1:19" x14ac:dyDescent="0.25">
      <c r="A3372" s="140"/>
      <c r="S3372" s="140"/>
    </row>
    <row r="3373" spans="1:19" x14ac:dyDescent="0.25">
      <c r="A3373" s="140"/>
      <c r="S3373" s="140"/>
    </row>
    <row r="3374" spans="1:19" x14ac:dyDescent="0.25">
      <c r="A3374" s="140"/>
      <c r="S3374" s="140"/>
    </row>
    <row r="3375" spans="1:19" x14ac:dyDescent="0.25">
      <c r="A3375" s="140"/>
      <c r="S3375" s="140"/>
    </row>
    <row r="3376" spans="1:19" x14ac:dyDescent="0.25">
      <c r="A3376" s="140"/>
      <c r="S3376" s="140"/>
    </row>
    <row r="3377" spans="1:19" x14ac:dyDescent="0.25">
      <c r="A3377" s="140"/>
      <c r="S3377" s="140"/>
    </row>
    <row r="3378" spans="1:19" x14ac:dyDescent="0.25">
      <c r="A3378" s="140"/>
      <c r="S3378" s="140"/>
    </row>
    <row r="3379" spans="1:19" x14ac:dyDescent="0.25">
      <c r="A3379" s="140"/>
      <c r="S3379" s="140"/>
    </row>
    <row r="3380" spans="1:19" x14ac:dyDescent="0.25">
      <c r="A3380" s="140"/>
      <c r="S3380" s="140"/>
    </row>
    <row r="3381" spans="1:19" x14ac:dyDescent="0.25">
      <c r="A3381" s="140"/>
      <c r="S3381" s="140"/>
    </row>
    <row r="3382" spans="1:19" x14ac:dyDescent="0.25">
      <c r="A3382" s="140"/>
      <c r="S3382" s="140"/>
    </row>
    <row r="3383" spans="1:19" x14ac:dyDescent="0.25">
      <c r="A3383" s="140"/>
      <c r="S3383" s="140"/>
    </row>
    <row r="3384" spans="1:19" x14ac:dyDescent="0.25">
      <c r="A3384" s="140"/>
      <c r="S3384" s="140"/>
    </row>
    <row r="3385" spans="1:19" x14ac:dyDescent="0.25">
      <c r="A3385" s="140"/>
      <c r="S3385" s="140"/>
    </row>
    <row r="3386" spans="1:19" x14ac:dyDescent="0.25">
      <c r="A3386" s="140"/>
      <c r="S3386" s="140"/>
    </row>
    <row r="3387" spans="1:19" x14ac:dyDescent="0.25">
      <c r="A3387" s="140"/>
      <c r="S3387" s="140"/>
    </row>
    <row r="3388" spans="1:19" x14ac:dyDescent="0.25">
      <c r="A3388" s="140"/>
      <c r="S3388" s="140"/>
    </row>
    <row r="3389" spans="1:19" x14ac:dyDescent="0.25">
      <c r="A3389" s="140"/>
      <c r="S3389" s="140"/>
    </row>
    <row r="3390" spans="1:19" x14ac:dyDescent="0.25">
      <c r="A3390" s="140"/>
      <c r="S3390" s="140"/>
    </row>
    <row r="3391" spans="1:19" x14ac:dyDescent="0.25">
      <c r="A3391" s="140"/>
      <c r="S3391" s="140"/>
    </row>
    <row r="3392" spans="1:19" x14ac:dyDescent="0.25">
      <c r="A3392" s="140"/>
      <c r="S3392" s="140"/>
    </row>
    <row r="3393" spans="1:19" x14ac:dyDescent="0.25">
      <c r="A3393" s="140"/>
      <c r="S3393" s="140"/>
    </row>
    <row r="3394" spans="1:19" x14ac:dyDescent="0.25">
      <c r="A3394" s="140"/>
      <c r="S3394" s="140"/>
    </row>
    <row r="3395" spans="1:19" x14ac:dyDescent="0.25">
      <c r="A3395" s="140"/>
      <c r="S3395" s="140"/>
    </row>
    <row r="3396" spans="1:19" x14ac:dyDescent="0.25">
      <c r="A3396" s="140"/>
      <c r="S3396" s="140"/>
    </row>
    <row r="3397" spans="1:19" x14ac:dyDescent="0.25">
      <c r="A3397" s="140"/>
      <c r="S3397" s="140"/>
    </row>
    <row r="3398" spans="1:19" x14ac:dyDescent="0.25">
      <c r="A3398" s="140"/>
      <c r="S3398" s="140"/>
    </row>
    <row r="3399" spans="1:19" x14ac:dyDescent="0.25">
      <c r="A3399" s="140"/>
      <c r="S3399" s="140"/>
    </row>
    <row r="3400" spans="1:19" x14ac:dyDescent="0.25">
      <c r="A3400" s="140"/>
      <c r="S3400" s="140"/>
    </row>
    <row r="3401" spans="1:19" x14ac:dyDescent="0.25">
      <c r="A3401" s="140"/>
      <c r="S3401" s="140"/>
    </row>
    <row r="3402" spans="1:19" x14ac:dyDescent="0.25">
      <c r="A3402" s="140"/>
      <c r="S3402" s="140"/>
    </row>
    <row r="3403" spans="1:19" x14ac:dyDescent="0.25">
      <c r="A3403" s="140"/>
      <c r="S3403" s="140"/>
    </row>
    <row r="3404" spans="1:19" x14ac:dyDescent="0.25">
      <c r="A3404" s="140"/>
      <c r="S3404" s="140"/>
    </row>
    <row r="3405" spans="1:19" x14ac:dyDescent="0.25">
      <c r="A3405" s="140"/>
      <c r="S3405" s="140"/>
    </row>
    <row r="3406" spans="1:19" x14ac:dyDescent="0.25">
      <c r="A3406" s="140"/>
      <c r="S3406" s="140"/>
    </row>
    <row r="3407" spans="1:19" x14ac:dyDescent="0.25">
      <c r="A3407" s="140"/>
      <c r="S3407" s="140"/>
    </row>
    <row r="3408" spans="1:19" x14ac:dyDescent="0.25">
      <c r="A3408" s="140"/>
      <c r="S3408" s="140"/>
    </row>
    <row r="3409" spans="1:19" x14ac:dyDescent="0.25">
      <c r="A3409" s="140"/>
      <c r="S3409" s="140"/>
    </row>
    <row r="3410" spans="1:19" x14ac:dyDescent="0.25">
      <c r="A3410" s="140"/>
      <c r="S3410" s="140"/>
    </row>
    <row r="3411" spans="1:19" x14ac:dyDescent="0.25">
      <c r="A3411" s="140"/>
      <c r="S3411" s="140"/>
    </row>
    <row r="3412" spans="1:19" x14ac:dyDescent="0.25">
      <c r="A3412" s="140"/>
      <c r="S3412" s="140"/>
    </row>
    <row r="3413" spans="1:19" x14ac:dyDescent="0.25">
      <c r="A3413" s="140"/>
      <c r="S3413" s="140"/>
    </row>
    <row r="3414" spans="1:19" x14ac:dyDescent="0.25">
      <c r="A3414" s="140"/>
      <c r="S3414" s="140"/>
    </row>
    <row r="3415" spans="1:19" x14ac:dyDescent="0.25">
      <c r="A3415" s="140"/>
      <c r="S3415" s="140"/>
    </row>
    <row r="3416" spans="1:19" x14ac:dyDescent="0.25">
      <c r="A3416" s="140"/>
      <c r="S3416" s="140"/>
    </row>
    <row r="3417" spans="1:19" x14ac:dyDescent="0.25">
      <c r="A3417" s="140"/>
      <c r="S3417" s="140"/>
    </row>
    <row r="3418" spans="1:19" x14ac:dyDescent="0.25">
      <c r="A3418" s="140"/>
      <c r="S3418" s="140"/>
    </row>
    <row r="3419" spans="1:19" x14ac:dyDescent="0.25">
      <c r="A3419" s="140"/>
      <c r="S3419" s="140"/>
    </row>
    <row r="3420" spans="1:19" x14ac:dyDescent="0.25">
      <c r="A3420" s="140"/>
      <c r="S3420" s="140"/>
    </row>
    <row r="3421" spans="1:19" x14ac:dyDescent="0.25">
      <c r="A3421" s="140"/>
      <c r="S3421" s="140"/>
    </row>
    <row r="3422" spans="1:19" x14ac:dyDescent="0.25">
      <c r="A3422" s="140"/>
      <c r="S3422" s="140"/>
    </row>
    <row r="3423" spans="1:19" x14ac:dyDescent="0.25">
      <c r="A3423" s="140"/>
      <c r="S3423" s="140"/>
    </row>
    <row r="3424" spans="1:19" x14ac:dyDescent="0.25">
      <c r="A3424" s="140"/>
      <c r="S3424" s="140"/>
    </row>
    <row r="3425" spans="1:19" x14ac:dyDescent="0.25">
      <c r="A3425" s="140"/>
      <c r="S3425" s="140"/>
    </row>
    <row r="3426" spans="1:19" x14ac:dyDescent="0.25">
      <c r="A3426" s="140"/>
      <c r="S3426" s="140"/>
    </row>
    <row r="3427" spans="1:19" x14ac:dyDescent="0.25">
      <c r="A3427" s="140"/>
      <c r="S3427" s="140"/>
    </row>
    <row r="3428" spans="1:19" x14ac:dyDescent="0.25">
      <c r="A3428" s="140"/>
      <c r="S3428" s="140"/>
    </row>
    <row r="3429" spans="1:19" x14ac:dyDescent="0.25">
      <c r="A3429" s="140"/>
      <c r="S3429" s="140"/>
    </row>
    <row r="3430" spans="1:19" x14ac:dyDescent="0.25">
      <c r="A3430" s="140"/>
      <c r="S3430" s="140"/>
    </row>
    <row r="3431" spans="1:19" x14ac:dyDescent="0.25">
      <c r="A3431" s="140"/>
      <c r="S3431" s="140"/>
    </row>
    <row r="3432" spans="1:19" x14ac:dyDescent="0.25">
      <c r="A3432" s="140"/>
      <c r="S3432" s="140"/>
    </row>
    <row r="3433" spans="1:19" x14ac:dyDescent="0.25">
      <c r="A3433" s="140"/>
      <c r="S3433" s="140"/>
    </row>
    <row r="3434" spans="1:19" x14ac:dyDescent="0.25">
      <c r="A3434" s="140"/>
      <c r="S3434" s="140"/>
    </row>
    <row r="3435" spans="1:19" x14ac:dyDescent="0.25">
      <c r="A3435" s="140"/>
      <c r="S3435" s="140"/>
    </row>
    <row r="3436" spans="1:19" x14ac:dyDescent="0.25">
      <c r="A3436" s="140"/>
      <c r="S3436" s="140"/>
    </row>
    <row r="3437" spans="1:19" x14ac:dyDescent="0.25">
      <c r="A3437" s="140"/>
      <c r="S3437" s="140"/>
    </row>
    <row r="3438" spans="1:19" x14ac:dyDescent="0.25">
      <c r="A3438" s="140"/>
      <c r="S3438" s="140"/>
    </row>
    <row r="3439" spans="1:19" x14ac:dyDescent="0.25">
      <c r="A3439" s="140"/>
      <c r="S3439" s="140"/>
    </row>
    <row r="3440" spans="1:19" x14ac:dyDescent="0.25">
      <c r="A3440" s="140"/>
      <c r="S3440" s="140"/>
    </row>
    <row r="3441" spans="1:19" x14ac:dyDescent="0.25">
      <c r="A3441" s="140"/>
      <c r="S3441" s="140"/>
    </row>
    <row r="3442" spans="1:19" x14ac:dyDescent="0.25">
      <c r="A3442" s="140"/>
      <c r="S3442" s="140"/>
    </row>
    <row r="3443" spans="1:19" x14ac:dyDescent="0.25">
      <c r="A3443" s="140"/>
      <c r="S3443" s="140"/>
    </row>
    <row r="3444" spans="1:19" x14ac:dyDescent="0.25">
      <c r="A3444" s="140"/>
      <c r="S3444" s="140"/>
    </row>
    <row r="3445" spans="1:19" x14ac:dyDescent="0.25">
      <c r="A3445" s="140"/>
      <c r="S3445" s="140"/>
    </row>
    <row r="3446" spans="1:19" x14ac:dyDescent="0.25">
      <c r="A3446" s="140"/>
      <c r="S3446" s="140"/>
    </row>
    <row r="3447" spans="1:19" x14ac:dyDescent="0.25">
      <c r="A3447" s="140"/>
      <c r="S3447" s="140"/>
    </row>
    <row r="3448" spans="1:19" x14ac:dyDescent="0.25">
      <c r="A3448" s="140"/>
      <c r="S3448" s="140"/>
    </row>
    <row r="3449" spans="1:19" x14ac:dyDescent="0.25">
      <c r="A3449" s="140"/>
      <c r="S3449" s="140"/>
    </row>
    <row r="3450" spans="1:19" x14ac:dyDescent="0.25">
      <c r="A3450" s="140"/>
      <c r="S3450" s="140"/>
    </row>
    <row r="3451" spans="1:19" x14ac:dyDescent="0.25">
      <c r="A3451" s="140"/>
      <c r="S3451" s="140"/>
    </row>
    <row r="3452" spans="1:19" x14ac:dyDescent="0.25">
      <c r="A3452" s="140"/>
      <c r="S3452" s="140"/>
    </row>
    <row r="3453" spans="1:19" x14ac:dyDescent="0.25">
      <c r="A3453" s="140"/>
      <c r="S3453" s="140"/>
    </row>
    <row r="3454" spans="1:19" x14ac:dyDescent="0.25">
      <c r="A3454" s="140"/>
      <c r="S3454" s="140"/>
    </row>
    <row r="3455" spans="1:19" x14ac:dyDescent="0.25">
      <c r="A3455" s="140"/>
      <c r="S3455" s="140"/>
    </row>
    <row r="3456" spans="1:19" x14ac:dyDescent="0.25">
      <c r="A3456" s="140"/>
      <c r="S3456" s="140"/>
    </row>
    <row r="3457" spans="1:19" x14ac:dyDescent="0.25">
      <c r="A3457" s="140"/>
      <c r="S3457" s="140"/>
    </row>
    <row r="3458" spans="1:19" x14ac:dyDescent="0.25">
      <c r="A3458" s="140"/>
      <c r="S3458" s="140"/>
    </row>
    <row r="3459" spans="1:19" x14ac:dyDescent="0.25">
      <c r="A3459" s="140"/>
      <c r="S3459" s="140"/>
    </row>
    <row r="3460" spans="1:19" x14ac:dyDescent="0.25">
      <c r="A3460" s="140"/>
      <c r="S3460" s="140"/>
    </row>
    <row r="3461" spans="1:19" x14ac:dyDescent="0.25">
      <c r="A3461" s="140"/>
      <c r="S3461" s="140"/>
    </row>
    <row r="3462" spans="1:19" x14ac:dyDescent="0.25">
      <c r="A3462" s="140"/>
      <c r="S3462" s="140"/>
    </row>
    <row r="3463" spans="1:19" x14ac:dyDescent="0.25">
      <c r="A3463" s="140"/>
      <c r="S3463" s="140"/>
    </row>
    <row r="3464" spans="1:19" x14ac:dyDescent="0.25">
      <c r="A3464" s="140"/>
      <c r="S3464" s="140"/>
    </row>
    <row r="3465" spans="1:19" x14ac:dyDescent="0.25">
      <c r="A3465" s="140"/>
      <c r="S3465" s="140"/>
    </row>
    <row r="3466" spans="1:19" x14ac:dyDescent="0.25">
      <c r="A3466" s="140"/>
      <c r="S3466" s="140"/>
    </row>
    <row r="3467" spans="1:19" x14ac:dyDescent="0.25">
      <c r="A3467" s="140"/>
      <c r="S3467" s="140"/>
    </row>
    <row r="3468" spans="1:19" x14ac:dyDescent="0.25">
      <c r="A3468" s="140"/>
      <c r="S3468" s="140"/>
    </row>
    <row r="3469" spans="1:19" x14ac:dyDescent="0.25">
      <c r="A3469" s="140"/>
      <c r="S3469" s="140"/>
    </row>
    <row r="3470" spans="1:19" x14ac:dyDescent="0.25">
      <c r="A3470" s="140"/>
      <c r="S3470" s="140"/>
    </row>
    <row r="3471" spans="1:19" x14ac:dyDescent="0.25">
      <c r="A3471" s="140"/>
      <c r="S3471" s="140"/>
    </row>
    <row r="3472" spans="1:19" x14ac:dyDescent="0.25">
      <c r="A3472" s="140"/>
      <c r="S3472" s="140"/>
    </row>
    <row r="3473" spans="1:19" x14ac:dyDescent="0.25">
      <c r="A3473" s="140"/>
      <c r="S3473" s="140"/>
    </row>
    <row r="3474" spans="1:19" x14ac:dyDescent="0.25">
      <c r="A3474" s="140"/>
      <c r="S3474" s="140"/>
    </row>
    <row r="3475" spans="1:19" x14ac:dyDescent="0.25">
      <c r="A3475" s="140"/>
      <c r="S3475" s="140"/>
    </row>
    <row r="3476" spans="1:19" x14ac:dyDescent="0.25">
      <c r="A3476" s="140"/>
      <c r="S3476" s="140"/>
    </row>
    <row r="3477" spans="1:19" x14ac:dyDescent="0.25">
      <c r="A3477" s="140"/>
      <c r="S3477" s="140"/>
    </row>
    <row r="3478" spans="1:19" x14ac:dyDescent="0.25">
      <c r="A3478" s="140"/>
      <c r="S3478" s="140"/>
    </row>
    <row r="3479" spans="1:19" x14ac:dyDescent="0.25">
      <c r="A3479" s="140"/>
      <c r="S3479" s="140"/>
    </row>
    <row r="3480" spans="1:19" x14ac:dyDescent="0.25">
      <c r="A3480" s="140"/>
      <c r="S3480" s="140"/>
    </row>
    <row r="3481" spans="1:19" x14ac:dyDescent="0.25">
      <c r="A3481" s="140"/>
      <c r="S3481" s="140"/>
    </row>
    <row r="3482" spans="1:19" x14ac:dyDescent="0.25">
      <c r="A3482" s="140"/>
      <c r="S3482" s="140"/>
    </row>
    <row r="3483" spans="1:19" x14ac:dyDescent="0.25">
      <c r="A3483" s="140"/>
      <c r="S3483" s="140"/>
    </row>
    <row r="3484" spans="1:19" x14ac:dyDescent="0.25">
      <c r="A3484" s="140"/>
      <c r="S3484" s="140"/>
    </row>
    <row r="3485" spans="1:19" x14ac:dyDescent="0.25">
      <c r="A3485" s="140"/>
      <c r="S3485" s="140"/>
    </row>
    <row r="3486" spans="1:19" x14ac:dyDescent="0.25">
      <c r="A3486" s="140"/>
      <c r="S3486" s="140"/>
    </row>
    <row r="3487" spans="1:19" x14ac:dyDescent="0.25">
      <c r="A3487" s="140"/>
      <c r="S3487" s="140"/>
    </row>
    <row r="3488" spans="1:19" x14ac:dyDescent="0.25">
      <c r="A3488" s="140"/>
      <c r="S3488" s="140"/>
    </row>
    <row r="3489" spans="1:19" x14ac:dyDescent="0.25">
      <c r="A3489" s="140"/>
      <c r="S3489" s="140"/>
    </row>
    <row r="3490" spans="1:19" x14ac:dyDescent="0.25">
      <c r="A3490" s="140"/>
      <c r="S3490" s="140"/>
    </row>
    <row r="3491" spans="1:19" x14ac:dyDescent="0.25">
      <c r="A3491" s="140"/>
      <c r="S3491" s="140"/>
    </row>
    <row r="3492" spans="1:19" x14ac:dyDescent="0.25">
      <c r="A3492" s="140"/>
      <c r="S3492" s="140"/>
    </row>
    <row r="3493" spans="1:19" x14ac:dyDescent="0.25">
      <c r="A3493" s="140"/>
      <c r="S3493" s="140"/>
    </row>
    <row r="3494" spans="1:19" x14ac:dyDescent="0.25">
      <c r="A3494" s="140"/>
      <c r="S3494" s="140"/>
    </row>
    <row r="3495" spans="1:19" x14ac:dyDescent="0.25">
      <c r="A3495" s="140"/>
      <c r="S3495" s="140"/>
    </row>
    <row r="3496" spans="1:19" x14ac:dyDescent="0.25">
      <c r="A3496" s="140"/>
      <c r="S3496" s="140"/>
    </row>
    <row r="3497" spans="1:19" x14ac:dyDescent="0.25">
      <c r="A3497" s="140"/>
      <c r="S3497" s="140"/>
    </row>
    <row r="3498" spans="1:19" x14ac:dyDescent="0.25">
      <c r="A3498" s="140"/>
      <c r="S3498" s="140"/>
    </row>
    <row r="3499" spans="1:19" x14ac:dyDescent="0.25">
      <c r="A3499" s="140"/>
      <c r="S3499" s="140"/>
    </row>
    <row r="3500" spans="1:19" x14ac:dyDescent="0.25">
      <c r="A3500" s="140"/>
      <c r="S3500" s="140"/>
    </row>
    <row r="3501" spans="1:19" x14ac:dyDescent="0.25">
      <c r="A3501" s="140"/>
      <c r="S3501" s="140"/>
    </row>
    <row r="3502" spans="1:19" x14ac:dyDescent="0.25">
      <c r="A3502" s="140"/>
      <c r="S3502" s="140"/>
    </row>
    <row r="3503" spans="1:19" x14ac:dyDescent="0.25">
      <c r="A3503" s="140"/>
      <c r="S3503" s="140"/>
    </row>
    <row r="3504" spans="1:19" x14ac:dyDescent="0.25">
      <c r="A3504" s="140"/>
      <c r="S3504" s="140"/>
    </row>
    <row r="3505" spans="1:19" x14ac:dyDescent="0.25">
      <c r="A3505" s="140"/>
      <c r="S3505" s="140"/>
    </row>
    <row r="3506" spans="1:19" x14ac:dyDescent="0.25">
      <c r="A3506" s="140"/>
      <c r="S3506" s="140"/>
    </row>
    <row r="3507" spans="1:19" x14ac:dyDescent="0.25">
      <c r="A3507" s="140"/>
      <c r="S3507" s="140"/>
    </row>
    <row r="3508" spans="1:19" x14ac:dyDescent="0.25">
      <c r="A3508" s="140"/>
      <c r="S3508" s="140"/>
    </row>
    <row r="3509" spans="1:19" x14ac:dyDescent="0.25">
      <c r="A3509" s="140"/>
      <c r="S3509" s="140"/>
    </row>
    <row r="3510" spans="1:19" x14ac:dyDescent="0.25">
      <c r="A3510" s="140"/>
      <c r="S3510" s="140"/>
    </row>
    <row r="3511" spans="1:19" x14ac:dyDescent="0.25">
      <c r="A3511" s="140"/>
      <c r="S3511" s="140"/>
    </row>
    <row r="3512" spans="1:19" x14ac:dyDescent="0.25">
      <c r="A3512" s="140"/>
      <c r="S3512" s="140"/>
    </row>
    <row r="3513" spans="1:19" x14ac:dyDescent="0.25">
      <c r="A3513" s="140"/>
      <c r="S3513" s="140"/>
    </row>
    <row r="3514" spans="1:19" x14ac:dyDescent="0.25">
      <c r="A3514" s="140"/>
      <c r="S3514" s="140"/>
    </row>
    <row r="3515" spans="1:19" x14ac:dyDescent="0.25">
      <c r="A3515" s="140"/>
      <c r="S3515" s="140"/>
    </row>
    <row r="3516" spans="1:19" x14ac:dyDescent="0.25">
      <c r="A3516" s="140"/>
      <c r="S3516" s="140"/>
    </row>
    <row r="3517" spans="1:19" x14ac:dyDescent="0.25">
      <c r="A3517" s="140"/>
      <c r="S3517" s="140"/>
    </row>
    <row r="3518" spans="1:19" x14ac:dyDescent="0.25">
      <c r="A3518" s="140"/>
      <c r="S3518" s="140"/>
    </row>
    <row r="3519" spans="1:19" x14ac:dyDescent="0.25">
      <c r="A3519" s="140"/>
      <c r="S3519" s="140"/>
    </row>
    <row r="3520" spans="1:19" x14ac:dyDescent="0.25">
      <c r="A3520" s="140"/>
      <c r="S3520" s="140"/>
    </row>
    <row r="3521" spans="1:19" x14ac:dyDescent="0.25">
      <c r="A3521" s="140"/>
      <c r="S3521" s="140"/>
    </row>
    <row r="3522" spans="1:19" x14ac:dyDescent="0.25">
      <c r="A3522" s="140"/>
      <c r="S3522" s="140"/>
    </row>
    <row r="3523" spans="1:19" x14ac:dyDescent="0.25">
      <c r="A3523" s="140"/>
      <c r="S3523" s="140"/>
    </row>
    <row r="3524" spans="1:19" x14ac:dyDescent="0.25">
      <c r="A3524" s="140"/>
      <c r="S3524" s="140"/>
    </row>
    <row r="3525" spans="1:19" x14ac:dyDescent="0.25">
      <c r="A3525" s="140"/>
      <c r="S3525" s="140"/>
    </row>
    <row r="3526" spans="1:19" x14ac:dyDescent="0.25">
      <c r="A3526" s="140"/>
      <c r="S3526" s="140"/>
    </row>
    <row r="3527" spans="1:19" x14ac:dyDescent="0.25">
      <c r="A3527" s="140"/>
      <c r="S3527" s="140"/>
    </row>
    <row r="3528" spans="1:19" x14ac:dyDescent="0.25">
      <c r="A3528" s="140"/>
      <c r="S3528" s="140"/>
    </row>
    <row r="3529" spans="1:19" x14ac:dyDescent="0.25">
      <c r="A3529" s="140"/>
      <c r="S3529" s="140"/>
    </row>
    <row r="3530" spans="1:19" x14ac:dyDescent="0.25">
      <c r="A3530" s="140"/>
      <c r="S3530" s="140"/>
    </row>
    <row r="3531" spans="1:19" x14ac:dyDescent="0.25">
      <c r="A3531" s="140"/>
      <c r="S3531" s="140"/>
    </row>
    <row r="3532" spans="1:19" x14ac:dyDescent="0.25">
      <c r="A3532" s="140"/>
      <c r="S3532" s="140"/>
    </row>
    <row r="3533" spans="1:19" x14ac:dyDescent="0.25">
      <c r="A3533" s="140"/>
      <c r="S3533" s="140"/>
    </row>
    <row r="3534" spans="1:19" x14ac:dyDescent="0.25">
      <c r="A3534" s="140"/>
      <c r="S3534" s="140"/>
    </row>
    <row r="3535" spans="1:19" x14ac:dyDescent="0.25">
      <c r="A3535" s="140"/>
      <c r="S3535" s="140"/>
    </row>
    <row r="3536" spans="1:19" x14ac:dyDescent="0.25">
      <c r="A3536" s="140"/>
      <c r="S3536" s="140"/>
    </row>
    <row r="3537" spans="1:19" x14ac:dyDescent="0.25">
      <c r="A3537" s="140"/>
      <c r="S3537" s="140"/>
    </row>
    <row r="3538" spans="1:19" x14ac:dyDescent="0.25">
      <c r="A3538" s="140"/>
      <c r="S3538" s="140"/>
    </row>
    <row r="3539" spans="1:19" x14ac:dyDescent="0.25">
      <c r="A3539" s="140"/>
      <c r="S3539" s="140"/>
    </row>
    <row r="3540" spans="1:19" x14ac:dyDescent="0.25">
      <c r="A3540" s="140"/>
      <c r="S3540" s="140"/>
    </row>
    <row r="3541" spans="1:19" x14ac:dyDescent="0.25">
      <c r="A3541" s="140"/>
      <c r="S3541" s="140"/>
    </row>
    <row r="3542" spans="1:19" x14ac:dyDescent="0.25">
      <c r="A3542" s="140"/>
      <c r="S3542" s="140"/>
    </row>
    <row r="3543" spans="1:19" x14ac:dyDescent="0.25">
      <c r="A3543" s="140"/>
      <c r="S3543" s="140"/>
    </row>
    <row r="3544" spans="1:19" x14ac:dyDescent="0.25">
      <c r="A3544" s="140"/>
      <c r="S3544" s="140"/>
    </row>
    <row r="3545" spans="1:19" x14ac:dyDescent="0.25">
      <c r="A3545" s="140"/>
      <c r="S3545" s="140"/>
    </row>
    <row r="3546" spans="1:19" x14ac:dyDescent="0.25">
      <c r="A3546" s="140"/>
      <c r="S3546" s="140"/>
    </row>
    <row r="3547" spans="1:19" x14ac:dyDescent="0.25">
      <c r="A3547" s="140"/>
      <c r="S3547" s="140"/>
    </row>
    <row r="3548" spans="1:19" x14ac:dyDescent="0.25">
      <c r="A3548" s="140"/>
      <c r="S3548" s="140"/>
    </row>
    <row r="3549" spans="1:19" x14ac:dyDescent="0.25">
      <c r="A3549" s="140"/>
      <c r="S3549" s="140"/>
    </row>
    <row r="3550" spans="1:19" x14ac:dyDescent="0.25">
      <c r="A3550" s="140"/>
      <c r="S3550" s="140"/>
    </row>
    <row r="3551" spans="1:19" x14ac:dyDescent="0.25">
      <c r="A3551" s="140"/>
      <c r="S3551" s="140"/>
    </row>
    <row r="3552" spans="1:19" x14ac:dyDescent="0.25">
      <c r="A3552" s="140"/>
      <c r="S3552" s="140"/>
    </row>
    <row r="3553" spans="1:19" x14ac:dyDescent="0.25">
      <c r="A3553" s="140"/>
      <c r="S3553" s="140"/>
    </row>
    <row r="3554" spans="1:19" x14ac:dyDescent="0.25">
      <c r="A3554" s="140"/>
      <c r="S3554" s="140"/>
    </row>
    <row r="3555" spans="1:19" x14ac:dyDescent="0.25">
      <c r="A3555" s="140"/>
      <c r="S3555" s="140"/>
    </row>
    <row r="3556" spans="1:19" x14ac:dyDescent="0.25">
      <c r="A3556" s="140"/>
      <c r="S3556" s="140"/>
    </row>
    <row r="3557" spans="1:19" x14ac:dyDescent="0.25">
      <c r="A3557" s="140"/>
      <c r="S3557" s="140"/>
    </row>
    <row r="3558" spans="1:19" x14ac:dyDescent="0.25">
      <c r="A3558" s="140"/>
      <c r="S3558" s="140"/>
    </row>
    <row r="3559" spans="1:19" x14ac:dyDescent="0.25">
      <c r="A3559" s="140"/>
      <c r="S3559" s="140"/>
    </row>
    <row r="3560" spans="1:19" x14ac:dyDescent="0.25">
      <c r="A3560" s="140"/>
      <c r="S3560" s="140"/>
    </row>
    <row r="3561" spans="1:19" x14ac:dyDescent="0.25">
      <c r="A3561" s="140"/>
      <c r="S3561" s="140"/>
    </row>
    <row r="3562" spans="1:19" x14ac:dyDescent="0.25">
      <c r="A3562" s="140"/>
      <c r="S3562" s="140"/>
    </row>
    <row r="3563" spans="1:19" x14ac:dyDescent="0.25">
      <c r="A3563" s="140"/>
      <c r="S3563" s="140"/>
    </row>
    <row r="3564" spans="1:19" x14ac:dyDescent="0.25">
      <c r="A3564" s="140"/>
      <c r="S3564" s="140"/>
    </row>
    <row r="3565" spans="1:19" x14ac:dyDescent="0.25">
      <c r="A3565" s="140"/>
      <c r="S3565" s="140"/>
    </row>
    <row r="3566" spans="1:19" x14ac:dyDescent="0.25">
      <c r="A3566" s="140"/>
      <c r="S3566" s="140"/>
    </row>
    <row r="3567" spans="1:19" x14ac:dyDescent="0.25">
      <c r="A3567" s="140"/>
      <c r="S3567" s="140"/>
    </row>
    <row r="3568" spans="1:19" x14ac:dyDescent="0.25">
      <c r="A3568" s="140"/>
      <c r="S3568" s="140"/>
    </row>
    <row r="3569" spans="1:19" x14ac:dyDescent="0.25">
      <c r="A3569" s="140"/>
      <c r="S3569" s="140"/>
    </row>
    <row r="3570" spans="1:19" x14ac:dyDescent="0.25">
      <c r="A3570" s="140"/>
      <c r="S3570" s="140"/>
    </row>
    <row r="3571" spans="1:19" x14ac:dyDescent="0.25">
      <c r="A3571" s="140"/>
      <c r="S3571" s="140"/>
    </row>
    <row r="3572" spans="1:19" x14ac:dyDescent="0.25">
      <c r="A3572" s="140"/>
      <c r="S3572" s="140"/>
    </row>
    <row r="3573" spans="1:19" x14ac:dyDescent="0.25">
      <c r="A3573" s="140"/>
      <c r="S3573" s="140"/>
    </row>
    <row r="3574" spans="1:19" x14ac:dyDescent="0.25">
      <c r="A3574" s="140"/>
      <c r="S3574" s="140"/>
    </row>
    <row r="3575" spans="1:19" x14ac:dyDescent="0.25">
      <c r="A3575" s="140"/>
      <c r="S3575" s="140"/>
    </row>
    <row r="3576" spans="1:19" x14ac:dyDescent="0.25">
      <c r="A3576" s="140"/>
      <c r="S3576" s="140"/>
    </row>
    <row r="3577" spans="1:19" x14ac:dyDescent="0.25">
      <c r="A3577" s="140"/>
      <c r="S3577" s="140"/>
    </row>
    <row r="3578" spans="1:19" x14ac:dyDescent="0.25">
      <c r="A3578" s="140"/>
      <c r="S3578" s="140"/>
    </row>
    <row r="3579" spans="1:19" x14ac:dyDescent="0.25">
      <c r="A3579" s="140"/>
      <c r="S3579" s="140"/>
    </row>
    <row r="3580" spans="1:19" x14ac:dyDescent="0.25">
      <c r="A3580" s="140"/>
      <c r="S3580" s="140"/>
    </row>
    <row r="3581" spans="1:19" x14ac:dyDescent="0.25">
      <c r="A3581" s="140"/>
      <c r="S3581" s="140"/>
    </row>
    <row r="3582" spans="1:19" x14ac:dyDescent="0.25">
      <c r="A3582" s="140"/>
      <c r="S3582" s="140"/>
    </row>
    <row r="3583" spans="1:19" x14ac:dyDescent="0.25">
      <c r="A3583" s="140"/>
      <c r="S3583" s="140"/>
    </row>
    <row r="3584" spans="1:19" x14ac:dyDescent="0.25">
      <c r="A3584" s="140"/>
      <c r="S3584" s="140"/>
    </row>
    <row r="3585" spans="1:19" x14ac:dyDescent="0.25">
      <c r="A3585" s="140"/>
      <c r="S3585" s="140"/>
    </row>
    <row r="3586" spans="1:19" x14ac:dyDescent="0.25">
      <c r="A3586" s="140"/>
      <c r="S3586" s="140"/>
    </row>
    <row r="3587" spans="1:19" x14ac:dyDescent="0.25">
      <c r="A3587" s="140"/>
      <c r="S3587" s="140"/>
    </row>
    <row r="3588" spans="1:19" x14ac:dyDescent="0.25">
      <c r="A3588" s="140"/>
      <c r="S3588" s="140"/>
    </row>
    <row r="3589" spans="1:19" x14ac:dyDescent="0.25">
      <c r="A3589" s="140"/>
      <c r="S3589" s="140"/>
    </row>
    <row r="3590" spans="1:19" x14ac:dyDescent="0.25">
      <c r="A3590" s="140"/>
      <c r="S3590" s="140"/>
    </row>
    <row r="3591" spans="1:19" x14ac:dyDescent="0.25">
      <c r="A3591" s="140"/>
      <c r="S3591" s="140"/>
    </row>
    <row r="3592" spans="1:19" x14ac:dyDescent="0.25">
      <c r="A3592" s="140"/>
      <c r="S3592" s="140"/>
    </row>
    <row r="3593" spans="1:19" x14ac:dyDescent="0.25">
      <c r="A3593" s="140"/>
      <c r="S3593" s="140"/>
    </row>
    <row r="3594" spans="1:19" x14ac:dyDescent="0.25">
      <c r="A3594" s="140"/>
      <c r="S3594" s="140"/>
    </row>
    <row r="3595" spans="1:19" x14ac:dyDescent="0.25">
      <c r="A3595" s="140"/>
      <c r="S3595" s="140"/>
    </row>
    <row r="3596" spans="1:19" x14ac:dyDescent="0.25">
      <c r="A3596" s="140"/>
      <c r="S3596" s="140"/>
    </row>
    <row r="3597" spans="1:19" x14ac:dyDescent="0.25">
      <c r="A3597" s="140"/>
      <c r="S3597" s="140"/>
    </row>
    <row r="3598" spans="1:19" x14ac:dyDescent="0.25">
      <c r="A3598" s="140"/>
      <c r="S3598" s="140"/>
    </row>
    <row r="3599" spans="1:19" x14ac:dyDescent="0.25">
      <c r="A3599" s="140"/>
      <c r="S3599" s="140"/>
    </row>
    <row r="3600" spans="1:19" x14ac:dyDescent="0.25">
      <c r="A3600" s="140"/>
      <c r="S3600" s="140"/>
    </row>
    <row r="3601" spans="1:19" x14ac:dyDescent="0.25">
      <c r="A3601" s="140"/>
      <c r="S3601" s="140"/>
    </row>
    <row r="3602" spans="1:19" x14ac:dyDescent="0.25">
      <c r="A3602" s="140"/>
      <c r="S3602" s="140"/>
    </row>
    <row r="3603" spans="1:19" x14ac:dyDescent="0.25">
      <c r="A3603" s="140"/>
      <c r="S3603" s="140"/>
    </row>
    <row r="3604" spans="1:19" x14ac:dyDescent="0.25">
      <c r="A3604" s="140"/>
      <c r="S3604" s="140"/>
    </row>
    <row r="3605" spans="1:19" x14ac:dyDescent="0.25">
      <c r="A3605" s="140"/>
      <c r="S3605" s="140"/>
    </row>
    <row r="3606" spans="1:19" x14ac:dyDescent="0.25">
      <c r="A3606" s="140"/>
      <c r="S3606" s="140"/>
    </row>
    <row r="3607" spans="1:19" x14ac:dyDescent="0.25">
      <c r="A3607" s="140"/>
      <c r="S3607" s="140"/>
    </row>
    <row r="3608" spans="1:19" x14ac:dyDescent="0.25">
      <c r="A3608" s="140"/>
      <c r="S3608" s="140"/>
    </row>
    <row r="3609" spans="1:19" x14ac:dyDescent="0.25">
      <c r="A3609" s="140"/>
      <c r="S3609" s="140"/>
    </row>
    <row r="3610" spans="1:19" x14ac:dyDescent="0.25">
      <c r="A3610" s="140"/>
      <c r="S3610" s="140"/>
    </row>
    <row r="3611" spans="1:19" x14ac:dyDescent="0.25">
      <c r="A3611" s="140"/>
      <c r="S3611" s="140"/>
    </row>
    <row r="3612" spans="1:19" x14ac:dyDescent="0.25">
      <c r="A3612" s="140"/>
      <c r="S3612" s="140"/>
    </row>
    <row r="3613" spans="1:19" x14ac:dyDescent="0.25">
      <c r="A3613" s="140"/>
      <c r="S3613" s="140"/>
    </row>
    <row r="3614" spans="1:19" x14ac:dyDescent="0.25">
      <c r="A3614" s="140"/>
      <c r="S3614" s="140"/>
    </row>
    <row r="3615" spans="1:19" x14ac:dyDescent="0.25">
      <c r="A3615" s="140"/>
      <c r="S3615" s="140"/>
    </row>
    <row r="3616" spans="1:19" x14ac:dyDescent="0.25">
      <c r="A3616" s="140"/>
      <c r="S3616" s="140"/>
    </row>
    <row r="3617" spans="1:19" x14ac:dyDescent="0.25">
      <c r="A3617" s="140"/>
      <c r="S3617" s="140"/>
    </row>
    <row r="3618" spans="1:19" x14ac:dyDescent="0.25">
      <c r="A3618" s="140"/>
      <c r="S3618" s="140"/>
    </row>
    <row r="3619" spans="1:19" x14ac:dyDescent="0.25">
      <c r="A3619" s="140"/>
      <c r="S3619" s="140"/>
    </row>
    <row r="3620" spans="1:19" x14ac:dyDescent="0.25">
      <c r="A3620" s="140"/>
      <c r="S3620" s="140"/>
    </row>
    <row r="3621" spans="1:19" x14ac:dyDescent="0.25">
      <c r="A3621" s="140"/>
      <c r="S3621" s="140"/>
    </row>
    <row r="3622" spans="1:19" x14ac:dyDescent="0.25">
      <c r="A3622" s="140"/>
      <c r="S3622" s="140"/>
    </row>
    <row r="3623" spans="1:19" x14ac:dyDescent="0.25">
      <c r="A3623" s="140"/>
      <c r="S3623" s="140"/>
    </row>
    <row r="3624" spans="1:19" x14ac:dyDescent="0.25">
      <c r="A3624" s="140"/>
      <c r="S3624" s="140"/>
    </row>
    <row r="3625" spans="1:19" x14ac:dyDescent="0.25">
      <c r="A3625" s="140"/>
      <c r="S3625" s="140"/>
    </row>
    <row r="3626" spans="1:19" x14ac:dyDescent="0.25">
      <c r="A3626" s="140"/>
      <c r="S3626" s="140"/>
    </row>
    <row r="3627" spans="1:19" x14ac:dyDescent="0.25">
      <c r="A3627" s="140"/>
      <c r="S3627" s="140"/>
    </row>
    <row r="3628" spans="1:19" x14ac:dyDescent="0.25">
      <c r="A3628" s="140"/>
      <c r="S3628" s="140"/>
    </row>
    <row r="3629" spans="1:19" x14ac:dyDescent="0.25">
      <c r="A3629" s="140"/>
      <c r="S3629" s="140"/>
    </row>
    <row r="3630" spans="1:19" x14ac:dyDescent="0.25">
      <c r="A3630" s="140"/>
      <c r="S3630" s="140"/>
    </row>
    <row r="3631" spans="1:19" x14ac:dyDescent="0.25">
      <c r="A3631" s="140"/>
      <c r="S3631" s="140"/>
    </row>
    <row r="3632" spans="1:19" x14ac:dyDescent="0.25">
      <c r="A3632" s="140"/>
      <c r="S3632" s="140"/>
    </row>
    <row r="3633" spans="1:19" x14ac:dyDescent="0.25">
      <c r="A3633" s="140"/>
      <c r="S3633" s="140"/>
    </row>
    <row r="3634" spans="1:19" x14ac:dyDescent="0.25">
      <c r="A3634" s="140"/>
      <c r="S3634" s="140"/>
    </row>
    <row r="3635" spans="1:19" x14ac:dyDescent="0.25">
      <c r="A3635" s="140"/>
      <c r="S3635" s="140"/>
    </row>
    <row r="3636" spans="1:19" x14ac:dyDescent="0.25">
      <c r="A3636" s="140"/>
      <c r="S3636" s="140"/>
    </row>
    <row r="3637" spans="1:19" x14ac:dyDescent="0.25">
      <c r="A3637" s="140"/>
      <c r="S3637" s="140"/>
    </row>
    <row r="3638" spans="1:19" x14ac:dyDescent="0.25">
      <c r="A3638" s="140"/>
      <c r="S3638" s="140"/>
    </row>
    <row r="3639" spans="1:19" x14ac:dyDescent="0.25">
      <c r="A3639" s="140"/>
      <c r="S3639" s="140"/>
    </row>
    <row r="3640" spans="1:19" x14ac:dyDescent="0.25">
      <c r="A3640" s="140"/>
      <c r="S3640" s="140"/>
    </row>
    <row r="3641" spans="1:19" x14ac:dyDescent="0.25">
      <c r="A3641" s="140"/>
      <c r="S3641" s="140"/>
    </row>
    <row r="3642" spans="1:19" x14ac:dyDescent="0.25">
      <c r="A3642" s="140"/>
      <c r="S3642" s="140"/>
    </row>
    <row r="3643" spans="1:19" x14ac:dyDescent="0.25">
      <c r="A3643" s="140"/>
      <c r="S3643" s="140"/>
    </row>
    <row r="3644" spans="1:19" x14ac:dyDescent="0.25">
      <c r="A3644" s="140"/>
      <c r="S3644" s="140"/>
    </row>
    <row r="3645" spans="1:19" x14ac:dyDescent="0.25">
      <c r="A3645" s="140"/>
      <c r="S3645" s="140"/>
    </row>
    <row r="3646" spans="1:19" x14ac:dyDescent="0.25">
      <c r="A3646" s="140"/>
      <c r="S3646" s="140"/>
    </row>
    <row r="3647" spans="1:19" x14ac:dyDescent="0.25">
      <c r="A3647" s="140"/>
      <c r="S3647" s="140"/>
    </row>
    <row r="3648" spans="1:19" x14ac:dyDescent="0.25">
      <c r="A3648" s="140"/>
      <c r="S3648" s="140"/>
    </row>
    <row r="3649" spans="1:19" x14ac:dyDescent="0.25">
      <c r="A3649" s="140"/>
      <c r="S3649" s="140"/>
    </row>
    <row r="3650" spans="1:19" x14ac:dyDescent="0.25">
      <c r="A3650" s="140"/>
      <c r="S3650" s="140"/>
    </row>
    <row r="3651" spans="1:19" x14ac:dyDescent="0.25">
      <c r="A3651" s="140"/>
      <c r="S3651" s="140"/>
    </row>
    <row r="3652" spans="1:19" x14ac:dyDescent="0.25">
      <c r="A3652" s="140"/>
      <c r="S3652" s="140"/>
    </row>
    <row r="3653" spans="1:19" x14ac:dyDescent="0.25">
      <c r="A3653" s="140"/>
      <c r="S3653" s="140"/>
    </row>
    <row r="3654" spans="1:19" x14ac:dyDescent="0.25">
      <c r="A3654" s="140"/>
      <c r="S3654" s="140"/>
    </row>
    <row r="3655" spans="1:19" x14ac:dyDescent="0.25">
      <c r="A3655" s="140"/>
      <c r="S3655" s="140"/>
    </row>
    <row r="3656" spans="1:19" x14ac:dyDescent="0.25">
      <c r="A3656" s="140"/>
      <c r="S3656" s="140"/>
    </row>
    <row r="3657" spans="1:19" x14ac:dyDescent="0.25">
      <c r="A3657" s="140"/>
      <c r="S3657" s="140"/>
    </row>
    <row r="3658" spans="1:19" x14ac:dyDescent="0.25">
      <c r="A3658" s="140"/>
      <c r="S3658" s="140"/>
    </row>
    <row r="3659" spans="1:19" x14ac:dyDescent="0.25">
      <c r="A3659" s="140"/>
      <c r="S3659" s="140"/>
    </row>
    <row r="3660" spans="1:19" x14ac:dyDescent="0.25">
      <c r="A3660" s="140"/>
      <c r="S3660" s="140"/>
    </row>
    <row r="3661" spans="1:19" x14ac:dyDescent="0.25">
      <c r="A3661" s="140"/>
      <c r="S3661" s="140"/>
    </row>
    <row r="3662" spans="1:19" x14ac:dyDescent="0.25">
      <c r="A3662" s="140"/>
      <c r="S3662" s="140"/>
    </row>
    <row r="3663" spans="1:19" x14ac:dyDescent="0.25">
      <c r="A3663" s="140"/>
      <c r="S3663" s="140"/>
    </row>
    <row r="3664" spans="1:19" x14ac:dyDescent="0.25">
      <c r="A3664" s="140"/>
      <c r="S3664" s="140"/>
    </row>
    <row r="3665" spans="1:19" x14ac:dyDescent="0.25">
      <c r="A3665" s="140"/>
      <c r="S3665" s="140"/>
    </row>
    <row r="3666" spans="1:19" x14ac:dyDescent="0.25">
      <c r="A3666" s="140"/>
      <c r="S3666" s="140"/>
    </row>
    <row r="3667" spans="1:19" x14ac:dyDescent="0.25">
      <c r="A3667" s="140"/>
      <c r="S3667" s="140"/>
    </row>
    <row r="3668" spans="1:19" x14ac:dyDescent="0.25">
      <c r="A3668" s="140"/>
      <c r="S3668" s="140"/>
    </row>
    <row r="3669" spans="1:19" x14ac:dyDescent="0.25">
      <c r="A3669" s="140"/>
      <c r="S3669" s="140"/>
    </row>
    <row r="3670" spans="1:19" x14ac:dyDescent="0.25">
      <c r="A3670" s="140"/>
      <c r="S3670" s="140"/>
    </row>
    <row r="3671" spans="1:19" x14ac:dyDescent="0.25">
      <c r="A3671" s="140"/>
      <c r="S3671" s="140"/>
    </row>
    <row r="3672" spans="1:19" x14ac:dyDescent="0.25">
      <c r="A3672" s="140"/>
      <c r="S3672" s="140"/>
    </row>
    <row r="3673" spans="1:19" x14ac:dyDescent="0.25">
      <c r="A3673" s="140"/>
      <c r="S3673" s="140"/>
    </row>
    <row r="3674" spans="1:19" x14ac:dyDescent="0.25">
      <c r="A3674" s="140"/>
      <c r="S3674" s="140"/>
    </row>
    <row r="3675" spans="1:19" x14ac:dyDescent="0.25">
      <c r="A3675" s="140"/>
      <c r="S3675" s="140"/>
    </row>
    <row r="3676" spans="1:19" x14ac:dyDescent="0.25">
      <c r="A3676" s="140"/>
      <c r="S3676" s="140"/>
    </row>
    <row r="3677" spans="1:19" x14ac:dyDescent="0.25">
      <c r="A3677" s="140"/>
      <c r="S3677" s="140"/>
    </row>
    <row r="3678" spans="1:19" x14ac:dyDescent="0.25">
      <c r="A3678" s="140"/>
      <c r="S3678" s="140"/>
    </row>
    <row r="3679" spans="1:19" x14ac:dyDescent="0.25">
      <c r="A3679" s="140"/>
      <c r="S3679" s="140"/>
    </row>
    <row r="3680" spans="1:19" x14ac:dyDescent="0.25">
      <c r="A3680" s="140"/>
      <c r="S3680" s="140"/>
    </row>
    <row r="3681" spans="1:19" x14ac:dyDescent="0.25">
      <c r="A3681" s="140"/>
      <c r="S3681" s="140"/>
    </row>
    <row r="3682" spans="1:19" x14ac:dyDescent="0.25">
      <c r="A3682" s="140"/>
      <c r="S3682" s="140"/>
    </row>
    <row r="3683" spans="1:19" x14ac:dyDescent="0.25">
      <c r="A3683" s="140"/>
      <c r="S3683" s="140"/>
    </row>
    <row r="3684" spans="1:19" x14ac:dyDescent="0.25">
      <c r="A3684" s="140"/>
      <c r="S3684" s="140"/>
    </row>
    <row r="3685" spans="1:19" x14ac:dyDescent="0.25">
      <c r="A3685" s="140"/>
      <c r="S3685" s="140"/>
    </row>
    <row r="3686" spans="1:19" x14ac:dyDescent="0.25">
      <c r="A3686" s="140"/>
      <c r="S3686" s="140"/>
    </row>
    <row r="3687" spans="1:19" x14ac:dyDescent="0.25">
      <c r="A3687" s="140"/>
      <c r="S3687" s="140"/>
    </row>
    <row r="3688" spans="1:19" x14ac:dyDescent="0.25">
      <c r="A3688" s="140"/>
      <c r="S3688" s="140"/>
    </row>
    <row r="3689" spans="1:19" x14ac:dyDescent="0.25">
      <c r="A3689" s="140"/>
      <c r="S3689" s="140"/>
    </row>
    <row r="3690" spans="1:19" x14ac:dyDescent="0.25">
      <c r="A3690" s="140"/>
      <c r="S3690" s="140"/>
    </row>
    <row r="3691" spans="1:19" x14ac:dyDescent="0.25">
      <c r="A3691" s="140"/>
      <c r="S3691" s="140"/>
    </row>
    <row r="3692" spans="1:19" x14ac:dyDescent="0.25">
      <c r="A3692" s="140"/>
      <c r="S3692" s="140"/>
    </row>
    <row r="3693" spans="1:19" x14ac:dyDescent="0.25">
      <c r="A3693" s="140"/>
      <c r="S3693" s="140"/>
    </row>
    <row r="3694" spans="1:19" x14ac:dyDescent="0.25">
      <c r="A3694" s="140"/>
      <c r="S3694" s="140"/>
    </row>
    <row r="3695" spans="1:19" x14ac:dyDescent="0.25">
      <c r="A3695" s="140"/>
      <c r="S3695" s="140"/>
    </row>
    <row r="3696" spans="1:19" x14ac:dyDescent="0.25">
      <c r="A3696" s="140"/>
      <c r="S3696" s="140"/>
    </row>
    <row r="3697" spans="1:19" x14ac:dyDescent="0.25">
      <c r="A3697" s="140"/>
      <c r="S3697" s="140"/>
    </row>
    <row r="3698" spans="1:19" x14ac:dyDescent="0.25">
      <c r="A3698" s="140"/>
      <c r="S3698" s="140"/>
    </row>
    <row r="3699" spans="1:19" x14ac:dyDescent="0.25">
      <c r="A3699" s="140"/>
      <c r="S3699" s="140"/>
    </row>
    <row r="3700" spans="1:19" x14ac:dyDescent="0.25">
      <c r="A3700" s="140"/>
      <c r="S3700" s="140"/>
    </row>
    <row r="3701" spans="1:19" x14ac:dyDescent="0.25">
      <c r="A3701" s="140"/>
      <c r="S3701" s="140"/>
    </row>
    <row r="3702" spans="1:19" x14ac:dyDescent="0.25">
      <c r="A3702" s="140"/>
      <c r="S3702" s="140"/>
    </row>
    <row r="3703" spans="1:19" x14ac:dyDescent="0.25">
      <c r="A3703" s="140"/>
      <c r="S3703" s="140"/>
    </row>
    <row r="3704" spans="1:19" x14ac:dyDescent="0.25">
      <c r="A3704" s="140"/>
      <c r="S3704" s="140"/>
    </row>
    <row r="3705" spans="1:19" x14ac:dyDescent="0.25">
      <c r="A3705" s="140"/>
      <c r="S3705" s="140"/>
    </row>
    <row r="3706" spans="1:19" x14ac:dyDescent="0.25">
      <c r="A3706" s="140"/>
      <c r="S3706" s="140"/>
    </row>
    <row r="3707" spans="1:19" x14ac:dyDescent="0.25">
      <c r="A3707" s="140"/>
      <c r="S3707" s="140"/>
    </row>
    <row r="3708" spans="1:19" x14ac:dyDescent="0.25">
      <c r="A3708" s="140"/>
      <c r="S3708" s="140"/>
    </row>
    <row r="3709" spans="1:19" x14ac:dyDescent="0.25">
      <c r="A3709" s="140"/>
      <c r="S3709" s="140"/>
    </row>
    <row r="3710" spans="1:19" x14ac:dyDescent="0.25">
      <c r="A3710" s="140"/>
      <c r="S3710" s="140"/>
    </row>
    <row r="3711" spans="1:19" x14ac:dyDescent="0.25">
      <c r="A3711" s="140"/>
      <c r="S3711" s="140"/>
    </row>
    <row r="3712" spans="1:19" x14ac:dyDescent="0.25">
      <c r="A3712" s="140"/>
      <c r="S3712" s="140"/>
    </row>
    <row r="3713" spans="1:19" x14ac:dyDescent="0.25">
      <c r="A3713" s="140"/>
      <c r="S3713" s="140"/>
    </row>
    <row r="3714" spans="1:19" x14ac:dyDescent="0.25">
      <c r="A3714" s="140"/>
      <c r="S3714" s="140"/>
    </row>
    <row r="3715" spans="1:19" x14ac:dyDescent="0.25">
      <c r="A3715" s="140"/>
      <c r="S3715" s="140"/>
    </row>
    <row r="3716" spans="1:19" x14ac:dyDescent="0.25">
      <c r="A3716" s="140"/>
      <c r="S3716" s="140"/>
    </row>
    <row r="3717" spans="1:19" x14ac:dyDescent="0.25">
      <c r="A3717" s="140"/>
      <c r="S3717" s="140"/>
    </row>
    <row r="3718" spans="1:19" x14ac:dyDescent="0.25">
      <c r="A3718" s="140"/>
      <c r="S3718" s="140"/>
    </row>
    <row r="3719" spans="1:19" x14ac:dyDescent="0.25">
      <c r="A3719" s="140"/>
      <c r="S3719" s="140"/>
    </row>
    <row r="3720" spans="1:19" x14ac:dyDescent="0.25">
      <c r="A3720" s="140"/>
      <c r="S3720" s="140"/>
    </row>
    <row r="3721" spans="1:19" x14ac:dyDescent="0.25">
      <c r="A3721" s="140"/>
      <c r="S3721" s="140"/>
    </row>
    <row r="3722" spans="1:19" x14ac:dyDescent="0.25">
      <c r="A3722" s="140"/>
      <c r="S3722" s="140"/>
    </row>
    <row r="3723" spans="1:19" x14ac:dyDescent="0.25">
      <c r="A3723" s="140"/>
      <c r="S3723" s="140"/>
    </row>
    <row r="3724" spans="1:19" x14ac:dyDescent="0.25">
      <c r="A3724" s="140"/>
      <c r="S3724" s="140"/>
    </row>
    <row r="3725" spans="1:19" x14ac:dyDescent="0.25">
      <c r="A3725" s="140"/>
      <c r="S3725" s="140"/>
    </row>
    <row r="3726" spans="1:19" x14ac:dyDescent="0.25">
      <c r="A3726" s="140"/>
      <c r="S3726" s="140"/>
    </row>
    <row r="3727" spans="1:19" x14ac:dyDescent="0.25">
      <c r="A3727" s="140"/>
      <c r="S3727" s="140"/>
    </row>
    <row r="3728" spans="1:19" x14ac:dyDescent="0.25">
      <c r="A3728" s="140"/>
      <c r="S3728" s="140"/>
    </row>
    <row r="3729" spans="1:19" x14ac:dyDescent="0.25">
      <c r="A3729" s="140"/>
      <c r="S3729" s="140"/>
    </row>
    <row r="3730" spans="1:19" x14ac:dyDescent="0.25">
      <c r="A3730" s="140"/>
      <c r="S3730" s="140"/>
    </row>
    <row r="3731" spans="1:19" x14ac:dyDescent="0.25">
      <c r="A3731" s="140"/>
      <c r="S3731" s="140"/>
    </row>
    <row r="3732" spans="1:19" x14ac:dyDescent="0.25">
      <c r="A3732" s="140"/>
      <c r="S3732" s="140"/>
    </row>
    <row r="3733" spans="1:19" x14ac:dyDescent="0.25">
      <c r="A3733" s="140"/>
      <c r="S3733" s="140"/>
    </row>
    <row r="3734" spans="1:19" x14ac:dyDescent="0.25">
      <c r="A3734" s="140"/>
      <c r="S3734" s="140"/>
    </row>
    <row r="3735" spans="1:19" x14ac:dyDescent="0.25">
      <c r="A3735" s="140"/>
      <c r="S3735" s="140"/>
    </row>
    <row r="3736" spans="1:19" x14ac:dyDescent="0.25">
      <c r="A3736" s="140"/>
      <c r="S3736" s="140"/>
    </row>
    <row r="3737" spans="1:19" x14ac:dyDescent="0.25">
      <c r="A3737" s="140"/>
      <c r="S3737" s="140"/>
    </row>
    <row r="3738" spans="1:19" x14ac:dyDescent="0.25">
      <c r="A3738" s="140"/>
      <c r="S3738" s="140"/>
    </row>
    <row r="3739" spans="1:19" x14ac:dyDescent="0.25">
      <c r="A3739" s="140"/>
      <c r="S3739" s="140"/>
    </row>
    <row r="3740" spans="1:19" x14ac:dyDescent="0.25">
      <c r="A3740" s="140"/>
      <c r="S3740" s="140"/>
    </row>
    <row r="3741" spans="1:19" x14ac:dyDescent="0.25">
      <c r="A3741" s="140"/>
      <c r="S3741" s="140"/>
    </row>
    <row r="3742" spans="1:19" x14ac:dyDescent="0.25">
      <c r="A3742" s="140"/>
      <c r="S3742" s="140"/>
    </row>
    <row r="3743" spans="1:19" x14ac:dyDescent="0.25">
      <c r="A3743" s="140"/>
      <c r="S3743" s="140"/>
    </row>
    <row r="3744" spans="1:19" x14ac:dyDescent="0.25">
      <c r="A3744" s="140"/>
      <c r="S3744" s="140"/>
    </row>
    <row r="3745" spans="1:19" x14ac:dyDescent="0.25">
      <c r="A3745" s="140"/>
      <c r="S3745" s="140"/>
    </row>
    <row r="3746" spans="1:19" x14ac:dyDescent="0.25">
      <c r="A3746" s="140"/>
      <c r="S3746" s="140"/>
    </row>
    <row r="3747" spans="1:19" x14ac:dyDescent="0.25">
      <c r="A3747" s="140"/>
      <c r="S3747" s="140"/>
    </row>
    <row r="3748" spans="1:19" x14ac:dyDescent="0.25">
      <c r="A3748" s="140"/>
      <c r="S3748" s="140"/>
    </row>
    <row r="3749" spans="1:19" x14ac:dyDescent="0.25">
      <c r="A3749" s="140"/>
      <c r="S3749" s="140"/>
    </row>
    <row r="3750" spans="1:19" x14ac:dyDescent="0.25">
      <c r="A3750" s="140"/>
      <c r="S3750" s="140"/>
    </row>
    <row r="3751" spans="1:19" x14ac:dyDescent="0.25">
      <c r="A3751" s="140"/>
      <c r="S3751" s="140"/>
    </row>
    <row r="3752" spans="1:19" x14ac:dyDescent="0.25">
      <c r="A3752" s="140"/>
      <c r="S3752" s="140"/>
    </row>
    <row r="3753" spans="1:19" x14ac:dyDescent="0.25">
      <c r="A3753" s="140"/>
      <c r="S3753" s="140"/>
    </row>
    <row r="3754" spans="1:19" x14ac:dyDescent="0.25">
      <c r="A3754" s="140"/>
      <c r="S3754" s="140"/>
    </row>
    <row r="3755" spans="1:19" x14ac:dyDescent="0.25">
      <c r="A3755" s="140"/>
      <c r="S3755" s="140"/>
    </row>
    <row r="3756" spans="1:19" x14ac:dyDescent="0.25">
      <c r="A3756" s="140"/>
      <c r="S3756" s="140"/>
    </row>
    <row r="3757" spans="1:19" x14ac:dyDescent="0.25">
      <c r="A3757" s="140"/>
      <c r="S3757" s="140"/>
    </row>
    <row r="3758" spans="1:19" x14ac:dyDescent="0.25">
      <c r="A3758" s="140"/>
      <c r="S3758" s="140"/>
    </row>
    <row r="3759" spans="1:19" x14ac:dyDescent="0.25">
      <c r="A3759" s="140"/>
      <c r="S3759" s="140"/>
    </row>
    <row r="3760" spans="1:19" x14ac:dyDescent="0.25">
      <c r="A3760" s="140"/>
      <c r="S3760" s="140"/>
    </row>
    <row r="3761" spans="1:19" x14ac:dyDescent="0.25">
      <c r="A3761" s="140"/>
      <c r="S3761" s="140"/>
    </row>
    <row r="3762" spans="1:19" x14ac:dyDescent="0.25">
      <c r="A3762" s="140"/>
      <c r="S3762" s="140"/>
    </row>
    <row r="3763" spans="1:19" x14ac:dyDescent="0.25">
      <c r="A3763" s="140"/>
      <c r="S3763" s="140"/>
    </row>
    <row r="3764" spans="1:19" x14ac:dyDescent="0.25">
      <c r="A3764" s="140"/>
      <c r="S3764" s="140"/>
    </row>
    <row r="3765" spans="1:19" x14ac:dyDescent="0.25">
      <c r="A3765" s="140"/>
      <c r="S3765" s="140"/>
    </row>
    <row r="3766" spans="1:19" x14ac:dyDescent="0.25">
      <c r="A3766" s="140"/>
      <c r="S3766" s="140"/>
    </row>
    <row r="3767" spans="1:19" x14ac:dyDescent="0.25">
      <c r="A3767" s="140"/>
      <c r="S3767" s="140"/>
    </row>
    <row r="3768" spans="1:19" x14ac:dyDescent="0.25">
      <c r="A3768" s="140"/>
      <c r="S3768" s="140"/>
    </row>
    <row r="3769" spans="1:19" x14ac:dyDescent="0.25">
      <c r="A3769" s="140"/>
      <c r="S3769" s="140"/>
    </row>
    <row r="3770" spans="1:19" x14ac:dyDescent="0.25">
      <c r="A3770" s="140"/>
      <c r="S3770" s="140"/>
    </row>
    <row r="3771" spans="1:19" x14ac:dyDescent="0.25">
      <c r="A3771" s="140"/>
      <c r="S3771" s="140"/>
    </row>
    <row r="3772" spans="1:19" x14ac:dyDescent="0.25">
      <c r="A3772" s="140"/>
      <c r="S3772" s="140"/>
    </row>
    <row r="3773" spans="1:19" x14ac:dyDescent="0.25">
      <c r="A3773" s="140"/>
      <c r="S3773" s="140"/>
    </row>
    <row r="3774" spans="1:19" x14ac:dyDescent="0.25">
      <c r="A3774" s="140"/>
      <c r="S3774" s="140"/>
    </row>
    <row r="3775" spans="1:19" x14ac:dyDescent="0.25">
      <c r="A3775" s="140"/>
      <c r="S3775" s="140"/>
    </row>
    <row r="3776" spans="1:19" x14ac:dyDescent="0.25">
      <c r="A3776" s="140"/>
      <c r="S3776" s="140"/>
    </row>
    <row r="3777" spans="1:19" x14ac:dyDescent="0.25">
      <c r="A3777" s="140"/>
      <c r="S3777" s="140"/>
    </row>
    <row r="3778" spans="1:19" x14ac:dyDescent="0.25">
      <c r="A3778" s="140"/>
      <c r="S3778" s="140"/>
    </row>
    <row r="3779" spans="1:19" x14ac:dyDescent="0.25">
      <c r="A3779" s="140"/>
      <c r="S3779" s="140"/>
    </row>
    <row r="3780" spans="1:19" x14ac:dyDescent="0.25">
      <c r="A3780" s="140"/>
      <c r="S3780" s="140"/>
    </row>
    <row r="3781" spans="1:19" x14ac:dyDescent="0.25">
      <c r="A3781" s="140"/>
      <c r="S3781" s="140"/>
    </row>
    <row r="3782" spans="1:19" x14ac:dyDescent="0.25">
      <c r="A3782" s="140"/>
      <c r="S3782" s="140"/>
    </row>
    <row r="3783" spans="1:19" x14ac:dyDescent="0.25">
      <c r="A3783" s="140"/>
      <c r="S3783" s="140"/>
    </row>
    <row r="3784" spans="1:19" x14ac:dyDescent="0.25">
      <c r="A3784" s="140"/>
      <c r="S3784" s="140"/>
    </row>
    <row r="3785" spans="1:19" x14ac:dyDescent="0.25">
      <c r="A3785" s="140"/>
      <c r="S3785" s="140"/>
    </row>
    <row r="3786" spans="1:19" x14ac:dyDescent="0.25">
      <c r="A3786" s="140"/>
      <c r="S3786" s="140"/>
    </row>
    <row r="3787" spans="1:19" x14ac:dyDescent="0.25">
      <c r="A3787" s="140"/>
      <c r="S3787" s="140"/>
    </row>
    <row r="3788" spans="1:19" x14ac:dyDescent="0.25">
      <c r="A3788" s="140"/>
      <c r="S3788" s="140"/>
    </row>
    <row r="3789" spans="1:19" x14ac:dyDescent="0.25">
      <c r="A3789" s="140"/>
      <c r="S3789" s="140"/>
    </row>
    <row r="3790" spans="1:19" x14ac:dyDescent="0.25">
      <c r="A3790" s="140"/>
      <c r="S3790" s="140"/>
    </row>
    <row r="3791" spans="1:19" x14ac:dyDescent="0.25">
      <c r="A3791" s="140"/>
      <c r="S3791" s="140"/>
    </row>
    <row r="3792" spans="1:19" x14ac:dyDescent="0.25">
      <c r="A3792" s="140"/>
      <c r="S3792" s="140"/>
    </row>
    <row r="3793" spans="1:19" x14ac:dyDescent="0.25">
      <c r="A3793" s="140"/>
      <c r="S3793" s="140"/>
    </row>
    <row r="3794" spans="1:19" x14ac:dyDescent="0.25">
      <c r="A3794" s="140"/>
      <c r="S3794" s="140"/>
    </row>
    <row r="3795" spans="1:19" x14ac:dyDescent="0.25">
      <c r="A3795" s="140"/>
      <c r="S3795" s="140"/>
    </row>
    <row r="3796" spans="1:19" x14ac:dyDescent="0.25">
      <c r="A3796" s="140"/>
      <c r="S3796" s="140"/>
    </row>
    <row r="3797" spans="1:19" x14ac:dyDescent="0.25">
      <c r="A3797" s="140"/>
      <c r="S3797" s="140"/>
    </row>
    <row r="3798" spans="1:19" x14ac:dyDescent="0.25">
      <c r="A3798" s="140"/>
      <c r="S3798" s="140"/>
    </row>
    <row r="3799" spans="1:19" x14ac:dyDescent="0.25">
      <c r="A3799" s="140"/>
      <c r="S3799" s="140"/>
    </row>
    <row r="3800" spans="1:19" x14ac:dyDescent="0.25">
      <c r="A3800" s="140"/>
      <c r="S3800" s="140"/>
    </row>
    <row r="3801" spans="1:19" x14ac:dyDescent="0.25">
      <c r="A3801" s="140"/>
      <c r="S3801" s="140"/>
    </row>
    <row r="3802" spans="1:19" x14ac:dyDescent="0.25">
      <c r="A3802" s="140"/>
      <c r="S3802" s="140"/>
    </row>
    <row r="3803" spans="1:19" x14ac:dyDescent="0.25">
      <c r="A3803" s="140"/>
      <c r="S3803" s="140"/>
    </row>
    <row r="3804" spans="1:19" x14ac:dyDescent="0.25">
      <c r="A3804" s="140"/>
      <c r="S3804" s="140"/>
    </row>
    <row r="3805" spans="1:19" x14ac:dyDescent="0.25">
      <c r="A3805" s="140"/>
      <c r="S3805" s="140"/>
    </row>
    <row r="3806" spans="1:19" x14ac:dyDescent="0.25">
      <c r="A3806" s="140"/>
      <c r="S3806" s="140"/>
    </row>
    <row r="3807" spans="1:19" x14ac:dyDescent="0.25">
      <c r="A3807" s="140"/>
      <c r="S3807" s="140"/>
    </row>
    <row r="3808" spans="1:19" x14ac:dyDescent="0.25">
      <c r="A3808" s="140"/>
      <c r="S3808" s="140"/>
    </row>
    <row r="3809" spans="1:19" x14ac:dyDescent="0.25">
      <c r="A3809" s="140"/>
      <c r="S3809" s="140"/>
    </row>
    <row r="3810" spans="1:19" x14ac:dyDescent="0.25">
      <c r="A3810" s="140"/>
      <c r="S3810" s="140"/>
    </row>
    <row r="3811" spans="1:19" x14ac:dyDescent="0.25">
      <c r="A3811" s="140"/>
      <c r="S3811" s="140"/>
    </row>
    <row r="3812" spans="1:19" x14ac:dyDescent="0.25">
      <c r="A3812" s="140"/>
      <c r="S3812" s="140"/>
    </row>
    <row r="3813" spans="1:19" x14ac:dyDescent="0.25">
      <c r="A3813" s="140"/>
      <c r="S3813" s="140"/>
    </row>
    <row r="3814" spans="1:19" x14ac:dyDescent="0.25">
      <c r="A3814" s="140"/>
      <c r="S3814" s="140"/>
    </row>
    <row r="3815" spans="1:19" x14ac:dyDescent="0.25">
      <c r="A3815" s="140"/>
      <c r="S3815" s="140"/>
    </row>
    <row r="3816" spans="1:19" x14ac:dyDescent="0.25">
      <c r="A3816" s="140"/>
      <c r="S3816" s="140"/>
    </row>
    <row r="3817" spans="1:19" x14ac:dyDescent="0.25">
      <c r="A3817" s="140"/>
      <c r="S3817" s="140"/>
    </row>
    <row r="3818" spans="1:19" x14ac:dyDescent="0.25">
      <c r="A3818" s="140"/>
      <c r="S3818" s="140"/>
    </row>
    <row r="3819" spans="1:19" x14ac:dyDescent="0.25">
      <c r="A3819" s="140"/>
      <c r="S3819" s="140"/>
    </row>
    <row r="3820" spans="1:19" x14ac:dyDescent="0.25">
      <c r="A3820" s="140"/>
      <c r="S3820" s="140"/>
    </row>
    <row r="3821" spans="1:19" x14ac:dyDescent="0.25">
      <c r="A3821" s="140"/>
      <c r="S3821" s="140"/>
    </row>
    <row r="3822" spans="1:19" x14ac:dyDescent="0.25">
      <c r="A3822" s="140"/>
      <c r="S3822" s="140"/>
    </row>
    <row r="3823" spans="1:19" x14ac:dyDescent="0.25">
      <c r="A3823" s="140"/>
      <c r="S3823" s="140"/>
    </row>
    <row r="3824" spans="1:19" x14ac:dyDescent="0.25">
      <c r="A3824" s="140"/>
      <c r="S3824" s="140"/>
    </row>
    <row r="3825" spans="1:19" x14ac:dyDescent="0.25">
      <c r="A3825" s="140"/>
      <c r="S3825" s="140"/>
    </row>
    <row r="3826" spans="1:19" x14ac:dyDescent="0.25">
      <c r="A3826" s="140"/>
      <c r="S3826" s="140"/>
    </row>
    <row r="3827" spans="1:19" x14ac:dyDescent="0.25">
      <c r="A3827" s="140"/>
      <c r="S3827" s="140"/>
    </row>
    <row r="3828" spans="1:19" x14ac:dyDescent="0.25">
      <c r="A3828" s="140"/>
      <c r="S3828" s="140"/>
    </row>
    <row r="3829" spans="1:19" x14ac:dyDescent="0.25">
      <c r="A3829" s="140"/>
      <c r="S3829" s="140"/>
    </row>
    <row r="3830" spans="1:19" x14ac:dyDescent="0.25">
      <c r="A3830" s="140"/>
      <c r="S3830" s="140"/>
    </row>
    <row r="3831" spans="1:19" x14ac:dyDescent="0.25">
      <c r="A3831" s="140"/>
      <c r="S3831" s="140"/>
    </row>
    <row r="3832" spans="1:19" x14ac:dyDescent="0.25">
      <c r="A3832" s="140"/>
      <c r="S3832" s="140"/>
    </row>
    <row r="3833" spans="1:19" x14ac:dyDescent="0.25">
      <c r="A3833" s="140"/>
      <c r="S3833" s="140"/>
    </row>
    <row r="3834" spans="1:19" x14ac:dyDescent="0.25">
      <c r="A3834" s="140"/>
      <c r="S3834" s="140"/>
    </row>
    <row r="3835" spans="1:19" x14ac:dyDescent="0.25">
      <c r="A3835" s="140"/>
      <c r="S3835" s="140"/>
    </row>
    <row r="3836" spans="1:19" x14ac:dyDescent="0.25">
      <c r="A3836" s="140"/>
      <c r="S3836" s="140"/>
    </row>
    <row r="3837" spans="1:19" x14ac:dyDescent="0.25">
      <c r="A3837" s="140"/>
      <c r="S3837" s="140"/>
    </row>
    <row r="3838" spans="1:19" x14ac:dyDescent="0.25">
      <c r="A3838" s="140"/>
      <c r="S3838" s="140"/>
    </row>
    <row r="3839" spans="1:19" x14ac:dyDescent="0.25">
      <c r="A3839" s="140"/>
      <c r="S3839" s="140"/>
    </row>
    <row r="3840" spans="1:19" x14ac:dyDescent="0.25">
      <c r="A3840" s="140"/>
      <c r="S3840" s="140"/>
    </row>
    <row r="3841" spans="1:19" x14ac:dyDescent="0.25">
      <c r="A3841" s="140"/>
      <c r="S3841" s="140"/>
    </row>
    <row r="3842" spans="1:19" x14ac:dyDescent="0.25">
      <c r="A3842" s="140"/>
      <c r="S3842" s="140"/>
    </row>
    <row r="3843" spans="1:19" x14ac:dyDescent="0.25">
      <c r="A3843" s="140"/>
      <c r="S3843" s="140"/>
    </row>
    <row r="3844" spans="1:19" x14ac:dyDescent="0.25">
      <c r="A3844" s="140"/>
      <c r="S3844" s="140"/>
    </row>
    <row r="3845" spans="1:19" x14ac:dyDescent="0.25">
      <c r="A3845" s="140"/>
      <c r="S3845" s="140"/>
    </row>
    <row r="3846" spans="1:19" x14ac:dyDescent="0.25">
      <c r="A3846" s="140"/>
      <c r="S3846" s="140"/>
    </row>
    <row r="3847" spans="1:19" x14ac:dyDescent="0.25">
      <c r="A3847" s="140"/>
      <c r="S3847" s="140"/>
    </row>
    <row r="3848" spans="1:19" x14ac:dyDescent="0.25">
      <c r="A3848" s="140"/>
      <c r="S3848" s="140"/>
    </row>
    <row r="3849" spans="1:19" x14ac:dyDescent="0.25">
      <c r="A3849" s="140"/>
      <c r="S3849" s="140"/>
    </row>
    <row r="3850" spans="1:19" x14ac:dyDescent="0.25">
      <c r="A3850" s="140"/>
      <c r="S3850" s="140"/>
    </row>
    <row r="3851" spans="1:19" x14ac:dyDescent="0.25">
      <c r="A3851" s="140"/>
      <c r="S3851" s="140"/>
    </row>
    <row r="3852" spans="1:19" x14ac:dyDescent="0.25">
      <c r="A3852" s="140"/>
      <c r="S3852" s="140"/>
    </row>
    <row r="3853" spans="1:19" x14ac:dyDescent="0.25">
      <c r="A3853" s="140"/>
      <c r="S3853" s="140"/>
    </row>
    <row r="3854" spans="1:19" x14ac:dyDescent="0.25">
      <c r="A3854" s="140"/>
      <c r="S3854" s="140"/>
    </row>
    <row r="3855" spans="1:19" x14ac:dyDescent="0.25">
      <c r="A3855" s="140"/>
      <c r="S3855" s="140"/>
    </row>
    <row r="3856" spans="1:19" x14ac:dyDescent="0.25">
      <c r="A3856" s="140"/>
      <c r="S3856" s="140"/>
    </row>
    <row r="3857" spans="1:19" x14ac:dyDescent="0.25">
      <c r="A3857" s="140"/>
      <c r="S3857" s="140"/>
    </row>
    <row r="3858" spans="1:19" x14ac:dyDescent="0.25">
      <c r="A3858" s="140"/>
      <c r="S3858" s="140"/>
    </row>
    <row r="3859" spans="1:19" x14ac:dyDescent="0.25">
      <c r="A3859" s="140"/>
      <c r="S3859" s="140"/>
    </row>
    <row r="3860" spans="1:19" x14ac:dyDescent="0.25">
      <c r="A3860" s="140"/>
      <c r="S3860" s="140"/>
    </row>
    <row r="3861" spans="1:19" x14ac:dyDescent="0.25">
      <c r="A3861" s="140"/>
      <c r="S3861" s="140"/>
    </row>
    <row r="3862" spans="1:19" x14ac:dyDescent="0.25">
      <c r="A3862" s="140"/>
      <c r="S3862" s="140"/>
    </row>
    <row r="3863" spans="1:19" x14ac:dyDescent="0.25">
      <c r="A3863" s="140"/>
      <c r="S3863" s="140"/>
    </row>
    <row r="3864" spans="1:19" x14ac:dyDescent="0.25">
      <c r="A3864" s="140"/>
      <c r="S3864" s="140"/>
    </row>
    <row r="3865" spans="1:19" x14ac:dyDescent="0.25">
      <c r="A3865" s="140"/>
      <c r="S3865" s="140"/>
    </row>
    <row r="3866" spans="1:19" x14ac:dyDescent="0.25">
      <c r="A3866" s="140"/>
      <c r="S3866" s="140"/>
    </row>
    <row r="3867" spans="1:19" x14ac:dyDescent="0.25">
      <c r="A3867" s="140"/>
      <c r="S3867" s="140"/>
    </row>
    <row r="3868" spans="1:19" x14ac:dyDescent="0.25">
      <c r="A3868" s="140"/>
      <c r="S3868" s="140"/>
    </row>
    <row r="3869" spans="1:19" x14ac:dyDescent="0.25">
      <c r="A3869" s="140"/>
      <c r="S3869" s="140"/>
    </row>
    <row r="3870" spans="1:19" x14ac:dyDescent="0.25">
      <c r="A3870" s="140"/>
      <c r="S3870" s="140"/>
    </row>
    <row r="3871" spans="1:19" x14ac:dyDescent="0.25">
      <c r="A3871" s="140"/>
      <c r="S3871" s="140"/>
    </row>
    <row r="3872" spans="1:19" x14ac:dyDescent="0.25">
      <c r="A3872" s="140"/>
      <c r="S3872" s="140"/>
    </row>
    <row r="3873" spans="1:19" x14ac:dyDescent="0.25">
      <c r="A3873" s="140"/>
      <c r="S3873" s="140"/>
    </row>
    <row r="3874" spans="1:19" x14ac:dyDescent="0.25">
      <c r="A3874" s="140"/>
      <c r="S3874" s="140"/>
    </row>
    <row r="3875" spans="1:19" x14ac:dyDescent="0.25">
      <c r="A3875" s="140"/>
      <c r="S3875" s="140"/>
    </row>
    <row r="3876" spans="1:19" x14ac:dyDescent="0.25">
      <c r="A3876" s="140"/>
      <c r="S3876" s="140"/>
    </row>
    <row r="3877" spans="1:19" x14ac:dyDescent="0.25">
      <c r="A3877" s="140"/>
      <c r="S3877" s="140"/>
    </row>
    <row r="3878" spans="1:19" x14ac:dyDescent="0.25">
      <c r="A3878" s="140"/>
      <c r="S3878" s="140"/>
    </row>
    <row r="3879" spans="1:19" x14ac:dyDescent="0.25">
      <c r="A3879" s="140"/>
      <c r="S3879" s="140"/>
    </row>
    <row r="3880" spans="1:19" x14ac:dyDescent="0.25">
      <c r="A3880" s="140"/>
      <c r="S3880" s="140"/>
    </row>
    <row r="3881" spans="1:19" x14ac:dyDescent="0.25">
      <c r="A3881" s="140"/>
      <c r="S3881" s="140"/>
    </row>
    <row r="3882" spans="1:19" x14ac:dyDescent="0.25">
      <c r="A3882" s="140"/>
      <c r="S3882" s="140"/>
    </row>
    <row r="3883" spans="1:19" x14ac:dyDescent="0.25">
      <c r="A3883" s="140"/>
      <c r="S3883" s="140"/>
    </row>
    <row r="3884" spans="1:19" x14ac:dyDescent="0.25">
      <c r="A3884" s="140"/>
      <c r="S3884" s="140"/>
    </row>
    <row r="3885" spans="1:19" x14ac:dyDescent="0.25">
      <c r="A3885" s="140"/>
      <c r="S3885" s="140"/>
    </row>
    <row r="3886" spans="1:19" x14ac:dyDescent="0.25">
      <c r="A3886" s="140"/>
      <c r="S3886" s="140"/>
    </row>
    <row r="3887" spans="1:19" x14ac:dyDescent="0.25">
      <c r="A3887" s="140"/>
      <c r="S3887" s="140"/>
    </row>
    <row r="3888" spans="1:19" x14ac:dyDescent="0.25">
      <c r="A3888" s="140"/>
      <c r="S3888" s="140"/>
    </row>
    <row r="3889" spans="1:19" x14ac:dyDescent="0.25">
      <c r="A3889" s="140"/>
      <c r="S3889" s="140"/>
    </row>
    <row r="3890" spans="1:19" x14ac:dyDescent="0.25">
      <c r="A3890" s="140"/>
      <c r="S3890" s="140"/>
    </row>
    <row r="3891" spans="1:19" x14ac:dyDescent="0.25">
      <c r="A3891" s="140"/>
      <c r="S3891" s="140"/>
    </row>
    <row r="3892" spans="1:19" x14ac:dyDescent="0.25">
      <c r="A3892" s="140"/>
      <c r="S3892" s="140"/>
    </row>
    <row r="3893" spans="1:19" x14ac:dyDescent="0.25">
      <c r="A3893" s="140"/>
      <c r="S3893" s="140"/>
    </row>
    <row r="3894" spans="1:19" x14ac:dyDescent="0.25">
      <c r="A3894" s="140"/>
      <c r="S3894" s="140"/>
    </row>
    <row r="3895" spans="1:19" x14ac:dyDescent="0.25">
      <c r="A3895" s="140"/>
      <c r="S3895" s="140"/>
    </row>
    <row r="3896" spans="1:19" x14ac:dyDescent="0.25">
      <c r="A3896" s="140"/>
      <c r="S3896" s="140"/>
    </row>
    <row r="3897" spans="1:19" x14ac:dyDescent="0.25">
      <c r="A3897" s="140"/>
      <c r="S3897" s="140"/>
    </row>
    <row r="3898" spans="1:19" x14ac:dyDescent="0.25">
      <c r="A3898" s="140"/>
      <c r="S3898" s="140"/>
    </row>
    <row r="3899" spans="1:19" x14ac:dyDescent="0.25">
      <c r="A3899" s="140"/>
      <c r="S3899" s="140"/>
    </row>
    <row r="3900" spans="1:19" x14ac:dyDescent="0.25">
      <c r="A3900" s="140"/>
      <c r="S3900" s="140"/>
    </row>
    <row r="3901" spans="1:19" x14ac:dyDescent="0.25">
      <c r="A3901" s="140"/>
      <c r="S3901" s="140"/>
    </row>
    <row r="3902" spans="1:19" x14ac:dyDescent="0.25">
      <c r="A3902" s="140"/>
      <c r="S3902" s="140"/>
    </row>
    <row r="3903" spans="1:19" x14ac:dyDescent="0.25">
      <c r="A3903" s="140"/>
      <c r="S3903" s="140"/>
    </row>
    <row r="3904" spans="1:19" x14ac:dyDescent="0.25">
      <c r="A3904" s="140"/>
      <c r="S3904" s="140"/>
    </row>
    <row r="3905" spans="1:19" x14ac:dyDescent="0.25">
      <c r="A3905" s="140"/>
      <c r="S3905" s="140"/>
    </row>
    <row r="3906" spans="1:19" x14ac:dyDescent="0.25">
      <c r="A3906" s="140"/>
      <c r="S3906" s="140"/>
    </row>
    <row r="3907" spans="1:19" x14ac:dyDescent="0.25">
      <c r="A3907" s="140"/>
      <c r="S3907" s="140"/>
    </row>
    <row r="3908" spans="1:19" x14ac:dyDescent="0.25">
      <c r="A3908" s="140"/>
      <c r="S3908" s="140"/>
    </row>
    <row r="3909" spans="1:19" x14ac:dyDescent="0.25">
      <c r="A3909" s="140"/>
      <c r="S3909" s="140"/>
    </row>
    <row r="3910" spans="1:19" x14ac:dyDescent="0.25">
      <c r="A3910" s="140"/>
      <c r="S3910" s="140"/>
    </row>
    <row r="3911" spans="1:19" x14ac:dyDescent="0.25">
      <c r="A3911" s="140"/>
      <c r="S3911" s="140"/>
    </row>
    <row r="3912" spans="1:19" x14ac:dyDescent="0.25">
      <c r="A3912" s="140"/>
      <c r="S3912" s="140"/>
    </row>
    <row r="3913" spans="1:19" x14ac:dyDescent="0.25">
      <c r="A3913" s="140"/>
      <c r="S3913" s="140"/>
    </row>
    <row r="3914" spans="1:19" x14ac:dyDescent="0.25">
      <c r="A3914" s="140"/>
      <c r="S3914" s="140"/>
    </row>
    <row r="3915" spans="1:19" x14ac:dyDescent="0.25">
      <c r="A3915" s="140"/>
      <c r="S3915" s="140"/>
    </row>
    <row r="3916" spans="1:19" x14ac:dyDescent="0.25">
      <c r="A3916" s="140"/>
      <c r="S3916" s="140"/>
    </row>
    <row r="3917" spans="1:19" x14ac:dyDescent="0.25">
      <c r="A3917" s="140"/>
      <c r="S3917" s="140"/>
    </row>
    <row r="3918" spans="1:19" x14ac:dyDescent="0.25">
      <c r="A3918" s="140"/>
      <c r="S3918" s="140"/>
    </row>
    <row r="3919" spans="1:19" x14ac:dyDescent="0.25">
      <c r="A3919" s="140"/>
      <c r="S3919" s="140"/>
    </row>
    <row r="3920" spans="1:19" x14ac:dyDescent="0.25">
      <c r="A3920" s="140"/>
      <c r="S3920" s="140"/>
    </row>
    <row r="3921" spans="1:19" x14ac:dyDescent="0.25">
      <c r="A3921" s="140"/>
      <c r="S3921" s="140"/>
    </row>
    <row r="3922" spans="1:19" x14ac:dyDescent="0.25">
      <c r="A3922" s="140"/>
      <c r="S3922" s="140"/>
    </row>
    <row r="3923" spans="1:19" x14ac:dyDescent="0.25">
      <c r="A3923" s="140"/>
      <c r="S3923" s="140"/>
    </row>
    <row r="3924" spans="1:19" x14ac:dyDescent="0.25">
      <c r="A3924" s="140"/>
      <c r="S3924" s="140"/>
    </row>
    <row r="3925" spans="1:19" x14ac:dyDescent="0.25">
      <c r="A3925" s="140"/>
      <c r="S3925" s="140"/>
    </row>
    <row r="3926" spans="1:19" x14ac:dyDescent="0.25">
      <c r="A3926" s="140"/>
      <c r="S3926" s="140"/>
    </row>
    <row r="3927" spans="1:19" x14ac:dyDescent="0.25">
      <c r="A3927" s="140"/>
      <c r="S3927" s="140"/>
    </row>
    <row r="3928" spans="1:19" x14ac:dyDescent="0.25">
      <c r="A3928" s="140"/>
      <c r="S3928" s="140"/>
    </row>
    <row r="3929" spans="1:19" x14ac:dyDescent="0.25">
      <c r="A3929" s="140"/>
      <c r="S3929" s="140"/>
    </row>
    <row r="3930" spans="1:19" x14ac:dyDescent="0.25">
      <c r="A3930" s="140"/>
      <c r="S3930" s="140"/>
    </row>
    <row r="3931" spans="1:19" x14ac:dyDescent="0.25">
      <c r="A3931" s="140"/>
      <c r="S3931" s="140"/>
    </row>
    <row r="3932" spans="1:19" x14ac:dyDescent="0.25">
      <c r="A3932" s="140"/>
      <c r="S3932" s="140"/>
    </row>
    <row r="3933" spans="1:19" x14ac:dyDescent="0.25">
      <c r="A3933" s="140"/>
      <c r="S3933" s="140"/>
    </row>
    <row r="3934" spans="1:19" x14ac:dyDescent="0.25">
      <c r="A3934" s="140"/>
      <c r="S3934" s="140"/>
    </row>
    <row r="3935" spans="1:19" x14ac:dyDescent="0.25">
      <c r="A3935" s="140"/>
      <c r="S3935" s="140"/>
    </row>
    <row r="3936" spans="1:19" x14ac:dyDescent="0.25">
      <c r="A3936" s="140"/>
      <c r="S3936" s="140"/>
    </row>
    <row r="3937" spans="1:19" x14ac:dyDescent="0.25">
      <c r="A3937" s="140"/>
      <c r="S3937" s="140"/>
    </row>
    <row r="3938" spans="1:19" x14ac:dyDescent="0.25">
      <c r="A3938" s="140"/>
      <c r="S3938" s="140"/>
    </row>
    <row r="3939" spans="1:19" x14ac:dyDescent="0.25">
      <c r="A3939" s="140"/>
      <c r="S3939" s="140"/>
    </row>
    <row r="3940" spans="1:19" x14ac:dyDescent="0.25">
      <c r="A3940" s="140"/>
      <c r="S3940" s="140"/>
    </row>
    <row r="3941" spans="1:19" x14ac:dyDescent="0.25">
      <c r="A3941" s="140"/>
      <c r="S3941" s="140"/>
    </row>
    <row r="3942" spans="1:19" x14ac:dyDescent="0.25">
      <c r="A3942" s="140"/>
      <c r="S3942" s="140"/>
    </row>
    <row r="3943" spans="1:19" x14ac:dyDescent="0.25">
      <c r="A3943" s="140"/>
      <c r="S3943" s="140"/>
    </row>
    <row r="3944" spans="1:19" x14ac:dyDescent="0.25">
      <c r="A3944" s="140"/>
      <c r="S3944" s="140"/>
    </row>
    <row r="3945" spans="1:19" x14ac:dyDescent="0.25">
      <c r="A3945" s="140"/>
      <c r="S3945" s="140"/>
    </row>
    <row r="3946" spans="1:19" x14ac:dyDescent="0.25">
      <c r="A3946" s="140"/>
      <c r="S3946" s="140"/>
    </row>
    <row r="3947" spans="1:19" x14ac:dyDescent="0.25">
      <c r="A3947" s="140"/>
      <c r="S3947" s="140"/>
    </row>
    <row r="3948" spans="1:19" x14ac:dyDescent="0.25">
      <c r="A3948" s="140"/>
      <c r="S3948" s="140"/>
    </row>
    <row r="3949" spans="1:19" x14ac:dyDescent="0.25">
      <c r="A3949" s="140"/>
      <c r="S3949" s="140"/>
    </row>
    <row r="3950" spans="1:19" x14ac:dyDescent="0.25">
      <c r="A3950" s="140"/>
      <c r="S3950" s="140"/>
    </row>
    <row r="3951" spans="1:19" x14ac:dyDescent="0.25">
      <c r="A3951" s="140"/>
      <c r="S3951" s="140"/>
    </row>
    <row r="3952" spans="1:19" x14ac:dyDescent="0.25">
      <c r="A3952" s="140"/>
      <c r="S3952" s="140"/>
    </row>
    <row r="3953" spans="1:19" x14ac:dyDescent="0.25">
      <c r="A3953" s="140"/>
      <c r="S3953" s="140"/>
    </row>
    <row r="3954" spans="1:19" x14ac:dyDescent="0.25">
      <c r="A3954" s="140"/>
      <c r="S3954" s="140"/>
    </row>
    <row r="3955" spans="1:19" x14ac:dyDescent="0.25">
      <c r="A3955" s="140"/>
      <c r="S3955" s="140"/>
    </row>
    <row r="3956" spans="1:19" x14ac:dyDescent="0.25">
      <c r="A3956" s="140"/>
      <c r="S3956" s="140"/>
    </row>
    <row r="3957" spans="1:19" x14ac:dyDescent="0.25">
      <c r="A3957" s="140"/>
      <c r="S3957" s="140"/>
    </row>
    <row r="3958" spans="1:19" x14ac:dyDescent="0.25">
      <c r="A3958" s="140"/>
      <c r="S3958" s="140"/>
    </row>
    <row r="3959" spans="1:19" x14ac:dyDescent="0.25">
      <c r="A3959" s="140"/>
      <c r="S3959" s="140"/>
    </row>
    <row r="3960" spans="1:19" x14ac:dyDescent="0.25">
      <c r="A3960" s="140"/>
      <c r="S3960" s="140"/>
    </row>
    <row r="3961" spans="1:19" x14ac:dyDescent="0.25">
      <c r="A3961" s="140"/>
      <c r="S3961" s="140"/>
    </row>
    <row r="3962" spans="1:19" x14ac:dyDescent="0.25">
      <c r="A3962" s="140"/>
      <c r="S3962" s="140"/>
    </row>
    <row r="3963" spans="1:19" x14ac:dyDescent="0.25">
      <c r="A3963" s="140"/>
      <c r="S3963" s="140"/>
    </row>
    <row r="3964" spans="1:19" x14ac:dyDescent="0.25">
      <c r="A3964" s="140"/>
      <c r="S3964" s="140"/>
    </row>
    <row r="3965" spans="1:19" x14ac:dyDescent="0.25">
      <c r="A3965" s="140"/>
      <c r="S3965" s="140"/>
    </row>
    <row r="3966" spans="1:19" x14ac:dyDescent="0.25">
      <c r="A3966" s="140"/>
      <c r="S3966" s="140"/>
    </row>
    <row r="3967" spans="1:19" x14ac:dyDescent="0.25">
      <c r="A3967" s="140"/>
      <c r="S3967" s="140"/>
    </row>
    <row r="3968" spans="1:19" x14ac:dyDescent="0.25">
      <c r="A3968" s="140"/>
      <c r="S3968" s="140"/>
    </row>
    <row r="3969" spans="1:19" x14ac:dyDescent="0.25">
      <c r="A3969" s="140"/>
      <c r="S3969" s="140"/>
    </row>
    <row r="3970" spans="1:19" x14ac:dyDescent="0.25">
      <c r="A3970" s="140"/>
      <c r="S3970" s="140"/>
    </row>
    <row r="3971" spans="1:19" x14ac:dyDescent="0.25">
      <c r="A3971" s="140"/>
      <c r="S3971" s="140"/>
    </row>
    <row r="3972" spans="1:19" x14ac:dyDescent="0.25">
      <c r="A3972" s="140"/>
      <c r="S3972" s="140"/>
    </row>
    <row r="3973" spans="1:19" x14ac:dyDescent="0.25">
      <c r="A3973" s="140"/>
      <c r="S3973" s="140"/>
    </row>
    <row r="3974" spans="1:19" x14ac:dyDescent="0.25">
      <c r="A3974" s="140"/>
      <c r="S3974" s="140"/>
    </row>
    <row r="3975" spans="1:19" x14ac:dyDescent="0.25">
      <c r="A3975" s="140"/>
      <c r="S3975" s="140"/>
    </row>
    <row r="3976" spans="1:19" x14ac:dyDescent="0.25">
      <c r="A3976" s="140"/>
      <c r="S3976" s="140"/>
    </row>
    <row r="3977" spans="1:19" x14ac:dyDescent="0.25">
      <c r="A3977" s="140"/>
      <c r="S3977" s="140"/>
    </row>
    <row r="3978" spans="1:19" x14ac:dyDescent="0.25">
      <c r="A3978" s="140"/>
      <c r="S3978" s="140"/>
    </row>
    <row r="3979" spans="1:19" x14ac:dyDescent="0.25">
      <c r="A3979" s="140"/>
      <c r="S3979" s="140"/>
    </row>
    <row r="3980" spans="1:19" x14ac:dyDescent="0.25">
      <c r="A3980" s="140"/>
      <c r="S3980" s="140"/>
    </row>
    <row r="3981" spans="1:19" x14ac:dyDescent="0.25">
      <c r="A3981" s="140"/>
      <c r="S3981" s="140"/>
    </row>
    <row r="3982" spans="1:19" x14ac:dyDescent="0.25">
      <c r="A3982" s="140"/>
      <c r="S3982" s="140"/>
    </row>
    <row r="3983" spans="1:19" x14ac:dyDescent="0.25">
      <c r="A3983" s="140"/>
      <c r="S3983" s="140"/>
    </row>
    <row r="3984" spans="1:19" x14ac:dyDescent="0.25">
      <c r="A3984" s="140"/>
      <c r="S3984" s="140"/>
    </row>
    <row r="3985" spans="1:19" x14ac:dyDescent="0.25">
      <c r="A3985" s="140"/>
      <c r="S3985" s="140"/>
    </row>
    <row r="3986" spans="1:19" x14ac:dyDescent="0.25">
      <c r="A3986" s="140"/>
      <c r="S3986" s="140"/>
    </row>
    <row r="3987" spans="1:19" x14ac:dyDescent="0.25">
      <c r="A3987" s="140"/>
      <c r="S3987" s="140"/>
    </row>
    <row r="3988" spans="1:19" x14ac:dyDescent="0.25">
      <c r="A3988" s="140"/>
      <c r="S3988" s="140"/>
    </row>
    <row r="3989" spans="1:19" x14ac:dyDescent="0.25">
      <c r="A3989" s="140"/>
      <c r="S3989" s="140"/>
    </row>
    <row r="3990" spans="1:19" x14ac:dyDescent="0.25">
      <c r="A3990" s="140"/>
      <c r="S3990" s="140"/>
    </row>
    <row r="3991" spans="1:19" x14ac:dyDescent="0.25">
      <c r="A3991" s="140"/>
      <c r="S3991" s="140"/>
    </row>
    <row r="3992" spans="1:19" x14ac:dyDescent="0.25">
      <c r="A3992" s="140"/>
      <c r="S3992" s="140"/>
    </row>
    <row r="3993" spans="1:19" x14ac:dyDescent="0.25">
      <c r="A3993" s="140"/>
      <c r="S3993" s="140"/>
    </row>
    <row r="3994" spans="1:19" x14ac:dyDescent="0.25">
      <c r="A3994" s="140"/>
      <c r="S3994" s="140"/>
    </row>
    <row r="3995" spans="1:19" x14ac:dyDescent="0.25">
      <c r="A3995" s="140"/>
      <c r="S3995" s="140"/>
    </row>
    <row r="3996" spans="1:19" x14ac:dyDescent="0.25">
      <c r="A3996" s="140"/>
      <c r="S3996" s="140"/>
    </row>
    <row r="3997" spans="1:19" x14ac:dyDescent="0.25">
      <c r="A3997" s="140"/>
      <c r="S3997" s="140"/>
    </row>
    <row r="3998" spans="1:19" x14ac:dyDescent="0.25">
      <c r="A3998" s="140"/>
      <c r="S3998" s="140"/>
    </row>
    <row r="3999" spans="1:19" x14ac:dyDescent="0.25">
      <c r="A3999" s="140"/>
      <c r="S3999" s="140"/>
    </row>
    <row r="4000" spans="1:19" x14ac:dyDescent="0.25">
      <c r="A4000" s="140"/>
      <c r="S4000" s="140"/>
    </row>
    <row r="4001" spans="1:19" x14ac:dyDescent="0.25">
      <c r="A4001" s="140"/>
      <c r="S4001" s="140"/>
    </row>
    <row r="4002" spans="1:19" x14ac:dyDescent="0.25">
      <c r="A4002" s="140"/>
      <c r="S4002" s="140"/>
    </row>
    <row r="4003" spans="1:19" x14ac:dyDescent="0.25">
      <c r="A4003" s="140"/>
      <c r="S4003" s="140"/>
    </row>
    <row r="4004" spans="1:19" x14ac:dyDescent="0.25">
      <c r="A4004" s="140"/>
      <c r="S4004" s="140"/>
    </row>
    <row r="4005" spans="1:19" x14ac:dyDescent="0.25">
      <c r="A4005" s="140"/>
      <c r="S4005" s="140"/>
    </row>
    <row r="4006" spans="1:19" x14ac:dyDescent="0.25">
      <c r="A4006" s="140"/>
      <c r="S4006" s="140"/>
    </row>
    <row r="4007" spans="1:19" x14ac:dyDescent="0.25">
      <c r="A4007" s="140"/>
      <c r="S4007" s="140"/>
    </row>
    <row r="4008" spans="1:19" x14ac:dyDescent="0.25">
      <c r="A4008" s="140"/>
      <c r="S4008" s="140"/>
    </row>
    <row r="4009" spans="1:19" x14ac:dyDescent="0.25">
      <c r="A4009" s="140"/>
      <c r="S4009" s="140"/>
    </row>
    <row r="4010" spans="1:19" x14ac:dyDescent="0.25">
      <c r="A4010" s="140"/>
      <c r="S4010" s="140"/>
    </row>
    <row r="4011" spans="1:19" x14ac:dyDescent="0.25">
      <c r="A4011" s="140"/>
      <c r="S4011" s="140"/>
    </row>
    <row r="4012" spans="1:19" x14ac:dyDescent="0.25">
      <c r="A4012" s="140"/>
      <c r="S4012" s="140"/>
    </row>
    <row r="4013" spans="1:19" x14ac:dyDescent="0.25">
      <c r="A4013" s="140"/>
      <c r="S4013" s="140"/>
    </row>
    <row r="4014" spans="1:19" x14ac:dyDescent="0.25">
      <c r="A4014" s="140"/>
      <c r="S4014" s="140"/>
    </row>
    <row r="4015" spans="1:19" x14ac:dyDescent="0.25">
      <c r="A4015" s="140"/>
      <c r="S4015" s="140"/>
    </row>
    <row r="4016" spans="1:19" x14ac:dyDescent="0.25">
      <c r="A4016" s="140"/>
      <c r="S4016" s="140"/>
    </row>
    <row r="4017" spans="1:19" x14ac:dyDescent="0.25">
      <c r="A4017" s="140"/>
      <c r="S4017" s="140"/>
    </row>
    <row r="4018" spans="1:19" x14ac:dyDescent="0.25">
      <c r="A4018" s="140"/>
      <c r="S4018" s="140"/>
    </row>
    <row r="4019" spans="1:19" x14ac:dyDescent="0.25">
      <c r="A4019" s="140"/>
      <c r="S4019" s="140"/>
    </row>
    <row r="4020" spans="1:19" x14ac:dyDescent="0.25">
      <c r="A4020" s="140"/>
      <c r="S4020" s="140"/>
    </row>
    <row r="4021" spans="1:19" x14ac:dyDescent="0.25">
      <c r="A4021" s="140"/>
      <c r="S4021" s="140"/>
    </row>
    <row r="4022" spans="1:19" x14ac:dyDescent="0.25">
      <c r="A4022" s="140"/>
      <c r="S4022" s="140"/>
    </row>
    <row r="4023" spans="1:19" x14ac:dyDescent="0.25">
      <c r="A4023" s="140"/>
      <c r="S4023" s="140"/>
    </row>
    <row r="4024" spans="1:19" x14ac:dyDescent="0.25">
      <c r="A4024" s="140"/>
      <c r="S4024" s="140"/>
    </row>
    <row r="4025" spans="1:19" x14ac:dyDescent="0.25">
      <c r="A4025" s="140"/>
      <c r="S4025" s="140"/>
    </row>
    <row r="4026" spans="1:19" x14ac:dyDescent="0.25">
      <c r="A4026" s="140"/>
      <c r="S4026" s="140"/>
    </row>
    <row r="4027" spans="1:19" x14ac:dyDescent="0.25">
      <c r="A4027" s="140"/>
      <c r="S4027" s="140"/>
    </row>
    <row r="4028" spans="1:19" x14ac:dyDescent="0.25">
      <c r="A4028" s="140"/>
      <c r="S4028" s="140"/>
    </row>
    <row r="4029" spans="1:19" x14ac:dyDescent="0.25">
      <c r="A4029" s="140"/>
      <c r="S4029" s="140"/>
    </row>
    <row r="4030" spans="1:19" x14ac:dyDescent="0.25">
      <c r="A4030" s="140"/>
      <c r="S4030" s="140"/>
    </row>
    <row r="4031" spans="1:19" x14ac:dyDescent="0.25">
      <c r="A4031" s="140"/>
      <c r="S4031" s="140"/>
    </row>
    <row r="4032" spans="1:19" x14ac:dyDescent="0.25">
      <c r="A4032" s="140"/>
      <c r="S4032" s="140"/>
    </row>
    <row r="4033" spans="1:19" x14ac:dyDescent="0.25">
      <c r="A4033" s="140"/>
      <c r="S4033" s="140"/>
    </row>
    <row r="4034" spans="1:19" x14ac:dyDescent="0.25">
      <c r="A4034" s="140"/>
      <c r="S4034" s="140"/>
    </row>
    <row r="4035" spans="1:19" x14ac:dyDescent="0.25">
      <c r="A4035" s="140"/>
      <c r="S4035" s="140"/>
    </row>
    <row r="4036" spans="1:19" x14ac:dyDescent="0.25">
      <c r="A4036" s="140"/>
      <c r="S4036" s="140"/>
    </row>
    <row r="4037" spans="1:19" x14ac:dyDescent="0.25">
      <c r="A4037" s="140"/>
      <c r="S4037" s="140"/>
    </row>
    <row r="4038" spans="1:19" x14ac:dyDescent="0.25">
      <c r="A4038" s="140"/>
      <c r="S4038" s="140"/>
    </row>
    <row r="4039" spans="1:19" x14ac:dyDescent="0.25">
      <c r="A4039" s="140"/>
      <c r="S4039" s="140"/>
    </row>
    <row r="4040" spans="1:19" x14ac:dyDescent="0.25">
      <c r="A4040" s="140"/>
      <c r="S4040" s="140"/>
    </row>
    <row r="4041" spans="1:19" x14ac:dyDescent="0.25">
      <c r="A4041" s="140"/>
      <c r="S4041" s="140"/>
    </row>
    <row r="4042" spans="1:19" x14ac:dyDescent="0.25">
      <c r="A4042" s="140"/>
      <c r="S4042" s="140"/>
    </row>
    <row r="4043" spans="1:19" x14ac:dyDescent="0.25">
      <c r="A4043" s="140"/>
      <c r="S4043" s="140"/>
    </row>
    <row r="4044" spans="1:19" x14ac:dyDescent="0.25">
      <c r="A4044" s="140"/>
      <c r="S4044" s="140"/>
    </row>
    <row r="4045" spans="1:19" x14ac:dyDescent="0.25">
      <c r="A4045" s="140"/>
      <c r="S4045" s="140"/>
    </row>
    <row r="4046" spans="1:19" x14ac:dyDescent="0.25">
      <c r="A4046" s="140"/>
      <c r="S4046" s="140"/>
    </row>
    <row r="4047" spans="1:19" x14ac:dyDescent="0.25">
      <c r="A4047" s="140"/>
      <c r="S4047" s="140"/>
    </row>
    <row r="4048" spans="1:19" x14ac:dyDescent="0.25">
      <c r="A4048" s="140"/>
      <c r="S4048" s="140"/>
    </row>
    <row r="4049" spans="1:19" x14ac:dyDescent="0.25">
      <c r="A4049" s="140"/>
      <c r="S4049" s="140"/>
    </row>
    <row r="4050" spans="1:19" x14ac:dyDescent="0.25">
      <c r="A4050" s="140"/>
      <c r="S4050" s="140"/>
    </row>
    <row r="4051" spans="1:19" x14ac:dyDescent="0.25">
      <c r="A4051" s="140"/>
      <c r="S4051" s="140"/>
    </row>
    <row r="4052" spans="1:19" x14ac:dyDescent="0.25">
      <c r="A4052" s="140"/>
      <c r="S4052" s="140"/>
    </row>
    <row r="4053" spans="1:19" x14ac:dyDescent="0.25">
      <c r="A4053" s="140"/>
      <c r="S4053" s="140"/>
    </row>
    <row r="4054" spans="1:19" x14ac:dyDescent="0.25">
      <c r="A4054" s="140"/>
      <c r="S4054" s="140"/>
    </row>
    <row r="4055" spans="1:19" x14ac:dyDescent="0.25">
      <c r="A4055" s="140"/>
      <c r="S4055" s="140"/>
    </row>
    <row r="4056" spans="1:19" x14ac:dyDescent="0.25">
      <c r="A4056" s="140"/>
      <c r="S4056" s="140"/>
    </row>
    <row r="4057" spans="1:19" x14ac:dyDescent="0.25">
      <c r="A4057" s="140"/>
      <c r="S4057" s="140"/>
    </row>
    <row r="4058" spans="1:19" x14ac:dyDescent="0.25">
      <c r="A4058" s="140"/>
      <c r="S4058" s="140"/>
    </row>
    <row r="4059" spans="1:19" x14ac:dyDescent="0.25">
      <c r="A4059" s="140"/>
      <c r="S4059" s="140"/>
    </row>
    <row r="4060" spans="1:19" x14ac:dyDescent="0.25">
      <c r="A4060" s="140"/>
      <c r="S4060" s="140"/>
    </row>
    <row r="4061" spans="1:19" x14ac:dyDescent="0.25">
      <c r="A4061" s="140"/>
      <c r="S4061" s="140"/>
    </row>
    <row r="4062" spans="1:19" x14ac:dyDescent="0.25">
      <c r="A4062" s="140"/>
      <c r="S4062" s="140"/>
    </row>
    <row r="4063" spans="1:19" x14ac:dyDescent="0.25">
      <c r="A4063" s="140"/>
      <c r="S4063" s="140"/>
    </row>
    <row r="4064" spans="1:19" x14ac:dyDescent="0.25">
      <c r="A4064" s="140"/>
      <c r="S4064" s="140"/>
    </row>
    <row r="4065" spans="1:19" x14ac:dyDescent="0.25">
      <c r="A4065" s="140"/>
      <c r="S4065" s="140"/>
    </row>
    <row r="4066" spans="1:19" x14ac:dyDescent="0.25">
      <c r="A4066" s="140"/>
      <c r="S4066" s="140"/>
    </row>
    <row r="4067" spans="1:19" x14ac:dyDescent="0.25">
      <c r="A4067" s="140"/>
      <c r="S4067" s="140"/>
    </row>
    <row r="4068" spans="1:19" x14ac:dyDescent="0.25">
      <c r="A4068" s="140"/>
      <c r="S4068" s="140"/>
    </row>
    <row r="4069" spans="1:19" x14ac:dyDescent="0.25">
      <c r="A4069" s="140"/>
      <c r="S4069" s="140"/>
    </row>
    <row r="4070" spans="1:19" x14ac:dyDescent="0.25">
      <c r="A4070" s="140"/>
      <c r="S4070" s="140"/>
    </row>
    <row r="4071" spans="1:19" x14ac:dyDescent="0.25">
      <c r="A4071" s="140"/>
      <c r="S4071" s="140"/>
    </row>
    <row r="4072" spans="1:19" x14ac:dyDescent="0.25">
      <c r="A4072" s="140"/>
      <c r="S4072" s="140"/>
    </row>
    <row r="4073" spans="1:19" x14ac:dyDescent="0.25">
      <c r="A4073" s="140"/>
      <c r="S4073" s="140"/>
    </row>
    <row r="4074" spans="1:19" x14ac:dyDescent="0.25">
      <c r="A4074" s="140"/>
      <c r="S4074" s="140"/>
    </row>
    <row r="4075" spans="1:19" x14ac:dyDescent="0.25">
      <c r="A4075" s="140"/>
      <c r="S4075" s="140"/>
    </row>
    <row r="4076" spans="1:19" x14ac:dyDescent="0.25">
      <c r="A4076" s="140"/>
      <c r="S4076" s="140"/>
    </row>
    <row r="4077" spans="1:19" x14ac:dyDescent="0.25">
      <c r="A4077" s="140"/>
      <c r="S4077" s="140"/>
    </row>
    <row r="4078" spans="1:19" x14ac:dyDescent="0.25">
      <c r="A4078" s="140"/>
      <c r="S4078" s="140"/>
    </row>
    <row r="4079" spans="1:19" x14ac:dyDescent="0.25">
      <c r="A4079" s="140"/>
      <c r="S4079" s="140"/>
    </row>
    <row r="4080" spans="1:19" x14ac:dyDescent="0.25">
      <c r="A4080" s="140"/>
      <c r="S4080" s="140"/>
    </row>
    <row r="4081" spans="1:19" x14ac:dyDescent="0.25">
      <c r="A4081" s="140"/>
      <c r="S4081" s="140"/>
    </row>
    <row r="4082" spans="1:19" x14ac:dyDescent="0.25">
      <c r="A4082" s="140"/>
      <c r="S4082" s="140"/>
    </row>
    <row r="4083" spans="1:19" x14ac:dyDescent="0.25">
      <c r="A4083" s="140"/>
      <c r="S4083" s="140"/>
    </row>
    <row r="4084" spans="1:19" x14ac:dyDescent="0.25">
      <c r="A4084" s="140"/>
      <c r="S4084" s="140"/>
    </row>
    <row r="4085" spans="1:19" x14ac:dyDescent="0.25">
      <c r="A4085" s="140"/>
      <c r="S4085" s="140"/>
    </row>
    <row r="4086" spans="1:19" x14ac:dyDescent="0.25">
      <c r="A4086" s="140"/>
      <c r="S4086" s="140"/>
    </row>
    <row r="4087" spans="1:19" x14ac:dyDescent="0.25">
      <c r="A4087" s="140"/>
      <c r="S4087" s="140"/>
    </row>
    <row r="4088" spans="1:19" x14ac:dyDescent="0.25">
      <c r="A4088" s="140"/>
      <c r="S4088" s="140"/>
    </row>
    <row r="4089" spans="1:19" x14ac:dyDescent="0.25">
      <c r="A4089" s="140"/>
      <c r="S4089" s="140"/>
    </row>
    <row r="4090" spans="1:19" x14ac:dyDescent="0.25">
      <c r="A4090" s="140"/>
      <c r="S4090" s="140"/>
    </row>
    <row r="4091" spans="1:19" x14ac:dyDescent="0.25">
      <c r="A4091" s="140"/>
      <c r="S4091" s="140"/>
    </row>
    <row r="4092" spans="1:19" x14ac:dyDescent="0.25">
      <c r="A4092" s="140"/>
      <c r="S4092" s="140"/>
    </row>
    <row r="4093" spans="1:19" x14ac:dyDescent="0.25">
      <c r="A4093" s="140"/>
      <c r="S4093" s="140"/>
    </row>
    <row r="4094" spans="1:19" x14ac:dyDescent="0.25">
      <c r="A4094" s="140"/>
      <c r="S4094" s="140"/>
    </row>
    <row r="4095" spans="1:19" x14ac:dyDescent="0.25">
      <c r="A4095" s="140"/>
      <c r="S4095" s="140"/>
    </row>
    <row r="4096" spans="1:19" x14ac:dyDescent="0.25">
      <c r="A4096" s="140"/>
      <c r="S4096" s="140"/>
    </row>
    <row r="4097" spans="1:19" x14ac:dyDescent="0.25">
      <c r="A4097" s="140"/>
      <c r="S4097" s="140"/>
    </row>
    <row r="4098" spans="1:19" x14ac:dyDescent="0.25">
      <c r="A4098" s="140"/>
      <c r="S4098" s="140"/>
    </row>
    <row r="4099" spans="1:19" x14ac:dyDescent="0.25">
      <c r="A4099" s="140"/>
      <c r="S4099" s="140"/>
    </row>
    <row r="4100" spans="1:19" x14ac:dyDescent="0.25">
      <c r="A4100" s="140"/>
      <c r="S4100" s="140"/>
    </row>
    <row r="4101" spans="1:19" x14ac:dyDescent="0.25">
      <c r="A4101" s="140"/>
      <c r="S4101" s="140"/>
    </row>
    <row r="4102" spans="1:19" x14ac:dyDescent="0.25">
      <c r="A4102" s="140"/>
      <c r="S4102" s="140"/>
    </row>
    <row r="4103" spans="1:19" x14ac:dyDescent="0.25">
      <c r="A4103" s="140"/>
      <c r="S4103" s="140"/>
    </row>
    <row r="4104" spans="1:19" x14ac:dyDescent="0.25">
      <c r="A4104" s="140"/>
      <c r="S4104" s="140"/>
    </row>
    <row r="4105" spans="1:19" x14ac:dyDescent="0.25">
      <c r="A4105" s="140"/>
      <c r="S4105" s="140"/>
    </row>
    <row r="4106" spans="1:19" x14ac:dyDescent="0.25">
      <c r="A4106" s="140"/>
      <c r="S4106" s="140"/>
    </row>
    <row r="4107" spans="1:19" x14ac:dyDescent="0.25">
      <c r="A4107" s="140"/>
      <c r="S4107" s="140"/>
    </row>
    <row r="4108" spans="1:19" x14ac:dyDescent="0.25">
      <c r="A4108" s="140"/>
      <c r="S4108" s="140"/>
    </row>
    <row r="4109" spans="1:19" x14ac:dyDescent="0.25">
      <c r="A4109" s="140"/>
      <c r="S4109" s="140"/>
    </row>
    <row r="4110" spans="1:19" x14ac:dyDescent="0.25">
      <c r="A4110" s="140"/>
      <c r="S4110" s="140"/>
    </row>
    <row r="4111" spans="1:19" x14ac:dyDescent="0.25">
      <c r="A4111" s="140"/>
      <c r="S4111" s="140"/>
    </row>
    <row r="4112" spans="1:19" x14ac:dyDescent="0.25">
      <c r="A4112" s="140"/>
      <c r="S4112" s="140"/>
    </row>
    <row r="4113" spans="1:19" x14ac:dyDescent="0.25">
      <c r="A4113" s="140"/>
      <c r="S4113" s="140"/>
    </row>
    <row r="4114" spans="1:19" x14ac:dyDescent="0.25">
      <c r="A4114" s="140"/>
      <c r="S4114" s="140"/>
    </row>
    <row r="4115" spans="1:19" x14ac:dyDescent="0.25">
      <c r="A4115" s="140"/>
      <c r="S4115" s="140"/>
    </row>
    <row r="4116" spans="1:19" x14ac:dyDescent="0.25">
      <c r="A4116" s="140"/>
      <c r="S4116" s="140"/>
    </row>
    <row r="4117" spans="1:19" x14ac:dyDescent="0.25">
      <c r="A4117" s="140"/>
      <c r="S4117" s="140"/>
    </row>
    <row r="4118" spans="1:19" x14ac:dyDescent="0.25">
      <c r="A4118" s="140"/>
      <c r="S4118" s="140"/>
    </row>
    <row r="4119" spans="1:19" x14ac:dyDescent="0.25">
      <c r="A4119" s="140"/>
      <c r="S4119" s="140"/>
    </row>
    <row r="4120" spans="1:19" x14ac:dyDescent="0.25">
      <c r="A4120" s="140"/>
      <c r="S4120" s="140"/>
    </row>
    <row r="4121" spans="1:19" x14ac:dyDescent="0.25">
      <c r="A4121" s="140"/>
      <c r="S4121" s="140"/>
    </row>
    <row r="4122" spans="1:19" x14ac:dyDescent="0.25">
      <c r="A4122" s="140"/>
      <c r="S4122" s="140"/>
    </row>
    <row r="4123" spans="1:19" x14ac:dyDescent="0.25">
      <c r="A4123" s="140"/>
      <c r="S4123" s="140"/>
    </row>
    <row r="4124" spans="1:19" x14ac:dyDescent="0.25">
      <c r="A4124" s="140"/>
      <c r="S4124" s="140"/>
    </row>
    <row r="4125" spans="1:19" x14ac:dyDescent="0.25">
      <c r="A4125" s="140"/>
      <c r="S4125" s="140"/>
    </row>
    <row r="4126" spans="1:19" x14ac:dyDescent="0.25">
      <c r="A4126" s="140"/>
      <c r="S4126" s="140"/>
    </row>
    <row r="4127" spans="1:19" x14ac:dyDescent="0.25">
      <c r="A4127" s="140"/>
      <c r="S4127" s="140"/>
    </row>
    <row r="4128" spans="1:19" x14ac:dyDescent="0.25">
      <c r="A4128" s="140"/>
      <c r="S4128" s="140"/>
    </row>
    <row r="4129" spans="1:19" x14ac:dyDescent="0.25">
      <c r="A4129" s="140"/>
      <c r="S4129" s="140"/>
    </row>
    <row r="4130" spans="1:19" x14ac:dyDescent="0.25">
      <c r="A4130" s="140"/>
      <c r="S4130" s="140"/>
    </row>
    <row r="4131" spans="1:19" x14ac:dyDescent="0.25">
      <c r="A4131" s="140"/>
      <c r="S4131" s="140"/>
    </row>
    <row r="4132" spans="1:19" x14ac:dyDescent="0.25">
      <c r="A4132" s="140"/>
      <c r="S4132" s="140"/>
    </row>
    <row r="4133" spans="1:19" x14ac:dyDescent="0.25">
      <c r="A4133" s="140"/>
      <c r="S4133" s="140"/>
    </row>
    <row r="4134" spans="1:19" x14ac:dyDescent="0.25">
      <c r="A4134" s="140"/>
      <c r="S4134" s="140"/>
    </row>
    <row r="4135" spans="1:19" x14ac:dyDescent="0.25">
      <c r="A4135" s="140"/>
      <c r="S4135" s="140"/>
    </row>
    <row r="4136" spans="1:19" x14ac:dyDescent="0.25">
      <c r="A4136" s="140"/>
      <c r="S4136" s="140"/>
    </row>
    <row r="4137" spans="1:19" x14ac:dyDescent="0.25">
      <c r="A4137" s="140"/>
      <c r="S4137" s="140"/>
    </row>
    <row r="4138" spans="1:19" x14ac:dyDescent="0.25">
      <c r="A4138" s="140"/>
      <c r="S4138" s="140"/>
    </row>
    <row r="4139" spans="1:19" x14ac:dyDescent="0.25">
      <c r="A4139" s="140"/>
      <c r="S4139" s="140"/>
    </row>
    <row r="4140" spans="1:19" x14ac:dyDescent="0.25">
      <c r="A4140" s="140"/>
      <c r="S4140" s="140"/>
    </row>
    <row r="4141" spans="1:19" x14ac:dyDescent="0.25">
      <c r="A4141" s="140"/>
      <c r="S4141" s="140"/>
    </row>
    <row r="4142" spans="1:19" x14ac:dyDescent="0.25">
      <c r="A4142" s="140"/>
      <c r="S4142" s="140"/>
    </row>
    <row r="4143" spans="1:19" x14ac:dyDescent="0.25">
      <c r="A4143" s="140"/>
      <c r="S4143" s="140"/>
    </row>
    <row r="4144" spans="1:19" x14ac:dyDescent="0.25">
      <c r="A4144" s="140"/>
      <c r="S4144" s="140"/>
    </row>
    <row r="4145" spans="1:19" x14ac:dyDescent="0.25">
      <c r="A4145" s="140"/>
      <c r="S4145" s="140"/>
    </row>
    <row r="4146" spans="1:19" x14ac:dyDescent="0.25">
      <c r="A4146" s="140"/>
      <c r="S4146" s="140"/>
    </row>
    <row r="4147" spans="1:19" x14ac:dyDescent="0.25">
      <c r="A4147" s="140"/>
      <c r="S4147" s="140"/>
    </row>
    <row r="4148" spans="1:19" x14ac:dyDescent="0.25">
      <c r="A4148" s="140"/>
      <c r="S4148" s="140"/>
    </row>
    <row r="4149" spans="1:19" x14ac:dyDescent="0.25">
      <c r="A4149" s="140"/>
      <c r="S4149" s="140"/>
    </row>
    <row r="4150" spans="1:19" x14ac:dyDescent="0.25">
      <c r="A4150" s="140"/>
      <c r="S4150" s="140"/>
    </row>
    <row r="4151" spans="1:19" x14ac:dyDescent="0.25">
      <c r="A4151" s="140"/>
      <c r="S4151" s="140"/>
    </row>
    <row r="4152" spans="1:19" x14ac:dyDescent="0.25">
      <c r="A4152" s="140"/>
      <c r="S4152" s="140"/>
    </row>
    <row r="4153" spans="1:19" x14ac:dyDescent="0.25">
      <c r="A4153" s="140"/>
      <c r="S4153" s="140"/>
    </row>
    <row r="4154" spans="1:19" x14ac:dyDescent="0.25">
      <c r="A4154" s="140"/>
      <c r="S4154" s="140"/>
    </row>
    <row r="4155" spans="1:19" x14ac:dyDescent="0.25">
      <c r="A4155" s="140"/>
      <c r="S4155" s="140"/>
    </row>
    <row r="4156" spans="1:19" x14ac:dyDescent="0.25">
      <c r="A4156" s="140"/>
      <c r="S4156" s="140"/>
    </row>
    <row r="4157" spans="1:19" x14ac:dyDescent="0.25">
      <c r="A4157" s="140"/>
      <c r="S4157" s="140"/>
    </row>
    <row r="4158" spans="1:19" x14ac:dyDescent="0.25">
      <c r="A4158" s="140"/>
      <c r="S4158" s="140"/>
    </row>
    <row r="4159" spans="1:19" x14ac:dyDescent="0.25">
      <c r="A4159" s="140"/>
      <c r="S4159" s="140"/>
    </row>
    <row r="4160" spans="1:19" x14ac:dyDescent="0.25">
      <c r="A4160" s="140"/>
      <c r="S4160" s="140"/>
    </row>
    <row r="4161" spans="1:19" x14ac:dyDescent="0.25">
      <c r="A4161" s="140"/>
      <c r="S4161" s="140"/>
    </row>
    <row r="4162" spans="1:19" x14ac:dyDescent="0.25">
      <c r="A4162" s="140"/>
      <c r="S4162" s="140"/>
    </row>
    <row r="4163" spans="1:19" x14ac:dyDescent="0.25">
      <c r="A4163" s="140"/>
      <c r="S4163" s="140"/>
    </row>
    <row r="4164" spans="1:19" x14ac:dyDescent="0.25">
      <c r="A4164" s="140"/>
      <c r="S4164" s="140"/>
    </row>
    <row r="4165" spans="1:19" x14ac:dyDescent="0.25">
      <c r="A4165" s="140"/>
      <c r="S4165" s="140"/>
    </row>
    <row r="4166" spans="1:19" x14ac:dyDescent="0.25">
      <c r="A4166" s="140"/>
      <c r="S4166" s="140"/>
    </row>
    <row r="4167" spans="1:19" x14ac:dyDescent="0.25">
      <c r="A4167" s="140"/>
      <c r="S4167" s="140"/>
    </row>
    <row r="4168" spans="1:19" x14ac:dyDescent="0.25">
      <c r="A4168" s="140"/>
      <c r="S4168" s="140"/>
    </row>
    <row r="4169" spans="1:19" x14ac:dyDescent="0.25">
      <c r="A4169" s="140"/>
      <c r="S4169" s="140"/>
    </row>
    <row r="4170" spans="1:19" x14ac:dyDescent="0.25">
      <c r="A4170" s="140"/>
      <c r="S4170" s="140"/>
    </row>
    <row r="4171" spans="1:19" x14ac:dyDescent="0.25">
      <c r="A4171" s="140"/>
      <c r="S4171" s="140"/>
    </row>
    <row r="4172" spans="1:19" x14ac:dyDescent="0.25">
      <c r="A4172" s="140"/>
      <c r="S4172" s="140"/>
    </row>
    <row r="4173" spans="1:19" x14ac:dyDescent="0.25">
      <c r="A4173" s="140"/>
      <c r="S4173" s="140"/>
    </row>
    <row r="4174" spans="1:19" x14ac:dyDescent="0.25">
      <c r="A4174" s="140"/>
      <c r="S4174" s="140"/>
    </row>
    <row r="4175" spans="1:19" x14ac:dyDescent="0.25">
      <c r="A4175" s="140"/>
      <c r="S4175" s="140"/>
    </row>
    <row r="4176" spans="1:19" x14ac:dyDescent="0.25">
      <c r="A4176" s="140"/>
      <c r="S4176" s="140"/>
    </row>
    <row r="4177" spans="1:19" x14ac:dyDescent="0.25">
      <c r="A4177" s="140"/>
      <c r="S4177" s="140"/>
    </row>
    <row r="4178" spans="1:19" x14ac:dyDescent="0.25">
      <c r="A4178" s="140"/>
      <c r="S4178" s="140"/>
    </row>
    <row r="4179" spans="1:19" x14ac:dyDescent="0.25">
      <c r="A4179" s="140"/>
      <c r="S4179" s="140"/>
    </row>
    <row r="4180" spans="1:19" x14ac:dyDescent="0.25">
      <c r="A4180" s="140"/>
      <c r="S4180" s="140"/>
    </row>
    <row r="4181" spans="1:19" x14ac:dyDescent="0.25">
      <c r="A4181" s="140"/>
      <c r="S4181" s="140"/>
    </row>
    <row r="4182" spans="1:19" x14ac:dyDescent="0.25">
      <c r="A4182" s="140"/>
      <c r="S4182" s="140"/>
    </row>
    <row r="4183" spans="1:19" x14ac:dyDescent="0.25">
      <c r="A4183" s="140"/>
      <c r="S4183" s="140"/>
    </row>
    <row r="4184" spans="1:19" x14ac:dyDescent="0.25">
      <c r="A4184" s="140"/>
      <c r="S4184" s="140"/>
    </row>
    <row r="4185" spans="1:19" x14ac:dyDescent="0.25">
      <c r="A4185" s="140"/>
      <c r="S4185" s="140"/>
    </row>
    <row r="4186" spans="1:19" x14ac:dyDescent="0.25">
      <c r="A4186" s="140"/>
      <c r="S4186" s="140"/>
    </row>
    <row r="4187" spans="1:19" x14ac:dyDescent="0.25">
      <c r="A4187" s="140"/>
      <c r="S4187" s="140"/>
    </row>
    <row r="4188" spans="1:19" x14ac:dyDescent="0.25">
      <c r="A4188" s="140"/>
      <c r="S4188" s="140"/>
    </row>
    <row r="4189" spans="1:19" x14ac:dyDescent="0.25">
      <c r="A4189" s="140"/>
      <c r="S4189" s="140"/>
    </row>
    <row r="4190" spans="1:19" x14ac:dyDescent="0.25">
      <c r="A4190" s="140"/>
      <c r="S4190" s="140"/>
    </row>
    <row r="4191" spans="1:19" x14ac:dyDescent="0.25">
      <c r="A4191" s="140"/>
      <c r="S4191" s="140"/>
    </row>
    <row r="4192" spans="1:19" x14ac:dyDescent="0.25">
      <c r="A4192" s="140"/>
      <c r="S4192" s="140"/>
    </row>
    <row r="4193" spans="1:19" x14ac:dyDescent="0.25">
      <c r="A4193" s="140"/>
      <c r="S4193" s="140"/>
    </row>
    <row r="4194" spans="1:19" x14ac:dyDescent="0.25">
      <c r="A4194" s="140"/>
      <c r="S4194" s="140"/>
    </row>
    <row r="4195" spans="1:19" x14ac:dyDescent="0.25">
      <c r="A4195" s="140"/>
      <c r="S4195" s="140"/>
    </row>
    <row r="4196" spans="1:19" x14ac:dyDescent="0.25">
      <c r="A4196" s="140"/>
      <c r="S4196" s="140"/>
    </row>
    <row r="4197" spans="1:19" x14ac:dyDescent="0.25">
      <c r="A4197" s="140"/>
      <c r="S4197" s="140"/>
    </row>
    <row r="4198" spans="1:19" x14ac:dyDescent="0.25">
      <c r="A4198" s="140"/>
      <c r="S4198" s="140"/>
    </row>
    <row r="4199" spans="1:19" x14ac:dyDescent="0.25">
      <c r="A4199" s="140"/>
      <c r="S4199" s="140"/>
    </row>
    <row r="4200" spans="1:19" x14ac:dyDescent="0.25">
      <c r="A4200" s="140"/>
      <c r="S4200" s="140"/>
    </row>
    <row r="4201" spans="1:19" x14ac:dyDescent="0.25">
      <c r="A4201" s="140"/>
      <c r="S4201" s="140"/>
    </row>
    <row r="4202" spans="1:19" x14ac:dyDescent="0.25">
      <c r="A4202" s="140"/>
      <c r="S4202" s="140"/>
    </row>
    <row r="4203" spans="1:19" x14ac:dyDescent="0.25">
      <c r="A4203" s="140"/>
      <c r="S4203" s="140"/>
    </row>
    <row r="4204" spans="1:19" x14ac:dyDescent="0.25">
      <c r="A4204" s="140"/>
      <c r="S4204" s="140"/>
    </row>
    <row r="4205" spans="1:19" x14ac:dyDescent="0.25">
      <c r="A4205" s="140"/>
      <c r="S4205" s="140"/>
    </row>
    <row r="4206" spans="1:19" x14ac:dyDescent="0.25">
      <c r="A4206" s="140"/>
      <c r="S4206" s="140"/>
    </row>
    <row r="4207" spans="1:19" x14ac:dyDescent="0.25">
      <c r="A4207" s="140"/>
      <c r="S4207" s="140"/>
    </row>
    <row r="4208" spans="1:19" x14ac:dyDescent="0.25">
      <c r="A4208" s="140"/>
      <c r="S4208" s="140"/>
    </row>
    <row r="4209" spans="1:19" x14ac:dyDescent="0.25">
      <c r="A4209" s="140"/>
      <c r="S4209" s="140"/>
    </row>
    <row r="4210" spans="1:19" x14ac:dyDescent="0.25">
      <c r="A4210" s="140"/>
      <c r="S4210" s="140"/>
    </row>
    <row r="4211" spans="1:19" x14ac:dyDescent="0.25">
      <c r="A4211" s="140"/>
      <c r="S4211" s="140"/>
    </row>
    <row r="4212" spans="1:19" x14ac:dyDescent="0.25">
      <c r="A4212" s="140"/>
      <c r="S4212" s="140"/>
    </row>
    <row r="4213" spans="1:19" x14ac:dyDescent="0.25">
      <c r="A4213" s="140"/>
      <c r="S4213" s="140"/>
    </row>
    <row r="4214" spans="1:19" x14ac:dyDescent="0.25">
      <c r="A4214" s="140"/>
      <c r="S4214" s="140"/>
    </row>
    <row r="4215" spans="1:19" x14ac:dyDescent="0.25">
      <c r="A4215" s="140"/>
      <c r="S4215" s="140"/>
    </row>
    <row r="4216" spans="1:19" x14ac:dyDescent="0.25">
      <c r="A4216" s="140"/>
      <c r="S4216" s="140"/>
    </row>
    <row r="4217" spans="1:19" x14ac:dyDescent="0.25">
      <c r="A4217" s="140"/>
      <c r="S4217" s="140"/>
    </row>
    <row r="4218" spans="1:19" x14ac:dyDescent="0.25">
      <c r="A4218" s="140"/>
      <c r="S4218" s="140"/>
    </row>
    <row r="4219" spans="1:19" x14ac:dyDescent="0.25">
      <c r="A4219" s="140"/>
      <c r="S4219" s="140"/>
    </row>
    <row r="4220" spans="1:19" x14ac:dyDescent="0.25">
      <c r="A4220" s="140"/>
      <c r="S4220" s="140"/>
    </row>
    <row r="4221" spans="1:19" x14ac:dyDescent="0.25">
      <c r="A4221" s="140"/>
      <c r="S4221" s="140"/>
    </row>
    <row r="4222" spans="1:19" x14ac:dyDescent="0.25">
      <c r="A4222" s="140"/>
      <c r="S4222" s="140"/>
    </row>
    <row r="4223" spans="1:19" x14ac:dyDescent="0.25">
      <c r="A4223" s="140"/>
      <c r="S4223" s="140"/>
    </row>
    <row r="4224" spans="1:19" x14ac:dyDescent="0.25">
      <c r="A4224" s="140"/>
      <c r="S4224" s="140"/>
    </row>
    <row r="4225" spans="1:19" x14ac:dyDescent="0.25">
      <c r="A4225" s="140"/>
      <c r="S4225" s="140"/>
    </row>
    <row r="4226" spans="1:19" x14ac:dyDescent="0.25">
      <c r="A4226" s="140"/>
      <c r="S4226" s="140"/>
    </row>
    <row r="4227" spans="1:19" x14ac:dyDescent="0.25">
      <c r="A4227" s="140"/>
      <c r="S4227" s="140"/>
    </row>
    <row r="4228" spans="1:19" x14ac:dyDescent="0.25">
      <c r="A4228" s="140"/>
      <c r="S4228" s="140"/>
    </row>
    <row r="4229" spans="1:19" x14ac:dyDescent="0.25">
      <c r="A4229" s="140"/>
      <c r="S4229" s="140"/>
    </row>
    <row r="4230" spans="1:19" x14ac:dyDescent="0.25">
      <c r="A4230" s="140"/>
      <c r="S4230" s="140"/>
    </row>
    <row r="4231" spans="1:19" x14ac:dyDescent="0.25">
      <c r="A4231" s="140"/>
      <c r="S4231" s="140"/>
    </row>
    <row r="4232" spans="1:19" x14ac:dyDescent="0.25">
      <c r="A4232" s="140"/>
      <c r="S4232" s="140"/>
    </row>
    <row r="4233" spans="1:19" x14ac:dyDescent="0.25">
      <c r="A4233" s="140"/>
      <c r="S4233" s="140"/>
    </row>
    <row r="4234" spans="1:19" x14ac:dyDescent="0.25">
      <c r="A4234" s="140"/>
      <c r="S4234" s="140"/>
    </row>
    <row r="4235" spans="1:19" x14ac:dyDescent="0.25">
      <c r="A4235" s="140"/>
      <c r="S4235" s="140"/>
    </row>
    <row r="4236" spans="1:19" x14ac:dyDescent="0.25">
      <c r="A4236" s="140"/>
      <c r="S4236" s="140"/>
    </row>
    <row r="4237" spans="1:19" x14ac:dyDescent="0.25">
      <c r="A4237" s="140"/>
      <c r="S4237" s="140"/>
    </row>
    <row r="4238" spans="1:19" x14ac:dyDescent="0.25">
      <c r="A4238" s="140"/>
      <c r="S4238" s="140"/>
    </row>
    <row r="4239" spans="1:19" x14ac:dyDescent="0.25">
      <c r="A4239" s="140"/>
      <c r="S4239" s="140"/>
    </row>
    <row r="4240" spans="1:19" x14ac:dyDescent="0.25">
      <c r="A4240" s="140"/>
      <c r="S4240" s="140"/>
    </row>
    <row r="4241" spans="1:19" x14ac:dyDescent="0.25">
      <c r="A4241" s="140"/>
      <c r="S4241" s="140"/>
    </row>
    <row r="4242" spans="1:19" x14ac:dyDescent="0.25">
      <c r="A4242" s="140"/>
      <c r="S4242" s="140"/>
    </row>
    <row r="4243" spans="1:19" x14ac:dyDescent="0.25">
      <c r="A4243" s="140"/>
      <c r="S4243" s="140"/>
    </row>
    <row r="4244" spans="1:19" x14ac:dyDescent="0.25">
      <c r="A4244" s="140"/>
      <c r="S4244" s="140"/>
    </row>
    <row r="4245" spans="1:19" x14ac:dyDescent="0.25">
      <c r="A4245" s="140"/>
      <c r="S4245" s="140"/>
    </row>
    <row r="4246" spans="1:19" x14ac:dyDescent="0.25">
      <c r="A4246" s="140"/>
      <c r="S4246" s="140"/>
    </row>
    <row r="4247" spans="1:19" x14ac:dyDescent="0.25">
      <c r="A4247" s="140"/>
      <c r="S4247" s="140"/>
    </row>
    <row r="4248" spans="1:19" x14ac:dyDescent="0.25">
      <c r="A4248" s="140"/>
      <c r="S4248" s="140"/>
    </row>
    <row r="4249" spans="1:19" x14ac:dyDescent="0.25">
      <c r="A4249" s="140"/>
      <c r="S4249" s="140"/>
    </row>
    <row r="4250" spans="1:19" x14ac:dyDescent="0.25">
      <c r="A4250" s="140"/>
      <c r="S4250" s="140"/>
    </row>
    <row r="4251" spans="1:19" x14ac:dyDescent="0.25">
      <c r="A4251" s="140"/>
      <c r="S4251" s="140"/>
    </row>
  </sheetData>
  <autoFilter ref="B4:Q9" xr:uid="{00000000-0001-0000-0200-000000000000}"/>
  <mergeCells count="2">
    <mergeCell ref="E2:G2"/>
    <mergeCell ref="H2:L2"/>
  </mergeCells>
  <conditionalFormatting sqref="D4">
    <cfRule type="expression" dxfId="3" priority="1">
      <formula>#REF!=3</formula>
    </cfRule>
    <cfRule type="expression" dxfId="2" priority="2">
      <formula>#REF!=2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8D666-3161-41DC-BED5-09842B561D05}">
  <sheetPr>
    <tabColor rgb="FF18365C"/>
  </sheetPr>
  <dimension ref="A1:CW486"/>
  <sheetViews>
    <sheetView zoomScale="85" zoomScaleNormal="85" workbookViewId="0">
      <selection activeCell="G23" sqref="G23"/>
    </sheetView>
  </sheetViews>
  <sheetFormatPr defaultColWidth="9.140625" defaultRowHeight="15" x14ac:dyDescent="0.25"/>
  <cols>
    <col min="1" max="1" width="6" style="108" customWidth="1"/>
    <col min="2" max="2" width="7.28515625" style="108" customWidth="1"/>
    <col min="3" max="3" width="31.85546875" style="108" customWidth="1"/>
    <col min="4" max="4" width="29.28515625" style="108" customWidth="1"/>
    <col min="5" max="5" width="17.85546875" style="108" customWidth="1"/>
    <col min="6" max="6" width="22.85546875" style="108" customWidth="1"/>
    <col min="7" max="7" width="20.7109375" style="108" customWidth="1"/>
    <col min="8" max="8" width="14.85546875" style="287" customWidth="1"/>
    <col min="9" max="9" width="14.28515625" style="181" customWidth="1"/>
    <col min="10" max="10" width="13.140625" style="181" customWidth="1"/>
    <col min="11" max="11" width="14.28515625" style="108" customWidth="1"/>
    <col min="12" max="12" width="6.42578125" style="108" customWidth="1"/>
    <col min="13" max="16384" width="9.140625" style="108"/>
  </cols>
  <sheetData>
    <row r="1" spans="1:101" ht="30" customHeight="1" x14ac:dyDescent="0.25">
      <c r="A1" s="145"/>
      <c r="B1" s="145"/>
      <c r="C1" s="145"/>
      <c r="D1" s="145"/>
      <c r="E1" s="145"/>
      <c r="F1" s="145"/>
      <c r="G1" s="145"/>
      <c r="H1" s="281"/>
      <c r="I1" s="271"/>
      <c r="J1" s="271"/>
      <c r="K1" s="145"/>
      <c r="L1" s="145"/>
    </row>
    <row r="2" spans="1:101" s="282" customFormat="1" ht="78" customHeight="1" x14ac:dyDescent="0.25">
      <c r="A2" s="145"/>
      <c r="B2" s="270"/>
      <c r="C2" s="270"/>
      <c r="D2" s="145"/>
      <c r="E2" s="299" t="s">
        <v>298</v>
      </c>
      <c r="F2" s="299"/>
      <c r="G2" s="299"/>
      <c r="H2" s="301" t="s">
        <v>300</v>
      </c>
      <c r="I2" s="301"/>
      <c r="J2" s="301"/>
      <c r="K2" s="301"/>
      <c r="L2" s="145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08"/>
      <c r="BR2" s="108"/>
      <c r="BS2" s="108"/>
      <c r="BT2" s="108"/>
      <c r="BU2" s="108"/>
      <c r="BV2" s="108"/>
      <c r="BW2" s="108"/>
      <c r="BX2" s="108"/>
      <c r="BY2" s="108"/>
      <c r="BZ2" s="108"/>
      <c r="CA2" s="108"/>
      <c r="CB2" s="108"/>
      <c r="CC2" s="108"/>
      <c r="CD2" s="108"/>
      <c r="CE2" s="108"/>
      <c r="CF2" s="108"/>
      <c r="CG2" s="108"/>
      <c r="CH2" s="108"/>
      <c r="CI2" s="108"/>
      <c r="CJ2" s="108"/>
      <c r="CK2" s="108"/>
      <c r="CL2" s="108"/>
      <c r="CM2" s="108"/>
      <c r="CN2" s="108"/>
      <c r="CO2" s="108"/>
      <c r="CP2" s="108"/>
      <c r="CQ2" s="108"/>
      <c r="CR2" s="108"/>
      <c r="CS2" s="108"/>
      <c r="CT2" s="108"/>
      <c r="CU2" s="108"/>
      <c r="CV2" s="108"/>
      <c r="CW2" s="108"/>
    </row>
    <row r="3" spans="1:101" s="282" customFormat="1" ht="15.75" thickBot="1" x14ac:dyDescent="0.3">
      <c r="A3" s="145"/>
      <c r="B3" s="272"/>
      <c r="C3" s="145"/>
      <c r="D3" s="272"/>
      <c r="E3" s="145"/>
      <c r="F3" s="272"/>
      <c r="G3" s="273" t="s">
        <v>30</v>
      </c>
      <c r="H3" s="274"/>
      <c r="I3" s="271"/>
      <c r="J3" s="271"/>
      <c r="K3" s="145"/>
      <c r="L3" s="145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108"/>
      <c r="AS3" s="108"/>
      <c r="AT3" s="108"/>
      <c r="AU3" s="108"/>
      <c r="AV3" s="108"/>
      <c r="AW3" s="108"/>
      <c r="AX3" s="108"/>
      <c r="AY3" s="108"/>
      <c r="AZ3" s="108"/>
      <c r="BA3" s="108"/>
      <c r="BB3" s="108"/>
      <c r="BC3" s="108"/>
      <c r="BD3" s="108"/>
      <c r="BE3" s="108"/>
      <c r="BF3" s="108"/>
      <c r="BG3" s="108"/>
      <c r="BH3" s="108"/>
      <c r="BI3" s="108"/>
      <c r="BJ3" s="108"/>
      <c r="BK3" s="108"/>
      <c r="BL3" s="108"/>
      <c r="BM3" s="108"/>
      <c r="BN3" s="108"/>
      <c r="BO3" s="108"/>
      <c r="BP3" s="108"/>
      <c r="BQ3" s="108"/>
      <c r="BR3" s="108"/>
      <c r="BS3" s="108"/>
      <c r="BT3" s="108"/>
      <c r="BU3" s="108"/>
      <c r="BV3" s="108"/>
      <c r="BW3" s="108"/>
      <c r="BX3" s="108"/>
      <c r="BY3" s="108"/>
      <c r="BZ3" s="108"/>
      <c r="CA3" s="108"/>
      <c r="CB3" s="108"/>
      <c r="CC3" s="108"/>
      <c r="CD3" s="108"/>
      <c r="CE3" s="108"/>
      <c r="CF3" s="108"/>
      <c r="CG3" s="108"/>
      <c r="CH3" s="108"/>
      <c r="CI3" s="108"/>
      <c r="CJ3" s="108"/>
      <c r="CK3" s="108"/>
      <c r="CL3" s="108"/>
      <c r="CM3" s="108"/>
      <c r="CN3" s="108"/>
      <c r="CO3" s="108"/>
      <c r="CP3" s="108"/>
      <c r="CQ3" s="108"/>
      <c r="CR3" s="108"/>
      <c r="CS3" s="108"/>
      <c r="CT3" s="108"/>
      <c r="CU3" s="108"/>
      <c r="CV3" s="108"/>
      <c r="CW3" s="108"/>
    </row>
    <row r="4" spans="1:101" ht="60" x14ac:dyDescent="0.25">
      <c r="A4" s="145"/>
      <c r="B4" s="261" t="s">
        <v>20</v>
      </c>
      <c r="C4" s="261" t="s">
        <v>31</v>
      </c>
      <c r="D4" s="261" t="s">
        <v>24</v>
      </c>
      <c r="E4" s="261" t="s">
        <v>94</v>
      </c>
      <c r="F4" s="261" t="s">
        <v>32</v>
      </c>
      <c r="G4" s="261" t="s">
        <v>0</v>
      </c>
      <c r="H4" s="262" t="s">
        <v>1</v>
      </c>
      <c r="I4" s="260" t="s">
        <v>2</v>
      </c>
      <c r="J4" s="260" t="s">
        <v>33</v>
      </c>
      <c r="K4" s="261" t="s">
        <v>861</v>
      </c>
      <c r="L4" s="145"/>
    </row>
    <row r="5" spans="1:101" x14ac:dyDescent="0.25">
      <c r="A5" s="145"/>
      <c r="B5" s="275">
        <v>1</v>
      </c>
      <c r="C5" s="279" t="s">
        <v>843</v>
      </c>
      <c r="D5" s="275" t="s">
        <v>81</v>
      </c>
      <c r="E5" s="275" t="s">
        <v>859</v>
      </c>
      <c r="F5" s="275" t="s">
        <v>266</v>
      </c>
      <c r="G5" s="275" t="s">
        <v>14</v>
      </c>
      <c r="H5" s="276">
        <v>999</v>
      </c>
      <c r="I5" s="275" t="s">
        <v>81</v>
      </c>
      <c r="J5" s="275" t="s">
        <v>81</v>
      </c>
      <c r="K5" s="275" t="s">
        <v>108</v>
      </c>
      <c r="L5" s="145"/>
    </row>
    <row r="6" spans="1:101" x14ac:dyDescent="0.25">
      <c r="A6" s="145"/>
      <c r="B6" s="277">
        <v>2</v>
      </c>
      <c r="C6" s="280" t="s">
        <v>844</v>
      </c>
      <c r="D6" s="277" t="s">
        <v>81</v>
      </c>
      <c r="E6" s="277" t="s">
        <v>844</v>
      </c>
      <c r="F6" s="277" t="s">
        <v>860</v>
      </c>
      <c r="G6" s="277" t="s">
        <v>16</v>
      </c>
      <c r="H6" s="278">
        <v>500</v>
      </c>
      <c r="I6" s="277" t="s">
        <v>81</v>
      </c>
      <c r="J6" s="277" t="s">
        <v>81</v>
      </c>
      <c r="K6" s="277" t="s">
        <v>108</v>
      </c>
      <c r="L6" s="145"/>
    </row>
    <row r="7" spans="1:101" ht="13.5" customHeight="1" x14ac:dyDescent="0.25">
      <c r="A7" s="145"/>
      <c r="B7" s="275">
        <v>3</v>
      </c>
      <c r="C7" s="279" t="s">
        <v>248</v>
      </c>
      <c r="D7" s="275" t="s">
        <v>248</v>
      </c>
      <c r="E7" s="275" t="s">
        <v>248</v>
      </c>
      <c r="F7" s="275" t="s">
        <v>249</v>
      </c>
      <c r="G7" s="275" t="s">
        <v>17</v>
      </c>
      <c r="H7" s="276">
        <v>3500</v>
      </c>
      <c r="I7" s="275" t="s">
        <v>81</v>
      </c>
      <c r="J7" s="275" t="s">
        <v>81</v>
      </c>
      <c r="K7" s="275" t="s">
        <v>108</v>
      </c>
      <c r="L7" s="145"/>
    </row>
    <row r="8" spans="1:101" x14ac:dyDescent="0.25">
      <c r="A8" s="145"/>
      <c r="B8" s="283"/>
      <c r="C8" s="255"/>
      <c r="D8" s="255"/>
      <c r="E8" s="255"/>
      <c r="F8" s="255"/>
      <c r="G8" s="255"/>
      <c r="H8" s="288"/>
      <c r="I8" s="285"/>
      <c r="J8" s="285"/>
      <c r="K8" s="255"/>
      <c r="L8" s="145"/>
    </row>
    <row r="9" spans="1:101" x14ac:dyDescent="0.25">
      <c r="A9" s="145"/>
      <c r="B9" s="255"/>
      <c r="C9" s="255"/>
      <c r="D9" s="255"/>
      <c r="E9" s="255"/>
      <c r="F9" s="255"/>
      <c r="G9" s="255"/>
      <c r="H9" s="284"/>
      <c r="I9" s="286"/>
      <c r="J9" s="285"/>
      <c r="K9" s="255"/>
      <c r="L9" s="145"/>
    </row>
    <row r="10" spans="1:101" x14ac:dyDescent="0.25">
      <c r="A10" s="145"/>
      <c r="B10" s="255"/>
      <c r="C10" s="255"/>
      <c r="D10" s="255"/>
      <c r="E10" s="255"/>
      <c r="F10" s="255"/>
      <c r="G10" s="255"/>
      <c r="H10" s="284"/>
      <c r="I10" s="286"/>
      <c r="J10" s="285"/>
      <c r="K10" s="255"/>
      <c r="L10" s="145"/>
    </row>
    <row r="11" spans="1:101" x14ac:dyDescent="0.25">
      <c r="A11" s="145"/>
      <c r="L11" s="145"/>
    </row>
    <row r="12" spans="1:101" x14ac:dyDescent="0.25">
      <c r="A12" s="145"/>
      <c r="L12" s="145"/>
    </row>
    <row r="13" spans="1:101" x14ac:dyDescent="0.25">
      <c r="A13" s="145"/>
      <c r="L13" s="145"/>
    </row>
    <row r="14" spans="1:101" x14ac:dyDescent="0.25">
      <c r="A14" s="145"/>
      <c r="L14" s="145"/>
    </row>
    <row r="15" spans="1:101" x14ac:dyDescent="0.25">
      <c r="A15" s="145"/>
      <c r="L15" s="145"/>
    </row>
    <row r="16" spans="1:101" x14ac:dyDescent="0.25">
      <c r="A16" s="145"/>
      <c r="L16" s="145"/>
    </row>
    <row r="17" spans="1:12" x14ac:dyDescent="0.25">
      <c r="A17" s="145"/>
      <c r="L17" s="145"/>
    </row>
    <row r="18" spans="1:12" x14ac:dyDescent="0.25">
      <c r="A18" s="145"/>
      <c r="L18" s="145"/>
    </row>
    <row r="19" spans="1:12" x14ac:dyDescent="0.25">
      <c r="A19" s="145"/>
      <c r="L19" s="145"/>
    </row>
    <row r="20" spans="1:12" x14ac:dyDescent="0.25">
      <c r="A20" s="145"/>
      <c r="L20" s="145"/>
    </row>
    <row r="21" spans="1:12" x14ac:dyDescent="0.25">
      <c r="A21" s="145"/>
      <c r="L21" s="145"/>
    </row>
    <row r="22" spans="1:12" x14ac:dyDescent="0.25">
      <c r="A22" s="145"/>
      <c r="L22" s="145"/>
    </row>
    <row r="23" spans="1:12" x14ac:dyDescent="0.25">
      <c r="A23" s="145"/>
      <c r="L23" s="145"/>
    </row>
    <row r="24" spans="1:12" x14ac:dyDescent="0.25">
      <c r="A24" s="145"/>
      <c r="L24" s="145"/>
    </row>
    <row r="25" spans="1:12" x14ac:dyDescent="0.25">
      <c r="A25" s="145"/>
      <c r="L25" s="145"/>
    </row>
    <row r="26" spans="1:12" x14ac:dyDescent="0.25">
      <c r="A26" s="145"/>
      <c r="L26" s="145"/>
    </row>
    <row r="27" spans="1:12" x14ac:dyDescent="0.25">
      <c r="A27" s="145"/>
      <c r="L27" s="145"/>
    </row>
    <row r="28" spans="1:12" x14ac:dyDescent="0.25">
      <c r="A28" s="145"/>
      <c r="L28" s="145"/>
    </row>
    <row r="29" spans="1:12" x14ac:dyDescent="0.25">
      <c r="A29" s="145"/>
      <c r="L29" s="145"/>
    </row>
    <row r="30" spans="1:12" x14ac:dyDescent="0.25">
      <c r="A30" s="145"/>
      <c r="L30" s="145"/>
    </row>
    <row r="31" spans="1:12" x14ac:dyDescent="0.25">
      <c r="A31" s="145"/>
      <c r="L31" s="145"/>
    </row>
    <row r="32" spans="1:12" x14ac:dyDescent="0.25">
      <c r="A32" s="145"/>
      <c r="L32" s="145"/>
    </row>
    <row r="33" spans="1:12" x14ac:dyDescent="0.25">
      <c r="A33" s="145"/>
      <c r="L33" s="145"/>
    </row>
    <row r="34" spans="1:12" x14ac:dyDescent="0.25">
      <c r="A34" s="145"/>
      <c r="L34" s="145"/>
    </row>
    <row r="35" spans="1:12" x14ac:dyDescent="0.25">
      <c r="A35" s="145"/>
      <c r="L35" s="145"/>
    </row>
    <row r="36" spans="1:12" x14ac:dyDescent="0.25">
      <c r="A36" s="145"/>
      <c r="L36" s="145"/>
    </row>
    <row r="37" spans="1:12" x14ac:dyDescent="0.25">
      <c r="A37" s="145"/>
      <c r="L37" s="145"/>
    </row>
    <row r="38" spans="1:12" x14ac:dyDescent="0.25">
      <c r="A38" s="145"/>
      <c r="L38" s="145"/>
    </row>
    <row r="39" spans="1:12" x14ac:dyDescent="0.25">
      <c r="A39" s="145"/>
      <c r="L39" s="145"/>
    </row>
    <row r="40" spans="1:12" x14ac:dyDescent="0.25">
      <c r="A40" s="145"/>
      <c r="L40" s="145"/>
    </row>
    <row r="41" spans="1:12" x14ac:dyDescent="0.25">
      <c r="A41" s="145"/>
      <c r="L41" s="145"/>
    </row>
    <row r="42" spans="1:12" x14ac:dyDescent="0.25">
      <c r="A42" s="145"/>
      <c r="L42" s="145"/>
    </row>
    <row r="43" spans="1:12" x14ac:dyDescent="0.25">
      <c r="A43" s="145"/>
      <c r="L43" s="145"/>
    </row>
    <row r="44" spans="1:12" x14ac:dyDescent="0.25">
      <c r="A44" s="145"/>
      <c r="L44" s="145"/>
    </row>
    <row r="45" spans="1:12" x14ac:dyDescent="0.25">
      <c r="A45" s="145"/>
      <c r="L45" s="145"/>
    </row>
    <row r="46" spans="1:12" x14ac:dyDescent="0.25">
      <c r="A46" s="145"/>
      <c r="L46" s="145"/>
    </row>
    <row r="47" spans="1:12" x14ac:dyDescent="0.25">
      <c r="A47" s="145"/>
      <c r="L47" s="145"/>
    </row>
    <row r="48" spans="1:12" x14ac:dyDescent="0.25">
      <c r="A48" s="145"/>
      <c r="L48" s="145"/>
    </row>
    <row r="49" spans="1:12" x14ac:dyDescent="0.25">
      <c r="A49" s="145"/>
      <c r="L49" s="145"/>
    </row>
    <row r="50" spans="1:12" x14ac:dyDescent="0.25">
      <c r="A50" s="145"/>
      <c r="L50" s="145"/>
    </row>
    <row r="51" spans="1:12" x14ac:dyDescent="0.25">
      <c r="A51" s="145"/>
      <c r="L51" s="145"/>
    </row>
    <row r="52" spans="1:12" x14ac:dyDescent="0.25">
      <c r="A52" s="145"/>
      <c r="L52" s="145"/>
    </row>
    <row r="53" spans="1:12" x14ac:dyDescent="0.25">
      <c r="A53" s="145"/>
      <c r="L53" s="145"/>
    </row>
    <row r="54" spans="1:12" x14ac:dyDescent="0.25">
      <c r="A54" s="145"/>
      <c r="L54" s="145"/>
    </row>
    <row r="55" spans="1:12" x14ac:dyDescent="0.25">
      <c r="A55" s="145"/>
      <c r="L55" s="145"/>
    </row>
    <row r="56" spans="1:12" x14ac:dyDescent="0.25">
      <c r="A56" s="145"/>
      <c r="L56" s="145"/>
    </row>
    <row r="57" spans="1:12" x14ac:dyDescent="0.25">
      <c r="A57" s="145"/>
      <c r="L57" s="145"/>
    </row>
    <row r="58" spans="1:12" x14ac:dyDescent="0.25">
      <c r="A58" s="145"/>
      <c r="L58" s="145"/>
    </row>
    <row r="59" spans="1:12" x14ac:dyDescent="0.25">
      <c r="A59" s="145"/>
      <c r="L59" s="145"/>
    </row>
    <row r="60" spans="1:12" x14ac:dyDescent="0.25">
      <c r="A60" s="145"/>
      <c r="L60" s="145"/>
    </row>
    <row r="61" spans="1:12" x14ac:dyDescent="0.25">
      <c r="A61" s="145"/>
      <c r="L61" s="145"/>
    </row>
    <row r="62" spans="1:12" x14ac:dyDescent="0.25">
      <c r="A62" s="145"/>
      <c r="L62" s="145"/>
    </row>
    <row r="63" spans="1:12" x14ac:dyDescent="0.25">
      <c r="A63" s="145"/>
      <c r="L63" s="145"/>
    </row>
    <row r="64" spans="1:12" x14ac:dyDescent="0.25">
      <c r="A64" s="145"/>
      <c r="L64" s="145"/>
    </row>
    <row r="65" spans="1:12" x14ac:dyDescent="0.25">
      <c r="A65" s="145"/>
      <c r="L65" s="145"/>
    </row>
    <row r="66" spans="1:12" x14ac:dyDescent="0.25">
      <c r="A66" s="145"/>
      <c r="L66" s="145"/>
    </row>
    <row r="67" spans="1:12" x14ac:dyDescent="0.25">
      <c r="A67" s="145"/>
      <c r="L67" s="145"/>
    </row>
    <row r="68" spans="1:12" x14ac:dyDescent="0.25">
      <c r="A68" s="145"/>
      <c r="L68" s="145"/>
    </row>
    <row r="69" spans="1:12" x14ac:dyDescent="0.25">
      <c r="A69" s="145"/>
      <c r="L69" s="145"/>
    </row>
    <row r="70" spans="1:12" x14ac:dyDescent="0.25">
      <c r="A70" s="145"/>
      <c r="L70" s="145"/>
    </row>
    <row r="71" spans="1:12" x14ac:dyDescent="0.25">
      <c r="A71" s="145"/>
      <c r="L71" s="145"/>
    </row>
    <row r="72" spans="1:12" x14ac:dyDescent="0.25">
      <c r="A72" s="145"/>
      <c r="L72" s="145"/>
    </row>
    <row r="73" spans="1:12" x14ac:dyDescent="0.25">
      <c r="A73" s="145"/>
      <c r="L73" s="145"/>
    </row>
    <row r="74" spans="1:12" x14ac:dyDescent="0.25">
      <c r="A74" s="145"/>
      <c r="L74" s="145"/>
    </row>
    <row r="75" spans="1:12" x14ac:dyDescent="0.25">
      <c r="A75" s="145"/>
      <c r="L75" s="145"/>
    </row>
    <row r="76" spans="1:12" x14ac:dyDescent="0.25">
      <c r="A76" s="145"/>
      <c r="L76" s="145"/>
    </row>
    <row r="77" spans="1:12" x14ac:dyDescent="0.25">
      <c r="A77" s="145"/>
      <c r="L77" s="145"/>
    </row>
    <row r="78" spans="1:12" x14ac:dyDescent="0.25">
      <c r="A78" s="145"/>
      <c r="L78" s="145"/>
    </row>
    <row r="79" spans="1:12" x14ac:dyDescent="0.25">
      <c r="A79" s="145"/>
      <c r="L79" s="145"/>
    </row>
    <row r="80" spans="1:12" x14ac:dyDescent="0.25">
      <c r="A80" s="145"/>
      <c r="L80" s="145"/>
    </row>
    <row r="81" spans="1:12" x14ac:dyDescent="0.25">
      <c r="A81" s="145"/>
      <c r="L81" s="145"/>
    </row>
    <row r="82" spans="1:12" x14ac:dyDescent="0.25">
      <c r="A82" s="145"/>
      <c r="L82" s="145"/>
    </row>
    <row r="83" spans="1:12" x14ac:dyDescent="0.25">
      <c r="A83" s="145"/>
      <c r="L83" s="145"/>
    </row>
    <row r="84" spans="1:12" x14ac:dyDescent="0.25">
      <c r="A84" s="145"/>
      <c r="L84" s="145"/>
    </row>
    <row r="85" spans="1:12" x14ac:dyDescent="0.25">
      <c r="A85" s="145"/>
      <c r="L85" s="145"/>
    </row>
    <row r="86" spans="1:12" x14ac:dyDescent="0.25">
      <c r="A86" s="145"/>
      <c r="L86" s="145"/>
    </row>
    <row r="87" spans="1:12" x14ac:dyDescent="0.25">
      <c r="A87" s="145"/>
      <c r="L87" s="145"/>
    </row>
    <row r="88" spans="1:12" x14ac:dyDescent="0.25">
      <c r="A88" s="145"/>
      <c r="L88" s="145"/>
    </row>
    <row r="89" spans="1:12" x14ac:dyDescent="0.25">
      <c r="A89" s="145"/>
      <c r="L89" s="145"/>
    </row>
    <row r="90" spans="1:12" x14ac:dyDescent="0.25">
      <c r="A90" s="145"/>
      <c r="L90" s="145"/>
    </row>
    <row r="91" spans="1:12" x14ac:dyDescent="0.25">
      <c r="A91" s="145"/>
      <c r="L91" s="145"/>
    </row>
    <row r="92" spans="1:12" x14ac:dyDescent="0.25">
      <c r="A92" s="145"/>
      <c r="L92" s="145"/>
    </row>
    <row r="93" spans="1:12" x14ac:dyDescent="0.25">
      <c r="A93" s="145"/>
      <c r="L93" s="145"/>
    </row>
    <row r="94" spans="1:12" x14ac:dyDescent="0.25">
      <c r="A94" s="145"/>
      <c r="L94" s="145"/>
    </row>
    <row r="95" spans="1:12" x14ac:dyDescent="0.25">
      <c r="A95" s="145"/>
      <c r="L95" s="145"/>
    </row>
    <row r="96" spans="1:12" x14ac:dyDescent="0.25">
      <c r="A96" s="145"/>
      <c r="L96" s="145"/>
    </row>
    <row r="97" spans="1:12" x14ac:dyDescent="0.25">
      <c r="A97" s="145"/>
      <c r="L97" s="145"/>
    </row>
    <row r="98" spans="1:12" x14ac:dyDescent="0.25">
      <c r="A98" s="145"/>
      <c r="L98" s="145"/>
    </row>
    <row r="99" spans="1:12" x14ac:dyDescent="0.25">
      <c r="A99" s="145"/>
      <c r="L99" s="145"/>
    </row>
    <row r="100" spans="1:12" x14ac:dyDescent="0.25">
      <c r="A100" s="145"/>
      <c r="L100" s="145"/>
    </row>
    <row r="101" spans="1:12" x14ac:dyDescent="0.25">
      <c r="A101" s="145"/>
      <c r="L101" s="145"/>
    </row>
    <row r="102" spans="1:12" x14ac:dyDescent="0.25">
      <c r="A102" s="145"/>
      <c r="L102" s="145"/>
    </row>
    <row r="103" spans="1:12" x14ac:dyDescent="0.25">
      <c r="A103" s="145"/>
      <c r="L103" s="145"/>
    </row>
    <row r="104" spans="1:12" x14ac:dyDescent="0.25">
      <c r="A104" s="145"/>
      <c r="L104" s="145"/>
    </row>
    <row r="105" spans="1:12" x14ac:dyDescent="0.25">
      <c r="A105" s="145"/>
      <c r="L105" s="145"/>
    </row>
    <row r="106" spans="1:12" x14ac:dyDescent="0.25">
      <c r="A106" s="145"/>
      <c r="L106" s="145"/>
    </row>
    <row r="107" spans="1:12" x14ac:dyDescent="0.25">
      <c r="A107" s="145"/>
      <c r="L107" s="145"/>
    </row>
    <row r="108" spans="1:12" x14ac:dyDescent="0.25">
      <c r="A108" s="145"/>
      <c r="L108" s="145"/>
    </row>
    <row r="109" spans="1:12" x14ac:dyDescent="0.25">
      <c r="A109" s="145"/>
      <c r="L109" s="145"/>
    </row>
    <row r="110" spans="1:12" x14ac:dyDescent="0.25">
      <c r="A110" s="145"/>
      <c r="L110" s="145"/>
    </row>
    <row r="111" spans="1:12" x14ac:dyDescent="0.25">
      <c r="A111" s="145"/>
      <c r="L111" s="145"/>
    </row>
    <row r="112" spans="1:12" x14ac:dyDescent="0.25">
      <c r="A112" s="145"/>
      <c r="L112" s="145"/>
    </row>
    <row r="113" spans="1:12" x14ac:dyDescent="0.25">
      <c r="A113" s="145"/>
      <c r="L113" s="145"/>
    </row>
    <row r="114" spans="1:12" x14ac:dyDescent="0.25">
      <c r="A114" s="145"/>
      <c r="L114" s="145"/>
    </row>
    <row r="115" spans="1:12" x14ac:dyDescent="0.25">
      <c r="A115" s="145"/>
      <c r="L115" s="145"/>
    </row>
    <row r="116" spans="1:12" x14ac:dyDescent="0.25">
      <c r="A116" s="145"/>
      <c r="L116" s="145"/>
    </row>
    <row r="117" spans="1:12" x14ac:dyDescent="0.25">
      <c r="A117" s="145"/>
      <c r="L117" s="145"/>
    </row>
    <row r="118" spans="1:12" x14ac:dyDescent="0.25">
      <c r="A118" s="145"/>
      <c r="L118" s="145"/>
    </row>
    <row r="119" spans="1:12" x14ac:dyDescent="0.25">
      <c r="A119" s="145"/>
      <c r="L119" s="145"/>
    </row>
    <row r="120" spans="1:12" x14ac:dyDescent="0.25">
      <c r="A120" s="145"/>
      <c r="L120" s="145"/>
    </row>
    <row r="121" spans="1:12" x14ac:dyDescent="0.25">
      <c r="A121" s="145"/>
      <c r="L121" s="145"/>
    </row>
    <row r="122" spans="1:12" x14ac:dyDescent="0.25">
      <c r="A122" s="145"/>
      <c r="L122" s="145"/>
    </row>
    <row r="123" spans="1:12" x14ac:dyDescent="0.25">
      <c r="A123" s="145"/>
      <c r="L123" s="145"/>
    </row>
    <row r="124" spans="1:12" x14ac:dyDescent="0.25">
      <c r="A124" s="145"/>
      <c r="L124" s="145"/>
    </row>
    <row r="125" spans="1:12" x14ac:dyDescent="0.25">
      <c r="A125" s="145"/>
      <c r="L125" s="145"/>
    </row>
    <row r="126" spans="1:12" x14ac:dyDescent="0.25">
      <c r="A126" s="145"/>
      <c r="L126" s="145"/>
    </row>
    <row r="127" spans="1:12" x14ac:dyDescent="0.25">
      <c r="A127" s="145"/>
      <c r="L127" s="145"/>
    </row>
    <row r="128" spans="1:12" x14ac:dyDescent="0.25">
      <c r="A128" s="145"/>
      <c r="L128" s="145"/>
    </row>
    <row r="129" spans="1:12" x14ac:dyDescent="0.25">
      <c r="A129" s="145"/>
      <c r="L129" s="145"/>
    </row>
    <row r="130" spans="1:12" x14ac:dyDescent="0.25">
      <c r="A130" s="145"/>
      <c r="L130" s="145"/>
    </row>
    <row r="131" spans="1:12" x14ac:dyDescent="0.25">
      <c r="A131" s="145"/>
      <c r="L131" s="145"/>
    </row>
    <row r="132" spans="1:12" x14ac:dyDescent="0.25">
      <c r="A132" s="145"/>
      <c r="L132" s="145"/>
    </row>
    <row r="133" spans="1:12" x14ac:dyDescent="0.25">
      <c r="A133" s="145"/>
      <c r="L133" s="145"/>
    </row>
    <row r="134" spans="1:12" x14ac:dyDescent="0.25">
      <c r="A134" s="145"/>
      <c r="L134" s="145"/>
    </row>
    <row r="135" spans="1:12" x14ac:dyDescent="0.25">
      <c r="A135" s="145"/>
      <c r="L135" s="145"/>
    </row>
    <row r="136" spans="1:12" x14ac:dyDescent="0.25">
      <c r="A136" s="145"/>
      <c r="L136" s="145"/>
    </row>
    <row r="137" spans="1:12" x14ac:dyDescent="0.25">
      <c r="A137" s="145"/>
      <c r="L137" s="145"/>
    </row>
    <row r="138" spans="1:12" x14ac:dyDescent="0.25">
      <c r="A138" s="145"/>
      <c r="L138" s="145"/>
    </row>
    <row r="139" spans="1:12" x14ac:dyDescent="0.25">
      <c r="A139" s="145"/>
      <c r="L139" s="145"/>
    </row>
    <row r="140" spans="1:12" x14ac:dyDescent="0.25">
      <c r="A140" s="145"/>
      <c r="L140" s="145"/>
    </row>
    <row r="141" spans="1:12" x14ac:dyDescent="0.25">
      <c r="A141" s="145"/>
      <c r="L141" s="145"/>
    </row>
    <row r="142" spans="1:12" x14ac:dyDescent="0.25">
      <c r="A142" s="145"/>
      <c r="L142" s="145"/>
    </row>
    <row r="143" spans="1:12" x14ac:dyDescent="0.25">
      <c r="A143" s="145"/>
      <c r="L143" s="145"/>
    </row>
    <row r="144" spans="1:12" x14ac:dyDescent="0.25">
      <c r="A144" s="145"/>
      <c r="L144" s="145"/>
    </row>
    <row r="145" spans="1:12" x14ac:dyDescent="0.25">
      <c r="A145" s="145"/>
      <c r="L145" s="145"/>
    </row>
    <row r="146" spans="1:12" x14ac:dyDescent="0.25">
      <c r="A146" s="145"/>
      <c r="L146" s="145"/>
    </row>
    <row r="147" spans="1:12" x14ac:dyDescent="0.25">
      <c r="A147" s="145"/>
      <c r="L147" s="145"/>
    </row>
    <row r="148" spans="1:12" x14ac:dyDescent="0.25">
      <c r="A148" s="145"/>
      <c r="L148" s="145"/>
    </row>
    <row r="149" spans="1:12" x14ac:dyDescent="0.25">
      <c r="A149" s="145"/>
      <c r="L149" s="145"/>
    </row>
    <row r="150" spans="1:12" x14ac:dyDescent="0.25">
      <c r="A150" s="145"/>
      <c r="L150" s="145"/>
    </row>
    <row r="151" spans="1:12" x14ac:dyDescent="0.25">
      <c r="A151" s="145"/>
      <c r="L151" s="145"/>
    </row>
    <row r="152" spans="1:12" x14ac:dyDescent="0.25">
      <c r="A152" s="145"/>
      <c r="L152" s="145"/>
    </row>
    <row r="153" spans="1:12" x14ac:dyDescent="0.25">
      <c r="A153" s="145"/>
      <c r="L153" s="145"/>
    </row>
    <row r="154" spans="1:12" x14ac:dyDescent="0.25">
      <c r="A154" s="145"/>
      <c r="L154" s="145"/>
    </row>
    <row r="155" spans="1:12" x14ac:dyDescent="0.25">
      <c r="A155" s="145"/>
      <c r="L155" s="145"/>
    </row>
    <row r="156" spans="1:12" x14ac:dyDescent="0.25">
      <c r="A156" s="145"/>
      <c r="L156" s="145"/>
    </row>
    <row r="157" spans="1:12" x14ac:dyDescent="0.25">
      <c r="A157" s="145"/>
      <c r="L157" s="145"/>
    </row>
    <row r="158" spans="1:12" x14ac:dyDescent="0.25">
      <c r="A158" s="145"/>
      <c r="L158" s="145"/>
    </row>
    <row r="159" spans="1:12" x14ac:dyDescent="0.25">
      <c r="A159" s="145"/>
      <c r="L159" s="145"/>
    </row>
    <row r="160" spans="1:12" x14ac:dyDescent="0.25">
      <c r="A160" s="145"/>
      <c r="L160" s="145"/>
    </row>
    <row r="161" spans="1:12" x14ac:dyDescent="0.25">
      <c r="A161" s="145"/>
      <c r="L161" s="145"/>
    </row>
    <row r="162" spans="1:12" x14ac:dyDescent="0.25">
      <c r="A162" s="145"/>
      <c r="L162" s="145"/>
    </row>
    <row r="163" spans="1:12" x14ac:dyDescent="0.25">
      <c r="A163" s="145"/>
      <c r="L163" s="145"/>
    </row>
    <row r="164" spans="1:12" x14ac:dyDescent="0.25">
      <c r="A164" s="145"/>
      <c r="L164" s="145"/>
    </row>
    <row r="165" spans="1:12" x14ac:dyDescent="0.25">
      <c r="A165" s="145"/>
      <c r="L165" s="145"/>
    </row>
    <row r="166" spans="1:12" x14ac:dyDescent="0.25">
      <c r="A166" s="145"/>
      <c r="L166" s="145"/>
    </row>
    <row r="167" spans="1:12" x14ac:dyDescent="0.25">
      <c r="A167" s="145"/>
      <c r="L167" s="145"/>
    </row>
    <row r="168" spans="1:12" x14ac:dyDescent="0.25">
      <c r="A168" s="145"/>
      <c r="L168" s="145"/>
    </row>
    <row r="169" spans="1:12" x14ac:dyDescent="0.25">
      <c r="A169" s="145"/>
      <c r="L169" s="145"/>
    </row>
    <row r="170" spans="1:12" x14ac:dyDescent="0.25">
      <c r="A170" s="145"/>
      <c r="L170" s="145"/>
    </row>
    <row r="171" spans="1:12" x14ac:dyDescent="0.25">
      <c r="A171" s="145"/>
      <c r="L171" s="145"/>
    </row>
    <row r="172" spans="1:12" x14ac:dyDescent="0.25">
      <c r="A172" s="145"/>
      <c r="L172" s="145"/>
    </row>
    <row r="173" spans="1:12" x14ac:dyDescent="0.25">
      <c r="A173" s="145"/>
      <c r="L173" s="145"/>
    </row>
    <row r="174" spans="1:12" x14ac:dyDescent="0.25">
      <c r="A174" s="145"/>
      <c r="L174" s="145"/>
    </row>
    <row r="175" spans="1:12" x14ac:dyDescent="0.25">
      <c r="A175" s="145"/>
      <c r="L175" s="145"/>
    </row>
    <row r="176" spans="1:12" x14ac:dyDescent="0.25">
      <c r="A176" s="145"/>
      <c r="L176" s="145"/>
    </row>
    <row r="177" spans="1:12" x14ac:dyDescent="0.25">
      <c r="A177" s="145"/>
      <c r="L177" s="145"/>
    </row>
    <row r="178" spans="1:12" x14ac:dyDescent="0.25">
      <c r="A178" s="145"/>
      <c r="L178" s="145"/>
    </row>
    <row r="179" spans="1:12" x14ac:dyDescent="0.25">
      <c r="A179" s="145"/>
      <c r="L179" s="145"/>
    </row>
    <row r="180" spans="1:12" x14ac:dyDescent="0.25">
      <c r="A180" s="145"/>
      <c r="L180" s="145"/>
    </row>
    <row r="181" spans="1:12" x14ac:dyDescent="0.25">
      <c r="A181" s="145"/>
      <c r="L181" s="145"/>
    </row>
    <row r="182" spans="1:12" x14ac:dyDescent="0.25">
      <c r="A182" s="145"/>
      <c r="L182" s="145"/>
    </row>
    <row r="183" spans="1:12" x14ac:dyDescent="0.25">
      <c r="A183" s="145"/>
      <c r="L183" s="145"/>
    </row>
    <row r="184" spans="1:12" x14ac:dyDescent="0.25">
      <c r="A184" s="145"/>
      <c r="L184" s="145"/>
    </row>
    <row r="185" spans="1:12" x14ac:dyDescent="0.25">
      <c r="A185" s="145"/>
      <c r="L185" s="145"/>
    </row>
    <row r="186" spans="1:12" x14ac:dyDescent="0.25">
      <c r="A186" s="145"/>
      <c r="L186" s="145"/>
    </row>
    <row r="187" spans="1:12" x14ac:dyDescent="0.25">
      <c r="A187" s="145"/>
      <c r="L187" s="145"/>
    </row>
    <row r="188" spans="1:12" x14ac:dyDescent="0.25">
      <c r="A188" s="145"/>
      <c r="L188" s="145"/>
    </row>
    <row r="189" spans="1:12" x14ac:dyDescent="0.25">
      <c r="A189" s="145"/>
      <c r="L189" s="145"/>
    </row>
    <row r="190" spans="1:12" x14ac:dyDescent="0.25">
      <c r="A190" s="145"/>
      <c r="L190" s="145"/>
    </row>
    <row r="191" spans="1:12" x14ac:dyDescent="0.25">
      <c r="A191" s="145"/>
      <c r="L191" s="145"/>
    </row>
    <row r="192" spans="1:12" x14ac:dyDescent="0.25">
      <c r="A192" s="145"/>
      <c r="L192" s="145"/>
    </row>
    <row r="193" spans="1:12" x14ac:dyDescent="0.25">
      <c r="A193" s="145"/>
      <c r="L193" s="145"/>
    </row>
    <row r="194" spans="1:12" x14ac:dyDescent="0.25">
      <c r="A194" s="145"/>
      <c r="L194" s="145"/>
    </row>
    <row r="195" spans="1:12" x14ac:dyDescent="0.25">
      <c r="A195" s="145"/>
      <c r="L195" s="145"/>
    </row>
    <row r="196" spans="1:12" x14ac:dyDescent="0.25">
      <c r="A196" s="145"/>
      <c r="L196" s="145"/>
    </row>
    <row r="197" spans="1:12" x14ac:dyDescent="0.25">
      <c r="A197" s="145"/>
      <c r="L197" s="145"/>
    </row>
    <row r="198" spans="1:12" x14ac:dyDescent="0.25">
      <c r="A198" s="145"/>
      <c r="L198" s="145"/>
    </row>
    <row r="199" spans="1:12" x14ac:dyDescent="0.25">
      <c r="A199" s="145"/>
      <c r="L199" s="145"/>
    </row>
    <row r="200" spans="1:12" x14ac:dyDescent="0.25">
      <c r="A200" s="145"/>
      <c r="L200" s="145"/>
    </row>
    <row r="201" spans="1:12" x14ac:dyDescent="0.25">
      <c r="A201" s="145"/>
      <c r="L201" s="145"/>
    </row>
    <row r="202" spans="1:12" x14ac:dyDescent="0.25">
      <c r="A202" s="145"/>
      <c r="L202" s="145"/>
    </row>
    <row r="203" spans="1:12" x14ac:dyDescent="0.25">
      <c r="A203" s="145"/>
      <c r="L203" s="145"/>
    </row>
    <row r="204" spans="1:12" x14ac:dyDescent="0.25">
      <c r="A204" s="145"/>
      <c r="L204" s="145"/>
    </row>
    <row r="205" spans="1:12" x14ac:dyDescent="0.25">
      <c r="A205" s="145"/>
      <c r="L205" s="145"/>
    </row>
    <row r="206" spans="1:12" x14ac:dyDescent="0.25">
      <c r="A206" s="145"/>
      <c r="L206" s="145"/>
    </row>
    <row r="207" spans="1:12" x14ac:dyDescent="0.25">
      <c r="A207" s="145"/>
      <c r="L207" s="145"/>
    </row>
    <row r="208" spans="1:12" x14ac:dyDescent="0.25">
      <c r="A208" s="145"/>
      <c r="L208" s="145"/>
    </row>
    <row r="209" spans="1:12" x14ac:dyDescent="0.25">
      <c r="A209" s="145"/>
      <c r="L209" s="145"/>
    </row>
    <row r="210" spans="1:12" x14ac:dyDescent="0.25">
      <c r="A210" s="145"/>
      <c r="L210" s="145"/>
    </row>
    <row r="211" spans="1:12" x14ac:dyDescent="0.25">
      <c r="A211" s="145"/>
      <c r="L211" s="145"/>
    </row>
    <row r="212" spans="1:12" x14ac:dyDescent="0.25">
      <c r="A212" s="145"/>
      <c r="L212" s="145"/>
    </row>
    <row r="213" spans="1:12" x14ac:dyDescent="0.25">
      <c r="A213" s="145"/>
      <c r="L213" s="145"/>
    </row>
    <row r="214" spans="1:12" x14ac:dyDescent="0.25">
      <c r="A214" s="145"/>
      <c r="L214" s="145"/>
    </row>
    <row r="215" spans="1:12" x14ac:dyDescent="0.25">
      <c r="A215" s="145"/>
      <c r="L215" s="145"/>
    </row>
    <row r="216" spans="1:12" x14ac:dyDescent="0.25">
      <c r="A216" s="145"/>
      <c r="L216" s="145"/>
    </row>
    <row r="217" spans="1:12" x14ac:dyDescent="0.25">
      <c r="A217" s="145"/>
      <c r="L217" s="145"/>
    </row>
    <row r="218" spans="1:12" x14ac:dyDescent="0.25">
      <c r="A218" s="145"/>
      <c r="L218" s="145"/>
    </row>
    <row r="219" spans="1:12" x14ac:dyDescent="0.25">
      <c r="A219" s="145"/>
      <c r="L219" s="145"/>
    </row>
    <row r="220" spans="1:12" x14ac:dyDescent="0.25">
      <c r="A220" s="145"/>
      <c r="L220" s="145"/>
    </row>
    <row r="221" spans="1:12" x14ac:dyDescent="0.25">
      <c r="A221" s="145"/>
      <c r="L221" s="145"/>
    </row>
    <row r="222" spans="1:12" x14ac:dyDescent="0.25">
      <c r="A222" s="145"/>
      <c r="L222" s="145"/>
    </row>
    <row r="223" spans="1:12" x14ac:dyDescent="0.25">
      <c r="A223" s="145"/>
      <c r="L223" s="145"/>
    </row>
    <row r="224" spans="1:12" x14ac:dyDescent="0.25">
      <c r="A224" s="145"/>
      <c r="L224" s="145"/>
    </row>
    <row r="225" spans="1:12" x14ac:dyDescent="0.25">
      <c r="A225" s="145"/>
      <c r="L225" s="145"/>
    </row>
    <row r="226" spans="1:12" x14ac:dyDescent="0.25">
      <c r="A226" s="145"/>
      <c r="L226" s="145"/>
    </row>
    <row r="227" spans="1:12" x14ac:dyDescent="0.25">
      <c r="A227" s="145"/>
      <c r="L227" s="145"/>
    </row>
    <row r="228" spans="1:12" x14ac:dyDescent="0.25">
      <c r="A228" s="145"/>
      <c r="L228" s="145"/>
    </row>
    <row r="229" spans="1:12" x14ac:dyDescent="0.25">
      <c r="A229" s="145"/>
      <c r="L229" s="145"/>
    </row>
    <row r="230" spans="1:12" x14ac:dyDescent="0.25">
      <c r="A230" s="145"/>
      <c r="L230" s="145"/>
    </row>
    <row r="231" spans="1:12" x14ac:dyDescent="0.25">
      <c r="A231" s="145"/>
      <c r="L231" s="145"/>
    </row>
    <row r="232" spans="1:12" x14ac:dyDescent="0.25">
      <c r="A232" s="145"/>
      <c r="L232" s="145"/>
    </row>
    <row r="233" spans="1:12" x14ac:dyDescent="0.25">
      <c r="A233" s="145"/>
      <c r="L233" s="145"/>
    </row>
    <row r="234" spans="1:12" x14ac:dyDescent="0.25">
      <c r="A234" s="145"/>
      <c r="L234" s="145"/>
    </row>
    <row r="235" spans="1:12" x14ac:dyDescent="0.25">
      <c r="A235" s="145"/>
      <c r="L235" s="145"/>
    </row>
    <row r="236" spans="1:12" x14ac:dyDescent="0.25">
      <c r="A236" s="145"/>
      <c r="L236" s="145"/>
    </row>
    <row r="237" spans="1:12" x14ac:dyDescent="0.25">
      <c r="A237" s="145"/>
      <c r="L237" s="145"/>
    </row>
    <row r="238" spans="1:12" x14ac:dyDescent="0.25">
      <c r="A238" s="145"/>
      <c r="L238" s="145"/>
    </row>
    <row r="239" spans="1:12" x14ac:dyDescent="0.25">
      <c r="A239" s="145"/>
      <c r="L239" s="145"/>
    </row>
    <row r="240" spans="1:12" x14ac:dyDescent="0.25">
      <c r="A240" s="145"/>
      <c r="L240" s="145"/>
    </row>
    <row r="241" spans="1:12" x14ac:dyDescent="0.25">
      <c r="A241" s="145"/>
      <c r="L241" s="145"/>
    </row>
    <row r="242" spans="1:12" x14ac:dyDescent="0.25">
      <c r="A242" s="145"/>
      <c r="L242" s="145"/>
    </row>
    <row r="243" spans="1:12" x14ac:dyDescent="0.25">
      <c r="A243" s="145"/>
      <c r="L243" s="145"/>
    </row>
    <row r="244" spans="1:12" x14ac:dyDescent="0.25">
      <c r="A244" s="145"/>
      <c r="L244" s="145"/>
    </row>
    <row r="245" spans="1:12" x14ac:dyDescent="0.25">
      <c r="A245" s="145"/>
      <c r="L245" s="145"/>
    </row>
    <row r="246" spans="1:12" x14ac:dyDescent="0.25">
      <c r="A246" s="145"/>
      <c r="L246" s="145"/>
    </row>
    <row r="247" spans="1:12" x14ac:dyDescent="0.25">
      <c r="A247" s="145"/>
      <c r="L247" s="145"/>
    </row>
    <row r="248" spans="1:12" x14ac:dyDescent="0.25">
      <c r="A248" s="145"/>
      <c r="L248" s="145"/>
    </row>
    <row r="249" spans="1:12" x14ac:dyDescent="0.25">
      <c r="A249" s="145"/>
      <c r="L249" s="145"/>
    </row>
    <row r="250" spans="1:12" x14ac:dyDescent="0.25">
      <c r="A250" s="145"/>
      <c r="L250" s="145"/>
    </row>
    <row r="251" spans="1:12" x14ac:dyDescent="0.25">
      <c r="A251" s="145"/>
      <c r="L251" s="145"/>
    </row>
    <row r="252" spans="1:12" x14ac:dyDescent="0.25">
      <c r="A252" s="145"/>
      <c r="L252" s="145"/>
    </row>
    <row r="253" spans="1:12" x14ac:dyDescent="0.25">
      <c r="A253" s="145"/>
      <c r="L253" s="145"/>
    </row>
    <row r="254" spans="1:12" x14ac:dyDescent="0.25">
      <c r="A254" s="145"/>
      <c r="L254" s="145"/>
    </row>
    <row r="255" spans="1:12" x14ac:dyDescent="0.25">
      <c r="A255" s="145"/>
      <c r="L255" s="145"/>
    </row>
    <row r="256" spans="1:12" x14ac:dyDescent="0.25">
      <c r="A256" s="145"/>
      <c r="L256" s="145"/>
    </row>
    <row r="257" spans="1:12" x14ac:dyDescent="0.25">
      <c r="A257" s="145"/>
      <c r="L257" s="145"/>
    </row>
    <row r="258" spans="1:12" x14ac:dyDescent="0.25">
      <c r="A258" s="145"/>
      <c r="L258" s="145"/>
    </row>
    <row r="259" spans="1:12" x14ac:dyDescent="0.25">
      <c r="A259" s="145"/>
      <c r="L259" s="145"/>
    </row>
    <row r="260" spans="1:12" x14ac:dyDescent="0.25">
      <c r="A260" s="145"/>
      <c r="L260" s="145"/>
    </row>
    <row r="261" spans="1:12" x14ac:dyDescent="0.25">
      <c r="A261" s="145"/>
      <c r="L261" s="145"/>
    </row>
    <row r="262" spans="1:12" x14ac:dyDescent="0.25">
      <c r="A262" s="145"/>
      <c r="L262" s="145"/>
    </row>
    <row r="263" spans="1:12" x14ac:dyDescent="0.25">
      <c r="A263" s="145"/>
      <c r="L263" s="145"/>
    </row>
    <row r="264" spans="1:12" x14ac:dyDescent="0.25">
      <c r="A264" s="145"/>
      <c r="L264" s="145"/>
    </row>
    <row r="265" spans="1:12" x14ac:dyDescent="0.25">
      <c r="A265" s="145"/>
      <c r="L265" s="145"/>
    </row>
    <row r="266" spans="1:12" x14ac:dyDescent="0.25">
      <c r="A266" s="145"/>
      <c r="L266" s="145"/>
    </row>
    <row r="267" spans="1:12" x14ac:dyDescent="0.25">
      <c r="A267" s="145"/>
      <c r="L267" s="145"/>
    </row>
    <row r="268" spans="1:12" x14ac:dyDescent="0.25">
      <c r="A268" s="145"/>
      <c r="L268" s="145"/>
    </row>
    <row r="269" spans="1:12" x14ac:dyDescent="0.25">
      <c r="A269" s="145"/>
      <c r="L269" s="145"/>
    </row>
    <row r="270" spans="1:12" x14ac:dyDescent="0.25">
      <c r="A270" s="145"/>
      <c r="L270" s="145"/>
    </row>
    <row r="271" spans="1:12" x14ac:dyDescent="0.25">
      <c r="A271" s="145"/>
      <c r="L271" s="145"/>
    </row>
    <row r="272" spans="1:12" x14ac:dyDescent="0.25">
      <c r="A272" s="145"/>
      <c r="L272" s="145"/>
    </row>
    <row r="273" spans="1:12" x14ac:dyDescent="0.25">
      <c r="A273" s="145"/>
      <c r="L273" s="145"/>
    </row>
    <row r="274" spans="1:12" x14ac:dyDescent="0.25">
      <c r="A274" s="145"/>
      <c r="L274" s="145"/>
    </row>
    <row r="275" spans="1:12" x14ac:dyDescent="0.25">
      <c r="A275" s="145"/>
      <c r="L275" s="145"/>
    </row>
    <row r="276" spans="1:12" x14ac:dyDescent="0.25">
      <c r="A276" s="145"/>
      <c r="L276" s="145"/>
    </row>
    <row r="277" spans="1:12" x14ac:dyDescent="0.25">
      <c r="A277" s="145"/>
      <c r="L277" s="145"/>
    </row>
    <row r="278" spans="1:12" x14ac:dyDescent="0.25">
      <c r="A278" s="145"/>
      <c r="L278" s="145"/>
    </row>
    <row r="279" spans="1:12" x14ac:dyDescent="0.25">
      <c r="A279" s="145"/>
      <c r="L279" s="145"/>
    </row>
    <row r="280" spans="1:12" x14ac:dyDescent="0.25">
      <c r="A280" s="145"/>
      <c r="L280" s="145"/>
    </row>
    <row r="281" spans="1:12" x14ac:dyDescent="0.25">
      <c r="A281" s="145"/>
      <c r="L281" s="145"/>
    </row>
    <row r="282" spans="1:12" x14ac:dyDescent="0.25">
      <c r="A282" s="145"/>
      <c r="L282" s="145"/>
    </row>
    <row r="283" spans="1:12" x14ac:dyDescent="0.25">
      <c r="A283" s="145"/>
      <c r="L283" s="145"/>
    </row>
    <row r="284" spans="1:12" x14ac:dyDescent="0.25">
      <c r="A284" s="145"/>
      <c r="L284" s="145"/>
    </row>
    <row r="285" spans="1:12" x14ac:dyDescent="0.25">
      <c r="A285" s="145"/>
      <c r="L285" s="145"/>
    </row>
    <row r="286" spans="1:12" x14ac:dyDescent="0.25">
      <c r="A286" s="145"/>
      <c r="L286" s="145"/>
    </row>
    <row r="287" spans="1:12" x14ac:dyDescent="0.25">
      <c r="A287" s="145"/>
      <c r="L287" s="145"/>
    </row>
    <row r="288" spans="1:12" x14ac:dyDescent="0.25">
      <c r="A288" s="145"/>
      <c r="L288" s="145"/>
    </row>
    <row r="289" spans="1:12" x14ac:dyDescent="0.25">
      <c r="A289" s="145"/>
      <c r="L289" s="145"/>
    </row>
    <row r="290" spans="1:12" x14ac:dyDescent="0.25">
      <c r="A290" s="145"/>
      <c r="L290" s="145"/>
    </row>
    <row r="291" spans="1:12" x14ac:dyDescent="0.25">
      <c r="A291" s="145"/>
      <c r="L291" s="145"/>
    </row>
    <row r="292" spans="1:12" x14ac:dyDescent="0.25">
      <c r="A292" s="145"/>
      <c r="L292" s="145"/>
    </row>
    <row r="293" spans="1:12" x14ac:dyDescent="0.25">
      <c r="A293" s="145"/>
      <c r="L293" s="145"/>
    </row>
    <row r="294" spans="1:12" x14ac:dyDescent="0.25">
      <c r="A294" s="145"/>
      <c r="L294" s="145"/>
    </row>
    <row r="295" spans="1:12" x14ac:dyDescent="0.25">
      <c r="A295" s="145"/>
      <c r="L295" s="145"/>
    </row>
    <row r="296" spans="1:12" x14ac:dyDescent="0.25">
      <c r="A296" s="145"/>
      <c r="L296" s="145"/>
    </row>
    <row r="297" spans="1:12" x14ac:dyDescent="0.25">
      <c r="A297" s="145"/>
      <c r="L297" s="145"/>
    </row>
    <row r="298" spans="1:12" x14ac:dyDescent="0.25">
      <c r="A298" s="145"/>
      <c r="L298" s="145"/>
    </row>
    <row r="299" spans="1:12" x14ac:dyDescent="0.25">
      <c r="A299" s="145"/>
      <c r="L299" s="145"/>
    </row>
    <row r="300" spans="1:12" x14ac:dyDescent="0.25">
      <c r="A300" s="145"/>
      <c r="L300" s="145"/>
    </row>
    <row r="301" spans="1:12" x14ac:dyDescent="0.25">
      <c r="A301" s="145"/>
      <c r="L301" s="145"/>
    </row>
    <row r="302" spans="1:12" x14ac:dyDescent="0.25">
      <c r="A302" s="145"/>
      <c r="L302" s="145"/>
    </row>
    <row r="303" spans="1:12" x14ac:dyDescent="0.25">
      <c r="A303" s="145"/>
      <c r="L303" s="145"/>
    </row>
    <row r="304" spans="1:12" x14ac:dyDescent="0.25">
      <c r="A304" s="145"/>
      <c r="L304" s="145"/>
    </row>
    <row r="305" spans="1:12" x14ac:dyDescent="0.25">
      <c r="A305" s="145"/>
      <c r="L305" s="145"/>
    </row>
    <row r="306" spans="1:12" x14ac:dyDescent="0.25">
      <c r="A306" s="145"/>
      <c r="L306" s="145"/>
    </row>
    <row r="307" spans="1:12" x14ac:dyDescent="0.25">
      <c r="A307" s="145"/>
      <c r="L307" s="145"/>
    </row>
    <row r="308" spans="1:12" x14ac:dyDescent="0.25">
      <c r="A308" s="145"/>
      <c r="L308" s="145"/>
    </row>
    <row r="309" spans="1:12" x14ac:dyDescent="0.25">
      <c r="A309" s="145"/>
      <c r="L309" s="145"/>
    </row>
    <row r="310" spans="1:12" x14ac:dyDescent="0.25">
      <c r="A310" s="145"/>
      <c r="L310" s="145"/>
    </row>
    <row r="311" spans="1:12" x14ac:dyDescent="0.25">
      <c r="A311" s="145"/>
      <c r="L311" s="145"/>
    </row>
    <row r="312" spans="1:12" x14ac:dyDescent="0.25">
      <c r="A312" s="145"/>
      <c r="L312" s="145"/>
    </row>
    <row r="313" spans="1:12" x14ac:dyDescent="0.25">
      <c r="A313" s="145"/>
      <c r="L313" s="145"/>
    </row>
    <row r="314" spans="1:12" x14ac:dyDescent="0.25">
      <c r="A314" s="145"/>
      <c r="L314" s="145"/>
    </row>
    <row r="315" spans="1:12" x14ac:dyDescent="0.25">
      <c r="A315" s="145"/>
      <c r="L315" s="145"/>
    </row>
    <row r="316" spans="1:12" x14ac:dyDescent="0.25">
      <c r="A316" s="145"/>
      <c r="L316" s="145"/>
    </row>
    <row r="317" spans="1:12" x14ac:dyDescent="0.25">
      <c r="A317" s="145"/>
      <c r="L317" s="145"/>
    </row>
    <row r="318" spans="1:12" x14ac:dyDescent="0.25">
      <c r="A318" s="145"/>
      <c r="L318" s="145"/>
    </row>
    <row r="319" spans="1:12" x14ac:dyDescent="0.25">
      <c r="A319" s="145"/>
      <c r="L319" s="145"/>
    </row>
    <row r="320" spans="1:12" x14ac:dyDescent="0.25">
      <c r="A320" s="145"/>
      <c r="L320" s="145"/>
    </row>
    <row r="321" spans="1:12" x14ac:dyDescent="0.25">
      <c r="A321" s="145"/>
      <c r="L321" s="145"/>
    </row>
    <row r="322" spans="1:12" x14ac:dyDescent="0.25">
      <c r="A322" s="145"/>
      <c r="L322" s="145"/>
    </row>
    <row r="323" spans="1:12" x14ac:dyDescent="0.25">
      <c r="A323" s="145"/>
      <c r="L323" s="145"/>
    </row>
    <row r="324" spans="1:12" x14ac:dyDescent="0.25">
      <c r="A324" s="145"/>
      <c r="L324" s="145"/>
    </row>
    <row r="325" spans="1:12" x14ac:dyDescent="0.25">
      <c r="A325" s="145"/>
      <c r="L325" s="145"/>
    </row>
    <row r="326" spans="1:12" x14ac:dyDescent="0.25">
      <c r="A326" s="145"/>
      <c r="L326" s="145"/>
    </row>
    <row r="327" spans="1:12" x14ac:dyDescent="0.25">
      <c r="A327" s="145"/>
      <c r="L327" s="145"/>
    </row>
    <row r="328" spans="1:12" x14ac:dyDescent="0.25">
      <c r="A328" s="145"/>
      <c r="L328" s="145"/>
    </row>
    <row r="329" spans="1:12" x14ac:dyDescent="0.25">
      <c r="A329" s="145"/>
      <c r="L329" s="145"/>
    </row>
    <row r="330" spans="1:12" x14ac:dyDescent="0.25">
      <c r="A330" s="145"/>
      <c r="L330" s="145"/>
    </row>
    <row r="331" spans="1:12" x14ac:dyDescent="0.25">
      <c r="A331" s="145"/>
      <c r="L331" s="145"/>
    </row>
    <row r="332" spans="1:12" x14ac:dyDescent="0.25">
      <c r="A332" s="145"/>
      <c r="L332" s="145"/>
    </row>
    <row r="333" spans="1:12" x14ac:dyDescent="0.25">
      <c r="A333" s="145"/>
      <c r="L333" s="145"/>
    </row>
    <row r="334" spans="1:12" x14ac:dyDescent="0.25">
      <c r="A334" s="145"/>
      <c r="L334" s="145"/>
    </row>
    <row r="335" spans="1:12" x14ac:dyDescent="0.25">
      <c r="A335" s="145"/>
      <c r="L335" s="145"/>
    </row>
    <row r="336" spans="1:12" x14ac:dyDescent="0.25">
      <c r="A336" s="145"/>
      <c r="L336" s="145"/>
    </row>
    <row r="337" spans="1:12" x14ac:dyDescent="0.25">
      <c r="A337" s="145"/>
      <c r="L337" s="145"/>
    </row>
    <row r="338" spans="1:12" x14ac:dyDescent="0.25">
      <c r="A338" s="145"/>
      <c r="L338" s="145"/>
    </row>
    <row r="339" spans="1:12" x14ac:dyDescent="0.25">
      <c r="A339" s="145"/>
      <c r="L339" s="145"/>
    </row>
    <row r="340" spans="1:12" x14ac:dyDescent="0.25">
      <c r="A340" s="145"/>
      <c r="L340" s="145"/>
    </row>
    <row r="341" spans="1:12" x14ac:dyDescent="0.25">
      <c r="A341" s="145"/>
      <c r="L341" s="145"/>
    </row>
    <row r="342" spans="1:12" x14ac:dyDescent="0.25">
      <c r="A342" s="145"/>
      <c r="L342" s="145"/>
    </row>
    <row r="343" spans="1:12" x14ac:dyDescent="0.25">
      <c r="A343" s="145"/>
      <c r="L343" s="145"/>
    </row>
    <row r="344" spans="1:12" x14ac:dyDescent="0.25">
      <c r="A344" s="145"/>
      <c r="L344" s="145"/>
    </row>
    <row r="345" spans="1:12" x14ac:dyDescent="0.25">
      <c r="A345" s="145"/>
      <c r="L345" s="145"/>
    </row>
    <row r="346" spans="1:12" x14ac:dyDescent="0.25">
      <c r="A346" s="145"/>
      <c r="L346" s="145"/>
    </row>
    <row r="347" spans="1:12" x14ac:dyDescent="0.25">
      <c r="A347" s="145"/>
      <c r="L347" s="145"/>
    </row>
    <row r="348" spans="1:12" x14ac:dyDescent="0.25">
      <c r="A348" s="145"/>
      <c r="L348" s="145"/>
    </row>
    <row r="349" spans="1:12" x14ac:dyDescent="0.25">
      <c r="A349" s="145"/>
      <c r="L349" s="145"/>
    </row>
    <row r="350" spans="1:12" x14ac:dyDescent="0.25">
      <c r="A350" s="145"/>
      <c r="L350" s="145"/>
    </row>
    <row r="351" spans="1:12" x14ac:dyDescent="0.25">
      <c r="A351" s="145"/>
      <c r="L351" s="145"/>
    </row>
    <row r="352" spans="1:12" x14ac:dyDescent="0.25">
      <c r="A352" s="145"/>
      <c r="L352" s="145"/>
    </row>
    <row r="353" spans="1:12" x14ac:dyDescent="0.25">
      <c r="A353" s="145"/>
      <c r="L353" s="145"/>
    </row>
    <row r="354" spans="1:12" x14ac:dyDescent="0.25">
      <c r="A354" s="145"/>
      <c r="L354" s="145"/>
    </row>
    <row r="355" spans="1:12" x14ac:dyDescent="0.25">
      <c r="A355" s="145"/>
      <c r="L355" s="145"/>
    </row>
    <row r="356" spans="1:12" x14ac:dyDescent="0.25">
      <c r="A356" s="145"/>
      <c r="L356" s="145"/>
    </row>
    <row r="357" spans="1:12" x14ac:dyDescent="0.25">
      <c r="A357" s="145"/>
      <c r="L357" s="145"/>
    </row>
    <row r="358" spans="1:12" x14ac:dyDescent="0.25">
      <c r="A358" s="145"/>
      <c r="L358" s="145"/>
    </row>
    <row r="359" spans="1:12" x14ac:dyDescent="0.25">
      <c r="A359" s="145"/>
      <c r="L359" s="145"/>
    </row>
    <row r="360" spans="1:12" x14ac:dyDescent="0.25">
      <c r="A360" s="145"/>
      <c r="L360" s="145"/>
    </row>
    <row r="361" spans="1:12" x14ac:dyDescent="0.25">
      <c r="A361" s="145"/>
      <c r="L361" s="145"/>
    </row>
    <row r="362" spans="1:12" x14ac:dyDescent="0.25">
      <c r="A362" s="145"/>
      <c r="L362" s="145"/>
    </row>
    <row r="363" spans="1:12" x14ac:dyDescent="0.25">
      <c r="A363" s="145"/>
      <c r="L363" s="145"/>
    </row>
    <row r="364" spans="1:12" x14ac:dyDescent="0.25">
      <c r="A364" s="145"/>
      <c r="L364" s="145"/>
    </row>
    <row r="365" spans="1:12" x14ac:dyDescent="0.25">
      <c r="A365" s="145"/>
      <c r="L365" s="145"/>
    </row>
    <row r="366" spans="1:12" x14ac:dyDescent="0.25">
      <c r="A366" s="145"/>
      <c r="L366" s="145"/>
    </row>
    <row r="367" spans="1:12" x14ac:dyDescent="0.25">
      <c r="A367" s="145"/>
      <c r="L367" s="145"/>
    </row>
    <row r="368" spans="1:12" x14ac:dyDescent="0.25">
      <c r="A368" s="145"/>
      <c r="L368" s="145"/>
    </row>
    <row r="369" spans="1:12" x14ac:dyDescent="0.25">
      <c r="A369" s="145"/>
      <c r="L369" s="145"/>
    </row>
    <row r="370" spans="1:12" x14ac:dyDescent="0.25">
      <c r="A370" s="145"/>
      <c r="L370" s="145"/>
    </row>
    <row r="371" spans="1:12" x14ac:dyDescent="0.25">
      <c r="A371" s="145"/>
      <c r="L371" s="145"/>
    </row>
    <row r="372" spans="1:12" x14ac:dyDescent="0.25">
      <c r="A372" s="145"/>
      <c r="L372" s="145"/>
    </row>
    <row r="373" spans="1:12" x14ac:dyDescent="0.25">
      <c r="A373" s="145"/>
      <c r="L373" s="145"/>
    </row>
    <row r="374" spans="1:12" x14ac:dyDescent="0.25">
      <c r="A374" s="145"/>
      <c r="L374" s="145"/>
    </row>
    <row r="375" spans="1:12" x14ac:dyDescent="0.25">
      <c r="A375" s="145"/>
      <c r="L375" s="145"/>
    </row>
    <row r="376" spans="1:12" x14ac:dyDescent="0.25">
      <c r="A376" s="145"/>
      <c r="L376" s="145"/>
    </row>
    <row r="377" spans="1:12" x14ac:dyDescent="0.25">
      <c r="A377" s="145"/>
      <c r="L377" s="145"/>
    </row>
    <row r="378" spans="1:12" x14ac:dyDescent="0.25">
      <c r="A378" s="145"/>
      <c r="L378" s="145"/>
    </row>
    <row r="379" spans="1:12" x14ac:dyDescent="0.25">
      <c r="A379" s="145"/>
      <c r="L379" s="145"/>
    </row>
    <row r="380" spans="1:12" x14ac:dyDescent="0.25">
      <c r="A380" s="145"/>
      <c r="L380" s="145"/>
    </row>
    <row r="381" spans="1:12" x14ac:dyDescent="0.25">
      <c r="A381" s="145"/>
      <c r="L381" s="145"/>
    </row>
    <row r="382" spans="1:12" x14ac:dyDescent="0.25">
      <c r="A382" s="145"/>
      <c r="L382" s="145"/>
    </row>
    <row r="383" spans="1:12" x14ac:dyDescent="0.25">
      <c r="A383" s="145"/>
      <c r="L383" s="145"/>
    </row>
    <row r="384" spans="1:12" x14ac:dyDescent="0.25">
      <c r="A384" s="145"/>
      <c r="L384" s="145"/>
    </row>
    <row r="385" spans="1:12" x14ac:dyDescent="0.25">
      <c r="A385" s="145"/>
      <c r="L385" s="145"/>
    </row>
    <row r="386" spans="1:12" x14ac:dyDescent="0.25">
      <c r="A386" s="145"/>
      <c r="L386" s="145"/>
    </row>
    <row r="387" spans="1:12" x14ac:dyDescent="0.25">
      <c r="A387" s="145"/>
      <c r="L387" s="145"/>
    </row>
    <row r="388" spans="1:12" x14ac:dyDescent="0.25">
      <c r="A388" s="145"/>
      <c r="L388" s="145"/>
    </row>
    <row r="389" spans="1:12" x14ac:dyDescent="0.25">
      <c r="A389" s="145"/>
      <c r="L389" s="145"/>
    </row>
    <row r="390" spans="1:12" x14ac:dyDescent="0.25">
      <c r="A390" s="145"/>
      <c r="L390" s="145"/>
    </row>
    <row r="391" spans="1:12" x14ac:dyDescent="0.25">
      <c r="A391" s="145"/>
      <c r="L391" s="145"/>
    </row>
    <row r="392" spans="1:12" x14ac:dyDescent="0.25">
      <c r="A392" s="145"/>
      <c r="L392" s="145"/>
    </row>
    <row r="393" spans="1:12" x14ac:dyDescent="0.25">
      <c r="A393" s="145"/>
      <c r="L393" s="145"/>
    </row>
    <row r="394" spans="1:12" x14ac:dyDescent="0.25">
      <c r="A394" s="145"/>
      <c r="L394" s="145"/>
    </row>
    <row r="395" spans="1:12" x14ac:dyDescent="0.25">
      <c r="A395" s="145"/>
      <c r="L395" s="145"/>
    </row>
    <row r="396" spans="1:12" x14ac:dyDescent="0.25">
      <c r="A396" s="145"/>
      <c r="L396" s="145"/>
    </row>
    <row r="397" spans="1:12" x14ac:dyDescent="0.25">
      <c r="A397" s="145"/>
      <c r="L397" s="145"/>
    </row>
    <row r="398" spans="1:12" x14ac:dyDescent="0.25">
      <c r="A398" s="145"/>
      <c r="L398" s="145"/>
    </row>
    <row r="399" spans="1:12" x14ac:dyDescent="0.25">
      <c r="A399" s="145"/>
      <c r="L399" s="145"/>
    </row>
    <row r="400" spans="1:12" x14ac:dyDescent="0.25">
      <c r="A400" s="145"/>
      <c r="L400" s="145"/>
    </row>
    <row r="401" spans="1:12" x14ac:dyDescent="0.25">
      <c r="A401" s="145"/>
      <c r="L401" s="145"/>
    </row>
    <row r="402" spans="1:12" x14ac:dyDescent="0.25">
      <c r="A402" s="145"/>
      <c r="L402" s="145"/>
    </row>
    <row r="403" spans="1:12" x14ac:dyDescent="0.25">
      <c r="A403" s="145"/>
      <c r="L403" s="145"/>
    </row>
    <row r="404" spans="1:12" x14ac:dyDescent="0.25">
      <c r="A404" s="145"/>
      <c r="L404" s="145"/>
    </row>
    <row r="405" spans="1:12" x14ac:dyDescent="0.25">
      <c r="A405" s="145"/>
      <c r="L405" s="145"/>
    </row>
    <row r="406" spans="1:12" x14ac:dyDescent="0.25">
      <c r="A406" s="145"/>
      <c r="L406" s="145"/>
    </row>
    <row r="407" spans="1:12" x14ac:dyDescent="0.25">
      <c r="A407" s="145"/>
      <c r="L407" s="145"/>
    </row>
    <row r="408" spans="1:12" x14ac:dyDescent="0.25">
      <c r="A408" s="145"/>
      <c r="L408" s="145"/>
    </row>
    <row r="409" spans="1:12" x14ac:dyDescent="0.25">
      <c r="A409" s="145"/>
      <c r="L409" s="145"/>
    </row>
    <row r="410" spans="1:12" x14ac:dyDescent="0.25">
      <c r="A410" s="145"/>
      <c r="L410" s="145"/>
    </row>
    <row r="411" spans="1:12" x14ac:dyDescent="0.25">
      <c r="A411" s="145"/>
      <c r="L411" s="145"/>
    </row>
    <row r="412" spans="1:12" x14ac:dyDescent="0.25">
      <c r="A412" s="145"/>
      <c r="L412" s="145"/>
    </row>
    <row r="413" spans="1:12" x14ac:dyDescent="0.25">
      <c r="A413" s="145"/>
      <c r="L413" s="145"/>
    </row>
    <row r="414" spans="1:12" x14ac:dyDescent="0.25">
      <c r="A414" s="145"/>
      <c r="L414" s="145"/>
    </row>
    <row r="415" spans="1:12" x14ac:dyDescent="0.25">
      <c r="A415" s="145"/>
      <c r="L415" s="145"/>
    </row>
    <row r="416" spans="1:12" x14ac:dyDescent="0.25">
      <c r="A416" s="145"/>
      <c r="L416" s="145"/>
    </row>
    <row r="417" spans="1:12" x14ac:dyDescent="0.25">
      <c r="A417" s="145"/>
      <c r="L417" s="145"/>
    </row>
    <row r="418" spans="1:12" x14ac:dyDescent="0.25">
      <c r="A418" s="145"/>
      <c r="L418" s="145"/>
    </row>
    <row r="419" spans="1:12" x14ac:dyDescent="0.25">
      <c r="A419" s="145"/>
      <c r="L419" s="145"/>
    </row>
    <row r="420" spans="1:12" x14ac:dyDescent="0.25">
      <c r="A420" s="145"/>
      <c r="L420" s="145"/>
    </row>
    <row r="421" spans="1:12" x14ac:dyDescent="0.25">
      <c r="A421" s="145"/>
      <c r="L421" s="145"/>
    </row>
    <row r="422" spans="1:12" x14ac:dyDescent="0.25">
      <c r="A422" s="145"/>
      <c r="L422" s="145"/>
    </row>
    <row r="423" spans="1:12" x14ac:dyDescent="0.25">
      <c r="A423" s="145"/>
      <c r="L423" s="145"/>
    </row>
    <row r="424" spans="1:12" x14ac:dyDescent="0.25">
      <c r="A424" s="145"/>
      <c r="L424" s="145"/>
    </row>
    <row r="425" spans="1:12" x14ac:dyDescent="0.25">
      <c r="A425" s="145"/>
      <c r="L425" s="145"/>
    </row>
    <row r="426" spans="1:12" x14ac:dyDescent="0.25">
      <c r="A426" s="145"/>
      <c r="L426" s="145"/>
    </row>
    <row r="427" spans="1:12" x14ac:dyDescent="0.25">
      <c r="A427" s="145"/>
      <c r="L427" s="145"/>
    </row>
    <row r="428" spans="1:12" x14ac:dyDescent="0.25">
      <c r="A428" s="145"/>
      <c r="L428" s="145"/>
    </row>
    <row r="429" spans="1:12" x14ac:dyDescent="0.25">
      <c r="A429" s="145"/>
      <c r="L429" s="145"/>
    </row>
    <row r="430" spans="1:12" x14ac:dyDescent="0.25">
      <c r="A430" s="145"/>
      <c r="L430" s="145"/>
    </row>
    <row r="431" spans="1:12" x14ac:dyDescent="0.25">
      <c r="A431" s="145"/>
      <c r="L431" s="145"/>
    </row>
    <row r="432" spans="1:12" x14ac:dyDescent="0.25">
      <c r="A432" s="145"/>
      <c r="L432" s="145"/>
    </row>
    <row r="433" spans="1:12" x14ac:dyDescent="0.25">
      <c r="A433" s="145"/>
      <c r="L433" s="145"/>
    </row>
    <row r="434" spans="1:12" x14ac:dyDescent="0.25">
      <c r="A434" s="145"/>
      <c r="L434" s="145"/>
    </row>
    <row r="435" spans="1:12" x14ac:dyDescent="0.25">
      <c r="A435" s="145"/>
      <c r="L435" s="145"/>
    </row>
    <row r="436" spans="1:12" x14ac:dyDescent="0.25">
      <c r="A436" s="145"/>
      <c r="L436" s="145"/>
    </row>
    <row r="437" spans="1:12" x14ac:dyDescent="0.25">
      <c r="A437" s="145"/>
      <c r="L437" s="145"/>
    </row>
    <row r="438" spans="1:12" x14ac:dyDescent="0.25">
      <c r="A438" s="145"/>
      <c r="L438" s="145"/>
    </row>
    <row r="439" spans="1:12" x14ac:dyDescent="0.25">
      <c r="A439" s="145"/>
      <c r="L439" s="145"/>
    </row>
    <row r="440" spans="1:12" x14ac:dyDescent="0.25">
      <c r="A440" s="145"/>
      <c r="L440" s="145"/>
    </row>
    <row r="441" spans="1:12" x14ac:dyDescent="0.25">
      <c r="A441" s="145"/>
      <c r="L441" s="145"/>
    </row>
    <row r="442" spans="1:12" x14ac:dyDescent="0.25">
      <c r="A442" s="145"/>
      <c r="L442" s="145"/>
    </row>
    <row r="443" spans="1:12" x14ac:dyDescent="0.25">
      <c r="A443" s="145"/>
      <c r="L443" s="145"/>
    </row>
    <row r="444" spans="1:12" x14ac:dyDescent="0.25">
      <c r="A444" s="145"/>
      <c r="L444" s="145"/>
    </row>
    <row r="445" spans="1:12" x14ac:dyDescent="0.25">
      <c r="A445" s="145"/>
      <c r="L445" s="145"/>
    </row>
    <row r="446" spans="1:12" x14ac:dyDescent="0.25">
      <c r="A446" s="145"/>
      <c r="L446" s="145"/>
    </row>
    <row r="447" spans="1:12" x14ac:dyDescent="0.25">
      <c r="A447" s="145"/>
      <c r="L447" s="145"/>
    </row>
    <row r="448" spans="1:12" x14ac:dyDescent="0.25">
      <c r="A448" s="145"/>
      <c r="L448" s="145"/>
    </row>
    <row r="449" spans="1:12" x14ac:dyDescent="0.25">
      <c r="A449" s="145"/>
      <c r="L449" s="145"/>
    </row>
    <row r="450" spans="1:12" x14ac:dyDescent="0.25">
      <c r="A450" s="145"/>
      <c r="L450" s="145"/>
    </row>
    <row r="451" spans="1:12" x14ac:dyDescent="0.25">
      <c r="A451" s="145"/>
      <c r="L451" s="145"/>
    </row>
    <row r="452" spans="1:12" x14ac:dyDescent="0.25">
      <c r="A452" s="145"/>
      <c r="L452" s="145"/>
    </row>
    <row r="453" spans="1:12" x14ac:dyDescent="0.25">
      <c r="A453" s="145"/>
      <c r="L453" s="145"/>
    </row>
    <row r="454" spans="1:12" x14ac:dyDescent="0.25">
      <c r="A454" s="145"/>
      <c r="L454" s="145"/>
    </row>
    <row r="455" spans="1:12" x14ac:dyDescent="0.25">
      <c r="A455" s="145"/>
      <c r="L455" s="145"/>
    </row>
    <row r="456" spans="1:12" x14ac:dyDescent="0.25">
      <c r="A456" s="145"/>
      <c r="L456" s="145"/>
    </row>
    <row r="457" spans="1:12" x14ac:dyDescent="0.25">
      <c r="A457" s="145"/>
      <c r="L457" s="145"/>
    </row>
    <row r="458" spans="1:12" x14ac:dyDescent="0.25">
      <c r="A458" s="145"/>
      <c r="L458" s="145"/>
    </row>
    <row r="459" spans="1:12" x14ac:dyDescent="0.25">
      <c r="A459" s="145"/>
      <c r="L459" s="145"/>
    </row>
    <row r="460" spans="1:12" x14ac:dyDescent="0.25">
      <c r="A460" s="145"/>
      <c r="L460" s="145"/>
    </row>
    <row r="461" spans="1:12" x14ac:dyDescent="0.25">
      <c r="A461" s="145"/>
      <c r="L461" s="145"/>
    </row>
    <row r="462" spans="1:12" x14ac:dyDescent="0.25">
      <c r="A462" s="145"/>
      <c r="L462" s="145"/>
    </row>
    <row r="463" spans="1:12" x14ac:dyDescent="0.25">
      <c r="A463" s="145"/>
      <c r="L463" s="145"/>
    </row>
    <row r="464" spans="1:12" x14ac:dyDescent="0.25">
      <c r="A464" s="145"/>
      <c r="L464" s="145"/>
    </row>
    <row r="465" spans="1:12" x14ac:dyDescent="0.25">
      <c r="A465" s="145"/>
      <c r="L465" s="145"/>
    </row>
    <row r="466" spans="1:12" x14ac:dyDescent="0.25">
      <c r="A466" s="145"/>
      <c r="L466" s="145"/>
    </row>
    <row r="467" spans="1:12" x14ac:dyDescent="0.25">
      <c r="A467" s="145"/>
      <c r="L467" s="145"/>
    </row>
    <row r="468" spans="1:12" x14ac:dyDescent="0.25">
      <c r="A468" s="145"/>
      <c r="L468" s="145"/>
    </row>
    <row r="469" spans="1:12" x14ac:dyDescent="0.25">
      <c r="A469" s="145"/>
      <c r="L469" s="145"/>
    </row>
    <row r="470" spans="1:12" x14ac:dyDescent="0.25">
      <c r="A470" s="145"/>
      <c r="L470" s="145"/>
    </row>
    <row r="471" spans="1:12" x14ac:dyDescent="0.25">
      <c r="A471" s="145"/>
      <c r="L471" s="145"/>
    </row>
    <row r="472" spans="1:12" x14ac:dyDescent="0.25">
      <c r="A472" s="145"/>
      <c r="L472" s="145"/>
    </row>
    <row r="473" spans="1:12" x14ac:dyDescent="0.25">
      <c r="A473" s="145"/>
      <c r="L473" s="145"/>
    </row>
    <row r="474" spans="1:12" x14ac:dyDescent="0.25">
      <c r="A474" s="145"/>
      <c r="L474" s="145"/>
    </row>
    <row r="475" spans="1:12" x14ac:dyDescent="0.25">
      <c r="A475" s="145"/>
      <c r="L475" s="145"/>
    </row>
    <row r="476" spans="1:12" x14ac:dyDescent="0.25">
      <c r="A476" s="145"/>
      <c r="L476" s="145"/>
    </row>
    <row r="477" spans="1:12" x14ac:dyDescent="0.25">
      <c r="A477" s="145"/>
      <c r="L477" s="145"/>
    </row>
    <row r="478" spans="1:12" x14ac:dyDescent="0.25">
      <c r="A478" s="145"/>
      <c r="L478" s="145"/>
    </row>
    <row r="479" spans="1:12" x14ac:dyDescent="0.25">
      <c r="A479" s="145"/>
      <c r="L479" s="145"/>
    </row>
    <row r="480" spans="1:12" x14ac:dyDescent="0.25">
      <c r="A480" s="145"/>
      <c r="L480" s="145"/>
    </row>
    <row r="481" spans="1:12" x14ac:dyDescent="0.25">
      <c r="A481" s="145"/>
      <c r="L481" s="145"/>
    </row>
    <row r="482" spans="1:12" x14ac:dyDescent="0.25">
      <c r="A482" s="145"/>
      <c r="L482" s="145"/>
    </row>
    <row r="483" spans="1:12" x14ac:dyDescent="0.25">
      <c r="A483" s="145"/>
      <c r="L483" s="145"/>
    </row>
    <row r="484" spans="1:12" x14ac:dyDescent="0.25">
      <c r="A484" s="145"/>
      <c r="L484" s="145"/>
    </row>
    <row r="485" spans="1:12" x14ac:dyDescent="0.25">
      <c r="A485" s="145"/>
      <c r="L485" s="145"/>
    </row>
    <row r="486" spans="1:12" x14ac:dyDescent="0.25">
      <c r="A486" s="145"/>
      <c r="L486" s="145"/>
    </row>
  </sheetData>
  <autoFilter ref="B4:K8" xr:uid="{00000000-0001-0000-0100-000000000000}"/>
  <mergeCells count="2">
    <mergeCell ref="E2:G2"/>
    <mergeCell ref="H2:K2"/>
  </mergeCells>
  <conditionalFormatting sqref="D4">
    <cfRule type="expression" dxfId="1" priority="1">
      <formula>#REF!=3</formula>
    </cfRule>
    <cfRule type="expression" dxfId="0" priority="2">
      <formula>#REF!=2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7"/>
  <dimension ref="A1:AJ236"/>
  <sheetViews>
    <sheetView zoomScale="70" zoomScaleNormal="70" workbookViewId="0">
      <selection activeCell="F11" sqref="F11"/>
    </sheetView>
  </sheetViews>
  <sheetFormatPr defaultColWidth="0" defaultRowHeight="15" zeroHeight="1" x14ac:dyDescent="0.25"/>
  <cols>
    <col min="1" max="1" width="10.7109375" style="153" customWidth="1"/>
    <col min="2" max="20" width="18.28515625" style="80" customWidth="1"/>
    <col min="21" max="21" width="10.7109375" style="153" customWidth="1"/>
    <col min="22" max="22" width="19.28515625" style="80" hidden="1" customWidth="1"/>
    <col min="23" max="23" width="15.7109375" style="80" hidden="1" customWidth="1"/>
    <col min="24" max="24" width="12.7109375" style="80" hidden="1" customWidth="1"/>
    <col min="25" max="25" width="13.7109375" style="80" hidden="1" customWidth="1"/>
    <col min="26" max="26" width="14.42578125" style="80" hidden="1" customWidth="1"/>
    <col min="27" max="27" width="11" style="80" hidden="1" customWidth="1"/>
    <col min="28" max="30" width="9.140625" style="80" hidden="1" customWidth="1"/>
    <col min="31" max="32" width="10.5703125" style="80" hidden="1" customWidth="1"/>
    <col min="33" max="33" width="9.140625" style="80" hidden="1" customWidth="1"/>
    <col min="34" max="34" width="10" style="80" hidden="1" customWidth="1"/>
    <col min="35" max="35" width="9.140625" style="80" hidden="1" customWidth="1"/>
    <col min="36" max="36" width="18.7109375" style="80" hidden="1" customWidth="1"/>
    <col min="37" max="16384" width="9.140625" style="80" hidden="1"/>
  </cols>
  <sheetData>
    <row r="1" spans="1:30" s="144" customFormat="1" ht="15.75" thickBot="1" x14ac:dyDescent="0.3"/>
    <row r="2" spans="1:30" s="19" customFormat="1" ht="46.5" customHeight="1" x14ac:dyDescent="0.25">
      <c r="A2" s="144"/>
      <c r="B2" s="305" t="s">
        <v>70</v>
      </c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162"/>
      <c r="V2" s="51"/>
      <c r="W2" s="51"/>
      <c r="X2" s="51"/>
      <c r="Y2" s="51"/>
      <c r="Z2" s="51"/>
      <c r="AA2" s="51"/>
      <c r="AB2" s="51"/>
      <c r="AC2" s="51"/>
      <c r="AD2" s="52"/>
    </row>
    <row r="3" spans="1:30" s="19" customFormat="1" ht="19.5" thickBot="1" x14ac:dyDescent="0.3">
      <c r="A3" s="144"/>
      <c r="B3" s="306"/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163"/>
      <c r="V3" s="21"/>
      <c r="W3" s="21"/>
      <c r="X3" s="21"/>
      <c r="Y3" s="21"/>
      <c r="Z3" s="21"/>
      <c r="AA3" s="21"/>
      <c r="AB3" s="21"/>
      <c r="AC3" s="21"/>
      <c r="AD3" s="53"/>
    </row>
    <row r="4" spans="1:30" s="19" customFormat="1" ht="19.5" thickBot="1" x14ac:dyDescent="0.3">
      <c r="A4" s="144"/>
      <c r="B4" s="307" t="s">
        <v>298</v>
      </c>
      <c r="C4" s="308"/>
      <c r="D4" s="309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9"/>
      <c r="U4" s="164"/>
      <c r="V4" s="54"/>
      <c r="W4" s="54"/>
      <c r="X4" s="54"/>
      <c r="Y4" s="54"/>
      <c r="Z4" s="54"/>
      <c r="AA4" s="54"/>
      <c r="AB4" s="54"/>
      <c r="AC4" s="54"/>
      <c r="AD4" s="55"/>
    </row>
    <row r="5" spans="1:30" s="19" customFormat="1" ht="104.25" customHeight="1" x14ac:dyDescent="0.25">
      <c r="A5" s="144"/>
      <c r="B5" s="8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67"/>
      <c r="R5" s="215"/>
      <c r="S5" s="215"/>
      <c r="T5" s="216"/>
      <c r="U5" s="164"/>
      <c r="V5" s="54"/>
      <c r="W5" s="54"/>
      <c r="X5" s="54"/>
      <c r="Y5" s="54"/>
      <c r="Z5" s="54"/>
      <c r="AA5" s="54"/>
      <c r="AB5" s="54"/>
      <c r="AC5" s="54"/>
      <c r="AD5" s="55"/>
    </row>
    <row r="6" spans="1:30" s="19" customFormat="1" ht="23.25" x14ac:dyDescent="0.35">
      <c r="A6" s="144"/>
      <c r="B6" s="8"/>
      <c r="C6" s="14"/>
      <c r="D6" s="14"/>
      <c r="E6" s="14"/>
      <c r="F6" s="1"/>
      <c r="G6" s="1"/>
      <c r="H6" s="1"/>
      <c r="I6" s="241" t="s">
        <v>59</v>
      </c>
      <c r="J6" s="242" t="s">
        <v>60</v>
      </c>
      <c r="K6" s="291">
        <v>1</v>
      </c>
      <c r="L6" s="243" t="s">
        <v>61</v>
      </c>
      <c r="M6" s="291">
        <v>10000000</v>
      </c>
      <c r="N6" s="244" t="s">
        <v>58</v>
      </c>
      <c r="O6" s="14"/>
      <c r="P6" s="14"/>
      <c r="Q6" s="224"/>
      <c r="R6" s="224"/>
      <c r="S6" s="212"/>
      <c r="T6" s="214"/>
      <c r="U6" s="144"/>
      <c r="AD6" s="56"/>
    </row>
    <row r="7" spans="1:30" s="19" customFormat="1" ht="7.5" customHeight="1" x14ac:dyDescent="0.35">
      <c r="A7" s="144"/>
      <c r="B7" s="8"/>
      <c r="C7" s="14"/>
      <c r="D7" s="14"/>
      <c r="E7" s="14"/>
      <c r="F7" s="1"/>
      <c r="G7" s="1"/>
      <c r="H7" s="14"/>
      <c r="I7" s="14"/>
      <c r="J7" s="292"/>
      <c r="K7" s="293"/>
      <c r="L7" s="294"/>
      <c r="M7" s="295"/>
      <c r="N7" s="294"/>
      <c r="O7" s="296"/>
      <c r="P7" s="224"/>
      <c r="Q7" s="224"/>
      <c r="R7" s="224"/>
      <c r="S7" s="224"/>
      <c r="T7" s="214"/>
      <c r="U7" s="144"/>
    </row>
    <row r="8" spans="1:30" s="60" customFormat="1" x14ac:dyDescent="0.25">
      <c r="A8" s="229"/>
      <c r="B8" s="219"/>
      <c r="C8" s="14"/>
      <c r="D8" s="14"/>
      <c r="E8" s="14"/>
      <c r="F8" s="1"/>
      <c r="G8" s="1"/>
      <c r="H8" s="14"/>
      <c r="I8" s="31">
        <v>40179</v>
      </c>
      <c r="J8" s="31">
        <v>42370</v>
      </c>
      <c r="K8" s="31">
        <v>42736</v>
      </c>
      <c r="L8" s="31">
        <v>43101</v>
      </c>
      <c r="M8" s="31">
        <v>43466</v>
      </c>
      <c r="N8" s="31">
        <v>43831</v>
      </c>
      <c r="O8" s="31">
        <v>44197</v>
      </c>
      <c r="P8" s="31">
        <v>44562</v>
      </c>
      <c r="Q8" s="31">
        <v>44927</v>
      </c>
      <c r="R8" s="224"/>
      <c r="S8" s="224"/>
      <c r="T8" s="231"/>
      <c r="U8" s="229"/>
      <c r="Z8" s="236"/>
    </row>
    <row r="9" spans="1:30" s="60" customFormat="1" x14ac:dyDescent="0.25">
      <c r="A9" s="229"/>
      <c r="B9" s="219"/>
      <c r="C9" s="14"/>
      <c r="D9" s="14"/>
      <c r="E9" s="14"/>
      <c r="F9" s="1"/>
      <c r="G9" s="1"/>
      <c r="H9" s="14"/>
      <c r="I9" s="31">
        <v>40543</v>
      </c>
      <c r="J9" s="31">
        <v>42735</v>
      </c>
      <c r="K9" s="31">
        <v>43100</v>
      </c>
      <c r="L9" s="31">
        <v>43465</v>
      </c>
      <c r="M9" s="31">
        <v>43830</v>
      </c>
      <c r="N9" s="31">
        <v>44196</v>
      </c>
      <c r="O9" s="31">
        <v>44561</v>
      </c>
      <c r="P9" s="31">
        <v>44926</v>
      </c>
      <c r="Q9" s="31">
        <v>45291</v>
      </c>
      <c r="R9" s="224"/>
      <c r="S9" s="224"/>
      <c r="T9" s="231"/>
      <c r="U9" s="229"/>
      <c r="Z9" s="236"/>
    </row>
    <row r="10" spans="1:30" s="19" customFormat="1" ht="19.5" thickBot="1" x14ac:dyDescent="0.35">
      <c r="A10" s="144"/>
      <c r="B10" s="8"/>
      <c r="C10" s="1"/>
      <c r="D10" s="1"/>
      <c r="E10" s="1"/>
      <c r="F10" s="1"/>
      <c r="G10" s="1"/>
      <c r="H10" s="1"/>
      <c r="I10" s="41"/>
      <c r="J10" s="139">
        <v>2020</v>
      </c>
      <c r="K10" s="139">
        <v>2021</v>
      </c>
      <c r="L10" s="139">
        <v>2022</v>
      </c>
      <c r="M10" s="139" t="s">
        <v>285</v>
      </c>
      <c r="N10" s="103" t="s">
        <v>23</v>
      </c>
      <c r="O10" s="224"/>
      <c r="P10" s="224"/>
      <c r="Q10" s="224"/>
      <c r="R10" s="224"/>
      <c r="S10" s="224"/>
      <c r="T10" s="214"/>
      <c r="U10" s="144"/>
    </row>
    <row r="11" spans="1:30" s="19" customFormat="1" ht="79.5" thickTop="1" x14ac:dyDescent="0.25">
      <c r="A11" s="144"/>
      <c r="B11" s="8"/>
      <c r="C11" s="1"/>
      <c r="D11" s="1"/>
      <c r="E11" s="1"/>
      <c r="F11" s="1"/>
      <c r="G11" s="1"/>
      <c r="H11" s="42" t="s">
        <v>63</v>
      </c>
      <c r="I11" s="157" t="s">
        <v>29</v>
      </c>
      <c r="J11" s="158">
        <f>COUNTIFS('Wydane warunki'!$I:$I,"&gt;="&amp;'Projekty z danego zakresu mocy'!N8,'Wydane warunki'!$I:$I,"&lt;="&amp;'Projekty z danego zakresu mocy'!N9,'Wydane warunki'!$H:$H,"&gt;="&amp;'Projekty z danego zakresu mocy'!$K$6,'Wydane warunki'!$H:$H,"&lt;="&amp;'Projekty z danego zakresu mocy'!$M$6)</f>
        <v>0</v>
      </c>
      <c r="K11" s="158">
        <f>COUNTIFS('Wydane warunki'!$I:$I,"&gt;="&amp;'Projekty z danego zakresu mocy'!O8,'Wydane warunki'!$I:$I,"&lt;="&amp;'Projekty z danego zakresu mocy'!O9,'Wydane warunki'!$H:$H,"&gt;="&amp;'Projekty z danego zakresu mocy'!$K$6,'Wydane warunki'!$H:$H,"&lt;="&amp;'Projekty z danego zakresu mocy'!$M$6)</f>
        <v>2</v>
      </c>
      <c r="L11" s="158">
        <f>COUNTIFS('Wydane warunki'!$I:$I,"&gt;="&amp;'Projekty z danego zakresu mocy'!P8,'Wydane warunki'!$I:$I,"&lt;="&amp;'Projekty z danego zakresu mocy'!P9,'Wydane warunki'!$H:$H,"&gt;="&amp;'Projekty z danego zakresu mocy'!$K$6,'Wydane warunki'!$H:$H,"&lt;="&amp;'Projekty z danego zakresu mocy'!$M$6)</f>
        <v>2</v>
      </c>
      <c r="M11" s="158">
        <f>COUNTIFS('Wydane warunki'!$I:$I,"&gt;="&amp;'Projekty z danego zakresu mocy'!Q8,'Wydane warunki'!$I:$I,"&lt;="&amp;'Projekty z danego zakresu mocy'!Q9,'Wydane warunki'!$H:$H,"&gt;="&amp;'Projekty z danego zakresu mocy'!$K$6,'Wydane warunki'!$H:$H,"&lt;="&amp;'Projekty z danego zakresu mocy'!$M$6)</f>
        <v>146</v>
      </c>
      <c r="N11" s="158">
        <f t="shared" ref="N11:N16" si="0">SUM(J11:M11)</f>
        <v>150</v>
      </c>
      <c r="O11" s="1"/>
      <c r="P11" s="212"/>
      <c r="Q11" s="212"/>
      <c r="R11" s="224"/>
      <c r="S11" s="224"/>
      <c r="T11" s="214"/>
      <c r="U11" s="144"/>
    </row>
    <row r="12" spans="1:30" s="19" customFormat="1" ht="16.5" thickBot="1" x14ac:dyDescent="0.3">
      <c r="A12" s="144"/>
      <c r="B12" s="8"/>
      <c r="C12" s="1"/>
      <c r="D12" s="1"/>
      <c r="E12" s="1"/>
      <c r="F12" s="1"/>
      <c r="G12" s="1"/>
      <c r="H12" s="20"/>
      <c r="I12" s="105" t="s">
        <v>40</v>
      </c>
      <c r="J12" s="104">
        <f>SUMIFS('Wydane warunki'!$H:$H,'Wydane warunki'!$I:$I,"&gt;="&amp;'Projekty z danego zakresu mocy'!N8,'Wydane warunki'!$I:$I,"&lt;="&amp;'Projekty z danego zakresu mocy'!N9,'Wydane warunki'!$H:$H,"&gt;="&amp;'Projekty z danego zakresu mocy'!$K$6,'Wydane warunki'!$H:$H,"&lt;="&amp;'Projekty z danego zakresu mocy'!$M$6)/1000</f>
        <v>0</v>
      </c>
      <c r="K12" s="104">
        <f>SUMIFS('Wydane warunki'!$H:$H,'Wydane warunki'!$I:$I,"&gt;="&amp;'Projekty z danego zakresu mocy'!O8,'Wydane warunki'!$I:$I,"&lt;="&amp;'Projekty z danego zakresu mocy'!O9,'Wydane warunki'!$H:$H,"&gt;="&amp;'Projekty z danego zakresu mocy'!$K$6,'Wydane warunki'!$H:$H,"&lt;="&amp;'Projekty z danego zakresu mocy'!$M$6)/1000</f>
        <v>1.9</v>
      </c>
      <c r="L12" s="104">
        <f>SUMIFS('Wydane warunki'!$H:$H,'Wydane warunki'!$I:$I,"&gt;="&amp;'Projekty z danego zakresu mocy'!P8,'Wydane warunki'!$I:$I,"&lt;="&amp;'Projekty z danego zakresu mocy'!P9,'Wydane warunki'!$H:$H,"&gt;="&amp;'Projekty z danego zakresu mocy'!$K$6,'Wydane warunki'!$H:$H,"&lt;="&amp;'Projekty z danego zakresu mocy'!$M$6)/1000</f>
        <v>1.4</v>
      </c>
      <c r="M12" s="104">
        <f>SUMIFS('Wydane warunki'!$H:$H,'Wydane warunki'!$I:$I,"&gt;="&amp;'Projekty z danego zakresu mocy'!Q8,'Wydane warunki'!$I:$I,"&lt;="&amp;'Projekty z danego zakresu mocy'!Q9,'Wydane warunki'!$H:$H,"&gt;="&amp;'Projekty z danego zakresu mocy'!$K$6,'Wydane warunki'!$H:$H,"&lt;="&amp;'Projekty z danego zakresu mocy'!$M$6)/1000</f>
        <v>423.11531999999994</v>
      </c>
      <c r="N12" s="104">
        <f t="shared" si="0"/>
        <v>426.41531999999995</v>
      </c>
      <c r="O12" s="85" t="s">
        <v>48</v>
      </c>
      <c r="P12" s="1"/>
      <c r="Q12" s="1"/>
      <c r="R12" s="224"/>
      <c r="S12" s="224"/>
      <c r="T12" s="9"/>
      <c r="U12" s="144"/>
    </row>
    <row r="13" spans="1:30" s="19" customFormat="1" ht="47.25" x14ac:dyDescent="0.25">
      <c r="A13" s="144"/>
      <c r="B13" s="8"/>
      <c r="C13" s="1"/>
      <c r="D13" s="1"/>
      <c r="E13" s="1"/>
      <c r="F13" s="1"/>
      <c r="G13" s="1"/>
      <c r="H13" s="42" t="s">
        <v>62</v>
      </c>
      <c r="I13" s="157" t="s">
        <v>41</v>
      </c>
      <c r="J13" s="158">
        <f>COUNTIFS('Zawarta umowa'!$N:$N,"&gt;="&amp;'Projekty z danego zakresu mocy'!N8,'Zawarta umowa'!$N:$N,"&lt;="&amp;'Projekty z danego zakresu mocy'!N9,'Zawarta umowa'!$H:$H,"&gt;="&amp;'Projekty z danego zakresu mocy'!$K$6,'Zawarta umowa'!$H:$H,"&lt;="&amp;'Projekty z danego zakresu mocy'!$M$6)</f>
        <v>0</v>
      </c>
      <c r="K13" s="158">
        <f>COUNTIFS('Zawarta umowa'!$N:$N,"&gt;="&amp;'Projekty z danego zakresu mocy'!O8,'Zawarta umowa'!$N:$N,"&lt;="&amp;'Projekty z danego zakresu mocy'!O9,'Zawarta umowa'!$H:$H,"&gt;="&amp;'Projekty z danego zakresu mocy'!$K$6,'Zawarta umowa'!$H:$H,"&lt;="&amp;'Projekty z danego zakresu mocy'!$M$6)</f>
        <v>3</v>
      </c>
      <c r="L13" s="158">
        <f>COUNTIFS('Zawarta umowa'!$N:$N,"&gt;="&amp;'Projekty z danego zakresu mocy'!P8,'Zawarta umowa'!$N:$N,"&lt;="&amp;'Projekty z danego zakresu mocy'!P9,'Zawarta umowa'!$H:$H,"&gt;="&amp;'Projekty z danego zakresu mocy'!$K$6,'Zawarta umowa'!$H:$H,"&lt;="&amp;'Projekty z danego zakresu mocy'!$M$6)</f>
        <v>2</v>
      </c>
      <c r="M13" s="158">
        <f>COUNTIFS('Zawarta umowa'!$N:$N,"&gt;="&amp;'Projekty z danego zakresu mocy'!Q8,'Zawarta umowa'!$N:$N,"&lt;="&amp;'Projekty z danego zakresu mocy'!Q9,'Zawarta umowa'!$H:$H,"&gt;="&amp;'Projekty z danego zakresu mocy'!$K$6,'Zawarta umowa'!$H:$H,"&lt;="&amp;'Projekty z danego zakresu mocy'!$M$6)</f>
        <v>0</v>
      </c>
      <c r="N13" s="158">
        <f t="shared" si="0"/>
        <v>5</v>
      </c>
      <c r="O13" s="85"/>
      <c r="P13" s="1"/>
      <c r="Q13" s="1"/>
      <c r="R13" s="224"/>
      <c r="S13" s="224"/>
      <c r="T13" s="9"/>
      <c r="U13" s="144"/>
    </row>
    <row r="14" spans="1:30" s="19" customFormat="1" ht="16.5" thickBot="1" x14ac:dyDescent="0.3">
      <c r="A14" s="144"/>
      <c r="B14" s="8"/>
      <c r="C14" s="1"/>
      <c r="D14" s="1"/>
      <c r="E14" s="1"/>
      <c r="F14" s="1"/>
      <c r="G14" s="1"/>
      <c r="H14" s="20"/>
      <c r="I14" s="105" t="s">
        <v>40</v>
      </c>
      <c r="J14" s="104">
        <f>SUMIFS('Zawarta umowa'!$H:$H,'Zawarta umowa'!$N:$N,"&gt;="&amp;'Projekty z danego zakresu mocy'!N8,'Zawarta umowa'!$N:$N,"&lt;="&amp;'Projekty z danego zakresu mocy'!N9,'Zawarta umowa'!$H:$H,"&gt;="&amp;'Projekty z danego zakresu mocy'!$K$6,'Zawarta umowa'!$H:$H,"&lt;="&amp;'Projekty z danego zakresu mocy'!$M$6)/1000</f>
        <v>0</v>
      </c>
      <c r="K14" s="104">
        <f>SUMIFS('Zawarta umowa'!$H:$H,'Zawarta umowa'!$N:$N,"&gt;="&amp;'Projekty z danego zakresu mocy'!O8,'Zawarta umowa'!$N:$N,"&lt;="&amp;'Projekty z danego zakresu mocy'!O9,'Zawarta umowa'!$H:$H,"&gt;="&amp;'Projekty z danego zakresu mocy'!$K$6,'Zawarta umowa'!$H:$H,"&lt;="&amp;'Projekty z danego zakresu mocy'!$M$6)/1000</f>
        <v>2.9</v>
      </c>
      <c r="L14" s="104">
        <f>SUMIFS('Zawarta umowa'!$H:$H,'Zawarta umowa'!$N:$N,"&gt;="&amp;'Projekty z danego zakresu mocy'!P8,'Zawarta umowa'!$N:$N,"&lt;="&amp;'Projekty z danego zakresu mocy'!P9,'Zawarta umowa'!$H:$H,"&gt;="&amp;'Projekty z danego zakresu mocy'!$K$6,'Zawarta umowa'!$H:$H,"&lt;="&amp;'Projekty z danego zakresu mocy'!$M$6)/1000</f>
        <v>0.755</v>
      </c>
      <c r="M14" s="104">
        <f>SUMIFS('Zawarta umowa'!$H:$H,'Zawarta umowa'!$N:$N,"&gt;="&amp;'Projekty z danego zakresu mocy'!Q8,'Zawarta umowa'!$N:$N,"&lt;="&amp;'Projekty z danego zakresu mocy'!Q9,'Zawarta umowa'!$H:$H,"&gt;="&amp;'Projekty z danego zakresu mocy'!$K$6,'Zawarta umowa'!$H:$H,"&lt;="&amp;'Projekty z danego zakresu mocy'!$M$6)/1000</f>
        <v>0</v>
      </c>
      <c r="N14" s="104">
        <f t="shared" si="0"/>
        <v>3.6549999999999998</v>
      </c>
      <c r="O14" s="85" t="s">
        <v>48</v>
      </c>
      <c r="P14" s="1"/>
      <c r="Q14" s="1"/>
      <c r="R14" s="224"/>
      <c r="S14" s="224"/>
      <c r="T14" s="9"/>
      <c r="U14" s="144"/>
    </row>
    <row r="15" spans="1:30" s="19" customFormat="1" ht="47.25" x14ac:dyDescent="0.25">
      <c r="A15" s="144"/>
      <c r="B15" s="8"/>
      <c r="C15" s="1"/>
      <c r="D15" s="1"/>
      <c r="E15" s="1"/>
      <c r="F15" s="1"/>
      <c r="G15" s="1"/>
      <c r="H15" s="42" t="s">
        <v>64</v>
      </c>
      <c r="I15" s="157" t="s">
        <v>29</v>
      </c>
      <c r="J15" s="158">
        <f>COUNTIFS('Wydane warunki'!$M:$M,"&gt;="&amp;'Projekty z danego zakresu mocy'!N8,'Wydane warunki'!$M:$M,"&lt;="&amp;'Projekty z danego zakresu mocy'!N9,'Wydane warunki'!$H:$H,"&gt;="&amp;'Projekty z danego zakresu mocy'!$K$6,'Wydane warunki'!$H:$H,"&lt;="&amp;'Projekty z danego zakresu mocy'!$M$6)</f>
        <v>0</v>
      </c>
      <c r="K15" s="158">
        <f>COUNTIFS('Wydane warunki'!$M:$M,"&gt;="&amp;'Projekty z danego zakresu mocy'!O8,'Wydane warunki'!$M:$M,"&lt;="&amp;'Projekty z danego zakresu mocy'!O9,'Wydane warunki'!$H:$H,"&gt;="&amp;'Projekty z danego zakresu mocy'!$K$6,'Wydane warunki'!$H:$H,"&lt;="&amp;'Projekty z danego zakresu mocy'!$M$6)</f>
        <v>4</v>
      </c>
      <c r="L15" s="158">
        <f>COUNTIFS('Wydane warunki'!$M:$M,"&gt;="&amp;'Projekty z danego zakresu mocy'!P8,'Wydane warunki'!$M:$M,"&lt;="&amp;'Projekty z danego zakresu mocy'!P9,'Wydane warunki'!$H:$H,"&gt;="&amp;'Projekty z danego zakresu mocy'!$K$6,'Wydane warunki'!$H:$H,"&lt;="&amp;'Projekty z danego zakresu mocy'!$M$6)</f>
        <v>3</v>
      </c>
      <c r="M15" s="158">
        <f>COUNTIFS('Wydane warunki'!$M:$M,"&gt;="&amp;'Projekty z danego zakresu mocy'!Q8,'Wydane warunki'!$M:$M,"&lt;="&amp;'Projekty z danego zakresu mocy'!Q9,'Wydane warunki'!$H:$H,"&gt;="&amp;'Projekty z danego zakresu mocy'!$K$6,'Wydane warunki'!$H:$H,"&lt;="&amp;'Projekty z danego zakresu mocy'!$M$6)</f>
        <v>1</v>
      </c>
      <c r="N15" s="158">
        <f t="shared" si="0"/>
        <v>8</v>
      </c>
      <c r="O15" s="85"/>
      <c r="P15" s="1"/>
      <c r="Q15" s="1"/>
      <c r="R15" s="224"/>
      <c r="S15" s="224"/>
      <c r="T15" s="9"/>
      <c r="U15" s="144"/>
    </row>
    <row r="16" spans="1:30" s="19" customFormat="1" ht="16.5" thickBot="1" x14ac:dyDescent="0.3">
      <c r="A16" s="144"/>
      <c r="B16" s="8"/>
      <c r="C16" s="1"/>
      <c r="D16" s="1"/>
      <c r="E16" s="1"/>
      <c r="F16" s="1"/>
      <c r="G16" s="1"/>
      <c r="H16" s="20"/>
      <c r="I16" s="105" t="s">
        <v>40</v>
      </c>
      <c r="J16" s="104">
        <f>SUMIFS('Wydane warunki'!$H:$H,'Wydane warunki'!$M:$M,"&gt;="&amp;'Projekty z danego zakresu mocy'!N8,'Wydane warunki'!$M:$M,"&lt;="&amp;'Projekty z danego zakresu mocy'!N9,'Wydane warunki'!$H:$H,"&gt;="&amp;'Projekty z danego zakresu mocy'!$K$6,'Wydane warunki'!$H:$H,"&lt;="&amp;'Projekty z danego zakresu mocy'!$M$6)/1000</f>
        <v>0</v>
      </c>
      <c r="K16" s="104">
        <f>SUMIFS('Wydane warunki'!$H:$H,'Wydane warunki'!$M:$M,"&gt;="&amp;'Projekty z danego zakresu mocy'!O8,'Wydane warunki'!$M:$M,"&lt;="&amp;'Projekty z danego zakresu mocy'!O9,'Wydane warunki'!$H:$H,"&gt;="&amp;'Projekty z danego zakresu mocy'!$K$6,'Wydane warunki'!$H:$H,"&lt;="&amp;'Projekty z danego zakresu mocy'!$M$6)/1000</f>
        <v>3.28</v>
      </c>
      <c r="L16" s="104">
        <f>SUMIFS('Wydane warunki'!$H:$H,'Wydane warunki'!$M:$M,"&gt;="&amp;'Projekty z danego zakresu mocy'!P8,'Wydane warunki'!$M:$M,"&lt;="&amp;'Projekty z danego zakresu mocy'!P9,'Wydane warunki'!$H:$H,"&gt;="&amp;'Projekty z danego zakresu mocy'!$K$6,'Wydane warunki'!$H:$H,"&lt;="&amp;'Projekty z danego zakresu mocy'!$M$6)/1000</f>
        <v>8.91</v>
      </c>
      <c r="M16" s="104">
        <f>SUMIFS('Wydane warunki'!$H:$H,'Wydane warunki'!$M:$M,"&gt;="&amp;'Projekty z danego zakresu mocy'!Q8,'Wydane warunki'!$M:$M,"&lt;="&amp;'Projekty z danego zakresu mocy'!Q9,'Wydane warunki'!$H:$H,"&gt;="&amp;'Projekty z danego zakresu mocy'!$K$6,'Wydane warunki'!$H:$H,"&lt;="&amp;'Projekty z danego zakresu mocy'!$M$6)/1000</f>
        <v>0.1</v>
      </c>
      <c r="N16" s="104">
        <f t="shared" si="0"/>
        <v>12.29</v>
      </c>
      <c r="O16" s="85" t="s">
        <v>48</v>
      </c>
      <c r="P16" s="1"/>
      <c r="Q16" s="1"/>
      <c r="R16" s="224"/>
      <c r="S16" s="224"/>
      <c r="T16" s="9"/>
      <c r="U16" s="144"/>
    </row>
    <row r="17" spans="1:30" s="19" customFormat="1" x14ac:dyDescent="0.25">
      <c r="A17" s="144"/>
      <c r="B17" s="8"/>
      <c r="C17" s="1"/>
      <c r="D17" s="1"/>
      <c r="E17" s="6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224"/>
      <c r="S17" s="224"/>
      <c r="T17" s="9"/>
      <c r="U17" s="144"/>
      <c r="Z17" s="56"/>
    </row>
    <row r="18" spans="1:30" s="19" customFormat="1" x14ac:dyDescent="0.25">
      <c r="A18" s="144"/>
      <c r="B18" s="8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224"/>
      <c r="Q18" s="224"/>
      <c r="R18" s="224"/>
      <c r="S18" s="224"/>
      <c r="T18" s="9"/>
      <c r="U18" s="144"/>
      <c r="AD18" s="56"/>
    </row>
    <row r="19" spans="1:30" s="19" customFormat="1" x14ac:dyDescent="0.25">
      <c r="A19" s="144"/>
      <c r="B19" s="8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7"/>
      <c r="O19" s="17"/>
      <c r="P19" s="224"/>
      <c r="Q19" s="224"/>
      <c r="R19" s="224"/>
      <c r="S19" s="1"/>
      <c r="T19" s="9"/>
      <c r="U19" s="144"/>
      <c r="AD19" s="56"/>
    </row>
    <row r="20" spans="1:30" s="19" customFormat="1" x14ac:dyDescent="0.25">
      <c r="A20" s="144"/>
      <c r="B20" s="8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24"/>
      <c r="Q20" s="224"/>
      <c r="R20" s="224"/>
      <c r="S20" s="29"/>
      <c r="T20" s="9"/>
      <c r="U20" s="144"/>
      <c r="AD20" s="56"/>
    </row>
    <row r="21" spans="1:30" s="19" customFormat="1" x14ac:dyDescent="0.25">
      <c r="A21" s="144"/>
      <c r="B21" s="8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24"/>
      <c r="Q21" s="224"/>
      <c r="R21" s="224"/>
      <c r="S21" s="1"/>
      <c r="T21" s="9"/>
      <c r="U21" s="144"/>
      <c r="AD21" s="56"/>
    </row>
    <row r="22" spans="1:30" s="19" customFormat="1" x14ac:dyDescent="0.25">
      <c r="A22" s="144"/>
      <c r="B22" s="8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24"/>
      <c r="Q22" s="224"/>
      <c r="R22" s="224"/>
      <c r="S22" s="1"/>
      <c r="T22" s="9"/>
      <c r="U22" s="144"/>
      <c r="AD22" s="56"/>
    </row>
    <row r="23" spans="1:30" s="19" customFormat="1" x14ac:dyDescent="0.25">
      <c r="A23" s="144"/>
      <c r="B23" s="8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24"/>
      <c r="Q23" s="224"/>
      <c r="R23" s="224"/>
      <c r="S23" s="1"/>
      <c r="T23" s="9"/>
      <c r="U23" s="144"/>
      <c r="AD23" s="56"/>
    </row>
    <row r="24" spans="1:30" s="19" customFormat="1" x14ac:dyDescent="0.25">
      <c r="A24" s="144"/>
      <c r="B24" s="8"/>
      <c r="C24" s="1"/>
      <c r="D24" s="1"/>
      <c r="E24" s="1"/>
      <c r="F24" s="1"/>
      <c r="G24" s="3"/>
      <c r="H24" s="4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9"/>
      <c r="U24" s="144"/>
      <c r="AD24" s="56"/>
    </row>
    <row r="25" spans="1:30" s="19" customFormat="1" x14ac:dyDescent="0.25">
      <c r="A25" s="144"/>
      <c r="B25" s="8"/>
      <c r="C25" s="1"/>
      <c r="D25" s="1"/>
      <c r="E25" s="1"/>
      <c r="F25" s="1"/>
      <c r="G25" s="3"/>
      <c r="H25" s="129"/>
      <c r="I25" s="1"/>
      <c r="J25" s="3"/>
      <c r="K25" s="1"/>
      <c r="L25" s="1"/>
      <c r="M25" s="1"/>
      <c r="N25" s="1"/>
      <c r="O25" s="1"/>
      <c r="P25" s="128"/>
      <c r="Q25" s="1"/>
      <c r="R25" s="1"/>
      <c r="S25" s="1"/>
      <c r="T25" s="9"/>
      <c r="U25" s="144"/>
      <c r="AD25" s="56"/>
    </row>
    <row r="26" spans="1:30" s="19" customFormat="1" x14ac:dyDescent="0.25">
      <c r="A26" s="144"/>
      <c r="B26" s="8"/>
      <c r="C26" s="129"/>
      <c r="D26" s="129"/>
      <c r="E26" s="129"/>
      <c r="F26" s="129"/>
      <c r="G26" s="129"/>
      <c r="H26" s="1"/>
      <c r="I26" s="1"/>
      <c r="J26" s="3"/>
      <c r="K26" s="1"/>
      <c r="L26" s="1"/>
      <c r="M26" s="18"/>
      <c r="N26" s="131"/>
      <c r="O26" s="131"/>
      <c r="P26" s="131"/>
      <c r="Q26" s="18"/>
      <c r="R26" s="18"/>
      <c r="S26" s="18"/>
      <c r="T26" s="9"/>
      <c r="U26" s="144"/>
      <c r="AD26" s="56"/>
    </row>
    <row r="27" spans="1:30" s="19" customFormat="1" ht="41.25" customHeight="1" x14ac:dyDescent="0.25">
      <c r="A27" s="144"/>
      <c r="B27" s="8"/>
      <c r="C27" s="1"/>
      <c r="D27" s="1"/>
      <c r="E27" s="1"/>
      <c r="F27" s="1"/>
      <c r="G27" s="3"/>
      <c r="H27" s="4"/>
      <c r="I27" s="1"/>
      <c r="J27" s="132"/>
      <c r="K27" s="132"/>
      <c r="L27" s="132"/>
      <c r="M27" s="132"/>
      <c r="N27" s="132"/>
      <c r="O27" s="132"/>
      <c r="P27" s="132"/>
      <c r="Q27" s="24"/>
      <c r="R27" s="24"/>
      <c r="S27" s="24"/>
      <c r="T27" s="70"/>
      <c r="U27" s="144"/>
      <c r="AD27" s="56"/>
    </row>
    <row r="28" spans="1:30" s="19" customFormat="1" x14ac:dyDescent="0.25">
      <c r="A28" s="144"/>
      <c r="B28" s="8"/>
      <c r="C28" s="1"/>
      <c r="D28" s="1"/>
      <c r="E28" s="1"/>
      <c r="F28" s="1"/>
      <c r="G28" s="3"/>
      <c r="H28" s="4"/>
      <c r="I28" s="1"/>
      <c r="J28" s="3"/>
      <c r="K28" s="1"/>
      <c r="L28" s="1"/>
      <c r="M28" s="18"/>
      <c r="N28" s="18"/>
      <c r="O28" s="18"/>
      <c r="P28" s="18"/>
      <c r="Q28" s="25"/>
      <c r="R28" s="25"/>
      <c r="S28" s="26"/>
      <c r="T28" s="73"/>
      <c r="U28" s="144"/>
      <c r="AD28" s="56"/>
    </row>
    <row r="29" spans="1:30" s="19" customFormat="1" x14ac:dyDescent="0.25">
      <c r="A29" s="144"/>
      <c r="B29" s="8"/>
      <c r="C29" s="1"/>
      <c r="D29" s="1"/>
      <c r="E29" s="1"/>
      <c r="F29" s="1"/>
      <c r="G29" s="3"/>
      <c r="H29" s="1"/>
      <c r="I29" s="1"/>
      <c r="J29" s="3"/>
      <c r="K29" s="1"/>
      <c r="L29" s="1"/>
      <c r="M29" s="18"/>
      <c r="N29" s="18"/>
      <c r="O29" s="18"/>
      <c r="P29" s="18"/>
      <c r="Q29" s="25"/>
      <c r="R29" s="25"/>
      <c r="S29" s="26"/>
      <c r="T29" s="73"/>
      <c r="U29" s="144"/>
      <c r="AD29" s="56"/>
    </row>
    <row r="30" spans="1:30" s="19" customFormat="1" x14ac:dyDescent="0.25">
      <c r="A30" s="144"/>
      <c r="B30" s="8"/>
      <c r="C30" s="1"/>
      <c r="D30" s="1"/>
      <c r="E30" s="1"/>
      <c r="F30" s="1"/>
      <c r="G30" s="1"/>
      <c r="H30" s="1"/>
      <c r="I30" s="1"/>
      <c r="J30" s="3"/>
      <c r="K30" s="1"/>
      <c r="L30" s="1"/>
      <c r="M30" s="18"/>
      <c r="N30" s="18"/>
      <c r="O30" s="18"/>
      <c r="P30" s="18"/>
      <c r="Q30" s="25"/>
      <c r="R30" s="25"/>
      <c r="S30" s="26"/>
      <c r="T30" s="73"/>
      <c r="U30" s="144"/>
      <c r="AD30" s="56"/>
    </row>
    <row r="31" spans="1:30" s="19" customFormat="1" x14ac:dyDescent="0.25">
      <c r="A31" s="144"/>
      <c r="B31" s="8"/>
      <c r="C31" s="1"/>
      <c r="D31" s="1"/>
      <c r="E31" s="1"/>
      <c r="F31" s="1"/>
      <c r="G31" s="1"/>
      <c r="H31" s="1"/>
      <c r="I31" s="1"/>
      <c r="J31" s="1"/>
      <c r="K31" s="1"/>
      <c r="L31" s="1"/>
      <c r="M31" s="18"/>
      <c r="N31" s="18"/>
      <c r="O31" s="18"/>
      <c r="P31" s="18"/>
      <c r="Q31" s="25"/>
      <c r="R31" s="25"/>
      <c r="S31" s="26"/>
      <c r="T31" s="73"/>
      <c r="U31" s="144"/>
      <c r="AD31" s="56"/>
    </row>
    <row r="32" spans="1:30" s="19" customFormat="1" x14ac:dyDescent="0.25">
      <c r="A32" s="144"/>
      <c r="B32" s="8"/>
      <c r="C32" s="1"/>
      <c r="D32" s="1"/>
      <c r="E32" s="1"/>
      <c r="F32" s="1"/>
      <c r="G32" s="1"/>
      <c r="H32" s="1"/>
      <c r="I32" s="1"/>
      <c r="J32" s="1"/>
      <c r="K32" s="1"/>
      <c r="L32" s="1"/>
      <c r="M32" s="18"/>
      <c r="N32" s="18"/>
      <c r="O32" s="18"/>
      <c r="P32" s="18"/>
      <c r="Q32" s="25"/>
      <c r="R32" s="25"/>
      <c r="S32" s="26"/>
      <c r="T32" s="73"/>
      <c r="U32" s="144"/>
      <c r="AD32" s="56"/>
    </row>
    <row r="33" spans="1:30" s="19" customFormat="1" x14ac:dyDescent="0.25">
      <c r="A33" s="144"/>
      <c r="B33" s="8"/>
      <c r="C33" s="1"/>
      <c r="D33" s="1"/>
      <c r="E33" s="1"/>
      <c r="F33" s="1"/>
      <c r="G33" s="1"/>
      <c r="H33" s="1"/>
      <c r="I33" s="1"/>
      <c r="J33" s="1"/>
      <c r="K33" s="1"/>
      <c r="L33" s="1"/>
      <c r="M33" s="27"/>
      <c r="N33" s="27"/>
      <c r="O33" s="27"/>
      <c r="P33" s="27"/>
      <c r="Q33" s="28"/>
      <c r="R33" s="28"/>
      <c r="S33" s="28"/>
      <c r="T33" s="74"/>
      <c r="U33" s="144"/>
      <c r="AD33" s="56"/>
    </row>
    <row r="34" spans="1:30" s="19" customFormat="1" x14ac:dyDescent="0.25">
      <c r="A34" s="144"/>
      <c r="B34" s="8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6"/>
      <c r="R34" s="16"/>
      <c r="S34" s="16"/>
      <c r="T34" s="72"/>
      <c r="U34" s="144"/>
      <c r="AD34" s="56"/>
    </row>
    <row r="35" spans="1:30" s="19" customFormat="1" x14ac:dyDescent="0.25">
      <c r="A35" s="144"/>
      <c r="B35" s="8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9"/>
      <c r="U35" s="144"/>
      <c r="AD35" s="56"/>
    </row>
    <row r="36" spans="1:30" s="19" customFormat="1" x14ac:dyDescent="0.25">
      <c r="A36" s="144"/>
      <c r="B36" s="8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9"/>
      <c r="U36" s="144"/>
      <c r="AD36" s="56"/>
    </row>
    <row r="37" spans="1:30" s="19" customFormat="1" x14ac:dyDescent="0.25">
      <c r="A37" s="144"/>
      <c r="B37" s="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29"/>
      <c r="T37" s="9"/>
      <c r="U37" s="144"/>
      <c r="AD37" s="56"/>
    </row>
    <row r="38" spans="1:30" s="19" customFormat="1" x14ac:dyDescent="0.25">
      <c r="A38" s="144"/>
      <c r="B38" s="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9"/>
      <c r="U38" s="144"/>
      <c r="AD38" s="56"/>
    </row>
    <row r="39" spans="1:30" s="19" customFormat="1" x14ac:dyDescent="0.25">
      <c r="A39" s="144"/>
      <c r="B39" s="8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9"/>
      <c r="U39" s="144"/>
      <c r="AD39" s="56"/>
    </row>
    <row r="40" spans="1:30" s="19" customFormat="1" ht="18.75" x14ac:dyDescent="0.25">
      <c r="A40" s="144"/>
      <c r="B40" s="8"/>
      <c r="C40" s="1"/>
      <c r="D40" s="1"/>
      <c r="E40" s="1"/>
      <c r="F40" s="1"/>
      <c r="G40" s="1"/>
      <c r="H40" s="1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43"/>
      <c r="U40" s="163"/>
      <c r="V40" s="21"/>
      <c r="W40" s="21"/>
      <c r="X40" s="21"/>
      <c r="Y40" s="21"/>
      <c r="Z40" s="21"/>
      <c r="AA40" s="21"/>
      <c r="AB40" s="21"/>
      <c r="AC40" s="21"/>
      <c r="AD40" s="53"/>
    </row>
    <row r="41" spans="1:30" s="19" customFormat="1" x14ac:dyDescent="0.25">
      <c r="A41" s="144"/>
      <c r="B41" s="8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9"/>
      <c r="U41" s="144"/>
      <c r="AD41" s="56"/>
    </row>
    <row r="42" spans="1:30" s="19" customFormat="1" x14ac:dyDescent="0.25">
      <c r="A42" s="144"/>
      <c r="B42" s="8"/>
      <c r="C42" s="1"/>
      <c r="D42" s="1"/>
      <c r="E42" s="1"/>
      <c r="F42" s="1"/>
      <c r="G42" s="1"/>
      <c r="H42" s="1"/>
      <c r="I42" s="14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75"/>
      <c r="U42" s="165"/>
      <c r="V42" s="57"/>
      <c r="W42" s="58"/>
      <c r="AD42" s="56"/>
    </row>
    <row r="43" spans="1:30" s="19" customFormat="1" x14ac:dyDescent="0.25">
      <c r="A43" s="144"/>
      <c r="B43" s="8"/>
      <c r="C43" s="1"/>
      <c r="D43" s="1"/>
      <c r="E43" s="1"/>
      <c r="F43" s="1"/>
      <c r="G43" s="1"/>
      <c r="H43" s="1"/>
      <c r="I43" s="35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75"/>
      <c r="U43" s="165"/>
      <c r="V43" s="57"/>
      <c r="W43" s="58"/>
      <c r="AD43" s="56"/>
    </row>
    <row r="44" spans="1:30" s="19" customFormat="1" x14ac:dyDescent="0.25">
      <c r="A44" s="144"/>
      <c r="B44" s="8"/>
      <c r="C44" s="1"/>
      <c r="D44" s="1"/>
      <c r="E44" s="1"/>
      <c r="F44" s="1"/>
      <c r="G44" s="1"/>
      <c r="H44" s="1"/>
      <c r="I44" s="34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76"/>
      <c r="U44" s="166"/>
      <c r="V44" s="23"/>
      <c r="W44" s="23"/>
      <c r="X44" s="58"/>
      <c r="Y44" s="58"/>
      <c r="AD44" s="56"/>
    </row>
    <row r="45" spans="1:30" s="19" customFormat="1" x14ac:dyDescent="0.25">
      <c r="A45" s="144"/>
      <c r="B45" s="8"/>
      <c r="C45" s="1"/>
      <c r="D45" s="1"/>
      <c r="E45" s="1"/>
      <c r="F45" s="1"/>
      <c r="G45" s="1"/>
      <c r="H45" s="1"/>
      <c r="I45" s="18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71"/>
      <c r="U45" s="167"/>
      <c r="V45" s="59"/>
      <c r="W45" s="59"/>
      <c r="X45" s="60"/>
      <c r="Y45" s="60"/>
      <c r="AD45" s="56"/>
    </row>
    <row r="46" spans="1:30" s="19" customFormat="1" x14ac:dyDescent="0.25">
      <c r="A46" s="144"/>
      <c r="B46" s="8"/>
      <c r="C46" s="1"/>
      <c r="D46" s="1"/>
      <c r="E46" s="1"/>
      <c r="F46" s="1"/>
      <c r="G46" s="1"/>
      <c r="H46" s="1"/>
      <c r="I46" s="18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77"/>
      <c r="U46" s="168"/>
      <c r="V46" s="61"/>
      <c r="W46" s="61"/>
      <c r="X46" s="60"/>
      <c r="Y46" s="60"/>
      <c r="AD46" s="56"/>
    </row>
    <row r="47" spans="1:30" s="19" customFormat="1" x14ac:dyDescent="0.25">
      <c r="A47" s="144"/>
      <c r="B47" s="8"/>
      <c r="C47" s="1"/>
      <c r="D47" s="1"/>
      <c r="E47" s="1"/>
      <c r="F47" s="1"/>
      <c r="G47" s="1"/>
      <c r="H47" s="1"/>
      <c r="I47" s="18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71"/>
      <c r="U47" s="167"/>
      <c r="V47" s="59"/>
      <c r="W47" s="59"/>
      <c r="X47" s="60"/>
      <c r="Y47" s="60"/>
      <c r="AD47" s="56"/>
    </row>
    <row r="48" spans="1:30" s="19" customFormat="1" x14ac:dyDescent="0.25">
      <c r="A48" s="144"/>
      <c r="B48" s="8"/>
      <c r="C48" s="1"/>
      <c r="D48" s="1"/>
      <c r="E48" s="1"/>
      <c r="F48" s="1"/>
      <c r="G48" s="1"/>
      <c r="H48" s="1"/>
      <c r="I48" s="18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77"/>
      <c r="U48" s="168"/>
      <c r="V48" s="61"/>
      <c r="W48" s="61"/>
      <c r="X48" s="60"/>
      <c r="Y48" s="60"/>
      <c r="AD48" s="56"/>
    </row>
    <row r="49" spans="1:30" s="19" customFormat="1" x14ac:dyDescent="0.25">
      <c r="A49" s="144"/>
      <c r="B49" s="8"/>
      <c r="C49" s="1"/>
      <c r="D49" s="1"/>
      <c r="E49" s="1"/>
      <c r="F49" s="1"/>
      <c r="G49" s="1"/>
      <c r="H49" s="1"/>
      <c r="I49" s="18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71"/>
      <c r="U49" s="167"/>
      <c r="V49" s="59"/>
      <c r="W49" s="62"/>
      <c r="X49" s="60"/>
      <c r="Y49" s="60"/>
      <c r="AD49" s="56"/>
    </row>
    <row r="50" spans="1:30" s="19" customFormat="1" x14ac:dyDescent="0.25">
      <c r="A50" s="144"/>
      <c r="B50" s="8"/>
      <c r="C50" s="1"/>
      <c r="D50" s="1"/>
      <c r="E50" s="1"/>
      <c r="F50" s="1"/>
      <c r="G50" s="1"/>
      <c r="H50" s="1"/>
      <c r="I50" s="18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77"/>
      <c r="U50" s="168"/>
      <c r="V50" s="61"/>
      <c r="W50" s="61"/>
      <c r="X50" s="60"/>
      <c r="Y50" s="60"/>
      <c r="AD50" s="56"/>
    </row>
    <row r="51" spans="1:30" s="19" customFormat="1" x14ac:dyDescent="0.25">
      <c r="A51" s="144"/>
      <c r="B51" s="8"/>
      <c r="C51" s="1"/>
      <c r="D51" s="1"/>
      <c r="E51" s="1"/>
      <c r="F51" s="1"/>
      <c r="G51" s="1"/>
      <c r="H51" s="1"/>
      <c r="I51" s="18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71"/>
      <c r="U51" s="167"/>
      <c r="V51" s="59"/>
      <c r="W51" s="59"/>
      <c r="X51" s="60"/>
      <c r="Y51" s="60"/>
      <c r="AD51" s="56"/>
    </row>
    <row r="52" spans="1:30" s="19" customFormat="1" x14ac:dyDescent="0.25">
      <c r="A52" s="144"/>
      <c r="B52" s="8"/>
      <c r="C52" s="1"/>
      <c r="D52" s="1"/>
      <c r="E52" s="1"/>
      <c r="F52" s="1"/>
      <c r="G52" s="1"/>
      <c r="H52" s="1"/>
      <c r="I52" s="18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77"/>
      <c r="U52" s="168"/>
      <c r="V52" s="61"/>
      <c r="W52" s="61"/>
      <c r="X52" s="60"/>
      <c r="Y52" s="60"/>
      <c r="AD52" s="56"/>
    </row>
    <row r="53" spans="1:30" s="19" customFormat="1" x14ac:dyDescent="0.25">
      <c r="A53" s="144"/>
      <c r="B53" s="8"/>
      <c r="C53" s="1"/>
      <c r="D53" s="1"/>
      <c r="E53" s="1"/>
      <c r="F53" s="1"/>
      <c r="G53" s="1"/>
      <c r="H53" s="1"/>
      <c r="I53" s="18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71"/>
      <c r="U53" s="167"/>
      <c r="V53" s="59"/>
      <c r="W53" s="59"/>
      <c r="X53" s="60"/>
      <c r="Y53" s="60"/>
      <c r="AD53" s="56"/>
    </row>
    <row r="54" spans="1:30" s="19" customFormat="1" x14ac:dyDescent="0.25">
      <c r="A54" s="144"/>
      <c r="B54" s="8"/>
      <c r="C54" s="1"/>
      <c r="D54" s="1"/>
      <c r="E54" s="1"/>
      <c r="F54" s="1"/>
      <c r="G54" s="1"/>
      <c r="H54" s="1"/>
      <c r="I54" s="18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77"/>
      <c r="U54" s="168"/>
      <c r="V54" s="61"/>
      <c r="W54" s="61"/>
      <c r="X54" s="60"/>
      <c r="Y54" s="60"/>
      <c r="AD54" s="56"/>
    </row>
    <row r="55" spans="1:30" s="19" customFormat="1" x14ac:dyDescent="0.25">
      <c r="A55" s="144"/>
      <c r="B55" s="8"/>
      <c r="C55" s="1"/>
      <c r="D55" s="1"/>
      <c r="E55" s="1"/>
      <c r="F55" s="1"/>
      <c r="G55" s="1"/>
      <c r="H55" s="1"/>
      <c r="I55" s="18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71"/>
      <c r="U55" s="167"/>
      <c r="V55" s="59"/>
      <c r="W55" s="59"/>
      <c r="X55" s="58"/>
      <c r="Y55" s="58"/>
      <c r="AD55" s="56"/>
    </row>
    <row r="56" spans="1:30" s="19" customFormat="1" ht="15.75" thickBot="1" x14ac:dyDescent="0.3">
      <c r="A56" s="144"/>
      <c r="B56" s="8"/>
      <c r="C56" s="136"/>
      <c r="D56" s="136"/>
      <c r="E56" s="136"/>
      <c r="F56" s="136"/>
      <c r="G56" s="136"/>
      <c r="H56" s="136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37"/>
      <c r="T56" s="71"/>
      <c r="U56" s="167"/>
      <c r="V56" s="59"/>
      <c r="W56" s="59"/>
      <c r="X56" s="58"/>
      <c r="Y56" s="58"/>
      <c r="AD56" s="56"/>
    </row>
    <row r="57" spans="1:30" s="19" customFormat="1" x14ac:dyDescent="0.25">
      <c r="A57" s="144"/>
      <c r="B57" s="8"/>
      <c r="C57" s="1"/>
      <c r="D57" s="1"/>
      <c r="E57" s="1"/>
      <c r="F57" s="1"/>
      <c r="G57" s="1"/>
      <c r="H57" s="1"/>
      <c r="I57" s="1"/>
      <c r="J57" s="1"/>
      <c r="K57" s="33"/>
      <c r="L57" s="33"/>
      <c r="M57" s="33"/>
      <c r="N57" s="33"/>
      <c r="O57" s="33"/>
      <c r="P57" s="33"/>
      <c r="Q57" s="33"/>
      <c r="R57" s="33"/>
      <c r="S57" s="33"/>
      <c r="T57" s="71"/>
      <c r="U57" s="167"/>
      <c r="V57" s="59"/>
      <c r="W57" s="59"/>
      <c r="X57" s="58"/>
      <c r="Y57" s="58"/>
      <c r="AD57" s="56"/>
    </row>
    <row r="58" spans="1:30" s="19" customFormat="1" ht="20.25" thickBot="1" x14ac:dyDescent="0.35">
      <c r="A58" s="144"/>
      <c r="B58" s="8"/>
      <c r="C58" s="1"/>
      <c r="D58" s="1"/>
      <c r="E58" s="1"/>
      <c r="F58" s="1"/>
      <c r="G58" s="1"/>
      <c r="H58" s="265"/>
      <c r="I58" s="264"/>
      <c r="J58" s="264"/>
      <c r="K58" s="264" t="s">
        <v>125</v>
      </c>
      <c r="L58" s="264"/>
      <c r="M58" s="264"/>
      <c r="N58" s="33"/>
      <c r="O58" s="33"/>
      <c r="P58" s="33"/>
      <c r="Q58" s="33"/>
      <c r="R58" s="33"/>
      <c r="S58" s="33"/>
      <c r="T58" s="71"/>
      <c r="U58" s="167"/>
      <c r="V58" s="59"/>
      <c r="W58" s="59"/>
      <c r="X58" s="58"/>
      <c r="Y58" s="58"/>
      <c r="AD58" s="56"/>
    </row>
    <row r="59" spans="1:30" s="19" customFormat="1" ht="15.75" thickTop="1" x14ac:dyDescent="0.25">
      <c r="A59" s="144"/>
      <c r="B59" s="8"/>
      <c r="C59" s="1"/>
      <c r="D59" s="1"/>
      <c r="E59" s="1"/>
      <c r="F59" s="224"/>
      <c r="G59" s="224"/>
      <c r="H59" s="224"/>
      <c r="I59" s="224"/>
      <c r="J59" s="224"/>
      <c r="K59" s="224"/>
      <c r="L59" s="224"/>
      <c r="M59" s="227"/>
      <c r="N59" s="227"/>
      <c r="O59" s="227"/>
      <c r="P59" s="227"/>
      <c r="Q59" s="227"/>
      <c r="R59" s="33"/>
      <c r="S59" s="33"/>
      <c r="T59" s="71"/>
      <c r="U59" s="167"/>
      <c r="V59" s="59"/>
      <c r="W59" s="59"/>
      <c r="X59" s="58"/>
      <c r="Y59" s="58"/>
      <c r="AD59" s="56"/>
    </row>
    <row r="60" spans="1:30" s="60" customFormat="1" x14ac:dyDescent="0.25">
      <c r="A60" s="229"/>
      <c r="B60" s="219"/>
      <c r="C60" s="14"/>
      <c r="D60" s="14"/>
      <c r="E60" s="14"/>
      <c r="F60" s="31">
        <v>44197</v>
      </c>
      <c r="G60" s="31">
        <v>44228</v>
      </c>
      <c r="H60" s="31">
        <v>44256</v>
      </c>
      <c r="I60" s="31">
        <v>44287</v>
      </c>
      <c r="J60" s="31">
        <v>44317</v>
      </c>
      <c r="K60" s="31">
        <v>44348</v>
      </c>
      <c r="L60" s="31">
        <v>44378</v>
      </c>
      <c r="M60" s="31">
        <v>44409</v>
      </c>
      <c r="N60" s="31">
        <v>44440</v>
      </c>
      <c r="O60" s="31">
        <v>44470</v>
      </c>
      <c r="P60" s="31">
        <v>44501</v>
      </c>
      <c r="Q60" s="31">
        <v>44531</v>
      </c>
      <c r="R60" s="230"/>
      <c r="S60" s="230"/>
      <c r="T60" s="237"/>
      <c r="U60" s="238"/>
      <c r="V60" s="239"/>
      <c r="W60" s="239"/>
      <c r="AD60" s="236"/>
    </row>
    <row r="61" spans="1:30" s="60" customFormat="1" x14ac:dyDescent="0.25">
      <c r="A61" s="229"/>
      <c r="B61" s="219"/>
      <c r="C61" s="14"/>
      <c r="D61" s="14"/>
      <c r="E61" s="14"/>
      <c r="F61" s="155">
        <v>44227</v>
      </c>
      <c r="G61" s="155">
        <v>44255</v>
      </c>
      <c r="H61" s="155">
        <v>44286</v>
      </c>
      <c r="I61" s="155">
        <v>44316</v>
      </c>
      <c r="J61" s="155">
        <v>44347</v>
      </c>
      <c r="K61" s="155">
        <v>44377</v>
      </c>
      <c r="L61" s="155">
        <v>44408</v>
      </c>
      <c r="M61" s="155">
        <v>44439</v>
      </c>
      <c r="N61" s="155">
        <v>44469</v>
      </c>
      <c r="O61" s="155">
        <v>44500</v>
      </c>
      <c r="P61" s="155">
        <v>44530</v>
      </c>
      <c r="Q61" s="155">
        <v>44561</v>
      </c>
      <c r="R61" s="230"/>
      <c r="S61" s="230"/>
      <c r="T61" s="237"/>
      <c r="U61" s="238"/>
      <c r="V61" s="239"/>
      <c r="W61" s="239"/>
      <c r="AD61" s="236"/>
    </row>
    <row r="62" spans="1:30" s="19" customFormat="1" ht="21.75" thickBot="1" x14ac:dyDescent="0.3">
      <c r="A62" s="144"/>
      <c r="B62" s="8"/>
      <c r="C62" s="1"/>
      <c r="D62" s="1"/>
      <c r="E62" s="183">
        <v>2021</v>
      </c>
      <c r="F62" s="133" t="s">
        <v>88</v>
      </c>
      <c r="G62" s="133" t="s">
        <v>89</v>
      </c>
      <c r="H62" s="133" t="s">
        <v>90</v>
      </c>
      <c r="I62" s="133" t="s">
        <v>91</v>
      </c>
      <c r="J62" s="133" t="s">
        <v>96</v>
      </c>
      <c r="K62" s="133" t="s">
        <v>97</v>
      </c>
      <c r="L62" s="133" t="s">
        <v>98</v>
      </c>
      <c r="M62" s="133" t="s">
        <v>99</v>
      </c>
      <c r="N62" s="133" t="s">
        <v>100</v>
      </c>
      <c r="O62" s="133" t="s">
        <v>101</v>
      </c>
      <c r="P62" s="133" t="s">
        <v>102</v>
      </c>
      <c r="Q62" s="133" t="s">
        <v>106</v>
      </c>
      <c r="R62" s="33"/>
      <c r="S62" s="33"/>
      <c r="T62" s="71"/>
      <c r="U62" s="167"/>
      <c r="V62" s="59"/>
      <c r="W62" s="59"/>
      <c r="X62" s="58"/>
      <c r="Y62" s="58"/>
      <c r="AD62" s="56"/>
    </row>
    <row r="63" spans="1:30" s="19" customFormat="1" ht="63.75" thickTop="1" x14ac:dyDescent="0.25">
      <c r="A63" s="144"/>
      <c r="B63" s="8"/>
      <c r="C63" s="1"/>
      <c r="D63" s="1"/>
      <c r="E63" s="173" t="s">
        <v>78</v>
      </c>
      <c r="F63" s="266">
        <f>COUNTIFS('Wydane warunki'!$I:$I,"&gt;="&amp;'Projekty z danego zakresu mocy'!F60,'Wydane warunki'!$I:$I,"&lt;="&amp;'Projekty z danego zakresu mocy'!F61,'Wydane warunki'!$H:$H,"&gt;="&amp;'Projekty z danego zakresu mocy'!$K$6,'Wydane warunki'!$H:$H,"&lt;="&amp;'Projekty z danego zakresu mocy'!$M$6)</f>
        <v>0</v>
      </c>
      <c r="G63" s="266">
        <f>COUNTIFS('Wydane warunki'!$I:$I,"&gt;="&amp;'Projekty z danego zakresu mocy'!G60,'Wydane warunki'!$I:$I,"&lt;="&amp;'Projekty z danego zakresu mocy'!G61,'Wydane warunki'!$H:$H,"&gt;="&amp;'Projekty z danego zakresu mocy'!$K$6,'Wydane warunki'!$H:$H,"&lt;="&amp;'Projekty z danego zakresu mocy'!$M$6)</f>
        <v>0</v>
      </c>
      <c r="H63" s="266">
        <f>COUNTIFS('Wydane warunki'!$I:$I,"&gt;="&amp;'Projekty z danego zakresu mocy'!H60,'Wydane warunki'!$I:$I,"&lt;="&amp;'Projekty z danego zakresu mocy'!H61,'Wydane warunki'!$H:$H,"&gt;="&amp;'Projekty z danego zakresu mocy'!$K$6,'Wydane warunki'!$H:$H,"&lt;="&amp;'Projekty z danego zakresu mocy'!$M$6)</f>
        <v>0</v>
      </c>
      <c r="I63" s="266">
        <f>COUNTIFS('Wydane warunki'!$I:$I,"&gt;="&amp;'Projekty z danego zakresu mocy'!I60,'Wydane warunki'!$I:$I,"&lt;="&amp;'Projekty z danego zakresu mocy'!I61,'Wydane warunki'!$H:$H,"&gt;="&amp;'Projekty z danego zakresu mocy'!$K$6,'Wydane warunki'!$H:$H,"&lt;="&amp;'Projekty z danego zakresu mocy'!$M$6)</f>
        <v>0</v>
      </c>
      <c r="J63" s="266">
        <f>COUNTIFS('Wydane warunki'!$I:$I,"&gt;="&amp;'Projekty z danego zakresu mocy'!J60,'Wydane warunki'!$I:$I,"&lt;="&amp;'Projekty z danego zakresu mocy'!J61,'Wydane warunki'!$H:$H,"&gt;="&amp;'Projekty z danego zakresu mocy'!$K$6,'Wydane warunki'!$H:$H,"&lt;="&amp;'Projekty z danego zakresu mocy'!$M$6)</f>
        <v>0</v>
      </c>
      <c r="K63" s="266">
        <f>COUNTIFS('Wydane warunki'!$I:$I,"&gt;="&amp;'Projekty z danego zakresu mocy'!K60,'Wydane warunki'!$I:$I,"&lt;="&amp;'Projekty z danego zakresu mocy'!K61,'Wydane warunki'!$H:$H,"&gt;="&amp;'Projekty z danego zakresu mocy'!$K$6,'Wydane warunki'!$H:$H,"&lt;="&amp;'Projekty z danego zakresu mocy'!$M$6)</f>
        <v>0</v>
      </c>
      <c r="L63" s="266">
        <f>COUNTIFS('Wydane warunki'!$I:$I,"&gt;="&amp;'Projekty z danego zakresu mocy'!L60,'Wydane warunki'!$I:$I,"&lt;="&amp;'Projekty z danego zakresu mocy'!L61,'Wydane warunki'!$H:$H,"&gt;="&amp;'Projekty z danego zakresu mocy'!$K$6,'Wydane warunki'!$H:$H,"&lt;="&amp;'Projekty z danego zakresu mocy'!$M$6)</f>
        <v>0</v>
      </c>
      <c r="M63" s="266">
        <f>COUNTIFS('Wydane warunki'!$I:$I,"&gt;="&amp;'Projekty z danego zakresu mocy'!M60,'Wydane warunki'!$I:$I,"&lt;="&amp;'Projekty z danego zakresu mocy'!M61,'Wydane warunki'!$H:$H,"&gt;="&amp;'Projekty z danego zakresu mocy'!$K$6,'Wydane warunki'!$H:$H,"&lt;="&amp;'Projekty z danego zakresu mocy'!$M$6)</f>
        <v>1</v>
      </c>
      <c r="N63" s="266">
        <f>COUNTIFS('Wydane warunki'!$I:$I,"&gt;="&amp;'Projekty z danego zakresu mocy'!N60,'Wydane warunki'!$I:$I,"&lt;="&amp;'Projekty z danego zakresu mocy'!N61,'Wydane warunki'!$H:$H,"&gt;="&amp;'Projekty z danego zakresu mocy'!$K$6,'Wydane warunki'!$H:$H,"&lt;="&amp;'Projekty z danego zakresu mocy'!$M$6)</f>
        <v>0</v>
      </c>
      <c r="O63" s="266">
        <f>COUNTIFS('Wydane warunki'!$I:$I,"&gt;="&amp;'Projekty z danego zakresu mocy'!O60,'Wydane warunki'!$I:$I,"&lt;="&amp;'Projekty z danego zakresu mocy'!O61,'Wydane warunki'!$H:$H,"&gt;="&amp;'Projekty z danego zakresu mocy'!$K$6,'Wydane warunki'!$H:$H,"&lt;="&amp;'Projekty z danego zakresu mocy'!$M$6)</f>
        <v>1</v>
      </c>
      <c r="P63" s="266">
        <f>COUNTIFS('Wydane warunki'!$I:$I,"&gt;="&amp;'Projekty z danego zakresu mocy'!P60,'Wydane warunki'!$I:$I,"&lt;="&amp;'Projekty z danego zakresu mocy'!P61,'Wydane warunki'!$H:$H,"&gt;="&amp;'Projekty z danego zakresu mocy'!$K$6,'Wydane warunki'!$H:$H,"&lt;="&amp;'Projekty z danego zakresu mocy'!$M$6)</f>
        <v>0</v>
      </c>
      <c r="Q63" s="266">
        <f>COUNTIFS('Wydane warunki'!$I:$I,"&gt;="&amp;'Projekty z danego zakresu mocy'!Q60,'Wydane warunki'!$I:$I,"&lt;="&amp;'Projekty z danego zakresu mocy'!Q61,'Wydane warunki'!$H:$H,"&gt;="&amp;'Projekty z danego zakresu mocy'!$K$6,'Wydane warunki'!$H:$H,"&lt;="&amp;'Projekty z danego zakresu mocy'!$M$6)</f>
        <v>0</v>
      </c>
      <c r="R63" s="33"/>
      <c r="S63" s="33"/>
      <c r="T63" s="71"/>
      <c r="U63" s="167"/>
      <c r="V63" s="59"/>
      <c r="W63" s="59"/>
      <c r="X63" s="58"/>
      <c r="Y63" s="58"/>
      <c r="AD63" s="56"/>
    </row>
    <row r="64" spans="1:30" s="19" customFormat="1" ht="16.5" thickBot="1" x14ac:dyDescent="0.3">
      <c r="A64" s="144"/>
      <c r="B64" s="8"/>
      <c r="C64" s="1"/>
      <c r="D64" s="1"/>
      <c r="E64" s="20" t="s">
        <v>43</v>
      </c>
      <c r="F64" s="267">
        <f>SUMIFS('Wydane warunki'!$H:$H,'Wydane warunki'!$I:$I,"&gt;="&amp;'Projekty z danego zakresu mocy'!F60,'Wydane warunki'!$I:$I,"&lt;="&amp;'Projekty z danego zakresu mocy'!F61,'Wydane warunki'!$H:$H,"&gt;="&amp;'Projekty z danego zakresu mocy'!$K$6,'Wydane warunki'!$H:$H,"&lt;="&amp;'Projekty z danego zakresu mocy'!$M$6)/1000</f>
        <v>0</v>
      </c>
      <c r="G64" s="267">
        <f>SUMIFS('Wydane warunki'!$H:$H,'Wydane warunki'!$I:$I,"&gt;="&amp;'Projekty z danego zakresu mocy'!G60,'Wydane warunki'!$I:$I,"&lt;="&amp;'Projekty z danego zakresu mocy'!G61,'Wydane warunki'!$H:$H,"&gt;="&amp;'Projekty z danego zakresu mocy'!$K$6,'Wydane warunki'!$H:$H,"&lt;="&amp;'Projekty z danego zakresu mocy'!$M$6)/1000</f>
        <v>0</v>
      </c>
      <c r="H64" s="267">
        <f>SUMIFS('Wydane warunki'!$H:$H,'Wydane warunki'!$I:$I,"&gt;="&amp;'Projekty z danego zakresu mocy'!H60,'Wydane warunki'!$I:$I,"&lt;="&amp;'Projekty z danego zakresu mocy'!H61,'Wydane warunki'!$H:$H,"&gt;="&amp;'Projekty z danego zakresu mocy'!$K$6,'Wydane warunki'!$H:$H,"&lt;="&amp;'Projekty z danego zakresu mocy'!$M$6)/1000</f>
        <v>0</v>
      </c>
      <c r="I64" s="267">
        <f>SUMIFS('Wydane warunki'!$H:$H,'Wydane warunki'!$I:$I,"&gt;="&amp;'Projekty z danego zakresu mocy'!I60,'Wydane warunki'!$I:$I,"&lt;="&amp;'Projekty z danego zakresu mocy'!I61,'Wydane warunki'!$H:$H,"&gt;="&amp;'Projekty z danego zakresu mocy'!$K$6,'Wydane warunki'!$H:$H,"&lt;="&amp;'Projekty z danego zakresu mocy'!$M$6)/1000</f>
        <v>0</v>
      </c>
      <c r="J64" s="267">
        <f>SUMIFS('Wydane warunki'!$H:$H,'Wydane warunki'!$I:$I,"&gt;="&amp;'Projekty z danego zakresu mocy'!J60,'Wydane warunki'!$I:$I,"&lt;="&amp;'Projekty z danego zakresu mocy'!J61,'Wydane warunki'!$H:$H,"&gt;="&amp;'Projekty z danego zakresu mocy'!$K$6,'Wydane warunki'!$H:$H,"&lt;="&amp;'Projekty z danego zakresu mocy'!$M$6)/1000</f>
        <v>0</v>
      </c>
      <c r="K64" s="267">
        <f>SUMIFS('Wydane warunki'!$H:$H,'Wydane warunki'!$I:$I,"&gt;="&amp;'Projekty z danego zakresu mocy'!K60,'Wydane warunki'!$I:$I,"&lt;="&amp;'Projekty z danego zakresu mocy'!K61,'Wydane warunki'!$H:$H,"&gt;="&amp;'Projekty z danego zakresu mocy'!$K$6,'Wydane warunki'!$H:$H,"&lt;="&amp;'Projekty z danego zakresu mocy'!$M$6)/1000</f>
        <v>0</v>
      </c>
      <c r="L64" s="267">
        <f>SUMIFS('Wydane warunki'!$H:$H,'Wydane warunki'!$I:$I,"&gt;="&amp;'Projekty z danego zakresu mocy'!L60,'Wydane warunki'!$I:$I,"&lt;="&amp;'Projekty z danego zakresu mocy'!L61,'Wydane warunki'!$H:$H,"&gt;="&amp;'Projekty z danego zakresu mocy'!$K$6,'Wydane warunki'!$H:$H,"&lt;="&amp;'Projekty z danego zakresu mocy'!$M$6)/1000</f>
        <v>0</v>
      </c>
      <c r="M64" s="267">
        <f>SUMIFS('Wydane warunki'!$H:$H,'Wydane warunki'!$I:$I,"&gt;="&amp;'Projekty z danego zakresu mocy'!M60,'Wydane warunki'!$I:$I,"&lt;="&amp;'Projekty z danego zakresu mocy'!M61,'Wydane warunki'!$H:$H,"&gt;="&amp;'Projekty z danego zakresu mocy'!$K$6,'Wydane warunki'!$H:$H,"&lt;="&amp;'Projekty z danego zakresu mocy'!$M$6)/1000</f>
        <v>1</v>
      </c>
      <c r="N64" s="267">
        <f>SUMIFS('Wydane warunki'!$H:$H,'Wydane warunki'!$I:$I,"&gt;="&amp;'Projekty z danego zakresu mocy'!N60,'Wydane warunki'!$I:$I,"&lt;="&amp;'Projekty z danego zakresu mocy'!N61,'Wydane warunki'!$H:$H,"&gt;="&amp;'Projekty z danego zakresu mocy'!$K$6,'Wydane warunki'!$H:$H,"&lt;="&amp;'Projekty z danego zakresu mocy'!$M$6)/1000</f>
        <v>0</v>
      </c>
      <c r="O64" s="267">
        <f>SUMIFS('Wydane warunki'!$H:$H,'Wydane warunki'!$I:$I,"&gt;="&amp;'Projekty z danego zakresu mocy'!O60,'Wydane warunki'!$I:$I,"&lt;="&amp;'Projekty z danego zakresu mocy'!O61,'Wydane warunki'!$H:$H,"&gt;="&amp;'Projekty z danego zakresu mocy'!$K$6,'Wydane warunki'!$H:$H,"&lt;="&amp;'Projekty z danego zakresu mocy'!$M$6)/1000</f>
        <v>0.9</v>
      </c>
      <c r="P64" s="267">
        <f>SUMIFS('Wydane warunki'!$H:$H,'Wydane warunki'!$I:$I,"&gt;="&amp;'Projekty z danego zakresu mocy'!P60,'Wydane warunki'!$I:$I,"&lt;="&amp;'Projekty z danego zakresu mocy'!P61,'Wydane warunki'!$H:$H,"&gt;="&amp;'Projekty z danego zakresu mocy'!$K$6,'Wydane warunki'!$H:$H,"&lt;="&amp;'Projekty z danego zakresu mocy'!$M$6)/1000</f>
        <v>0</v>
      </c>
      <c r="Q64" s="267">
        <f>SUMIFS('Wydane warunki'!$H:$H,'Wydane warunki'!$I:$I,"&gt;="&amp;'Projekty z danego zakresu mocy'!Q60,'Wydane warunki'!$I:$I,"&lt;="&amp;'Projekty z danego zakresu mocy'!Q61,'Wydane warunki'!$H:$H,"&gt;="&amp;'Projekty z danego zakresu mocy'!$K$6,'Wydane warunki'!$H:$H,"&lt;="&amp;'Projekty z danego zakresu mocy'!$M$6)/1000</f>
        <v>0</v>
      </c>
      <c r="R64" s="33"/>
      <c r="S64" s="33"/>
      <c r="T64" s="71"/>
      <c r="U64" s="167"/>
      <c r="V64" s="59"/>
      <c r="W64" s="59"/>
      <c r="X64" s="58"/>
      <c r="Y64" s="58"/>
      <c r="AD64" s="56"/>
    </row>
    <row r="65" spans="1:30" s="60" customFormat="1" x14ac:dyDescent="0.25">
      <c r="A65" s="229"/>
      <c r="B65" s="219"/>
      <c r="C65" s="14"/>
      <c r="D65" s="14"/>
      <c r="E65" s="14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230"/>
      <c r="S65" s="230"/>
      <c r="T65" s="237"/>
      <c r="U65" s="238"/>
      <c r="V65" s="239"/>
      <c r="W65" s="239"/>
      <c r="AD65" s="236"/>
    </row>
    <row r="66" spans="1:30" s="60" customFormat="1" x14ac:dyDescent="0.25">
      <c r="A66" s="229"/>
      <c r="B66" s="219"/>
      <c r="C66" s="14"/>
      <c r="D66" s="14"/>
      <c r="E66" s="14"/>
      <c r="F66" s="31">
        <v>44562</v>
      </c>
      <c r="G66" s="31">
        <v>44593</v>
      </c>
      <c r="H66" s="31">
        <v>44621</v>
      </c>
      <c r="I66" s="31">
        <v>44652</v>
      </c>
      <c r="J66" s="31">
        <v>44682</v>
      </c>
      <c r="K66" s="31">
        <v>44713</v>
      </c>
      <c r="L66" s="31">
        <v>44743</v>
      </c>
      <c r="M66" s="31">
        <v>44774</v>
      </c>
      <c r="N66" s="31">
        <v>44805</v>
      </c>
      <c r="O66" s="31">
        <v>44835</v>
      </c>
      <c r="P66" s="31">
        <v>44866</v>
      </c>
      <c r="Q66" s="31">
        <v>44896</v>
      </c>
      <c r="R66" s="230"/>
      <c r="S66" s="230"/>
      <c r="T66" s="237"/>
      <c r="U66" s="238"/>
      <c r="V66" s="239"/>
      <c r="W66" s="239"/>
      <c r="AD66" s="236"/>
    </row>
    <row r="67" spans="1:30" s="60" customFormat="1" x14ac:dyDescent="0.25">
      <c r="A67" s="229"/>
      <c r="B67" s="219"/>
      <c r="C67" s="14"/>
      <c r="D67" s="14"/>
      <c r="E67" s="14"/>
      <c r="F67" s="155">
        <v>44592</v>
      </c>
      <c r="G67" s="155">
        <v>44620</v>
      </c>
      <c r="H67" s="155">
        <v>44651</v>
      </c>
      <c r="I67" s="155">
        <v>44681</v>
      </c>
      <c r="J67" s="155">
        <v>44712</v>
      </c>
      <c r="K67" s="155">
        <v>44742</v>
      </c>
      <c r="L67" s="155">
        <v>44773</v>
      </c>
      <c r="M67" s="155">
        <v>44804</v>
      </c>
      <c r="N67" s="155">
        <v>44834</v>
      </c>
      <c r="O67" s="155">
        <v>44865</v>
      </c>
      <c r="P67" s="155">
        <v>44895</v>
      </c>
      <c r="Q67" s="155">
        <v>44926</v>
      </c>
      <c r="R67" s="230"/>
      <c r="S67" s="230"/>
      <c r="T67" s="237"/>
      <c r="U67" s="238"/>
      <c r="V67" s="239"/>
      <c r="W67" s="239"/>
      <c r="AD67" s="236"/>
    </row>
    <row r="68" spans="1:30" s="19" customFormat="1" ht="21.75" thickBot="1" x14ac:dyDescent="0.3">
      <c r="A68" s="144"/>
      <c r="B68" s="8"/>
      <c r="C68" s="1"/>
      <c r="D68" s="1"/>
      <c r="E68" s="183">
        <v>2022</v>
      </c>
      <c r="F68" s="133" t="s">
        <v>103</v>
      </c>
      <c r="G68" s="133" t="s">
        <v>104</v>
      </c>
      <c r="H68" s="133" t="s">
        <v>105</v>
      </c>
      <c r="I68" s="133" t="s">
        <v>110</v>
      </c>
      <c r="J68" s="133" t="s">
        <v>111</v>
      </c>
      <c r="K68" s="133" t="s">
        <v>112</v>
      </c>
      <c r="L68" s="133" t="s">
        <v>113</v>
      </c>
      <c r="M68" s="133" t="s">
        <v>114</v>
      </c>
      <c r="N68" s="133" t="s">
        <v>115</v>
      </c>
      <c r="O68" s="133" t="s">
        <v>122</v>
      </c>
      <c r="P68" s="133" t="s">
        <v>286</v>
      </c>
      <c r="Q68" s="133" t="s">
        <v>287</v>
      </c>
      <c r="R68" s="33"/>
      <c r="S68" s="33"/>
      <c r="T68" s="71"/>
      <c r="U68" s="167"/>
      <c r="V68" s="59"/>
      <c r="W68" s="59"/>
      <c r="X68" s="58"/>
      <c r="Y68" s="58"/>
      <c r="AD68" s="56"/>
    </row>
    <row r="69" spans="1:30" s="19" customFormat="1" ht="63.75" thickTop="1" x14ac:dyDescent="0.25">
      <c r="A69" s="144"/>
      <c r="B69" s="8"/>
      <c r="C69" s="1"/>
      <c r="D69" s="1"/>
      <c r="E69" s="173" t="s">
        <v>78</v>
      </c>
      <c r="F69" s="266">
        <f>COUNTIFS('Wydane warunki'!$I:$I,"&gt;="&amp;'Projekty z danego zakresu mocy'!F66,'Wydane warunki'!$I:$I,"&lt;="&amp;'Projekty z danego zakresu mocy'!F67,'Wydane warunki'!$H:$H,"&gt;="&amp;'Projekty z danego zakresu mocy'!$K$6,'Wydane warunki'!$H:$H,"&lt;="&amp;'Projekty z danego zakresu mocy'!$M$6)</f>
        <v>0</v>
      </c>
      <c r="G69" s="266">
        <f>COUNTIFS('Wydane warunki'!$I:$I,"&gt;="&amp;'Projekty z danego zakresu mocy'!G66,'Wydane warunki'!$I:$I,"&lt;="&amp;'Projekty z danego zakresu mocy'!G67,'Wydane warunki'!$H:$H,"&gt;="&amp;'Projekty z danego zakresu mocy'!$K$6,'Wydane warunki'!$H:$H,"&lt;="&amp;'Projekty z danego zakresu mocy'!$M$6)</f>
        <v>1</v>
      </c>
      <c r="H69" s="266">
        <f>COUNTIFS('Wydane warunki'!$I:$I,"&gt;="&amp;'Projekty z danego zakresu mocy'!H66,'Wydane warunki'!$I:$I,"&lt;="&amp;'Projekty z danego zakresu mocy'!H67,'Wydane warunki'!$H:$H,"&gt;="&amp;'Projekty z danego zakresu mocy'!$K$6,'Wydane warunki'!$H:$H,"&lt;="&amp;'Projekty z danego zakresu mocy'!$M$6)</f>
        <v>0</v>
      </c>
      <c r="I69" s="266">
        <f>COUNTIFS('Wydane warunki'!$I:$I,"&gt;="&amp;'Projekty z danego zakresu mocy'!I66,'Wydane warunki'!$I:$I,"&lt;="&amp;'Projekty z danego zakresu mocy'!I67,'Wydane warunki'!$H:$H,"&gt;="&amp;'Projekty z danego zakresu mocy'!$K$6,'Wydane warunki'!$H:$H,"&lt;="&amp;'Projekty z danego zakresu mocy'!$M$6)</f>
        <v>0</v>
      </c>
      <c r="J69" s="266">
        <f>COUNTIFS('Wydane warunki'!$I:$I,"&gt;="&amp;'Projekty z danego zakresu mocy'!J66,'Wydane warunki'!$I:$I,"&lt;="&amp;'Projekty z danego zakresu mocy'!J67,'Wydane warunki'!$H:$H,"&gt;="&amp;'Projekty z danego zakresu mocy'!$K$6,'Wydane warunki'!$H:$H,"&lt;="&amp;'Projekty z danego zakresu mocy'!$M$6)</f>
        <v>0</v>
      </c>
      <c r="K69" s="266">
        <f>COUNTIFS('Wydane warunki'!$I:$I,"&gt;="&amp;'Projekty z danego zakresu mocy'!K66,'Wydane warunki'!$I:$I,"&lt;="&amp;'Projekty z danego zakresu mocy'!K67,'Wydane warunki'!$H:$H,"&gt;="&amp;'Projekty z danego zakresu mocy'!$K$6,'Wydane warunki'!$H:$H,"&lt;="&amp;'Projekty z danego zakresu mocy'!$M$6)</f>
        <v>0</v>
      </c>
      <c r="L69" s="266">
        <f>COUNTIFS('Wydane warunki'!$I:$I,"&gt;="&amp;'Projekty z danego zakresu mocy'!L66,'Wydane warunki'!$I:$I,"&lt;="&amp;'Projekty z danego zakresu mocy'!L67,'Wydane warunki'!$H:$H,"&gt;="&amp;'Projekty z danego zakresu mocy'!$K$6,'Wydane warunki'!$H:$H,"&lt;="&amp;'Projekty z danego zakresu mocy'!$M$6)</f>
        <v>1</v>
      </c>
      <c r="M69" s="266">
        <f>COUNTIFS('Wydane warunki'!$I:$I,"&gt;="&amp;'Projekty z danego zakresu mocy'!M66,'Wydane warunki'!$I:$I,"&lt;="&amp;'Projekty z danego zakresu mocy'!M67,'Wydane warunki'!$H:$H,"&gt;="&amp;'Projekty z danego zakresu mocy'!$K$6,'Wydane warunki'!$H:$H,"&lt;="&amp;'Projekty z danego zakresu mocy'!$M$6)</f>
        <v>0</v>
      </c>
      <c r="N69" s="266">
        <f>COUNTIFS('Wydane warunki'!$I:$I,"&gt;="&amp;'Projekty z danego zakresu mocy'!N66,'Wydane warunki'!$I:$I,"&lt;="&amp;'Projekty z danego zakresu mocy'!N67,'Wydane warunki'!$H:$H,"&gt;="&amp;'Projekty z danego zakresu mocy'!$K$6,'Wydane warunki'!$H:$H,"&lt;="&amp;'Projekty z danego zakresu mocy'!$M$6)</f>
        <v>0</v>
      </c>
      <c r="O69" s="266">
        <f>COUNTIFS('Wydane warunki'!$I:$I,"&gt;="&amp;'Projekty z danego zakresu mocy'!O66,'Wydane warunki'!$I:$I,"&lt;="&amp;'Projekty z danego zakresu mocy'!O67,'Wydane warunki'!$H:$H,"&gt;="&amp;'Projekty z danego zakresu mocy'!$K$6,'Wydane warunki'!$H:$H,"&lt;="&amp;'Projekty z danego zakresu mocy'!$M$6)</f>
        <v>0</v>
      </c>
      <c r="P69" s="266">
        <f>COUNTIFS('Wydane warunki'!$I:$I,"&gt;="&amp;'Projekty z danego zakresu mocy'!P66,'Wydane warunki'!$I:$I,"&lt;="&amp;'Projekty z danego zakresu mocy'!P67,'Wydane warunki'!$H:$H,"&gt;="&amp;'Projekty z danego zakresu mocy'!$K$6,'Wydane warunki'!$H:$H,"&lt;="&amp;'Projekty z danego zakresu mocy'!$M$6)</f>
        <v>0</v>
      </c>
      <c r="Q69" s="266">
        <f>COUNTIFS('Wydane warunki'!$I:$I,"&gt;="&amp;'Projekty z danego zakresu mocy'!Q66,'Wydane warunki'!$I:$I,"&lt;="&amp;'Projekty z danego zakresu mocy'!Q67,'Wydane warunki'!$H:$H,"&gt;="&amp;'Projekty z danego zakresu mocy'!$K$6,'Wydane warunki'!$H:$H,"&lt;="&amp;'Projekty z danego zakresu mocy'!$M$6)</f>
        <v>0</v>
      </c>
      <c r="R69" s="33"/>
      <c r="S69" s="33"/>
      <c r="T69" s="71"/>
      <c r="U69" s="167"/>
      <c r="V69" s="59"/>
      <c r="W69" s="59"/>
      <c r="X69" s="58"/>
      <c r="Y69" s="58"/>
      <c r="AD69" s="56"/>
    </row>
    <row r="70" spans="1:30" s="19" customFormat="1" ht="16.5" thickBot="1" x14ac:dyDescent="0.3">
      <c r="A70" s="144"/>
      <c r="B70" s="8"/>
      <c r="C70" s="1"/>
      <c r="D70" s="1"/>
      <c r="E70" s="20" t="s">
        <v>43</v>
      </c>
      <c r="F70" s="267">
        <f>SUMIFS('Wydane warunki'!$H:$H,'Wydane warunki'!$I:$I,"&gt;="&amp;'Projekty z danego zakresu mocy'!F66,'Wydane warunki'!$I:$I,"&lt;="&amp;'Projekty z danego zakresu mocy'!F67,'Wydane warunki'!$H:$H,"&gt;="&amp;'Projekty z danego zakresu mocy'!$K$6,'Wydane warunki'!$H:$H,"&lt;="&amp;'Projekty z danego zakresu mocy'!$M$6)/1000</f>
        <v>0</v>
      </c>
      <c r="G70" s="267">
        <f>SUMIFS('Wydane warunki'!$H:$H,'Wydane warunki'!$I:$I,"&gt;="&amp;'Projekty z danego zakresu mocy'!G66,'Wydane warunki'!$I:$I,"&lt;="&amp;'Projekty z danego zakresu mocy'!G67,'Wydane warunki'!$H:$H,"&gt;="&amp;'Projekty z danego zakresu mocy'!$K$6,'Wydane warunki'!$H:$H,"&lt;="&amp;'Projekty z danego zakresu mocy'!$M$6)/1000</f>
        <v>0.4</v>
      </c>
      <c r="H70" s="267">
        <f>SUMIFS('Wydane warunki'!$H:$H,'Wydane warunki'!$I:$I,"&gt;="&amp;'Projekty z danego zakresu mocy'!H66,'Wydane warunki'!$I:$I,"&lt;="&amp;'Projekty z danego zakresu mocy'!H67,'Wydane warunki'!$H:$H,"&gt;="&amp;'Projekty z danego zakresu mocy'!$K$6,'Wydane warunki'!$H:$H,"&lt;="&amp;'Projekty z danego zakresu mocy'!$M$6)/1000</f>
        <v>0</v>
      </c>
      <c r="I70" s="267">
        <f>SUMIFS('Wydane warunki'!$H:$H,'Wydane warunki'!$I:$I,"&gt;="&amp;'Projekty z danego zakresu mocy'!I66,'Wydane warunki'!$I:$I,"&lt;="&amp;'Projekty z danego zakresu mocy'!I67,'Wydane warunki'!$H:$H,"&gt;="&amp;'Projekty z danego zakresu mocy'!$K$6,'Wydane warunki'!$H:$H,"&lt;="&amp;'Projekty z danego zakresu mocy'!$M$6)/1000</f>
        <v>0</v>
      </c>
      <c r="J70" s="267">
        <f>SUMIFS('Wydane warunki'!$H:$H,'Wydane warunki'!$I:$I,"&gt;="&amp;'Projekty z danego zakresu mocy'!J66,'Wydane warunki'!$I:$I,"&lt;="&amp;'Projekty z danego zakresu mocy'!J67,'Wydane warunki'!$H:$H,"&gt;="&amp;'Projekty z danego zakresu mocy'!$K$6,'Wydane warunki'!$H:$H,"&lt;="&amp;'Projekty z danego zakresu mocy'!$M$6)/1000</f>
        <v>0</v>
      </c>
      <c r="K70" s="267">
        <f>SUMIFS('Wydane warunki'!$H:$H,'Wydane warunki'!$I:$I,"&gt;="&amp;'Projekty z danego zakresu mocy'!K66,'Wydane warunki'!$I:$I,"&lt;="&amp;'Projekty z danego zakresu mocy'!K67,'Wydane warunki'!$H:$H,"&gt;="&amp;'Projekty z danego zakresu mocy'!$K$6,'Wydane warunki'!$H:$H,"&lt;="&amp;'Projekty z danego zakresu mocy'!$M$6)/1000</f>
        <v>0</v>
      </c>
      <c r="L70" s="267">
        <f>SUMIFS('Wydane warunki'!$H:$H,'Wydane warunki'!$I:$I,"&gt;="&amp;'Projekty z danego zakresu mocy'!L66,'Wydane warunki'!$I:$I,"&lt;="&amp;'Projekty z danego zakresu mocy'!L67,'Wydane warunki'!$H:$H,"&gt;="&amp;'Projekty z danego zakresu mocy'!$K$6,'Wydane warunki'!$H:$H,"&lt;="&amp;'Projekty z danego zakresu mocy'!$M$6)/1000</f>
        <v>1</v>
      </c>
      <c r="M70" s="267">
        <f>SUMIFS('Wydane warunki'!$H:$H,'Wydane warunki'!$I:$I,"&gt;="&amp;'Projekty z danego zakresu mocy'!M66,'Wydane warunki'!$I:$I,"&lt;="&amp;'Projekty z danego zakresu mocy'!M67,'Wydane warunki'!$H:$H,"&gt;="&amp;'Projekty z danego zakresu mocy'!$K$6,'Wydane warunki'!$H:$H,"&lt;="&amp;'Projekty z danego zakresu mocy'!$M$6)/1000</f>
        <v>0</v>
      </c>
      <c r="N70" s="267">
        <f>SUMIFS('Wydane warunki'!$H:$H,'Wydane warunki'!$I:$I,"&gt;="&amp;'Projekty z danego zakresu mocy'!N66,'Wydane warunki'!$I:$I,"&lt;="&amp;'Projekty z danego zakresu mocy'!N67,'Wydane warunki'!$H:$H,"&gt;="&amp;'Projekty z danego zakresu mocy'!$K$6,'Wydane warunki'!$H:$H,"&lt;="&amp;'Projekty z danego zakresu mocy'!$M$6)/1000</f>
        <v>0</v>
      </c>
      <c r="O70" s="267">
        <f>SUMIFS('Wydane warunki'!$H:$H,'Wydane warunki'!$I:$I,"&gt;="&amp;'Projekty z danego zakresu mocy'!O66,'Wydane warunki'!$I:$I,"&lt;="&amp;'Projekty z danego zakresu mocy'!O67,'Wydane warunki'!$H:$H,"&gt;="&amp;'Projekty z danego zakresu mocy'!$K$6,'Wydane warunki'!$H:$H,"&lt;="&amp;'Projekty z danego zakresu mocy'!$M$6)/1000</f>
        <v>0</v>
      </c>
      <c r="P70" s="267">
        <f>SUMIFS('Wydane warunki'!$H:$H,'Wydane warunki'!$I:$I,"&gt;="&amp;'Projekty z danego zakresu mocy'!P66,'Wydane warunki'!$I:$I,"&lt;="&amp;'Projekty z danego zakresu mocy'!P67,'Wydane warunki'!$H:$H,"&gt;="&amp;'Projekty z danego zakresu mocy'!$K$6,'Wydane warunki'!$H:$H,"&lt;="&amp;'Projekty z danego zakresu mocy'!$M$6)/1000</f>
        <v>0</v>
      </c>
      <c r="Q70" s="267">
        <f>SUMIFS('Wydane warunki'!$H:$H,'Wydane warunki'!$I:$I,"&gt;="&amp;'Projekty z danego zakresu mocy'!Q66,'Wydane warunki'!$I:$I,"&lt;="&amp;'Projekty z danego zakresu mocy'!Q67,'Wydane warunki'!$H:$H,"&gt;="&amp;'Projekty z danego zakresu mocy'!$K$6,'Wydane warunki'!$H:$H,"&lt;="&amp;'Projekty z danego zakresu mocy'!$M$6)/1000</f>
        <v>0</v>
      </c>
      <c r="R70" s="33"/>
      <c r="S70" s="33"/>
      <c r="T70" s="71"/>
      <c r="U70" s="167"/>
      <c r="V70" s="59"/>
      <c r="W70" s="59"/>
      <c r="X70" s="58"/>
      <c r="Y70" s="58"/>
      <c r="AD70" s="56"/>
    </row>
    <row r="71" spans="1:30" s="19" customFormat="1" x14ac:dyDescent="0.25">
      <c r="A71" s="144"/>
      <c r="B71" s="8"/>
      <c r="C71" s="1"/>
      <c r="D71" s="1"/>
      <c r="E71" s="1"/>
      <c r="F71" s="226"/>
      <c r="G71" s="226"/>
      <c r="H71" s="226"/>
      <c r="I71" s="228"/>
      <c r="J71" s="228"/>
      <c r="K71" s="228"/>
      <c r="L71" s="228"/>
      <c r="M71" s="228"/>
      <c r="N71" s="228"/>
      <c r="O71" s="228"/>
      <c r="P71" s="228"/>
      <c r="Q71" s="228"/>
      <c r="R71" s="33"/>
      <c r="S71" s="33"/>
      <c r="T71" s="71"/>
      <c r="U71" s="167"/>
      <c r="V71" s="59"/>
      <c r="W71" s="59"/>
      <c r="X71" s="58"/>
      <c r="Y71" s="58"/>
      <c r="AD71" s="56"/>
    </row>
    <row r="72" spans="1:30" s="60" customFormat="1" x14ac:dyDescent="0.25">
      <c r="A72" s="229"/>
      <c r="B72" s="219"/>
      <c r="C72" s="14"/>
      <c r="D72" s="14"/>
      <c r="E72" s="14"/>
      <c r="F72" s="31">
        <v>44927</v>
      </c>
      <c r="G72" s="31">
        <v>44958</v>
      </c>
      <c r="H72" s="31">
        <v>44986</v>
      </c>
      <c r="I72" s="31">
        <v>45017</v>
      </c>
      <c r="J72" s="31">
        <v>45047</v>
      </c>
      <c r="K72" s="31">
        <v>45078</v>
      </c>
      <c r="L72" s="31">
        <v>45108</v>
      </c>
      <c r="M72" s="31">
        <v>45139</v>
      </c>
      <c r="N72" s="31">
        <v>45170</v>
      </c>
      <c r="O72" s="31">
        <v>45200</v>
      </c>
      <c r="P72" s="31"/>
      <c r="Q72" s="31"/>
      <c r="R72" s="230"/>
      <c r="S72" s="230"/>
      <c r="T72" s="237"/>
      <c r="U72" s="238"/>
      <c r="V72" s="239"/>
      <c r="W72" s="239"/>
      <c r="AD72" s="236"/>
    </row>
    <row r="73" spans="1:30" s="60" customFormat="1" x14ac:dyDescent="0.25">
      <c r="A73" s="229"/>
      <c r="B73" s="219"/>
      <c r="C73" s="14"/>
      <c r="D73" s="14"/>
      <c r="E73" s="14"/>
      <c r="F73" s="155">
        <v>44957</v>
      </c>
      <c r="G73" s="155">
        <v>44985</v>
      </c>
      <c r="H73" s="155">
        <v>45016</v>
      </c>
      <c r="I73" s="155">
        <v>45046</v>
      </c>
      <c r="J73" s="155">
        <v>45077</v>
      </c>
      <c r="K73" s="155">
        <v>45107</v>
      </c>
      <c r="L73" s="155">
        <v>45138</v>
      </c>
      <c r="M73" s="155">
        <v>45169</v>
      </c>
      <c r="N73" s="155">
        <v>45199</v>
      </c>
      <c r="O73" s="155">
        <v>45230</v>
      </c>
      <c r="P73" s="155"/>
      <c r="Q73" s="155"/>
      <c r="R73" s="230"/>
      <c r="S73" s="230"/>
      <c r="T73" s="237"/>
      <c r="U73" s="238"/>
      <c r="V73" s="239"/>
      <c r="W73" s="239"/>
      <c r="AD73" s="236"/>
    </row>
    <row r="74" spans="1:30" s="19" customFormat="1" ht="21.75" thickBot="1" x14ac:dyDescent="0.3">
      <c r="A74" s="144"/>
      <c r="B74" s="8"/>
      <c r="C74" s="1"/>
      <c r="D74" s="1"/>
      <c r="E74" s="183">
        <v>2023</v>
      </c>
      <c r="F74" s="133" t="s">
        <v>288</v>
      </c>
      <c r="G74" s="133" t="s">
        <v>289</v>
      </c>
      <c r="H74" s="133" t="s">
        <v>290</v>
      </c>
      <c r="I74" s="133" t="s">
        <v>291</v>
      </c>
      <c r="J74" s="133" t="s">
        <v>292</v>
      </c>
      <c r="K74" s="133" t="s">
        <v>293</v>
      </c>
      <c r="L74" s="133" t="s">
        <v>294</v>
      </c>
      <c r="M74" s="133" t="s">
        <v>295</v>
      </c>
      <c r="N74" s="133" t="s">
        <v>297</v>
      </c>
      <c r="O74" s="133" t="s">
        <v>296</v>
      </c>
      <c r="P74" s="228"/>
      <c r="Q74" s="228"/>
      <c r="R74" s="33"/>
      <c r="S74" s="33"/>
      <c r="T74" s="71"/>
      <c r="U74" s="167"/>
      <c r="V74" s="59"/>
      <c r="W74" s="59"/>
      <c r="X74" s="58"/>
      <c r="Y74" s="58"/>
      <c r="AD74" s="56"/>
    </row>
    <row r="75" spans="1:30" s="19" customFormat="1" ht="63.75" thickTop="1" x14ac:dyDescent="0.25">
      <c r="A75" s="144"/>
      <c r="B75" s="8"/>
      <c r="C75" s="1"/>
      <c r="D75" s="1"/>
      <c r="E75" s="173" t="s">
        <v>78</v>
      </c>
      <c r="F75" s="266">
        <f>COUNTIFS('Wydane warunki'!$I:$I,"&gt;="&amp;'Projekty z danego zakresu mocy'!F72,'Wydane warunki'!$I:$I,"&lt;="&amp;'Projekty z danego zakresu mocy'!F73,'Wydane warunki'!$H:$H,"&gt;="&amp;'Projekty z danego zakresu mocy'!$K$6,'Wydane warunki'!$H:$H,"&lt;="&amp;'Projekty z danego zakresu mocy'!$M$6)</f>
        <v>0</v>
      </c>
      <c r="G75" s="266">
        <f>COUNTIFS('Wydane warunki'!$I:$I,"&gt;="&amp;'Projekty z danego zakresu mocy'!G72,'Wydane warunki'!$I:$I,"&lt;="&amp;'Projekty z danego zakresu mocy'!G73,'Wydane warunki'!$H:$H,"&gt;="&amp;'Projekty z danego zakresu mocy'!$K$6,'Wydane warunki'!$H:$H,"&lt;="&amp;'Projekty z danego zakresu mocy'!$M$6)</f>
        <v>0</v>
      </c>
      <c r="H75" s="266">
        <f>COUNTIFS('Wydane warunki'!$I:$I,"&gt;="&amp;'Projekty z danego zakresu mocy'!H72,'Wydane warunki'!$I:$I,"&lt;="&amp;'Projekty z danego zakresu mocy'!H73,'Wydane warunki'!$H:$H,"&gt;="&amp;'Projekty z danego zakresu mocy'!$K$6,'Wydane warunki'!$H:$H,"&lt;="&amp;'Projekty z danego zakresu mocy'!$M$6)</f>
        <v>0</v>
      </c>
      <c r="I75" s="266">
        <f>COUNTIFS('Wydane warunki'!$I:$I,"&gt;="&amp;'Projekty z danego zakresu mocy'!I72,'Wydane warunki'!$I:$I,"&lt;="&amp;'Projekty z danego zakresu mocy'!I73,'Wydane warunki'!$H:$H,"&gt;="&amp;'Projekty z danego zakresu mocy'!$K$6,'Wydane warunki'!$H:$H,"&lt;="&amp;'Projekty z danego zakresu mocy'!$M$6)</f>
        <v>17</v>
      </c>
      <c r="J75" s="266">
        <f>COUNTIFS('Wydane warunki'!$I:$I,"&gt;="&amp;'Projekty z danego zakresu mocy'!J72,'Wydane warunki'!$I:$I,"&lt;="&amp;'Projekty z danego zakresu mocy'!J73,'Wydane warunki'!$H:$H,"&gt;="&amp;'Projekty z danego zakresu mocy'!$K$6,'Wydane warunki'!$H:$H,"&lt;="&amp;'Projekty z danego zakresu mocy'!$M$6)</f>
        <v>22</v>
      </c>
      <c r="K75" s="266">
        <f>COUNTIFS('Wydane warunki'!$I:$I,"&gt;="&amp;'Projekty z danego zakresu mocy'!K72,'Wydane warunki'!$I:$I,"&lt;="&amp;'Projekty z danego zakresu mocy'!K73,'Wydane warunki'!$H:$H,"&gt;="&amp;'Projekty z danego zakresu mocy'!$K$6,'Wydane warunki'!$H:$H,"&lt;="&amp;'Projekty z danego zakresu mocy'!$M$6)</f>
        <v>26</v>
      </c>
      <c r="L75" s="266">
        <f>COUNTIFS('Wydane warunki'!$I:$I,"&gt;="&amp;'Projekty z danego zakresu mocy'!L72,'Wydane warunki'!$I:$I,"&lt;="&amp;'Projekty z danego zakresu mocy'!L73,'Wydane warunki'!$H:$H,"&gt;="&amp;'Projekty z danego zakresu mocy'!$K$6,'Wydane warunki'!$H:$H,"&lt;="&amp;'Projekty z danego zakresu mocy'!$M$6)</f>
        <v>38</v>
      </c>
      <c r="M75" s="266">
        <f>COUNTIFS('Wydane warunki'!$I:$I,"&gt;="&amp;'Projekty z danego zakresu mocy'!M72,'Wydane warunki'!$I:$I,"&lt;="&amp;'Projekty z danego zakresu mocy'!M73,'Wydane warunki'!$H:$H,"&gt;="&amp;'Projekty z danego zakresu mocy'!$K$6,'Wydane warunki'!$H:$H,"&lt;="&amp;'Projekty z danego zakresu mocy'!$M$6)</f>
        <v>21</v>
      </c>
      <c r="N75" s="266">
        <f>COUNTIFS('Wydane warunki'!$I:$I,"&gt;="&amp;'Projekty z danego zakresu mocy'!N72,'Wydane warunki'!$I:$I,"&lt;="&amp;'Projekty z danego zakresu mocy'!N73,'Wydane warunki'!$H:$H,"&gt;="&amp;'Projekty z danego zakresu mocy'!$K$6,'Wydane warunki'!$H:$H,"&lt;="&amp;'Projekty z danego zakresu mocy'!$M$6)</f>
        <v>18</v>
      </c>
      <c r="O75" s="266">
        <f>COUNTIFS('Wydane warunki'!$I:$I,"&gt;="&amp;'Projekty z danego zakresu mocy'!O72,'Wydane warunki'!$I:$I,"&lt;="&amp;'Projekty z danego zakresu mocy'!O73,'Wydane warunki'!$H:$H,"&gt;="&amp;'Projekty z danego zakresu mocy'!$K$6,'Wydane warunki'!$H:$H,"&lt;="&amp;'Projekty z danego zakresu mocy'!$M$6)</f>
        <v>4</v>
      </c>
      <c r="P75" s="228"/>
      <c r="Q75" s="228"/>
      <c r="R75" s="33"/>
      <c r="S75" s="33"/>
      <c r="T75" s="71"/>
      <c r="U75" s="167"/>
      <c r="V75" s="59"/>
      <c r="W75" s="59"/>
      <c r="X75" s="58"/>
      <c r="Y75" s="58"/>
      <c r="AD75" s="56"/>
    </row>
    <row r="76" spans="1:30" s="19" customFormat="1" ht="16.5" thickBot="1" x14ac:dyDescent="0.3">
      <c r="A76" s="144"/>
      <c r="B76" s="8"/>
      <c r="C76" s="1"/>
      <c r="D76" s="1"/>
      <c r="E76" s="20" t="s">
        <v>43</v>
      </c>
      <c r="F76" s="267">
        <f>SUMIFS('Wydane warunki'!$H:$H,'Wydane warunki'!$I:$I,"&gt;="&amp;'Projekty z danego zakresu mocy'!F72,'Wydane warunki'!$I:$I,"&lt;="&amp;'Projekty z danego zakresu mocy'!F73,'Wydane warunki'!$H:$H,"&gt;="&amp;'Projekty z danego zakresu mocy'!$K$6,'Wydane warunki'!$H:$H,"&lt;="&amp;'Projekty z danego zakresu mocy'!$M$6)/1000</f>
        <v>0</v>
      </c>
      <c r="G76" s="267">
        <f>SUMIFS('Wydane warunki'!$H:$H,'Wydane warunki'!$I:$I,"&gt;="&amp;'Projekty z danego zakresu mocy'!G72,'Wydane warunki'!$I:$I,"&lt;="&amp;'Projekty z danego zakresu mocy'!G73,'Wydane warunki'!$H:$H,"&gt;="&amp;'Projekty z danego zakresu mocy'!$K$6,'Wydane warunki'!$H:$H,"&lt;="&amp;'Projekty z danego zakresu mocy'!$M$6)/1000</f>
        <v>0</v>
      </c>
      <c r="H76" s="267">
        <f>SUMIFS('Wydane warunki'!$H:$H,'Wydane warunki'!$I:$I,"&gt;="&amp;'Projekty z danego zakresu mocy'!H72,'Wydane warunki'!$I:$I,"&lt;="&amp;'Projekty z danego zakresu mocy'!H73,'Wydane warunki'!$H:$H,"&gt;="&amp;'Projekty z danego zakresu mocy'!$K$6,'Wydane warunki'!$H:$H,"&lt;="&amp;'Projekty z danego zakresu mocy'!$M$6)/1000</f>
        <v>0</v>
      </c>
      <c r="I76" s="267">
        <f>SUMIFS('Wydane warunki'!$H:$H,'Wydane warunki'!$I:$I,"&gt;="&amp;'Projekty z danego zakresu mocy'!I72,'Wydane warunki'!$I:$I,"&lt;="&amp;'Projekty z danego zakresu mocy'!I73,'Wydane warunki'!$H:$H,"&gt;="&amp;'Projekty z danego zakresu mocy'!$K$6,'Wydane warunki'!$H:$H,"&lt;="&amp;'Projekty z danego zakresu mocy'!$M$6)/1000</f>
        <v>12.464630000000001</v>
      </c>
      <c r="J76" s="267">
        <f>SUMIFS('Wydane warunki'!$H:$H,'Wydane warunki'!$I:$I,"&gt;="&amp;'Projekty z danego zakresu mocy'!J72,'Wydane warunki'!$I:$I,"&lt;="&amp;'Projekty z danego zakresu mocy'!J73,'Wydane warunki'!$H:$H,"&gt;="&amp;'Projekty z danego zakresu mocy'!$K$6,'Wydane warunki'!$H:$H,"&lt;="&amp;'Projekty z danego zakresu mocy'!$M$6)/1000</f>
        <v>30.886240000000001</v>
      </c>
      <c r="K76" s="267">
        <f>SUMIFS('Wydane warunki'!$H:$H,'Wydane warunki'!$I:$I,"&gt;="&amp;'Projekty z danego zakresu mocy'!K72,'Wydane warunki'!$I:$I,"&lt;="&amp;'Projekty z danego zakresu mocy'!K73,'Wydane warunki'!$H:$H,"&gt;="&amp;'Projekty z danego zakresu mocy'!$K$6,'Wydane warunki'!$H:$H,"&lt;="&amp;'Projekty z danego zakresu mocy'!$M$6)/1000</f>
        <v>25.261610000000001</v>
      </c>
      <c r="L76" s="267">
        <f>SUMIFS('Wydane warunki'!$H:$H,'Wydane warunki'!$I:$I,"&gt;="&amp;'Projekty z danego zakresu mocy'!L72,'Wydane warunki'!$I:$I,"&lt;="&amp;'Projekty z danego zakresu mocy'!L73,'Wydane warunki'!$H:$H,"&gt;="&amp;'Projekty z danego zakresu mocy'!$K$6,'Wydane warunki'!$H:$H,"&lt;="&amp;'Projekty z danego zakresu mocy'!$M$6)/1000</f>
        <v>151.61950999999993</v>
      </c>
      <c r="M76" s="267">
        <f>SUMIFS('Wydane warunki'!$H:$H,'Wydane warunki'!$I:$I,"&gt;="&amp;'Projekty z danego zakresu mocy'!M72,'Wydane warunki'!$I:$I,"&lt;="&amp;'Projekty z danego zakresu mocy'!M73,'Wydane warunki'!$H:$H,"&gt;="&amp;'Projekty z danego zakresu mocy'!$K$6,'Wydane warunki'!$H:$H,"&lt;="&amp;'Projekty z danego zakresu mocy'!$M$6)/1000</f>
        <v>113.01005000000001</v>
      </c>
      <c r="N76" s="267">
        <f>SUMIFS('Wydane warunki'!$H:$H,'Wydane warunki'!$I:$I,"&gt;="&amp;'Projekty z danego zakresu mocy'!N72,'Wydane warunki'!$I:$I,"&lt;="&amp;'Projekty z danego zakresu mocy'!N73,'Wydane warunki'!$H:$H,"&gt;="&amp;'Projekty z danego zakresu mocy'!$K$6,'Wydane warunki'!$H:$H,"&lt;="&amp;'Projekty z danego zakresu mocy'!$M$6)/1000</f>
        <v>37.973279999999995</v>
      </c>
      <c r="O76" s="267">
        <f>SUMIFS('Wydane warunki'!$H:$H,'Wydane warunki'!$I:$I,"&gt;="&amp;'Projekty z danego zakresu mocy'!O72,'Wydane warunki'!$I:$I,"&lt;="&amp;'Projekty z danego zakresu mocy'!O73,'Wydane warunki'!$H:$H,"&gt;="&amp;'Projekty z danego zakresu mocy'!$K$6,'Wydane warunki'!$H:$H,"&lt;="&amp;'Projekty z danego zakresu mocy'!$M$6)/1000</f>
        <v>51.9</v>
      </c>
      <c r="P76" s="33"/>
      <c r="Q76" s="33"/>
      <c r="R76" s="33"/>
      <c r="S76" s="33"/>
      <c r="T76" s="71"/>
      <c r="U76" s="167"/>
      <c r="V76" s="59"/>
      <c r="W76" s="59"/>
      <c r="X76" s="58"/>
      <c r="Y76" s="58"/>
      <c r="AD76" s="56"/>
    </row>
    <row r="77" spans="1:30" s="19" customFormat="1" x14ac:dyDescent="0.25">
      <c r="A77" s="144"/>
      <c r="B77" s="8"/>
      <c r="C77" s="1"/>
      <c r="D77" s="1"/>
      <c r="E77" s="1"/>
      <c r="F77" s="1"/>
      <c r="G77" s="1"/>
      <c r="H77" s="1"/>
      <c r="I77" s="1"/>
      <c r="J77" s="1"/>
      <c r="K77" s="1"/>
      <c r="L77" s="1"/>
      <c r="M77" s="33"/>
      <c r="N77" s="33"/>
      <c r="O77" s="33"/>
      <c r="P77" s="33"/>
      <c r="Q77" s="33"/>
      <c r="R77" s="33"/>
      <c r="S77" s="33"/>
      <c r="T77" s="71"/>
      <c r="U77" s="167"/>
      <c r="V77" s="59"/>
      <c r="W77" s="59"/>
      <c r="X77" s="58"/>
      <c r="Y77" s="58"/>
      <c r="AD77" s="56"/>
    </row>
    <row r="78" spans="1:30" s="19" customFormat="1" x14ac:dyDescent="0.25">
      <c r="A78" s="144"/>
      <c r="B78" s="8"/>
      <c r="C78" s="1"/>
      <c r="D78" s="1"/>
      <c r="E78" s="1"/>
      <c r="F78" s="1"/>
      <c r="G78" s="1"/>
      <c r="H78" s="1"/>
      <c r="I78" s="1"/>
      <c r="J78" s="1"/>
      <c r="K78" s="33"/>
      <c r="L78" s="33"/>
      <c r="M78" s="33"/>
      <c r="N78" s="33"/>
      <c r="O78" s="33"/>
      <c r="P78" s="33"/>
      <c r="Q78" s="33"/>
      <c r="R78" s="33"/>
      <c r="S78" s="33"/>
      <c r="T78" s="71"/>
      <c r="U78" s="167"/>
      <c r="V78" s="59"/>
      <c r="W78" s="59"/>
      <c r="X78" s="58"/>
      <c r="Y78" s="58"/>
      <c r="AD78" s="56"/>
    </row>
    <row r="79" spans="1:30" s="19" customFormat="1" x14ac:dyDescent="0.25">
      <c r="A79" s="144"/>
      <c r="B79" s="8"/>
      <c r="C79" s="1"/>
      <c r="D79" s="1"/>
      <c r="E79" s="1"/>
      <c r="F79" s="1"/>
      <c r="G79" s="1"/>
      <c r="H79" s="1"/>
      <c r="I79" s="1"/>
      <c r="J79" s="1"/>
      <c r="K79" s="33"/>
      <c r="L79" s="33"/>
      <c r="M79" s="33"/>
      <c r="N79" s="33"/>
      <c r="O79" s="33"/>
      <c r="P79" s="33"/>
      <c r="Q79" s="33"/>
      <c r="R79" s="33"/>
      <c r="S79" s="33"/>
      <c r="T79" s="71"/>
      <c r="U79" s="167"/>
      <c r="V79" s="59"/>
      <c r="W79" s="59"/>
      <c r="X79" s="58"/>
      <c r="Y79" s="58"/>
      <c r="AD79" s="56"/>
    </row>
    <row r="80" spans="1:30" s="19" customFormat="1" x14ac:dyDescent="0.25">
      <c r="A80" s="144"/>
      <c r="B80" s="8"/>
      <c r="C80" s="1"/>
      <c r="D80" s="1"/>
      <c r="E80" s="1"/>
      <c r="F80" s="1"/>
      <c r="G80" s="1"/>
      <c r="H80" s="1"/>
      <c r="I80" s="1"/>
      <c r="J80" s="1"/>
      <c r="K80" s="33"/>
      <c r="L80" s="33"/>
      <c r="M80" s="33"/>
      <c r="N80" s="33"/>
      <c r="O80" s="33"/>
      <c r="P80" s="33"/>
      <c r="Q80" s="33"/>
      <c r="R80" s="33"/>
      <c r="S80" s="33"/>
      <c r="T80" s="71"/>
      <c r="U80" s="167"/>
      <c r="V80" s="59"/>
      <c r="W80" s="59"/>
      <c r="X80" s="58"/>
      <c r="Y80" s="58"/>
      <c r="AD80" s="56"/>
    </row>
    <row r="81" spans="1:30" s="19" customFormat="1" x14ac:dyDescent="0.25">
      <c r="A81" s="144"/>
      <c r="B81" s="8"/>
      <c r="C81" s="1"/>
      <c r="D81" s="1"/>
      <c r="E81" s="1"/>
      <c r="F81" s="1"/>
      <c r="G81" s="1"/>
      <c r="H81" s="1"/>
      <c r="I81" s="1"/>
      <c r="J81" s="1"/>
      <c r="K81" s="33"/>
      <c r="L81" s="33"/>
      <c r="M81" s="33"/>
      <c r="N81" s="33"/>
      <c r="O81" s="33"/>
      <c r="P81" s="33"/>
      <c r="Q81" s="33"/>
      <c r="R81" s="33"/>
      <c r="S81" s="33"/>
      <c r="T81" s="71"/>
      <c r="U81" s="167"/>
      <c r="V81" s="59"/>
      <c r="W81" s="59"/>
      <c r="X81" s="58"/>
      <c r="Y81" s="58"/>
      <c r="AD81" s="56"/>
    </row>
    <row r="82" spans="1:30" s="19" customFormat="1" x14ac:dyDescent="0.25">
      <c r="A82" s="144"/>
      <c r="B82" s="8"/>
      <c r="C82" s="1"/>
      <c r="D82" s="1"/>
      <c r="E82" s="1"/>
      <c r="F82" s="1"/>
      <c r="G82" s="1"/>
      <c r="H82" s="1"/>
      <c r="I82" s="1"/>
      <c r="J82" s="1"/>
      <c r="K82" s="33"/>
      <c r="L82" s="33"/>
      <c r="M82" s="33"/>
      <c r="N82" s="33"/>
      <c r="O82" s="33"/>
      <c r="P82" s="33"/>
      <c r="Q82" s="33"/>
      <c r="R82" s="33"/>
      <c r="S82" s="33"/>
      <c r="T82" s="71"/>
      <c r="U82" s="167"/>
      <c r="V82" s="59"/>
      <c r="W82" s="59"/>
      <c r="X82" s="58"/>
      <c r="Y82" s="58"/>
      <c r="AD82" s="56"/>
    </row>
    <row r="83" spans="1:30" s="19" customFormat="1" x14ac:dyDescent="0.25">
      <c r="A83" s="144"/>
      <c r="B83" s="8"/>
      <c r="C83" s="1"/>
      <c r="D83" s="1"/>
      <c r="E83" s="1"/>
      <c r="F83" s="1"/>
      <c r="G83" s="1"/>
      <c r="H83" s="1"/>
      <c r="I83" s="1"/>
      <c r="J83" s="1"/>
      <c r="K83" s="33"/>
      <c r="L83" s="33"/>
      <c r="M83" s="33"/>
      <c r="N83" s="33"/>
      <c r="O83" s="33"/>
      <c r="P83" s="33"/>
      <c r="Q83" s="33"/>
      <c r="R83" s="33"/>
      <c r="S83" s="33"/>
      <c r="T83" s="71"/>
      <c r="U83" s="167"/>
      <c r="V83" s="59"/>
      <c r="W83" s="59"/>
      <c r="X83" s="58"/>
      <c r="Y83" s="58"/>
      <c r="AD83" s="56"/>
    </row>
    <row r="84" spans="1:30" s="19" customFormat="1" x14ac:dyDescent="0.25">
      <c r="A84" s="144"/>
      <c r="B84" s="8"/>
      <c r="C84" s="1"/>
      <c r="D84" s="1"/>
      <c r="E84" s="1"/>
      <c r="F84" s="1"/>
      <c r="G84" s="1"/>
      <c r="H84" s="1"/>
      <c r="I84" s="1"/>
      <c r="J84" s="1"/>
      <c r="K84" s="33"/>
      <c r="L84" s="33"/>
      <c r="M84" s="33"/>
      <c r="N84" s="33"/>
      <c r="O84" s="33"/>
      <c r="P84" s="33"/>
      <c r="Q84" s="33"/>
      <c r="R84" s="33"/>
      <c r="S84" s="33"/>
      <c r="T84" s="71"/>
      <c r="U84" s="167"/>
      <c r="V84" s="59"/>
      <c r="W84" s="59"/>
      <c r="X84" s="58"/>
      <c r="Y84" s="58"/>
      <c r="AD84" s="56"/>
    </row>
    <row r="85" spans="1:30" s="19" customFormat="1" x14ac:dyDescent="0.25">
      <c r="A85" s="144"/>
      <c r="B85" s="8"/>
      <c r="C85" s="1"/>
      <c r="D85" s="1"/>
      <c r="E85" s="1"/>
      <c r="F85" s="1"/>
      <c r="G85" s="1"/>
      <c r="H85" s="1"/>
      <c r="I85" s="1"/>
      <c r="J85" s="1"/>
      <c r="K85" s="33"/>
      <c r="L85" s="33"/>
      <c r="M85" s="33"/>
      <c r="N85" s="33"/>
      <c r="O85" s="33"/>
      <c r="P85" s="33"/>
      <c r="Q85" s="33"/>
      <c r="R85" s="33"/>
      <c r="S85" s="33"/>
      <c r="T85" s="71"/>
      <c r="U85" s="167"/>
      <c r="V85" s="59"/>
      <c r="W85" s="59"/>
      <c r="X85" s="58"/>
      <c r="Y85" s="58"/>
      <c r="AD85" s="56"/>
    </row>
    <row r="86" spans="1:30" s="19" customFormat="1" x14ac:dyDescent="0.25">
      <c r="A86" s="144"/>
      <c r="B86" s="8"/>
      <c r="C86" s="1"/>
      <c r="D86" s="1"/>
      <c r="E86" s="1"/>
      <c r="F86" s="1"/>
      <c r="G86" s="1"/>
      <c r="H86" s="1"/>
      <c r="I86" s="1"/>
      <c r="J86" s="1"/>
      <c r="K86" s="33"/>
      <c r="L86" s="33"/>
      <c r="M86" s="33"/>
      <c r="N86" s="33"/>
      <c r="O86" s="33"/>
      <c r="P86" s="33"/>
      <c r="Q86" s="33"/>
      <c r="R86" s="33"/>
      <c r="S86" s="33"/>
      <c r="T86" s="71"/>
      <c r="U86" s="167"/>
      <c r="V86" s="59"/>
      <c r="W86" s="59"/>
      <c r="X86" s="58"/>
      <c r="Y86" s="58"/>
      <c r="AD86" s="56"/>
    </row>
    <row r="87" spans="1:30" s="19" customFormat="1" x14ac:dyDescent="0.25">
      <c r="A87" s="144"/>
      <c r="B87" s="8"/>
      <c r="C87" s="1"/>
      <c r="D87" s="1"/>
      <c r="E87" s="1"/>
      <c r="F87" s="1"/>
      <c r="G87" s="1"/>
      <c r="H87" s="1"/>
      <c r="I87" s="1"/>
      <c r="J87" s="1"/>
      <c r="K87" s="33"/>
      <c r="L87" s="33"/>
      <c r="M87" s="33"/>
      <c r="N87" s="33"/>
      <c r="O87" s="33"/>
      <c r="P87" s="33"/>
      <c r="Q87" s="33"/>
      <c r="R87" s="33"/>
      <c r="S87" s="33"/>
      <c r="T87" s="71"/>
      <c r="U87" s="167"/>
      <c r="V87" s="59"/>
      <c r="W87" s="59"/>
      <c r="X87" s="58"/>
      <c r="Y87" s="58"/>
      <c r="AD87" s="56"/>
    </row>
    <row r="88" spans="1:30" s="19" customFormat="1" x14ac:dyDescent="0.25">
      <c r="A88" s="144"/>
      <c r="B88" s="8"/>
      <c r="C88" s="1"/>
      <c r="D88" s="1"/>
      <c r="E88" s="1"/>
      <c r="F88" s="1"/>
      <c r="G88" s="1"/>
      <c r="H88" s="1"/>
      <c r="I88" s="1"/>
      <c r="J88" s="1"/>
      <c r="K88" s="33"/>
      <c r="L88" s="33"/>
      <c r="M88" s="33"/>
      <c r="N88" s="33"/>
      <c r="O88" s="33"/>
      <c r="P88" s="33"/>
      <c r="Q88" s="33"/>
      <c r="R88" s="33"/>
      <c r="S88" s="33"/>
      <c r="T88" s="71"/>
      <c r="U88" s="167"/>
      <c r="V88" s="59"/>
      <c r="W88" s="59"/>
      <c r="X88" s="58"/>
      <c r="Y88" s="58"/>
      <c r="AD88" s="56"/>
    </row>
    <row r="89" spans="1:30" s="19" customFormat="1" x14ac:dyDescent="0.25">
      <c r="A89" s="144"/>
      <c r="B89" s="8"/>
      <c r="C89" s="1"/>
      <c r="D89" s="1"/>
      <c r="E89" s="1"/>
      <c r="F89" s="1"/>
      <c r="G89" s="1"/>
      <c r="H89" s="1"/>
      <c r="I89" s="1"/>
      <c r="J89" s="1"/>
      <c r="K89" s="33"/>
      <c r="L89" s="33"/>
      <c r="M89" s="33"/>
      <c r="N89" s="33"/>
      <c r="O89" s="33"/>
      <c r="P89" s="33"/>
      <c r="Q89" s="33"/>
      <c r="R89" s="33"/>
      <c r="S89" s="33"/>
      <c r="T89" s="71"/>
      <c r="U89" s="167"/>
      <c r="V89" s="59"/>
      <c r="W89" s="59"/>
      <c r="X89" s="58"/>
      <c r="Y89" s="58"/>
      <c r="AD89" s="56"/>
    </row>
    <row r="90" spans="1:30" s="19" customFormat="1" x14ac:dyDescent="0.25">
      <c r="A90" s="144"/>
      <c r="B90" s="8"/>
      <c r="C90" s="1"/>
      <c r="D90" s="1"/>
      <c r="E90" s="1"/>
      <c r="F90" s="1"/>
      <c r="G90" s="1"/>
      <c r="H90" s="1"/>
      <c r="I90" s="1"/>
      <c r="J90" s="1"/>
      <c r="K90" s="33"/>
      <c r="L90" s="33"/>
      <c r="M90" s="33"/>
      <c r="N90" s="33"/>
      <c r="O90" s="33"/>
      <c r="P90" s="33"/>
      <c r="Q90" s="33"/>
      <c r="R90" s="33"/>
      <c r="S90" s="33"/>
      <c r="T90" s="71"/>
      <c r="U90" s="167"/>
      <c r="V90" s="59"/>
      <c r="W90" s="59"/>
      <c r="X90" s="58"/>
      <c r="Y90" s="58"/>
      <c r="AD90" s="56"/>
    </row>
    <row r="91" spans="1:30" s="19" customFormat="1" x14ac:dyDescent="0.25">
      <c r="A91" s="144"/>
      <c r="B91" s="8"/>
      <c r="C91" s="1"/>
      <c r="D91" s="1"/>
      <c r="E91" s="1"/>
      <c r="F91" s="1"/>
      <c r="G91" s="1"/>
      <c r="H91" s="1"/>
      <c r="I91" s="1"/>
      <c r="J91" s="1"/>
      <c r="K91" s="33"/>
      <c r="L91" s="33"/>
      <c r="M91" s="33"/>
      <c r="N91" s="33"/>
      <c r="O91" s="33"/>
      <c r="P91" s="33"/>
      <c r="Q91" s="33"/>
      <c r="R91" s="33"/>
      <c r="S91" s="33"/>
      <c r="T91" s="71"/>
      <c r="U91" s="167"/>
      <c r="V91" s="59"/>
      <c r="W91" s="59"/>
      <c r="X91" s="58"/>
      <c r="Y91" s="58"/>
      <c r="AD91" s="56"/>
    </row>
    <row r="92" spans="1:30" s="19" customFormat="1" x14ac:dyDescent="0.25">
      <c r="A92" s="144"/>
      <c r="B92" s="8"/>
      <c r="C92" s="1"/>
      <c r="D92" s="1"/>
      <c r="E92" s="1"/>
      <c r="F92" s="1"/>
      <c r="G92" s="1"/>
      <c r="H92" s="1"/>
      <c r="I92" s="1"/>
      <c r="J92" s="1"/>
      <c r="K92" s="33"/>
      <c r="L92" s="33"/>
      <c r="M92" s="33"/>
      <c r="N92" s="33"/>
      <c r="O92" s="33"/>
      <c r="P92" s="33"/>
      <c r="Q92" s="33"/>
      <c r="R92" s="33"/>
      <c r="S92" s="33"/>
      <c r="T92" s="71"/>
      <c r="U92" s="167"/>
      <c r="V92" s="59"/>
      <c r="W92" s="59"/>
      <c r="X92" s="58"/>
      <c r="Y92" s="58"/>
      <c r="AD92" s="56"/>
    </row>
    <row r="93" spans="1:30" s="19" customFormat="1" x14ac:dyDescent="0.25">
      <c r="A93" s="144"/>
      <c r="B93" s="8"/>
      <c r="C93" s="1"/>
      <c r="D93" s="1"/>
      <c r="E93" s="1"/>
      <c r="F93" s="1"/>
      <c r="G93" s="1"/>
      <c r="H93" s="1"/>
      <c r="I93" s="1"/>
      <c r="J93" s="1"/>
      <c r="K93" s="33"/>
      <c r="L93" s="33"/>
      <c r="M93" s="33"/>
      <c r="N93" s="33"/>
      <c r="O93" s="33"/>
      <c r="P93" s="33"/>
      <c r="Q93" s="33"/>
      <c r="R93" s="33"/>
      <c r="S93" s="33"/>
      <c r="T93" s="71"/>
      <c r="U93" s="167"/>
      <c r="V93" s="59"/>
      <c r="W93" s="59"/>
      <c r="X93" s="58"/>
      <c r="Y93" s="58"/>
      <c r="AD93" s="56"/>
    </row>
    <row r="94" spans="1:30" s="19" customFormat="1" x14ac:dyDescent="0.25">
      <c r="A94" s="144"/>
      <c r="B94" s="8"/>
      <c r="C94" s="1"/>
      <c r="D94" s="1"/>
      <c r="E94" s="1"/>
      <c r="F94" s="1"/>
      <c r="G94" s="1"/>
      <c r="H94" s="1"/>
      <c r="I94" s="1"/>
      <c r="J94" s="1"/>
      <c r="K94" s="33"/>
      <c r="L94" s="33"/>
      <c r="M94" s="33"/>
      <c r="N94" s="33"/>
      <c r="O94" s="33"/>
      <c r="P94" s="33"/>
      <c r="Q94" s="33"/>
      <c r="R94" s="33"/>
      <c r="S94" s="33"/>
      <c r="T94" s="71"/>
      <c r="U94" s="167"/>
      <c r="V94" s="59"/>
      <c r="W94" s="59"/>
      <c r="X94" s="58"/>
      <c r="Y94" s="58"/>
      <c r="AD94" s="56"/>
    </row>
    <row r="95" spans="1:30" s="19" customFormat="1" x14ac:dyDescent="0.25">
      <c r="A95" s="144"/>
      <c r="B95" s="8"/>
      <c r="C95" s="1"/>
      <c r="D95" s="1"/>
      <c r="E95" s="1"/>
      <c r="F95" s="1"/>
      <c r="G95" s="1"/>
      <c r="H95" s="1"/>
      <c r="I95" s="1"/>
      <c r="J95" s="1"/>
      <c r="K95" s="33"/>
      <c r="L95" s="33"/>
      <c r="M95" s="33"/>
      <c r="N95" s="33"/>
      <c r="O95" s="33"/>
      <c r="P95" s="33"/>
      <c r="Q95" s="33"/>
      <c r="R95" s="33"/>
      <c r="S95" s="33"/>
      <c r="T95" s="71"/>
      <c r="U95" s="167"/>
      <c r="V95" s="59"/>
      <c r="W95" s="59"/>
      <c r="X95" s="58"/>
      <c r="Y95" s="58"/>
      <c r="AD95" s="56"/>
    </row>
    <row r="96" spans="1:30" s="19" customFormat="1" x14ac:dyDescent="0.25">
      <c r="A96" s="144"/>
      <c r="B96" s="8"/>
      <c r="C96" s="1"/>
      <c r="D96" s="1"/>
      <c r="E96" s="1"/>
      <c r="F96" s="1"/>
      <c r="G96" s="1"/>
      <c r="H96" s="1"/>
      <c r="I96" s="1"/>
      <c r="J96" s="1"/>
      <c r="K96" s="33"/>
      <c r="L96" s="33"/>
      <c r="M96" s="33"/>
      <c r="N96" s="33"/>
      <c r="O96" s="33"/>
      <c r="P96" s="33"/>
      <c r="Q96" s="33"/>
      <c r="R96" s="33"/>
      <c r="S96" s="33"/>
      <c r="T96" s="71"/>
      <c r="U96" s="167"/>
      <c r="V96" s="59"/>
      <c r="W96" s="59"/>
      <c r="X96" s="58"/>
      <c r="Y96" s="58"/>
      <c r="AD96" s="56"/>
    </row>
    <row r="97" spans="1:30" s="19" customFormat="1" x14ac:dyDescent="0.25">
      <c r="A97" s="144"/>
      <c r="B97" s="8"/>
      <c r="C97" s="1"/>
      <c r="D97" s="1"/>
      <c r="E97" s="1"/>
      <c r="F97" s="1"/>
      <c r="G97" s="1"/>
      <c r="H97" s="1"/>
      <c r="I97" s="1"/>
      <c r="J97" s="1"/>
      <c r="K97" s="33"/>
      <c r="L97" s="33"/>
      <c r="M97" s="33"/>
      <c r="N97" s="33"/>
      <c r="O97" s="33"/>
      <c r="P97" s="33"/>
      <c r="Q97" s="33"/>
      <c r="R97" s="33"/>
      <c r="S97" s="33"/>
      <c r="T97" s="71"/>
      <c r="U97" s="167"/>
      <c r="V97" s="59"/>
      <c r="W97" s="59"/>
      <c r="X97" s="58"/>
      <c r="Y97" s="58"/>
      <c r="AD97" s="56"/>
    </row>
    <row r="98" spans="1:30" s="19" customFormat="1" x14ac:dyDescent="0.25">
      <c r="A98" s="144"/>
      <c r="B98" s="8"/>
      <c r="C98" s="1"/>
      <c r="D98" s="1"/>
      <c r="E98" s="1"/>
      <c r="F98" s="1"/>
      <c r="G98" s="1"/>
      <c r="H98" s="1"/>
      <c r="I98" s="1"/>
      <c r="J98" s="1"/>
      <c r="K98" s="33"/>
      <c r="L98" s="33"/>
      <c r="M98" s="33"/>
      <c r="N98" s="33"/>
      <c r="O98" s="33"/>
      <c r="P98" s="33"/>
      <c r="Q98" s="33"/>
      <c r="R98" s="33"/>
      <c r="S98" s="33"/>
      <c r="T98" s="71"/>
      <c r="U98" s="167"/>
      <c r="V98" s="59"/>
      <c r="W98" s="59"/>
      <c r="X98" s="58"/>
      <c r="Y98" s="58"/>
      <c r="AD98" s="56"/>
    </row>
    <row r="99" spans="1:30" s="19" customFormat="1" x14ac:dyDescent="0.25">
      <c r="A99" s="144"/>
      <c r="B99" s="8"/>
      <c r="C99" s="1"/>
      <c r="D99" s="1"/>
      <c r="E99" s="1"/>
      <c r="F99" s="1"/>
      <c r="G99" s="1"/>
      <c r="H99" s="1"/>
      <c r="I99" s="1"/>
      <c r="J99" s="1"/>
      <c r="K99" s="33"/>
      <c r="L99" s="33"/>
      <c r="M99" s="33"/>
      <c r="N99" s="33"/>
      <c r="O99" s="33"/>
      <c r="P99" s="33"/>
      <c r="Q99" s="33"/>
      <c r="R99" s="33"/>
      <c r="S99" s="33"/>
      <c r="T99" s="71"/>
      <c r="U99" s="167"/>
      <c r="V99" s="59"/>
      <c r="W99" s="59"/>
      <c r="X99" s="58"/>
      <c r="Y99" s="58"/>
      <c r="AD99" s="56"/>
    </row>
    <row r="100" spans="1:30" s="19" customFormat="1" x14ac:dyDescent="0.25">
      <c r="A100" s="144"/>
      <c r="B100" s="8"/>
      <c r="C100" s="1"/>
      <c r="D100" s="1"/>
      <c r="E100" s="1"/>
      <c r="F100" s="1"/>
      <c r="G100" s="1"/>
      <c r="H100" s="1"/>
      <c r="I100" s="1"/>
      <c r="J100" s="1"/>
      <c r="K100" s="33"/>
      <c r="L100" s="33"/>
      <c r="M100" s="33"/>
      <c r="N100" s="33"/>
      <c r="O100" s="33"/>
      <c r="P100" s="33"/>
      <c r="Q100" s="33"/>
      <c r="R100" s="33"/>
      <c r="S100" s="33"/>
      <c r="T100" s="71"/>
      <c r="U100" s="167"/>
      <c r="V100" s="59"/>
      <c r="W100" s="59"/>
      <c r="X100" s="58"/>
      <c r="Y100" s="58"/>
      <c r="AD100" s="56"/>
    </row>
    <row r="101" spans="1:30" s="19" customFormat="1" x14ac:dyDescent="0.25">
      <c r="A101" s="144"/>
      <c r="B101" s="8"/>
      <c r="C101" s="1"/>
      <c r="D101" s="1"/>
      <c r="E101" s="1"/>
      <c r="F101" s="1"/>
      <c r="G101" s="1"/>
      <c r="H101" s="1"/>
      <c r="I101" s="1"/>
      <c r="J101" s="1"/>
      <c r="K101" s="33"/>
      <c r="L101" s="33"/>
      <c r="M101" s="33"/>
      <c r="N101" s="33"/>
      <c r="O101" s="33"/>
      <c r="P101" s="33"/>
      <c r="Q101" s="33"/>
      <c r="R101" s="33"/>
      <c r="S101" s="33"/>
      <c r="T101" s="71"/>
      <c r="U101" s="167"/>
      <c r="V101" s="59"/>
      <c r="W101" s="59"/>
      <c r="X101" s="58"/>
      <c r="Y101" s="58"/>
      <c r="AD101" s="56"/>
    </row>
    <row r="102" spans="1:30" s="19" customFormat="1" x14ac:dyDescent="0.25">
      <c r="A102" s="144"/>
      <c r="B102" s="8"/>
      <c r="C102" s="1"/>
      <c r="D102" s="1"/>
      <c r="E102" s="1"/>
      <c r="F102" s="1"/>
      <c r="G102" s="1"/>
      <c r="H102" s="1"/>
      <c r="I102" s="1"/>
      <c r="J102" s="1"/>
      <c r="K102" s="33"/>
      <c r="L102" s="33"/>
      <c r="M102" s="33"/>
      <c r="N102" s="33"/>
      <c r="O102" s="33"/>
      <c r="P102" s="33"/>
      <c r="Q102" s="33"/>
      <c r="R102" s="33"/>
      <c r="S102" s="33"/>
      <c r="T102" s="71"/>
      <c r="U102" s="167"/>
      <c r="V102" s="59"/>
      <c r="W102" s="59"/>
      <c r="X102" s="58"/>
      <c r="Y102" s="58"/>
      <c r="AD102" s="56"/>
    </row>
    <row r="103" spans="1:30" s="19" customFormat="1" x14ac:dyDescent="0.25">
      <c r="A103" s="144"/>
      <c r="B103" s="8"/>
      <c r="C103" s="1"/>
      <c r="D103" s="1"/>
      <c r="E103" s="1"/>
      <c r="F103" s="1"/>
      <c r="G103" s="1"/>
      <c r="H103" s="1"/>
      <c r="I103" s="1"/>
      <c r="J103" s="1"/>
      <c r="K103" s="33"/>
      <c r="L103" s="33"/>
      <c r="M103" s="33"/>
      <c r="N103" s="33"/>
      <c r="O103" s="33"/>
      <c r="P103" s="33"/>
      <c r="Q103" s="33"/>
      <c r="R103" s="33"/>
      <c r="S103" s="33"/>
      <c r="T103" s="71"/>
      <c r="U103" s="167"/>
      <c r="V103" s="59"/>
      <c r="W103" s="59"/>
      <c r="X103" s="58"/>
      <c r="Y103" s="58"/>
      <c r="AD103" s="56"/>
    </row>
    <row r="104" spans="1:30" s="19" customFormat="1" x14ac:dyDescent="0.25">
      <c r="A104" s="144"/>
      <c r="B104" s="8"/>
      <c r="C104" s="1"/>
      <c r="D104" s="1"/>
      <c r="E104" s="1"/>
      <c r="F104" s="1"/>
      <c r="G104" s="1"/>
      <c r="H104" s="1"/>
      <c r="I104" s="1"/>
      <c r="J104" s="1"/>
      <c r="K104" s="33"/>
      <c r="L104" s="33"/>
      <c r="M104" s="33"/>
      <c r="N104" s="33"/>
      <c r="O104" s="33"/>
      <c r="P104" s="33"/>
      <c r="Q104" s="33"/>
      <c r="R104" s="33"/>
      <c r="S104" s="33"/>
      <c r="T104" s="71"/>
      <c r="U104" s="167"/>
      <c r="V104" s="59"/>
      <c r="W104" s="59"/>
      <c r="X104" s="58"/>
      <c r="Y104" s="58"/>
      <c r="AD104" s="56"/>
    </row>
    <row r="105" spans="1:30" s="19" customFormat="1" x14ac:dyDescent="0.25">
      <c r="A105" s="144"/>
      <c r="B105" s="8"/>
      <c r="C105" s="1"/>
      <c r="D105" s="1"/>
      <c r="E105" s="1"/>
      <c r="F105" s="1"/>
      <c r="G105" s="1"/>
      <c r="H105" s="1"/>
      <c r="I105" s="1"/>
      <c r="J105" s="1"/>
      <c r="K105" s="33"/>
      <c r="L105" s="33"/>
      <c r="M105" s="33"/>
      <c r="N105" s="33"/>
      <c r="O105" s="33"/>
      <c r="P105" s="33"/>
      <c r="Q105" s="33"/>
      <c r="R105" s="33"/>
      <c r="S105" s="33"/>
      <c r="T105" s="71"/>
      <c r="U105" s="167"/>
      <c r="V105" s="59"/>
      <c r="W105" s="59"/>
      <c r="X105" s="58"/>
      <c r="Y105" s="58"/>
      <c r="AD105" s="56"/>
    </row>
    <row r="106" spans="1:30" s="19" customFormat="1" x14ac:dyDescent="0.25">
      <c r="A106" s="144"/>
      <c r="B106" s="8"/>
      <c r="C106" s="1"/>
      <c r="D106" s="1"/>
      <c r="E106" s="1"/>
      <c r="F106" s="1"/>
      <c r="G106" s="1"/>
      <c r="H106" s="1"/>
      <c r="I106" s="1"/>
      <c r="J106" s="1"/>
      <c r="K106" s="33"/>
      <c r="L106" s="33"/>
      <c r="M106" s="33"/>
      <c r="N106" s="33"/>
      <c r="O106" s="33"/>
      <c r="P106" s="33"/>
      <c r="Q106" s="33"/>
      <c r="R106" s="33"/>
      <c r="S106" s="33"/>
      <c r="T106" s="71"/>
      <c r="U106" s="167"/>
      <c r="V106" s="59"/>
      <c r="W106" s="59"/>
      <c r="X106" s="58"/>
      <c r="Y106" s="58"/>
      <c r="AD106" s="56"/>
    </row>
    <row r="107" spans="1:30" s="19" customFormat="1" x14ac:dyDescent="0.25">
      <c r="A107" s="144"/>
      <c r="B107" s="8"/>
      <c r="C107" s="1"/>
      <c r="D107" s="1"/>
      <c r="E107" s="1"/>
      <c r="F107" s="1"/>
      <c r="G107" s="1"/>
      <c r="H107" s="1"/>
      <c r="I107" s="1"/>
      <c r="J107" s="1"/>
      <c r="K107" s="33"/>
      <c r="L107" s="33"/>
      <c r="M107" s="33"/>
      <c r="N107" s="33"/>
      <c r="O107" s="33"/>
      <c r="P107" s="33"/>
      <c r="Q107" s="33"/>
      <c r="R107" s="33"/>
      <c r="S107" s="33"/>
      <c r="T107" s="71"/>
      <c r="U107" s="167"/>
      <c r="V107" s="59"/>
      <c r="W107" s="59"/>
      <c r="X107" s="58"/>
      <c r="Y107" s="58"/>
      <c r="AD107" s="56"/>
    </row>
    <row r="108" spans="1:30" s="19" customFormat="1" x14ac:dyDescent="0.25">
      <c r="A108" s="144"/>
      <c r="B108" s="8"/>
      <c r="C108" s="1"/>
      <c r="D108" s="1"/>
      <c r="E108" s="1"/>
      <c r="F108" s="1"/>
      <c r="G108" s="1"/>
      <c r="H108" s="1"/>
      <c r="I108" s="1"/>
      <c r="J108" s="1"/>
      <c r="K108" s="33"/>
      <c r="L108" s="33"/>
      <c r="M108" s="33"/>
      <c r="N108" s="33"/>
      <c r="O108" s="33"/>
      <c r="P108" s="33"/>
      <c r="Q108" s="33"/>
      <c r="R108" s="33"/>
      <c r="S108" s="33"/>
      <c r="T108" s="71"/>
      <c r="U108" s="167"/>
      <c r="V108" s="59"/>
      <c r="W108" s="59"/>
      <c r="X108" s="58"/>
      <c r="Y108" s="58"/>
      <c r="AD108" s="56"/>
    </row>
    <row r="109" spans="1:30" s="19" customFormat="1" x14ac:dyDescent="0.25">
      <c r="A109" s="144"/>
      <c r="B109" s="8"/>
      <c r="C109" s="1"/>
      <c r="D109" s="1"/>
      <c r="E109" s="1"/>
      <c r="F109" s="1"/>
      <c r="G109" s="1"/>
      <c r="H109" s="1"/>
      <c r="I109" s="1"/>
      <c r="J109" s="1"/>
      <c r="K109" s="33"/>
      <c r="L109" s="33"/>
      <c r="M109" s="33"/>
      <c r="N109" s="33"/>
      <c r="O109" s="33"/>
      <c r="P109" s="33"/>
      <c r="Q109" s="33"/>
      <c r="R109" s="33"/>
      <c r="S109" s="33"/>
      <c r="T109" s="71"/>
      <c r="U109" s="167"/>
      <c r="V109" s="59"/>
      <c r="W109" s="59"/>
      <c r="X109" s="58"/>
      <c r="Y109" s="58"/>
      <c r="AD109" s="56"/>
    </row>
    <row r="110" spans="1:30" s="19" customFormat="1" x14ac:dyDescent="0.25">
      <c r="A110" s="144"/>
      <c r="B110" s="8"/>
      <c r="C110" s="1"/>
      <c r="D110" s="1"/>
      <c r="E110" s="1"/>
      <c r="F110" s="1"/>
      <c r="G110" s="1"/>
      <c r="H110" s="1"/>
      <c r="I110" s="1"/>
      <c r="J110" s="1"/>
      <c r="K110" s="33"/>
      <c r="L110" s="33"/>
      <c r="M110" s="33"/>
      <c r="N110" s="33"/>
      <c r="O110" s="33"/>
      <c r="P110" s="33"/>
      <c r="Q110" s="33"/>
      <c r="R110" s="33"/>
      <c r="S110" s="33"/>
      <c r="T110" s="71"/>
      <c r="U110" s="167"/>
      <c r="V110" s="59"/>
      <c r="W110" s="59"/>
      <c r="X110" s="58"/>
      <c r="Y110" s="58"/>
      <c r="AD110" s="56"/>
    </row>
    <row r="111" spans="1:30" s="19" customFormat="1" ht="20.25" customHeight="1" x14ac:dyDescent="0.25">
      <c r="A111" s="144"/>
      <c r="B111" s="8"/>
      <c r="C111" s="1"/>
      <c r="D111" s="1"/>
      <c r="E111" s="1"/>
      <c r="F111" s="1"/>
      <c r="G111" s="1"/>
      <c r="H111" s="1"/>
      <c r="I111" s="1"/>
      <c r="J111" s="1"/>
      <c r="K111" s="33"/>
      <c r="L111" s="33"/>
      <c r="M111" s="33"/>
      <c r="N111" s="33"/>
      <c r="O111" s="33"/>
      <c r="P111" s="33"/>
      <c r="Q111" s="33"/>
      <c r="R111" s="33"/>
      <c r="S111" s="33"/>
      <c r="T111" s="71"/>
      <c r="U111" s="167"/>
      <c r="V111" s="59"/>
      <c r="W111" s="59"/>
      <c r="X111" s="58"/>
      <c r="Y111" s="58"/>
      <c r="AD111" s="56"/>
    </row>
    <row r="112" spans="1:30" s="19" customFormat="1" ht="36.75" customHeight="1" thickBot="1" x14ac:dyDescent="0.3">
      <c r="A112" s="144"/>
      <c r="B112" s="8"/>
      <c r="C112" s="136"/>
      <c r="D112" s="136"/>
      <c r="E112" s="136"/>
      <c r="F112" s="136"/>
      <c r="G112" s="136"/>
      <c r="H112" s="136"/>
      <c r="I112" s="136"/>
      <c r="J112" s="136"/>
      <c r="K112" s="137"/>
      <c r="L112" s="137"/>
      <c r="M112" s="137"/>
      <c r="N112" s="137"/>
      <c r="O112" s="137"/>
      <c r="P112" s="137"/>
      <c r="Q112" s="137"/>
      <c r="R112" s="137"/>
      <c r="S112" s="137"/>
      <c r="T112" s="71"/>
      <c r="U112" s="167"/>
      <c r="V112" s="59"/>
      <c r="W112" s="59"/>
      <c r="X112" s="58"/>
      <c r="Y112" s="58"/>
      <c r="AD112" s="56"/>
    </row>
    <row r="113" spans="1:30" s="19" customFormat="1" x14ac:dyDescent="0.25">
      <c r="A113" s="144"/>
      <c r="B113" s="8"/>
      <c r="C113" s="1"/>
      <c r="D113" s="1"/>
      <c r="E113" s="1"/>
      <c r="F113" s="1"/>
      <c r="G113" s="1"/>
      <c r="H113" s="1"/>
      <c r="I113" s="18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71"/>
      <c r="U113" s="167"/>
      <c r="V113" s="59"/>
      <c r="W113" s="59"/>
      <c r="X113" s="58"/>
      <c r="Y113" s="58"/>
      <c r="AD113" s="56"/>
    </row>
    <row r="114" spans="1:30" s="19" customFormat="1" x14ac:dyDescent="0.25">
      <c r="A114" s="144"/>
      <c r="B114" s="8"/>
      <c r="C114" s="1"/>
      <c r="D114" s="1"/>
      <c r="E114" s="1"/>
      <c r="F114" s="1"/>
      <c r="G114" s="1"/>
      <c r="H114" s="1"/>
      <c r="I114" s="18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71"/>
      <c r="U114" s="167"/>
      <c r="V114" s="59"/>
      <c r="W114" s="59"/>
      <c r="X114" s="58"/>
      <c r="Y114" s="58"/>
      <c r="AD114" s="56"/>
    </row>
    <row r="115" spans="1:30" s="19" customFormat="1" x14ac:dyDescent="0.25">
      <c r="A115" s="144"/>
      <c r="B115" s="8"/>
      <c r="C115" s="1"/>
      <c r="D115" s="1"/>
      <c r="E115" s="1"/>
      <c r="F115" s="1"/>
      <c r="G115" s="1"/>
      <c r="H115" s="1"/>
      <c r="I115" s="18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71"/>
      <c r="U115" s="167"/>
      <c r="V115" s="59"/>
      <c r="W115" s="59"/>
      <c r="X115" s="58"/>
      <c r="Y115" s="58"/>
      <c r="AD115" s="56"/>
    </row>
    <row r="116" spans="1:30" s="19" customFormat="1" x14ac:dyDescent="0.25">
      <c r="A116" s="144"/>
      <c r="B116" s="8"/>
      <c r="C116" s="1"/>
      <c r="D116" s="1"/>
      <c r="E116" s="1"/>
      <c r="F116" s="1"/>
      <c r="G116" s="1"/>
      <c r="H116" s="1"/>
      <c r="I116" s="18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71"/>
      <c r="U116" s="167"/>
      <c r="V116" s="59"/>
      <c r="W116" s="59"/>
      <c r="X116" s="58"/>
      <c r="Y116" s="58"/>
      <c r="AD116" s="56"/>
    </row>
    <row r="117" spans="1:30" s="19" customFormat="1" x14ac:dyDescent="0.25">
      <c r="A117" s="144"/>
      <c r="B117" s="8"/>
      <c r="C117" s="1"/>
      <c r="D117" s="1"/>
      <c r="E117" s="1"/>
      <c r="F117" s="1"/>
      <c r="G117" s="1"/>
      <c r="H117" s="1"/>
      <c r="I117" s="18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77"/>
      <c r="U117" s="168"/>
      <c r="V117" s="61"/>
      <c r="W117" s="61"/>
      <c r="X117" s="58"/>
      <c r="Y117" s="58"/>
      <c r="AD117" s="56"/>
    </row>
    <row r="118" spans="1:30" s="19" customFormat="1" ht="20.25" thickBot="1" x14ac:dyDescent="0.35">
      <c r="A118" s="144"/>
      <c r="B118" s="44"/>
      <c r="C118" s="48" t="s">
        <v>44</v>
      </c>
      <c r="D118" s="48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9"/>
      <c r="U118" s="144"/>
      <c r="AD118" s="56"/>
    </row>
    <row r="119" spans="1:30" s="19" customFormat="1" ht="16.5" thickTop="1" thickBot="1" x14ac:dyDescent="0.3">
      <c r="A119" s="144"/>
      <c r="B119" s="130"/>
      <c r="C119" s="49" t="s">
        <v>49</v>
      </c>
      <c r="D119" s="49"/>
      <c r="E119" s="1"/>
      <c r="F119" s="83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9"/>
      <c r="U119" s="144"/>
      <c r="AD119" s="56"/>
    </row>
    <row r="120" spans="1:30" s="19" customFormat="1" ht="60" x14ac:dyDescent="0.25">
      <c r="A120" s="144"/>
      <c r="B120" s="217" t="s">
        <v>71</v>
      </c>
      <c r="C120" s="127" t="s">
        <v>65</v>
      </c>
      <c r="D120" s="127" t="s">
        <v>66</v>
      </c>
      <c r="E120" s="127" t="s">
        <v>67</v>
      </c>
      <c r="F120" s="82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9"/>
      <c r="U120" s="144"/>
      <c r="AC120" s="56"/>
    </row>
    <row r="121" spans="1:30" s="19" customFormat="1" x14ac:dyDescent="0.25">
      <c r="A121" s="144"/>
      <c r="B121" s="218">
        <f>COUNTIFS('Wydane warunki'!$M:$M,"&lt;&gt;"&amp;"",'Wydane warunki'!$H:$H,"&gt;="&amp;K6,'Wydane warunki'!$H:$H,"&lt;="&amp;M6)</f>
        <v>153</v>
      </c>
      <c r="C121" s="161">
        <f>N15</f>
        <v>8</v>
      </c>
      <c r="D121" s="161">
        <f>N13</f>
        <v>5</v>
      </c>
      <c r="E121" s="161">
        <f>N11</f>
        <v>150</v>
      </c>
      <c r="F121" s="86" t="s">
        <v>53</v>
      </c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9"/>
      <c r="U121" s="144"/>
      <c r="AC121" s="56"/>
    </row>
    <row r="122" spans="1:30" s="19" customFormat="1" x14ac:dyDescent="0.25">
      <c r="A122" s="144"/>
      <c r="B122" s="219">
        <f>SUMIFS('Wydane warunki'!H:H,'Wydane warunki'!$M:$M,"&lt;&gt;"&amp;"",'Wydane warunki'!$H:$H,"&gt;="&amp;K6,'Wydane warunki'!$H:$H,"&lt;="&amp;M6)/1000</f>
        <v>435.30531999999999</v>
      </c>
      <c r="C122" s="84">
        <f>N16</f>
        <v>12.29</v>
      </c>
      <c r="D122" s="84">
        <f>N14</f>
        <v>3.6549999999999998</v>
      </c>
      <c r="E122" s="84">
        <f>N12</f>
        <v>426.41531999999995</v>
      </c>
      <c r="F122" s="86" t="s">
        <v>48</v>
      </c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9"/>
      <c r="U122" s="144"/>
      <c r="AC122" s="56"/>
    </row>
    <row r="123" spans="1:30" s="19" customFormat="1" x14ac:dyDescent="0.25">
      <c r="A123" s="144"/>
      <c r="B123" s="219"/>
      <c r="C123" s="160">
        <f>C121/B121</f>
        <v>5.2287581699346407E-2</v>
      </c>
      <c r="D123" s="160">
        <f>D121/B121</f>
        <v>3.2679738562091505E-2</v>
      </c>
      <c r="E123" s="160">
        <f>E121/B121</f>
        <v>0.98039215686274506</v>
      </c>
      <c r="F123" s="86" t="s">
        <v>53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9"/>
      <c r="U123" s="144"/>
      <c r="AC123" s="56"/>
    </row>
    <row r="124" spans="1:30" s="19" customFormat="1" x14ac:dyDescent="0.25">
      <c r="A124" s="144"/>
      <c r="B124" s="130"/>
      <c r="C124" s="122">
        <f>C122/B122</f>
        <v>2.8233057202241403E-2</v>
      </c>
      <c r="D124" s="122">
        <f>D122/B122</f>
        <v>8.3964055389904261E-3</v>
      </c>
      <c r="E124" s="122">
        <f>E122/B122</f>
        <v>0.9795775526014705</v>
      </c>
      <c r="F124" s="86" t="s">
        <v>52</v>
      </c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9"/>
      <c r="U124" s="144"/>
      <c r="AC124" s="56"/>
    </row>
    <row r="125" spans="1:30" s="19" customFormat="1" x14ac:dyDescent="0.25">
      <c r="A125" s="144"/>
      <c r="B125" s="130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9"/>
      <c r="U125" s="144"/>
      <c r="AD125" s="56"/>
    </row>
    <row r="126" spans="1:30" s="19" customFormat="1" x14ac:dyDescent="0.25">
      <c r="A126" s="144"/>
      <c r="B126" s="8"/>
      <c r="C126" s="50"/>
      <c r="D126" s="1"/>
      <c r="E126" s="15"/>
      <c r="F126" s="98"/>
      <c r="G126" s="99"/>
      <c r="H126" s="1"/>
      <c r="I126" s="15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9"/>
      <c r="U126" s="144"/>
      <c r="AD126" s="56"/>
    </row>
    <row r="127" spans="1:30" s="19" customFormat="1" x14ac:dyDescent="0.25">
      <c r="A127" s="144"/>
      <c r="B127" s="8"/>
      <c r="C127" s="50"/>
      <c r="D127" s="1"/>
      <c r="E127" s="15"/>
      <c r="F127" s="98"/>
      <c r="G127" s="99"/>
      <c r="H127" s="1"/>
      <c r="I127" s="15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9"/>
      <c r="U127" s="144"/>
      <c r="AD127" s="56"/>
    </row>
    <row r="128" spans="1:30" s="19" customFormat="1" x14ac:dyDescent="0.25">
      <c r="A128" s="144"/>
      <c r="B128" s="8"/>
      <c r="C128" s="50"/>
      <c r="D128" s="1"/>
      <c r="E128" s="15"/>
      <c r="F128" s="98"/>
      <c r="G128" s="99"/>
      <c r="H128" s="1"/>
      <c r="I128" s="15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9"/>
      <c r="U128" s="144"/>
      <c r="AD128" s="56"/>
    </row>
    <row r="129" spans="1:32" s="19" customFormat="1" x14ac:dyDescent="0.25">
      <c r="A129" s="144"/>
      <c r="B129" s="8"/>
      <c r="C129" s="50"/>
      <c r="D129" s="1"/>
      <c r="E129" s="15"/>
      <c r="F129" s="98"/>
      <c r="G129" s="99"/>
      <c r="H129" s="1"/>
      <c r="I129" s="15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9"/>
      <c r="U129" s="144"/>
      <c r="AD129" s="56"/>
    </row>
    <row r="130" spans="1:32" s="19" customFormat="1" x14ac:dyDescent="0.25">
      <c r="A130" s="144"/>
      <c r="B130" s="8"/>
      <c r="C130" s="50"/>
      <c r="D130" s="1"/>
      <c r="E130" s="15"/>
      <c r="F130" s="98"/>
      <c r="G130" s="99"/>
      <c r="H130" s="1"/>
      <c r="I130" s="15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9"/>
      <c r="U130" s="144"/>
      <c r="AD130" s="56"/>
    </row>
    <row r="131" spans="1:32" s="19" customFormat="1" x14ac:dyDescent="0.25">
      <c r="A131" s="144"/>
      <c r="B131" s="8"/>
      <c r="C131" s="50"/>
      <c r="D131" s="1"/>
      <c r="E131" s="15"/>
      <c r="F131" s="98"/>
      <c r="G131" s="99"/>
      <c r="H131" s="1"/>
      <c r="I131" s="15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9"/>
      <c r="U131" s="144"/>
      <c r="AD131" s="56"/>
    </row>
    <row r="132" spans="1:32" s="19" customFormat="1" x14ac:dyDescent="0.25">
      <c r="A132" s="144"/>
      <c r="B132" s="8"/>
      <c r="C132" s="50"/>
      <c r="D132" s="1"/>
      <c r="E132" s="15"/>
      <c r="F132" s="98"/>
      <c r="G132" s="99"/>
      <c r="H132" s="1"/>
      <c r="I132" s="15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9"/>
      <c r="U132" s="144"/>
      <c r="AD132" s="56"/>
    </row>
    <row r="133" spans="1:32" s="19" customFormat="1" x14ac:dyDescent="0.25">
      <c r="A133" s="144"/>
      <c r="B133" s="8"/>
      <c r="C133" s="50"/>
      <c r="D133" s="1"/>
      <c r="E133" s="15"/>
      <c r="F133" s="98"/>
      <c r="G133" s="99"/>
      <c r="H133" s="1"/>
      <c r="I133" s="15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9"/>
      <c r="U133" s="144"/>
      <c r="AD133" s="56"/>
    </row>
    <row r="134" spans="1:32" s="19" customFormat="1" x14ac:dyDescent="0.25">
      <c r="A134" s="144"/>
      <c r="B134" s="8"/>
      <c r="C134" s="50"/>
      <c r="D134" s="1"/>
      <c r="E134" s="15"/>
      <c r="F134" s="98"/>
      <c r="G134" s="99"/>
      <c r="H134" s="1"/>
      <c r="I134" s="15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9"/>
      <c r="U134" s="144"/>
      <c r="AD134" s="56"/>
    </row>
    <row r="135" spans="1:32" s="19" customFormat="1" x14ac:dyDescent="0.25">
      <c r="A135" s="144"/>
      <c r="B135" s="8"/>
      <c r="C135" s="50"/>
      <c r="D135" s="1"/>
      <c r="E135" s="15"/>
      <c r="F135" s="98"/>
      <c r="G135" s="99"/>
      <c r="H135" s="1"/>
      <c r="I135" s="15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9"/>
      <c r="U135" s="144"/>
      <c r="AD135" s="56"/>
    </row>
    <row r="136" spans="1:32" s="19" customFormat="1" ht="18.75" x14ac:dyDescent="0.25">
      <c r="A136" s="144"/>
      <c r="B136" s="8"/>
      <c r="C136" s="50"/>
      <c r="D136" s="1"/>
      <c r="E136" s="15"/>
      <c r="F136" s="98"/>
      <c r="G136" s="99"/>
      <c r="H136" s="1"/>
      <c r="I136" s="15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43"/>
      <c r="U136" s="163"/>
      <c r="V136" s="21"/>
      <c r="W136" s="21"/>
      <c r="X136" s="21"/>
      <c r="Y136" s="21"/>
      <c r="Z136" s="21"/>
      <c r="AA136" s="21"/>
      <c r="AB136" s="21"/>
      <c r="AC136" s="21"/>
      <c r="AD136" s="53"/>
    </row>
    <row r="137" spans="1:32" s="19" customFormat="1" x14ac:dyDescent="0.25">
      <c r="A137" s="144"/>
      <c r="B137" s="8"/>
      <c r="C137" s="50"/>
      <c r="D137" s="1"/>
      <c r="E137" s="15"/>
      <c r="F137" s="98"/>
      <c r="G137" s="99"/>
      <c r="H137" s="1"/>
      <c r="I137" s="15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9"/>
      <c r="U137" s="144"/>
      <c r="AD137" s="56"/>
    </row>
    <row r="138" spans="1:32" s="19" customFormat="1" ht="19.5" customHeight="1" x14ac:dyDescent="0.25">
      <c r="A138" s="144"/>
      <c r="B138" s="8"/>
      <c r="C138" s="1"/>
      <c r="D138" s="1"/>
      <c r="E138" s="29"/>
      <c r="F138" s="38"/>
      <c r="G138" s="39"/>
      <c r="H138" s="39"/>
      <c r="I138" s="39"/>
      <c r="J138" s="39"/>
      <c r="K138" s="1"/>
      <c r="L138" s="29"/>
      <c r="M138" s="38"/>
      <c r="N138" s="39"/>
      <c r="O138" s="39"/>
      <c r="P138" s="39"/>
      <c r="Q138" s="39"/>
      <c r="R138" s="39"/>
      <c r="S138" s="39"/>
      <c r="T138" s="78"/>
      <c r="U138" s="144"/>
      <c r="V138" s="64"/>
      <c r="W138" s="65"/>
      <c r="X138" s="22"/>
      <c r="Y138" s="22"/>
      <c r="Z138" s="22"/>
      <c r="AA138" s="22"/>
      <c r="AD138" s="56"/>
      <c r="AE138" s="63"/>
      <c r="AF138" s="63"/>
    </row>
    <row r="139" spans="1:32" s="19" customFormat="1" ht="19.5" customHeight="1" x14ac:dyDescent="0.25">
      <c r="A139" s="144"/>
      <c r="B139" s="8"/>
      <c r="C139" s="1"/>
      <c r="D139" s="1"/>
      <c r="E139" s="29"/>
      <c r="F139" s="38"/>
      <c r="G139" s="40"/>
      <c r="H139" s="40"/>
      <c r="I139" s="40"/>
      <c r="J139" s="40"/>
      <c r="K139" s="1"/>
      <c r="L139" s="29"/>
      <c r="M139" s="38"/>
      <c r="N139" s="40"/>
      <c r="O139" s="40"/>
      <c r="P139" s="40"/>
      <c r="Q139" s="40"/>
      <c r="R139" s="40"/>
      <c r="S139" s="40"/>
      <c r="T139" s="79"/>
      <c r="U139" s="144"/>
      <c r="V139" s="64"/>
      <c r="W139" s="65"/>
      <c r="X139" s="66"/>
      <c r="Y139" s="66"/>
      <c r="Z139" s="66"/>
      <c r="AA139" s="66"/>
      <c r="AD139" s="56"/>
      <c r="AE139" s="63"/>
      <c r="AF139" s="63"/>
    </row>
    <row r="140" spans="1:32" s="19" customFormat="1" x14ac:dyDescent="0.25">
      <c r="A140" s="144"/>
      <c r="B140" s="8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9"/>
      <c r="U140" s="144"/>
      <c r="AD140" s="56"/>
      <c r="AE140" s="63"/>
      <c r="AF140" s="63"/>
    </row>
    <row r="141" spans="1:32" s="19" customFormat="1" ht="15.75" thickBot="1" x14ac:dyDescent="0.3">
      <c r="A141" s="144"/>
      <c r="B141" s="10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47"/>
      <c r="U141" s="144"/>
      <c r="AD141" s="56"/>
      <c r="AE141" s="63"/>
      <c r="AF141" s="63"/>
    </row>
    <row r="142" spans="1:32" s="153" customFormat="1" x14ac:dyDescent="0.25">
      <c r="AD142" s="184"/>
      <c r="AE142" s="185"/>
      <c r="AF142" s="185"/>
    </row>
    <row r="143" spans="1:32" s="153" customFormat="1" x14ac:dyDescent="0.25">
      <c r="B143" s="257" t="s">
        <v>121</v>
      </c>
      <c r="C143" s="152" t="s">
        <v>865</v>
      </c>
      <c r="AD143" s="184"/>
      <c r="AE143" s="185"/>
      <c r="AF143" s="185"/>
    </row>
    <row r="144" spans="1:32" s="153" customFormat="1" ht="18.75" hidden="1" x14ac:dyDescent="0.3">
      <c r="E144" s="186"/>
      <c r="AD144" s="184"/>
      <c r="AE144" s="185"/>
      <c r="AF144" s="185"/>
    </row>
    <row r="145" spans="2:32" s="153" customFormat="1" hidden="1" x14ac:dyDescent="0.25">
      <c r="AD145" s="184"/>
      <c r="AE145" s="185"/>
      <c r="AF145" s="185"/>
    </row>
    <row r="146" spans="2:32" s="153" customFormat="1" ht="18.75" hidden="1" x14ac:dyDescent="0.25">
      <c r="B146" s="169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87"/>
      <c r="AE146" s="185"/>
      <c r="AF146" s="185"/>
    </row>
    <row r="147" spans="2:32" s="153" customFormat="1" hidden="1" x14ac:dyDescent="0.25">
      <c r="AD147" s="184"/>
      <c r="AE147" s="185"/>
      <c r="AF147" s="185"/>
    </row>
    <row r="148" spans="2:32" s="153" customFormat="1" hidden="1" x14ac:dyDescent="0.25">
      <c r="AD148" s="184"/>
      <c r="AE148" s="185"/>
      <c r="AF148" s="185"/>
    </row>
    <row r="149" spans="2:32" s="153" customFormat="1" ht="30" hidden="1" customHeight="1" x14ac:dyDescent="0.25">
      <c r="F149" s="188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89"/>
      <c r="U149" s="170"/>
      <c r="V149" s="189"/>
      <c r="W149" s="170"/>
      <c r="X149" s="170"/>
      <c r="Y149" s="170"/>
      <c r="AD149" s="184"/>
      <c r="AE149" s="185"/>
      <c r="AF149" s="185"/>
    </row>
    <row r="150" spans="2:32" s="153" customFormat="1" ht="60" hidden="1" customHeight="1" x14ac:dyDescent="0.25">
      <c r="F150" s="190"/>
      <c r="G150" s="188"/>
      <c r="H150" s="171"/>
      <c r="I150" s="188"/>
      <c r="J150" s="171"/>
      <c r="K150" s="188"/>
      <c r="L150" s="171"/>
      <c r="M150" s="188"/>
      <c r="N150" s="171"/>
      <c r="O150" s="171"/>
      <c r="P150" s="171"/>
      <c r="Q150" s="188"/>
      <c r="R150" s="188"/>
      <c r="S150" s="171"/>
      <c r="T150" s="188"/>
      <c r="U150" s="171"/>
      <c r="V150" s="191"/>
      <c r="W150" s="171"/>
      <c r="X150" s="192"/>
      <c r="Y150" s="193"/>
      <c r="AD150" s="184"/>
      <c r="AE150" s="185"/>
      <c r="AF150" s="185"/>
    </row>
    <row r="151" spans="2:32" s="153" customFormat="1" ht="60" hidden="1" customHeight="1" x14ac:dyDescent="0.25">
      <c r="F151" s="190"/>
      <c r="G151" s="188"/>
      <c r="H151" s="171"/>
      <c r="I151" s="188"/>
      <c r="J151" s="171"/>
      <c r="K151" s="188"/>
      <c r="L151" s="171"/>
      <c r="M151" s="188"/>
      <c r="N151" s="171"/>
      <c r="O151" s="171"/>
      <c r="P151" s="171"/>
      <c r="Q151" s="188"/>
      <c r="R151" s="188"/>
      <c r="S151" s="171"/>
      <c r="T151" s="188"/>
      <c r="U151" s="171"/>
      <c r="V151" s="191"/>
      <c r="W151" s="171"/>
      <c r="X151" s="192"/>
      <c r="Y151" s="193"/>
      <c r="AD151" s="184"/>
      <c r="AE151" s="185"/>
      <c r="AF151" s="185"/>
    </row>
    <row r="152" spans="2:32" s="153" customFormat="1" ht="60" hidden="1" customHeight="1" x14ac:dyDescent="0.25">
      <c r="F152" s="190"/>
      <c r="G152" s="188"/>
      <c r="H152" s="171"/>
      <c r="I152" s="188"/>
      <c r="J152" s="171"/>
      <c r="K152" s="188"/>
      <c r="L152" s="171"/>
      <c r="M152" s="188"/>
      <c r="N152" s="171"/>
      <c r="O152" s="171"/>
      <c r="P152" s="171"/>
      <c r="Q152" s="188"/>
      <c r="R152" s="188"/>
      <c r="S152" s="171"/>
      <c r="T152" s="188"/>
      <c r="U152" s="171"/>
      <c r="V152" s="191"/>
      <c r="W152" s="171"/>
      <c r="X152" s="192"/>
      <c r="Y152" s="193"/>
      <c r="AD152" s="184"/>
      <c r="AE152" s="185"/>
      <c r="AF152" s="185"/>
    </row>
    <row r="153" spans="2:32" s="153" customFormat="1" hidden="1" x14ac:dyDescent="0.25">
      <c r="AD153" s="184"/>
      <c r="AE153" s="185"/>
      <c r="AF153" s="185"/>
    </row>
    <row r="154" spans="2:32" s="153" customFormat="1" hidden="1" x14ac:dyDescent="0.25">
      <c r="AD154" s="184"/>
      <c r="AE154" s="185"/>
      <c r="AF154" s="185"/>
    </row>
    <row r="155" spans="2:32" s="153" customFormat="1" hidden="1" x14ac:dyDescent="0.25">
      <c r="AD155" s="184"/>
      <c r="AE155" s="185"/>
      <c r="AF155" s="185"/>
    </row>
    <row r="156" spans="2:32" s="153" customFormat="1" hidden="1" x14ac:dyDescent="0.25">
      <c r="AD156" s="184"/>
    </row>
    <row r="157" spans="2:32" s="153" customFormat="1" hidden="1" x14ac:dyDescent="0.25">
      <c r="AD157" s="184"/>
    </row>
    <row r="158" spans="2:32" s="153" customFormat="1" hidden="1" x14ac:dyDescent="0.25">
      <c r="AD158" s="184"/>
    </row>
    <row r="159" spans="2:32" s="153" customFormat="1" hidden="1" x14ac:dyDescent="0.25">
      <c r="AD159" s="184"/>
    </row>
    <row r="160" spans="2:32" s="153" customFormat="1" hidden="1" x14ac:dyDescent="0.25">
      <c r="AD160" s="184"/>
    </row>
    <row r="161" spans="2:30" s="153" customFormat="1" hidden="1" x14ac:dyDescent="0.25">
      <c r="AD161" s="184"/>
    </row>
    <row r="162" spans="2:30" s="153" customFormat="1" hidden="1" x14ac:dyDescent="0.25">
      <c r="AD162" s="184"/>
    </row>
    <row r="163" spans="2:30" s="153" customFormat="1" hidden="1" x14ac:dyDescent="0.25">
      <c r="AD163" s="184"/>
    </row>
    <row r="164" spans="2:30" s="153" customFormat="1" hidden="1" x14ac:dyDescent="0.25">
      <c r="AD164" s="184"/>
    </row>
    <row r="165" spans="2:30" s="153" customFormat="1" hidden="1" x14ac:dyDescent="0.25">
      <c r="AD165" s="184"/>
    </row>
    <row r="166" spans="2:30" s="153" customFormat="1" hidden="1" x14ac:dyDescent="0.25">
      <c r="AD166" s="184"/>
    </row>
    <row r="167" spans="2:30" s="153" customFormat="1" hidden="1" x14ac:dyDescent="0.25">
      <c r="AD167" s="184"/>
    </row>
    <row r="168" spans="2:30" s="153" customFormat="1" hidden="1" x14ac:dyDescent="0.25">
      <c r="AD168" s="184"/>
    </row>
    <row r="169" spans="2:30" s="153" customFormat="1" hidden="1" x14ac:dyDescent="0.25">
      <c r="AD169" s="184"/>
    </row>
    <row r="170" spans="2:30" s="153" customFormat="1" hidden="1" x14ac:dyDescent="0.25">
      <c r="AD170" s="184"/>
    </row>
    <row r="171" spans="2:30" s="153" customFormat="1" hidden="1" x14ac:dyDescent="0.25">
      <c r="AD171" s="184"/>
    </row>
    <row r="172" spans="2:30" s="153" customFormat="1" hidden="1" x14ac:dyDescent="0.25">
      <c r="AD172" s="184"/>
    </row>
    <row r="173" spans="2:30" s="153" customFormat="1" hidden="1" x14ac:dyDescent="0.25">
      <c r="AD173" s="184"/>
    </row>
    <row r="174" spans="2:30" s="153" customFormat="1" hidden="1" x14ac:dyDescent="0.25">
      <c r="B174" s="194"/>
      <c r="AD174" s="184"/>
    </row>
    <row r="175" spans="2:30" s="153" customFormat="1" hidden="1" x14ac:dyDescent="0.25">
      <c r="B175" s="194"/>
      <c r="AD175" s="184"/>
    </row>
    <row r="176" spans="2:30" s="153" customFormat="1" hidden="1" x14ac:dyDescent="0.25">
      <c r="B176" s="194"/>
      <c r="AD176" s="184"/>
    </row>
    <row r="177" spans="2:30" s="153" customFormat="1" hidden="1" x14ac:dyDescent="0.25">
      <c r="B177" s="194"/>
      <c r="AD177" s="184"/>
    </row>
    <row r="178" spans="2:30" s="153" customFormat="1" hidden="1" x14ac:dyDescent="0.25">
      <c r="B178" s="194"/>
      <c r="AD178" s="184"/>
    </row>
    <row r="179" spans="2:30" s="153" customFormat="1" hidden="1" x14ac:dyDescent="0.25">
      <c r="B179" s="194"/>
      <c r="AD179" s="184"/>
    </row>
    <row r="180" spans="2:30" s="153" customFormat="1" hidden="1" x14ac:dyDescent="0.25">
      <c r="B180" s="194"/>
      <c r="AD180" s="184"/>
    </row>
    <row r="181" spans="2:30" s="153" customFormat="1" hidden="1" x14ac:dyDescent="0.25">
      <c r="B181" s="194"/>
      <c r="AD181" s="184"/>
    </row>
    <row r="182" spans="2:30" s="153" customFormat="1" hidden="1" x14ac:dyDescent="0.25">
      <c r="B182" s="194"/>
      <c r="AD182" s="184"/>
    </row>
    <row r="183" spans="2:30" s="153" customFormat="1" hidden="1" x14ac:dyDescent="0.25">
      <c r="B183" s="194"/>
      <c r="AD183" s="184"/>
    </row>
    <row r="184" spans="2:30" s="153" customFormat="1" ht="15.75" hidden="1" thickBot="1" x14ac:dyDescent="0.3">
      <c r="B184" s="194"/>
      <c r="AD184" s="184"/>
    </row>
    <row r="185" spans="2:30" s="153" customFormat="1" ht="15.75" hidden="1" thickBot="1" x14ac:dyDescent="0.3">
      <c r="B185" s="195"/>
      <c r="D185" s="172"/>
      <c r="E185" s="172"/>
      <c r="F185" s="172"/>
      <c r="G185" s="172"/>
      <c r="H185" s="172"/>
      <c r="I185" s="172"/>
      <c r="J185" s="172"/>
      <c r="K185" s="172"/>
      <c r="L185" s="172"/>
      <c r="M185" s="172"/>
      <c r="N185" s="172"/>
      <c r="O185" s="172"/>
      <c r="P185" s="172"/>
      <c r="Q185" s="172"/>
      <c r="R185" s="172"/>
      <c r="S185" s="172"/>
      <c r="T185" s="172"/>
      <c r="U185" s="172"/>
      <c r="V185" s="172"/>
      <c r="W185" s="172"/>
      <c r="X185" s="172"/>
      <c r="Y185" s="172"/>
      <c r="Z185" s="302" t="s">
        <v>27</v>
      </c>
      <c r="AA185" s="303"/>
      <c r="AB185" s="303"/>
      <c r="AC185" s="303"/>
      <c r="AD185" s="304"/>
    </row>
    <row r="186" spans="2:30" s="153" customFormat="1" hidden="1" x14ac:dyDescent="0.25"/>
    <row r="187" spans="2:30" s="153" customFormat="1" hidden="1" x14ac:dyDescent="0.25"/>
    <row r="188" spans="2:30" s="153" customFormat="1" hidden="1" x14ac:dyDescent="0.25"/>
    <row r="189" spans="2:30" s="153" customFormat="1" hidden="1" x14ac:dyDescent="0.25"/>
    <row r="190" spans="2:30" s="153" customFormat="1" hidden="1" x14ac:dyDescent="0.25"/>
    <row r="191" spans="2:30" s="153" customFormat="1" hidden="1" x14ac:dyDescent="0.25"/>
    <row r="192" spans="2:30" s="153" customFormat="1" hidden="1" x14ac:dyDescent="0.25"/>
    <row r="193" s="153" customFormat="1" hidden="1" x14ac:dyDescent="0.25"/>
    <row r="194" s="153" customFormat="1" hidden="1" x14ac:dyDescent="0.25"/>
    <row r="195" s="153" customFormat="1" hidden="1" x14ac:dyDescent="0.25"/>
    <row r="196" s="153" customFormat="1" hidden="1" x14ac:dyDescent="0.25"/>
    <row r="197" s="153" customFormat="1" hidden="1" x14ac:dyDescent="0.25"/>
    <row r="198" s="153" customFormat="1" hidden="1" x14ac:dyDescent="0.25"/>
    <row r="199" s="153" customFormat="1" hidden="1" x14ac:dyDescent="0.25"/>
    <row r="200" s="153" customFormat="1" hidden="1" x14ac:dyDescent="0.25"/>
    <row r="201" s="153" customFormat="1" hidden="1" x14ac:dyDescent="0.25"/>
    <row r="202" s="153" customFormat="1" hidden="1" x14ac:dyDescent="0.25"/>
    <row r="203" s="153" customFormat="1" hidden="1" x14ac:dyDescent="0.25"/>
    <row r="204" s="153" customFormat="1" hidden="1" x14ac:dyDescent="0.25"/>
    <row r="205" s="153" customFormat="1" hidden="1" x14ac:dyDescent="0.25"/>
    <row r="206" s="153" customFormat="1" hidden="1" x14ac:dyDescent="0.25"/>
    <row r="207" s="153" customFormat="1" hidden="1" x14ac:dyDescent="0.25"/>
    <row r="208" s="153" customFormat="1" hidden="1" x14ac:dyDescent="0.25"/>
    <row r="209" s="153" customFormat="1" hidden="1" x14ac:dyDescent="0.25"/>
    <row r="210" s="153" customFormat="1" hidden="1" x14ac:dyDescent="0.25"/>
    <row r="211" s="153" customFormat="1" hidden="1" x14ac:dyDescent="0.25"/>
    <row r="212" s="153" customFormat="1" hidden="1" x14ac:dyDescent="0.25"/>
    <row r="213" s="153" customFormat="1" x14ac:dyDescent="0.25"/>
    <row r="214" s="153" customFormat="1" hidden="1" x14ac:dyDescent="0.25"/>
    <row r="215" s="153" customFormat="1" hidden="1" x14ac:dyDescent="0.25"/>
    <row r="216" s="153" customFormat="1" hidden="1" x14ac:dyDescent="0.25"/>
    <row r="217" s="153" customFormat="1" hidden="1" x14ac:dyDescent="0.25"/>
    <row r="218" s="153" customFormat="1" hidden="1" x14ac:dyDescent="0.25"/>
    <row r="219" s="153" customFormat="1" hidden="1" x14ac:dyDescent="0.25"/>
    <row r="220" s="153" customFormat="1" hidden="1" x14ac:dyDescent="0.25"/>
    <row r="221" s="153" customFormat="1" hidden="1" x14ac:dyDescent="0.25"/>
    <row r="222" s="153" customFormat="1" hidden="1" x14ac:dyDescent="0.25"/>
    <row r="223" s="153" customFormat="1" hidden="1" x14ac:dyDescent="0.25"/>
    <row r="224" s="153" customFormat="1" hidden="1" x14ac:dyDescent="0.25"/>
    <row r="225" spans="2:20" s="153" customFormat="1" hidden="1" x14ac:dyDescent="0.25"/>
    <row r="226" spans="2:20" s="153" customFormat="1" hidden="1" x14ac:dyDescent="0.25"/>
    <row r="227" spans="2:20" x14ac:dyDescent="0.25"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</row>
    <row r="228" spans="2:20" hidden="1" x14ac:dyDescent="0.25"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</row>
    <row r="229" spans="2:20" hidden="1" x14ac:dyDescent="0.25"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</row>
    <row r="230" spans="2:20" hidden="1" x14ac:dyDescent="0.25"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</row>
    <row r="231" spans="2:20" hidden="1" x14ac:dyDescent="0.25"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</row>
    <row r="232" spans="2:20" hidden="1" x14ac:dyDescent="0.25"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</row>
    <row r="233" spans="2:20" hidden="1" x14ac:dyDescent="0.25"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</row>
    <row r="234" spans="2:20" hidden="1" x14ac:dyDescent="0.25"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</row>
    <row r="235" spans="2:20" hidden="1" x14ac:dyDescent="0.25"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</row>
    <row r="236" spans="2:20" x14ac:dyDescent="0.25"/>
  </sheetData>
  <mergeCells count="4">
    <mergeCell ref="Z185:AD185"/>
    <mergeCell ref="B2:T2"/>
    <mergeCell ref="B3:T3"/>
    <mergeCell ref="B4:D4"/>
  </mergeCells>
  <phoneticPr fontId="49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4"/>
  <dimension ref="A1:AH342"/>
  <sheetViews>
    <sheetView zoomScale="60" zoomScaleNormal="60" workbookViewId="0">
      <selection activeCell="Q13" sqref="Q13"/>
    </sheetView>
  </sheetViews>
  <sheetFormatPr defaultColWidth="0" defaultRowHeight="15" zeroHeight="1" x14ac:dyDescent="0.25"/>
  <cols>
    <col min="1" max="1" width="10.7109375" style="144" customWidth="1"/>
    <col min="2" max="20" width="18.28515625" style="109" customWidth="1"/>
    <col min="21" max="21" width="10.7109375" style="144" customWidth="1"/>
    <col min="22" max="22" width="10.5703125" style="109" hidden="1" customWidth="1"/>
    <col min="23" max="23" width="9.140625" style="109" hidden="1" customWidth="1"/>
    <col min="24" max="24" width="10" style="109" hidden="1" customWidth="1"/>
    <col min="25" max="25" width="9.140625" style="109" hidden="1" customWidth="1"/>
    <col min="26" max="26" width="18.7109375" style="109" hidden="1" customWidth="1"/>
    <col min="27" max="27" width="10.5703125" style="109" hidden="1" customWidth="1"/>
    <col min="28" max="28" width="9.140625" style="109" hidden="1" customWidth="1"/>
    <col min="29" max="29" width="10" style="109" hidden="1" customWidth="1"/>
    <col min="30" max="30" width="9.140625" style="109" hidden="1" customWidth="1"/>
    <col min="31" max="34" width="18.7109375" style="109" hidden="1" customWidth="1"/>
    <col min="35" max="16384" width="9.140625" style="109" hidden="1"/>
  </cols>
  <sheetData>
    <row r="1" spans="1:21" s="144" customFormat="1" x14ac:dyDescent="0.25"/>
    <row r="2" spans="1:21" s="2" customFormat="1" ht="46.5" customHeight="1" x14ac:dyDescent="0.25">
      <c r="A2" s="144"/>
      <c r="B2" s="305" t="s">
        <v>22</v>
      </c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144"/>
    </row>
    <row r="3" spans="1:21" s="2" customFormat="1" ht="15.75" thickBot="1" x14ac:dyDescent="0.3">
      <c r="A3" s="144"/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44"/>
    </row>
    <row r="4" spans="1:21" s="2" customFormat="1" ht="15.75" thickBot="1" x14ac:dyDescent="0.3">
      <c r="A4" s="144"/>
      <c r="B4" s="315" t="s">
        <v>298</v>
      </c>
      <c r="C4" s="316"/>
      <c r="D4" s="317"/>
      <c r="E4" s="1"/>
      <c r="F4" s="1"/>
      <c r="G4" s="14"/>
      <c r="H4" s="224"/>
      <c r="I4" s="224"/>
      <c r="J4" s="224"/>
      <c r="K4" s="224"/>
      <c r="L4" s="224"/>
      <c r="M4" s="224"/>
      <c r="N4" s="224"/>
      <c r="O4" s="14"/>
      <c r="P4" s="213"/>
      <c r="Q4" s="213"/>
      <c r="R4" s="213"/>
      <c r="S4" s="213"/>
      <c r="T4" s="214"/>
      <c r="U4" s="144"/>
    </row>
    <row r="5" spans="1:21" s="2" customFormat="1" x14ac:dyDescent="0.25">
      <c r="A5" s="144"/>
      <c r="B5" s="8"/>
      <c r="C5" s="1"/>
      <c r="D5" s="1"/>
      <c r="E5" s="1"/>
      <c r="F5" s="1"/>
      <c r="G5" s="14"/>
      <c r="H5" s="224"/>
      <c r="I5" s="225"/>
      <c r="J5" s="224"/>
      <c r="K5" s="224"/>
      <c r="L5" s="224"/>
      <c r="M5" s="224"/>
      <c r="N5" s="224"/>
      <c r="O5" s="14"/>
      <c r="P5" s="213"/>
      <c r="Q5" s="213"/>
      <c r="R5" s="213"/>
      <c r="S5" s="213"/>
      <c r="T5" s="214"/>
      <c r="U5" s="144"/>
    </row>
    <row r="6" spans="1:21" s="2" customFormat="1" x14ac:dyDescent="0.25">
      <c r="A6" s="144"/>
      <c r="B6" s="8"/>
      <c r="C6" s="1"/>
      <c r="D6" s="1"/>
      <c r="E6" s="1"/>
      <c r="F6" s="1"/>
      <c r="G6" s="14"/>
      <c r="H6" s="224"/>
      <c r="I6" s="31">
        <v>42005</v>
      </c>
      <c r="J6" s="31">
        <v>43831</v>
      </c>
      <c r="K6" s="31">
        <v>44197</v>
      </c>
      <c r="L6" s="31">
        <v>44562</v>
      </c>
      <c r="M6" s="31">
        <v>44927</v>
      </c>
      <c r="N6" s="226"/>
      <c r="O6" s="31"/>
      <c r="P6" s="213"/>
      <c r="Q6" s="213"/>
      <c r="R6" s="213"/>
      <c r="S6" s="213"/>
      <c r="T6" s="214"/>
      <c r="U6" s="144"/>
    </row>
    <row r="7" spans="1:21" s="2" customFormat="1" x14ac:dyDescent="0.25">
      <c r="A7" s="144"/>
      <c r="B7" s="8"/>
      <c r="C7" s="1"/>
      <c r="D7" s="1"/>
      <c r="E7" s="1"/>
      <c r="F7" s="1"/>
      <c r="G7" s="14"/>
      <c r="H7" s="224"/>
      <c r="I7" s="31">
        <v>42369</v>
      </c>
      <c r="J7" s="31">
        <v>44196</v>
      </c>
      <c r="K7" s="31">
        <v>44561</v>
      </c>
      <c r="L7" s="31">
        <v>44926</v>
      </c>
      <c r="M7" s="31">
        <v>45291</v>
      </c>
      <c r="N7" s="224"/>
      <c r="O7" s="31"/>
      <c r="P7" s="213"/>
      <c r="Q7" s="213"/>
      <c r="R7" s="213"/>
      <c r="S7" s="213"/>
      <c r="T7" s="214"/>
      <c r="U7" s="144"/>
    </row>
    <row r="8" spans="1:21" s="2" customFormat="1" ht="19.5" thickBot="1" x14ac:dyDescent="0.35">
      <c r="A8" s="144"/>
      <c r="B8" s="8"/>
      <c r="C8" s="1"/>
      <c r="D8" s="1"/>
      <c r="E8" s="1"/>
      <c r="F8" s="1"/>
      <c r="G8" s="1"/>
      <c r="H8" s="41"/>
      <c r="I8" s="41"/>
      <c r="J8" s="102">
        <v>2020</v>
      </c>
      <c r="K8" s="139">
        <v>2021</v>
      </c>
      <c r="L8" s="102">
        <v>2022</v>
      </c>
      <c r="M8" s="102" t="s">
        <v>285</v>
      </c>
      <c r="N8" s="103" t="s">
        <v>23</v>
      </c>
      <c r="O8" s="212"/>
      <c r="P8" s="213"/>
      <c r="Q8" s="213"/>
      <c r="R8" s="213"/>
      <c r="S8" s="213"/>
      <c r="T8" s="214"/>
      <c r="U8" s="144"/>
    </row>
    <row r="9" spans="1:21" s="2" customFormat="1" ht="60" customHeight="1" thickTop="1" x14ac:dyDescent="0.25">
      <c r="A9" s="144"/>
      <c r="B9" s="8"/>
      <c r="C9" s="1"/>
      <c r="D9" s="1"/>
      <c r="E9" s="1"/>
      <c r="F9" s="1"/>
      <c r="G9" s="1"/>
      <c r="H9" s="42" t="s">
        <v>63</v>
      </c>
      <c r="I9" s="157" t="s">
        <v>29</v>
      </c>
      <c r="J9" s="248">
        <f>COUNTIFS('Wydane warunki'!$I:$I,"&gt;="&amp;J6,'Wydane warunki'!$I:$I,"&lt;="&amp;J7)</f>
        <v>0</v>
      </c>
      <c r="K9" s="248">
        <f>COUNTIFS('Wydane warunki'!$I:$I,"&gt;="&amp;K6,'Wydane warunki'!$I:$I,"&lt;="&amp;K7)</f>
        <v>2</v>
      </c>
      <c r="L9" s="248">
        <f>COUNTIFS('Wydane warunki'!$I:$I,"&gt;="&amp;L6,'Wydane warunki'!$I:$I,"&lt;="&amp;L7)</f>
        <v>2</v>
      </c>
      <c r="M9" s="248">
        <f>COUNTIFS('Wydane warunki'!$I:$I,"&gt;="&amp;M6,'Wydane warunki'!$I:$I,"&lt;="&amp;M7)</f>
        <v>146</v>
      </c>
      <c r="N9" s="249">
        <f t="shared" ref="N9:N14" si="0">SUM(J9:M9)</f>
        <v>150</v>
      </c>
      <c r="O9" s="212"/>
      <c r="P9" s="213"/>
      <c r="Q9" s="213"/>
      <c r="R9" s="213"/>
      <c r="S9" s="213"/>
      <c r="T9" s="214"/>
      <c r="U9" s="144"/>
    </row>
    <row r="10" spans="1:21" s="2" customFormat="1" ht="16.5" thickBot="1" x14ac:dyDescent="0.3">
      <c r="A10" s="144"/>
      <c r="B10" s="8"/>
      <c r="C10" s="1"/>
      <c r="D10" s="1"/>
      <c r="E10" s="1"/>
      <c r="F10" s="1"/>
      <c r="G10" s="1"/>
      <c r="H10" s="20"/>
      <c r="I10" s="105" t="s">
        <v>43</v>
      </c>
      <c r="J10" s="250">
        <f>(SUMIFS('Wydane warunki'!$H:$H,'Wydane warunki'!$I:$I,"&gt;="&amp;J6,'Wydane warunki'!$I:$I,"&lt;="&amp;J7)/1000)</f>
        <v>0</v>
      </c>
      <c r="K10" s="250">
        <f>(SUMIFS('Wydane warunki'!$H:$H,'Wydane warunki'!$I:$I,"&gt;="&amp;K6,'Wydane warunki'!$I:$I,"&lt;="&amp;K7)/1000)</f>
        <v>1.9</v>
      </c>
      <c r="L10" s="250">
        <f>(SUMIFS('Wydane warunki'!$H:$H,'Wydane warunki'!$I:$I,"&gt;="&amp;L6,'Wydane warunki'!$I:$I,"&lt;="&amp;L7)/1000)</f>
        <v>1.4</v>
      </c>
      <c r="M10" s="250">
        <f>(SUMIFS('Wydane warunki'!$H:$H,'Wydane warunki'!$I:$I,"&gt;="&amp;M6,'Wydane warunki'!$I:$I,"&lt;="&amp;M7)/1000)</f>
        <v>423.11531999999994</v>
      </c>
      <c r="N10" s="251">
        <f t="shared" si="0"/>
        <v>426.41531999999995</v>
      </c>
      <c r="O10" s="85" t="s">
        <v>48</v>
      </c>
      <c r="P10" s="213"/>
      <c r="Q10" s="213"/>
      <c r="R10" s="213"/>
      <c r="S10" s="213"/>
      <c r="T10" s="9"/>
      <c r="U10" s="144"/>
    </row>
    <row r="11" spans="1:21" s="2" customFormat="1" ht="47.25" x14ac:dyDescent="0.25">
      <c r="A11" s="144"/>
      <c r="B11" s="8"/>
      <c r="C11" s="1"/>
      <c r="D11" s="1"/>
      <c r="E11" s="1"/>
      <c r="F11" s="1"/>
      <c r="G11" s="1"/>
      <c r="H11" s="42" t="s">
        <v>62</v>
      </c>
      <c r="I11" s="157" t="s">
        <v>41</v>
      </c>
      <c r="J11" s="248">
        <f>COUNTIFS('Zawarta umowa'!$N:$N,"&gt;="&amp;J6,'Zawarta umowa'!$N:$N,"&lt;="&amp;J7)</f>
        <v>0</v>
      </c>
      <c r="K11" s="248">
        <f>COUNTIFS('Zawarta umowa'!$N:$N,"&gt;="&amp;K6,'Zawarta umowa'!$N:$N,"&lt;="&amp;K7)</f>
        <v>3</v>
      </c>
      <c r="L11" s="248">
        <f>COUNTIFS('Zawarta umowa'!$N:$N,"&gt;="&amp;L6,'Zawarta umowa'!$N:$N,"&lt;="&amp;L7)</f>
        <v>2</v>
      </c>
      <c r="M11" s="248">
        <f>COUNTIFS('Zawarta umowa'!$N:$N,"&gt;="&amp;M6,'Zawarta umowa'!$N:$N,"&lt;="&amp;M7)</f>
        <v>0</v>
      </c>
      <c r="N11" s="249">
        <f t="shared" si="0"/>
        <v>5</v>
      </c>
      <c r="O11" s="85"/>
      <c r="P11" s="213"/>
      <c r="Q11" s="213"/>
      <c r="R11" s="213"/>
      <c r="S11" s="213"/>
      <c r="T11" s="9"/>
      <c r="U11" s="144"/>
    </row>
    <row r="12" spans="1:21" s="2" customFormat="1" ht="16.5" thickBot="1" x14ac:dyDescent="0.3">
      <c r="A12" s="144"/>
      <c r="B12" s="8"/>
      <c r="C12" s="1"/>
      <c r="D12" s="1"/>
      <c r="E12" s="1"/>
      <c r="F12" s="1"/>
      <c r="G12" s="1"/>
      <c r="H12" s="20"/>
      <c r="I12" s="105" t="s">
        <v>43</v>
      </c>
      <c r="J12" s="250">
        <f>SUMIFS('Zawarta umowa'!$H:$H,'Zawarta umowa'!$N:$N,"&gt;="&amp;I6,'Zawarta umowa'!$N:$N,"&lt;="&amp;I7)/1000</f>
        <v>0</v>
      </c>
      <c r="K12" s="250">
        <f>SUMIFS('Zawarta umowa'!$H:$H,'Zawarta umowa'!$N:$N,"&gt;="&amp;J6,'Zawarta umowa'!$N:$N,"&lt;="&amp;J7)/1000</f>
        <v>0</v>
      </c>
      <c r="L12" s="250">
        <f>SUMIFS('Zawarta umowa'!$H:$H,'Zawarta umowa'!$N:$N,"&gt;="&amp;K6,'Zawarta umowa'!$N:$N,"&lt;="&amp;K7)/1000</f>
        <v>2.9</v>
      </c>
      <c r="M12" s="250">
        <f>SUMIFS('Zawarta umowa'!$H:$H,'Zawarta umowa'!$N:$N,"&gt;="&amp;L6,'Zawarta umowa'!$N:$N,"&lt;="&amp;L7)/1000</f>
        <v>0.755</v>
      </c>
      <c r="N12" s="251">
        <f t="shared" si="0"/>
        <v>3.6549999999999998</v>
      </c>
      <c r="O12" s="85" t="s">
        <v>48</v>
      </c>
      <c r="P12" s="213"/>
      <c r="Q12" s="213"/>
      <c r="R12" s="213"/>
      <c r="S12" s="213"/>
      <c r="T12" s="9"/>
      <c r="U12" s="144"/>
    </row>
    <row r="13" spans="1:21" s="2" customFormat="1" ht="47.25" x14ac:dyDescent="0.25">
      <c r="A13" s="144"/>
      <c r="B13" s="8"/>
      <c r="C13" s="1"/>
      <c r="D13" s="1"/>
      <c r="E13" s="1"/>
      <c r="F13" s="1"/>
      <c r="G13" s="1"/>
      <c r="H13" s="42" t="s">
        <v>64</v>
      </c>
      <c r="I13" s="157" t="s">
        <v>29</v>
      </c>
      <c r="J13" s="248">
        <f>COUNTIFS('Wydane warunki'!$M:$M,"&gt;="&amp;J6,'Wydane warunki'!$M:$M,"&lt;="&amp;J7)</f>
        <v>0</v>
      </c>
      <c r="K13" s="248">
        <f>COUNTIFS('Wydane warunki'!$M:$M,"&gt;="&amp;K6,'Wydane warunki'!$M:$M,"&lt;="&amp;K7)</f>
        <v>4</v>
      </c>
      <c r="L13" s="248">
        <f>COUNTIFS('Wydane warunki'!$M:$M,"&gt;="&amp;L6,'Wydane warunki'!$M:$M,"&lt;="&amp;L7)</f>
        <v>3</v>
      </c>
      <c r="M13" s="248">
        <f>COUNTIFS('Wydane warunki'!$M:$M,"&gt;="&amp;M6,'Wydane warunki'!$M:$M,"&lt;="&amp;M7)</f>
        <v>1</v>
      </c>
      <c r="N13" s="249">
        <f t="shared" si="0"/>
        <v>8</v>
      </c>
      <c r="O13" s="85"/>
      <c r="P13" s="213"/>
      <c r="Q13" s="213"/>
      <c r="R13" s="213"/>
      <c r="S13" s="213"/>
      <c r="T13" s="9"/>
      <c r="U13" s="144"/>
    </row>
    <row r="14" spans="1:21" s="2" customFormat="1" ht="16.5" thickBot="1" x14ac:dyDescent="0.3">
      <c r="A14" s="144"/>
      <c r="B14" s="8"/>
      <c r="C14" s="1"/>
      <c r="D14" s="1"/>
      <c r="E14" s="1"/>
      <c r="F14" s="1"/>
      <c r="G14" s="1"/>
      <c r="H14" s="20"/>
      <c r="I14" s="105" t="s">
        <v>43</v>
      </c>
      <c r="J14" s="250">
        <f>(SUMIFS('Wydane warunki'!$H:$H,'Wydane warunki'!$M:$M,"&gt;="&amp;J6,'Wydane warunki'!$M:$M,"&lt;="&amp;J7)/1000)</f>
        <v>0</v>
      </c>
      <c r="K14" s="250">
        <f>(SUMIFS('Wydane warunki'!$H:$H,'Wydane warunki'!$M:$M,"&gt;="&amp;K6,'Wydane warunki'!$M:$M,"&lt;="&amp;K7)/1000)</f>
        <v>3.28</v>
      </c>
      <c r="L14" s="250">
        <f>(SUMIFS('Wydane warunki'!$H:$H,'Wydane warunki'!$M:$M,"&gt;="&amp;L6,'Wydane warunki'!$M:$M,"&lt;="&amp;L7)/1000)</f>
        <v>8.91</v>
      </c>
      <c r="M14" s="250">
        <f>(SUMIFS('Wydane warunki'!$H:$H,'Wydane warunki'!$M:$M,"&gt;="&amp;M6,'Wydane warunki'!$M:$M,"&lt;="&amp;M7)/1000)</f>
        <v>0.1</v>
      </c>
      <c r="N14" s="251">
        <f t="shared" si="0"/>
        <v>12.29</v>
      </c>
      <c r="O14" s="85" t="s">
        <v>48</v>
      </c>
      <c r="P14" s="213"/>
      <c r="Q14" s="213"/>
      <c r="R14" s="213"/>
      <c r="S14" s="213"/>
      <c r="T14" s="9"/>
      <c r="U14" s="144"/>
    </row>
    <row r="15" spans="1:21" s="2" customFormat="1" x14ac:dyDescent="0.25">
      <c r="A15" s="144"/>
      <c r="B15" s="8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6"/>
      <c r="P15" s="213"/>
      <c r="Q15" s="213"/>
      <c r="R15" s="213"/>
      <c r="S15" s="213"/>
      <c r="T15" s="9"/>
      <c r="U15" s="144"/>
    </row>
    <row r="16" spans="1:21" s="2" customFormat="1" x14ac:dyDescent="0.25">
      <c r="A16" s="144"/>
      <c r="B16" s="8"/>
      <c r="C16" s="1"/>
      <c r="D16" s="1"/>
      <c r="E16" s="1"/>
      <c r="F16" s="1"/>
      <c r="G16" s="1"/>
      <c r="H16" s="1"/>
      <c r="I16" s="1"/>
      <c r="J16" s="1"/>
      <c r="K16" s="1"/>
      <c r="L16" s="1"/>
      <c r="M16" s="16"/>
      <c r="N16" s="1"/>
      <c r="O16" s="1"/>
      <c r="P16" s="213"/>
      <c r="Q16" s="213"/>
      <c r="R16" s="213"/>
      <c r="S16" s="213"/>
      <c r="T16" s="9"/>
      <c r="U16" s="144"/>
    </row>
    <row r="17" spans="1:21" s="2" customFormat="1" x14ac:dyDescent="0.25">
      <c r="A17" s="144"/>
      <c r="B17" s="8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213"/>
      <c r="Q17" s="213"/>
      <c r="R17" s="213"/>
      <c r="S17" s="213"/>
      <c r="T17" s="9"/>
      <c r="U17" s="144"/>
    </row>
    <row r="18" spans="1:21" s="2" customFormat="1" x14ac:dyDescent="0.25">
      <c r="A18" s="144"/>
      <c r="B18" s="8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9"/>
      <c r="U18" s="144"/>
    </row>
    <row r="19" spans="1:21" s="2" customFormat="1" x14ac:dyDescent="0.25">
      <c r="A19" s="144"/>
      <c r="B19" s="8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9"/>
      <c r="U19" s="144"/>
    </row>
    <row r="20" spans="1:21" s="2" customFormat="1" x14ac:dyDescent="0.25">
      <c r="A20" s="144"/>
      <c r="B20" s="8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9"/>
      <c r="U20" s="144"/>
    </row>
    <row r="21" spans="1:21" s="2" customFormat="1" x14ac:dyDescent="0.25">
      <c r="A21" s="144"/>
      <c r="B21" s="8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7"/>
      <c r="P21" s="17"/>
      <c r="Q21" s="1"/>
      <c r="R21" s="1"/>
      <c r="S21" s="1"/>
      <c r="T21" s="9"/>
      <c r="U21" s="144"/>
    </row>
    <row r="22" spans="1:21" s="2" customFormat="1" x14ac:dyDescent="0.25">
      <c r="A22" s="144"/>
      <c r="B22" s="8"/>
      <c r="C22" s="1"/>
      <c r="D22" s="1"/>
      <c r="E22" s="1"/>
      <c r="F22" s="1"/>
      <c r="G22" s="1"/>
      <c r="H22" s="12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9"/>
      <c r="U22" s="144"/>
    </row>
    <row r="23" spans="1:21" s="2" customFormat="1" x14ac:dyDescent="0.25">
      <c r="A23" s="144"/>
      <c r="B23" s="8"/>
      <c r="C23" s="128"/>
      <c r="D23" s="128"/>
      <c r="E23" s="128"/>
      <c r="F23" s="128"/>
      <c r="G23" s="128"/>
      <c r="H23" s="128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9"/>
      <c r="U23" s="144"/>
    </row>
    <row r="24" spans="1:21" s="2" customFormat="1" x14ac:dyDescent="0.25">
      <c r="A24" s="144"/>
      <c r="B24" s="8"/>
      <c r="C24" s="1"/>
      <c r="D24" s="1"/>
      <c r="E24" s="1"/>
      <c r="F24" s="1"/>
      <c r="G24" s="129" t="e">
        <f>#REF!-H24</f>
        <v>#REF!</v>
      </c>
      <c r="H24" s="129">
        <f>K10</f>
        <v>1.9</v>
      </c>
      <c r="I24" s="1"/>
      <c r="J24" s="1"/>
      <c r="K24" s="1"/>
      <c r="L24" s="1"/>
      <c r="M24" s="1"/>
      <c r="N24" s="1"/>
      <c r="O24" s="1"/>
      <c r="P24" s="128" t="e">
        <f>#REF!-Q24</f>
        <v>#REF!</v>
      </c>
      <c r="Q24" s="128">
        <f>K9</f>
        <v>2</v>
      </c>
      <c r="S24" s="1"/>
      <c r="T24" s="9"/>
      <c r="U24" s="144"/>
    </row>
    <row r="25" spans="1:21" s="2" customFormat="1" x14ac:dyDescent="0.25">
      <c r="A25" s="144"/>
      <c r="B25" s="8"/>
      <c r="C25" s="1" t="e">
        <f>#REF!</f>
        <v>#REF!</v>
      </c>
      <c r="D25" s="1" t="e">
        <f>#REF!</f>
        <v>#REF!</v>
      </c>
      <c r="E25" s="1" t="e">
        <f>#REF!</f>
        <v>#REF!</v>
      </c>
      <c r="F25" s="1" t="e">
        <f>#REF!</f>
        <v>#REF!</v>
      </c>
      <c r="G25" s="129" t="e">
        <f>J10-G24</f>
        <v>#REF!</v>
      </c>
      <c r="H25" s="129"/>
      <c r="I25" s="4"/>
      <c r="J25" s="128"/>
      <c r="K25" s="128" t="e">
        <f>#REF!</f>
        <v>#REF!</v>
      </c>
      <c r="L25" s="128" t="e">
        <f>#REF!</f>
        <v>#REF!</v>
      </c>
      <c r="M25" s="128" t="e">
        <f>#REF!</f>
        <v>#REF!</v>
      </c>
      <c r="N25" s="128"/>
      <c r="O25" s="128" t="e">
        <f>#REF!</f>
        <v>#REF!</v>
      </c>
      <c r="P25" s="128" t="e">
        <f>J9-P24</f>
        <v>#REF!</v>
      </c>
      <c r="Q25" s="1"/>
      <c r="S25" s="1"/>
      <c r="T25" s="9"/>
      <c r="U25" s="144"/>
    </row>
    <row r="26" spans="1:21" s="2" customFormat="1" x14ac:dyDescent="0.25">
      <c r="A26" s="144"/>
      <c r="B26" s="8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9"/>
      <c r="U26" s="144"/>
    </row>
    <row r="27" spans="1:21" s="2" customFormat="1" x14ac:dyDescent="0.25">
      <c r="A27" s="144"/>
      <c r="B27" s="8"/>
      <c r="C27" s="1"/>
      <c r="D27" s="1"/>
      <c r="E27" s="1"/>
      <c r="F27" s="1"/>
      <c r="G27" s="1"/>
      <c r="H27" s="1"/>
      <c r="I27" s="1"/>
      <c r="J27" s="3"/>
      <c r="K27" s="1"/>
      <c r="L27" s="1"/>
      <c r="M27" s="1"/>
      <c r="N27" s="1"/>
      <c r="O27" s="1"/>
      <c r="P27" s="1"/>
      <c r="Q27" s="1"/>
      <c r="R27" s="1"/>
      <c r="S27" s="1"/>
      <c r="T27" s="9"/>
      <c r="U27" s="144"/>
    </row>
    <row r="28" spans="1:21" s="2" customFormat="1" x14ac:dyDescent="0.25">
      <c r="A28" s="144"/>
      <c r="B28" s="8"/>
      <c r="C28" s="1"/>
      <c r="D28" s="1"/>
      <c r="E28" s="1"/>
      <c r="F28" s="1"/>
      <c r="G28" s="3"/>
      <c r="H28" s="4"/>
      <c r="I28" s="1"/>
      <c r="J28" s="3"/>
      <c r="K28" s="1"/>
      <c r="L28" s="1"/>
      <c r="M28" s="18"/>
      <c r="N28" s="18"/>
      <c r="O28" s="18"/>
      <c r="P28" s="18"/>
      <c r="Q28" s="18"/>
      <c r="R28" s="18"/>
      <c r="S28" s="18"/>
      <c r="T28" s="9"/>
      <c r="U28" s="144"/>
    </row>
    <row r="29" spans="1:21" s="2" customFormat="1" ht="41.25" customHeight="1" x14ac:dyDescent="0.25">
      <c r="A29" s="144"/>
      <c r="B29" s="8"/>
      <c r="C29" s="1"/>
      <c r="D29" s="1"/>
      <c r="E29" s="1"/>
      <c r="F29" s="1"/>
      <c r="G29" s="3"/>
      <c r="H29" s="4"/>
      <c r="I29" s="1"/>
      <c r="J29" s="3"/>
      <c r="K29" s="1"/>
      <c r="L29" s="1"/>
      <c r="M29" s="18"/>
      <c r="N29" s="18"/>
      <c r="O29" s="18"/>
      <c r="P29" s="18"/>
      <c r="Q29" s="24"/>
      <c r="R29" s="24"/>
      <c r="S29" s="24"/>
      <c r="T29" s="9"/>
      <c r="U29" s="144"/>
    </row>
    <row r="30" spans="1:21" s="2" customFormat="1" x14ac:dyDescent="0.25">
      <c r="A30" s="144"/>
      <c r="B30" s="8"/>
      <c r="C30" s="1"/>
      <c r="D30" s="1"/>
      <c r="E30" s="1"/>
      <c r="F30" s="1"/>
      <c r="G30" s="3"/>
      <c r="H30" s="4"/>
      <c r="I30" s="1"/>
      <c r="J30" s="3"/>
      <c r="K30" s="1"/>
      <c r="L30" s="1"/>
      <c r="M30" s="18"/>
      <c r="N30" s="18"/>
      <c r="O30" s="18"/>
      <c r="P30" s="18"/>
      <c r="Q30" s="25"/>
      <c r="R30" s="26"/>
      <c r="S30" s="26"/>
      <c r="T30" s="9"/>
      <c r="U30" s="144"/>
    </row>
    <row r="31" spans="1:21" s="2" customFormat="1" x14ac:dyDescent="0.25">
      <c r="A31" s="144"/>
      <c r="B31" s="8"/>
      <c r="C31" s="1"/>
      <c r="D31" s="1"/>
      <c r="E31" s="1"/>
      <c r="F31" s="1"/>
      <c r="G31" s="3"/>
      <c r="H31" s="1"/>
      <c r="I31" s="1"/>
      <c r="J31" s="3"/>
      <c r="K31" s="1"/>
      <c r="L31" s="1"/>
      <c r="M31" s="18"/>
      <c r="N31" s="18"/>
      <c r="O31" s="18"/>
      <c r="P31" s="18"/>
      <c r="Q31" s="25"/>
      <c r="R31" s="26"/>
      <c r="S31" s="26"/>
      <c r="T31" s="9"/>
      <c r="U31" s="144"/>
    </row>
    <row r="32" spans="1:21" s="2" customFormat="1" ht="28.5" customHeight="1" x14ac:dyDescent="0.25">
      <c r="A32" s="144"/>
      <c r="B32" s="8"/>
      <c r="C32" s="1"/>
      <c r="D32" s="1"/>
      <c r="E32" s="1"/>
      <c r="F32" s="1"/>
      <c r="G32" s="1"/>
      <c r="H32" s="1"/>
      <c r="I32" s="1"/>
      <c r="J32" s="3"/>
      <c r="K32" s="1"/>
      <c r="L32" s="1"/>
      <c r="M32" s="18"/>
      <c r="N32" s="18"/>
      <c r="O32" s="18"/>
      <c r="P32" s="18"/>
      <c r="Q32" s="25"/>
      <c r="R32" s="26"/>
      <c r="S32" s="26"/>
      <c r="T32" s="9"/>
      <c r="U32" s="144"/>
    </row>
    <row r="33" spans="1:21" s="2" customFormat="1" ht="28.5" customHeight="1" x14ac:dyDescent="0.25">
      <c r="A33" s="144"/>
      <c r="B33" s="8"/>
      <c r="C33" s="1"/>
      <c r="D33" s="1"/>
      <c r="E33" s="1"/>
      <c r="F33" s="1"/>
      <c r="G33" s="1"/>
      <c r="H33" s="1"/>
      <c r="I33" s="1"/>
      <c r="J33" s="3"/>
      <c r="K33" s="1"/>
      <c r="L33" s="1"/>
      <c r="M33" s="18"/>
      <c r="N33" s="18"/>
      <c r="O33" s="18"/>
      <c r="P33" s="18"/>
      <c r="Q33" s="25"/>
      <c r="R33" s="26"/>
      <c r="S33" s="26"/>
      <c r="T33" s="9"/>
      <c r="U33" s="144"/>
    </row>
    <row r="34" spans="1:21" s="2" customFormat="1" ht="26.25" customHeight="1" x14ac:dyDescent="0.25">
      <c r="A34" s="144"/>
      <c r="B34" s="8"/>
      <c r="C34" s="1"/>
      <c r="D34" s="1"/>
      <c r="E34" s="1"/>
      <c r="F34" s="1"/>
      <c r="G34" s="1"/>
      <c r="H34" s="1"/>
      <c r="I34" s="1"/>
      <c r="J34" s="1"/>
      <c r="K34" s="1"/>
      <c r="L34" s="1"/>
      <c r="M34" s="18"/>
      <c r="N34" s="18"/>
      <c r="O34" s="18"/>
      <c r="P34" s="18"/>
      <c r="Q34" s="25"/>
      <c r="R34" s="26"/>
      <c r="S34" s="26"/>
      <c r="T34" s="9"/>
      <c r="U34" s="144"/>
    </row>
    <row r="35" spans="1:21" s="2" customFormat="1" x14ac:dyDescent="0.25">
      <c r="A35" s="144"/>
      <c r="B35" s="8"/>
      <c r="C35" s="1"/>
      <c r="D35" s="1"/>
      <c r="E35" s="1"/>
      <c r="F35" s="1"/>
      <c r="G35" s="1"/>
      <c r="H35" s="1"/>
      <c r="I35" s="1"/>
      <c r="J35" s="1"/>
      <c r="K35" s="1"/>
      <c r="L35" s="1"/>
      <c r="M35" s="18"/>
      <c r="N35" s="18"/>
      <c r="O35" s="18"/>
      <c r="P35" s="18"/>
      <c r="Q35" s="25"/>
      <c r="R35" s="26"/>
      <c r="S35" s="26"/>
      <c r="T35" s="9"/>
      <c r="U35" s="144"/>
    </row>
    <row r="36" spans="1:21" s="2" customFormat="1" x14ac:dyDescent="0.25">
      <c r="A36" s="144"/>
      <c r="B36" s="8"/>
      <c r="C36" s="1"/>
      <c r="D36" s="1"/>
      <c r="E36" s="1"/>
      <c r="F36" s="1"/>
      <c r="G36" s="1"/>
      <c r="H36" s="1"/>
      <c r="I36" s="1"/>
      <c r="J36" s="1"/>
      <c r="K36" s="1"/>
      <c r="L36" s="1"/>
      <c r="M36" s="27"/>
      <c r="N36" s="27"/>
      <c r="O36" s="27"/>
      <c r="P36" s="27"/>
      <c r="Q36" s="28"/>
      <c r="R36" s="28"/>
      <c r="S36" s="28"/>
      <c r="T36" s="9"/>
      <c r="U36" s="144"/>
    </row>
    <row r="37" spans="1:21" s="2" customFormat="1" x14ac:dyDescent="0.25">
      <c r="A37" s="144"/>
      <c r="B37" s="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6"/>
      <c r="R37" s="16"/>
      <c r="S37" s="16"/>
      <c r="T37" s="9"/>
      <c r="U37" s="144"/>
    </row>
    <row r="38" spans="1:21" s="2" customFormat="1" x14ac:dyDescent="0.25">
      <c r="A38" s="144"/>
      <c r="B38" s="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9"/>
      <c r="U38" s="144"/>
    </row>
    <row r="39" spans="1:21" s="2" customFormat="1" x14ac:dyDescent="0.25">
      <c r="A39" s="144"/>
      <c r="B39" s="8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9"/>
      <c r="U39" s="144"/>
    </row>
    <row r="40" spans="1:21" s="2" customFormat="1" x14ac:dyDescent="0.25">
      <c r="A40" s="144"/>
      <c r="B40" s="8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29"/>
      <c r="S40" s="29"/>
      <c r="T40" s="9"/>
      <c r="U40" s="144"/>
    </row>
    <row r="41" spans="1:21" s="2" customFormat="1" x14ac:dyDescent="0.25">
      <c r="A41" s="144"/>
      <c r="B41" s="8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9"/>
      <c r="U41" s="144"/>
    </row>
    <row r="42" spans="1:21" s="2" customFormat="1" x14ac:dyDescent="0.25">
      <c r="A42" s="144"/>
      <c r="B42" s="8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9"/>
      <c r="U42" s="144"/>
    </row>
    <row r="43" spans="1:21" s="2" customFormat="1" ht="18.75" x14ac:dyDescent="0.25">
      <c r="A43" s="144"/>
      <c r="B43" s="8"/>
      <c r="C43" s="1"/>
      <c r="D43" s="1"/>
      <c r="E43" s="1"/>
      <c r="F43" s="1"/>
      <c r="G43" s="1"/>
      <c r="H43" s="1"/>
      <c r="I43" s="1"/>
      <c r="J43" s="1"/>
      <c r="K43" s="30"/>
      <c r="L43" s="30"/>
      <c r="M43" s="30"/>
      <c r="N43" s="30"/>
      <c r="O43" s="30"/>
      <c r="P43" s="30"/>
      <c r="Q43" s="30"/>
      <c r="R43" s="30"/>
      <c r="S43" s="30"/>
      <c r="T43" s="43"/>
      <c r="U43" s="144"/>
    </row>
    <row r="44" spans="1:21" s="2" customFormat="1" x14ac:dyDescent="0.25">
      <c r="A44" s="144"/>
      <c r="B44" s="8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9"/>
      <c r="U44" s="144"/>
    </row>
    <row r="45" spans="1:21" s="2" customFormat="1" x14ac:dyDescent="0.25">
      <c r="A45" s="144"/>
      <c r="B45" s="8"/>
      <c r="C45" s="1"/>
      <c r="D45" s="1"/>
      <c r="E45" s="1"/>
      <c r="F45" s="1"/>
      <c r="G45" s="1"/>
      <c r="H45" s="1"/>
      <c r="I45" s="1"/>
      <c r="J45" s="1"/>
      <c r="K45" s="31"/>
      <c r="L45" s="31"/>
      <c r="M45" s="31"/>
      <c r="N45" s="31"/>
      <c r="O45" s="31"/>
      <c r="P45" s="31"/>
      <c r="Q45" s="31"/>
      <c r="R45" s="31"/>
      <c r="S45" s="31"/>
      <c r="T45" s="9"/>
      <c r="U45" s="144"/>
    </row>
    <row r="46" spans="1:21" s="2" customFormat="1" x14ac:dyDescent="0.25">
      <c r="A46" s="144"/>
      <c r="B46" s="8"/>
      <c r="C46" s="1"/>
      <c r="D46" s="1"/>
      <c r="E46" s="1"/>
      <c r="F46" s="1"/>
      <c r="G46" s="1"/>
      <c r="H46" s="1"/>
      <c r="I46" s="1"/>
      <c r="J46" s="1"/>
      <c r="K46" s="31"/>
      <c r="L46" s="31"/>
      <c r="M46" s="31"/>
      <c r="N46" s="31"/>
      <c r="O46" s="31"/>
      <c r="P46" s="31"/>
      <c r="Q46" s="31"/>
      <c r="R46" s="31"/>
      <c r="S46" s="31"/>
      <c r="T46" s="9"/>
      <c r="U46" s="144"/>
    </row>
    <row r="47" spans="1:21" s="2" customFormat="1" x14ac:dyDescent="0.25">
      <c r="A47" s="144"/>
      <c r="B47" s="8"/>
      <c r="C47" s="1"/>
      <c r="D47" s="1"/>
      <c r="E47" s="1"/>
      <c r="F47" s="1"/>
      <c r="G47" s="1"/>
      <c r="H47" s="1"/>
      <c r="I47" s="1"/>
      <c r="J47" s="1"/>
      <c r="K47" s="32"/>
      <c r="L47" s="32"/>
      <c r="M47" s="32"/>
      <c r="N47" s="32"/>
      <c r="O47" s="32"/>
      <c r="P47" s="32"/>
      <c r="Q47" s="32"/>
      <c r="R47" s="32"/>
      <c r="S47" s="32"/>
      <c r="T47" s="9"/>
      <c r="U47" s="144"/>
    </row>
    <row r="48" spans="1:21" s="2" customFormat="1" x14ac:dyDescent="0.25">
      <c r="A48" s="144"/>
      <c r="B48" s="8"/>
      <c r="C48" s="1"/>
      <c r="D48" s="1"/>
      <c r="E48" s="1"/>
      <c r="F48" s="1"/>
      <c r="G48" s="1"/>
      <c r="H48" s="1"/>
      <c r="I48" s="1"/>
      <c r="J48" s="1"/>
      <c r="K48" s="33"/>
      <c r="L48" s="33"/>
      <c r="M48" s="33"/>
      <c r="N48" s="33"/>
      <c r="O48" s="33"/>
      <c r="P48" s="33"/>
      <c r="Q48" s="33"/>
      <c r="R48" s="33"/>
      <c r="S48" s="33"/>
      <c r="T48" s="9"/>
      <c r="U48" s="144"/>
    </row>
    <row r="49" spans="1:21" s="2" customFormat="1" x14ac:dyDescent="0.25">
      <c r="A49" s="144"/>
      <c r="B49" s="8"/>
      <c r="C49" s="1"/>
      <c r="D49" s="1"/>
      <c r="E49" s="1"/>
      <c r="F49" s="1"/>
      <c r="G49" s="1"/>
      <c r="H49" s="1"/>
      <c r="I49" s="1"/>
      <c r="J49" s="1"/>
      <c r="K49" s="25"/>
      <c r="L49" s="25"/>
      <c r="M49" s="25"/>
      <c r="N49" s="25"/>
      <c r="O49" s="25"/>
      <c r="P49" s="25"/>
      <c r="Q49" s="25"/>
      <c r="R49" s="25"/>
      <c r="S49" s="25"/>
      <c r="T49" s="9"/>
      <c r="U49" s="144"/>
    </row>
    <row r="50" spans="1:21" s="2" customFormat="1" x14ac:dyDescent="0.25">
      <c r="A50" s="144"/>
      <c r="B50" s="8"/>
      <c r="C50" s="1"/>
      <c r="D50" s="1"/>
      <c r="E50" s="1"/>
      <c r="F50" s="1"/>
      <c r="G50" s="1"/>
      <c r="H50" s="1"/>
      <c r="I50" s="1"/>
      <c r="J50" s="1"/>
      <c r="K50" s="33"/>
      <c r="L50" s="33"/>
      <c r="M50" s="33"/>
      <c r="N50" s="33"/>
      <c r="O50" s="33"/>
      <c r="P50" s="33"/>
      <c r="Q50" s="33"/>
      <c r="R50" s="33"/>
      <c r="S50" s="33"/>
      <c r="T50" s="9"/>
      <c r="U50" s="144"/>
    </row>
    <row r="51" spans="1:21" s="2" customFormat="1" x14ac:dyDescent="0.25">
      <c r="A51" s="144"/>
      <c r="B51" s="8"/>
      <c r="C51" s="1"/>
      <c r="D51" s="1"/>
      <c r="E51" s="1"/>
      <c r="F51" s="1"/>
      <c r="G51" s="1"/>
      <c r="H51" s="1"/>
      <c r="I51" s="1"/>
      <c r="J51" s="1"/>
      <c r="K51" s="33"/>
      <c r="L51" s="33"/>
      <c r="M51" s="33"/>
      <c r="N51" s="33"/>
      <c r="O51" s="33"/>
      <c r="P51" s="33"/>
      <c r="Q51" s="33"/>
      <c r="R51" s="33"/>
      <c r="S51" s="33"/>
      <c r="T51" s="9"/>
      <c r="U51" s="144"/>
    </row>
    <row r="52" spans="1:21" s="2" customFormat="1" x14ac:dyDescent="0.25">
      <c r="A52" s="144"/>
      <c r="B52" s="8"/>
      <c r="C52" s="1"/>
      <c r="D52" s="1"/>
      <c r="E52" s="1"/>
      <c r="F52" s="1"/>
      <c r="G52" s="1"/>
      <c r="H52" s="1"/>
      <c r="I52" s="1"/>
      <c r="J52" s="1"/>
      <c r="K52" s="33"/>
      <c r="L52" s="33"/>
      <c r="M52" s="33"/>
      <c r="N52" s="33"/>
      <c r="O52" s="33"/>
      <c r="P52" s="33"/>
      <c r="Q52" s="33"/>
      <c r="R52" s="33"/>
      <c r="S52" s="33"/>
      <c r="T52" s="9"/>
      <c r="U52" s="144"/>
    </row>
    <row r="53" spans="1:21" s="2" customFormat="1" ht="36" customHeight="1" thickBot="1" x14ac:dyDescent="0.3">
      <c r="A53" s="144"/>
      <c r="B53" s="8"/>
      <c r="C53" s="136"/>
      <c r="D53" s="136"/>
      <c r="E53" s="136"/>
      <c r="F53" s="136"/>
      <c r="G53" s="136"/>
      <c r="H53" s="136"/>
      <c r="I53" s="136"/>
      <c r="J53" s="136"/>
      <c r="K53" s="137"/>
      <c r="L53" s="137"/>
      <c r="M53" s="137"/>
      <c r="N53" s="137"/>
      <c r="O53" s="137"/>
      <c r="P53" s="137"/>
      <c r="Q53" s="137"/>
      <c r="R53" s="137"/>
      <c r="S53" s="137"/>
      <c r="T53" s="9"/>
      <c r="U53" s="144"/>
    </row>
    <row r="54" spans="1:21" s="2" customFormat="1" ht="45" customHeight="1" x14ac:dyDescent="0.25">
      <c r="A54" s="144"/>
      <c r="B54" s="8"/>
      <c r="C54" s="1"/>
      <c r="D54" s="1"/>
      <c r="E54" s="1"/>
      <c r="F54" s="1"/>
      <c r="G54" s="1"/>
      <c r="H54" s="1"/>
      <c r="I54" s="1"/>
      <c r="J54" s="1"/>
      <c r="K54" s="33"/>
      <c r="L54" s="33"/>
      <c r="M54" s="33"/>
      <c r="N54" s="33"/>
      <c r="O54" s="33"/>
      <c r="P54" s="33"/>
      <c r="Q54" s="33"/>
      <c r="R54" s="33"/>
      <c r="S54" s="33"/>
      <c r="T54" s="9"/>
      <c r="U54" s="144"/>
    </row>
    <row r="55" spans="1:21" s="2" customFormat="1" ht="20.25" thickBot="1" x14ac:dyDescent="0.35">
      <c r="A55" s="144"/>
      <c r="B55" s="8"/>
      <c r="C55" s="1"/>
      <c r="D55" s="1"/>
      <c r="E55" s="1"/>
      <c r="F55" s="1"/>
      <c r="G55" s="1"/>
      <c r="H55" s="1"/>
      <c r="I55" s="264"/>
      <c r="J55" s="264"/>
      <c r="K55" s="264" t="s">
        <v>125</v>
      </c>
      <c r="L55" s="264"/>
      <c r="M55" s="264"/>
      <c r="N55" s="1"/>
      <c r="O55" s="33"/>
      <c r="P55" s="33"/>
      <c r="Q55" s="33"/>
      <c r="R55" s="33"/>
      <c r="S55" s="33"/>
      <c r="T55" s="9"/>
      <c r="U55" s="144"/>
    </row>
    <row r="56" spans="1:21" s="232" customFormat="1" ht="15.75" thickTop="1" x14ac:dyDescent="0.25">
      <c r="A56" s="229"/>
      <c r="B56" s="219"/>
      <c r="C56" s="14"/>
      <c r="D56" s="14"/>
      <c r="E56" s="14"/>
      <c r="F56" s="14"/>
      <c r="G56" s="14"/>
      <c r="H56" s="14"/>
      <c r="I56" s="230"/>
      <c r="J56" s="230"/>
      <c r="K56" s="14"/>
      <c r="L56" s="230"/>
      <c r="M56" s="230"/>
      <c r="N56" s="14"/>
      <c r="O56" s="230"/>
      <c r="P56" s="230"/>
      <c r="Q56" s="230"/>
      <c r="R56" s="230"/>
      <c r="S56" s="230"/>
      <c r="T56" s="231"/>
      <c r="U56" s="229"/>
    </row>
    <row r="57" spans="1:21" s="232" customFormat="1" x14ac:dyDescent="0.25">
      <c r="A57" s="229"/>
      <c r="B57" s="219"/>
      <c r="C57" s="14"/>
      <c r="D57" s="14"/>
      <c r="E57" s="14"/>
      <c r="F57" s="31">
        <v>44197</v>
      </c>
      <c r="G57" s="31">
        <v>44228</v>
      </c>
      <c r="H57" s="31">
        <v>44256</v>
      </c>
      <c r="I57" s="31">
        <v>44287</v>
      </c>
      <c r="J57" s="31">
        <v>44317</v>
      </c>
      <c r="K57" s="31">
        <v>44348</v>
      </c>
      <c r="L57" s="31">
        <v>44378</v>
      </c>
      <c r="M57" s="31">
        <v>44409</v>
      </c>
      <c r="N57" s="31">
        <v>44440</v>
      </c>
      <c r="O57" s="31">
        <v>44470</v>
      </c>
      <c r="P57" s="31">
        <v>44501</v>
      </c>
      <c r="Q57" s="31">
        <v>44531</v>
      </c>
      <c r="R57" s="230"/>
      <c r="S57" s="230"/>
      <c r="T57" s="231"/>
      <c r="U57" s="229"/>
    </row>
    <row r="58" spans="1:21" s="232" customFormat="1" x14ac:dyDescent="0.25">
      <c r="A58" s="229"/>
      <c r="B58" s="219"/>
      <c r="C58" s="14"/>
      <c r="D58" s="14"/>
      <c r="E58" s="14"/>
      <c r="F58" s="155">
        <v>44227</v>
      </c>
      <c r="G58" s="155">
        <v>44255</v>
      </c>
      <c r="H58" s="155">
        <v>44286</v>
      </c>
      <c r="I58" s="155">
        <v>44316</v>
      </c>
      <c r="J58" s="155">
        <v>44347</v>
      </c>
      <c r="K58" s="155">
        <v>44377</v>
      </c>
      <c r="L58" s="155">
        <v>44408</v>
      </c>
      <c r="M58" s="155">
        <v>44439</v>
      </c>
      <c r="N58" s="155">
        <v>44469</v>
      </c>
      <c r="O58" s="155">
        <v>44500</v>
      </c>
      <c r="P58" s="155">
        <v>44530</v>
      </c>
      <c r="Q58" s="155">
        <v>44561</v>
      </c>
      <c r="R58" s="230"/>
      <c r="S58" s="230"/>
      <c r="T58" s="231"/>
      <c r="U58" s="229"/>
    </row>
    <row r="59" spans="1:21" s="2" customFormat="1" ht="21.75" thickBot="1" x14ac:dyDescent="0.3">
      <c r="A59" s="144"/>
      <c r="B59" s="8"/>
      <c r="C59" s="1"/>
      <c r="D59" s="1"/>
      <c r="E59" s="154" t="s">
        <v>80</v>
      </c>
      <c r="F59" s="133" t="s">
        <v>88</v>
      </c>
      <c r="G59" s="133" t="s">
        <v>89</v>
      </c>
      <c r="H59" s="133" t="s">
        <v>90</v>
      </c>
      <c r="I59" s="133" t="s">
        <v>91</v>
      </c>
      <c r="J59" s="133" t="s">
        <v>96</v>
      </c>
      <c r="K59" s="133" t="s">
        <v>97</v>
      </c>
      <c r="L59" s="133" t="s">
        <v>98</v>
      </c>
      <c r="M59" s="133" t="s">
        <v>99</v>
      </c>
      <c r="N59" s="133" t="s">
        <v>100</v>
      </c>
      <c r="O59" s="133" t="s">
        <v>101</v>
      </c>
      <c r="P59" s="133" t="s">
        <v>102</v>
      </c>
      <c r="Q59" s="133" t="s">
        <v>106</v>
      </c>
      <c r="R59" s="33"/>
      <c r="S59" s="33"/>
      <c r="T59" s="9"/>
      <c r="U59" s="144"/>
    </row>
    <row r="60" spans="1:21" s="2" customFormat="1" ht="63.75" thickTop="1" x14ac:dyDescent="0.25">
      <c r="A60" s="144"/>
      <c r="B60" s="8"/>
      <c r="C60" s="1"/>
      <c r="D60" s="1"/>
      <c r="E60" s="173" t="s">
        <v>78</v>
      </c>
      <c r="F60" s="248">
        <f>COUNTIFS('Wydane warunki'!$I:$I,"&gt;="&amp;F57,'Wydane warunki'!$I:$I,"&lt;="&amp;F58)</f>
        <v>0</v>
      </c>
      <c r="G60" s="248">
        <f>COUNTIFS('Wydane warunki'!$I:$I,"&gt;="&amp;G57,'Wydane warunki'!$I:$I,"&lt;="&amp;G58)</f>
        <v>0</v>
      </c>
      <c r="H60" s="248">
        <f>COUNTIFS('Wydane warunki'!$I:$I,"&gt;="&amp;H57,'Wydane warunki'!$I:$I,"&lt;="&amp;H58)</f>
        <v>0</v>
      </c>
      <c r="I60" s="248">
        <f>COUNTIFS('Wydane warunki'!$I:$I,"&gt;="&amp;I57,'Wydane warunki'!$I:$I,"&lt;="&amp;I58)</f>
        <v>0</v>
      </c>
      <c r="J60" s="248">
        <f>COUNTIFS('Wydane warunki'!$I:$I,"&gt;="&amp;J57,'Wydane warunki'!$I:$I,"&lt;="&amp;J58)</f>
        <v>0</v>
      </c>
      <c r="K60" s="248">
        <f>COUNTIFS('Wydane warunki'!$I:$I,"&gt;="&amp;K57,'Wydane warunki'!$I:$I,"&lt;="&amp;K58)</f>
        <v>0</v>
      </c>
      <c r="L60" s="248">
        <f>COUNTIFS('Wydane warunki'!$I:$I,"&gt;="&amp;L57,'Wydane warunki'!$I:$I,"&lt;="&amp;L58)</f>
        <v>0</v>
      </c>
      <c r="M60" s="248">
        <f>COUNTIFS('Wydane warunki'!$I:$I,"&gt;="&amp;M57,'Wydane warunki'!$I:$I,"&lt;="&amp;M58)</f>
        <v>1</v>
      </c>
      <c r="N60" s="248">
        <f>COUNTIFS('Wydane warunki'!$I:$I,"&gt;="&amp;N57,'Wydane warunki'!$I:$I,"&lt;="&amp;N58)</f>
        <v>0</v>
      </c>
      <c r="O60" s="248">
        <f>COUNTIFS('Wydane warunki'!$I:$I,"&gt;="&amp;O57,'Wydane warunki'!$I:$I,"&lt;="&amp;O58)</f>
        <v>1</v>
      </c>
      <c r="P60" s="248">
        <f>COUNTIFS('Wydane warunki'!$I:$I,"&gt;="&amp;P57,'Wydane warunki'!$I:$I,"&lt;="&amp;P58)</f>
        <v>0</v>
      </c>
      <c r="Q60" s="248">
        <f>COUNTIFS('Wydane warunki'!$I:$I,"&gt;="&amp;Q57,'Wydane warunki'!$I:$I,"&lt;="&amp;Q58)</f>
        <v>0</v>
      </c>
      <c r="R60" s="33"/>
      <c r="S60" s="33"/>
      <c r="T60" s="9"/>
      <c r="U60" s="144"/>
    </row>
    <row r="61" spans="1:21" s="2" customFormat="1" ht="16.5" thickBot="1" x14ac:dyDescent="0.3">
      <c r="A61" s="144"/>
      <c r="B61" s="8"/>
      <c r="C61" s="1"/>
      <c r="D61" s="1"/>
      <c r="E61" s="20" t="s">
        <v>43</v>
      </c>
      <c r="F61" s="250">
        <f>(SUMIFS('Wydane warunki'!$H:$H,'Wydane warunki'!$I:$I,"&gt;="&amp;F57,'Wydane warunki'!$I:$I,"&lt;="&amp;F58)/1000)</f>
        <v>0</v>
      </c>
      <c r="G61" s="250">
        <f>(SUMIFS('Wydane warunki'!$H:$H,'Wydane warunki'!$I:$I,"&gt;="&amp;G57,'Wydane warunki'!$I:$I,"&lt;="&amp;G58)/1000)</f>
        <v>0</v>
      </c>
      <c r="H61" s="250">
        <f>(SUMIFS('Wydane warunki'!$H:$H,'Wydane warunki'!$I:$I,"&gt;="&amp;H57,'Wydane warunki'!$I:$I,"&lt;="&amp;H58)/1000)</f>
        <v>0</v>
      </c>
      <c r="I61" s="250">
        <f>(SUMIFS('Wydane warunki'!$H:$H,'Wydane warunki'!$I:$I,"&gt;="&amp;I57,'Wydane warunki'!$I:$I,"&lt;="&amp;I58)/1000)</f>
        <v>0</v>
      </c>
      <c r="J61" s="250">
        <f>(SUMIFS('Wydane warunki'!$H:$H,'Wydane warunki'!$I:$I,"&gt;="&amp;J57,'Wydane warunki'!$I:$I,"&lt;="&amp;J58)/1000)</f>
        <v>0</v>
      </c>
      <c r="K61" s="250">
        <f>(SUMIFS('Wydane warunki'!$H:$H,'Wydane warunki'!$I:$I,"&gt;="&amp;K57,'Wydane warunki'!$I:$I,"&lt;="&amp;K58)/1000)</f>
        <v>0</v>
      </c>
      <c r="L61" s="250">
        <f>(SUMIFS('Wydane warunki'!$H:$H,'Wydane warunki'!$I:$I,"&gt;="&amp;L57,'Wydane warunki'!$I:$I,"&lt;="&amp;L58)/1000)</f>
        <v>0</v>
      </c>
      <c r="M61" s="250">
        <f>(SUMIFS('Wydane warunki'!$H:$H,'Wydane warunki'!$I:$I,"&gt;="&amp;M57,'Wydane warunki'!$I:$I,"&lt;="&amp;M58)/1000)</f>
        <v>1</v>
      </c>
      <c r="N61" s="250">
        <f>(SUMIFS('Wydane warunki'!$H:$H,'Wydane warunki'!$I:$I,"&gt;="&amp;N57,'Wydane warunki'!$I:$I,"&lt;="&amp;N58)/1000)</f>
        <v>0</v>
      </c>
      <c r="O61" s="250">
        <f>(SUMIFS('Wydane warunki'!$H:$H,'Wydane warunki'!$I:$I,"&gt;="&amp;O57,'Wydane warunki'!$I:$I,"&lt;="&amp;O58)/1000)</f>
        <v>0.9</v>
      </c>
      <c r="P61" s="250">
        <f>(SUMIFS('Wydane warunki'!$H:$H,'Wydane warunki'!$I:$I,"&gt;="&amp;P57,'Wydane warunki'!$I:$I,"&lt;="&amp;P58)/1000)</f>
        <v>0</v>
      </c>
      <c r="Q61" s="250">
        <f>(SUMIFS('Wydane warunki'!$H:$H,'Wydane warunki'!$I:$I,"&gt;="&amp;Q57,'Wydane warunki'!$I:$I,"&lt;="&amp;Q58)/1000)</f>
        <v>0</v>
      </c>
      <c r="R61" s="33"/>
      <c r="S61" s="33"/>
      <c r="T61" s="9"/>
      <c r="U61" s="144"/>
    </row>
    <row r="62" spans="1:21" s="232" customFormat="1" ht="24" customHeight="1" x14ac:dyDescent="0.25">
      <c r="A62" s="229"/>
      <c r="B62" s="219"/>
      <c r="C62" s="14"/>
      <c r="D62" s="14"/>
      <c r="E62" s="14"/>
      <c r="F62" s="31">
        <v>44562</v>
      </c>
      <c r="G62" s="31">
        <v>44593</v>
      </c>
      <c r="H62" s="31">
        <v>44621</v>
      </c>
      <c r="I62" s="31">
        <v>44652</v>
      </c>
      <c r="J62" s="31">
        <v>44682</v>
      </c>
      <c r="K62" s="31">
        <v>44713</v>
      </c>
      <c r="L62" s="31">
        <v>44743</v>
      </c>
      <c r="M62" s="31">
        <v>44774</v>
      </c>
      <c r="N62" s="31">
        <v>44805</v>
      </c>
      <c r="O62" s="31">
        <v>44835</v>
      </c>
      <c r="P62" s="31">
        <v>44866</v>
      </c>
      <c r="Q62" s="31">
        <v>44896</v>
      </c>
      <c r="R62" s="230"/>
      <c r="S62" s="230"/>
      <c r="T62" s="231"/>
      <c r="U62" s="229"/>
    </row>
    <row r="63" spans="1:21" s="232" customFormat="1" ht="21" customHeight="1" x14ac:dyDescent="0.25">
      <c r="A63" s="229"/>
      <c r="B63" s="219"/>
      <c r="C63" s="14"/>
      <c r="D63" s="14"/>
      <c r="E63" s="14"/>
      <c r="F63" s="155">
        <v>44592</v>
      </c>
      <c r="G63" s="155">
        <v>44620</v>
      </c>
      <c r="H63" s="155">
        <v>44651</v>
      </c>
      <c r="I63" s="155">
        <v>44681</v>
      </c>
      <c r="J63" s="155">
        <v>44712</v>
      </c>
      <c r="K63" s="155">
        <v>44742</v>
      </c>
      <c r="L63" s="155">
        <v>44773</v>
      </c>
      <c r="M63" s="155">
        <v>44804</v>
      </c>
      <c r="N63" s="155">
        <v>44834</v>
      </c>
      <c r="O63" s="155">
        <v>44865</v>
      </c>
      <c r="P63" s="155">
        <v>44895</v>
      </c>
      <c r="Q63" s="155">
        <v>44926</v>
      </c>
      <c r="R63" s="230"/>
      <c r="S63" s="230"/>
      <c r="T63" s="231"/>
      <c r="U63" s="229"/>
    </row>
    <row r="64" spans="1:21" s="2" customFormat="1" ht="32.25" customHeight="1" thickBot="1" x14ac:dyDescent="0.3">
      <c r="A64" s="144"/>
      <c r="B64" s="8"/>
      <c r="C64" s="1"/>
      <c r="D64" s="1"/>
      <c r="E64" s="183">
        <v>2021</v>
      </c>
      <c r="F64" s="133" t="s">
        <v>103</v>
      </c>
      <c r="G64" s="133" t="s">
        <v>104</v>
      </c>
      <c r="H64" s="133" t="s">
        <v>105</v>
      </c>
      <c r="I64" s="133" t="s">
        <v>110</v>
      </c>
      <c r="J64" s="133" t="s">
        <v>111</v>
      </c>
      <c r="K64" s="133" t="s">
        <v>112</v>
      </c>
      <c r="L64" s="133" t="s">
        <v>113</v>
      </c>
      <c r="M64" s="133" t="s">
        <v>114</v>
      </c>
      <c r="N64" s="133" t="s">
        <v>115</v>
      </c>
      <c r="O64" s="133" t="s">
        <v>122</v>
      </c>
      <c r="P64" s="133" t="s">
        <v>286</v>
      </c>
      <c r="Q64" s="133" t="s">
        <v>287</v>
      </c>
      <c r="R64" s="33"/>
      <c r="S64" s="33"/>
      <c r="T64" s="9"/>
      <c r="U64" s="144"/>
    </row>
    <row r="65" spans="1:21" s="2" customFormat="1" ht="64.5" customHeight="1" thickTop="1" x14ac:dyDescent="0.25">
      <c r="A65" s="144"/>
      <c r="B65" s="8"/>
      <c r="C65" s="1"/>
      <c r="D65" s="1"/>
      <c r="E65" s="173" t="s">
        <v>78</v>
      </c>
      <c r="F65" s="248">
        <f>COUNTIFS('Wydane warunki'!$I:$I,"&gt;="&amp;F62,'Wydane warunki'!$I:$I,"&lt;="&amp;F63)</f>
        <v>0</v>
      </c>
      <c r="G65" s="248">
        <f>COUNTIFS('Wydane warunki'!$I:$I,"&gt;="&amp;G62,'Wydane warunki'!$I:$I,"&lt;="&amp;G63)</f>
        <v>1</v>
      </c>
      <c r="H65" s="248">
        <f>COUNTIFS('Wydane warunki'!$I:$I,"&gt;="&amp;H62,'Wydane warunki'!$I:$I,"&lt;="&amp;H63)</f>
        <v>0</v>
      </c>
      <c r="I65" s="248">
        <f>COUNTIFS('Wydane warunki'!$I:$I,"&gt;="&amp;I62,'Wydane warunki'!$I:$I,"&lt;="&amp;I63)</f>
        <v>0</v>
      </c>
      <c r="J65" s="248">
        <f>COUNTIFS('Wydane warunki'!$I:$I,"&gt;="&amp;J62,'Wydane warunki'!$I:$I,"&lt;="&amp;J63)</f>
        <v>0</v>
      </c>
      <c r="K65" s="248">
        <f>COUNTIFS('Wydane warunki'!$I:$I,"&gt;="&amp;K62,'Wydane warunki'!$I:$I,"&lt;="&amp;K63)</f>
        <v>0</v>
      </c>
      <c r="L65" s="248">
        <f>COUNTIFS('Wydane warunki'!$I:$I,"&gt;="&amp;L62,'Wydane warunki'!$I:$I,"&lt;="&amp;L63)</f>
        <v>1</v>
      </c>
      <c r="M65" s="248">
        <f>COUNTIFS('Wydane warunki'!$I:$I,"&gt;="&amp;M62,'Wydane warunki'!$I:$I,"&lt;="&amp;M63)</f>
        <v>0</v>
      </c>
      <c r="N65" s="248">
        <f>COUNTIFS('Wydane warunki'!$I:$I,"&gt;="&amp;N62,'Wydane warunki'!$I:$I,"&lt;="&amp;N63)</f>
        <v>0</v>
      </c>
      <c r="O65" s="248">
        <f>COUNTIFS('Wydane warunki'!$I:$I,"&gt;="&amp;O62,'Wydane warunki'!$I:$I,"&lt;="&amp;O63)</f>
        <v>0</v>
      </c>
      <c r="P65" s="248">
        <f>COUNTIFS('Wydane warunki'!$I:$I,"&gt;="&amp;P62,'Wydane warunki'!$I:$I,"&lt;="&amp;P63)</f>
        <v>0</v>
      </c>
      <c r="Q65" s="248">
        <f>COUNTIFS('Wydane warunki'!$I:$I,"&gt;="&amp;Q62,'Wydane warunki'!$I:$I,"&lt;="&amp;Q63)</f>
        <v>0</v>
      </c>
      <c r="R65" s="33"/>
      <c r="S65" s="33"/>
      <c r="T65" s="9"/>
      <c r="U65" s="144"/>
    </row>
    <row r="66" spans="1:21" s="2" customFormat="1" ht="16.5" thickBot="1" x14ac:dyDescent="0.3">
      <c r="A66" s="144"/>
      <c r="B66" s="8"/>
      <c r="C66" s="1"/>
      <c r="D66" s="1"/>
      <c r="E66" s="20" t="s">
        <v>43</v>
      </c>
      <c r="F66" s="250">
        <f>(SUMIFS('Wydane warunki'!$H:$H,'Wydane warunki'!$I:$I,"&gt;="&amp;F62,'Wydane warunki'!$I:$I,"&lt;="&amp;F63)/1000)</f>
        <v>0</v>
      </c>
      <c r="G66" s="250">
        <f>(SUMIFS('Wydane warunki'!$H:$H,'Wydane warunki'!$I:$I,"&gt;="&amp;G62,'Wydane warunki'!$I:$I,"&lt;="&amp;G63)/1000)</f>
        <v>0.4</v>
      </c>
      <c r="H66" s="250">
        <f>(SUMIFS('Wydane warunki'!$H:$H,'Wydane warunki'!$I:$I,"&gt;="&amp;H62,'Wydane warunki'!$I:$I,"&lt;="&amp;H63)/1000)</f>
        <v>0</v>
      </c>
      <c r="I66" s="250">
        <f>(SUMIFS('Wydane warunki'!$H:$H,'Wydane warunki'!$I:$I,"&gt;="&amp;I62,'Wydane warunki'!$I:$I,"&lt;="&amp;I63)/1000)</f>
        <v>0</v>
      </c>
      <c r="J66" s="250">
        <f>(SUMIFS('Wydane warunki'!$H:$H,'Wydane warunki'!$I:$I,"&gt;="&amp;J62,'Wydane warunki'!$I:$I,"&lt;="&amp;J63)/1000)</f>
        <v>0</v>
      </c>
      <c r="K66" s="250">
        <f>(SUMIFS('Wydane warunki'!$H:$H,'Wydane warunki'!$I:$I,"&gt;="&amp;K62,'Wydane warunki'!$I:$I,"&lt;="&amp;K63)/1000)</f>
        <v>0</v>
      </c>
      <c r="L66" s="250">
        <f>(SUMIFS('Wydane warunki'!$H:$H,'Wydane warunki'!$I:$I,"&gt;="&amp;L62,'Wydane warunki'!$I:$I,"&lt;="&amp;L63)/1000)</f>
        <v>1</v>
      </c>
      <c r="M66" s="250">
        <f>(SUMIFS('Wydane warunki'!$H:$H,'Wydane warunki'!$I:$I,"&gt;="&amp;M62,'Wydane warunki'!$I:$I,"&lt;="&amp;M63)/1000)</f>
        <v>0</v>
      </c>
      <c r="N66" s="250">
        <f>(SUMIFS('Wydane warunki'!$H:$H,'Wydane warunki'!$I:$I,"&gt;="&amp;N62,'Wydane warunki'!$I:$I,"&lt;="&amp;N63)/1000)</f>
        <v>0</v>
      </c>
      <c r="O66" s="250">
        <f>(SUMIFS('Wydane warunki'!$H:$H,'Wydane warunki'!$I:$I,"&gt;="&amp;O62,'Wydane warunki'!$I:$I,"&lt;="&amp;O63)/1000)</f>
        <v>0</v>
      </c>
      <c r="P66" s="250">
        <f>(SUMIFS('Wydane warunki'!$H:$H,'Wydane warunki'!$I:$I,"&gt;="&amp;P62,'Wydane warunki'!$I:$I,"&lt;="&amp;P63)/1000)</f>
        <v>0</v>
      </c>
      <c r="Q66" s="250">
        <f>(SUMIFS('Wydane warunki'!$H:$H,'Wydane warunki'!$I:$I,"&gt;="&amp;Q62,'Wydane warunki'!$I:$I,"&lt;="&amp;Q63)/1000)</f>
        <v>0</v>
      </c>
      <c r="R66" s="33"/>
      <c r="S66" s="33"/>
      <c r="T66" s="9"/>
      <c r="U66" s="144"/>
    </row>
    <row r="67" spans="1:21" s="232" customFormat="1" ht="18" customHeight="1" x14ac:dyDescent="0.25">
      <c r="A67" s="229"/>
      <c r="B67" s="219"/>
      <c r="C67" s="14"/>
      <c r="D67" s="14"/>
      <c r="E67" s="14"/>
      <c r="F67" s="31">
        <v>44927</v>
      </c>
      <c r="G67" s="31">
        <v>44958</v>
      </c>
      <c r="H67" s="31">
        <v>44986</v>
      </c>
      <c r="I67" s="31">
        <v>45017</v>
      </c>
      <c r="J67" s="31">
        <v>45047</v>
      </c>
      <c r="K67" s="31">
        <v>45078</v>
      </c>
      <c r="L67" s="31">
        <v>45108</v>
      </c>
      <c r="M67" s="31">
        <v>45139</v>
      </c>
      <c r="N67" s="31">
        <v>45170</v>
      </c>
      <c r="O67" s="31">
        <v>45200</v>
      </c>
      <c r="P67" s="233"/>
      <c r="Q67" s="233"/>
      <c r="R67" s="230"/>
      <c r="S67" s="230"/>
      <c r="T67" s="231"/>
      <c r="U67" s="229"/>
    </row>
    <row r="68" spans="1:21" s="232" customFormat="1" ht="18" customHeight="1" x14ac:dyDescent="0.25">
      <c r="A68" s="229"/>
      <c r="B68" s="219"/>
      <c r="C68" s="14"/>
      <c r="D68" s="14"/>
      <c r="E68" s="14"/>
      <c r="F68" s="155">
        <v>44957</v>
      </c>
      <c r="G68" s="155">
        <v>44985</v>
      </c>
      <c r="H68" s="155">
        <v>45016</v>
      </c>
      <c r="I68" s="155">
        <v>45046</v>
      </c>
      <c r="J68" s="155">
        <v>45077</v>
      </c>
      <c r="K68" s="155">
        <v>45107</v>
      </c>
      <c r="L68" s="155">
        <v>45138</v>
      </c>
      <c r="M68" s="155">
        <v>45169</v>
      </c>
      <c r="N68" s="155">
        <v>45199</v>
      </c>
      <c r="O68" s="155">
        <v>45230</v>
      </c>
      <c r="P68" s="233"/>
      <c r="Q68" s="233"/>
      <c r="R68" s="230"/>
      <c r="S68" s="230"/>
      <c r="T68" s="231"/>
      <c r="U68" s="229"/>
    </row>
    <row r="69" spans="1:21" s="2" customFormat="1" ht="18" customHeight="1" thickBot="1" x14ac:dyDescent="0.3">
      <c r="A69" s="144"/>
      <c r="B69" s="8"/>
      <c r="C69" s="1"/>
      <c r="D69" s="1"/>
      <c r="E69" s="183">
        <v>2022</v>
      </c>
      <c r="F69" s="133" t="s">
        <v>288</v>
      </c>
      <c r="G69" s="133" t="s">
        <v>289</v>
      </c>
      <c r="H69" s="133" t="s">
        <v>290</v>
      </c>
      <c r="I69" s="133" t="s">
        <v>291</v>
      </c>
      <c r="J69" s="133" t="s">
        <v>292</v>
      </c>
      <c r="K69" s="133" t="s">
        <v>293</v>
      </c>
      <c r="L69" s="133" t="s">
        <v>294</v>
      </c>
      <c r="M69" s="133" t="s">
        <v>295</v>
      </c>
      <c r="N69" s="133" t="s">
        <v>297</v>
      </c>
      <c r="O69" s="133" t="s">
        <v>296</v>
      </c>
      <c r="P69" s="38"/>
      <c r="Q69" s="38"/>
      <c r="R69" s="33"/>
      <c r="S69" s="33"/>
      <c r="T69" s="9"/>
      <c r="U69" s="144"/>
    </row>
    <row r="70" spans="1:21" s="2" customFormat="1" ht="64.5" customHeight="1" thickTop="1" x14ac:dyDescent="0.25">
      <c r="A70" s="144"/>
      <c r="B70" s="8"/>
      <c r="C70" s="1"/>
      <c r="D70" s="1"/>
      <c r="E70" s="42" t="s">
        <v>78</v>
      </c>
      <c r="F70" s="248">
        <f>COUNTIFS('Wydane warunki'!$I:$I,"&gt;="&amp;F67,'Wydane warunki'!$I:$I,"&lt;="&amp;F68)</f>
        <v>0</v>
      </c>
      <c r="G70" s="248">
        <f>COUNTIFS('Wydane warunki'!$I:$I,"&gt;="&amp;G67,'Wydane warunki'!$I:$I,"&lt;="&amp;G68)</f>
        <v>0</v>
      </c>
      <c r="H70" s="248">
        <f>COUNTIFS('Wydane warunki'!$I:$I,"&gt;="&amp;H67,'Wydane warunki'!$I:$I,"&lt;="&amp;H68)</f>
        <v>0</v>
      </c>
      <c r="I70" s="248">
        <f>COUNTIFS('Wydane warunki'!$I:$I,"&gt;="&amp;I67,'Wydane warunki'!$I:$I,"&lt;="&amp;I68)</f>
        <v>17</v>
      </c>
      <c r="J70" s="248">
        <f>COUNTIFS('Wydane warunki'!$I:$I,"&gt;="&amp;J67,'Wydane warunki'!$I:$I,"&lt;="&amp;J68)</f>
        <v>22</v>
      </c>
      <c r="K70" s="248">
        <f>COUNTIFS('Wydane warunki'!$I:$I,"&gt;="&amp;K67,'Wydane warunki'!$I:$I,"&lt;="&amp;K68)</f>
        <v>26</v>
      </c>
      <c r="L70" s="248">
        <f>COUNTIFS('Wydane warunki'!$I:$I,"&gt;="&amp;L67,'Wydane warunki'!$I:$I,"&lt;="&amp;L68)</f>
        <v>38</v>
      </c>
      <c r="M70" s="248">
        <f>COUNTIFS('Wydane warunki'!$I:$I,"&gt;="&amp;M67,'Wydane warunki'!$I:$I,"&lt;="&amp;M68)</f>
        <v>21</v>
      </c>
      <c r="N70" s="248">
        <f>COUNTIFS('Wydane warunki'!$I:$I,"&gt;="&amp;N67,'Wydane warunki'!$I:$I,"&lt;="&amp;N68)</f>
        <v>18</v>
      </c>
      <c r="O70" s="248">
        <f>COUNTIFS('Wydane warunki'!$I:$I,"&gt;="&amp;O67,'Wydane warunki'!$I:$I,"&lt;="&amp;O68)</f>
        <v>4</v>
      </c>
      <c r="P70" s="38"/>
      <c r="Q70" s="38"/>
      <c r="R70" s="33"/>
      <c r="S70" s="33"/>
      <c r="T70" s="9"/>
      <c r="U70" s="144"/>
    </row>
    <row r="71" spans="1:21" s="2" customFormat="1" ht="16.5" thickBot="1" x14ac:dyDescent="0.3">
      <c r="A71" s="144"/>
      <c r="B71" s="8"/>
      <c r="C71" s="1"/>
      <c r="D71" s="1"/>
      <c r="E71" s="20" t="s">
        <v>43</v>
      </c>
      <c r="F71" s="250">
        <f>(SUMIFS('Wydane warunki'!$H:$H,'Wydane warunki'!$I:$I,"&gt;="&amp;F67,'Wydane warunki'!$I:$I,"&lt;="&amp;F68)/1000)</f>
        <v>0</v>
      </c>
      <c r="G71" s="250">
        <f>(SUMIFS('Wydane warunki'!$H:$H,'Wydane warunki'!$I:$I,"&gt;="&amp;G67,'Wydane warunki'!$I:$I,"&lt;="&amp;G68)/1000)</f>
        <v>0</v>
      </c>
      <c r="H71" s="250">
        <f>(SUMIFS('Wydane warunki'!$H:$H,'Wydane warunki'!$I:$I,"&gt;="&amp;H67,'Wydane warunki'!$I:$I,"&lt;="&amp;H68)/1000)</f>
        <v>0</v>
      </c>
      <c r="I71" s="250">
        <f>(SUMIFS('Wydane warunki'!$H:$H,'Wydane warunki'!$I:$I,"&gt;="&amp;I67,'Wydane warunki'!$I:$I,"&lt;="&amp;I68)/1000)</f>
        <v>12.464630000000001</v>
      </c>
      <c r="J71" s="250">
        <f>(SUMIFS('Wydane warunki'!$H:$H,'Wydane warunki'!$I:$I,"&gt;="&amp;J67,'Wydane warunki'!$I:$I,"&lt;="&amp;J68)/1000)</f>
        <v>30.886240000000001</v>
      </c>
      <c r="K71" s="250">
        <f>(SUMIFS('Wydane warunki'!$H:$H,'Wydane warunki'!$I:$I,"&gt;="&amp;K67,'Wydane warunki'!$I:$I,"&lt;="&amp;K68)/1000)</f>
        <v>25.261610000000001</v>
      </c>
      <c r="L71" s="250">
        <f>(SUMIFS('Wydane warunki'!$H:$H,'Wydane warunki'!$I:$I,"&gt;="&amp;L67,'Wydane warunki'!$I:$I,"&lt;="&amp;L68)/1000)</f>
        <v>151.61950999999993</v>
      </c>
      <c r="M71" s="250">
        <f>(SUMIFS('Wydane warunki'!$H:$H,'Wydane warunki'!$I:$I,"&gt;="&amp;M67,'Wydane warunki'!$I:$I,"&lt;="&amp;M68)/1000)</f>
        <v>113.01005000000001</v>
      </c>
      <c r="N71" s="250">
        <f>(SUMIFS('Wydane warunki'!$H:$H,'Wydane warunki'!$I:$I,"&gt;="&amp;N67,'Wydane warunki'!$I:$I,"&lt;="&amp;N68)/1000)</f>
        <v>37.973279999999995</v>
      </c>
      <c r="O71" s="250">
        <f>(SUMIFS('Wydane warunki'!$H:$H,'Wydane warunki'!$I:$I,"&gt;="&amp;O67,'Wydane warunki'!$I:$I,"&lt;="&amp;O68)/1000)</f>
        <v>51.9</v>
      </c>
      <c r="P71" s="38"/>
      <c r="Q71" s="38"/>
      <c r="R71" s="33"/>
      <c r="S71" s="33"/>
      <c r="T71" s="9"/>
      <c r="U71" s="144"/>
    </row>
    <row r="72" spans="1:21" s="2" customFormat="1" x14ac:dyDescent="0.25">
      <c r="A72" s="144"/>
      <c r="B72" s="8"/>
      <c r="C72" s="1"/>
      <c r="D72" s="1"/>
      <c r="E72" s="1"/>
      <c r="F72" s="1"/>
      <c r="G72" s="1"/>
      <c r="H72" s="1"/>
      <c r="I72" s="1"/>
      <c r="J72" s="1"/>
      <c r="K72" s="33"/>
      <c r="L72" s="33"/>
      <c r="M72" s="33"/>
      <c r="N72" s="33"/>
      <c r="O72" s="33"/>
      <c r="P72" s="33"/>
      <c r="Q72" s="33"/>
      <c r="R72" s="33"/>
      <c r="S72" s="33"/>
      <c r="T72" s="9"/>
      <c r="U72" s="144"/>
    </row>
    <row r="73" spans="1:21" s="2" customFormat="1" x14ac:dyDescent="0.25">
      <c r="A73" s="144"/>
      <c r="B73" s="8"/>
      <c r="C73" s="1"/>
      <c r="D73" s="1"/>
      <c r="E73" s="1"/>
      <c r="F73" s="1"/>
      <c r="G73" s="1"/>
      <c r="H73" s="1"/>
      <c r="I73" s="1"/>
      <c r="J73" s="1"/>
      <c r="K73" s="33"/>
      <c r="L73" s="33"/>
      <c r="M73" s="33"/>
      <c r="N73" s="33"/>
      <c r="O73" s="33"/>
      <c r="P73" s="33"/>
      <c r="Q73" s="33"/>
      <c r="R73" s="33"/>
      <c r="S73" s="33"/>
      <c r="T73" s="9"/>
      <c r="U73" s="144"/>
    </row>
    <row r="74" spans="1:21" s="2" customFormat="1" ht="93" customHeight="1" x14ac:dyDescent="0.25">
      <c r="A74" s="144"/>
      <c r="B74" s="8"/>
      <c r="C74" s="1"/>
      <c r="D74" s="1"/>
      <c r="E74" s="1"/>
      <c r="F74" s="1"/>
      <c r="G74" s="1"/>
      <c r="H74" s="1"/>
      <c r="I74" s="1"/>
      <c r="J74" s="1"/>
      <c r="K74" s="33"/>
      <c r="L74" s="33"/>
      <c r="M74" s="33"/>
      <c r="N74" s="33"/>
      <c r="O74" s="33"/>
      <c r="P74" s="33"/>
      <c r="Q74" s="33"/>
      <c r="R74" s="33"/>
      <c r="S74" s="33"/>
      <c r="T74" s="9"/>
      <c r="U74" s="144"/>
    </row>
    <row r="75" spans="1:21" s="2" customFormat="1" ht="243" customHeight="1" thickBot="1" x14ac:dyDescent="0.3">
      <c r="A75" s="144"/>
      <c r="B75" s="8"/>
      <c r="C75" s="136"/>
      <c r="D75" s="136"/>
      <c r="E75" s="136"/>
      <c r="F75" s="136"/>
      <c r="G75" s="136"/>
      <c r="H75" s="136"/>
      <c r="I75" s="136"/>
      <c r="J75" s="136"/>
      <c r="K75" s="137"/>
      <c r="L75" s="137"/>
      <c r="M75" s="137"/>
      <c r="N75" s="137"/>
      <c r="O75" s="137"/>
      <c r="P75" s="137"/>
      <c r="Q75" s="137"/>
      <c r="R75" s="137"/>
      <c r="S75" s="137"/>
      <c r="T75" s="9"/>
      <c r="U75" s="144"/>
    </row>
    <row r="76" spans="1:21" s="2" customFormat="1" ht="42.75" customHeight="1" x14ac:dyDescent="0.25">
      <c r="A76" s="144"/>
      <c r="B76" s="8"/>
      <c r="C76" s="1"/>
      <c r="D76" s="1"/>
      <c r="E76" s="1"/>
      <c r="F76" s="1"/>
      <c r="G76" s="1"/>
      <c r="H76" s="1"/>
      <c r="I76" s="1"/>
      <c r="J76" s="1"/>
      <c r="K76" s="33"/>
      <c r="L76" s="33"/>
      <c r="M76" s="33"/>
      <c r="N76" s="33"/>
      <c r="O76" s="33"/>
      <c r="P76" s="33"/>
      <c r="Q76" s="33"/>
      <c r="R76" s="33"/>
      <c r="S76" s="33"/>
      <c r="T76" s="9"/>
      <c r="U76" s="144"/>
    </row>
    <row r="77" spans="1:21" s="2" customFormat="1" ht="19.5" x14ac:dyDescent="0.3">
      <c r="A77" s="144"/>
      <c r="B77" s="8"/>
      <c r="C77" s="1"/>
      <c r="D77" s="1"/>
      <c r="E77" s="1"/>
      <c r="F77" s="1"/>
      <c r="G77" s="1"/>
      <c r="H77" s="1"/>
      <c r="I77" s="220" t="s">
        <v>68</v>
      </c>
      <c r="J77" s="220"/>
      <c r="K77" s="220"/>
      <c r="L77" s="220"/>
      <c r="M77" s="220"/>
      <c r="N77" s="220"/>
      <c r="O77" s="33"/>
      <c r="P77" s="33"/>
      <c r="Q77" s="33"/>
      <c r="R77" s="33"/>
      <c r="S77" s="33"/>
      <c r="T77" s="9"/>
      <c r="U77" s="144"/>
    </row>
    <row r="78" spans="1:21" s="232" customFormat="1" x14ac:dyDescent="0.25">
      <c r="A78" s="229"/>
      <c r="B78" s="219"/>
      <c r="C78" s="14"/>
      <c r="D78" s="14"/>
      <c r="E78" s="14"/>
      <c r="F78" s="14"/>
      <c r="G78" s="14"/>
      <c r="H78" s="14"/>
      <c r="I78" s="234"/>
      <c r="J78" s="234"/>
      <c r="K78" s="234"/>
      <c r="L78" s="234"/>
      <c r="M78" s="235"/>
      <c r="N78" s="235"/>
      <c r="O78" s="230"/>
      <c r="P78" s="230"/>
      <c r="Q78" s="230"/>
      <c r="R78" s="230"/>
      <c r="S78" s="230"/>
      <c r="T78" s="231"/>
      <c r="U78" s="229"/>
    </row>
    <row r="79" spans="1:21" s="232" customFormat="1" ht="15.75" x14ac:dyDescent="0.25">
      <c r="A79" s="229"/>
      <c r="B79" s="219"/>
      <c r="C79" s="14"/>
      <c r="D79" s="14"/>
      <c r="E79" s="14"/>
      <c r="F79" s="14"/>
      <c r="G79" s="14"/>
      <c r="H79" s="313"/>
      <c r="I79" s="223">
        <v>500</v>
      </c>
      <c r="J79" s="223">
        <v>1001</v>
      </c>
      <c r="K79" s="223">
        <v>5000</v>
      </c>
      <c r="L79" s="223">
        <v>10000</v>
      </c>
      <c r="M79" s="223">
        <v>30000</v>
      </c>
      <c r="N79" s="223">
        <v>50000</v>
      </c>
      <c r="O79" s="230"/>
      <c r="P79" s="230"/>
      <c r="Q79" s="230"/>
      <c r="R79" s="230"/>
      <c r="S79" s="230"/>
      <c r="T79" s="231"/>
      <c r="U79" s="229"/>
    </row>
    <row r="80" spans="1:21" s="232" customFormat="1" ht="15.75" x14ac:dyDescent="0.25">
      <c r="A80" s="229"/>
      <c r="B80" s="219"/>
      <c r="C80" s="14"/>
      <c r="D80" s="14"/>
      <c r="E80" s="14"/>
      <c r="F80" s="14"/>
      <c r="G80" s="14"/>
      <c r="H80" s="313"/>
      <c r="I80" s="223">
        <v>1001</v>
      </c>
      <c r="J80" s="223">
        <v>5000</v>
      </c>
      <c r="K80" s="223">
        <v>10000</v>
      </c>
      <c r="L80" s="223">
        <v>30000</v>
      </c>
      <c r="M80" s="223">
        <v>50000</v>
      </c>
      <c r="N80" s="223">
        <v>1000000</v>
      </c>
      <c r="O80" s="230"/>
      <c r="P80" s="230"/>
      <c r="Q80" s="230"/>
      <c r="R80" s="230"/>
      <c r="S80" s="230"/>
      <c r="T80" s="231"/>
      <c r="U80" s="229"/>
    </row>
    <row r="81" spans="1:21" s="2" customFormat="1" ht="16.5" thickBot="1" x14ac:dyDescent="0.3">
      <c r="A81" s="144"/>
      <c r="B81" s="8"/>
      <c r="C81" s="1"/>
      <c r="D81" s="1"/>
      <c r="E81" s="1"/>
      <c r="F81" s="1"/>
      <c r="G81" s="1"/>
      <c r="H81" s="314"/>
      <c r="I81" s="221" t="s">
        <v>77</v>
      </c>
      <c r="J81" s="221" t="s">
        <v>72</v>
      </c>
      <c r="K81" s="221" t="s">
        <v>73</v>
      </c>
      <c r="L81" s="221" t="s">
        <v>74</v>
      </c>
      <c r="M81" s="221" t="s">
        <v>75</v>
      </c>
      <c r="N81" s="221" t="s">
        <v>76</v>
      </c>
      <c r="O81" s="33"/>
      <c r="P81" s="33"/>
      <c r="Q81" s="33"/>
      <c r="R81" s="33"/>
      <c r="S81" s="33"/>
      <c r="T81" s="9"/>
      <c r="U81" s="144"/>
    </row>
    <row r="82" spans="1:21" s="2" customFormat="1" ht="16.5" thickBot="1" x14ac:dyDescent="0.3">
      <c r="A82" s="144"/>
      <c r="B82" s="8"/>
      <c r="C82" s="1"/>
      <c r="D82" s="1"/>
      <c r="E82" s="1"/>
      <c r="F82" s="1"/>
      <c r="G82" s="1"/>
      <c r="H82" s="134" t="s">
        <v>29</v>
      </c>
      <c r="I82" s="159">
        <f>COUNTIFS('Wydane warunki'!$H:$H,"&gt;="&amp;I79,'Wydane warunki'!$H:$H,"&lt;"&amp;I80)</f>
        <v>63</v>
      </c>
      <c r="J82" s="159">
        <f>COUNTIFS('Wydane warunki'!$H:$H,"&gt;="&amp;J79,'Wydane warunki'!$H:$H,"&lt;"&amp;J80)</f>
        <v>14</v>
      </c>
      <c r="K82" s="159">
        <f>COUNTIFS('Wydane warunki'!$H:$H,"&gt;="&amp;K79,'Wydane warunki'!$H:$H,"&lt;"&amp;K80)</f>
        <v>12</v>
      </c>
      <c r="L82" s="159">
        <f>COUNTIFS('Wydane warunki'!$H:$H,"&gt;="&amp;L79,'Wydane warunki'!$H:$H,"&lt;"&amp;L80)</f>
        <v>4</v>
      </c>
      <c r="M82" s="159">
        <f>COUNTIFS('Wydane warunki'!$H:$H,"&gt;="&amp;M79,'Wydane warunki'!$H:$H,"&lt;"&amp;M80)</f>
        <v>0</v>
      </c>
      <c r="N82" s="159">
        <f>COUNTIFS('Wydane warunki'!$H:$H,"&gt;="&amp;N79,'Wydane warunki'!$H:$H,"&lt;"&amp;N80)</f>
        <v>3</v>
      </c>
      <c r="O82" s="33"/>
      <c r="P82" s="33"/>
      <c r="Q82" s="33"/>
      <c r="R82" s="33"/>
      <c r="S82" s="33"/>
      <c r="T82" s="9"/>
      <c r="U82" s="144"/>
    </row>
    <row r="83" spans="1:21" s="2" customFormat="1" ht="16.5" thickBot="1" x14ac:dyDescent="0.3">
      <c r="A83" s="144"/>
      <c r="B83" s="8"/>
      <c r="C83" s="1"/>
      <c r="D83" s="1"/>
      <c r="E83" s="1"/>
      <c r="F83" s="1"/>
      <c r="G83" s="1"/>
      <c r="H83" s="134" t="s">
        <v>43</v>
      </c>
      <c r="I83" s="135">
        <f>SUMIFS('Wydane warunki'!$H:$H,'Wydane warunki'!$H:$H,"&gt;="&amp;I79,'Wydane warunki'!$H:$H,"&lt;"&amp;I80)/1000</f>
        <v>53.89978</v>
      </c>
      <c r="J83" s="135">
        <f>SUMIFS('Wydane warunki'!$H:$H,'Wydane warunki'!$H:$H,"&gt;="&amp;J79,'Wydane warunki'!$H:$H,"&lt;"&amp;J80)/1000</f>
        <v>33.25</v>
      </c>
      <c r="K83" s="135">
        <f>SUMIFS('Wydane warunki'!$H:$H,'Wydane warunki'!$H:$H,"&gt;="&amp;K79,'Wydane warunki'!$H:$H,"&lt;"&amp;K80)/1000</f>
        <v>71.057000000000002</v>
      </c>
      <c r="L83" s="135">
        <f>SUMIFS('Wydane warunki'!$H:$H,'Wydane warunki'!$H:$H,"&gt;="&amp;L79,'Wydane warunki'!$H:$H,"&lt;"&amp;L80)/1000</f>
        <v>55</v>
      </c>
      <c r="M83" s="135">
        <f>SUMIFS('Wydane warunki'!$H:$H,'Wydane warunki'!$H:$H,"&gt;="&amp;M79,'Wydane warunki'!$H:$H,"&lt;"&amp;M80)/1000</f>
        <v>0</v>
      </c>
      <c r="N83" s="135">
        <f>SUMIFS('Wydane warunki'!$H:$H,'Wydane warunki'!$H:$H,"&gt;="&amp;N79,'Wydane warunki'!$H:$H,"&lt;"&amp;N80)/1000</f>
        <v>209</v>
      </c>
      <c r="O83" s="33"/>
      <c r="P83" s="33"/>
      <c r="Q83" s="33"/>
      <c r="R83" s="33"/>
      <c r="S83" s="33"/>
      <c r="T83" s="9"/>
      <c r="U83" s="144"/>
    </row>
    <row r="84" spans="1:21" s="2" customFormat="1" x14ac:dyDescent="0.25">
      <c r="A84" s="144"/>
      <c r="B84" s="8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33"/>
      <c r="P84" s="33"/>
      <c r="Q84" s="33"/>
      <c r="R84" s="33"/>
      <c r="S84" s="33"/>
      <c r="T84" s="9"/>
      <c r="U84" s="144"/>
    </row>
    <row r="85" spans="1:21" s="2" customFormat="1" x14ac:dyDescent="0.25">
      <c r="A85" s="144"/>
      <c r="B85" s="8"/>
      <c r="C85" s="1"/>
      <c r="D85" s="1"/>
      <c r="E85" s="1"/>
      <c r="F85" s="1"/>
      <c r="G85" s="1"/>
      <c r="H85" s="1"/>
      <c r="I85" s="1"/>
      <c r="J85" s="1"/>
      <c r="K85" s="1"/>
      <c r="L85" s="222"/>
      <c r="M85" s="33"/>
      <c r="N85" s="33"/>
      <c r="O85" s="33"/>
      <c r="P85" s="33"/>
      <c r="Q85" s="33"/>
      <c r="R85" s="33"/>
      <c r="S85" s="33"/>
      <c r="T85" s="9"/>
      <c r="U85" s="144"/>
    </row>
    <row r="86" spans="1:21" s="2" customFormat="1" x14ac:dyDescent="0.25">
      <c r="A86" s="144"/>
      <c r="B86" s="8"/>
      <c r="C86" s="1"/>
      <c r="D86" s="1"/>
      <c r="E86" s="1"/>
      <c r="F86" s="1"/>
      <c r="G86" s="1"/>
      <c r="H86" s="1"/>
      <c r="I86" s="1"/>
      <c r="J86" s="1"/>
      <c r="K86" s="1"/>
      <c r="L86" s="222"/>
      <c r="M86" s="33"/>
      <c r="N86" s="33"/>
      <c r="O86" s="33"/>
      <c r="P86" s="33"/>
      <c r="Q86" s="33"/>
      <c r="R86" s="33"/>
      <c r="S86" s="33"/>
      <c r="T86" s="9"/>
      <c r="U86" s="144"/>
    </row>
    <row r="87" spans="1:21" s="2" customFormat="1" x14ac:dyDescent="0.25">
      <c r="A87" s="144"/>
      <c r="B87" s="8"/>
      <c r="C87" s="1"/>
      <c r="D87" s="1"/>
      <c r="E87" s="1"/>
      <c r="F87" s="1"/>
      <c r="G87" s="1"/>
      <c r="H87" s="1"/>
      <c r="I87" s="1"/>
      <c r="J87" s="1"/>
      <c r="K87" s="1"/>
      <c r="L87" s="1"/>
      <c r="M87" s="33"/>
      <c r="N87" s="33"/>
      <c r="O87" s="33"/>
      <c r="P87" s="33"/>
      <c r="Q87" s="33"/>
      <c r="R87" s="33"/>
      <c r="S87" s="33"/>
      <c r="T87" s="9"/>
      <c r="U87" s="144"/>
    </row>
    <row r="88" spans="1:21" s="2" customFormat="1" x14ac:dyDescent="0.25">
      <c r="A88" s="144"/>
      <c r="B88" s="8"/>
      <c r="C88" s="1"/>
      <c r="D88" s="1"/>
      <c r="E88" s="1"/>
      <c r="F88" s="1"/>
      <c r="G88" s="1"/>
      <c r="H88" s="1"/>
      <c r="I88" s="1"/>
      <c r="J88" s="1"/>
      <c r="K88" s="1"/>
      <c r="L88" s="1"/>
      <c r="M88" s="33"/>
      <c r="N88" s="33"/>
      <c r="O88" s="33"/>
      <c r="P88" s="33"/>
      <c r="Q88" s="33"/>
      <c r="R88" s="33"/>
      <c r="S88" s="33"/>
      <c r="T88" s="9"/>
      <c r="U88" s="144"/>
    </row>
    <row r="89" spans="1:21" s="2" customFormat="1" x14ac:dyDescent="0.25">
      <c r="A89" s="144"/>
      <c r="B89" s="8"/>
      <c r="C89" s="1"/>
      <c r="D89" s="1"/>
      <c r="E89" s="1"/>
      <c r="F89" s="1"/>
      <c r="G89" s="1"/>
      <c r="H89" s="1"/>
      <c r="I89" s="1"/>
      <c r="J89" s="1"/>
      <c r="K89" s="1"/>
      <c r="L89" s="1"/>
      <c r="M89" s="33"/>
      <c r="N89" s="33"/>
      <c r="O89" s="33"/>
      <c r="P89" s="33"/>
      <c r="Q89" s="33"/>
      <c r="R89" s="33"/>
      <c r="S89" s="33"/>
      <c r="T89" s="9"/>
      <c r="U89" s="144"/>
    </row>
    <row r="90" spans="1:21" s="2" customFormat="1" x14ac:dyDescent="0.25">
      <c r="A90" s="144"/>
      <c r="B90" s="8"/>
      <c r="C90" s="1"/>
      <c r="D90" s="1"/>
      <c r="E90" s="1"/>
      <c r="F90" s="1"/>
      <c r="G90" s="1"/>
      <c r="H90" s="1"/>
      <c r="I90" s="1"/>
      <c r="J90" s="1"/>
      <c r="K90" s="1"/>
      <c r="L90" s="1"/>
      <c r="M90" s="33"/>
      <c r="N90" s="33"/>
      <c r="O90" s="33"/>
      <c r="P90" s="33"/>
      <c r="Q90" s="33"/>
      <c r="R90" s="33"/>
      <c r="S90" s="33"/>
      <c r="T90" s="9"/>
      <c r="U90" s="144"/>
    </row>
    <row r="91" spans="1:21" s="2" customFormat="1" x14ac:dyDescent="0.25">
      <c r="A91" s="144"/>
      <c r="B91" s="8"/>
      <c r="C91" s="1"/>
      <c r="D91" s="1"/>
      <c r="E91" s="1"/>
      <c r="F91" s="1"/>
      <c r="G91" s="1"/>
      <c r="H91" s="1"/>
      <c r="I91" s="1"/>
      <c r="J91" s="1"/>
      <c r="K91" s="1"/>
      <c r="L91" s="1"/>
      <c r="M91" s="33"/>
      <c r="N91" s="33"/>
      <c r="O91" s="33"/>
      <c r="P91" s="33"/>
      <c r="Q91" s="33"/>
      <c r="R91" s="33"/>
      <c r="S91" s="33"/>
      <c r="T91" s="9"/>
      <c r="U91" s="144"/>
    </row>
    <row r="92" spans="1:21" s="2" customFormat="1" x14ac:dyDescent="0.25">
      <c r="A92" s="144"/>
      <c r="B92" s="8"/>
      <c r="C92" s="1"/>
      <c r="D92" s="1"/>
      <c r="E92" s="1"/>
      <c r="F92" s="1"/>
      <c r="G92" s="1"/>
      <c r="H92" s="1"/>
      <c r="I92" s="1"/>
      <c r="J92" s="1"/>
      <c r="K92" s="1"/>
      <c r="L92" s="1"/>
      <c r="M92" s="33"/>
      <c r="N92" s="33"/>
      <c r="O92" s="33"/>
      <c r="P92" s="33"/>
      <c r="Q92" s="33"/>
      <c r="R92" s="33"/>
      <c r="S92" s="33"/>
      <c r="T92" s="9"/>
      <c r="U92" s="144"/>
    </row>
    <row r="93" spans="1:21" s="2" customFormat="1" x14ac:dyDescent="0.25">
      <c r="A93" s="144"/>
      <c r="B93" s="8"/>
      <c r="C93" s="1"/>
      <c r="D93" s="1"/>
      <c r="E93" s="1"/>
      <c r="F93" s="1"/>
      <c r="G93" s="1"/>
      <c r="H93" s="1"/>
      <c r="I93" s="1"/>
      <c r="J93" s="1"/>
      <c r="K93" s="1"/>
      <c r="L93" s="1"/>
      <c r="M93" s="33"/>
      <c r="N93" s="33"/>
      <c r="O93" s="33"/>
      <c r="P93" s="33"/>
      <c r="Q93" s="33"/>
      <c r="R93" s="33"/>
      <c r="S93" s="33"/>
      <c r="T93" s="9"/>
      <c r="U93" s="144"/>
    </row>
    <row r="94" spans="1:21" s="2" customFormat="1" x14ac:dyDescent="0.25">
      <c r="A94" s="144"/>
      <c r="B94" s="8"/>
      <c r="C94" s="1"/>
      <c r="D94" s="1"/>
      <c r="E94" s="1"/>
      <c r="F94" s="1"/>
      <c r="G94" s="1"/>
      <c r="H94" s="1"/>
      <c r="I94" s="1"/>
      <c r="J94" s="1"/>
      <c r="K94" s="1"/>
      <c r="L94" s="1"/>
      <c r="M94" s="33"/>
      <c r="N94" s="33"/>
      <c r="O94" s="33"/>
      <c r="P94" s="33"/>
      <c r="Q94" s="33"/>
      <c r="R94" s="33"/>
      <c r="S94" s="33"/>
      <c r="T94" s="9"/>
      <c r="U94" s="144"/>
    </row>
    <row r="95" spans="1:21" s="2" customFormat="1" x14ac:dyDescent="0.25">
      <c r="A95" s="144"/>
      <c r="B95" s="8"/>
      <c r="C95" s="1"/>
      <c r="D95" s="1"/>
      <c r="E95" s="1"/>
      <c r="F95" s="1"/>
      <c r="G95" s="1"/>
      <c r="H95" s="1"/>
      <c r="I95" s="1"/>
      <c r="J95" s="1"/>
      <c r="K95" s="1"/>
      <c r="L95" s="1"/>
      <c r="M95" s="33"/>
      <c r="N95" s="33"/>
      <c r="O95" s="33"/>
      <c r="P95" s="33"/>
      <c r="Q95" s="33"/>
      <c r="R95" s="33"/>
      <c r="S95" s="33"/>
      <c r="T95" s="9"/>
      <c r="U95" s="144"/>
    </row>
    <row r="96" spans="1:21" s="2" customFormat="1" x14ac:dyDescent="0.25">
      <c r="A96" s="144"/>
      <c r="B96" s="8"/>
      <c r="C96" s="1"/>
      <c r="D96" s="1"/>
      <c r="E96" s="1"/>
      <c r="F96" s="1"/>
      <c r="G96" s="1"/>
      <c r="H96" s="1"/>
      <c r="I96" s="1"/>
      <c r="J96" s="1"/>
      <c r="K96" s="1"/>
      <c r="L96" s="1"/>
      <c r="M96" s="33"/>
      <c r="N96" s="33"/>
      <c r="O96" s="33"/>
      <c r="P96" s="33"/>
      <c r="Q96" s="33"/>
      <c r="R96" s="33"/>
      <c r="S96" s="33"/>
      <c r="T96" s="9"/>
      <c r="U96" s="144"/>
    </row>
    <row r="97" spans="1:21" s="2" customFormat="1" x14ac:dyDescent="0.25">
      <c r="A97" s="144"/>
      <c r="B97" s="8"/>
      <c r="C97" s="1"/>
      <c r="D97" s="1"/>
      <c r="E97" s="1"/>
      <c r="F97" s="1"/>
      <c r="G97" s="1"/>
      <c r="H97" s="1"/>
      <c r="I97" s="1"/>
      <c r="J97" s="1"/>
      <c r="K97" s="1"/>
      <c r="L97" s="1"/>
      <c r="M97" s="33"/>
      <c r="N97" s="33"/>
      <c r="O97" s="33"/>
      <c r="P97" s="33"/>
      <c r="Q97" s="33"/>
      <c r="R97" s="33"/>
      <c r="S97" s="33"/>
      <c r="T97" s="9"/>
      <c r="U97" s="144"/>
    </row>
    <row r="98" spans="1:21" s="2" customFormat="1" x14ac:dyDescent="0.25">
      <c r="A98" s="144"/>
      <c r="B98" s="8"/>
      <c r="C98" s="1"/>
      <c r="D98" s="1"/>
      <c r="E98" s="1"/>
      <c r="F98" s="1"/>
      <c r="G98" s="1"/>
      <c r="H98" s="1"/>
      <c r="I98" s="1"/>
      <c r="J98" s="1"/>
      <c r="K98" s="1"/>
      <c r="L98" s="1"/>
      <c r="M98" s="33"/>
      <c r="N98" s="33"/>
      <c r="O98" s="33"/>
      <c r="P98" s="33"/>
      <c r="Q98" s="33"/>
      <c r="R98" s="33"/>
      <c r="S98" s="33"/>
      <c r="T98" s="9"/>
      <c r="U98" s="144"/>
    </row>
    <row r="99" spans="1:21" s="2" customFormat="1" x14ac:dyDescent="0.25">
      <c r="A99" s="144"/>
      <c r="B99" s="8"/>
      <c r="C99" s="1"/>
      <c r="D99" s="1"/>
      <c r="E99" s="1"/>
      <c r="F99" s="1"/>
      <c r="G99" s="1"/>
      <c r="H99" s="1"/>
      <c r="I99" s="1"/>
      <c r="J99" s="1"/>
      <c r="K99" s="1"/>
      <c r="L99" s="1"/>
      <c r="M99" s="33"/>
      <c r="N99" s="33"/>
      <c r="O99" s="33"/>
      <c r="P99" s="33"/>
      <c r="Q99" s="33"/>
      <c r="R99" s="33"/>
      <c r="S99" s="33"/>
      <c r="T99" s="9"/>
      <c r="U99" s="144"/>
    </row>
    <row r="100" spans="1:21" s="2" customFormat="1" x14ac:dyDescent="0.25">
      <c r="A100" s="144"/>
      <c r="B100" s="8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33"/>
      <c r="N100" s="33"/>
      <c r="O100" s="33"/>
      <c r="P100" s="33"/>
      <c r="Q100" s="33"/>
      <c r="R100" s="33"/>
      <c r="S100" s="33"/>
      <c r="T100" s="9"/>
      <c r="U100" s="144"/>
    </row>
    <row r="101" spans="1:21" s="2" customFormat="1" x14ac:dyDescent="0.25">
      <c r="A101" s="144"/>
      <c r="B101" s="8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33"/>
      <c r="N101" s="33"/>
      <c r="O101" s="33"/>
      <c r="P101" s="33"/>
      <c r="Q101" s="33"/>
      <c r="R101" s="33"/>
      <c r="S101" s="33"/>
      <c r="T101" s="9"/>
      <c r="U101" s="144"/>
    </row>
    <row r="102" spans="1:21" s="2" customFormat="1" x14ac:dyDescent="0.25">
      <c r="A102" s="144"/>
      <c r="B102" s="8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33"/>
      <c r="N102" s="33"/>
      <c r="O102" s="33"/>
      <c r="P102" s="33"/>
      <c r="Q102" s="33"/>
      <c r="R102" s="33"/>
      <c r="S102" s="33"/>
      <c r="T102" s="9"/>
      <c r="U102" s="144"/>
    </row>
    <row r="103" spans="1:21" s="2" customFormat="1" x14ac:dyDescent="0.25">
      <c r="A103" s="144"/>
      <c r="B103" s="8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33"/>
      <c r="N103" s="33"/>
      <c r="O103" s="33"/>
      <c r="P103" s="33"/>
      <c r="Q103" s="33"/>
      <c r="R103" s="33"/>
      <c r="S103" s="33"/>
      <c r="T103" s="9"/>
      <c r="U103" s="144"/>
    </row>
    <row r="104" spans="1:21" s="2" customFormat="1" x14ac:dyDescent="0.25">
      <c r="A104" s="144"/>
      <c r="B104" s="8"/>
      <c r="C104" s="1"/>
      <c r="D104" s="1"/>
      <c r="E104" s="1"/>
      <c r="F104" s="1"/>
      <c r="G104" s="1"/>
      <c r="H104" s="1"/>
      <c r="I104" s="1"/>
      <c r="J104" s="1"/>
      <c r="K104" s="1"/>
      <c r="L104" s="33"/>
      <c r="M104" s="33"/>
      <c r="N104" s="33"/>
      <c r="O104" s="33"/>
      <c r="P104" s="33"/>
      <c r="Q104" s="33"/>
      <c r="R104" s="33"/>
      <c r="S104" s="33"/>
      <c r="T104" s="9"/>
      <c r="U104" s="144"/>
    </row>
    <row r="105" spans="1:21" s="2" customFormat="1" x14ac:dyDescent="0.25">
      <c r="A105" s="144"/>
      <c r="B105" s="8"/>
      <c r="C105" s="1"/>
      <c r="D105" s="1"/>
      <c r="E105" s="1"/>
      <c r="F105" s="1"/>
      <c r="G105" s="1"/>
      <c r="H105" s="1"/>
      <c r="I105" s="1"/>
      <c r="J105" s="1"/>
      <c r="K105" s="33"/>
      <c r="L105" s="33"/>
      <c r="M105" s="33"/>
      <c r="N105" s="33"/>
      <c r="O105" s="33"/>
      <c r="P105" s="33"/>
      <c r="Q105" s="33"/>
      <c r="R105" s="33"/>
      <c r="S105" s="33"/>
      <c r="T105" s="9"/>
      <c r="U105" s="144"/>
    </row>
    <row r="106" spans="1:21" s="2" customFormat="1" x14ac:dyDescent="0.25">
      <c r="A106" s="144"/>
      <c r="B106" s="8"/>
      <c r="C106" s="1"/>
      <c r="D106" s="1"/>
      <c r="E106" s="1"/>
      <c r="F106" s="1"/>
      <c r="G106" s="1"/>
      <c r="H106" s="1"/>
      <c r="I106" s="1"/>
      <c r="J106" s="1"/>
      <c r="K106" s="33"/>
      <c r="L106" s="33"/>
      <c r="M106" s="33"/>
      <c r="N106" s="33"/>
      <c r="O106" s="33"/>
      <c r="P106" s="33"/>
      <c r="Q106" s="33"/>
      <c r="R106" s="33"/>
      <c r="S106" s="33"/>
      <c r="T106" s="9"/>
      <c r="U106" s="144"/>
    </row>
    <row r="107" spans="1:21" s="2" customFormat="1" x14ac:dyDescent="0.25">
      <c r="A107" s="144"/>
      <c r="B107" s="8"/>
      <c r="C107" s="1"/>
      <c r="D107" s="1"/>
      <c r="E107" s="1"/>
      <c r="F107" s="1"/>
      <c r="G107" s="1"/>
      <c r="H107" s="1"/>
      <c r="I107" s="1"/>
      <c r="J107" s="1"/>
      <c r="K107" s="33"/>
      <c r="L107" s="33"/>
      <c r="M107" s="33"/>
      <c r="N107" s="33"/>
      <c r="O107" s="33"/>
      <c r="P107" s="33"/>
      <c r="Q107" s="33"/>
      <c r="R107" s="33"/>
      <c r="S107" s="33"/>
      <c r="T107" s="9"/>
      <c r="U107" s="144"/>
    </row>
    <row r="108" spans="1:21" s="2" customFormat="1" x14ac:dyDescent="0.25">
      <c r="A108" s="144"/>
      <c r="B108" s="8"/>
      <c r="C108" s="1"/>
      <c r="D108" s="1"/>
      <c r="E108" s="1"/>
      <c r="F108" s="1"/>
      <c r="G108" s="1"/>
      <c r="H108" s="1"/>
      <c r="I108" s="1"/>
      <c r="J108" s="1"/>
      <c r="K108" s="33"/>
      <c r="L108" s="33"/>
      <c r="M108" s="33"/>
      <c r="N108" s="33"/>
      <c r="O108" s="33"/>
      <c r="P108" s="33"/>
      <c r="Q108" s="33"/>
      <c r="R108" s="33"/>
      <c r="S108" s="33"/>
      <c r="T108" s="9"/>
      <c r="U108" s="144"/>
    </row>
    <row r="109" spans="1:21" s="2" customFormat="1" x14ac:dyDescent="0.25">
      <c r="A109" s="144"/>
      <c r="B109" s="8"/>
      <c r="C109" s="1"/>
      <c r="D109" s="1"/>
      <c r="E109" s="1"/>
      <c r="F109" s="1"/>
      <c r="G109" s="1"/>
      <c r="H109" s="1"/>
      <c r="I109" s="1"/>
      <c r="J109" s="1"/>
      <c r="K109" s="33"/>
      <c r="L109" s="33"/>
      <c r="M109" s="33"/>
      <c r="N109" s="33"/>
      <c r="O109" s="33"/>
      <c r="P109" s="33"/>
      <c r="Q109" s="33"/>
      <c r="R109" s="33"/>
      <c r="S109" s="33"/>
      <c r="T109" s="9"/>
      <c r="U109" s="144"/>
    </row>
    <row r="110" spans="1:21" s="2" customFormat="1" ht="15.75" thickBot="1" x14ac:dyDescent="0.3">
      <c r="A110" s="144"/>
      <c r="B110" s="8"/>
      <c r="C110" s="136"/>
      <c r="D110" s="136"/>
      <c r="E110" s="136"/>
      <c r="F110" s="136"/>
      <c r="G110" s="136"/>
      <c r="H110" s="136"/>
      <c r="I110" s="136"/>
      <c r="J110" s="136"/>
      <c r="K110" s="137"/>
      <c r="L110" s="137"/>
      <c r="M110" s="137"/>
      <c r="N110" s="137"/>
      <c r="O110" s="137"/>
      <c r="P110" s="137"/>
      <c r="Q110" s="137"/>
      <c r="R110" s="137"/>
      <c r="S110" s="137"/>
      <c r="T110" s="9"/>
      <c r="U110" s="144"/>
    </row>
    <row r="111" spans="1:21" s="2" customFormat="1" ht="34.5" customHeight="1" x14ac:dyDescent="0.25">
      <c r="A111" s="144"/>
      <c r="B111" s="8"/>
      <c r="C111" s="1"/>
      <c r="D111" s="1"/>
      <c r="E111" s="1"/>
      <c r="F111" s="1"/>
      <c r="G111" s="1"/>
      <c r="H111" s="1"/>
      <c r="I111" s="1"/>
      <c r="J111" s="1"/>
      <c r="K111" s="33"/>
      <c r="L111" s="33"/>
      <c r="M111" s="33"/>
      <c r="N111" s="33"/>
      <c r="O111" s="33"/>
      <c r="P111" s="33"/>
      <c r="Q111" s="33"/>
      <c r="R111" s="33"/>
      <c r="S111" s="33"/>
      <c r="T111" s="9"/>
      <c r="U111" s="144"/>
    </row>
    <row r="112" spans="1:21" s="2" customFormat="1" x14ac:dyDescent="0.25">
      <c r="A112" s="144"/>
      <c r="B112" s="8"/>
      <c r="C112" s="1"/>
      <c r="D112" s="1"/>
      <c r="E112" s="1"/>
      <c r="F112" s="1"/>
      <c r="G112" s="1"/>
      <c r="H112" s="1"/>
      <c r="I112" s="1"/>
      <c r="J112" s="1"/>
      <c r="K112" s="33"/>
      <c r="L112" s="33"/>
      <c r="M112" s="33"/>
      <c r="N112" s="33"/>
      <c r="O112" s="33"/>
      <c r="P112" s="33"/>
      <c r="Q112" s="33"/>
      <c r="R112" s="33"/>
      <c r="S112" s="33"/>
      <c r="T112" s="9"/>
      <c r="U112" s="144"/>
    </row>
    <row r="113" spans="1:21" s="2" customFormat="1" ht="20.25" thickBot="1" x14ac:dyDescent="0.35">
      <c r="A113" s="144"/>
      <c r="B113" s="130"/>
      <c r="C113" s="48" t="s">
        <v>44</v>
      </c>
      <c r="D113" s="48"/>
      <c r="E113" s="48"/>
      <c r="F113" s="1"/>
      <c r="G113" s="1"/>
      <c r="H113" s="1"/>
      <c r="I113" s="1"/>
      <c r="J113" s="1"/>
      <c r="K113" s="33"/>
      <c r="L113" s="33"/>
      <c r="M113" s="33"/>
      <c r="N113" s="33"/>
      <c r="O113" s="33"/>
      <c r="P113" s="33"/>
      <c r="Q113" s="33"/>
      <c r="R113" s="33"/>
      <c r="S113" s="33"/>
      <c r="T113" s="9"/>
      <c r="U113" s="144"/>
    </row>
    <row r="114" spans="1:21" s="2" customFormat="1" ht="16.5" thickTop="1" thickBot="1" x14ac:dyDescent="0.3">
      <c r="A114" s="144"/>
      <c r="B114" s="130"/>
      <c r="C114" s="268" t="s">
        <v>47</v>
      </c>
      <c r="D114" s="268"/>
      <c r="E114" s="268"/>
      <c r="F114" s="83"/>
      <c r="G114" s="100"/>
      <c r="H114" s="1"/>
      <c r="I114" s="1"/>
      <c r="J114" s="1"/>
      <c r="K114" s="33"/>
      <c r="L114" s="33"/>
      <c r="M114" s="33"/>
      <c r="N114" s="33"/>
      <c r="O114" s="33"/>
      <c r="P114" s="33"/>
      <c r="Q114" s="33"/>
      <c r="R114" s="33"/>
      <c r="S114" s="33"/>
      <c r="T114" s="9"/>
      <c r="U114" s="144"/>
    </row>
    <row r="115" spans="1:21" s="2" customFormat="1" ht="60" x14ac:dyDescent="0.25">
      <c r="A115" s="144"/>
      <c r="B115" s="217" t="s">
        <v>71</v>
      </c>
      <c r="C115" s="81" t="s">
        <v>65</v>
      </c>
      <c r="D115" s="81" t="s">
        <v>66</v>
      </c>
      <c r="E115" s="81" t="s">
        <v>67</v>
      </c>
      <c r="F115" s="101"/>
      <c r="G115" s="1"/>
      <c r="H115" s="1"/>
      <c r="I115" s="1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9"/>
      <c r="U115" s="144"/>
    </row>
    <row r="116" spans="1:21" s="2" customFormat="1" x14ac:dyDescent="0.25">
      <c r="A116" s="144"/>
      <c r="B116" s="218">
        <f>COUNTIFS('Wydane warunki'!$M:$M,"&lt;&gt;"&amp;"")</f>
        <v>154</v>
      </c>
      <c r="C116" s="158">
        <f>N13</f>
        <v>8</v>
      </c>
      <c r="D116" s="158">
        <f>N11</f>
        <v>5</v>
      </c>
      <c r="E116" s="158">
        <f>N9</f>
        <v>150</v>
      </c>
      <c r="F116" s="86" t="s">
        <v>53</v>
      </c>
      <c r="G116" s="1"/>
      <c r="H116" s="1"/>
      <c r="I116" s="1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9"/>
      <c r="U116" s="144"/>
    </row>
    <row r="117" spans="1:21" s="2" customFormat="1" x14ac:dyDescent="0.25">
      <c r="A117" s="144"/>
      <c r="B117" s="219">
        <f>SUMIFS('Wydane warunki'!$H:$H,'Wydane warunki'!$M:$M,"&lt;&gt;"&amp;"")/1000</f>
        <v>435.30531999999999</v>
      </c>
      <c r="C117" s="84">
        <f>N14</f>
        <v>12.29</v>
      </c>
      <c r="D117" s="84">
        <f>N12</f>
        <v>3.6549999999999998</v>
      </c>
      <c r="E117" s="84">
        <f>N10</f>
        <v>426.41531999999995</v>
      </c>
      <c r="F117" s="86" t="s">
        <v>48</v>
      </c>
      <c r="G117" s="1"/>
      <c r="H117" s="1"/>
      <c r="I117" s="1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9"/>
      <c r="U117" s="144"/>
    </row>
    <row r="118" spans="1:21" s="2" customFormat="1" x14ac:dyDescent="0.25">
      <c r="A118" s="144"/>
      <c r="B118" s="196"/>
      <c r="C118" s="160">
        <f>C116/B116</f>
        <v>5.1948051948051951E-2</v>
      </c>
      <c r="D118" s="160">
        <f>D116/B116</f>
        <v>3.2467532467532464E-2</v>
      </c>
      <c r="E118" s="160">
        <f>E116/B116</f>
        <v>0.97402597402597402</v>
      </c>
      <c r="F118" s="86" t="s">
        <v>53</v>
      </c>
      <c r="G118" s="1"/>
      <c r="H118" s="1"/>
      <c r="I118" s="1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9"/>
      <c r="U118" s="144"/>
    </row>
    <row r="119" spans="1:21" s="2" customFormat="1" x14ac:dyDescent="0.25">
      <c r="A119" s="144"/>
      <c r="B119" s="196"/>
      <c r="C119" s="122">
        <f>C117/B117</f>
        <v>2.8233057202241403E-2</v>
      </c>
      <c r="D119" s="122">
        <f>D117/B117</f>
        <v>8.3964055389904261E-3</v>
      </c>
      <c r="E119" s="122">
        <f>E117/B117</f>
        <v>0.9795775526014705</v>
      </c>
      <c r="F119" s="86" t="s">
        <v>52</v>
      </c>
      <c r="G119" s="1"/>
      <c r="H119" s="1"/>
      <c r="I119" s="1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9"/>
      <c r="U119" s="144"/>
    </row>
    <row r="120" spans="1:21" s="2" customFormat="1" x14ac:dyDescent="0.25">
      <c r="A120" s="144"/>
      <c r="B120" s="8"/>
      <c r="C120" s="1"/>
      <c r="D120" s="1"/>
      <c r="E120" s="1"/>
      <c r="F120" s="1"/>
      <c r="G120" s="1"/>
      <c r="H120" s="1"/>
      <c r="I120" s="1"/>
      <c r="J120" s="1"/>
      <c r="K120" s="33"/>
      <c r="L120" s="33"/>
      <c r="M120" s="33"/>
      <c r="N120" s="33"/>
      <c r="O120" s="33"/>
      <c r="P120" s="33"/>
      <c r="Q120" s="33"/>
      <c r="R120" s="33"/>
      <c r="S120" s="33"/>
      <c r="T120" s="9"/>
      <c r="U120" s="144"/>
    </row>
    <row r="121" spans="1:21" s="2" customFormat="1" x14ac:dyDescent="0.25">
      <c r="A121" s="144"/>
      <c r="B121" s="8"/>
      <c r="C121" s="1"/>
      <c r="D121" s="1"/>
      <c r="E121" s="1"/>
      <c r="F121" s="1"/>
      <c r="G121" s="1"/>
      <c r="H121" s="1"/>
      <c r="I121" s="1"/>
      <c r="J121" s="1"/>
      <c r="K121" s="33"/>
      <c r="L121" s="33"/>
      <c r="M121" s="33"/>
      <c r="N121" s="33"/>
      <c r="O121" s="33"/>
      <c r="P121" s="33"/>
      <c r="Q121" s="33"/>
      <c r="R121" s="33"/>
      <c r="S121" s="33"/>
      <c r="T121" s="9"/>
      <c r="U121" s="144"/>
    </row>
    <row r="122" spans="1:21" s="2" customFormat="1" x14ac:dyDescent="0.25">
      <c r="A122" s="144"/>
      <c r="B122" s="8"/>
      <c r="C122" s="4"/>
      <c r="D122" s="4"/>
      <c r="E122" s="4"/>
      <c r="F122" s="4"/>
      <c r="G122" s="1"/>
      <c r="H122" s="1"/>
      <c r="I122" s="1"/>
      <c r="J122" s="1"/>
      <c r="K122" s="33"/>
      <c r="L122" s="33"/>
      <c r="M122" s="33"/>
      <c r="N122" s="33"/>
      <c r="O122" s="33"/>
      <c r="P122" s="33"/>
      <c r="Q122" s="33"/>
      <c r="R122" s="33"/>
      <c r="S122" s="33"/>
      <c r="T122" s="9"/>
      <c r="U122" s="144"/>
    </row>
    <row r="123" spans="1:21" s="2" customFormat="1" x14ac:dyDescent="0.25">
      <c r="A123" s="144"/>
      <c r="B123" s="8"/>
      <c r="C123" s="4"/>
      <c r="D123" s="4"/>
      <c r="E123" s="4"/>
      <c r="F123" s="4"/>
      <c r="G123" s="1"/>
      <c r="H123" s="1"/>
      <c r="I123" s="1"/>
      <c r="J123" s="1"/>
      <c r="K123" s="33"/>
      <c r="L123" s="33"/>
      <c r="M123" s="33"/>
      <c r="N123" s="33"/>
      <c r="O123" s="33"/>
      <c r="P123" s="33"/>
      <c r="Q123" s="33"/>
      <c r="R123" s="33"/>
      <c r="S123" s="33"/>
      <c r="T123" s="9"/>
      <c r="U123" s="144"/>
    </row>
    <row r="124" spans="1:21" s="2" customFormat="1" x14ac:dyDescent="0.25">
      <c r="A124" s="144"/>
      <c r="B124" s="8"/>
      <c r="C124" s="1"/>
      <c r="D124" s="1"/>
      <c r="E124" s="1"/>
      <c r="F124" s="1"/>
      <c r="G124" s="1"/>
      <c r="H124" s="1"/>
      <c r="I124" s="1"/>
      <c r="J124" s="1"/>
      <c r="K124" s="33"/>
      <c r="L124" s="33"/>
      <c r="M124" s="33"/>
      <c r="N124" s="33"/>
      <c r="O124" s="33"/>
      <c r="P124" s="33"/>
      <c r="Q124" s="33"/>
      <c r="R124" s="33"/>
      <c r="S124" s="33"/>
      <c r="T124" s="9"/>
      <c r="U124" s="144"/>
    </row>
    <row r="125" spans="1:21" s="2" customFormat="1" x14ac:dyDescent="0.25">
      <c r="A125" s="144"/>
      <c r="B125" s="8"/>
      <c r="C125" s="1"/>
      <c r="D125" s="1"/>
      <c r="E125" s="1"/>
      <c r="F125" s="1"/>
      <c r="G125" s="1"/>
      <c r="H125" s="1"/>
      <c r="I125" s="1"/>
      <c r="J125" s="1"/>
      <c r="K125" s="33"/>
      <c r="L125" s="33"/>
      <c r="M125" s="33"/>
      <c r="N125" s="33"/>
      <c r="O125" s="33"/>
      <c r="P125" s="33"/>
      <c r="Q125" s="33"/>
      <c r="R125" s="33"/>
      <c r="S125" s="33"/>
      <c r="T125" s="9"/>
      <c r="U125" s="144"/>
    </row>
    <row r="126" spans="1:21" s="2" customFormat="1" x14ac:dyDescent="0.25">
      <c r="A126" s="144"/>
      <c r="B126" s="8"/>
      <c r="C126" s="1"/>
      <c r="D126" s="1"/>
      <c r="E126" s="1"/>
      <c r="F126" s="1"/>
      <c r="G126" s="1"/>
      <c r="H126" s="1"/>
      <c r="I126" s="1"/>
      <c r="J126" s="1"/>
      <c r="K126" s="25"/>
      <c r="L126" s="25"/>
      <c r="M126" s="25"/>
      <c r="N126" s="25"/>
      <c r="O126" s="25"/>
      <c r="P126" s="25"/>
      <c r="Q126" s="25"/>
      <c r="R126" s="25"/>
      <c r="S126" s="25"/>
      <c r="T126" s="9"/>
      <c r="U126" s="144"/>
    </row>
    <row r="127" spans="1:21" s="2" customFormat="1" x14ac:dyDescent="0.25">
      <c r="A127" s="144"/>
      <c r="B127" s="8"/>
      <c r="C127" s="1"/>
      <c r="D127" s="1"/>
      <c r="E127" s="1"/>
      <c r="F127" s="1"/>
      <c r="G127" s="1"/>
      <c r="H127" s="1"/>
      <c r="I127" s="1"/>
      <c r="J127" s="1"/>
      <c r="K127" s="33"/>
      <c r="L127" s="33"/>
      <c r="M127" s="33"/>
      <c r="N127" s="33"/>
      <c r="O127" s="33"/>
      <c r="P127" s="33"/>
      <c r="Q127" s="33"/>
      <c r="R127" s="33"/>
      <c r="S127" s="33"/>
      <c r="T127" s="9"/>
      <c r="U127" s="144"/>
    </row>
    <row r="128" spans="1:21" s="2" customFormat="1" x14ac:dyDescent="0.25">
      <c r="A128" s="144"/>
      <c r="B128" s="8"/>
      <c r="C128" s="1"/>
      <c r="D128" s="1"/>
      <c r="E128" s="1"/>
      <c r="F128" s="1"/>
      <c r="G128" s="1"/>
      <c r="H128" s="1"/>
      <c r="I128" s="1"/>
      <c r="J128" s="1"/>
      <c r="K128" s="33"/>
      <c r="L128" s="33"/>
      <c r="M128" s="33"/>
      <c r="N128" s="33"/>
      <c r="O128" s="33"/>
      <c r="P128" s="33"/>
      <c r="Q128" s="33"/>
      <c r="R128" s="33"/>
      <c r="S128" s="33"/>
      <c r="T128" s="9"/>
      <c r="U128" s="144"/>
    </row>
    <row r="129" spans="1:21" s="2" customFormat="1" x14ac:dyDescent="0.25">
      <c r="A129" s="144"/>
      <c r="B129" s="8"/>
      <c r="C129" s="1"/>
      <c r="D129" s="1"/>
      <c r="E129" s="1"/>
      <c r="F129" s="1"/>
      <c r="G129" s="1"/>
      <c r="H129" s="1"/>
      <c r="I129" s="1"/>
      <c r="J129" s="1"/>
      <c r="K129" s="33"/>
      <c r="L129" s="33"/>
      <c r="M129" s="33"/>
      <c r="N129" s="33"/>
      <c r="O129" s="33"/>
      <c r="P129" s="33"/>
      <c r="Q129" s="33"/>
      <c r="R129" s="33"/>
      <c r="S129" s="33"/>
      <c r="T129" s="9"/>
      <c r="U129" s="144"/>
    </row>
    <row r="130" spans="1:21" s="2" customFormat="1" x14ac:dyDescent="0.25">
      <c r="A130" s="144"/>
      <c r="B130" s="8"/>
      <c r="C130" s="1"/>
      <c r="D130" s="1"/>
      <c r="E130" s="1"/>
      <c r="F130" s="1"/>
      <c r="G130" s="1"/>
      <c r="H130" s="1"/>
      <c r="I130" s="1"/>
      <c r="J130" s="1"/>
      <c r="K130" s="33"/>
      <c r="L130" s="33"/>
      <c r="M130" s="33"/>
      <c r="N130" s="33"/>
      <c r="O130" s="33"/>
      <c r="P130" s="33"/>
      <c r="Q130" s="33"/>
      <c r="R130" s="33"/>
      <c r="S130" s="33"/>
      <c r="T130" s="9"/>
      <c r="U130" s="144"/>
    </row>
    <row r="131" spans="1:21" s="2" customFormat="1" x14ac:dyDescent="0.25">
      <c r="A131" s="144"/>
      <c r="B131" s="8"/>
      <c r="C131" s="1"/>
      <c r="D131" s="1"/>
      <c r="E131" s="1"/>
      <c r="F131" s="1"/>
      <c r="G131" s="1"/>
      <c r="H131" s="1"/>
      <c r="I131" s="1"/>
      <c r="J131" s="1"/>
      <c r="K131" s="25"/>
      <c r="L131" s="25"/>
      <c r="M131" s="25"/>
      <c r="N131" s="25"/>
      <c r="O131" s="25"/>
      <c r="P131" s="25"/>
      <c r="Q131" s="25"/>
      <c r="R131" s="25"/>
      <c r="S131" s="25"/>
      <c r="T131" s="9"/>
      <c r="U131" s="144"/>
    </row>
    <row r="132" spans="1:21" s="2" customFormat="1" x14ac:dyDescent="0.25">
      <c r="A132" s="144"/>
      <c r="B132" s="8"/>
      <c r="C132" s="1"/>
      <c r="D132" s="1"/>
      <c r="E132" s="1"/>
      <c r="F132" s="1"/>
      <c r="G132" s="1"/>
      <c r="H132" s="1"/>
      <c r="I132" s="1"/>
      <c r="J132" s="1"/>
      <c r="K132" s="33"/>
      <c r="L132" s="33"/>
      <c r="M132" s="33"/>
      <c r="N132" s="33"/>
      <c r="O132" s="33"/>
      <c r="P132" s="33"/>
      <c r="Q132" s="33"/>
      <c r="R132" s="33"/>
      <c r="S132" s="33"/>
      <c r="T132" s="9"/>
      <c r="U132" s="144"/>
    </row>
    <row r="133" spans="1:21" s="2" customFormat="1" x14ac:dyDescent="0.25">
      <c r="A133" s="144"/>
      <c r="B133" s="8"/>
      <c r="C133" s="1"/>
      <c r="D133" s="1"/>
      <c r="E133" s="1"/>
      <c r="F133" s="1"/>
      <c r="G133" s="1"/>
      <c r="H133" s="1"/>
      <c r="I133" s="1"/>
      <c r="J133" s="1"/>
      <c r="K133" s="25"/>
      <c r="L133" s="25"/>
      <c r="M133" s="25"/>
      <c r="N133" s="25"/>
      <c r="O133" s="25"/>
      <c r="P133" s="25"/>
      <c r="Q133" s="25"/>
      <c r="R133" s="25"/>
      <c r="S133" s="25"/>
      <c r="T133" s="9"/>
      <c r="U133" s="144"/>
    </row>
    <row r="134" spans="1:21" s="2" customFormat="1" ht="31.5" customHeight="1" thickBot="1" x14ac:dyDescent="0.3">
      <c r="A134" s="144"/>
      <c r="B134" s="8"/>
      <c r="C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9"/>
      <c r="U134" s="144"/>
    </row>
    <row r="135" spans="1:21" s="2" customFormat="1" ht="34.5" customHeight="1" x14ac:dyDescent="0.25">
      <c r="A135" s="144"/>
      <c r="B135" s="8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9"/>
      <c r="U135" s="144"/>
    </row>
    <row r="136" spans="1:21" s="2" customFormat="1" ht="15" customHeight="1" x14ac:dyDescent="0.25">
      <c r="A136" s="144"/>
      <c r="B136" s="8"/>
      <c r="C136" s="1"/>
      <c r="D136" s="1"/>
      <c r="E136" s="1"/>
      <c r="F136" s="1"/>
      <c r="G136" s="1"/>
      <c r="H136" s="1"/>
      <c r="I136" s="311" t="s">
        <v>45</v>
      </c>
      <c r="J136" s="311"/>
      <c r="K136" s="1"/>
      <c r="L136" s="1"/>
      <c r="M136" s="311" t="s">
        <v>46</v>
      </c>
      <c r="N136" s="311"/>
      <c r="O136" s="1"/>
      <c r="P136" s="1"/>
      <c r="Q136" s="1"/>
      <c r="R136" s="1"/>
      <c r="S136" s="1"/>
      <c r="T136" s="9"/>
      <c r="U136" s="144"/>
    </row>
    <row r="137" spans="1:21" s="2" customFormat="1" ht="21.75" customHeight="1" thickBot="1" x14ac:dyDescent="0.3">
      <c r="A137" s="144"/>
      <c r="B137" s="8"/>
      <c r="C137" s="1"/>
      <c r="D137" s="1"/>
      <c r="E137" s="1"/>
      <c r="F137" s="1"/>
      <c r="G137" s="1"/>
      <c r="H137" s="1"/>
      <c r="I137" s="312"/>
      <c r="J137" s="312"/>
      <c r="K137" s="1"/>
      <c r="L137" s="1"/>
      <c r="M137" s="312"/>
      <c r="N137" s="312"/>
      <c r="O137" s="1"/>
      <c r="P137" s="1"/>
      <c r="Q137" s="1"/>
      <c r="R137" s="1"/>
      <c r="S137" s="1"/>
      <c r="T137" s="9"/>
      <c r="U137" s="144"/>
    </row>
    <row r="138" spans="1:21" s="2" customFormat="1" ht="15.75" thickTop="1" x14ac:dyDescent="0.25">
      <c r="A138" s="144"/>
      <c r="B138" s="8"/>
      <c r="C138" s="1"/>
      <c r="D138" s="1"/>
      <c r="E138" s="1"/>
      <c r="F138" s="1"/>
      <c r="G138" s="1"/>
      <c r="H138" s="1"/>
      <c r="I138" s="1"/>
      <c r="J138" s="1"/>
      <c r="K138" s="14"/>
      <c r="L138" s="14"/>
      <c r="M138" s="1"/>
      <c r="N138" s="1"/>
      <c r="O138" s="1"/>
      <c r="P138" s="1"/>
      <c r="Q138" s="1"/>
      <c r="R138" s="1"/>
      <c r="S138" s="1"/>
      <c r="T138" s="9"/>
      <c r="U138" s="144"/>
    </row>
    <row r="139" spans="1:21" s="2" customFormat="1" ht="15.75" thickBot="1" x14ac:dyDescent="0.3">
      <c r="A139" s="144"/>
      <c r="B139" s="8"/>
      <c r="C139" s="1"/>
      <c r="D139" s="1"/>
      <c r="E139" s="1"/>
      <c r="F139" s="1"/>
      <c r="G139" s="1"/>
      <c r="H139" s="1"/>
      <c r="I139" s="49" t="s">
        <v>29</v>
      </c>
      <c r="J139" s="49" t="s">
        <v>43</v>
      </c>
      <c r="K139" s="14" t="s">
        <v>51</v>
      </c>
      <c r="L139" s="14"/>
      <c r="M139" s="49" t="s">
        <v>29</v>
      </c>
      <c r="N139" s="49" t="s">
        <v>43</v>
      </c>
      <c r="O139" s="1"/>
      <c r="P139" s="1"/>
      <c r="Q139" s="1"/>
      <c r="R139" s="1"/>
      <c r="S139" s="1"/>
      <c r="T139" s="9"/>
      <c r="U139" s="144"/>
    </row>
    <row r="140" spans="1:21" s="2" customFormat="1" x14ac:dyDescent="0.25">
      <c r="A140" s="144"/>
      <c r="B140" s="8"/>
      <c r="C140" s="1"/>
      <c r="D140" s="1"/>
      <c r="E140" s="1"/>
      <c r="F140" s="1"/>
      <c r="G140" s="1"/>
      <c r="H140" s="1" t="s">
        <v>14</v>
      </c>
      <c r="I140" s="1">
        <f>COUNTIFS('Wydane warunki'!$G:$G,"="&amp;H140)</f>
        <v>11</v>
      </c>
      <c r="J140" s="15">
        <f>SUMIFS('Wydane warunki'!$H:$H,'Wydane warunki'!$G:$G,"="&amp;H140)/1000</f>
        <v>23.691040000000001</v>
      </c>
      <c r="K140" s="14">
        <f t="shared" ref="K140:K155" si="1">I140-M140</f>
        <v>0</v>
      </c>
      <c r="L140" s="156">
        <f t="shared" ref="L140:L155" si="2">J140-N140</f>
        <v>0</v>
      </c>
      <c r="M140" s="1">
        <f>COUNTIFS('Wydane warunki'!$G:$G,"="&amp;H140,'Wydane warunki'!$I:$I,"&lt;&gt;"&amp;"-")</f>
        <v>11</v>
      </c>
      <c r="N140" s="15">
        <f>SUMIFS('Wydane warunki'!$H:$H,'Wydane warunki'!$G:$G,"="&amp;H140,'Wydane warunki'!$I:$I,"&lt;&gt;"&amp;"-")/1000</f>
        <v>23.691040000000001</v>
      </c>
      <c r="O140" s="1"/>
      <c r="P140" s="1"/>
      <c r="Q140" s="1"/>
      <c r="R140" s="1"/>
      <c r="S140" s="1"/>
      <c r="T140" s="9"/>
      <c r="U140" s="144"/>
    </row>
    <row r="141" spans="1:21" s="2" customFormat="1" x14ac:dyDescent="0.25">
      <c r="A141" s="144"/>
      <c r="B141" s="8"/>
      <c r="C141" s="1"/>
      <c r="D141" s="1"/>
      <c r="E141" s="1"/>
      <c r="F141" s="1"/>
      <c r="G141" s="1"/>
      <c r="H141" s="1" t="s">
        <v>15</v>
      </c>
      <c r="I141" s="1">
        <f>COUNTIFS('Wydane warunki'!$G:$G,"="&amp;H141)</f>
        <v>3</v>
      </c>
      <c r="J141" s="15">
        <f>SUMIFS('Wydane warunki'!$H:$H,'Wydane warunki'!$G:$G,"="&amp;H141)/1000</f>
        <v>6.3150000000000004</v>
      </c>
      <c r="K141" s="14">
        <f t="shared" si="1"/>
        <v>0</v>
      </c>
      <c r="L141" s="156">
        <f t="shared" si="2"/>
        <v>0</v>
      </c>
      <c r="M141" s="1">
        <f>COUNTIFS('Wydane warunki'!$G:$G,"="&amp;H141,'Wydane warunki'!$I:$I,"&lt;&gt;"&amp;"-")</f>
        <v>3</v>
      </c>
      <c r="N141" s="15">
        <f>SUMIFS('Wydane warunki'!$H:$H,'Wydane warunki'!$G:$G,"="&amp;H141,'Wydane warunki'!$I:$I,"&lt;&gt;"&amp;"-")/1000</f>
        <v>6.3150000000000004</v>
      </c>
      <c r="O141" s="1"/>
      <c r="P141" s="1"/>
      <c r="Q141" s="1"/>
      <c r="R141" s="1"/>
      <c r="S141" s="1"/>
      <c r="T141" s="9"/>
      <c r="U141" s="144"/>
    </row>
    <row r="142" spans="1:21" s="2" customFormat="1" x14ac:dyDescent="0.25">
      <c r="A142" s="144"/>
      <c r="B142" s="8"/>
      <c r="C142" s="1"/>
      <c r="D142" s="1"/>
      <c r="E142" s="1"/>
      <c r="F142" s="1"/>
      <c r="G142" s="1"/>
      <c r="H142" s="1" t="s">
        <v>17</v>
      </c>
      <c r="I142" s="1">
        <f>COUNTIFS('Wydane warunki'!$G:$G,"="&amp;H142)</f>
        <v>3</v>
      </c>
      <c r="J142" s="15">
        <f>SUMIFS('Wydane warunki'!$H:$H,'Wydane warunki'!$G:$G,"="&amp;H142)/1000</f>
        <v>5</v>
      </c>
      <c r="K142" s="14">
        <f t="shared" si="1"/>
        <v>0</v>
      </c>
      <c r="L142" s="156">
        <f t="shared" si="2"/>
        <v>0</v>
      </c>
      <c r="M142" s="1">
        <f>COUNTIFS('Wydane warunki'!$G:$G,"="&amp;H142,'Wydane warunki'!$I:$I,"&lt;&gt;"&amp;"-")</f>
        <v>3</v>
      </c>
      <c r="N142" s="15">
        <f>SUMIFS('Wydane warunki'!$H:$H,'Wydane warunki'!$G:$G,"="&amp;H142,'Wydane warunki'!$I:$I,"&lt;&gt;"&amp;"-")/1000</f>
        <v>5</v>
      </c>
      <c r="O142" s="1"/>
      <c r="P142" s="1"/>
      <c r="Q142" s="1"/>
      <c r="R142" s="1"/>
      <c r="S142" s="1"/>
      <c r="T142" s="9"/>
      <c r="U142" s="144"/>
    </row>
    <row r="143" spans="1:21" s="2" customFormat="1" x14ac:dyDescent="0.25">
      <c r="A143" s="144"/>
      <c r="B143" s="8"/>
      <c r="C143" s="1"/>
      <c r="D143" s="1"/>
      <c r="E143" s="1"/>
      <c r="F143" s="1"/>
      <c r="G143" s="1"/>
      <c r="H143" s="1" t="s">
        <v>5</v>
      </c>
      <c r="I143" s="1">
        <f>COUNTIFS('Wydane warunki'!$G:$G,"="&amp;H143)</f>
        <v>8</v>
      </c>
      <c r="J143" s="15">
        <f>SUMIFS('Wydane warunki'!$H:$H,'Wydane warunki'!$G:$G,"="&amp;H143)/1000</f>
        <v>15.450799999999999</v>
      </c>
      <c r="K143" s="14">
        <f t="shared" si="1"/>
        <v>0</v>
      </c>
      <c r="L143" s="156">
        <f t="shared" si="2"/>
        <v>0</v>
      </c>
      <c r="M143" s="1">
        <f>COUNTIFS('Wydane warunki'!$G:$G,"="&amp;H143,'Wydane warunki'!$I:$I,"&lt;&gt;"&amp;"-")</f>
        <v>8</v>
      </c>
      <c r="N143" s="15">
        <f>SUMIFS('Wydane warunki'!$H:$H,'Wydane warunki'!$G:$G,"="&amp;H143,'Wydane warunki'!$I:$I,"&lt;&gt;"&amp;"-")/1000</f>
        <v>15.450799999999999</v>
      </c>
      <c r="O143" s="1"/>
      <c r="P143" s="1"/>
      <c r="Q143" s="1"/>
      <c r="R143" s="1"/>
      <c r="S143" s="1"/>
      <c r="T143" s="9"/>
      <c r="U143" s="144"/>
    </row>
    <row r="144" spans="1:21" s="2" customFormat="1" x14ac:dyDescent="0.25">
      <c r="A144" s="144"/>
      <c r="B144" s="8"/>
      <c r="C144" s="1"/>
      <c r="D144" s="1"/>
      <c r="E144" s="1"/>
      <c r="F144" s="1"/>
      <c r="G144" s="1"/>
      <c r="H144" s="1" t="s">
        <v>3</v>
      </c>
      <c r="I144" s="1">
        <f>COUNTIFS('Wydane warunki'!$G:$G,"="&amp;H144)</f>
        <v>21</v>
      </c>
      <c r="J144" s="15">
        <f>SUMIFS('Wydane warunki'!$H:$H,'Wydane warunki'!$G:$G,"="&amp;H144)/1000</f>
        <v>65.402029999999996</v>
      </c>
      <c r="K144" s="14">
        <f t="shared" si="1"/>
        <v>0</v>
      </c>
      <c r="L144" s="156">
        <f t="shared" si="2"/>
        <v>0</v>
      </c>
      <c r="M144" s="1">
        <f>COUNTIFS('Wydane warunki'!$G:$G,"="&amp;H144,'Wydane warunki'!$I:$I,"&lt;&gt;"&amp;"-")</f>
        <v>21</v>
      </c>
      <c r="N144" s="15">
        <f>SUMIFS('Wydane warunki'!$H:$H,'Wydane warunki'!$G:$G,"="&amp;H144,'Wydane warunki'!$I:$I,"&lt;&gt;"&amp;"-")/1000</f>
        <v>65.402029999999996</v>
      </c>
      <c r="O144" s="1"/>
      <c r="P144" s="1"/>
      <c r="Q144" s="1"/>
      <c r="R144" s="1"/>
      <c r="S144" s="1"/>
      <c r="T144" s="9"/>
      <c r="U144" s="144"/>
    </row>
    <row r="145" spans="1:22" s="2" customFormat="1" x14ac:dyDescent="0.25">
      <c r="A145" s="144"/>
      <c r="B145" s="8"/>
      <c r="C145" s="1"/>
      <c r="D145" s="1"/>
      <c r="E145" s="1"/>
      <c r="F145" s="1"/>
      <c r="G145" s="1"/>
      <c r="H145" s="1" t="s">
        <v>19</v>
      </c>
      <c r="I145" s="1">
        <f>COUNTIFS('Wydane warunki'!$G:$G,"="&amp;H145)</f>
        <v>8</v>
      </c>
      <c r="J145" s="15">
        <f>SUMIFS('Wydane warunki'!$H:$H,'Wydane warunki'!$G:$G,"="&amp;H145)/1000</f>
        <v>19.00048</v>
      </c>
      <c r="K145" s="14">
        <f t="shared" si="1"/>
        <v>0</v>
      </c>
      <c r="L145" s="156">
        <f t="shared" si="2"/>
        <v>0</v>
      </c>
      <c r="M145" s="1">
        <f>COUNTIFS('Wydane warunki'!$G:$G,"="&amp;H145,'Wydane warunki'!$I:$I,"&lt;&gt;"&amp;"-")</f>
        <v>8</v>
      </c>
      <c r="N145" s="15">
        <f>SUMIFS('Wydane warunki'!$H:$H,'Wydane warunki'!$G:$G,"="&amp;H145,'Wydane warunki'!$I:$I,"&lt;&gt;"&amp;"-")/1000</f>
        <v>19.00048</v>
      </c>
      <c r="O145" s="1"/>
      <c r="P145" s="1"/>
      <c r="Q145" s="1"/>
      <c r="R145" s="1"/>
      <c r="S145" s="1"/>
      <c r="T145" s="9"/>
      <c r="U145" s="144"/>
    </row>
    <row r="146" spans="1:22" s="2" customFormat="1" x14ac:dyDescent="0.25">
      <c r="A146" s="144"/>
      <c r="B146" s="8"/>
      <c r="C146" s="1"/>
      <c r="D146" s="1"/>
      <c r="E146" s="1"/>
      <c r="F146" s="1"/>
      <c r="G146" s="1"/>
      <c r="H146" s="1" t="s">
        <v>13</v>
      </c>
      <c r="I146" s="1">
        <f>COUNTIFS('Wydane warunki'!$G:$G,"="&amp;H146)</f>
        <v>15</v>
      </c>
      <c r="J146" s="15">
        <f>SUMIFS('Wydane warunki'!$H:$H,'Wydane warunki'!$G:$G,"="&amp;H146)/1000</f>
        <v>75.34747999999999</v>
      </c>
      <c r="K146" s="14">
        <f t="shared" si="1"/>
        <v>3</v>
      </c>
      <c r="L146" s="156">
        <f t="shared" si="2"/>
        <v>8.8899999999999864</v>
      </c>
      <c r="M146" s="1">
        <f>COUNTIFS('Wydane warunki'!$G:$G,"="&amp;H146,'Wydane warunki'!$I:$I,"&lt;&gt;"&amp;"-")</f>
        <v>12</v>
      </c>
      <c r="N146" s="15">
        <f>SUMIFS('Wydane warunki'!$H:$H,'Wydane warunki'!$G:$G,"="&amp;H146,'Wydane warunki'!$I:$I,"&lt;&gt;"&amp;"-")/1000</f>
        <v>66.457480000000004</v>
      </c>
      <c r="O146" s="1"/>
      <c r="P146" s="1"/>
      <c r="Q146" s="1"/>
      <c r="R146" s="1"/>
      <c r="S146" s="1"/>
      <c r="T146" s="9"/>
      <c r="U146" s="144"/>
    </row>
    <row r="147" spans="1:22" s="2" customFormat="1" x14ac:dyDescent="0.25">
      <c r="A147" s="144"/>
      <c r="B147" s="8"/>
      <c r="C147" s="1"/>
      <c r="D147" s="1"/>
      <c r="E147" s="1"/>
      <c r="F147" s="1"/>
      <c r="G147" s="1"/>
      <c r="H147" s="1" t="s">
        <v>18</v>
      </c>
      <c r="I147" s="1">
        <f>COUNTIFS('Wydane warunki'!$G:$G,"="&amp;H147)</f>
        <v>1</v>
      </c>
      <c r="J147" s="15">
        <f>SUMIFS('Wydane warunki'!$H:$H,'Wydane warunki'!$G:$G,"="&amp;H147)/1000</f>
        <v>5</v>
      </c>
      <c r="K147" s="14">
        <f t="shared" si="1"/>
        <v>0</v>
      </c>
      <c r="L147" s="156">
        <f t="shared" si="2"/>
        <v>0</v>
      </c>
      <c r="M147" s="1">
        <f>COUNTIFS('Wydane warunki'!$G:$G,"="&amp;H147,'Wydane warunki'!$I:$I,"&lt;&gt;"&amp;"-")</f>
        <v>1</v>
      </c>
      <c r="N147" s="15">
        <f>SUMIFS('Wydane warunki'!$H:$H,'Wydane warunki'!$G:$G,"="&amp;H147,'Wydane warunki'!$I:$I,"&lt;&gt;"&amp;"-")/1000</f>
        <v>5</v>
      </c>
      <c r="O147" s="1"/>
      <c r="P147" s="1"/>
      <c r="Q147" s="1"/>
      <c r="R147" s="1"/>
      <c r="S147" s="1"/>
      <c r="T147" s="9"/>
      <c r="U147" s="144"/>
    </row>
    <row r="148" spans="1:22" s="2" customFormat="1" x14ac:dyDescent="0.25">
      <c r="A148" s="144"/>
      <c r="B148" s="8"/>
      <c r="C148" s="1"/>
      <c r="D148" s="1"/>
      <c r="E148" s="1"/>
      <c r="F148" s="1"/>
      <c r="G148" s="1"/>
      <c r="H148" s="1" t="s">
        <v>6</v>
      </c>
      <c r="I148" s="1">
        <f>COUNTIFS('Wydane warunki'!$G:$G,"="&amp;H148)</f>
        <v>10</v>
      </c>
      <c r="J148" s="15">
        <f>SUMIFS('Wydane warunki'!$H:$H,'Wydane warunki'!$G:$G,"="&amp;H148)/1000</f>
        <v>5.7875100000000002</v>
      </c>
      <c r="K148" s="14">
        <f t="shared" si="1"/>
        <v>0</v>
      </c>
      <c r="L148" s="156">
        <f t="shared" si="2"/>
        <v>0</v>
      </c>
      <c r="M148" s="1">
        <f>COUNTIFS('Wydane warunki'!$G:$G,"="&amp;H148,'Wydane warunki'!$I:$I,"&lt;&gt;"&amp;"-")</f>
        <v>10</v>
      </c>
      <c r="N148" s="15">
        <f>SUMIFS('Wydane warunki'!$H:$H,'Wydane warunki'!$G:$G,"="&amp;H148,'Wydane warunki'!$I:$I,"&lt;&gt;"&amp;"-")/1000</f>
        <v>5.7875100000000002</v>
      </c>
      <c r="O148" s="1"/>
      <c r="P148" s="1"/>
      <c r="Q148" s="1"/>
      <c r="R148" s="1"/>
      <c r="S148" s="1"/>
      <c r="T148" s="9"/>
      <c r="U148" s="144"/>
    </row>
    <row r="149" spans="1:22" s="2" customFormat="1" x14ac:dyDescent="0.25">
      <c r="A149" s="144"/>
      <c r="B149" s="8"/>
      <c r="C149" s="1"/>
      <c r="D149" s="1"/>
      <c r="E149" s="1"/>
      <c r="F149" s="1"/>
      <c r="G149" s="1"/>
      <c r="H149" s="1" t="s">
        <v>7</v>
      </c>
      <c r="I149" s="1">
        <f>COUNTIFS('Wydane warunki'!$G:$G,"="&amp;H149)</f>
        <v>14</v>
      </c>
      <c r="J149" s="15">
        <f>SUMIFS('Wydane warunki'!$H:$H,'Wydane warunki'!$G:$G,"="&amp;H149)/1000</f>
        <v>11.80078</v>
      </c>
      <c r="K149" s="14">
        <f t="shared" si="1"/>
        <v>0</v>
      </c>
      <c r="L149" s="156">
        <f t="shared" si="2"/>
        <v>0</v>
      </c>
      <c r="M149" s="1">
        <f>COUNTIFS('Wydane warunki'!$G:$G,"="&amp;H149,'Wydane warunki'!$I:$I,"&lt;&gt;"&amp;"-")</f>
        <v>14</v>
      </c>
      <c r="N149" s="15">
        <f>SUMIFS('Wydane warunki'!$H:$H,'Wydane warunki'!$G:$G,"="&amp;H149,'Wydane warunki'!$I:$I,"&lt;&gt;"&amp;"-")/1000</f>
        <v>11.80078</v>
      </c>
      <c r="O149" s="1"/>
      <c r="P149" s="1"/>
      <c r="Q149" s="1"/>
      <c r="R149" s="1"/>
      <c r="S149" s="1"/>
      <c r="T149" s="9"/>
      <c r="U149" s="144"/>
    </row>
    <row r="150" spans="1:22" s="2" customFormat="1" x14ac:dyDescent="0.25">
      <c r="A150" s="144"/>
      <c r="B150" s="8"/>
      <c r="C150" s="1"/>
      <c r="D150" s="1"/>
      <c r="E150" s="1"/>
      <c r="F150" s="1"/>
      <c r="G150" s="1"/>
      <c r="H150" s="1" t="s">
        <v>10</v>
      </c>
      <c r="I150" s="1">
        <f>COUNTIFS('Wydane warunki'!$G:$G,"="&amp;H150)</f>
        <v>3</v>
      </c>
      <c r="J150" s="15">
        <f>SUMIFS('Wydane warunki'!$H:$H,'Wydane warunki'!$G:$G,"="&amp;H150)/1000</f>
        <v>3.15</v>
      </c>
      <c r="K150" s="14">
        <f t="shared" si="1"/>
        <v>0</v>
      </c>
      <c r="L150" s="156">
        <f t="shared" si="2"/>
        <v>0</v>
      </c>
      <c r="M150" s="1">
        <f>COUNTIFS('Wydane warunki'!$G:$G,"="&amp;H150,'Wydane warunki'!$I:$I,"&lt;&gt;"&amp;"-")</f>
        <v>3</v>
      </c>
      <c r="N150" s="15">
        <f>SUMIFS('Wydane warunki'!$H:$H,'Wydane warunki'!$G:$G,"="&amp;H150,'Wydane warunki'!$I:$I,"&lt;&gt;"&amp;"-")/1000</f>
        <v>3.15</v>
      </c>
      <c r="O150" s="1"/>
      <c r="P150" s="1"/>
      <c r="Q150" s="1"/>
      <c r="R150" s="1"/>
      <c r="S150" s="1"/>
      <c r="T150" s="9"/>
      <c r="U150" s="144"/>
    </row>
    <row r="151" spans="1:22" s="2" customFormat="1" x14ac:dyDescent="0.25">
      <c r="A151" s="144"/>
      <c r="B151" s="8"/>
      <c r="C151" s="1"/>
      <c r="D151" s="1"/>
      <c r="E151" s="1"/>
      <c r="F151" s="1"/>
      <c r="G151" s="1"/>
      <c r="H151" s="1" t="s">
        <v>16</v>
      </c>
      <c r="I151" s="1">
        <f>COUNTIFS('Wydane warunki'!$G:$G,"="&amp;H151)</f>
        <v>7</v>
      </c>
      <c r="J151" s="15">
        <f>SUMIFS('Wydane warunki'!$H:$H,'Wydane warunki'!$G:$G,"="&amp;H151)/1000</f>
        <v>4.0604499999999994</v>
      </c>
      <c r="K151" s="14">
        <f t="shared" si="1"/>
        <v>0</v>
      </c>
      <c r="L151" s="156">
        <f t="shared" si="2"/>
        <v>0</v>
      </c>
      <c r="M151" s="1">
        <f>COUNTIFS('Wydane warunki'!$G:$G,"="&amp;H151,'Wydane warunki'!$I:$I,"&lt;&gt;"&amp;"-")</f>
        <v>7</v>
      </c>
      <c r="N151" s="15">
        <f>SUMIFS('Wydane warunki'!$H:$H,'Wydane warunki'!$G:$G,"="&amp;H151,'Wydane warunki'!$I:$I,"&lt;&gt;"&amp;"-")/1000</f>
        <v>4.0604499999999994</v>
      </c>
      <c r="O151" s="1"/>
      <c r="P151" s="1"/>
      <c r="Q151" s="1"/>
      <c r="R151" s="1"/>
      <c r="S151" s="1"/>
      <c r="T151" s="9"/>
      <c r="U151" s="144"/>
    </row>
    <row r="152" spans="1:22" s="2" customFormat="1" x14ac:dyDescent="0.25">
      <c r="A152" s="144"/>
      <c r="B152" s="8"/>
      <c r="C152" s="1"/>
      <c r="D152" s="1"/>
      <c r="E152" s="1"/>
      <c r="F152" s="1"/>
      <c r="G152" s="1"/>
      <c r="H152" s="1" t="s">
        <v>11</v>
      </c>
      <c r="I152" s="1">
        <f>COUNTIFS('Wydane warunki'!$G:$G,"="&amp;H152)</f>
        <v>22</v>
      </c>
      <c r="J152" s="15">
        <f>SUMIFS('Wydane warunki'!$H:$H,'Wydane warunki'!$G:$G,"="&amp;H152)/1000</f>
        <v>13.314159999999999</v>
      </c>
      <c r="K152" s="14">
        <f t="shared" si="1"/>
        <v>0</v>
      </c>
      <c r="L152" s="156">
        <f t="shared" si="2"/>
        <v>0</v>
      </c>
      <c r="M152" s="1">
        <f>COUNTIFS('Wydane warunki'!$G:$G,"="&amp;H152,'Wydane warunki'!$I:$I,"&lt;&gt;"&amp;"-")</f>
        <v>22</v>
      </c>
      <c r="N152" s="15">
        <f>SUMIFS('Wydane warunki'!$H:$H,'Wydane warunki'!$G:$G,"="&amp;H152,'Wydane warunki'!$I:$I,"&lt;&gt;"&amp;"-")/1000</f>
        <v>13.314159999999999</v>
      </c>
      <c r="O152" s="1"/>
      <c r="P152" s="1"/>
      <c r="Q152" s="1"/>
      <c r="R152" s="1"/>
      <c r="S152" s="1"/>
      <c r="T152" s="9"/>
      <c r="U152" s="144"/>
    </row>
    <row r="153" spans="1:22" s="2" customFormat="1" x14ac:dyDescent="0.25">
      <c r="A153" s="144"/>
      <c r="B153" s="8"/>
      <c r="C153" s="1"/>
      <c r="D153" s="1"/>
      <c r="E153" s="1"/>
      <c r="F153" s="1"/>
      <c r="G153" s="1"/>
      <c r="H153" s="1" t="s">
        <v>9</v>
      </c>
      <c r="I153" s="1">
        <f>COUNTIFS('Wydane warunki'!$G:$G,"="&amp;H153)</f>
        <v>18</v>
      </c>
      <c r="J153" s="15">
        <f>SUMIFS('Wydane warunki'!$H:$H,'Wydane warunki'!$G:$G,"="&amp;H153)/1000</f>
        <v>177.19884999999994</v>
      </c>
      <c r="K153" s="14">
        <f t="shared" si="1"/>
        <v>0</v>
      </c>
      <c r="L153" s="156">
        <f t="shared" si="2"/>
        <v>0</v>
      </c>
      <c r="M153" s="1">
        <f>COUNTIFS('Wydane warunki'!$G:$G,"="&amp;H153,'Wydane warunki'!$I:$I,"&lt;&gt;"&amp;"-")</f>
        <v>18</v>
      </c>
      <c r="N153" s="15">
        <f>SUMIFS('Wydane warunki'!$H:$H,'Wydane warunki'!$G:$G,"="&amp;H153,'Wydane warunki'!$I:$I,"&lt;&gt;"&amp;"-")/1000</f>
        <v>177.19884999999994</v>
      </c>
      <c r="O153" s="1"/>
      <c r="P153" s="1"/>
      <c r="Q153" s="1"/>
      <c r="R153" s="1"/>
      <c r="S153" s="1"/>
      <c r="T153" s="9"/>
      <c r="U153" s="144"/>
    </row>
    <row r="154" spans="1:22" s="2" customFormat="1" x14ac:dyDescent="0.25">
      <c r="A154" s="144"/>
      <c r="B154" s="8"/>
      <c r="C154" s="1"/>
      <c r="D154" s="1"/>
      <c r="E154" s="1"/>
      <c r="F154" s="1"/>
      <c r="G154" s="1"/>
      <c r="H154" s="1" t="s">
        <v>12</v>
      </c>
      <c r="I154" s="1">
        <f>COUNTIFS('Wydane warunki'!$G:$G,"="&amp;H154)</f>
        <v>1</v>
      </c>
      <c r="J154" s="15">
        <f>SUMIFS('Wydane warunki'!$H:$H,'Wydane warunki'!$G:$G,"="&amp;H154)/1000</f>
        <v>1</v>
      </c>
      <c r="K154" s="14">
        <f t="shared" si="1"/>
        <v>0</v>
      </c>
      <c r="L154" s="156">
        <f t="shared" si="2"/>
        <v>0</v>
      </c>
      <c r="M154" s="1">
        <f>COUNTIFS('Wydane warunki'!$G:$G,"="&amp;H154,'Wydane warunki'!$I:$I,"&lt;&gt;"&amp;"-")</f>
        <v>1</v>
      </c>
      <c r="N154" s="15">
        <f>SUMIFS('Wydane warunki'!$H:$H,'Wydane warunki'!$G:$G,"="&amp;H154,'Wydane warunki'!$I:$I,"&lt;&gt;"&amp;"-")/1000</f>
        <v>1</v>
      </c>
      <c r="O154" s="1"/>
      <c r="P154" s="1"/>
      <c r="Q154" s="1"/>
      <c r="R154" s="1"/>
      <c r="S154" s="1"/>
      <c r="T154" s="9"/>
      <c r="U154" s="144"/>
    </row>
    <row r="155" spans="1:22" s="2" customFormat="1" ht="14.25" customHeight="1" x14ac:dyDescent="0.25">
      <c r="A155" s="144"/>
      <c r="B155" s="8"/>
      <c r="C155" s="1"/>
      <c r="D155" s="1"/>
      <c r="E155" s="1"/>
      <c r="F155" s="1"/>
      <c r="G155" s="1"/>
      <c r="H155" s="1" t="s">
        <v>8</v>
      </c>
      <c r="I155" s="1">
        <f>COUNTIFS('Wydane warunki'!$G:$G,"="&amp;H155)</f>
        <v>8</v>
      </c>
      <c r="J155" s="15">
        <f>SUMIFS('Wydane warunki'!$H:$H,'Wydane warunki'!$G:$G,"="&amp;H155)/1000</f>
        <v>3.78674</v>
      </c>
      <c r="K155" s="14">
        <f t="shared" si="1"/>
        <v>0</v>
      </c>
      <c r="L155" s="156">
        <f t="shared" si="2"/>
        <v>0</v>
      </c>
      <c r="M155" s="1">
        <f>COUNTIFS('Wydane warunki'!$G:$G,"="&amp;H155,'Wydane warunki'!$I:$I,"&lt;&gt;"&amp;"-")</f>
        <v>8</v>
      </c>
      <c r="N155" s="15">
        <f>SUMIFS('Wydane warunki'!$H:$H,'Wydane warunki'!$G:$G,"="&amp;H155,'Wydane warunki'!$I:$I,"&lt;&gt;"&amp;"-")/1000</f>
        <v>3.78674</v>
      </c>
      <c r="O155" s="1"/>
      <c r="P155" s="30"/>
      <c r="Q155" s="1"/>
      <c r="R155" s="1"/>
      <c r="S155" s="1"/>
      <c r="T155" s="9"/>
      <c r="U155" s="144"/>
    </row>
    <row r="156" spans="1:22" s="2" customFormat="1" x14ac:dyDescent="0.25">
      <c r="A156" s="144"/>
      <c r="B156" s="8"/>
      <c r="C156" s="1"/>
      <c r="D156" s="1"/>
      <c r="E156" s="1"/>
      <c r="F156" s="1"/>
      <c r="G156" s="1"/>
      <c r="H156" s="15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9"/>
      <c r="U156" s="144"/>
    </row>
    <row r="157" spans="1:22" s="2" customFormat="1" x14ac:dyDescent="0.25">
      <c r="A157" s="144"/>
      <c r="B157" s="8"/>
      <c r="C157" s="1"/>
      <c r="D157" s="1"/>
      <c r="E157" s="1"/>
      <c r="F157" s="1"/>
      <c r="G157" s="1"/>
      <c r="H157" s="1"/>
      <c r="I157" s="35"/>
      <c r="J157" s="31"/>
      <c r="K157" s="25"/>
      <c r="L157" s="25"/>
      <c r="M157" s="1"/>
      <c r="N157" s="1"/>
      <c r="O157" s="1"/>
      <c r="P157" s="1"/>
      <c r="Q157" s="1"/>
      <c r="R157" s="1"/>
      <c r="S157" s="1"/>
      <c r="T157" s="9"/>
      <c r="U157" s="144"/>
    </row>
    <row r="158" spans="1:22" s="2" customFormat="1" x14ac:dyDescent="0.25">
      <c r="A158" s="144"/>
      <c r="B158" s="8"/>
      <c r="C158" s="1"/>
      <c r="D158" s="1"/>
      <c r="E158" s="1"/>
      <c r="F158" s="1"/>
      <c r="G158" s="1"/>
      <c r="H158" s="1"/>
      <c r="I158" s="34"/>
      <c r="J158" s="32"/>
      <c r="K158" s="1"/>
      <c r="L158" s="1"/>
      <c r="M158" s="1"/>
      <c r="N158" s="1"/>
      <c r="O158" s="1"/>
      <c r="P158" s="1"/>
      <c r="Q158" s="1"/>
      <c r="R158" s="1"/>
      <c r="S158" s="1"/>
      <c r="T158" s="9"/>
      <c r="U158" s="144"/>
    </row>
    <row r="159" spans="1:22" s="2" customFormat="1" ht="18.75" x14ac:dyDescent="0.3">
      <c r="A159" s="144"/>
      <c r="B159" s="8"/>
      <c r="C159" s="1"/>
      <c r="D159" s="1"/>
      <c r="E159" s="1"/>
      <c r="F159" s="1"/>
      <c r="G159" s="1"/>
      <c r="H159" s="1"/>
      <c r="I159" s="18"/>
      <c r="J159" s="33"/>
      <c r="K159" s="1"/>
      <c r="L159" s="1"/>
      <c r="M159" s="1"/>
      <c r="N159" s="1"/>
      <c r="O159" s="36"/>
      <c r="P159" s="36"/>
      <c r="Q159" s="36"/>
      <c r="R159" s="36"/>
      <c r="S159" s="36"/>
      <c r="T159" s="9"/>
      <c r="U159" s="152"/>
      <c r="V159" s="12"/>
    </row>
    <row r="160" spans="1:22" s="2" customFormat="1" x14ac:dyDescent="0.25">
      <c r="A160" s="144"/>
      <c r="B160" s="8"/>
      <c r="C160" s="1"/>
      <c r="D160" s="1"/>
      <c r="E160" s="1"/>
      <c r="F160" s="1"/>
      <c r="G160" s="1"/>
      <c r="H160" s="1"/>
      <c r="I160" s="18"/>
      <c r="J160" s="25"/>
      <c r="K160" s="1"/>
      <c r="L160" s="1"/>
      <c r="M160" s="1"/>
      <c r="N160" s="1"/>
      <c r="O160" s="32"/>
      <c r="P160" s="32"/>
      <c r="Q160" s="37"/>
      <c r="R160" s="32"/>
      <c r="S160" s="32"/>
      <c r="T160" s="9"/>
      <c r="U160" s="152"/>
      <c r="V160" s="12"/>
    </row>
    <row r="161" spans="1:23" s="2" customFormat="1" ht="21" customHeight="1" x14ac:dyDescent="0.25">
      <c r="A161" s="144"/>
      <c r="B161" s="8"/>
      <c r="C161" s="1"/>
      <c r="D161" s="1"/>
      <c r="E161" s="1"/>
      <c r="F161" s="1"/>
      <c r="G161" s="1"/>
      <c r="H161" s="1"/>
      <c r="I161" s="18"/>
      <c r="J161" s="33"/>
      <c r="K161" s="1"/>
      <c r="L161" s="1"/>
      <c r="M161" s="38"/>
      <c r="N161" s="38"/>
      <c r="O161" s="39"/>
      <c r="P161" s="39"/>
      <c r="Q161" s="39"/>
      <c r="R161" s="39"/>
      <c r="S161" s="39"/>
      <c r="T161" s="9"/>
      <c r="U161" s="152"/>
      <c r="V161" s="12"/>
    </row>
    <row r="162" spans="1:23" s="2" customFormat="1" ht="21" customHeight="1" x14ac:dyDescent="0.25">
      <c r="A162" s="144"/>
      <c r="B162" s="8"/>
      <c r="C162" s="1"/>
      <c r="D162" s="1"/>
      <c r="E162" s="1"/>
      <c r="F162" s="1"/>
      <c r="G162" s="1"/>
      <c r="H162" s="1"/>
      <c r="I162" s="18"/>
      <c r="J162" s="25"/>
      <c r="K162" s="1"/>
      <c r="L162" s="1"/>
      <c r="M162" s="38"/>
      <c r="N162" s="38"/>
      <c r="O162" s="40"/>
      <c r="P162" s="40"/>
      <c r="Q162" s="40"/>
      <c r="R162" s="40"/>
      <c r="S162" s="40"/>
      <c r="T162" s="9"/>
      <c r="U162" s="152"/>
      <c r="V162" s="12"/>
    </row>
    <row r="163" spans="1:23" s="2" customFormat="1" ht="21" customHeight="1" x14ac:dyDescent="0.25">
      <c r="A163" s="144"/>
      <c r="B163" s="8"/>
      <c r="C163" s="1"/>
      <c r="D163" s="1"/>
      <c r="E163" s="1"/>
      <c r="F163" s="1"/>
      <c r="G163" s="1"/>
      <c r="H163" s="1"/>
      <c r="I163" s="18"/>
      <c r="J163" s="33"/>
      <c r="K163" s="1"/>
      <c r="L163" s="1"/>
      <c r="M163" s="38"/>
      <c r="N163" s="38"/>
      <c r="O163" s="39"/>
      <c r="P163" s="39"/>
      <c r="Q163" s="39"/>
      <c r="R163" s="39"/>
      <c r="S163" s="39"/>
      <c r="T163" s="9"/>
      <c r="U163" s="152"/>
      <c r="V163" s="12"/>
    </row>
    <row r="164" spans="1:23" s="2" customFormat="1" ht="21" customHeight="1" x14ac:dyDescent="0.25">
      <c r="A164" s="144"/>
      <c r="B164" s="8"/>
      <c r="C164" s="1"/>
      <c r="D164" s="1"/>
      <c r="E164" s="1"/>
      <c r="F164" s="1"/>
      <c r="G164" s="1"/>
      <c r="H164" s="1"/>
      <c r="I164" s="18"/>
      <c r="J164" s="25"/>
      <c r="K164" s="1"/>
      <c r="L164" s="1"/>
      <c r="M164" s="38"/>
      <c r="N164" s="38"/>
      <c r="O164" s="40"/>
      <c r="P164" s="40"/>
      <c r="Q164" s="40"/>
      <c r="R164" s="40"/>
      <c r="S164" s="40"/>
      <c r="T164" s="9"/>
      <c r="U164" s="152"/>
      <c r="V164" s="12"/>
    </row>
    <row r="165" spans="1:23" s="2" customFormat="1" ht="19.5" customHeight="1" x14ac:dyDescent="0.25">
      <c r="A165" s="144"/>
      <c r="B165" s="8"/>
      <c r="C165" s="1"/>
      <c r="D165" s="1"/>
      <c r="E165" s="1"/>
      <c r="F165" s="1"/>
      <c r="G165" s="1"/>
      <c r="H165" s="1"/>
      <c r="I165" s="18"/>
      <c r="J165" s="33"/>
      <c r="K165" s="1"/>
      <c r="L165" s="1"/>
      <c r="M165" s="38"/>
      <c r="N165" s="38"/>
      <c r="O165" s="39"/>
      <c r="P165" s="39"/>
      <c r="Q165" s="39"/>
      <c r="R165" s="39"/>
      <c r="S165" s="39"/>
      <c r="T165" s="9"/>
      <c r="U165" s="152"/>
      <c r="V165" s="12"/>
    </row>
    <row r="166" spans="1:23" s="2" customFormat="1" ht="19.5" customHeight="1" x14ac:dyDescent="0.25">
      <c r="A166" s="144"/>
      <c r="B166" s="8"/>
      <c r="C166" s="1"/>
      <c r="D166" s="1"/>
      <c r="E166" s="1"/>
      <c r="F166" s="1"/>
      <c r="G166" s="1"/>
      <c r="H166" s="1"/>
      <c r="I166" s="18"/>
      <c r="J166" s="25"/>
      <c r="K166" s="1"/>
      <c r="L166" s="1"/>
      <c r="M166" s="38"/>
      <c r="N166" s="38"/>
      <c r="O166" s="40"/>
      <c r="P166" s="40"/>
      <c r="Q166" s="40"/>
      <c r="R166" s="40"/>
      <c r="S166" s="40"/>
      <c r="T166" s="9"/>
      <c r="U166" s="152"/>
      <c r="V166" s="12"/>
    </row>
    <row r="167" spans="1:23" s="2" customFormat="1" ht="19.5" customHeight="1" x14ac:dyDescent="0.25">
      <c r="A167" s="144"/>
      <c r="B167" s="8"/>
      <c r="C167" s="1"/>
      <c r="D167" s="1"/>
      <c r="E167" s="1"/>
      <c r="F167" s="1"/>
      <c r="G167" s="1"/>
      <c r="H167" s="1"/>
      <c r="I167" s="18"/>
      <c r="J167" s="33"/>
      <c r="K167" s="1"/>
      <c r="L167" s="1"/>
      <c r="M167" s="38"/>
      <c r="N167" s="38"/>
      <c r="O167" s="39"/>
      <c r="P167" s="39"/>
      <c r="Q167" s="39"/>
      <c r="R167" s="39"/>
      <c r="S167" s="39"/>
      <c r="T167" s="9"/>
      <c r="U167" s="152"/>
      <c r="V167" s="12"/>
    </row>
    <row r="168" spans="1:23" s="2" customFormat="1" ht="19.5" customHeight="1" x14ac:dyDescent="0.25">
      <c r="A168" s="144"/>
      <c r="B168" s="8"/>
      <c r="C168" s="1"/>
      <c r="D168" s="1"/>
      <c r="E168" s="1"/>
      <c r="F168" s="1"/>
      <c r="G168" s="1"/>
      <c r="H168" s="1"/>
      <c r="I168" s="18"/>
      <c r="J168" s="25"/>
      <c r="K168" s="1"/>
      <c r="L168" s="1"/>
      <c r="M168" s="38"/>
      <c r="N168" s="38"/>
      <c r="O168" s="40"/>
      <c r="P168" s="40"/>
      <c r="Q168" s="40"/>
      <c r="R168" s="40"/>
      <c r="S168" s="40"/>
      <c r="T168" s="9"/>
      <c r="U168" s="152"/>
      <c r="V168" s="12"/>
    </row>
    <row r="169" spans="1:23" s="2" customFormat="1" x14ac:dyDescent="0.25">
      <c r="A169" s="144"/>
      <c r="B169" s="8"/>
      <c r="C169" s="1"/>
      <c r="D169" s="1"/>
      <c r="E169" s="1"/>
      <c r="F169" s="1"/>
      <c r="G169" s="1"/>
      <c r="H169" s="1"/>
      <c r="I169" s="18"/>
      <c r="J169" s="33"/>
      <c r="K169" s="1"/>
      <c r="L169" s="1"/>
      <c r="M169" s="1"/>
      <c r="N169" s="1"/>
      <c r="O169" s="1"/>
      <c r="P169" s="1"/>
      <c r="Q169" s="1"/>
      <c r="R169" s="1"/>
      <c r="S169" s="1"/>
      <c r="T169" s="9"/>
      <c r="U169" s="152"/>
      <c r="V169" s="12"/>
    </row>
    <row r="170" spans="1:23" s="2" customFormat="1" x14ac:dyDescent="0.25">
      <c r="A170" s="144"/>
      <c r="B170" s="8"/>
      <c r="C170" s="1"/>
      <c r="D170" s="1"/>
      <c r="E170" s="1"/>
      <c r="F170" s="1"/>
      <c r="G170" s="1"/>
      <c r="H170" s="1"/>
      <c r="I170" s="18"/>
      <c r="J170" s="25"/>
      <c r="K170" s="1"/>
      <c r="L170" s="1"/>
      <c r="M170" s="1"/>
      <c r="N170" s="1"/>
      <c r="O170" s="1"/>
      <c r="P170" s="1"/>
      <c r="Q170" s="1"/>
      <c r="R170" s="1"/>
      <c r="S170" s="1"/>
      <c r="T170" s="9"/>
      <c r="U170" s="152"/>
      <c r="V170" s="12"/>
    </row>
    <row r="171" spans="1:23" s="2" customFormat="1" x14ac:dyDescent="0.25">
      <c r="A171" s="144"/>
      <c r="B171" s="8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9"/>
      <c r="U171" s="152"/>
      <c r="V171" s="12"/>
    </row>
    <row r="172" spans="1:23" s="2" customFormat="1" x14ac:dyDescent="0.25">
      <c r="A172" s="144"/>
      <c r="B172" s="8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9"/>
      <c r="U172" s="152"/>
      <c r="V172" s="12"/>
    </row>
    <row r="173" spans="1:23" s="2" customFormat="1" x14ac:dyDescent="0.25">
      <c r="A173" s="144"/>
      <c r="B173" s="8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9"/>
      <c r="U173" s="152"/>
      <c r="V173" s="12"/>
    </row>
    <row r="174" spans="1:23" s="2" customFormat="1" x14ac:dyDescent="0.25">
      <c r="A174" s="144"/>
      <c r="B174" s="8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9"/>
      <c r="U174" s="152"/>
      <c r="V174" s="12"/>
      <c r="W174" s="12"/>
    </row>
    <row r="175" spans="1:23" s="2" customFormat="1" x14ac:dyDescent="0.25">
      <c r="A175" s="144"/>
      <c r="B175" s="8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9"/>
      <c r="U175" s="152"/>
      <c r="V175" s="12"/>
    </row>
    <row r="176" spans="1:23" s="2" customFormat="1" x14ac:dyDescent="0.25">
      <c r="A176" s="144"/>
      <c r="B176" s="8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9"/>
      <c r="U176" s="152"/>
      <c r="V176" s="12"/>
    </row>
    <row r="177" spans="1:22" s="2" customFormat="1" x14ac:dyDescent="0.25">
      <c r="A177" s="144"/>
      <c r="B177" s="8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9"/>
      <c r="U177" s="152"/>
      <c r="V177" s="12"/>
    </row>
    <row r="178" spans="1:22" s="2" customFormat="1" x14ac:dyDescent="0.25">
      <c r="A178" s="144"/>
      <c r="B178" s="8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9"/>
      <c r="U178" s="152"/>
      <c r="V178" s="12"/>
    </row>
    <row r="179" spans="1:22" s="2" customFormat="1" x14ac:dyDescent="0.25">
      <c r="A179" s="144"/>
      <c r="B179" s="8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9"/>
      <c r="U179" s="152"/>
      <c r="V179" s="12"/>
    </row>
    <row r="180" spans="1:22" s="2" customFormat="1" x14ac:dyDescent="0.25">
      <c r="A180" s="144"/>
      <c r="B180" s="8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9"/>
      <c r="U180" s="152"/>
      <c r="V180" s="12"/>
    </row>
    <row r="181" spans="1:22" s="2" customFormat="1" ht="15.75" thickBot="1" x14ac:dyDescent="0.3">
      <c r="A181" s="144"/>
      <c r="B181" s="8"/>
      <c r="C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9"/>
      <c r="U181" s="152"/>
      <c r="V181" s="12"/>
    </row>
    <row r="182" spans="1:22" s="2" customFormat="1" x14ac:dyDescent="0.25">
      <c r="A182" s="144"/>
      <c r="B182" s="8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9"/>
      <c r="U182" s="152"/>
      <c r="V182" s="12"/>
    </row>
    <row r="183" spans="1:22" s="2" customFormat="1" x14ac:dyDescent="0.25">
      <c r="A183" s="144"/>
      <c r="B183" s="8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9"/>
      <c r="U183" s="152"/>
      <c r="V183" s="12"/>
    </row>
    <row r="184" spans="1:22" s="2" customFormat="1" ht="19.5" x14ac:dyDescent="0.3">
      <c r="A184" s="144"/>
      <c r="B184" s="8"/>
      <c r="C184" s="1"/>
      <c r="D184" s="1"/>
      <c r="E184" s="220"/>
      <c r="F184" s="220"/>
      <c r="G184" s="220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9"/>
      <c r="U184" s="152"/>
      <c r="V184" s="12"/>
    </row>
    <row r="185" spans="1:22" s="2" customFormat="1" ht="19.5" x14ac:dyDescent="0.3">
      <c r="A185" s="144"/>
      <c r="B185" s="8"/>
      <c r="C185" s="1"/>
      <c r="D185" s="1"/>
      <c r="E185" s="1"/>
      <c r="F185" s="1"/>
      <c r="G185" s="1"/>
      <c r="H185" s="1"/>
      <c r="I185" s="220" t="s">
        <v>118</v>
      </c>
      <c r="J185" s="220"/>
      <c r="K185" s="1"/>
      <c r="L185" s="1"/>
      <c r="M185" s="1"/>
      <c r="N185" s="220"/>
      <c r="O185" s="1"/>
      <c r="P185" s="1"/>
      <c r="Q185" s="1"/>
      <c r="R185" s="1"/>
      <c r="S185" s="1"/>
      <c r="T185" s="9"/>
      <c r="U185" s="152"/>
      <c r="V185" s="12"/>
    </row>
    <row r="186" spans="1:22" s="2" customFormat="1" x14ac:dyDescent="0.25">
      <c r="A186" s="144"/>
      <c r="B186" s="8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9"/>
      <c r="U186" s="152"/>
      <c r="V186" s="12"/>
    </row>
    <row r="187" spans="1:22" s="2" customFormat="1" x14ac:dyDescent="0.25">
      <c r="A187" s="144"/>
      <c r="B187" s="8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9"/>
      <c r="U187" s="152"/>
      <c r="V187" s="12"/>
    </row>
    <row r="188" spans="1:22" s="2" customFormat="1" ht="15.75" x14ac:dyDescent="0.25">
      <c r="A188" s="144"/>
      <c r="B188" s="8"/>
      <c r="C188" s="1"/>
      <c r="D188" s="1"/>
      <c r="E188" s="1"/>
      <c r="F188" s="1"/>
      <c r="G188" s="1"/>
      <c r="H188" s="1"/>
      <c r="I188" s="1"/>
      <c r="J188" s="221" t="s">
        <v>108</v>
      </c>
      <c r="K188" s="221" t="s">
        <v>83</v>
      </c>
      <c r="L188" s="221" t="s">
        <v>28</v>
      </c>
      <c r="M188" s="221" t="s">
        <v>82</v>
      </c>
      <c r="N188" s="221" t="s">
        <v>116</v>
      </c>
      <c r="O188" s="1"/>
      <c r="P188" s="1"/>
      <c r="Q188" s="1"/>
      <c r="R188" s="1"/>
      <c r="S188" s="1"/>
      <c r="T188" s="9"/>
      <c r="U188" s="152"/>
      <c r="V188" s="12"/>
    </row>
    <row r="189" spans="1:22" s="2" customFormat="1" ht="16.5" thickBot="1" x14ac:dyDescent="0.3">
      <c r="A189" s="144"/>
      <c r="B189" s="8"/>
      <c r="C189" s="1"/>
      <c r="D189" s="1"/>
      <c r="E189" s="1"/>
      <c r="F189" s="1"/>
      <c r="G189" s="1"/>
      <c r="H189" s="1"/>
      <c r="I189" s="134" t="s">
        <v>119</v>
      </c>
      <c r="J189" s="159">
        <f>COUNTIFS('Wydane warunki'!$O:$O,J188)</f>
        <v>0</v>
      </c>
      <c r="K189" s="159">
        <f>COUNTIFS('Wydane warunki'!$O:$O,K188)</f>
        <v>7</v>
      </c>
      <c r="L189" s="159">
        <f>COUNTIFS('Wydane warunki'!$O:$O,L188)</f>
        <v>1</v>
      </c>
      <c r="M189" s="159">
        <f>COUNTIFS('Wydane warunki'!$O:$O,M188)</f>
        <v>0</v>
      </c>
      <c r="N189" s="159">
        <f>COUNTIFS('Wydane warunki'!$O:$O,N188)</f>
        <v>0</v>
      </c>
      <c r="O189" s="1"/>
      <c r="P189" s="1"/>
      <c r="Q189" s="1"/>
      <c r="R189" s="1"/>
      <c r="S189" s="1"/>
      <c r="T189" s="9"/>
      <c r="U189" s="152"/>
      <c r="V189" s="12"/>
    </row>
    <row r="190" spans="1:22" s="2" customFormat="1" ht="16.5" thickBot="1" x14ac:dyDescent="0.3">
      <c r="A190" s="144"/>
      <c r="B190" s="8"/>
      <c r="C190" s="1"/>
      <c r="D190" s="1"/>
      <c r="E190" s="1"/>
      <c r="F190" s="1"/>
      <c r="G190" s="1"/>
      <c r="H190" s="1"/>
      <c r="I190" s="134" t="s">
        <v>120</v>
      </c>
      <c r="J190" s="135">
        <f>SUMIFS('Wydane warunki'!$H:$H,'Wydane warunki'!$O:$O,J188)/1000</f>
        <v>0</v>
      </c>
      <c r="K190" s="135">
        <f>SUMIFS('Wydane warunki'!$H:$H,'Wydane warunki'!$O:$O,K188)/1000</f>
        <v>12.19</v>
      </c>
      <c r="L190" s="135">
        <f>SUMIFS('Wydane warunki'!$H:$H,'Wydane warunki'!$O:$O,L188)/1000</f>
        <v>0.1</v>
      </c>
      <c r="M190" s="135">
        <f>SUMIFS('Wydane warunki'!$H:$H,'Wydane warunki'!$O:$O,M188)/1000</f>
        <v>0</v>
      </c>
      <c r="N190" s="135">
        <f>SUMIFS('Wydane warunki'!$H:$H,'Wydane warunki'!$O:$O,N188)/1000</f>
        <v>0</v>
      </c>
      <c r="O190" s="1"/>
      <c r="P190" s="1"/>
      <c r="Q190" s="1"/>
      <c r="R190" s="1"/>
      <c r="S190" s="1"/>
      <c r="T190" s="9"/>
      <c r="U190" s="152"/>
      <c r="V190" s="12"/>
    </row>
    <row r="191" spans="1:22" s="2" customFormat="1" x14ac:dyDescent="0.25">
      <c r="A191" s="144"/>
      <c r="B191" s="8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9"/>
      <c r="U191" s="152"/>
      <c r="V191" s="12"/>
    </row>
    <row r="192" spans="1:22" s="2" customFormat="1" x14ac:dyDescent="0.25">
      <c r="A192" s="144"/>
      <c r="B192" s="8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9"/>
      <c r="U192" s="152"/>
      <c r="V192" s="12"/>
    </row>
    <row r="193" spans="1:22" s="2" customFormat="1" x14ac:dyDescent="0.25">
      <c r="A193" s="144"/>
      <c r="B193" s="8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9"/>
      <c r="U193" s="152"/>
      <c r="V193" s="12"/>
    </row>
    <row r="194" spans="1:22" s="2" customFormat="1" x14ac:dyDescent="0.25">
      <c r="A194" s="144"/>
      <c r="B194" s="8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9"/>
      <c r="U194" s="152"/>
      <c r="V194" s="12"/>
    </row>
    <row r="195" spans="1:22" s="2" customFormat="1" x14ac:dyDescent="0.25">
      <c r="A195" s="144"/>
      <c r="B195" s="8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9"/>
      <c r="U195" s="152"/>
      <c r="V195" s="12"/>
    </row>
    <row r="196" spans="1:22" s="2" customFormat="1" x14ac:dyDescent="0.25">
      <c r="A196" s="144"/>
      <c r="B196" s="8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9"/>
      <c r="U196" s="152"/>
      <c r="V196" s="12"/>
    </row>
    <row r="197" spans="1:22" s="2" customFormat="1" x14ac:dyDescent="0.25">
      <c r="A197" s="144"/>
      <c r="B197" s="8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9"/>
      <c r="U197" s="152"/>
      <c r="V197" s="12"/>
    </row>
    <row r="198" spans="1:22" s="2" customFormat="1" x14ac:dyDescent="0.25">
      <c r="A198" s="144"/>
      <c r="B198" s="8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9"/>
      <c r="U198" s="152"/>
      <c r="V198" s="12"/>
    </row>
    <row r="199" spans="1:22" s="2" customFormat="1" x14ac:dyDescent="0.25">
      <c r="A199" s="144"/>
      <c r="B199" s="8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9"/>
      <c r="U199" s="152"/>
      <c r="V199" s="12"/>
    </row>
    <row r="200" spans="1:22" s="2" customFormat="1" x14ac:dyDescent="0.25">
      <c r="A200" s="144"/>
      <c r="B200" s="8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9"/>
      <c r="U200" s="152"/>
      <c r="V200" s="12"/>
    </row>
    <row r="201" spans="1:22" s="2" customFormat="1" x14ac:dyDescent="0.25">
      <c r="A201" s="144"/>
      <c r="B201" s="8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9"/>
      <c r="U201" s="152"/>
      <c r="V201" s="12"/>
    </row>
    <row r="202" spans="1:22" s="2" customFormat="1" x14ac:dyDescent="0.25">
      <c r="A202" s="144"/>
      <c r="B202" s="8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9"/>
      <c r="U202" s="152"/>
      <c r="V202" s="12"/>
    </row>
    <row r="203" spans="1:22" s="2" customFormat="1" x14ac:dyDescent="0.25">
      <c r="A203" s="144"/>
      <c r="B203" s="8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9"/>
      <c r="U203" s="152"/>
      <c r="V203" s="12"/>
    </row>
    <row r="204" spans="1:22" s="2" customFormat="1" x14ac:dyDescent="0.25">
      <c r="A204" s="144"/>
      <c r="B204" s="8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9"/>
      <c r="U204" s="152"/>
      <c r="V204" s="12"/>
    </row>
    <row r="205" spans="1:22" s="2" customFormat="1" x14ac:dyDescent="0.25">
      <c r="A205" s="144"/>
      <c r="B205" s="8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9"/>
      <c r="U205" s="152"/>
      <c r="V205" s="12"/>
    </row>
    <row r="206" spans="1:22" s="2" customFormat="1" x14ac:dyDescent="0.25">
      <c r="A206" s="144"/>
      <c r="B206" s="8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9"/>
      <c r="U206" s="152"/>
      <c r="V206" s="12"/>
    </row>
    <row r="207" spans="1:22" s="2" customFormat="1" x14ac:dyDescent="0.25">
      <c r="A207" s="144"/>
      <c r="B207" s="8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9"/>
      <c r="U207" s="152"/>
      <c r="V207" s="12"/>
    </row>
    <row r="208" spans="1:22" s="2" customFormat="1" x14ac:dyDescent="0.25">
      <c r="A208" s="144"/>
      <c r="B208" s="8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9"/>
      <c r="U208" s="152"/>
      <c r="V208" s="12"/>
    </row>
    <row r="209" spans="1:22" s="2" customFormat="1" x14ac:dyDescent="0.25">
      <c r="A209" s="144"/>
      <c r="B209" s="8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9"/>
      <c r="U209" s="152"/>
      <c r="V209" s="12"/>
    </row>
    <row r="210" spans="1:22" s="2" customFormat="1" x14ac:dyDescent="0.25">
      <c r="A210" s="144"/>
      <c r="B210" s="8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9"/>
      <c r="U210" s="152"/>
      <c r="V210" s="12"/>
    </row>
    <row r="211" spans="1:22" s="2" customFormat="1" x14ac:dyDescent="0.25">
      <c r="A211" s="144"/>
      <c r="B211" s="8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9"/>
      <c r="U211" s="152"/>
      <c r="V211" s="12"/>
    </row>
    <row r="212" spans="1:22" s="2" customFormat="1" x14ac:dyDescent="0.25">
      <c r="A212" s="144"/>
      <c r="B212" s="8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9"/>
      <c r="U212" s="152"/>
      <c r="V212" s="12"/>
    </row>
    <row r="213" spans="1:22" s="2" customFormat="1" x14ac:dyDescent="0.25">
      <c r="A213" s="144"/>
      <c r="B213" s="8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9"/>
      <c r="U213" s="152"/>
      <c r="V213" s="12"/>
    </row>
    <row r="214" spans="1:22" s="2" customFormat="1" x14ac:dyDescent="0.25">
      <c r="A214" s="144"/>
      <c r="B214" s="8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9"/>
      <c r="U214" s="152"/>
      <c r="V214" s="12"/>
    </row>
    <row r="215" spans="1:22" s="2" customFormat="1" x14ac:dyDescent="0.25">
      <c r="A215" s="144"/>
      <c r="B215" s="8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9"/>
      <c r="U215" s="152"/>
      <c r="V215" s="12"/>
    </row>
    <row r="216" spans="1:22" s="2" customFormat="1" x14ac:dyDescent="0.25">
      <c r="A216" s="144"/>
      <c r="B216" s="8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9"/>
      <c r="U216" s="152"/>
      <c r="V216" s="12"/>
    </row>
    <row r="217" spans="1:22" s="2" customFormat="1" ht="15.75" thickBot="1" x14ac:dyDescent="0.3">
      <c r="A217" s="144"/>
      <c r="B217" s="8"/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9"/>
      <c r="U217" s="152"/>
      <c r="V217" s="12"/>
    </row>
    <row r="218" spans="1:22" s="2" customFormat="1" x14ac:dyDescent="0.25">
      <c r="A218" s="144"/>
      <c r="B218" s="8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9"/>
      <c r="U218" s="152"/>
      <c r="V218" s="12"/>
    </row>
    <row r="219" spans="1:22" s="2" customFormat="1" x14ac:dyDescent="0.25">
      <c r="A219" s="144"/>
      <c r="B219" s="8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9"/>
      <c r="U219" s="152"/>
      <c r="V219" s="12"/>
    </row>
    <row r="220" spans="1:22" s="2" customFormat="1" ht="19.5" x14ac:dyDescent="0.3">
      <c r="A220" s="144"/>
      <c r="B220" s="8"/>
      <c r="C220" s="1"/>
      <c r="D220" s="1"/>
      <c r="E220" s="1"/>
      <c r="F220" s="1"/>
      <c r="G220" s="1"/>
      <c r="H220" s="1"/>
      <c r="I220" s="1"/>
      <c r="J220" s="310" t="s">
        <v>124</v>
      </c>
      <c r="K220" s="310"/>
      <c r="L220" s="310"/>
      <c r="M220" s="310"/>
      <c r="N220" s="1"/>
      <c r="O220" s="1"/>
      <c r="P220" s="1"/>
      <c r="Q220" s="1"/>
      <c r="R220" s="1"/>
      <c r="S220" s="1"/>
      <c r="T220" s="9"/>
      <c r="U220" s="152"/>
      <c r="V220" s="12"/>
    </row>
    <row r="221" spans="1:22" s="2" customFormat="1" ht="19.5" x14ac:dyDescent="0.3">
      <c r="A221" s="144"/>
      <c r="B221" s="8"/>
      <c r="C221" s="1"/>
      <c r="D221" s="1"/>
      <c r="E221" s="1"/>
      <c r="F221" s="1"/>
      <c r="G221" s="1"/>
      <c r="H221" s="220"/>
      <c r="I221" s="220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9"/>
      <c r="U221" s="152"/>
      <c r="V221" s="12"/>
    </row>
    <row r="222" spans="1:22" s="2" customFormat="1" x14ac:dyDescent="0.25">
      <c r="A222" s="144"/>
      <c r="B222" s="8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9"/>
      <c r="U222" s="152"/>
      <c r="V222" s="12"/>
    </row>
    <row r="223" spans="1:22" s="2" customFormat="1" x14ac:dyDescent="0.25">
      <c r="A223" s="144"/>
      <c r="B223" s="8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9"/>
      <c r="U223" s="152"/>
      <c r="V223" s="12"/>
    </row>
    <row r="224" spans="1:22" s="2" customFormat="1" x14ac:dyDescent="0.25">
      <c r="A224" s="144"/>
      <c r="B224" s="8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9"/>
      <c r="U224" s="152"/>
      <c r="V224" s="12"/>
    </row>
    <row r="225" spans="1:22" s="2" customFormat="1" x14ac:dyDescent="0.25">
      <c r="A225" s="144"/>
      <c r="B225" s="8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9"/>
      <c r="U225" s="152"/>
      <c r="V225" s="12"/>
    </row>
    <row r="226" spans="1:22" s="2" customFormat="1" x14ac:dyDescent="0.25">
      <c r="A226" s="144"/>
      <c r="B226" s="8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9"/>
      <c r="U226" s="152"/>
      <c r="V226" s="12"/>
    </row>
    <row r="227" spans="1:22" s="2" customFormat="1" x14ac:dyDescent="0.25">
      <c r="A227" s="144"/>
      <c r="B227" s="8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9"/>
      <c r="U227" s="152"/>
      <c r="V227" s="12"/>
    </row>
    <row r="228" spans="1:22" s="2" customFormat="1" x14ac:dyDescent="0.25">
      <c r="A228" s="144"/>
      <c r="B228" s="8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9"/>
      <c r="U228" s="152"/>
      <c r="V228" s="12"/>
    </row>
    <row r="229" spans="1:22" s="2" customFormat="1" x14ac:dyDescent="0.25">
      <c r="A229" s="144"/>
      <c r="B229" s="8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9"/>
      <c r="U229" s="152"/>
      <c r="V229" s="12"/>
    </row>
    <row r="230" spans="1:22" s="2" customFormat="1" x14ac:dyDescent="0.25">
      <c r="A230" s="144"/>
      <c r="B230" s="8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9"/>
      <c r="U230" s="152"/>
      <c r="V230" s="12"/>
    </row>
    <row r="231" spans="1:22" s="2" customFormat="1" x14ac:dyDescent="0.25">
      <c r="A231" s="144"/>
      <c r="B231" s="8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9"/>
      <c r="U231" s="152"/>
      <c r="V231" s="12"/>
    </row>
    <row r="232" spans="1:22" s="2" customFormat="1" x14ac:dyDescent="0.25">
      <c r="A232" s="144"/>
      <c r="B232" s="8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9"/>
      <c r="U232" s="152"/>
      <c r="V232" s="12"/>
    </row>
    <row r="233" spans="1:22" s="2" customFormat="1" x14ac:dyDescent="0.25">
      <c r="A233" s="144"/>
      <c r="B233" s="8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9"/>
      <c r="U233" s="152"/>
      <c r="V233" s="12"/>
    </row>
    <row r="234" spans="1:22" s="2" customFormat="1" x14ac:dyDescent="0.25">
      <c r="A234" s="144"/>
      <c r="B234" s="8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9"/>
      <c r="U234" s="152"/>
      <c r="V234" s="12"/>
    </row>
    <row r="235" spans="1:22" s="2" customFormat="1" x14ac:dyDescent="0.25">
      <c r="A235" s="144"/>
      <c r="B235" s="8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9"/>
      <c r="U235" s="152"/>
      <c r="V235" s="12"/>
    </row>
    <row r="236" spans="1:22" s="2" customFormat="1" x14ac:dyDescent="0.25">
      <c r="A236" s="144"/>
      <c r="B236" s="8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9"/>
      <c r="U236" s="152"/>
      <c r="V236" s="12"/>
    </row>
    <row r="237" spans="1:22" s="2" customFormat="1" x14ac:dyDescent="0.25">
      <c r="A237" s="144"/>
      <c r="B237" s="8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9"/>
      <c r="U237" s="152"/>
      <c r="V237" s="12"/>
    </row>
    <row r="238" spans="1:22" s="2" customFormat="1" x14ac:dyDescent="0.25">
      <c r="A238" s="144"/>
      <c r="B238" s="8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9"/>
      <c r="U238" s="152"/>
      <c r="V238" s="12"/>
    </row>
    <row r="239" spans="1:22" s="2" customFormat="1" x14ac:dyDescent="0.25">
      <c r="A239" s="144"/>
      <c r="B239" s="8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9"/>
      <c r="U239" s="152"/>
      <c r="V239" s="12"/>
    </row>
    <row r="240" spans="1:22" s="2" customFormat="1" x14ac:dyDescent="0.25">
      <c r="A240" s="144"/>
      <c r="B240" s="8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9"/>
      <c r="U240" s="152"/>
      <c r="V240" s="12"/>
    </row>
    <row r="241" spans="1:24" s="2" customFormat="1" x14ac:dyDescent="0.25">
      <c r="A241" s="144"/>
      <c r="B241" s="8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9"/>
      <c r="U241" s="152"/>
      <c r="V241" s="12"/>
    </row>
    <row r="242" spans="1:24" s="2" customFormat="1" x14ac:dyDescent="0.25">
      <c r="A242" s="144"/>
      <c r="B242" s="8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9"/>
      <c r="U242" s="152"/>
      <c r="V242" s="12"/>
    </row>
    <row r="243" spans="1:24" s="2" customFormat="1" x14ac:dyDescent="0.25">
      <c r="A243" s="144"/>
      <c r="B243" s="8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9"/>
      <c r="U243" s="152"/>
      <c r="V243" s="12"/>
    </row>
    <row r="244" spans="1:24" s="2" customFormat="1" x14ac:dyDescent="0.25">
      <c r="A244" s="144"/>
      <c r="B244" s="8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9"/>
      <c r="U244" s="152"/>
      <c r="V244" s="12"/>
    </row>
    <row r="245" spans="1:24" s="2" customFormat="1" x14ac:dyDescent="0.25">
      <c r="A245" s="144"/>
      <c r="B245" s="8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9"/>
      <c r="U245" s="152"/>
      <c r="V245" s="12"/>
    </row>
    <row r="246" spans="1:24" s="2" customFormat="1" x14ac:dyDescent="0.25">
      <c r="A246" s="144"/>
      <c r="B246" s="8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9"/>
      <c r="U246" s="152"/>
      <c r="V246" s="12"/>
    </row>
    <row r="247" spans="1:24" s="2" customFormat="1" x14ac:dyDescent="0.25">
      <c r="A247" s="144"/>
      <c r="B247" s="8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9"/>
      <c r="U247" s="152"/>
      <c r="V247" s="12"/>
    </row>
    <row r="248" spans="1:24" s="2" customFormat="1" x14ac:dyDescent="0.25">
      <c r="A248" s="144"/>
      <c r="B248" s="8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9"/>
      <c r="U248" s="152"/>
      <c r="V248" s="12"/>
    </row>
    <row r="249" spans="1:24" s="2" customFormat="1" x14ac:dyDescent="0.25">
      <c r="A249" s="144"/>
      <c r="B249" s="8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9"/>
      <c r="U249" s="152"/>
      <c r="V249" s="12"/>
    </row>
    <row r="250" spans="1:24" s="2" customFormat="1" x14ac:dyDescent="0.25">
      <c r="A250" s="144"/>
      <c r="B250" s="8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9"/>
      <c r="U250" s="152"/>
      <c r="V250" s="12"/>
    </row>
    <row r="251" spans="1:24" s="2" customFormat="1" ht="15" customHeight="1" thickBot="1" x14ac:dyDescent="0.3">
      <c r="A251" s="144"/>
      <c r="B251" s="45"/>
      <c r="C251" s="46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47"/>
      <c r="U251" s="152"/>
      <c r="V251" s="12"/>
    </row>
    <row r="252" spans="1:24" s="144" customFormat="1" x14ac:dyDescent="0.25">
      <c r="A252" s="152"/>
      <c r="B252" s="152"/>
      <c r="C252" s="152"/>
      <c r="D252" s="152"/>
      <c r="E252" s="152"/>
      <c r="F252" s="152"/>
      <c r="G252" s="152"/>
      <c r="H252" s="152"/>
      <c r="I252" s="152"/>
      <c r="J252" s="152"/>
      <c r="K252" s="152"/>
      <c r="L252" s="152"/>
      <c r="M252" s="152"/>
      <c r="N252" s="152"/>
      <c r="O252" s="152"/>
      <c r="P252" s="152"/>
      <c r="Q252" s="152"/>
      <c r="R252" s="152"/>
      <c r="S252" s="152"/>
      <c r="T252" s="152"/>
      <c r="U252" s="152"/>
      <c r="V252" s="152"/>
      <c r="W252" s="152"/>
      <c r="X252" s="152"/>
    </row>
    <row r="253" spans="1:24" s="144" customFormat="1" x14ac:dyDescent="0.25">
      <c r="A253" s="152"/>
      <c r="B253" s="257" t="s">
        <v>121</v>
      </c>
      <c r="C253" s="152" t="s">
        <v>865</v>
      </c>
      <c r="D253" s="152"/>
      <c r="E253" s="152"/>
      <c r="F253" s="152"/>
      <c r="G253" s="152"/>
      <c r="H253" s="152"/>
      <c r="I253" s="152"/>
      <c r="J253" s="152"/>
      <c r="K253" s="152"/>
      <c r="L253" s="152"/>
      <c r="M253" s="152"/>
      <c r="N253" s="152"/>
      <c r="O253" s="152"/>
      <c r="P253" s="152"/>
      <c r="Q253" s="152"/>
      <c r="R253" s="152"/>
      <c r="S253" s="152"/>
      <c r="T253" s="152"/>
      <c r="U253" s="152"/>
      <c r="V253" s="152"/>
      <c r="W253" s="152"/>
      <c r="X253" s="152"/>
    </row>
    <row r="254" spans="1:24" s="144" customFormat="1" x14ac:dyDescent="0.25">
      <c r="A254" s="152"/>
      <c r="B254" s="152"/>
      <c r="C254" s="152"/>
      <c r="D254" s="152"/>
      <c r="E254" s="152"/>
      <c r="F254" s="152"/>
      <c r="G254" s="152"/>
      <c r="H254" s="152"/>
      <c r="I254" s="152"/>
      <c r="J254" s="152"/>
      <c r="K254" s="152"/>
      <c r="L254" s="152"/>
      <c r="M254" s="152"/>
      <c r="N254" s="152"/>
      <c r="O254" s="152"/>
      <c r="P254" s="152"/>
      <c r="Q254" s="152"/>
      <c r="R254" s="152"/>
      <c r="S254" s="152"/>
      <c r="T254" s="152"/>
      <c r="U254" s="152"/>
      <c r="V254" s="152"/>
      <c r="W254" s="152"/>
      <c r="X254" s="152"/>
    </row>
    <row r="255" spans="1:24" s="144" customFormat="1" hidden="1" x14ac:dyDescent="0.25">
      <c r="A255" s="152"/>
      <c r="B255" s="152"/>
      <c r="C255" s="152"/>
      <c r="D255" s="152"/>
      <c r="E255" s="152"/>
      <c r="F255" s="152"/>
      <c r="G255" s="152"/>
      <c r="H255" s="152"/>
      <c r="I255" s="152"/>
      <c r="J255" s="152"/>
      <c r="K255" s="152"/>
      <c r="L255" s="152"/>
      <c r="M255" s="152"/>
      <c r="N255" s="152"/>
      <c r="O255" s="152"/>
      <c r="P255" s="152"/>
      <c r="Q255" s="152"/>
      <c r="R255" s="152"/>
      <c r="S255" s="152"/>
      <c r="T255" s="152"/>
      <c r="U255" s="152"/>
      <c r="V255" s="152"/>
      <c r="W255" s="152"/>
      <c r="X255" s="152"/>
    </row>
    <row r="256" spans="1:24" s="144" customFormat="1" hidden="1" x14ac:dyDescent="0.25">
      <c r="A256" s="152"/>
      <c r="B256" s="152"/>
      <c r="C256" s="152"/>
      <c r="D256" s="152"/>
      <c r="E256" s="152"/>
      <c r="F256" s="152"/>
      <c r="G256" s="152"/>
      <c r="H256" s="152"/>
      <c r="I256" s="152"/>
      <c r="J256" s="152"/>
      <c r="K256" s="152"/>
      <c r="L256" s="152"/>
      <c r="M256" s="152"/>
      <c r="N256" s="152"/>
      <c r="O256" s="152"/>
      <c r="P256" s="152"/>
      <c r="Q256" s="152"/>
      <c r="R256" s="152"/>
      <c r="S256" s="152"/>
      <c r="T256" s="152"/>
      <c r="U256" s="152"/>
      <c r="V256" s="152"/>
      <c r="W256" s="152"/>
      <c r="X256" s="152"/>
    </row>
    <row r="257" spans="1:24" s="2" customFormat="1" hidden="1" x14ac:dyDescent="0.25">
      <c r="A257" s="152"/>
      <c r="B257" s="110"/>
      <c r="C257" s="110"/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52"/>
      <c r="V257" s="110"/>
      <c r="W257" s="110"/>
      <c r="X257" s="110"/>
    </row>
    <row r="258" spans="1:24" s="2" customFormat="1" hidden="1" x14ac:dyDescent="0.25">
      <c r="A258" s="152"/>
      <c r="B258" s="110"/>
      <c r="C258" s="110"/>
      <c r="D258" s="110"/>
      <c r="E258" s="110"/>
      <c r="F258" s="110"/>
      <c r="G258" s="110"/>
      <c r="H258" s="110"/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  <c r="U258" s="152"/>
      <c r="V258" s="110"/>
      <c r="W258" s="110"/>
      <c r="X258" s="110"/>
    </row>
    <row r="259" spans="1:24" s="2" customFormat="1" hidden="1" x14ac:dyDescent="0.25">
      <c r="A259" s="152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52"/>
      <c r="V259" s="110"/>
      <c r="W259" s="110"/>
      <c r="X259" s="110"/>
    </row>
    <row r="260" spans="1:24" s="2" customFormat="1" hidden="1" x14ac:dyDescent="0.25">
      <c r="A260" s="152"/>
      <c r="B260" s="110"/>
      <c r="C260" s="110"/>
      <c r="D260" s="110"/>
      <c r="E260" s="110"/>
      <c r="F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52"/>
      <c r="V260" s="110"/>
      <c r="W260" s="110"/>
      <c r="X260" s="110"/>
    </row>
    <row r="261" spans="1:24" s="2" customFormat="1" hidden="1" x14ac:dyDescent="0.25">
      <c r="A261" s="152"/>
      <c r="B261" s="110"/>
      <c r="C261" s="110"/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52"/>
      <c r="V261" s="110"/>
      <c r="W261" s="110"/>
      <c r="X261" s="110"/>
    </row>
    <row r="262" spans="1:24" s="2" customFormat="1" hidden="1" x14ac:dyDescent="0.25">
      <c r="A262" s="152"/>
      <c r="B262" s="110"/>
      <c r="C262" s="110"/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52"/>
      <c r="V262" s="110"/>
      <c r="W262" s="110"/>
      <c r="X262" s="110"/>
    </row>
    <row r="263" spans="1:24" s="2" customFormat="1" hidden="1" x14ac:dyDescent="0.25">
      <c r="A263" s="152"/>
      <c r="B263" s="110"/>
      <c r="C263" s="110"/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52"/>
      <c r="V263" s="110"/>
      <c r="W263" s="110"/>
      <c r="X263" s="110"/>
    </row>
    <row r="264" spans="1:24" s="2" customFormat="1" hidden="1" x14ac:dyDescent="0.25">
      <c r="A264" s="152"/>
      <c r="B264" s="110"/>
      <c r="C264" s="110"/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52"/>
      <c r="V264" s="110"/>
      <c r="W264" s="110"/>
      <c r="X264" s="110"/>
    </row>
    <row r="265" spans="1:24" s="2" customFormat="1" hidden="1" x14ac:dyDescent="0.25">
      <c r="A265" s="152"/>
      <c r="B265" s="110"/>
      <c r="C265" s="110"/>
      <c r="D265" s="110"/>
      <c r="E265" s="110"/>
      <c r="F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52"/>
      <c r="V265" s="110"/>
      <c r="W265" s="110"/>
      <c r="X265" s="110"/>
    </row>
    <row r="266" spans="1:24" s="2" customFormat="1" hidden="1" x14ac:dyDescent="0.25">
      <c r="A266" s="152"/>
      <c r="B266" s="110"/>
      <c r="C266" s="110"/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52"/>
      <c r="V266" s="110"/>
      <c r="W266" s="110"/>
      <c r="X266" s="110"/>
    </row>
    <row r="267" spans="1:24" s="2" customFormat="1" hidden="1" x14ac:dyDescent="0.25">
      <c r="A267" s="152"/>
      <c r="B267" s="110"/>
      <c r="C267" s="110"/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52"/>
      <c r="V267" s="110"/>
      <c r="W267" s="110"/>
      <c r="X267" s="110"/>
    </row>
    <row r="268" spans="1:24" s="2" customFormat="1" hidden="1" x14ac:dyDescent="0.25">
      <c r="A268" s="152"/>
      <c r="B268" s="110"/>
      <c r="C268" s="110"/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52"/>
      <c r="V268" s="110"/>
      <c r="W268" s="110"/>
      <c r="X268" s="110"/>
    </row>
    <row r="269" spans="1:24" s="2" customFormat="1" hidden="1" x14ac:dyDescent="0.25">
      <c r="A269" s="152"/>
      <c r="B269" s="110"/>
      <c r="C269" s="110"/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  <c r="U269" s="152"/>
      <c r="V269" s="110"/>
      <c r="W269" s="110"/>
      <c r="X269" s="110"/>
    </row>
    <row r="270" spans="1:24" s="2" customFormat="1" hidden="1" x14ac:dyDescent="0.25">
      <c r="A270" s="152"/>
      <c r="B270" s="110"/>
      <c r="C270" s="110"/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52"/>
      <c r="V270" s="110"/>
      <c r="W270" s="110"/>
      <c r="X270" s="110"/>
    </row>
    <row r="271" spans="1:24" s="2" customFormat="1" hidden="1" x14ac:dyDescent="0.25">
      <c r="A271" s="152"/>
      <c r="B271" s="110"/>
      <c r="C271" s="110"/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52"/>
      <c r="V271" s="110"/>
      <c r="W271" s="110"/>
      <c r="X271" s="110"/>
    </row>
    <row r="272" spans="1:24" s="2" customFormat="1" hidden="1" x14ac:dyDescent="0.25">
      <c r="A272" s="152"/>
      <c r="B272" s="110"/>
      <c r="C272" s="110"/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52"/>
      <c r="V272" s="110"/>
      <c r="W272" s="110"/>
      <c r="X272" s="110"/>
    </row>
    <row r="273" spans="1:24" s="2" customFormat="1" hidden="1" x14ac:dyDescent="0.25">
      <c r="A273" s="152"/>
      <c r="B273" s="110"/>
      <c r="C273" s="110"/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52"/>
      <c r="V273" s="110"/>
      <c r="W273" s="110"/>
      <c r="X273" s="110"/>
    </row>
    <row r="274" spans="1:24" hidden="1" x14ac:dyDescent="0.25">
      <c r="A274" s="152"/>
      <c r="B274" s="110"/>
      <c r="C274" s="110"/>
      <c r="D274" s="110"/>
      <c r="E274" s="110"/>
      <c r="F274" s="110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52"/>
      <c r="V274" s="110"/>
      <c r="W274" s="110"/>
      <c r="X274" s="110"/>
    </row>
    <row r="275" spans="1:24" hidden="1" x14ac:dyDescent="0.25">
      <c r="A275" s="152"/>
      <c r="B275" s="110"/>
      <c r="C275" s="110"/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52"/>
      <c r="V275" s="110"/>
      <c r="W275" s="110"/>
      <c r="X275" s="110"/>
    </row>
    <row r="276" spans="1:24" hidden="1" x14ac:dyDescent="0.25">
      <c r="A276" s="152"/>
      <c r="B276" s="110"/>
      <c r="C276" s="110"/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52"/>
      <c r="V276" s="110"/>
      <c r="W276" s="110"/>
      <c r="X276" s="110"/>
    </row>
    <row r="277" spans="1:24" hidden="1" x14ac:dyDescent="0.25">
      <c r="A277" s="152"/>
      <c r="B277" s="110"/>
      <c r="C277" s="110"/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52"/>
      <c r="V277" s="110"/>
      <c r="W277" s="110"/>
      <c r="X277" s="110"/>
    </row>
    <row r="278" spans="1:24" hidden="1" x14ac:dyDescent="0.25">
      <c r="A278" s="152"/>
      <c r="B278" s="110"/>
      <c r="C278" s="110"/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52"/>
      <c r="V278" s="110"/>
      <c r="W278" s="110"/>
      <c r="X278" s="110"/>
    </row>
    <row r="279" spans="1:24" hidden="1" x14ac:dyDescent="0.25">
      <c r="A279" s="152"/>
      <c r="B279" s="110"/>
      <c r="C279" s="110"/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52"/>
      <c r="V279" s="110"/>
      <c r="W279" s="110"/>
      <c r="X279" s="110"/>
    </row>
    <row r="280" spans="1:24" hidden="1" x14ac:dyDescent="0.25">
      <c r="A280" s="152"/>
      <c r="B280" s="110"/>
      <c r="C280" s="110"/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52"/>
      <c r="V280" s="110"/>
      <c r="W280" s="110"/>
      <c r="X280" s="110"/>
    </row>
    <row r="281" spans="1:24" hidden="1" x14ac:dyDescent="0.25">
      <c r="F281" s="111"/>
      <c r="U281" s="152"/>
      <c r="V281" s="110"/>
    </row>
    <row r="282" spans="1:24" hidden="1" x14ac:dyDescent="0.25">
      <c r="F282" s="111"/>
      <c r="U282" s="152"/>
      <c r="V282" s="110"/>
    </row>
    <row r="283" spans="1:24" hidden="1" x14ac:dyDescent="0.25">
      <c r="F283" s="112"/>
      <c r="U283" s="152"/>
      <c r="V283" s="110"/>
    </row>
    <row r="284" spans="1:24" hidden="1" x14ac:dyDescent="0.25">
      <c r="U284" s="152"/>
      <c r="V284" s="110"/>
    </row>
    <row r="285" spans="1:24" hidden="1" x14ac:dyDescent="0.25">
      <c r="U285" s="152"/>
      <c r="V285" s="110"/>
    </row>
    <row r="286" spans="1:24" hidden="1" x14ac:dyDescent="0.25">
      <c r="U286" s="152"/>
      <c r="V286" s="110"/>
    </row>
    <row r="287" spans="1:24" hidden="1" x14ac:dyDescent="0.25">
      <c r="U287" s="152"/>
      <c r="V287" s="110"/>
    </row>
    <row r="288" spans="1:24" ht="18.75" hidden="1" x14ac:dyDescent="0.3">
      <c r="E288" s="113"/>
      <c r="U288" s="152"/>
      <c r="V288" s="110"/>
    </row>
    <row r="289" spans="2:22" hidden="1" x14ac:dyDescent="0.25">
      <c r="U289" s="152"/>
      <c r="V289" s="110"/>
    </row>
    <row r="290" spans="2:22" ht="18.75" hidden="1" x14ac:dyDescent="0.25">
      <c r="B290" s="114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52"/>
      <c r="V290" s="110"/>
    </row>
    <row r="291" spans="2:22" hidden="1" x14ac:dyDescent="0.25">
      <c r="U291" s="152"/>
      <c r="V291" s="110"/>
    </row>
    <row r="292" spans="2:22" hidden="1" x14ac:dyDescent="0.25">
      <c r="U292" s="152"/>
      <c r="V292" s="110"/>
    </row>
    <row r="293" spans="2:22" ht="30" hidden="1" customHeight="1" x14ac:dyDescent="0.25">
      <c r="F293" s="115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6"/>
      <c r="S293" s="116"/>
      <c r="U293" s="152"/>
      <c r="V293" s="110"/>
    </row>
    <row r="294" spans="2:22" ht="60" hidden="1" customHeight="1" x14ac:dyDescent="0.25">
      <c r="F294" s="117"/>
      <c r="G294" s="115"/>
      <c r="H294" s="118"/>
      <c r="I294" s="115"/>
      <c r="J294" s="118"/>
      <c r="K294" s="115"/>
      <c r="L294" s="118"/>
      <c r="M294" s="115"/>
      <c r="N294" s="115"/>
      <c r="O294" s="118"/>
      <c r="P294" s="118"/>
      <c r="Q294" s="115"/>
      <c r="R294" s="118"/>
      <c r="S294" s="118"/>
      <c r="U294" s="152"/>
      <c r="V294" s="110"/>
    </row>
    <row r="295" spans="2:22" ht="60" hidden="1" customHeight="1" x14ac:dyDescent="0.25">
      <c r="F295" s="117"/>
      <c r="G295" s="115"/>
      <c r="H295" s="118"/>
      <c r="I295" s="115"/>
      <c r="J295" s="118"/>
      <c r="K295" s="115"/>
      <c r="L295" s="118"/>
      <c r="M295" s="115"/>
      <c r="N295" s="115"/>
      <c r="O295" s="118"/>
      <c r="P295" s="118"/>
      <c r="Q295" s="115"/>
      <c r="R295" s="118"/>
      <c r="S295" s="118"/>
      <c r="U295" s="152"/>
      <c r="V295" s="110"/>
    </row>
    <row r="296" spans="2:22" ht="60" hidden="1" customHeight="1" x14ac:dyDescent="0.25">
      <c r="F296" s="117"/>
      <c r="G296" s="115"/>
      <c r="H296" s="118"/>
      <c r="I296" s="115"/>
      <c r="J296" s="118"/>
      <c r="K296" s="115"/>
      <c r="L296" s="118"/>
      <c r="M296" s="115"/>
      <c r="N296" s="115"/>
      <c r="O296" s="118"/>
      <c r="P296" s="118"/>
      <c r="Q296" s="115"/>
      <c r="R296" s="118"/>
      <c r="S296" s="118"/>
      <c r="U296" s="152"/>
      <c r="V296" s="110"/>
    </row>
    <row r="297" spans="2:22" hidden="1" x14ac:dyDescent="0.25">
      <c r="U297" s="152"/>
      <c r="V297" s="110"/>
    </row>
    <row r="298" spans="2:22" hidden="1" x14ac:dyDescent="0.25">
      <c r="U298" s="152"/>
      <c r="V298" s="110"/>
    </row>
    <row r="299" spans="2:22" hidden="1" x14ac:dyDescent="0.25">
      <c r="U299" s="152"/>
      <c r="V299" s="110"/>
    </row>
    <row r="329" spans="1:21" hidden="1" x14ac:dyDescent="0.25">
      <c r="B329" s="5"/>
      <c r="C329" s="5"/>
      <c r="T329" s="119"/>
    </row>
    <row r="330" spans="1:21" ht="15.75" hidden="1" thickBot="1" x14ac:dyDescent="0.3">
      <c r="B330" s="45"/>
      <c r="C330" s="46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47"/>
    </row>
    <row r="331" spans="1:21" s="120" customFormat="1" hidden="1" x14ac:dyDescent="0.25">
      <c r="A331" s="153"/>
      <c r="U331" s="153"/>
    </row>
    <row r="332" spans="1:21" s="120" customFormat="1" hidden="1" x14ac:dyDescent="0.25">
      <c r="A332" s="153"/>
      <c r="U332" s="153"/>
    </row>
    <row r="333" spans="1:21" s="120" customFormat="1" hidden="1" x14ac:dyDescent="0.25">
      <c r="A333" s="153"/>
      <c r="U333" s="153"/>
    </row>
    <row r="334" spans="1:21" s="120" customFormat="1" hidden="1" x14ac:dyDescent="0.25">
      <c r="A334" s="153"/>
      <c r="U334" s="153"/>
    </row>
    <row r="335" spans="1:21" s="120" customFormat="1" hidden="1" x14ac:dyDescent="0.25">
      <c r="A335" s="153"/>
      <c r="U335" s="153"/>
    </row>
    <row r="336" spans="1:21" s="120" customFormat="1" hidden="1" x14ac:dyDescent="0.25">
      <c r="A336" s="153"/>
      <c r="U336" s="153"/>
    </row>
    <row r="337" spans="1:21" s="120" customFormat="1" hidden="1" x14ac:dyDescent="0.25">
      <c r="A337" s="153"/>
      <c r="U337" s="153"/>
    </row>
    <row r="338" spans="1:21" s="120" customFormat="1" hidden="1" x14ac:dyDescent="0.25">
      <c r="A338" s="153"/>
      <c r="U338" s="153"/>
    </row>
    <row r="339" spans="1:21" s="120" customFormat="1" hidden="1" x14ac:dyDescent="0.25">
      <c r="A339" s="153"/>
      <c r="U339" s="153"/>
    </row>
    <row r="340" spans="1:21" s="120" customFormat="1" hidden="1" x14ac:dyDescent="0.25">
      <c r="A340" s="153"/>
      <c r="U340" s="153"/>
    </row>
    <row r="341" spans="1:21" s="120" customFormat="1" hidden="1" x14ac:dyDescent="0.25">
      <c r="A341" s="153"/>
      <c r="U341" s="153"/>
    </row>
    <row r="342" spans="1:21" s="120" customFormat="1" hidden="1" x14ac:dyDescent="0.25">
      <c r="A342" s="153"/>
      <c r="U342" s="153"/>
    </row>
  </sheetData>
  <sortState xmlns:xlrd2="http://schemas.microsoft.com/office/spreadsheetml/2017/richdata2" ref="F145:H160">
    <sortCondition descending="1" ref="H145:H160"/>
  </sortState>
  <mergeCells count="6">
    <mergeCell ref="J220:M220"/>
    <mergeCell ref="B2:T2"/>
    <mergeCell ref="I136:J137"/>
    <mergeCell ref="M136:N137"/>
    <mergeCell ref="H79:H81"/>
    <mergeCell ref="B4:D4"/>
  </mergeCells>
  <phoneticPr fontId="49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9"/>
  <dimension ref="A1:AC241"/>
  <sheetViews>
    <sheetView topLeftCell="A2" zoomScale="70" zoomScaleNormal="70" workbookViewId="0">
      <selection activeCell="C8" sqref="C8:C52"/>
    </sheetView>
  </sheetViews>
  <sheetFormatPr defaultColWidth="0" defaultRowHeight="15" zeroHeight="1" x14ac:dyDescent="0.25"/>
  <cols>
    <col min="1" max="1" width="10.42578125" style="144" customWidth="1"/>
    <col min="2" max="2" width="20.140625" style="144" customWidth="1"/>
    <col min="3" max="3" width="51.5703125" style="144" customWidth="1"/>
    <col min="4" max="4" width="16.5703125" style="144" customWidth="1"/>
    <col min="5" max="5" width="15.85546875" style="144" customWidth="1"/>
    <col min="6" max="24" width="9.140625" style="144" customWidth="1"/>
    <col min="25" max="26" width="9.140625" style="19" hidden="1" customWidth="1"/>
    <col min="27" max="27" width="17.28515625" style="19" hidden="1" customWidth="1"/>
    <col min="28" max="29" width="16.7109375" style="19" hidden="1" customWidth="1"/>
    <col min="30" max="16384" width="9.140625" style="19" hidden="1"/>
  </cols>
  <sheetData>
    <row r="1" spans="1:24" s="144" customFormat="1" ht="15.75" thickBot="1" x14ac:dyDescent="0.3">
      <c r="C1" s="174"/>
      <c r="D1" s="175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</row>
    <row r="2" spans="1:24" s="2" customFormat="1" ht="40.5" customHeight="1" x14ac:dyDescent="0.25">
      <c r="A2" s="144"/>
      <c r="B2" s="318" t="s">
        <v>25</v>
      </c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20"/>
      <c r="X2" s="144"/>
    </row>
    <row r="3" spans="1:24" s="2" customFormat="1" ht="19.5" thickBot="1" x14ac:dyDescent="0.3">
      <c r="A3" s="144"/>
      <c r="B3" s="321" t="s">
        <v>26</v>
      </c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3"/>
      <c r="X3" s="144"/>
    </row>
    <row r="4" spans="1:24" s="2" customFormat="1" ht="19.5" thickBot="1" x14ac:dyDescent="0.35">
      <c r="A4" s="144"/>
      <c r="B4" s="90"/>
      <c r="C4" s="7"/>
      <c r="D4" s="1"/>
      <c r="E4" s="13"/>
      <c r="F4" s="6"/>
      <c r="G4" s="6"/>
      <c r="H4" s="1"/>
      <c r="I4" s="1"/>
      <c r="J4" s="1"/>
      <c r="K4" s="1"/>
      <c r="L4" s="1"/>
      <c r="M4" s="1"/>
      <c r="N4" s="1"/>
      <c r="O4" s="1"/>
      <c r="P4" s="1"/>
      <c r="Q4" s="1"/>
      <c r="R4" s="87" t="s">
        <v>298</v>
      </c>
      <c r="S4" s="88"/>
      <c r="T4" s="89"/>
      <c r="U4" s="87"/>
      <c r="V4" s="88"/>
      <c r="W4" s="89"/>
      <c r="X4" s="144"/>
    </row>
    <row r="5" spans="1:24" s="2" customFormat="1" x14ac:dyDescent="0.25">
      <c r="A5" s="144"/>
      <c r="B5" s="8"/>
      <c r="C5" s="1"/>
      <c r="D5" s="13"/>
      <c r="E5" s="1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9"/>
      <c r="X5" s="144"/>
    </row>
    <row r="6" spans="1:24" s="2" customFormat="1" x14ac:dyDescent="0.25">
      <c r="A6" s="144"/>
      <c r="B6" s="8"/>
      <c r="C6" s="1"/>
      <c r="D6" s="13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9"/>
      <c r="X6" s="144"/>
    </row>
    <row r="7" spans="1:24" s="2" customFormat="1" ht="59.25" thickBot="1" x14ac:dyDescent="0.3">
      <c r="A7" s="144"/>
      <c r="B7" s="8"/>
      <c r="C7" s="197" t="s">
        <v>56</v>
      </c>
      <c r="D7" s="197" t="s">
        <v>92</v>
      </c>
      <c r="E7" s="197" t="s">
        <v>21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9"/>
      <c r="X7" s="144"/>
    </row>
    <row r="8" spans="1:24" s="2" customFormat="1" ht="19.5" thickTop="1" x14ac:dyDescent="0.3">
      <c r="A8" s="144"/>
      <c r="B8" s="8"/>
      <c r="C8" s="200" t="s">
        <v>866</v>
      </c>
      <c r="D8" s="204">
        <v>1</v>
      </c>
      <c r="E8" s="201">
        <v>1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9"/>
      <c r="X8" s="144"/>
    </row>
    <row r="9" spans="1:24" s="2" customFormat="1" ht="19.5" thickBot="1" x14ac:dyDescent="0.35">
      <c r="A9" s="144"/>
      <c r="B9" s="8"/>
      <c r="C9" s="202" t="s">
        <v>866</v>
      </c>
      <c r="D9" s="205">
        <v>1</v>
      </c>
      <c r="E9" s="203">
        <v>1</v>
      </c>
      <c r="F9" s="1"/>
      <c r="G9" s="1"/>
      <c r="H9" s="1"/>
      <c r="I9" s="1"/>
      <c r="J9" s="1" t="str">
        <f>'Deweloperzy zestawienie '!$C8</f>
        <v>X</v>
      </c>
      <c r="K9" s="1">
        <f>'Deweloperzy zestawienie '!$D8</f>
        <v>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9"/>
      <c r="X9" s="144"/>
    </row>
    <row r="10" spans="1:24" s="2" customFormat="1" ht="19.5" thickTop="1" x14ac:dyDescent="0.3">
      <c r="A10" s="144"/>
      <c r="B10" s="8"/>
      <c r="C10" s="200" t="s">
        <v>866</v>
      </c>
      <c r="D10" s="204">
        <v>1</v>
      </c>
      <c r="E10" s="201">
        <v>1</v>
      </c>
      <c r="F10" s="1" t="s">
        <v>121</v>
      </c>
      <c r="G10" s="1"/>
      <c r="H10" s="1"/>
      <c r="I10" s="1"/>
      <c r="J10" s="1" t="str">
        <f>'Deweloperzy zestawienie '!$C9</f>
        <v>X</v>
      </c>
      <c r="K10" s="1">
        <f>'Deweloperzy zestawienie '!$D9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9"/>
      <c r="X10" s="144"/>
    </row>
    <row r="11" spans="1:24" s="2" customFormat="1" ht="19.5" thickBot="1" x14ac:dyDescent="0.35">
      <c r="A11" s="144"/>
      <c r="B11" s="8"/>
      <c r="C11" s="202" t="s">
        <v>866</v>
      </c>
      <c r="D11" s="205">
        <v>1</v>
      </c>
      <c r="E11" s="203">
        <v>1</v>
      </c>
      <c r="F11" s="1"/>
      <c r="G11" s="1"/>
      <c r="H11" s="1"/>
      <c r="I11" s="1"/>
      <c r="J11" s="1" t="str">
        <f>'Deweloperzy zestawienie '!$C10</f>
        <v>X</v>
      </c>
      <c r="K11" s="1">
        <f>'Deweloperzy zestawienie '!$D10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9"/>
      <c r="X11" s="144"/>
    </row>
    <row r="12" spans="1:24" s="2" customFormat="1" ht="19.5" thickTop="1" x14ac:dyDescent="0.3">
      <c r="A12" s="144"/>
      <c r="B12" s="8"/>
      <c r="C12" s="200" t="s">
        <v>866</v>
      </c>
      <c r="D12" s="204">
        <v>1</v>
      </c>
      <c r="E12" s="201">
        <v>1</v>
      </c>
      <c r="F12" s="1"/>
      <c r="G12" s="1"/>
      <c r="H12" s="1"/>
      <c r="I12" s="1"/>
      <c r="J12" s="1" t="str">
        <f>'Deweloperzy zestawienie '!$C11</f>
        <v>X</v>
      </c>
      <c r="K12" s="1">
        <f>'Deweloperzy zestawienie '!$D11</f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9"/>
      <c r="X12" s="144"/>
    </row>
    <row r="13" spans="1:24" s="2" customFormat="1" ht="19.5" thickBot="1" x14ac:dyDescent="0.35">
      <c r="A13" s="144"/>
      <c r="B13" s="8"/>
      <c r="C13" s="202" t="s">
        <v>866</v>
      </c>
      <c r="D13" s="205">
        <v>1</v>
      </c>
      <c r="E13" s="203">
        <v>1</v>
      </c>
      <c r="F13" s="1"/>
      <c r="G13" s="1"/>
      <c r="H13" s="1"/>
      <c r="I13" s="1"/>
      <c r="J13" s="1" t="str">
        <f>'Deweloperzy zestawienie '!$C12</f>
        <v>X</v>
      </c>
      <c r="K13" s="1">
        <f>'Deweloperzy zestawienie '!$D12</f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9"/>
      <c r="X13" s="144"/>
    </row>
    <row r="14" spans="1:24" s="2" customFormat="1" ht="19.5" thickTop="1" x14ac:dyDescent="0.3">
      <c r="A14" s="144"/>
      <c r="B14" s="8"/>
      <c r="C14" s="200" t="s">
        <v>866</v>
      </c>
      <c r="D14" s="204">
        <v>1</v>
      </c>
      <c r="E14" s="201">
        <v>1</v>
      </c>
      <c r="F14" s="1"/>
      <c r="G14" s="1"/>
      <c r="H14" s="1"/>
      <c r="I14" s="1"/>
      <c r="J14" s="1" t="str">
        <f>'Deweloperzy zestawienie '!$C13</f>
        <v>X</v>
      </c>
      <c r="K14" s="1">
        <f>'Deweloperzy zestawienie '!$D13</f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9"/>
      <c r="X14" s="144"/>
    </row>
    <row r="15" spans="1:24" s="2" customFormat="1" ht="19.5" thickBot="1" x14ac:dyDescent="0.35">
      <c r="A15" s="144"/>
      <c r="B15" s="8"/>
      <c r="C15" s="202" t="s">
        <v>866</v>
      </c>
      <c r="D15" s="205">
        <v>1</v>
      </c>
      <c r="E15" s="203">
        <v>1</v>
      </c>
      <c r="F15" s="1"/>
      <c r="G15" s="1"/>
      <c r="H15" s="1"/>
      <c r="I15" s="1"/>
      <c r="J15" s="1" t="str">
        <f>'Deweloperzy zestawienie '!$C14</f>
        <v>X</v>
      </c>
      <c r="K15" s="1">
        <f>'Deweloperzy zestawienie '!$D14</f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9"/>
      <c r="X15" s="144"/>
    </row>
    <row r="16" spans="1:24" s="2" customFormat="1" ht="19.5" thickTop="1" x14ac:dyDescent="0.3">
      <c r="A16" s="144"/>
      <c r="B16" s="8"/>
      <c r="C16" s="200" t="s">
        <v>866</v>
      </c>
      <c r="D16" s="204">
        <v>1</v>
      </c>
      <c r="E16" s="201">
        <v>1</v>
      </c>
      <c r="F16" s="1"/>
      <c r="G16" s="1"/>
      <c r="H16" s="1"/>
      <c r="I16" s="1"/>
      <c r="J16" s="1" t="str">
        <f>'Deweloperzy zestawienie '!$C15</f>
        <v>X</v>
      </c>
      <c r="K16" s="1">
        <f>'Deweloperzy zestawienie '!$D15</f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9"/>
      <c r="X16" s="144"/>
    </row>
    <row r="17" spans="1:24" s="2" customFormat="1" ht="19.5" thickBot="1" x14ac:dyDescent="0.35">
      <c r="A17" s="144"/>
      <c r="B17" s="8"/>
      <c r="C17" s="202" t="s">
        <v>866</v>
      </c>
      <c r="D17" s="205">
        <v>1</v>
      </c>
      <c r="E17" s="203">
        <v>1</v>
      </c>
      <c r="F17" s="1"/>
      <c r="G17" s="1"/>
      <c r="H17" s="1"/>
      <c r="I17" s="1"/>
      <c r="J17" s="1" t="str">
        <f>'Deweloperzy zestawienie '!$C16</f>
        <v>X</v>
      </c>
      <c r="K17" s="1">
        <f>'Deweloperzy zestawienie '!$D16</f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9"/>
      <c r="X17" s="144"/>
    </row>
    <row r="18" spans="1:24" s="2" customFormat="1" ht="19.5" thickTop="1" x14ac:dyDescent="0.3">
      <c r="A18" s="144"/>
      <c r="B18" s="8"/>
      <c r="C18" s="200" t="s">
        <v>866</v>
      </c>
      <c r="D18" s="204">
        <v>1</v>
      </c>
      <c r="E18" s="201">
        <v>1</v>
      </c>
      <c r="F18" s="1"/>
      <c r="G18" s="1"/>
      <c r="H18" s="1"/>
      <c r="I18" s="1"/>
      <c r="J18" s="1" t="str">
        <f>'Deweloperzy zestawienie '!$C17</f>
        <v>X</v>
      </c>
      <c r="K18" s="1">
        <f>'Deweloperzy zestawienie '!$D17</f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9"/>
      <c r="X18" s="144"/>
    </row>
    <row r="19" spans="1:24" s="2" customFormat="1" ht="19.5" thickBot="1" x14ac:dyDescent="0.35">
      <c r="A19" s="144"/>
      <c r="B19" s="8"/>
      <c r="C19" s="202" t="s">
        <v>866</v>
      </c>
      <c r="D19" s="205">
        <v>1</v>
      </c>
      <c r="E19" s="203">
        <v>1</v>
      </c>
      <c r="F19" s="1"/>
      <c r="G19" s="1"/>
      <c r="H19" s="1"/>
      <c r="I19" s="1"/>
      <c r="J19" s="1" t="str">
        <f>'Deweloperzy zestawienie '!$C18</f>
        <v>X</v>
      </c>
      <c r="K19" s="1">
        <f>'Deweloperzy zestawienie '!$D18</f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9"/>
      <c r="X19" s="144"/>
    </row>
    <row r="20" spans="1:24" s="2" customFormat="1" ht="19.5" thickTop="1" x14ac:dyDescent="0.3">
      <c r="A20" s="144"/>
      <c r="B20" s="8"/>
      <c r="C20" s="200" t="s">
        <v>866</v>
      </c>
      <c r="D20" s="204">
        <v>1</v>
      </c>
      <c r="E20" s="201">
        <v>1</v>
      </c>
      <c r="F20" s="1"/>
      <c r="G20" s="1"/>
      <c r="H20" s="1"/>
      <c r="I20" s="1"/>
      <c r="J20" s="1" t="str">
        <f>'Deweloperzy zestawienie '!$C19</f>
        <v>X</v>
      </c>
      <c r="K20" s="1">
        <f>'Deweloperzy zestawienie '!$D19</f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9"/>
      <c r="X20" s="144"/>
    </row>
    <row r="21" spans="1:24" s="2" customFormat="1" ht="19.5" thickBot="1" x14ac:dyDescent="0.35">
      <c r="A21" s="144"/>
      <c r="B21" s="8"/>
      <c r="C21" s="202" t="s">
        <v>866</v>
      </c>
      <c r="D21" s="205">
        <v>1</v>
      </c>
      <c r="E21" s="203">
        <v>1</v>
      </c>
      <c r="F21" s="1"/>
      <c r="G21" s="1"/>
      <c r="H21" s="1"/>
      <c r="I21" s="1"/>
      <c r="J21" s="1" t="str">
        <f>'Deweloperzy zestawienie '!$C20</f>
        <v>X</v>
      </c>
      <c r="K21" s="1">
        <f>'Deweloperzy zestawienie '!$D20</f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9"/>
      <c r="X21" s="144"/>
    </row>
    <row r="22" spans="1:24" s="2" customFormat="1" ht="19.5" thickTop="1" x14ac:dyDescent="0.3">
      <c r="A22" s="144"/>
      <c r="B22" s="8"/>
      <c r="C22" s="200" t="s">
        <v>866</v>
      </c>
      <c r="D22" s="204">
        <v>1</v>
      </c>
      <c r="E22" s="201">
        <v>1</v>
      </c>
      <c r="F22" s="1"/>
      <c r="G22" s="1"/>
      <c r="H22" s="1"/>
      <c r="I22" s="1"/>
      <c r="J22" s="1" t="str">
        <f>'Deweloperzy zestawienie '!$C21</f>
        <v>X</v>
      </c>
      <c r="K22" s="1">
        <f>'Deweloperzy zestawienie '!$D21</f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9"/>
      <c r="X22" s="144"/>
    </row>
    <row r="23" spans="1:24" s="2" customFormat="1" ht="19.5" thickBot="1" x14ac:dyDescent="0.35">
      <c r="A23" s="144"/>
      <c r="B23" s="8"/>
      <c r="C23" s="202" t="s">
        <v>866</v>
      </c>
      <c r="D23" s="205">
        <v>1</v>
      </c>
      <c r="E23" s="203">
        <v>1</v>
      </c>
      <c r="F23" s="1"/>
      <c r="G23" s="1"/>
      <c r="H23" s="1"/>
      <c r="I23" s="1"/>
      <c r="J23" s="1" t="str">
        <f>'Deweloperzy zestawienie '!$C22</f>
        <v>X</v>
      </c>
      <c r="K23" s="1">
        <f>'Deweloperzy zestawienie '!$D22</f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9"/>
      <c r="X23" s="144"/>
    </row>
    <row r="24" spans="1:24" s="2" customFormat="1" ht="19.5" thickTop="1" x14ac:dyDescent="0.3">
      <c r="A24" s="144"/>
      <c r="B24" s="8"/>
      <c r="C24" s="200" t="s">
        <v>866</v>
      </c>
      <c r="D24" s="204">
        <v>1</v>
      </c>
      <c r="E24" s="201">
        <v>1</v>
      </c>
      <c r="F24" s="1"/>
      <c r="G24" s="1"/>
      <c r="H24" s="1"/>
      <c r="I24" s="1"/>
      <c r="J24" s="1" t="str">
        <f>'Deweloperzy zestawienie '!$C23</f>
        <v>X</v>
      </c>
      <c r="K24" s="1">
        <f>'Deweloperzy zestawienie '!$D23</f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9"/>
      <c r="X24" s="144"/>
    </row>
    <row r="25" spans="1:24" s="2" customFormat="1" ht="19.5" thickBot="1" x14ac:dyDescent="0.35">
      <c r="A25" s="144"/>
      <c r="B25" s="8"/>
      <c r="C25" s="202" t="s">
        <v>866</v>
      </c>
      <c r="D25" s="205">
        <v>1</v>
      </c>
      <c r="E25" s="203">
        <v>1</v>
      </c>
      <c r="F25" s="1"/>
      <c r="G25" s="1"/>
      <c r="H25" s="1"/>
      <c r="I25" s="1"/>
      <c r="J25" s="1" t="str">
        <f>'Deweloperzy zestawienie '!$C24</f>
        <v>X</v>
      </c>
      <c r="K25" s="1">
        <f>'Deweloperzy zestawienie '!$D24</f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9"/>
      <c r="X25" s="144"/>
    </row>
    <row r="26" spans="1:24" s="2" customFormat="1" ht="19.5" thickTop="1" x14ac:dyDescent="0.3">
      <c r="A26" s="144"/>
      <c r="B26" s="8"/>
      <c r="C26" s="200" t="s">
        <v>866</v>
      </c>
      <c r="D26" s="204">
        <v>1</v>
      </c>
      <c r="E26" s="201">
        <v>1</v>
      </c>
      <c r="F26" s="1"/>
      <c r="G26" s="1"/>
      <c r="H26" s="1"/>
      <c r="I26" s="1"/>
      <c r="J26" s="1" t="str">
        <f>'Deweloperzy zestawienie '!$C25</f>
        <v>X</v>
      </c>
      <c r="K26" s="1">
        <f>'Deweloperzy zestawienie '!$D25</f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9"/>
      <c r="X26" s="144"/>
    </row>
    <row r="27" spans="1:24" s="2" customFormat="1" ht="19.5" thickBot="1" x14ac:dyDescent="0.35">
      <c r="A27" s="144"/>
      <c r="B27" s="8"/>
      <c r="C27" s="202" t="s">
        <v>866</v>
      </c>
      <c r="D27" s="205">
        <v>1</v>
      </c>
      <c r="E27" s="203">
        <v>1</v>
      </c>
      <c r="F27" s="1"/>
      <c r="G27" s="1"/>
      <c r="H27" s="1"/>
      <c r="I27" s="1"/>
      <c r="J27" s="1" t="str">
        <f>'Deweloperzy zestawienie '!$C26</f>
        <v>X</v>
      </c>
      <c r="K27" s="1">
        <f>'Deweloperzy zestawienie '!$D26</f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9"/>
      <c r="X27" s="144"/>
    </row>
    <row r="28" spans="1:24" s="2" customFormat="1" ht="19.5" thickTop="1" x14ac:dyDescent="0.3">
      <c r="A28" s="144"/>
      <c r="B28" s="8"/>
      <c r="C28" s="200" t="s">
        <v>866</v>
      </c>
      <c r="D28" s="204">
        <v>1</v>
      </c>
      <c r="E28" s="201">
        <v>1</v>
      </c>
      <c r="F28" s="1"/>
      <c r="G28" s="1"/>
      <c r="H28" s="1"/>
      <c r="I28" s="1"/>
      <c r="J28" s="1" t="str">
        <f>'Deweloperzy zestawienie '!$C55</f>
        <v>Pozostałe projekty zidentyfikowanych inwestorów</v>
      </c>
      <c r="K28" s="1">
        <f>'Deweloperzy zestawienie '!$D55</f>
        <v>-32.71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9"/>
      <c r="X28" s="144"/>
    </row>
    <row r="29" spans="1:24" s="2" customFormat="1" ht="19.5" thickBot="1" x14ac:dyDescent="0.35">
      <c r="A29" s="144"/>
      <c r="B29" s="8"/>
      <c r="C29" s="202" t="s">
        <v>866</v>
      </c>
      <c r="D29" s="205">
        <v>1</v>
      </c>
      <c r="E29" s="203">
        <v>1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9"/>
      <c r="X29" s="144"/>
    </row>
    <row r="30" spans="1:24" s="2" customFormat="1" ht="19.5" thickTop="1" x14ac:dyDescent="0.3">
      <c r="A30" s="144"/>
      <c r="B30" s="8"/>
      <c r="C30" s="200" t="s">
        <v>866</v>
      </c>
      <c r="D30" s="204">
        <v>1</v>
      </c>
      <c r="E30" s="201">
        <v>1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9"/>
      <c r="X30" s="144"/>
    </row>
    <row r="31" spans="1:24" s="2" customFormat="1" ht="19.5" thickBot="1" x14ac:dyDescent="0.35">
      <c r="A31" s="144"/>
      <c r="B31" s="8"/>
      <c r="C31" s="202" t="s">
        <v>866</v>
      </c>
      <c r="D31" s="205">
        <v>1</v>
      </c>
      <c r="E31" s="203">
        <v>1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9"/>
      <c r="X31" s="144"/>
    </row>
    <row r="32" spans="1:24" s="2" customFormat="1" ht="19.5" thickTop="1" x14ac:dyDescent="0.3">
      <c r="A32" s="144"/>
      <c r="B32" s="8"/>
      <c r="C32" s="200" t="s">
        <v>866</v>
      </c>
      <c r="D32" s="204">
        <v>1</v>
      </c>
      <c r="E32" s="201">
        <v>1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9"/>
      <c r="X32" s="144"/>
    </row>
    <row r="33" spans="1:24" s="2" customFormat="1" ht="19.5" thickBot="1" x14ac:dyDescent="0.35">
      <c r="A33" s="144"/>
      <c r="B33" s="8"/>
      <c r="C33" s="202" t="s">
        <v>866</v>
      </c>
      <c r="D33" s="205">
        <v>1</v>
      </c>
      <c r="E33" s="203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9"/>
      <c r="X33" s="144"/>
    </row>
    <row r="34" spans="1:24" s="2" customFormat="1" ht="19.5" thickTop="1" x14ac:dyDescent="0.3">
      <c r="A34" s="144"/>
      <c r="B34" s="8"/>
      <c r="C34" s="200" t="s">
        <v>866</v>
      </c>
      <c r="D34" s="204">
        <v>1</v>
      </c>
      <c r="E34" s="201">
        <v>1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9"/>
      <c r="X34" s="144"/>
    </row>
    <row r="35" spans="1:24" s="2" customFormat="1" ht="19.5" thickBot="1" x14ac:dyDescent="0.35">
      <c r="A35" s="144"/>
      <c r="B35" s="8"/>
      <c r="C35" s="202" t="s">
        <v>866</v>
      </c>
      <c r="D35" s="205">
        <v>1</v>
      </c>
      <c r="E35" s="203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9"/>
      <c r="X35" s="144"/>
    </row>
    <row r="36" spans="1:24" s="2" customFormat="1" ht="19.5" thickTop="1" x14ac:dyDescent="0.3">
      <c r="A36" s="144"/>
      <c r="B36" s="8"/>
      <c r="C36" s="200" t="s">
        <v>866</v>
      </c>
      <c r="D36" s="204">
        <v>1</v>
      </c>
      <c r="E36" s="201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9"/>
      <c r="X36" s="144"/>
    </row>
    <row r="37" spans="1:24" s="2" customFormat="1" ht="19.5" thickBot="1" x14ac:dyDescent="0.35">
      <c r="A37" s="144"/>
      <c r="B37" s="8"/>
      <c r="C37" s="202" t="s">
        <v>866</v>
      </c>
      <c r="D37" s="205">
        <v>1</v>
      </c>
      <c r="E37" s="203">
        <v>1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9"/>
      <c r="X37" s="144"/>
    </row>
    <row r="38" spans="1:24" s="2" customFormat="1" ht="19.5" thickTop="1" x14ac:dyDescent="0.3">
      <c r="A38" s="144"/>
      <c r="B38" s="8"/>
      <c r="C38" s="200" t="s">
        <v>866</v>
      </c>
      <c r="D38" s="204">
        <v>1</v>
      </c>
      <c r="E38" s="201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9"/>
      <c r="X38" s="144"/>
    </row>
    <row r="39" spans="1:24" s="2" customFormat="1" ht="19.5" thickBot="1" x14ac:dyDescent="0.35">
      <c r="A39" s="144"/>
      <c r="B39" s="8"/>
      <c r="C39" s="202" t="s">
        <v>866</v>
      </c>
      <c r="D39" s="205">
        <v>1</v>
      </c>
      <c r="E39" s="203">
        <v>1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9"/>
      <c r="X39" s="144"/>
    </row>
    <row r="40" spans="1:24" s="2" customFormat="1" ht="19.5" thickTop="1" x14ac:dyDescent="0.3">
      <c r="A40" s="144"/>
      <c r="B40" s="8"/>
      <c r="C40" s="200" t="s">
        <v>866</v>
      </c>
      <c r="D40" s="204">
        <v>1</v>
      </c>
      <c r="E40" s="201">
        <v>1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9"/>
      <c r="X40" s="144"/>
    </row>
    <row r="41" spans="1:24" s="2" customFormat="1" ht="19.5" thickBot="1" x14ac:dyDescent="0.35">
      <c r="A41" s="144"/>
      <c r="B41" s="8"/>
      <c r="C41" s="202" t="s">
        <v>866</v>
      </c>
      <c r="D41" s="205">
        <v>1</v>
      </c>
      <c r="E41" s="203">
        <v>1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9"/>
      <c r="X41" s="144"/>
    </row>
    <row r="42" spans="1:24" s="2" customFormat="1" ht="19.5" thickTop="1" x14ac:dyDescent="0.3">
      <c r="A42" s="144"/>
      <c r="B42" s="8"/>
      <c r="C42" s="200" t="s">
        <v>866</v>
      </c>
      <c r="D42" s="204">
        <v>1</v>
      </c>
      <c r="E42" s="201">
        <v>1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9"/>
      <c r="X42" s="144"/>
    </row>
    <row r="43" spans="1:24" s="2" customFormat="1" ht="19.5" thickBot="1" x14ac:dyDescent="0.35">
      <c r="A43" s="144"/>
      <c r="B43" s="8"/>
      <c r="C43" s="202" t="s">
        <v>866</v>
      </c>
      <c r="D43" s="205">
        <v>1</v>
      </c>
      <c r="E43" s="203">
        <v>1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9"/>
      <c r="X43" s="144"/>
    </row>
    <row r="44" spans="1:24" s="2" customFormat="1" ht="19.5" thickTop="1" x14ac:dyDescent="0.3">
      <c r="A44" s="144"/>
      <c r="B44" s="8"/>
      <c r="C44" s="200" t="s">
        <v>866</v>
      </c>
      <c r="D44" s="204">
        <v>1</v>
      </c>
      <c r="E44" s="201">
        <v>1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9"/>
      <c r="X44" s="144"/>
    </row>
    <row r="45" spans="1:24" s="2" customFormat="1" ht="19.5" thickBot="1" x14ac:dyDescent="0.35">
      <c r="A45" s="144"/>
      <c r="B45" s="8"/>
      <c r="C45" s="202" t="s">
        <v>866</v>
      </c>
      <c r="D45" s="205">
        <v>1</v>
      </c>
      <c r="E45" s="203">
        <v>1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9"/>
      <c r="X45" s="144"/>
    </row>
    <row r="46" spans="1:24" s="2" customFormat="1" ht="19.5" thickTop="1" x14ac:dyDescent="0.3">
      <c r="A46" s="144"/>
      <c r="B46" s="8"/>
      <c r="C46" s="200" t="s">
        <v>866</v>
      </c>
      <c r="D46" s="204">
        <v>1</v>
      </c>
      <c r="E46" s="201">
        <v>1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9"/>
      <c r="X46" s="144"/>
    </row>
    <row r="47" spans="1:24" s="2" customFormat="1" ht="19.5" thickBot="1" x14ac:dyDescent="0.35">
      <c r="A47" s="144"/>
      <c r="B47" s="8"/>
      <c r="C47" s="202" t="s">
        <v>866</v>
      </c>
      <c r="D47" s="205">
        <v>1</v>
      </c>
      <c r="E47" s="203">
        <v>1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9"/>
      <c r="X47" s="144"/>
    </row>
    <row r="48" spans="1:24" s="2" customFormat="1" ht="19.5" thickTop="1" x14ac:dyDescent="0.3">
      <c r="A48" s="144"/>
      <c r="B48" s="8"/>
      <c r="C48" s="200" t="s">
        <v>866</v>
      </c>
      <c r="D48" s="204">
        <v>1</v>
      </c>
      <c r="E48" s="201">
        <v>1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9"/>
      <c r="X48" s="144"/>
    </row>
    <row r="49" spans="1:24" s="2" customFormat="1" ht="19.5" thickBot="1" x14ac:dyDescent="0.35">
      <c r="A49" s="144"/>
      <c r="B49" s="8"/>
      <c r="C49" s="202" t="s">
        <v>866</v>
      </c>
      <c r="D49" s="205">
        <v>1</v>
      </c>
      <c r="E49" s="203">
        <v>1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9"/>
      <c r="X49" s="144"/>
    </row>
    <row r="50" spans="1:24" s="2" customFormat="1" ht="19.5" thickTop="1" x14ac:dyDescent="0.3">
      <c r="A50" s="144"/>
      <c r="B50" s="8"/>
      <c r="C50" s="200" t="s">
        <v>866</v>
      </c>
      <c r="D50" s="204">
        <v>1</v>
      </c>
      <c r="E50" s="201">
        <v>1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9"/>
      <c r="X50" s="144"/>
    </row>
    <row r="51" spans="1:24" s="2" customFormat="1" ht="19.5" thickBot="1" x14ac:dyDescent="0.35">
      <c r="A51" s="144"/>
      <c r="B51" s="8"/>
      <c r="C51" s="202" t="s">
        <v>866</v>
      </c>
      <c r="D51" s="205">
        <v>1</v>
      </c>
      <c r="E51" s="203">
        <v>1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9"/>
      <c r="X51" s="144"/>
    </row>
    <row r="52" spans="1:24" s="2" customFormat="1" ht="19.5" thickTop="1" x14ac:dyDescent="0.3">
      <c r="A52" s="144"/>
      <c r="B52" s="8"/>
      <c r="C52" s="200" t="s">
        <v>866</v>
      </c>
      <c r="D52" s="204">
        <v>1</v>
      </c>
      <c r="E52" s="201">
        <v>1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9"/>
      <c r="X52" s="144"/>
    </row>
    <row r="53" spans="1:24" s="2" customFormat="1" x14ac:dyDescent="0.25">
      <c r="A53" s="144"/>
      <c r="B53" s="8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9"/>
      <c r="X53" s="144"/>
    </row>
    <row r="54" spans="1:24" s="2" customFormat="1" x14ac:dyDescent="0.25">
      <c r="A54" s="144"/>
      <c r="B54" s="8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9"/>
      <c r="X54" s="144"/>
    </row>
    <row r="55" spans="1:24" s="2" customFormat="1" ht="19.5" thickBot="1" x14ac:dyDescent="0.3">
      <c r="A55" s="144"/>
      <c r="B55" s="8"/>
      <c r="C55" s="138" t="s">
        <v>79</v>
      </c>
      <c r="D55" s="198">
        <f>D56-SUM(D8:D52)</f>
        <v>-32.71</v>
      </c>
      <c r="E55" s="206">
        <f>E56-SUM(E8:E52)</f>
        <v>-37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9"/>
      <c r="X55" s="144"/>
    </row>
    <row r="56" spans="1:24" s="2" customFormat="1" ht="42" customHeight="1" thickBot="1" x14ac:dyDescent="0.3">
      <c r="A56" s="144"/>
      <c r="B56" s="8"/>
      <c r="C56" s="92" t="s">
        <v>93</v>
      </c>
      <c r="D56" s="199">
        <f>'Zestawienie ogólnokrajowe'!N14</f>
        <v>12.29</v>
      </c>
      <c r="E56" s="269">
        <f>'Zestawienie ogólnokrajowe'!N13</f>
        <v>8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9"/>
      <c r="X56" s="144"/>
    </row>
    <row r="57" spans="1:24" s="2" customFormat="1" ht="15.75" thickTop="1" x14ac:dyDescent="0.25">
      <c r="A57" s="144"/>
      <c r="B57" s="8"/>
      <c r="C57" s="1"/>
      <c r="D57" s="256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9"/>
      <c r="X57" s="144"/>
    </row>
    <row r="58" spans="1:24" s="2" customFormat="1" x14ac:dyDescent="0.25">
      <c r="A58" s="144"/>
      <c r="B58" s="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9"/>
      <c r="X58" s="144"/>
    </row>
    <row r="59" spans="1:24" s="2" customFormat="1" x14ac:dyDescent="0.25">
      <c r="A59" s="144"/>
      <c r="B59" s="8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9"/>
      <c r="X59" s="144"/>
    </row>
    <row r="60" spans="1:24" s="2" customFormat="1" x14ac:dyDescent="0.25">
      <c r="A60" s="144"/>
      <c r="B60" s="8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9"/>
      <c r="X60" s="144"/>
    </row>
    <row r="61" spans="1:24" s="2" customFormat="1" x14ac:dyDescent="0.25">
      <c r="A61" s="144"/>
      <c r="B61" s="8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9"/>
      <c r="X61" s="144"/>
    </row>
    <row r="62" spans="1:24" s="2" customFormat="1" x14ac:dyDescent="0.25">
      <c r="A62" s="144"/>
      <c r="B62" s="8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9"/>
      <c r="X62" s="144"/>
    </row>
    <row r="63" spans="1:24" s="2" customFormat="1" x14ac:dyDescent="0.25">
      <c r="A63" s="144"/>
      <c r="B63" s="8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9"/>
      <c r="X63" s="144"/>
    </row>
    <row r="64" spans="1:24" s="2" customFormat="1" x14ac:dyDescent="0.25">
      <c r="A64" s="144"/>
      <c r="B64" s="8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9"/>
      <c r="X64" s="144"/>
    </row>
    <row r="65" spans="1:24" s="2" customFormat="1" x14ac:dyDescent="0.25">
      <c r="A65" s="144"/>
      <c r="B65" s="8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9"/>
      <c r="X65" s="144"/>
    </row>
    <row r="66" spans="1:24" s="2" customFormat="1" x14ac:dyDescent="0.25">
      <c r="A66" s="144"/>
      <c r="B66" s="8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9"/>
      <c r="X66" s="144"/>
    </row>
    <row r="67" spans="1:24" s="2" customFormat="1" x14ac:dyDescent="0.25">
      <c r="A67" s="144"/>
      <c r="B67" s="8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9"/>
      <c r="X67" s="144"/>
    </row>
    <row r="68" spans="1:24" s="2" customFormat="1" x14ac:dyDescent="0.25">
      <c r="A68" s="144"/>
      <c r="B68" s="8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9"/>
      <c r="X68" s="144"/>
    </row>
    <row r="69" spans="1:24" s="2" customFormat="1" x14ac:dyDescent="0.25">
      <c r="A69" s="144"/>
      <c r="B69" s="8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9"/>
      <c r="X69" s="144"/>
    </row>
    <row r="70" spans="1:24" s="2" customFormat="1" x14ac:dyDescent="0.25">
      <c r="A70" s="144"/>
      <c r="B70" s="8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9"/>
      <c r="X70" s="144"/>
    </row>
    <row r="71" spans="1:24" s="2" customFormat="1" x14ac:dyDescent="0.25">
      <c r="A71" s="144"/>
      <c r="B71" s="8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9"/>
      <c r="X71" s="144"/>
    </row>
    <row r="72" spans="1:24" s="2" customFormat="1" x14ac:dyDescent="0.25">
      <c r="A72" s="144"/>
      <c r="B72" s="8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9"/>
      <c r="X72" s="144"/>
    </row>
    <row r="73" spans="1:24" s="2" customFormat="1" x14ac:dyDescent="0.25">
      <c r="A73" s="144"/>
      <c r="B73" s="8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9"/>
      <c r="X73" s="144"/>
    </row>
    <row r="74" spans="1:24" s="2" customFormat="1" x14ac:dyDescent="0.25">
      <c r="A74" s="144"/>
      <c r="B74" s="8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9"/>
      <c r="X74" s="144"/>
    </row>
    <row r="75" spans="1:24" s="2" customFormat="1" x14ac:dyDescent="0.25">
      <c r="A75" s="144"/>
      <c r="B75" s="8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9"/>
      <c r="X75" s="144"/>
    </row>
    <row r="76" spans="1:24" s="2" customFormat="1" x14ac:dyDescent="0.25">
      <c r="A76" s="144"/>
      <c r="B76" s="8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9"/>
      <c r="X76" s="144"/>
    </row>
    <row r="77" spans="1:24" s="2" customFormat="1" x14ac:dyDescent="0.25">
      <c r="A77" s="144"/>
      <c r="B77" s="8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9"/>
      <c r="X77" s="144"/>
    </row>
    <row r="78" spans="1:24" s="2" customFormat="1" x14ac:dyDescent="0.25">
      <c r="A78" s="144"/>
      <c r="B78" s="8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9"/>
      <c r="X78" s="144"/>
    </row>
    <row r="79" spans="1:24" s="2" customFormat="1" ht="15.75" thickBot="1" x14ac:dyDescent="0.3">
      <c r="A79" s="144"/>
      <c r="B79" s="10" t="s">
        <v>864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91"/>
      <c r="V79" s="11"/>
      <c r="W79" s="47"/>
      <c r="X79" s="144"/>
    </row>
    <row r="80" spans="1:24" s="144" customFormat="1" x14ac:dyDescent="0.25"/>
    <row r="229" x14ac:dyDescent="0.25"/>
    <row r="230" x14ac:dyDescent="0.25"/>
    <row r="240" x14ac:dyDescent="0.25"/>
    <row r="241" x14ac:dyDescent="0.25"/>
  </sheetData>
  <mergeCells count="2">
    <mergeCell ref="B2:W2"/>
    <mergeCell ref="B3:W3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5"/>
  <dimension ref="A1:AI108"/>
  <sheetViews>
    <sheetView zoomScale="70" zoomScaleNormal="70" workbookViewId="0">
      <selection activeCell="R6" sqref="R6"/>
    </sheetView>
  </sheetViews>
  <sheetFormatPr defaultColWidth="0" defaultRowHeight="15" customHeight="1" zeroHeight="1" x14ac:dyDescent="0.25"/>
  <cols>
    <col min="1" max="1" width="9.140625" style="176" customWidth="1"/>
    <col min="2" max="2" width="5.42578125" style="121" customWidth="1"/>
    <col min="3" max="34" width="9.140625" style="121" customWidth="1"/>
    <col min="35" max="35" width="9.140625" style="176" customWidth="1"/>
    <col min="36" max="16384" width="9.140625" style="121" hidden="1"/>
  </cols>
  <sheetData>
    <row r="1" spans="1:35" s="144" customFormat="1" ht="21.75" customHeight="1" thickBot="1" x14ac:dyDescent="0.3"/>
    <row r="2" spans="1:35" s="58" customFormat="1" ht="33" customHeight="1" x14ac:dyDescent="0.25">
      <c r="A2" s="176"/>
      <c r="B2" s="324" t="s">
        <v>42</v>
      </c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5"/>
      <c r="AA2" s="325"/>
      <c r="AB2" s="325"/>
      <c r="AC2" s="325"/>
      <c r="AD2" s="325"/>
      <c r="AE2" s="325"/>
      <c r="AF2" s="325"/>
      <c r="AG2" s="325"/>
      <c r="AH2" s="326"/>
      <c r="AI2" s="176"/>
    </row>
    <row r="3" spans="1:35" s="58" customFormat="1" ht="19.5" thickBot="1" x14ac:dyDescent="0.35">
      <c r="A3" s="176"/>
      <c r="B3" s="327" t="s">
        <v>54</v>
      </c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9"/>
      <c r="AI3" s="176"/>
    </row>
    <row r="4" spans="1:35" s="58" customFormat="1" ht="15.75" thickBot="1" x14ac:dyDescent="0.3">
      <c r="A4" s="176"/>
      <c r="B4" s="124" t="s">
        <v>298</v>
      </c>
      <c r="C4" s="125"/>
      <c r="D4" s="125"/>
      <c r="E4" s="125"/>
      <c r="F4" s="125"/>
      <c r="G4" s="126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93"/>
      <c r="AI4" s="176"/>
    </row>
    <row r="5" spans="1:35" s="58" customFormat="1" x14ac:dyDescent="0.25">
      <c r="A5" s="176"/>
      <c r="B5" s="94"/>
      <c r="C5" s="123"/>
      <c r="D5" s="123"/>
      <c r="E5" s="123"/>
      <c r="F5" s="207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93"/>
      <c r="AI5" s="176"/>
    </row>
    <row r="6" spans="1:35" s="58" customFormat="1" x14ac:dyDescent="0.25">
      <c r="A6" s="176"/>
      <c r="B6" s="94"/>
      <c r="C6" s="123"/>
      <c r="D6" s="123"/>
      <c r="E6" s="207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93"/>
      <c r="AI6" s="176"/>
    </row>
    <row r="7" spans="1:35" s="58" customFormat="1" x14ac:dyDescent="0.25">
      <c r="A7" s="176"/>
      <c r="B7" s="94"/>
      <c r="C7" s="123"/>
      <c r="D7" s="123"/>
      <c r="E7" s="123"/>
      <c r="F7" s="123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93"/>
      <c r="AI7" s="176"/>
    </row>
    <row r="8" spans="1:35" s="58" customFormat="1" x14ac:dyDescent="0.25">
      <c r="A8" s="176"/>
      <c r="B8" s="94"/>
      <c r="C8" s="123"/>
      <c r="D8" s="123"/>
      <c r="E8" s="123"/>
      <c r="F8" s="123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  <c r="AF8" s="123"/>
      <c r="AG8" s="123"/>
      <c r="AH8" s="93"/>
      <c r="AI8" s="176"/>
    </row>
    <row r="9" spans="1:35" s="58" customFormat="1" x14ac:dyDescent="0.25">
      <c r="A9" s="176"/>
      <c r="B9" s="94"/>
      <c r="C9" s="123"/>
      <c r="D9" s="123"/>
      <c r="E9" s="123"/>
      <c r="F9" s="123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93"/>
      <c r="AI9" s="176"/>
    </row>
    <row r="10" spans="1:35" s="58" customFormat="1" x14ac:dyDescent="0.25">
      <c r="A10" s="176"/>
      <c r="B10" s="94"/>
      <c r="C10" s="123"/>
      <c r="D10" s="123"/>
      <c r="E10" s="123"/>
      <c r="F10" s="123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93"/>
      <c r="AI10" s="176"/>
    </row>
    <row r="11" spans="1:35" s="58" customFormat="1" x14ac:dyDescent="0.25">
      <c r="A11" s="176"/>
      <c r="B11" s="94"/>
      <c r="C11" s="123"/>
      <c r="D11" s="123"/>
      <c r="E11" s="123"/>
      <c r="F11" s="123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93"/>
      <c r="AI11" s="176"/>
    </row>
    <row r="12" spans="1:35" s="58" customFormat="1" x14ac:dyDescent="0.25">
      <c r="A12" s="176"/>
      <c r="B12" s="94"/>
      <c r="C12" s="123"/>
      <c r="D12" s="123"/>
      <c r="E12" s="123"/>
      <c r="F12" s="123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93"/>
      <c r="AI12" s="176"/>
    </row>
    <row r="13" spans="1:35" s="58" customFormat="1" x14ac:dyDescent="0.25">
      <c r="A13" s="176"/>
      <c r="B13" s="94"/>
      <c r="C13" s="123"/>
      <c r="D13" s="123"/>
      <c r="E13" s="123"/>
      <c r="F13" s="123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93"/>
      <c r="AI13" s="176"/>
    </row>
    <row r="14" spans="1:35" s="58" customFormat="1" x14ac:dyDescent="0.25">
      <c r="A14" s="176"/>
      <c r="B14" s="94"/>
      <c r="C14" s="123"/>
      <c r="D14" s="123"/>
      <c r="E14" s="123"/>
      <c r="F14" s="123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93"/>
      <c r="AI14" s="176"/>
    </row>
    <row r="15" spans="1:35" s="58" customFormat="1" x14ac:dyDescent="0.25">
      <c r="A15" s="176"/>
      <c r="B15" s="94"/>
      <c r="C15" s="123"/>
      <c r="D15" s="123"/>
      <c r="E15" s="123"/>
      <c r="F15" s="123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93"/>
      <c r="AI15" s="176"/>
    </row>
    <row r="16" spans="1:35" s="58" customFormat="1" x14ac:dyDescent="0.25">
      <c r="A16" s="176"/>
      <c r="B16" s="94"/>
      <c r="C16" s="123"/>
      <c r="D16" s="123"/>
      <c r="E16" s="123"/>
      <c r="F16" s="123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93"/>
      <c r="AI16" s="176"/>
    </row>
    <row r="17" spans="1:35" s="58" customFormat="1" x14ac:dyDescent="0.25">
      <c r="A17" s="176"/>
      <c r="B17" s="94"/>
      <c r="C17" s="123"/>
      <c r="D17" s="123"/>
      <c r="E17" s="123"/>
      <c r="F17" s="123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93"/>
      <c r="AI17" s="176"/>
    </row>
    <row r="18" spans="1:35" s="58" customFormat="1" x14ac:dyDescent="0.25">
      <c r="A18" s="176"/>
      <c r="B18" s="94"/>
      <c r="C18" s="123"/>
      <c r="D18" s="123"/>
      <c r="E18" s="123"/>
      <c r="F18" s="123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93"/>
      <c r="AI18" s="176"/>
    </row>
    <row r="19" spans="1:35" s="58" customFormat="1" x14ac:dyDescent="0.25">
      <c r="A19" s="176"/>
      <c r="B19" s="94"/>
      <c r="C19" s="123"/>
      <c r="D19" s="123"/>
      <c r="E19" s="123"/>
      <c r="F19" s="123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93"/>
      <c r="AI19" s="176"/>
    </row>
    <row r="20" spans="1:35" s="58" customFormat="1" x14ac:dyDescent="0.25">
      <c r="A20" s="176"/>
      <c r="B20" s="94"/>
      <c r="C20" s="123"/>
      <c r="D20" s="123"/>
      <c r="E20" s="123"/>
      <c r="F20" s="123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93"/>
      <c r="AI20" s="176"/>
    </row>
    <row r="21" spans="1:35" s="58" customFormat="1" x14ac:dyDescent="0.25">
      <c r="A21" s="176"/>
      <c r="B21" s="94"/>
      <c r="C21" s="123"/>
      <c r="D21" s="123"/>
      <c r="E21" s="123"/>
      <c r="F21" s="123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93"/>
      <c r="AI21" s="176"/>
    </row>
    <row r="22" spans="1:35" s="58" customFormat="1" x14ac:dyDescent="0.25">
      <c r="A22" s="176"/>
      <c r="B22" s="94"/>
      <c r="C22" s="123"/>
      <c r="D22" s="123"/>
      <c r="E22" s="123"/>
      <c r="F22" s="123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93"/>
      <c r="AI22" s="176"/>
    </row>
    <row r="23" spans="1:35" s="58" customFormat="1" x14ac:dyDescent="0.25">
      <c r="A23" s="176"/>
      <c r="B23" s="94"/>
      <c r="C23" s="123"/>
      <c r="D23" s="123"/>
      <c r="E23" s="123"/>
      <c r="F23" s="123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93"/>
      <c r="AI23" s="176"/>
    </row>
    <row r="24" spans="1:35" s="58" customFormat="1" x14ac:dyDescent="0.25">
      <c r="A24" s="176"/>
      <c r="B24" s="94"/>
      <c r="C24" s="123"/>
      <c r="D24" s="123"/>
      <c r="E24" s="123"/>
      <c r="F24" s="123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93"/>
      <c r="AI24" s="176"/>
    </row>
    <row r="25" spans="1:35" s="58" customFormat="1" x14ac:dyDescent="0.25">
      <c r="A25" s="176"/>
      <c r="B25" s="94"/>
      <c r="C25" s="123"/>
      <c r="D25" s="123"/>
      <c r="E25" s="123"/>
      <c r="F25" s="123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93"/>
      <c r="AI25" s="176"/>
    </row>
    <row r="26" spans="1:35" s="58" customFormat="1" x14ac:dyDescent="0.25">
      <c r="A26" s="176"/>
      <c r="B26" s="94"/>
      <c r="C26" s="123"/>
      <c r="D26" s="123"/>
      <c r="E26" s="123"/>
      <c r="F26" s="123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93"/>
      <c r="AI26" s="176"/>
    </row>
    <row r="27" spans="1:35" s="58" customFormat="1" x14ac:dyDescent="0.25">
      <c r="A27" s="176"/>
      <c r="B27" s="94"/>
      <c r="C27" s="123"/>
      <c r="D27" s="123"/>
      <c r="E27" s="123"/>
      <c r="F27" s="123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93"/>
      <c r="AI27" s="176"/>
    </row>
    <row r="28" spans="1:35" s="58" customFormat="1" x14ac:dyDescent="0.25">
      <c r="A28" s="176"/>
      <c r="B28" s="94"/>
      <c r="C28" s="123"/>
      <c r="D28" s="123"/>
      <c r="E28" s="123"/>
      <c r="F28" s="123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93"/>
      <c r="AI28" s="176"/>
    </row>
    <row r="29" spans="1:35" s="58" customFormat="1" x14ac:dyDescent="0.25">
      <c r="A29" s="176"/>
      <c r="B29" s="94"/>
      <c r="C29" s="123"/>
      <c r="D29" s="123"/>
      <c r="E29" s="123"/>
      <c r="F29" s="123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93"/>
      <c r="AI29" s="176"/>
    </row>
    <row r="30" spans="1:35" s="58" customFormat="1" x14ac:dyDescent="0.25">
      <c r="A30" s="176"/>
      <c r="B30" s="94"/>
      <c r="C30" s="123"/>
      <c r="D30" s="123"/>
      <c r="E30" s="123"/>
      <c r="F30" s="123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93"/>
      <c r="AI30" s="176"/>
    </row>
    <row r="31" spans="1:35" s="58" customFormat="1" x14ac:dyDescent="0.25">
      <c r="A31" s="176"/>
      <c r="B31" s="94"/>
      <c r="C31" s="123"/>
      <c r="D31" s="123"/>
      <c r="E31" s="123"/>
      <c r="F31" s="123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93"/>
      <c r="AI31" s="176"/>
    </row>
    <row r="32" spans="1:35" s="58" customFormat="1" x14ac:dyDescent="0.25">
      <c r="A32" s="176"/>
      <c r="B32" s="94"/>
      <c r="C32" s="123"/>
      <c r="D32" s="123"/>
      <c r="E32" s="123"/>
      <c r="F32" s="123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93"/>
      <c r="AI32" s="176"/>
    </row>
    <row r="33" spans="1:35" s="58" customFormat="1" x14ac:dyDescent="0.25">
      <c r="A33" s="176"/>
      <c r="B33" s="94"/>
      <c r="C33" s="123"/>
      <c r="D33" s="123"/>
      <c r="E33" s="123"/>
      <c r="F33" s="123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93"/>
      <c r="AI33" s="176"/>
    </row>
    <row r="34" spans="1:35" s="58" customFormat="1" x14ac:dyDescent="0.25">
      <c r="A34" s="176"/>
      <c r="B34" s="94"/>
      <c r="C34" s="123"/>
      <c r="D34" s="123"/>
      <c r="E34" s="123"/>
      <c r="F34" s="123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93"/>
      <c r="AI34" s="176"/>
    </row>
    <row r="35" spans="1:35" s="58" customFormat="1" x14ac:dyDescent="0.25">
      <c r="A35" s="176"/>
      <c r="B35" s="94"/>
      <c r="C35" s="123"/>
      <c r="D35" s="123"/>
      <c r="E35" s="123"/>
      <c r="F35" s="123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93"/>
      <c r="AI35" s="176"/>
    </row>
    <row r="36" spans="1:35" s="58" customFormat="1" x14ac:dyDescent="0.25">
      <c r="A36" s="176"/>
      <c r="B36" s="94"/>
      <c r="C36" s="123"/>
      <c r="D36" s="123"/>
      <c r="E36" s="123"/>
      <c r="F36" s="123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93"/>
      <c r="AI36" s="176"/>
    </row>
    <row r="37" spans="1:35" s="58" customFormat="1" x14ac:dyDescent="0.25">
      <c r="A37" s="176"/>
      <c r="B37" s="94"/>
      <c r="C37" s="123"/>
      <c r="D37" s="123"/>
      <c r="E37" s="123"/>
      <c r="F37" s="123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93"/>
      <c r="AI37" s="176"/>
    </row>
    <row r="38" spans="1:35" s="58" customFormat="1" x14ac:dyDescent="0.25">
      <c r="A38" s="176"/>
      <c r="B38" s="94"/>
      <c r="C38" s="123"/>
      <c r="D38" s="123"/>
      <c r="E38" s="123"/>
      <c r="F38" s="123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93"/>
      <c r="AI38" s="176"/>
    </row>
    <row r="39" spans="1:35" s="58" customFormat="1" x14ac:dyDescent="0.25">
      <c r="A39" s="176"/>
      <c r="B39" s="94"/>
      <c r="C39" s="123"/>
      <c r="D39" s="123"/>
      <c r="E39" s="123"/>
      <c r="F39" s="123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93"/>
      <c r="AI39" s="176"/>
    </row>
    <row r="40" spans="1:35" s="58" customFormat="1" x14ac:dyDescent="0.25">
      <c r="A40" s="176"/>
      <c r="B40" s="94"/>
      <c r="C40" s="123"/>
      <c r="D40" s="123"/>
      <c r="E40" s="123"/>
      <c r="F40" s="123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93"/>
      <c r="AI40" s="176"/>
    </row>
    <row r="41" spans="1:35" s="58" customFormat="1" x14ac:dyDescent="0.25">
      <c r="A41" s="176"/>
      <c r="B41" s="94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3"/>
      <c r="AH41" s="93"/>
      <c r="AI41" s="176"/>
    </row>
    <row r="42" spans="1:35" s="58" customFormat="1" x14ac:dyDescent="0.25">
      <c r="A42" s="176"/>
      <c r="B42" s="94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  <c r="AH42" s="93"/>
      <c r="AI42" s="176"/>
    </row>
    <row r="43" spans="1:35" s="58" customFormat="1" x14ac:dyDescent="0.25">
      <c r="A43" s="176"/>
      <c r="B43" s="94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93"/>
      <c r="AI43" s="176"/>
    </row>
    <row r="44" spans="1:35" s="58" customFormat="1" x14ac:dyDescent="0.25">
      <c r="A44" s="176"/>
      <c r="B44" s="94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93"/>
      <c r="AI44" s="176"/>
    </row>
    <row r="45" spans="1:35" s="58" customFormat="1" x14ac:dyDescent="0.25">
      <c r="A45" s="176"/>
      <c r="B45" s="94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93"/>
      <c r="AI45" s="176"/>
    </row>
    <row r="46" spans="1:35" s="58" customFormat="1" x14ac:dyDescent="0.25">
      <c r="A46" s="176"/>
      <c r="B46" s="94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  <c r="AH46" s="93"/>
      <c r="AI46" s="176"/>
    </row>
    <row r="47" spans="1:35" s="58" customFormat="1" x14ac:dyDescent="0.25">
      <c r="A47" s="176"/>
      <c r="B47" s="94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  <c r="Y47" s="123"/>
      <c r="Z47" s="123"/>
      <c r="AA47" s="123"/>
      <c r="AB47" s="123"/>
      <c r="AC47" s="123"/>
      <c r="AD47" s="123"/>
      <c r="AE47" s="123"/>
      <c r="AF47" s="123"/>
      <c r="AG47" s="123"/>
      <c r="AH47" s="93"/>
      <c r="AI47" s="176"/>
    </row>
    <row r="48" spans="1:35" s="58" customFormat="1" x14ac:dyDescent="0.25">
      <c r="A48" s="176"/>
      <c r="B48" s="94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3"/>
      <c r="AB48" s="123"/>
      <c r="AC48" s="123"/>
      <c r="AD48" s="123"/>
      <c r="AE48" s="123"/>
      <c r="AF48" s="123"/>
      <c r="AG48" s="123"/>
      <c r="AH48" s="93"/>
      <c r="AI48" s="176"/>
    </row>
    <row r="49" spans="1:35" s="58" customFormat="1" x14ac:dyDescent="0.25">
      <c r="A49" s="176"/>
      <c r="B49" s="94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93"/>
      <c r="AI49" s="176"/>
    </row>
    <row r="50" spans="1:35" s="58" customFormat="1" x14ac:dyDescent="0.25">
      <c r="A50" s="176"/>
      <c r="B50" s="94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3"/>
      <c r="AB50" s="123"/>
      <c r="AC50" s="123"/>
      <c r="AD50" s="123"/>
      <c r="AE50" s="123"/>
      <c r="AF50" s="123"/>
      <c r="AG50" s="123"/>
      <c r="AH50" s="93"/>
      <c r="AI50" s="176"/>
    </row>
    <row r="51" spans="1:35" s="58" customFormat="1" x14ac:dyDescent="0.25">
      <c r="A51" s="176"/>
      <c r="B51" s="94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08"/>
      <c r="AD51" s="208"/>
      <c r="AE51" s="208"/>
      <c r="AF51" s="208"/>
      <c r="AG51" s="208"/>
      <c r="AH51" s="93"/>
      <c r="AI51" s="176"/>
    </row>
    <row r="52" spans="1:35" s="58" customFormat="1" x14ac:dyDescent="0.25">
      <c r="A52" s="176"/>
      <c r="B52" s="94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  <c r="AH52" s="93"/>
      <c r="AI52" s="176"/>
    </row>
    <row r="53" spans="1:35" s="58" customFormat="1" x14ac:dyDescent="0.25">
      <c r="A53" s="176"/>
      <c r="B53" s="94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93"/>
      <c r="AI53" s="176"/>
    </row>
    <row r="54" spans="1:35" s="58" customFormat="1" x14ac:dyDescent="0.25">
      <c r="A54" s="176"/>
      <c r="B54" s="94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  <c r="AH54" s="93"/>
      <c r="AI54" s="176"/>
    </row>
    <row r="55" spans="1:35" s="58" customFormat="1" x14ac:dyDescent="0.25">
      <c r="A55" s="176"/>
      <c r="B55" s="94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93"/>
      <c r="AI55" s="176"/>
    </row>
    <row r="56" spans="1:35" s="58" customFormat="1" x14ac:dyDescent="0.25">
      <c r="A56" s="176"/>
      <c r="B56" s="94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93"/>
      <c r="AI56" s="176"/>
    </row>
    <row r="57" spans="1:35" s="58" customFormat="1" x14ac:dyDescent="0.25">
      <c r="A57" s="176"/>
      <c r="B57" s="94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  <c r="AA57" s="123"/>
      <c r="AB57" s="123"/>
      <c r="AC57" s="123"/>
      <c r="AD57" s="123"/>
      <c r="AE57" s="123"/>
      <c r="AF57" s="123"/>
      <c r="AG57" s="123"/>
      <c r="AH57" s="93"/>
      <c r="AI57" s="176"/>
    </row>
    <row r="58" spans="1:35" s="58" customFormat="1" x14ac:dyDescent="0.25">
      <c r="A58" s="176"/>
      <c r="B58" s="94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93"/>
      <c r="AI58" s="176"/>
    </row>
    <row r="59" spans="1:35" s="58" customFormat="1" x14ac:dyDescent="0.25">
      <c r="A59" s="176"/>
      <c r="B59" s="94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123"/>
      <c r="AH59" s="93"/>
      <c r="AI59" s="176"/>
    </row>
    <row r="60" spans="1:35" s="58" customFormat="1" x14ac:dyDescent="0.25">
      <c r="A60" s="176"/>
      <c r="B60" s="94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93"/>
      <c r="AI60" s="176"/>
    </row>
    <row r="61" spans="1:35" s="58" customFormat="1" x14ac:dyDescent="0.25">
      <c r="A61" s="176"/>
      <c r="B61" s="94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3"/>
      <c r="AB61" s="123"/>
      <c r="AC61" s="123"/>
      <c r="AD61" s="123"/>
      <c r="AE61" s="123"/>
      <c r="AF61" s="123"/>
      <c r="AG61" s="123"/>
      <c r="AH61" s="93"/>
      <c r="AI61" s="176"/>
    </row>
    <row r="62" spans="1:35" s="58" customFormat="1" x14ac:dyDescent="0.25">
      <c r="A62" s="176"/>
      <c r="B62" s="94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  <c r="AE62" s="123"/>
      <c r="AF62" s="123"/>
      <c r="AG62" s="123"/>
      <c r="AH62" s="93"/>
      <c r="AI62" s="176"/>
    </row>
    <row r="63" spans="1:35" s="58" customFormat="1" x14ac:dyDescent="0.25">
      <c r="A63" s="176"/>
      <c r="B63" s="94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  <c r="AE63" s="123"/>
      <c r="AF63" s="123"/>
      <c r="AG63" s="123"/>
      <c r="AH63" s="93"/>
      <c r="AI63" s="176"/>
    </row>
    <row r="64" spans="1:35" s="58" customFormat="1" x14ac:dyDescent="0.25">
      <c r="A64" s="176"/>
      <c r="B64" s="94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  <c r="AF64" s="123"/>
      <c r="AG64" s="123"/>
      <c r="AH64" s="93"/>
      <c r="AI64" s="176"/>
    </row>
    <row r="65" spans="1:35" s="58" customFormat="1" x14ac:dyDescent="0.25">
      <c r="A65" s="176"/>
      <c r="B65" s="94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93"/>
      <c r="AI65" s="176"/>
    </row>
    <row r="66" spans="1:35" s="58" customFormat="1" x14ac:dyDescent="0.25">
      <c r="A66" s="176"/>
      <c r="B66" s="94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93"/>
      <c r="AI66" s="176"/>
    </row>
    <row r="67" spans="1:35" s="58" customFormat="1" x14ac:dyDescent="0.25">
      <c r="A67" s="176"/>
      <c r="B67" s="94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93"/>
      <c r="AI67" s="176"/>
    </row>
    <row r="68" spans="1:35" s="58" customFormat="1" x14ac:dyDescent="0.25">
      <c r="A68" s="176"/>
      <c r="B68" s="94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93"/>
      <c r="AI68" s="176"/>
    </row>
    <row r="69" spans="1:35" s="58" customFormat="1" x14ac:dyDescent="0.25">
      <c r="A69" s="176"/>
      <c r="B69" s="94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93"/>
      <c r="AI69" s="176"/>
    </row>
    <row r="70" spans="1:35" s="58" customFormat="1" x14ac:dyDescent="0.25">
      <c r="A70" s="176"/>
      <c r="B70" s="94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93"/>
      <c r="AI70" s="176"/>
    </row>
    <row r="71" spans="1:35" s="58" customFormat="1" x14ac:dyDescent="0.25">
      <c r="A71" s="176"/>
      <c r="B71" s="94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93"/>
      <c r="AI71" s="176"/>
    </row>
    <row r="72" spans="1:35" s="58" customFormat="1" x14ac:dyDescent="0.25">
      <c r="A72" s="176"/>
      <c r="B72" s="94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93"/>
      <c r="AI72" s="176"/>
    </row>
    <row r="73" spans="1:35" s="58" customFormat="1" x14ac:dyDescent="0.25">
      <c r="A73" s="176"/>
      <c r="B73" s="94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93"/>
      <c r="AI73" s="176"/>
    </row>
    <row r="74" spans="1:35" s="58" customFormat="1" x14ac:dyDescent="0.25">
      <c r="A74" s="176"/>
      <c r="B74" s="94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93"/>
      <c r="AI74" s="176"/>
    </row>
    <row r="75" spans="1:35" s="58" customFormat="1" x14ac:dyDescent="0.25">
      <c r="A75" s="176"/>
      <c r="B75" s="94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93"/>
      <c r="AI75" s="176"/>
    </row>
    <row r="76" spans="1:35" s="58" customFormat="1" x14ac:dyDescent="0.25">
      <c r="A76" s="176"/>
      <c r="B76" s="94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93"/>
      <c r="AI76" s="176"/>
    </row>
    <row r="77" spans="1:35" s="58" customFormat="1" x14ac:dyDescent="0.25">
      <c r="A77" s="176"/>
      <c r="B77" s="94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93"/>
      <c r="AI77" s="176"/>
    </row>
    <row r="78" spans="1:35" s="58" customFormat="1" x14ac:dyDescent="0.25">
      <c r="A78" s="176"/>
      <c r="B78" s="94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93"/>
      <c r="AI78" s="176"/>
    </row>
    <row r="79" spans="1:35" s="58" customFormat="1" x14ac:dyDescent="0.25">
      <c r="A79" s="176"/>
      <c r="B79" s="94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93"/>
      <c r="AI79" s="176"/>
    </row>
    <row r="80" spans="1:35" s="58" customFormat="1" x14ac:dyDescent="0.25">
      <c r="A80" s="176"/>
      <c r="B80" s="94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93"/>
      <c r="AI80" s="176"/>
    </row>
    <row r="81" spans="1:35" s="58" customFormat="1" x14ac:dyDescent="0.25">
      <c r="A81" s="176"/>
      <c r="B81" s="94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93"/>
      <c r="AI81" s="176"/>
    </row>
    <row r="82" spans="1:35" s="58" customFormat="1" x14ac:dyDescent="0.25">
      <c r="A82" s="176"/>
      <c r="B82" s="94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93"/>
      <c r="AI82" s="176"/>
    </row>
    <row r="83" spans="1:35" s="58" customFormat="1" x14ac:dyDescent="0.25">
      <c r="A83" s="176"/>
      <c r="B83" s="94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93"/>
      <c r="AI83" s="176"/>
    </row>
    <row r="84" spans="1:35" s="58" customFormat="1" x14ac:dyDescent="0.25">
      <c r="A84" s="176"/>
      <c r="B84" s="94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93"/>
      <c r="AI84" s="176"/>
    </row>
    <row r="85" spans="1:35" s="58" customFormat="1" x14ac:dyDescent="0.25">
      <c r="A85" s="176"/>
      <c r="B85" s="94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93"/>
      <c r="AI85" s="176"/>
    </row>
    <row r="86" spans="1:35" s="58" customFormat="1" x14ac:dyDescent="0.25">
      <c r="A86" s="176"/>
      <c r="B86" s="94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93"/>
      <c r="AI86" s="176"/>
    </row>
    <row r="87" spans="1:35" s="58" customFormat="1" x14ac:dyDescent="0.25">
      <c r="A87" s="176"/>
      <c r="B87" s="94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93"/>
      <c r="AI87" s="176"/>
    </row>
    <row r="88" spans="1:35" s="58" customFormat="1" x14ac:dyDescent="0.25">
      <c r="A88" s="176"/>
      <c r="B88" s="94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93"/>
      <c r="AI88" s="176"/>
    </row>
    <row r="89" spans="1:35" s="58" customFormat="1" x14ac:dyDescent="0.25">
      <c r="A89" s="176"/>
      <c r="B89" s="94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93"/>
      <c r="AI89" s="176"/>
    </row>
    <row r="90" spans="1:35" s="58" customFormat="1" x14ac:dyDescent="0.25">
      <c r="A90" s="176"/>
      <c r="B90" s="94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93"/>
      <c r="AI90" s="176"/>
    </row>
    <row r="91" spans="1:35" s="58" customFormat="1" x14ac:dyDescent="0.25">
      <c r="A91" s="176"/>
      <c r="B91" s="94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93"/>
      <c r="AI91" s="176"/>
    </row>
    <row r="92" spans="1:35" s="58" customFormat="1" x14ac:dyDescent="0.25">
      <c r="A92" s="176"/>
      <c r="B92" s="94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93"/>
      <c r="AI92" s="176"/>
    </row>
    <row r="93" spans="1:35" s="58" customFormat="1" x14ac:dyDescent="0.25">
      <c r="A93" s="176"/>
      <c r="B93" s="94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93"/>
      <c r="AI93" s="176"/>
    </row>
    <row r="94" spans="1:35" s="58" customFormat="1" x14ac:dyDescent="0.25">
      <c r="A94" s="176"/>
      <c r="B94" s="94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93"/>
      <c r="AI94" s="176"/>
    </row>
    <row r="95" spans="1:35" s="58" customFormat="1" x14ac:dyDescent="0.25">
      <c r="A95" s="176"/>
      <c r="B95" s="94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93"/>
      <c r="AI95" s="176"/>
    </row>
    <row r="96" spans="1:35" s="58" customFormat="1" x14ac:dyDescent="0.25">
      <c r="A96" s="176"/>
      <c r="B96" s="94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93"/>
      <c r="AI96" s="176"/>
    </row>
    <row r="97" spans="1:35" s="58" customFormat="1" x14ac:dyDescent="0.25">
      <c r="A97" s="176"/>
      <c r="B97" s="94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93"/>
      <c r="AI97" s="176"/>
    </row>
    <row r="98" spans="1:35" s="58" customFormat="1" x14ac:dyDescent="0.25">
      <c r="A98" s="176"/>
      <c r="B98" s="94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93"/>
      <c r="AI98" s="176"/>
    </row>
    <row r="99" spans="1:35" s="58" customFormat="1" x14ac:dyDescent="0.25">
      <c r="A99" s="176"/>
      <c r="B99" s="94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93"/>
      <c r="AI99" s="176"/>
    </row>
    <row r="100" spans="1:35" s="58" customFormat="1" x14ac:dyDescent="0.25">
      <c r="A100" s="176"/>
      <c r="B100" s="94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93"/>
      <c r="AI100" s="176"/>
    </row>
    <row r="101" spans="1:35" s="58" customFormat="1" x14ac:dyDescent="0.25">
      <c r="A101" s="176"/>
      <c r="B101" s="94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93"/>
      <c r="AI101" s="176"/>
    </row>
    <row r="102" spans="1:35" s="58" customFormat="1" x14ac:dyDescent="0.25">
      <c r="A102" s="176"/>
      <c r="B102" s="94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93"/>
      <c r="AI102" s="176"/>
    </row>
    <row r="103" spans="1:35" s="58" customFormat="1" x14ac:dyDescent="0.25">
      <c r="A103" s="176"/>
      <c r="B103" s="94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93"/>
      <c r="AI103" s="176"/>
    </row>
    <row r="104" spans="1:35" s="58" customFormat="1" x14ac:dyDescent="0.25">
      <c r="A104" s="176"/>
      <c r="B104" s="94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93"/>
      <c r="AI104" s="176"/>
    </row>
    <row r="105" spans="1:35" s="58" customFormat="1" ht="15.75" thickBot="1" x14ac:dyDescent="0.3">
      <c r="A105" s="176"/>
      <c r="B105" s="95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7"/>
      <c r="AI105" s="176"/>
    </row>
    <row r="106" spans="1:35" s="176" customFormat="1" x14ac:dyDescent="0.25"/>
    <row r="107" spans="1:35" s="176" customFormat="1" x14ac:dyDescent="0.25"/>
    <row r="108" spans="1:35" s="176" customFormat="1" x14ac:dyDescent="0.25"/>
  </sheetData>
  <mergeCells count="2">
    <mergeCell ref="B2:AH2"/>
    <mergeCell ref="B3:AH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13">
    <tabColor rgb="FFFFC000"/>
  </sheetPr>
  <dimension ref="A1:E26"/>
  <sheetViews>
    <sheetView workbookViewId="0">
      <selection activeCell="B26" sqref="B26"/>
    </sheetView>
  </sheetViews>
  <sheetFormatPr defaultRowHeight="15" x14ac:dyDescent="0.25"/>
  <cols>
    <col min="1" max="1" width="20.7109375" customWidth="1"/>
    <col min="2" max="2" width="19.7109375" customWidth="1"/>
    <col min="3" max="3" width="20.7109375" customWidth="1"/>
    <col min="4" max="4" width="12.140625" customWidth="1"/>
    <col min="5" max="5" width="20.7109375" customWidth="1"/>
  </cols>
  <sheetData>
    <row r="1" spans="1:5" x14ac:dyDescent="0.25">
      <c r="B1" t="s">
        <v>4</v>
      </c>
      <c r="C1" t="s">
        <v>36</v>
      </c>
      <c r="D1" t="s">
        <v>37</v>
      </c>
      <c r="E1" t="s">
        <v>28</v>
      </c>
    </row>
    <row r="2" spans="1:5" x14ac:dyDescent="0.25">
      <c r="C2" t="s">
        <v>5</v>
      </c>
      <c r="D2" t="s">
        <v>3</v>
      </c>
      <c r="E2" t="s">
        <v>6</v>
      </c>
    </row>
    <row r="3" spans="1:5" x14ac:dyDescent="0.25">
      <c r="B3" t="s">
        <v>5</v>
      </c>
      <c r="C3" t="s">
        <v>7</v>
      </c>
      <c r="D3" t="s">
        <v>8</v>
      </c>
      <c r="E3" t="s">
        <v>7</v>
      </c>
    </row>
    <row r="4" spans="1:5" x14ac:dyDescent="0.25">
      <c r="B4" t="s">
        <v>15</v>
      </c>
      <c r="C4" t="s">
        <v>19</v>
      </c>
      <c r="D4" t="s">
        <v>9</v>
      </c>
      <c r="E4" t="s">
        <v>8</v>
      </c>
    </row>
    <row r="5" spans="1:5" x14ac:dyDescent="0.25">
      <c r="B5" t="s">
        <v>16</v>
      </c>
      <c r="C5" t="s">
        <v>16</v>
      </c>
      <c r="D5" t="s">
        <v>11</v>
      </c>
      <c r="E5" t="s">
        <v>19</v>
      </c>
    </row>
    <row r="6" spans="1:5" x14ac:dyDescent="0.25">
      <c r="B6" t="s">
        <v>14</v>
      </c>
      <c r="C6" t="s">
        <v>13</v>
      </c>
      <c r="E6" t="s">
        <v>10</v>
      </c>
    </row>
    <row r="7" spans="1:5" x14ac:dyDescent="0.25">
      <c r="B7" t="s">
        <v>17</v>
      </c>
      <c r="C7" t="s">
        <v>14</v>
      </c>
      <c r="E7" t="s">
        <v>18</v>
      </c>
    </row>
    <row r="8" spans="1:5" x14ac:dyDescent="0.25">
      <c r="C8" t="s">
        <v>17</v>
      </c>
      <c r="E8" t="s">
        <v>12</v>
      </c>
    </row>
    <row r="9" spans="1:5" x14ac:dyDescent="0.25">
      <c r="E9" t="s">
        <v>13</v>
      </c>
    </row>
    <row r="11" spans="1:5" x14ac:dyDescent="0.25">
      <c r="A11" t="s">
        <v>3</v>
      </c>
      <c r="B11">
        <v>0</v>
      </c>
      <c r="C11">
        <v>0</v>
      </c>
      <c r="D11">
        <v>1</v>
      </c>
      <c r="E11">
        <v>0</v>
      </c>
    </row>
    <row r="12" spans="1:5" x14ac:dyDescent="0.25">
      <c r="A12" t="s">
        <v>5</v>
      </c>
      <c r="B12">
        <v>1</v>
      </c>
      <c r="C12">
        <v>1</v>
      </c>
      <c r="D12">
        <v>0</v>
      </c>
      <c r="E12">
        <v>0</v>
      </c>
    </row>
    <row r="13" spans="1:5" x14ac:dyDescent="0.25">
      <c r="A13" t="s">
        <v>6</v>
      </c>
      <c r="B13">
        <v>0</v>
      </c>
      <c r="C13">
        <v>0</v>
      </c>
      <c r="D13">
        <v>0</v>
      </c>
      <c r="E13">
        <v>1</v>
      </c>
    </row>
    <row r="14" spans="1:5" x14ac:dyDescent="0.25">
      <c r="A14" t="s">
        <v>15</v>
      </c>
      <c r="B14">
        <v>1</v>
      </c>
      <c r="C14">
        <v>0</v>
      </c>
      <c r="D14">
        <v>0</v>
      </c>
      <c r="E14">
        <v>0</v>
      </c>
    </row>
    <row r="15" spans="1:5" x14ac:dyDescent="0.25">
      <c r="A15" t="s">
        <v>7</v>
      </c>
      <c r="B15">
        <v>0</v>
      </c>
      <c r="C15">
        <v>1</v>
      </c>
      <c r="D15">
        <v>0</v>
      </c>
      <c r="E15">
        <v>1</v>
      </c>
    </row>
    <row r="16" spans="1:5" x14ac:dyDescent="0.25">
      <c r="A16" t="s">
        <v>8</v>
      </c>
      <c r="B16">
        <v>0</v>
      </c>
      <c r="C16">
        <v>0</v>
      </c>
      <c r="D16">
        <v>1</v>
      </c>
      <c r="E16">
        <v>1</v>
      </c>
    </row>
    <row r="17" spans="1:5" x14ac:dyDescent="0.25">
      <c r="A17" t="s">
        <v>19</v>
      </c>
      <c r="B17">
        <v>0</v>
      </c>
      <c r="C17">
        <v>1</v>
      </c>
      <c r="D17">
        <v>0</v>
      </c>
      <c r="E17">
        <v>1</v>
      </c>
    </row>
    <row r="18" spans="1:5" x14ac:dyDescent="0.25">
      <c r="A18" t="s">
        <v>9</v>
      </c>
      <c r="B18">
        <v>0</v>
      </c>
      <c r="C18">
        <v>0</v>
      </c>
      <c r="D18">
        <v>1</v>
      </c>
      <c r="E18">
        <v>0</v>
      </c>
    </row>
    <row r="19" spans="1:5" x14ac:dyDescent="0.25">
      <c r="A19" t="s">
        <v>10</v>
      </c>
      <c r="B19">
        <v>0</v>
      </c>
      <c r="C19">
        <v>0</v>
      </c>
      <c r="D19">
        <v>0</v>
      </c>
      <c r="E19">
        <v>1</v>
      </c>
    </row>
    <row r="20" spans="1:5" x14ac:dyDescent="0.25">
      <c r="A20" t="s">
        <v>18</v>
      </c>
      <c r="B20">
        <v>0</v>
      </c>
      <c r="C20">
        <v>0</v>
      </c>
      <c r="D20">
        <v>0</v>
      </c>
      <c r="E20">
        <v>1</v>
      </c>
    </row>
    <row r="21" spans="1:5" x14ac:dyDescent="0.25">
      <c r="A21" t="s">
        <v>16</v>
      </c>
      <c r="B21">
        <v>1</v>
      </c>
      <c r="C21">
        <v>1</v>
      </c>
      <c r="D21">
        <v>0</v>
      </c>
      <c r="E21">
        <v>0</v>
      </c>
    </row>
    <row r="22" spans="1:5" x14ac:dyDescent="0.25">
      <c r="A22" t="s">
        <v>11</v>
      </c>
      <c r="B22">
        <v>0</v>
      </c>
      <c r="C22">
        <v>0</v>
      </c>
      <c r="D22">
        <v>1</v>
      </c>
      <c r="E22">
        <v>0</v>
      </c>
    </row>
    <row r="23" spans="1:5" x14ac:dyDescent="0.25">
      <c r="A23" t="s">
        <v>12</v>
      </c>
      <c r="B23">
        <v>0</v>
      </c>
      <c r="C23">
        <v>0</v>
      </c>
      <c r="D23">
        <v>0</v>
      </c>
      <c r="E23">
        <v>1</v>
      </c>
    </row>
    <row r="24" spans="1:5" x14ac:dyDescent="0.25">
      <c r="A24" t="s">
        <v>13</v>
      </c>
      <c r="B24">
        <v>0</v>
      </c>
      <c r="C24">
        <v>1</v>
      </c>
      <c r="D24">
        <v>0</v>
      </c>
      <c r="E24">
        <v>1</v>
      </c>
    </row>
    <row r="25" spans="1:5" x14ac:dyDescent="0.25">
      <c r="A25" t="s">
        <v>14</v>
      </c>
      <c r="B25">
        <v>1</v>
      </c>
      <c r="C25">
        <v>1</v>
      </c>
      <c r="D25">
        <v>0</v>
      </c>
      <c r="E25">
        <v>0</v>
      </c>
    </row>
    <row r="26" spans="1:5" x14ac:dyDescent="0.25">
      <c r="A26" t="s">
        <v>38</v>
      </c>
      <c r="B26">
        <v>1</v>
      </c>
      <c r="C26">
        <v>1</v>
      </c>
      <c r="D26">
        <v>0</v>
      </c>
      <c r="E26">
        <v>0</v>
      </c>
    </row>
  </sheetData>
  <sortState xmlns:xlrd2="http://schemas.microsoft.com/office/spreadsheetml/2017/richdata2" ref="E2:E9">
    <sortCondition ref="E2"/>
  </sortState>
  <conditionalFormatting sqref="J3:J1990">
    <cfRule type="expression" priority="1">
      <formula>OR($A$11,$A$13,$A$14,$A$16,$A$18,$A$19,$A$20,$A$21,$A$22,$A$23)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9</vt:i4>
      </vt:variant>
    </vt:vector>
  </HeadingPairs>
  <TitlesOfParts>
    <vt:vector size="9" baseType="lpstr">
      <vt:lpstr>Wprowadzenie</vt:lpstr>
      <vt:lpstr>Wydane warunki</vt:lpstr>
      <vt:lpstr>Zawarta umowa</vt:lpstr>
      <vt:lpstr>Odmowy</vt:lpstr>
      <vt:lpstr>Projekty z danego zakresu mocy</vt:lpstr>
      <vt:lpstr>Zestawienie ogólnokrajowe</vt:lpstr>
      <vt:lpstr>Deweloperzy zestawienie </vt:lpstr>
      <vt:lpstr>Mapy</vt:lpstr>
      <vt:lpstr>operatorzy woj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2023-11-03T09:39:26Z</dcterms:modified>
</cp:coreProperties>
</file>