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iagrams/data1.xml" ContentType="application/vnd.openxmlformats-officedocument.drawingml.diagramData+xml"/>
  <Override PartName="/xl/diagrams/layout1.xml" ContentType="application/vnd.openxmlformats-officedocument.drawingml.diagramLayout+xml"/>
  <Override PartName="/xl/diagrams/quickStyle1.xml" ContentType="application/vnd.openxmlformats-officedocument.drawingml.diagramStyle+xml"/>
  <Override PartName="/xl/diagrams/colors1.xml" ContentType="application/vnd.openxmlformats-officedocument.drawingml.diagramColors+xml"/>
  <Override PartName="/xl/diagrams/drawing1.xml" ContentType="application/vnd.ms-office.drawingml.diagramDrawing+xml"/>
  <Override PartName="/xl/diagrams/data2.xml" ContentType="application/vnd.openxmlformats-officedocument.drawingml.diagramData+xml"/>
  <Override PartName="/xl/diagrams/layout2.xml" ContentType="application/vnd.openxmlformats-officedocument.drawingml.diagramLayout+xml"/>
  <Override PartName="/xl/diagrams/quickStyle2.xml" ContentType="application/vnd.openxmlformats-officedocument.drawingml.diagramStyle+xml"/>
  <Override PartName="/xl/diagrams/colors2.xml" ContentType="application/vnd.openxmlformats-officedocument.drawingml.diagramColors+xml"/>
  <Override PartName="/xl/diagrams/drawing2.xml" ContentType="application/vnd.ms-office.drawingml.diagramDrawing+xml"/>
  <Override PartName="/xl/diagrams/data3.xml" ContentType="application/vnd.openxmlformats-officedocument.drawingml.diagramData+xml"/>
  <Override PartName="/xl/diagrams/layout3.xml" ContentType="application/vnd.openxmlformats-officedocument.drawingml.diagramLayout+xml"/>
  <Override PartName="/xl/diagrams/quickStyle3.xml" ContentType="application/vnd.openxmlformats-officedocument.drawingml.diagramStyle+xml"/>
  <Override PartName="/xl/diagrams/colors3.xml" ContentType="application/vnd.openxmlformats-officedocument.drawingml.diagramColors+xml"/>
  <Override PartName="/xl/diagrams/drawing3.xml" ContentType="application/vnd.ms-office.drawingml.diagram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drawings/drawing5.xml" ContentType="application/vnd.openxmlformats-officedocument.drawingml.chartshapes+xml"/>
  <Override PartName="/xl/charts/chart2.xml" ContentType="application/vnd.openxmlformats-officedocument.drawingml.chart+xml"/>
  <Override PartName="/xl/theme/themeOverride2.xml" ContentType="application/vnd.openxmlformats-officedocument.themeOverride+xml"/>
  <Override PartName="/xl/drawings/drawing6.xml" ContentType="application/vnd.openxmlformats-officedocument.drawingml.chartshapes+xml"/>
  <Override PartName="/xl/charts/chart3.xml" ContentType="application/vnd.openxmlformats-officedocument.drawingml.chart+xml"/>
  <Override PartName="/xl/theme/themeOverride3.xml" ContentType="application/vnd.openxmlformats-officedocument.themeOverride+xml"/>
  <Override PartName="/xl/drawings/drawing7.xml" ContentType="application/vnd.openxmlformats-officedocument.drawingml.chartshapes+xml"/>
  <Override PartName="/xl/charts/chart4.xml" ContentType="application/vnd.openxmlformats-officedocument.drawingml.chart+xml"/>
  <Override PartName="/xl/theme/themeOverride4.xml" ContentType="application/vnd.openxmlformats-officedocument.themeOverride+xml"/>
  <Override PartName="/xl/drawings/drawing8.xml" ContentType="application/vnd.openxmlformats-officedocument.drawingml.chartshapes+xml"/>
  <Override PartName="/xl/charts/chart5.xml" ContentType="application/vnd.openxmlformats-officedocument.drawingml.chart+xml"/>
  <Override PartName="/xl/theme/themeOverride5.xml" ContentType="application/vnd.openxmlformats-officedocument.themeOverride+xml"/>
  <Override PartName="/xl/drawings/drawing9.xml" ContentType="application/vnd.openxmlformats-officedocument.drawingml.chartshapes+xml"/>
  <Override PartName="/xl/charts/chart6.xml" ContentType="application/vnd.openxmlformats-officedocument.drawingml.chart+xml"/>
  <Override PartName="/xl/theme/themeOverride6.xml" ContentType="application/vnd.openxmlformats-officedocument.themeOverride+xml"/>
  <Override PartName="/xl/drawings/drawing10.xml" ContentType="application/vnd.openxmlformats-officedocument.drawingml.chartshapes+xml"/>
  <Override PartName="/xl/charts/chartEx1.xml" ContentType="application/vnd.ms-office.chartex+xml"/>
  <Override PartName="/xl/charts/style1.xml" ContentType="application/vnd.ms-office.chartstyle+xml"/>
  <Override PartName="/xl/charts/colors1.xml" ContentType="application/vnd.ms-office.chartcolorstyle+xml"/>
  <Override PartName="/xl/charts/chartEx2.xml" ContentType="application/vnd.ms-office.chartex+xml"/>
  <Override PartName="/xl/charts/style2.xml" ContentType="application/vnd.ms-office.chartstyle+xml"/>
  <Override PartName="/xl/charts/colors2.xml" ContentType="application/vnd.ms-office.chartcolorstyle+xml"/>
  <Override PartName="/xl/charts/chartEx3.xml" ContentType="application/vnd.ms-office.chartex+xml"/>
  <Override PartName="/xl/charts/style3.xml" ContentType="application/vnd.ms-office.chartstyle+xml"/>
  <Override PartName="/xl/charts/colors3.xml" ContentType="application/vnd.ms-office.chartcolorstyle+xml"/>
  <Override PartName="/xl/drawings/drawing11.xml" ContentType="application/vnd.openxmlformats-officedocument.drawing+xml"/>
  <Override PartName="/xl/charts/chart7.xml" ContentType="application/vnd.openxmlformats-officedocument.drawingml.chart+xml"/>
  <Override PartName="/xl/theme/themeOverride7.xml" ContentType="application/vnd.openxmlformats-officedocument.themeOverride+xml"/>
  <Override PartName="/xl/drawings/drawing12.xml" ContentType="application/vnd.openxmlformats-officedocument.drawingml.chartshapes+xml"/>
  <Override PartName="/xl/charts/chart8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13.xml" ContentType="application/vnd.openxmlformats-officedocument.drawingml.chartshapes+xml"/>
  <Override PartName="/xl/drawings/drawing14.xml" ContentType="application/vnd.openxmlformats-officedocument.drawing+xml"/>
  <Override PartName="/xl/charts/chart9.xml" ContentType="application/vnd.openxmlformats-officedocument.drawingml.chart+xml"/>
  <Override PartName="/xl/theme/themeOverride8.xml" ContentType="application/vnd.openxmlformats-officedocument.themeOverride+xml"/>
  <Override PartName="/xl/drawings/drawing15.xml" ContentType="application/vnd.openxmlformats-officedocument.drawingml.chartshapes+xml"/>
  <Override PartName="/xl/charts/chart10.xml" ContentType="application/vnd.openxmlformats-officedocument.drawingml.chart+xml"/>
  <Override PartName="/xl/theme/themeOverride9.xml" ContentType="application/vnd.openxmlformats-officedocument.themeOverride+xml"/>
  <Override PartName="/xl/drawings/drawing16.xml" ContentType="application/vnd.openxmlformats-officedocument.drawingml.chartshapes+xml"/>
  <Override PartName="/xl/drawings/drawing1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updateLinks="never"/>
  <mc:AlternateContent xmlns:mc="http://schemas.openxmlformats.org/markup-compatibility/2006">
    <mc:Choice Requires="x15">
      <x15ac:absPath xmlns:x15ac="http://schemas.microsoft.com/office/spreadsheetml/2010/11/ac" url="P:\Projekty\Realizowane\Produkty i analizy IEO\BAZY\SKLEP - aktualne\Fubkcjonujące PV 08.26\"/>
    </mc:Choice>
  </mc:AlternateContent>
  <xr:revisionPtr revIDLastSave="0" documentId="8_{69599F95-9A52-4B84-9AEB-72D9F60DFA46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Wstęp" sheetId="2" r:id="rId1"/>
    <sheet name="Farmy" sheetId="7" r:id="rId2"/>
    <sheet name="Małe instalacje" sheetId="23" r:id="rId3"/>
    <sheet name="Analiza" sheetId="15" r:id="rId4"/>
    <sheet name="Operatorzy zestawienie " sheetId="19" r:id="rId5"/>
    <sheet name="PV na tle innych OZE" sheetId="21" r:id="rId6"/>
    <sheet name="Mapy" sheetId="10" r:id="rId7"/>
  </sheets>
  <externalReferences>
    <externalReference r:id="rId8"/>
  </externalReferences>
  <definedNames>
    <definedName name="_xlnm._FilterDatabase" localSheetId="1" hidden="1">Farmy!$B$7:$R$17</definedName>
    <definedName name="_xlnm._FilterDatabase" localSheetId="2" hidden="1">'Małe instalacje'!$B$7:$P$7</definedName>
    <definedName name="_xlchart.v5.0" hidden="1">'[1]Analizy PV'!$E$32</definedName>
    <definedName name="_xlchart.v5.1" hidden="1">Analiza!$E$43</definedName>
    <definedName name="_xlchart.v5.10" hidden="1">'[1]Analizy PV'!$E$32</definedName>
    <definedName name="_xlchart.v5.11" hidden="1">Analiza!$E$43</definedName>
    <definedName name="_xlchart.v5.12" hidden="1">Analiza!$E$44:$E$59</definedName>
    <definedName name="_xlchart.v5.13" hidden="1">Analiza!$H$42</definedName>
    <definedName name="_xlchart.v5.14" hidden="1">Analiza!$T$44:$T$59</definedName>
    <definedName name="_xlchart.v5.2" hidden="1">Analiza!$E$44:$E$59</definedName>
    <definedName name="_xlchart.v5.3" hidden="1">Analiza!$S$42</definedName>
    <definedName name="_xlchart.v5.4" hidden="1">Analiza!$S$44:$S$59</definedName>
    <definedName name="_xlchart.v5.5" hidden="1">'[1]Analizy PV'!$E$32</definedName>
    <definedName name="_xlchart.v5.6" hidden="1">Analiza!$E$43</definedName>
    <definedName name="_xlchart.v5.7" hidden="1">Analiza!$E$44:$E$59</definedName>
    <definedName name="_xlchart.v5.8" hidden="1">Analiza!$R$42</definedName>
    <definedName name="_xlchart.v5.9" hidden="1">Analiza!$R$44:$R$59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51" i="21" l="1"/>
  <c r="J51" i="21"/>
  <c r="I51" i="21"/>
  <c r="H51" i="21"/>
  <c r="G51" i="21"/>
  <c r="F106" i="15"/>
  <c r="E106" i="15"/>
  <c r="F105" i="15"/>
  <c r="E105" i="15"/>
  <c r="M45" i="15"/>
  <c r="M46" i="15"/>
  <c r="M47" i="15"/>
  <c r="M48" i="15"/>
  <c r="M49" i="15"/>
  <c r="M50" i="15"/>
  <c r="M51" i="15"/>
  <c r="M52" i="15"/>
  <c r="M53" i="15"/>
  <c r="M54" i="15"/>
  <c r="M55" i="15"/>
  <c r="M56" i="15"/>
  <c r="M57" i="15"/>
  <c r="M58" i="15"/>
  <c r="M59" i="15"/>
  <c r="M44" i="15"/>
  <c r="L45" i="15"/>
  <c r="L46" i="15"/>
  <c r="L47" i="15"/>
  <c r="L48" i="15"/>
  <c r="L49" i="15"/>
  <c r="L50" i="15"/>
  <c r="L51" i="15"/>
  <c r="L52" i="15"/>
  <c r="L53" i="15"/>
  <c r="L54" i="15"/>
  <c r="L55" i="15"/>
  <c r="L56" i="15"/>
  <c r="L57" i="15"/>
  <c r="L58" i="15"/>
  <c r="L59" i="15"/>
  <c r="L44" i="15"/>
  <c r="V15" i="15"/>
  <c r="F15" i="15"/>
  <c r="G15" i="15"/>
  <c r="H15" i="15"/>
  <c r="I15" i="15"/>
  <c r="J15" i="15"/>
  <c r="K15" i="15"/>
  <c r="L15" i="15"/>
  <c r="M15" i="15"/>
  <c r="N15" i="15"/>
  <c r="O15" i="15"/>
  <c r="P15" i="15"/>
  <c r="Q15" i="15"/>
  <c r="R15" i="15"/>
  <c r="S15" i="15"/>
  <c r="T15" i="15"/>
  <c r="U15" i="15"/>
  <c r="E15" i="15"/>
  <c r="V14" i="15"/>
  <c r="F14" i="15"/>
  <c r="G14" i="15"/>
  <c r="H14" i="15"/>
  <c r="I14" i="15"/>
  <c r="J14" i="15"/>
  <c r="K14" i="15"/>
  <c r="L14" i="15"/>
  <c r="M14" i="15"/>
  <c r="N14" i="15"/>
  <c r="O14" i="15"/>
  <c r="P14" i="15"/>
  <c r="Q14" i="15"/>
  <c r="R14" i="15"/>
  <c r="S14" i="15"/>
  <c r="T14" i="15"/>
  <c r="U14" i="15"/>
  <c r="E14" i="15"/>
  <c r="V10" i="15"/>
  <c r="D55" i="19" s="1"/>
  <c r="F10" i="15"/>
  <c r="G10" i="15"/>
  <c r="H10" i="15"/>
  <c r="I10" i="15"/>
  <c r="J10" i="15"/>
  <c r="K10" i="15"/>
  <c r="L10" i="15"/>
  <c r="M10" i="15"/>
  <c r="N10" i="15"/>
  <c r="O10" i="15"/>
  <c r="P10" i="15"/>
  <c r="Q10" i="15"/>
  <c r="R10" i="15"/>
  <c r="S10" i="15"/>
  <c r="T10" i="15"/>
  <c r="U10" i="15"/>
  <c r="E10" i="15"/>
  <c r="V9" i="15"/>
  <c r="E55" i="19" s="1"/>
  <c r="F9" i="15"/>
  <c r="G9" i="15"/>
  <c r="H9" i="15"/>
  <c r="I9" i="15"/>
  <c r="J9" i="15"/>
  <c r="K9" i="15"/>
  <c r="L9" i="15"/>
  <c r="M9" i="15"/>
  <c r="N9" i="15"/>
  <c r="O9" i="15"/>
  <c r="P9" i="15"/>
  <c r="Q9" i="15"/>
  <c r="R9" i="15"/>
  <c r="S9" i="15"/>
  <c r="T9" i="15"/>
  <c r="U9" i="15"/>
  <c r="E9" i="15"/>
  <c r="U7" i="15"/>
  <c r="T7" i="15"/>
  <c r="S7" i="15"/>
  <c r="R7" i="15"/>
  <c r="Q7" i="15"/>
  <c r="P7" i="15"/>
  <c r="O7" i="15"/>
  <c r="N7" i="15"/>
  <c r="M7" i="15"/>
  <c r="L7" i="15"/>
  <c r="K7" i="15"/>
  <c r="J7" i="15"/>
  <c r="I7" i="15"/>
  <c r="H7" i="15"/>
  <c r="G7" i="15"/>
  <c r="F7" i="15"/>
  <c r="E7" i="15"/>
  <c r="U6" i="15"/>
  <c r="T6" i="15"/>
  <c r="S6" i="15"/>
  <c r="R6" i="15"/>
  <c r="Q6" i="15"/>
  <c r="P6" i="15"/>
  <c r="O6" i="15"/>
  <c r="N6" i="15"/>
  <c r="M6" i="15"/>
  <c r="L6" i="15"/>
  <c r="K6" i="15"/>
  <c r="J6" i="15"/>
  <c r="I6" i="15"/>
  <c r="H6" i="15"/>
  <c r="G6" i="15"/>
  <c r="F6" i="15"/>
  <c r="E6" i="15"/>
  <c r="R16" i="15" l="1"/>
  <c r="V20" i="15"/>
  <c r="U20" i="15"/>
  <c r="E20" i="15"/>
  <c r="V16" i="15"/>
  <c r="V19" i="15"/>
  <c r="V21" i="15" s="1"/>
  <c r="O16" i="15"/>
  <c r="S16" i="15"/>
  <c r="T16" i="15"/>
  <c r="Q16" i="15"/>
  <c r="U19" i="15"/>
  <c r="U21" i="15" s="1"/>
  <c r="U16" i="15"/>
  <c r="E16" i="15"/>
  <c r="E19" i="15"/>
  <c r="S20" i="15"/>
  <c r="Q20" i="15"/>
  <c r="F19" i="15"/>
  <c r="G19" i="15"/>
  <c r="M16" i="15"/>
  <c r="G20" i="15"/>
  <c r="G21" i="15" s="1"/>
  <c r="R20" i="15"/>
  <c r="T20" i="15"/>
  <c r="H19" i="15"/>
  <c r="P16" i="15"/>
  <c r="E11" i="15"/>
  <c r="U11" i="15"/>
  <c r="H16" i="15"/>
  <c r="Q19" i="15"/>
  <c r="K19" i="15"/>
  <c r="M19" i="15"/>
  <c r="G16" i="15"/>
  <c r="R19" i="15"/>
  <c r="L16" i="15"/>
  <c r="J16" i="15"/>
  <c r="J19" i="15"/>
  <c r="F11" i="15"/>
  <c r="V11" i="15"/>
  <c r="F16" i="15"/>
  <c r="I16" i="15"/>
  <c r="P19" i="15"/>
  <c r="S19" i="15"/>
  <c r="G11" i="15"/>
  <c r="L19" i="15"/>
  <c r="O19" i="15"/>
  <c r="T19" i="15"/>
  <c r="N16" i="15"/>
  <c r="Q106" i="15"/>
  <c r="Q105" i="15"/>
  <c r="N106" i="15"/>
  <c r="V106" i="15" s="1"/>
  <c r="N105" i="15"/>
  <c r="V105" i="15" s="1"/>
  <c r="M106" i="15"/>
  <c r="U106" i="15" s="1"/>
  <c r="M105" i="15"/>
  <c r="U105" i="15" s="1"/>
  <c r="L106" i="15"/>
  <c r="T106" i="15" s="1"/>
  <c r="L105" i="15"/>
  <c r="T105" i="15" s="1"/>
  <c r="K106" i="15"/>
  <c r="S106" i="15" s="1"/>
  <c r="K105" i="15"/>
  <c r="S105" i="15" s="1"/>
  <c r="J106" i="15"/>
  <c r="J105" i="15"/>
  <c r="E21" i="15" l="1"/>
  <c r="L20" i="15"/>
  <c r="L21" i="15" s="1"/>
  <c r="L11" i="15"/>
  <c r="J20" i="15"/>
  <c r="J21" i="15" s="1"/>
  <c r="J11" i="15"/>
  <c r="R11" i="15"/>
  <c r="O11" i="15"/>
  <c r="O20" i="15"/>
  <c r="O21" i="15" s="1"/>
  <c r="F20" i="15"/>
  <c r="F21" i="15" s="1"/>
  <c r="I20" i="15"/>
  <c r="I11" i="15"/>
  <c r="N11" i="15"/>
  <c r="N20" i="15"/>
  <c r="N21" i="15" s="1"/>
  <c r="T21" i="15"/>
  <c r="Q11" i="15"/>
  <c r="R21" i="15"/>
  <c r="H20" i="15"/>
  <c r="H21" i="15" s="1"/>
  <c r="H11" i="15"/>
  <c r="I19" i="15"/>
  <c r="M11" i="15"/>
  <c r="M20" i="15"/>
  <c r="M21" i="15" s="1"/>
  <c r="T11" i="15"/>
  <c r="P11" i="15"/>
  <c r="P20" i="15"/>
  <c r="P21" i="15" s="1"/>
  <c r="K16" i="15"/>
  <c r="N19" i="15"/>
  <c r="S11" i="15"/>
  <c r="K11" i="15"/>
  <c r="K20" i="15"/>
  <c r="K21" i="15" s="1"/>
  <c r="Q21" i="15"/>
  <c r="S21" i="15"/>
  <c r="R106" i="15"/>
  <c r="R105" i="15"/>
  <c r="J28" i="19"/>
  <c r="K27" i="19"/>
  <c r="J27" i="19"/>
  <c r="K26" i="19"/>
  <c r="J26" i="19"/>
  <c r="K25" i="19"/>
  <c r="J25" i="19"/>
  <c r="K24" i="19"/>
  <c r="J24" i="19"/>
  <c r="K23" i="19"/>
  <c r="J23" i="19"/>
  <c r="K22" i="19"/>
  <c r="J22" i="19"/>
  <c r="K21" i="19"/>
  <c r="J21" i="19"/>
  <c r="K20" i="19"/>
  <c r="J20" i="19"/>
  <c r="K19" i="19"/>
  <c r="J19" i="19"/>
  <c r="K18" i="19"/>
  <c r="J18" i="19"/>
  <c r="K17" i="19"/>
  <c r="J17" i="19"/>
  <c r="K16" i="19"/>
  <c r="J16" i="19"/>
  <c r="K15" i="19"/>
  <c r="J15" i="19"/>
  <c r="K14" i="19"/>
  <c r="J14" i="19"/>
  <c r="K13" i="19"/>
  <c r="J13" i="19"/>
  <c r="K12" i="19"/>
  <c r="J12" i="19"/>
  <c r="K11" i="19"/>
  <c r="J11" i="19"/>
  <c r="K10" i="19"/>
  <c r="J10" i="19"/>
  <c r="K9" i="19"/>
  <c r="J9" i="19"/>
  <c r="I21" i="15" l="1"/>
  <c r="N48" i="15"/>
  <c r="G45" i="15"/>
  <c r="G46" i="15"/>
  <c r="G47" i="15"/>
  <c r="G48" i="15"/>
  <c r="G49" i="15"/>
  <c r="G50" i="15"/>
  <c r="G51" i="15"/>
  <c r="G52" i="15"/>
  <c r="G53" i="15"/>
  <c r="G54" i="15"/>
  <c r="G55" i="15"/>
  <c r="G56" i="15"/>
  <c r="G57" i="15"/>
  <c r="G58" i="15"/>
  <c r="G59" i="15"/>
  <c r="G44" i="15"/>
  <c r="F45" i="15"/>
  <c r="F46" i="15"/>
  <c r="F47" i="15"/>
  <c r="F48" i="15"/>
  <c r="F49" i="15"/>
  <c r="F50" i="15"/>
  <c r="F51" i="15"/>
  <c r="F52" i="15"/>
  <c r="F53" i="15"/>
  <c r="F54" i="15"/>
  <c r="F55" i="15"/>
  <c r="F56" i="15"/>
  <c r="F57" i="15"/>
  <c r="F58" i="15"/>
  <c r="F59" i="15"/>
  <c r="F44" i="15"/>
  <c r="D54" i="19"/>
  <c r="K28" i="19" s="1"/>
  <c r="E54" i="19"/>
  <c r="S53" i="15" l="1"/>
  <c r="S49" i="15"/>
  <c r="S47" i="15"/>
  <c r="R57" i="15"/>
  <c r="S55" i="15"/>
  <c r="S51" i="15"/>
  <c r="S45" i="15"/>
  <c r="R58" i="15"/>
  <c r="R49" i="15"/>
  <c r="S58" i="15"/>
  <c r="S52" i="15"/>
  <c r="S46" i="15"/>
  <c r="S59" i="15"/>
  <c r="R55" i="15"/>
  <c r="R52" i="15"/>
  <c r="R46" i="15"/>
  <c r="N55" i="15"/>
  <c r="N49" i="15"/>
  <c r="R44" i="15"/>
  <c r="R59" i="15"/>
  <c r="R53" i="15"/>
  <c r="R47" i="15"/>
  <c r="N59" i="15"/>
  <c r="N53" i="15"/>
  <c r="N47" i="15"/>
  <c r="N44" i="15"/>
  <c r="N57" i="15"/>
  <c r="N51" i="15"/>
  <c r="N45" i="15"/>
  <c r="R56" i="15"/>
  <c r="R50" i="15"/>
  <c r="H44" i="15"/>
  <c r="H54" i="15"/>
  <c r="H48" i="15"/>
  <c r="S56" i="15"/>
  <c r="S50" i="15"/>
  <c r="R54" i="15"/>
  <c r="R48" i="15"/>
  <c r="N54" i="15"/>
  <c r="S57" i="15"/>
  <c r="H56" i="15"/>
  <c r="H50" i="15"/>
  <c r="N56" i="15"/>
  <c r="N50" i="15"/>
  <c r="H51" i="15"/>
  <c r="H45" i="15"/>
  <c r="S44" i="15"/>
  <c r="N58" i="15"/>
  <c r="N52" i="15"/>
  <c r="N46" i="15"/>
  <c r="R51" i="15"/>
  <c r="R45" i="15"/>
  <c r="S54" i="15"/>
  <c r="S48" i="15"/>
  <c r="H59" i="15"/>
  <c r="H52" i="15"/>
  <c r="H46" i="15"/>
  <c r="H55" i="15"/>
  <c r="H49" i="15"/>
  <c r="H53" i="15"/>
  <c r="H47" i="15"/>
  <c r="H58" i="15"/>
  <c r="H57" i="15"/>
  <c r="T47" i="15" l="1"/>
  <c r="T53" i="15"/>
  <c r="T49" i="15"/>
  <c r="T57" i="15"/>
  <c r="T55" i="15"/>
  <c r="T52" i="15"/>
  <c r="T51" i="15"/>
  <c r="T45" i="15"/>
  <c r="T46" i="15"/>
  <c r="T58" i="15"/>
  <c r="T59" i="15"/>
  <c r="T48" i="15"/>
  <c r="T44" i="15"/>
  <c r="T54" i="15"/>
  <c r="T50" i="15"/>
  <c r="T56" i="15"/>
</calcChain>
</file>

<file path=xl/sharedStrings.xml><?xml version="1.0" encoding="utf-8"?>
<sst xmlns="http://schemas.openxmlformats.org/spreadsheetml/2006/main" count="421" uniqueCount="197">
  <si>
    <t>Rodzaj instalacji</t>
  </si>
  <si>
    <t>Gmina</t>
  </si>
  <si>
    <t>Powiat</t>
  </si>
  <si>
    <t>Inwestor</t>
  </si>
  <si>
    <t>Adres</t>
  </si>
  <si>
    <t>NIP</t>
  </si>
  <si>
    <t>Kod pocztowy</t>
  </si>
  <si>
    <t>Miejscowość</t>
  </si>
  <si>
    <t>Moc [MW]</t>
  </si>
  <si>
    <t>dolnośląskie</t>
  </si>
  <si>
    <t>wielkopolskie</t>
  </si>
  <si>
    <t>opolskie</t>
  </si>
  <si>
    <t>mazowieckie</t>
  </si>
  <si>
    <t>kujawsko-pomorskie</t>
  </si>
  <si>
    <t>śląskie</t>
  </si>
  <si>
    <t>toruński</t>
  </si>
  <si>
    <t>lubuskie</t>
  </si>
  <si>
    <t>podkarpackie</t>
  </si>
  <si>
    <t>małopolskie</t>
  </si>
  <si>
    <t>Warszawa</t>
  </si>
  <si>
    <t>podlaskie</t>
  </si>
  <si>
    <t>lubelskie</t>
  </si>
  <si>
    <t>łódzkie</t>
  </si>
  <si>
    <t>zachodniopomorskie</t>
  </si>
  <si>
    <t>warmińsko-mazurskie</t>
  </si>
  <si>
    <t>pomorskie</t>
  </si>
  <si>
    <t>świętokrzyskie</t>
  </si>
  <si>
    <t>Gdańsk</t>
  </si>
  <si>
    <t>białostocki</t>
  </si>
  <si>
    <t>Kolno</t>
  </si>
  <si>
    <t>kolneński</t>
  </si>
  <si>
    <t>Dane inwestora</t>
  </si>
  <si>
    <t>Dane instalacji</t>
  </si>
  <si>
    <t>Lp.</t>
  </si>
  <si>
    <t>Województwo inwestora</t>
  </si>
  <si>
    <t xml:space="preserve">Województwo </t>
  </si>
  <si>
    <t>Dane  instalacji</t>
  </si>
  <si>
    <t>liczba</t>
  </si>
  <si>
    <t>moc [MW]</t>
  </si>
  <si>
    <t>Spółka holdingowa</t>
  </si>
  <si>
    <t>Kraków</t>
  </si>
  <si>
    <t>Miejscowość inwestora</t>
  </si>
  <si>
    <t>Mapy zostały stworzone przy użyciu strony Mapy Google. Po kliknięciu na grafikę mapy otworzy się przeglądarka z interaktywną zawartością mapy</t>
  </si>
  <si>
    <t>suma</t>
  </si>
  <si>
    <t>Największy zbiór danych o dużych instalacjach PV wytwarzających już energię elektryczną</t>
  </si>
  <si>
    <t>Mapy funkcjonujących farm PV w Polsce</t>
  </si>
  <si>
    <t>łańcucki</t>
  </si>
  <si>
    <t>mielecki</t>
  </si>
  <si>
    <t>Jasin</t>
  </si>
  <si>
    <t>Swarzędz</t>
  </si>
  <si>
    <t>poznański</t>
  </si>
  <si>
    <t>62-020</t>
  </si>
  <si>
    <t>Zbiór powstał na podstawie danych o koncesjach na wytwarzanie energii elektrycznej udostępnianych przez Urząd Regulacji Energetyki</t>
  </si>
  <si>
    <t>ostrowski</t>
  </si>
  <si>
    <t>Komorów</t>
  </si>
  <si>
    <t>28-400</t>
  </si>
  <si>
    <t>Pińczów</t>
  </si>
  <si>
    <t>97-200</t>
  </si>
  <si>
    <t>Tomaszów Mazowiecki</t>
  </si>
  <si>
    <t>średnia moc instalacji [MW]</t>
  </si>
  <si>
    <t>ACTIVIA SUN KOLNO I Sp. z o.o.</t>
  </si>
  <si>
    <t>ACTIVIA SUN KOLNO II Sp. z o.o.</t>
  </si>
  <si>
    <t>Solar-R 2 sp. z o.o.</t>
  </si>
  <si>
    <t>Spichrzowa 25 / 2</t>
  </si>
  <si>
    <t>80-750</t>
  </si>
  <si>
    <t>ul. Nowowiejska 52a</t>
  </si>
  <si>
    <t>Bogucice Drugie</t>
  </si>
  <si>
    <t>pińczowski</t>
  </si>
  <si>
    <t>39-300</t>
  </si>
  <si>
    <t>Mielec</t>
  </si>
  <si>
    <t>MIELEC</t>
  </si>
  <si>
    <t>87-720</t>
  </si>
  <si>
    <t>Nowe Skalmierzyce</t>
  </si>
  <si>
    <t>36-100</t>
  </si>
  <si>
    <t>Kolbuszowa</t>
  </si>
  <si>
    <t>Ciechocinek</t>
  </si>
  <si>
    <t>Obrowo</t>
  </si>
  <si>
    <t>Cielądz</t>
  </si>
  <si>
    <t>Zabłudów</t>
  </si>
  <si>
    <t>Żychlin</t>
  </si>
  <si>
    <t>kutnowski</t>
  </si>
  <si>
    <t>rawski</t>
  </si>
  <si>
    <t>krakowski</t>
  </si>
  <si>
    <t>kolbuszowski</t>
  </si>
  <si>
    <t>1-5 MW</t>
  </si>
  <si>
    <t>5-10 MW</t>
  </si>
  <si>
    <t>10-30 MW</t>
  </si>
  <si>
    <t>&gt; 30 MW</t>
  </si>
  <si>
    <t>Data Od</t>
  </si>
  <si>
    <t>Data Do</t>
  </si>
  <si>
    <t>Data Wydania</t>
  </si>
  <si>
    <t>Data wpisu do rejestru</t>
  </si>
  <si>
    <t>0,5 - 1 MW</t>
  </si>
  <si>
    <t>&lt; 0,5 MW</t>
  </si>
  <si>
    <t>Farmy z danego zakresu mocy</t>
  </si>
  <si>
    <t>Farmy</t>
  </si>
  <si>
    <t xml:space="preserve">Małe instalacje </t>
  </si>
  <si>
    <t>średnia moc</t>
  </si>
  <si>
    <t>Razem</t>
  </si>
  <si>
    <t>Rozkład farm w województwach</t>
  </si>
  <si>
    <t>Rozkład małych instalacji w województwach</t>
  </si>
  <si>
    <t>Rozkład wszystkich instalacji w województwach</t>
  </si>
  <si>
    <t>Liczba projektów</t>
  </si>
  <si>
    <t>łącznie zidentyfikowanych projektów</t>
  </si>
  <si>
    <t>Małe instalacje z danego zakresu mocy</t>
  </si>
  <si>
    <t>Wszystkie instalacje</t>
  </si>
  <si>
    <t>Analizy statystyczne funkcjonujących instalacji PV</t>
  </si>
  <si>
    <t>Całkowita Moc Projektów [MW]</t>
  </si>
  <si>
    <r>
      <t xml:space="preserve">Zbiór danych o </t>
    </r>
    <r>
      <rPr>
        <b/>
        <u/>
        <sz val="26"/>
        <color theme="8" tint="-0.499984740745262"/>
        <rFont val="Calibri"/>
        <family val="2"/>
        <charset val="238"/>
        <scheme val="minor"/>
      </rPr>
      <t>farmach PV</t>
    </r>
    <r>
      <rPr>
        <b/>
        <sz val="26"/>
        <color theme="8" tint="-0.499984740745262"/>
        <rFont val="Calibri"/>
        <family val="2"/>
        <charset val="238"/>
        <scheme val="minor"/>
      </rPr>
      <t xml:space="preserve"> funkcjonujących i wytwarzających energię elektryczną</t>
    </r>
  </si>
  <si>
    <t>ZESTAWIENIE DLA OPERATORÓW</t>
  </si>
  <si>
    <r>
      <t>Nazwa Operatora</t>
    </r>
    <r>
      <rPr>
        <b/>
        <sz val="16"/>
        <color theme="3"/>
        <rFont val="Calibri"/>
        <family val="2"/>
        <charset val="238"/>
        <scheme val="minor"/>
      </rPr>
      <t xml:space="preserve"> (spółki holdingowej)</t>
    </r>
  </si>
  <si>
    <t>Pozostałe projekty zidentyfikowanych operatorów</t>
  </si>
  <si>
    <t>Informacje o największych operatorów farm PV</t>
  </si>
  <si>
    <t>ul. Szosa Zabłudowska 15</t>
  </si>
  <si>
    <t>15-588</t>
  </si>
  <si>
    <t>Kuriany</t>
  </si>
  <si>
    <t>Husów</t>
  </si>
  <si>
    <t>Rudawa</t>
  </si>
  <si>
    <t>ul. Wojska Polskiego 3</t>
  </si>
  <si>
    <t>KRAKÓW</t>
  </si>
  <si>
    <t>WOJSKA POLSKIEGO 6E</t>
  </si>
  <si>
    <t>HANDLOWA  2A</t>
  </si>
  <si>
    <t>KOLBUSZOWA</t>
  </si>
  <si>
    <t>HUSÓW 7</t>
  </si>
  <si>
    <t>37-121</t>
  </si>
  <si>
    <t>HUSÓW</t>
  </si>
  <si>
    <t>LEGIONÓW POLSKICH  27</t>
  </si>
  <si>
    <t>32-064</t>
  </si>
  <si>
    <t>RUDAWA</t>
  </si>
  <si>
    <t xml:space="preserve">Funkcjonujące Farmy Fotowoltaiczne w Polsce </t>
  </si>
  <si>
    <t>Farmy PV na tle innych źródeł OZE</t>
  </si>
  <si>
    <t>Instalacje produkujące energię elektryczną [moc skumulowana]</t>
  </si>
  <si>
    <t>PV (wszystkie rodzaje)</t>
  </si>
  <si>
    <t>MW</t>
  </si>
  <si>
    <t>BIOGAZ</t>
  </si>
  <si>
    <t>BIOMASA</t>
  </si>
  <si>
    <t>WIATR</t>
  </si>
  <si>
    <t>WODA</t>
  </si>
  <si>
    <t>rodzaj instalacji</t>
  </si>
  <si>
    <t>PV</t>
  </si>
  <si>
    <t>Markowa</t>
  </si>
  <si>
    <t>Mogilany</t>
  </si>
  <si>
    <t>DOBRY POCZĄTEK 6</t>
  </si>
  <si>
    <t>30-798</t>
  </si>
  <si>
    <t>Sportowa  44</t>
  </si>
  <si>
    <t xml:space="preserve"> "SPIROFLEX" SPÓŁKA Z OGRANICZONĄ ODPOWIEDZIALNOŚCIĄ</t>
  </si>
  <si>
    <t xml:space="preserve"> FIN INVEST Sp. z o.o.</t>
  </si>
  <si>
    <t xml:space="preserve"> EURO-EKO SPÓŁKA Z OGRANICZONĄ ODPOWIEDZIALNOŚCIĄ</t>
  </si>
  <si>
    <t xml:space="preserve"> BIGA-STAL PIOTR BICZ SPÓŁKA JAWNA</t>
  </si>
  <si>
    <t xml:space="preserve"> ABM SPÓŁKA AKCYJNA</t>
  </si>
  <si>
    <t xml:space="preserve"> BALJAR SPÓŁKA Z OGRANICZONĄ ODPOWIEDZIALNOŚCIĄ</t>
  </si>
  <si>
    <t>SWARZĘDZ</t>
  </si>
  <si>
    <t>RABOWICKA 29 / 31</t>
  </si>
  <si>
    <t>ul. Norberta Barlickiego 2</t>
  </si>
  <si>
    <t>R.TWINING AND COMPANY SPÓŁKA Z O.O.</t>
  </si>
  <si>
    <t>Osiek, Śmiłów</t>
  </si>
  <si>
    <t>Skrybicze</t>
  </si>
  <si>
    <t>TRIVANTA KOMORÓW SPÓŁKA Z OGRANICZONĄ ODPOWIEDZIALNOŚCIĄ</t>
  </si>
  <si>
    <t>4E CONCEPT 2 SPÓŁKA Z OGRANICZONĄ ODPOWIEDZIALNOŚCIĄ</t>
  </si>
  <si>
    <t>Solar-R 1 Sp. z o.o.</t>
  </si>
  <si>
    <t>AB Inwest Borysiewicz Spółka jawna</t>
  </si>
  <si>
    <t>ul. Powsińska 75 / 90</t>
  </si>
  <si>
    <t>02-903</t>
  </si>
  <si>
    <t>3V HOLDCO 1 GMBH &amp; CO. KG</t>
  </si>
  <si>
    <t>4FAM FUNDACJA RODZINNA</t>
  </si>
  <si>
    <t>AB Energia Borysiewicz Spółka Jawna</t>
  </si>
  <si>
    <t>ABF OVERSEAS LIMITED</t>
  </si>
  <si>
    <t>9691655687</t>
  </si>
  <si>
    <t>5213912176</t>
  </si>
  <si>
    <t>6621822799</t>
  </si>
  <si>
    <t>6621823250</t>
  </si>
  <si>
    <t>9662210416</t>
  </si>
  <si>
    <t>5252426600</t>
  </si>
  <si>
    <t>5110291490</t>
  </si>
  <si>
    <t>5110291515</t>
  </si>
  <si>
    <t xml:space="preserve">Copyright ©2026 IEO. Wszelkie prawa zastrzeżone. </t>
  </si>
  <si>
    <t>Farma</t>
  </si>
  <si>
    <t>Mała instalacja</t>
  </si>
  <si>
    <t>-</t>
  </si>
  <si>
    <t xml:space="preserve"> "HERCO" SPÓŁKA Z OGRANICZONĄ ODPOWIEDZIALNOŚCIĄ</t>
  </si>
  <si>
    <t xml:space="preserve"> FOTOWOLTAIKA HUSÓW I SPÓŁKA Z OGRANICZONĄ ODPOWIEDZIALNOŚCIĄ</t>
  </si>
  <si>
    <t>CIELĄDZ 28 C</t>
  </si>
  <si>
    <t>96-214</t>
  </si>
  <si>
    <t>CIELĄDZ</t>
  </si>
  <si>
    <t>8340003651</t>
  </si>
  <si>
    <t>8171000212</t>
  </si>
  <si>
    <t>6792469111</t>
  </si>
  <si>
    <t>8792746416</t>
  </si>
  <si>
    <t>6760053293</t>
  </si>
  <si>
    <t>8171817858</t>
  </si>
  <si>
    <t>8141610822</t>
  </si>
  <si>
    <t>8151800694</t>
  </si>
  <si>
    <t>2026 (V)</t>
  </si>
  <si>
    <t xml:space="preserve">06.2026 - dane ARE </t>
  </si>
  <si>
    <t>Solar-R Sp. z o.o.</t>
  </si>
  <si>
    <t>Zbiór powstał na podstawie rejestru MIOZE prowadzonego przez Urząd Regulacji Energetyki</t>
  </si>
  <si>
    <t>Podano stan jest na dzień 13.08.2026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</si>
</sst>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z_ł_-;\-* #,##0.00\ _z_ł_-;_-* &quot;-&quot;??\ _z_ł_-;_-@_-"/>
    <numFmt numFmtId="165" formatCode="#,##0.000"/>
    <numFmt numFmtId="166" formatCode="_-* #,##0\ _z_ł_-;\-* #,##0\ _z_ł_-;_-* &quot;-&quot;??\ _z_ł_-;_-@_-"/>
    <numFmt numFmtId="167" formatCode="_-* #,##0.0\ _z_ł_-;\-* #,##0.0\ _z_ł_-;_-* &quot;-&quot;??\ _z_ł_-;_-@_-"/>
    <numFmt numFmtId="168" formatCode="yyyy\-mm\-dd"/>
    <numFmt numFmtId="169" formatCode="yyyy\-mm\-dd;@"/>
  </numFmts>
  <fonts count="4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26"/>
      <color theme="8" tint="-0.499984740745262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0" tint="-0.249977111117893"/>
      <name val="Calibri"/>
      <family val="2"/>
      <scheme val="minor"/>
    </font>
    <font>
      <b/>
      <sz val="22"/>
      <color theme="0"/>
      <name val="Calibri"/>
      <family val="2"/>
      <charset val="238"/>
      <scheme val="minor"/>
    </font>
    <font>
      <b/>
      <sz val="14"/>
      <color theme="3" tint="-0.499984740745262"/>
      <name val="Calibri"/>
      <family val="2"/>
      <charset val="238"/>
      <scheme val="minor"/>
    </font>
    <font>
      <sz val="1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rgb="FFFF0000"/>
      <name val="Calibri"/>
      <family val="2"/>
      <charset val="238"/>
      <scheme val="minor"/>
    </font>
    <font>
      <b/>
      <sz val="20"/>
      <color theme="0"/>
      <name val="Calibri"/>
      <family val="2"/>
      <charset val="238"/>
      <scheme val="minor"/>
    </font>
    <font>
      <b/>
      <sz val="14"/>
      <color theme="3"/>
      <name val="Calibri"/>
      <family val="2"/>
      <charset val="238"/>
      <scheme val="minor"/>
    </font>
    <font>
      <b/>
      <sz val="12"/>
      <color theme="4" tint="-0.49998474074526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color rgb="FF3F3F3F"/>
      <name val="Calibri"/>
      <family val="2"/>
      <charset val="238"/>
      <scheme val="minor"/>
    </font>
    <font>
      <sz val="14"/>
      <color theme="3" tint="-0.499984740745262"/>
      <name val="Calibri"/>
      <family val="2"/>
      <charset val="238"/>
      <scheme val="minor"/>
    </font>
    <font>
      <b/>
      <u/>
      <sz val="26"/>
      <color theme="8" tint="-0.499984740745262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theme="4" tint="0.79998168889431442"/>
      <name val="Calibri"/>
      <family val="2"/>
      <scheme val="minor"/>
    </font>
    <font>
      <b/>
      <sz val="12"/>
      <name val="Calibri"/>
      <family val="2"/>
      <charset val="238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6"/>
      <color theme="3"/>
      <name val="Calibri"/>
      <family val="2"/>
      <charset val="238"/>
      <scheme val="minor"/>
    </font>
    <font>
      <sz val="14"/>
      <color theme="4" tint="-0.249977111117893"/>
      <name val="Calibri"/>
      <family val="2"/>
      <scheme val="minor"/>
    </font>
    <font>
      <b/>
      <sz val="12"/>
      <color theme="3"/>
      <name val="Calibri"/>
      <family val="2"/>
      <scheme val="minor"/>
    </font>
    <font>
      <b/>
      <sz val="26"/>
      <color theme="4" tint="-0.499984740745262"/>
      <name val="Calibri"/>
      <family val="2"/>
      <charset val="238"/>
      <scheme val="minor"/>
    </font>
    <font>
      <b/>
      <sz val="12"/>
      <color theme="4" tint="-0.249977111117893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sz val="11"/>
      <color theme="0" tint="-4.9989318521683403E-2"/>
      <name val="Calibri"/>
      <family val="2"/>
      <scheme val="minor"/>
    </font>
    <font>
      <sz val="11"/>
      <color theme="3" tint="-0.499984740745262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i/>
      <sz val="12"/>
      <color theme="1"/>
      <name val="Aptos"/>
      <family val="2"/>
    </font>
  </fonts>
  <fills count="19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2F2F2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7" tint="0.39997558519241921"/>
        <bgColor theme="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18468B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 tint="-0.14999847407452621"/>
        <bgColor theme="0" tint="-0.14999847407452621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thick">
        <color theme="4" tint="0.499984740745262"/>
      </bottom>
      <diagonal/>
    </border>
    <border>
      <left style="medium">
        <color theme="3" tint="-0.499984740745262"/>
      </left>
      <right/>
      <top style="medium">
        <color theme="3" tint="-0.499984740745262"/>
      </top>
      <bottom/>
      <diagonal/>
    </border>
    <border>
      <left/>
      <right/>
      <top style="medium">
        <color theme="3" tint="-0.499984740745262"/>
      </top>
      <bottom/>
      <diagonal/>
    </border>
    <border>
      <left/>
      <right style="medium">
        <color theme="3" tint="-0.499984740745262"/>
      </right>
      <top style="medium">
        <color theme="3" tint="-0.499984740745262"/>
      </top>
      <bottom/>
      <diagonal/>
    </border>
    <border>
      <left style="medium">
        <color theme="3" tint="-0.499984740745262"/>
      </left>
      <right/>
      <top/>
      <bottom/>
      <diagonal/>
    </border>
    <border>
      <left/>
      <right style="medium">
        <color theme="3" tint="-0.499984740745262"/>
      </right>
      <top/>
      <bottom/>
      <diagonal/>
    </border>
    <border>
      <left style="medium">
        <color rgb="FF18468B"/>
      </left>
      <right/>
      <top style="medium">
        <color rgb="FF18468B"/>
      </top>
      <bottom style="medium">
        <color rgb="FF18468B"/>
      </bottom>
      <diagonal/>
    </border>
    <border>
      <left/>
      <right/>
      <top style="medium">
        <color rgb="FF18468B"/>
      </top>
      <bottom style="medium">
        <color rgb="FF18468B"/>
      </bottom>
      <diagonal/>
    </border>
    <border>
      <left/>
      <right style="medium">
        <color rgb="FF18468B"/>
      </right>
      <top style="medium">
        <color rgb="FF18468B"/>
      </top>
      <bottom style="medium">
        <color rgb="FF18468B"/>
      </bottom>
      <diagonal/>
    </border>
    <border>
      <left style="medium">
        <color theme="3" tint="-0.499984740745262"/>
      </left>
      <right/>
      <top/>
      <bottom style="medium">
        <color theme="3" tint="-0.499984740745262"/>
      </bottom>
      <diagonal/>
    </border>
    <border>
      <left/>
      <right/>
      <top/>
      <bottom style="medium">
        <color theme="3" tint="-0.499984740745262"/>
      </bottom>
      <diagonal/>
    </border>
    <border>
      <left/>
      <right style="medium">
        <color theme="3" tint="-0.499984740745262"/>
      </right>
      <top/>
      <bottom style="medium">
        <color theme="3" tint="-0.499984740745262"/>
      </bottom>
      <diagonal/>
    </border>
    <border>
      <left style="medium">
        <color theme="3" tint="-0.499984740745262"/>
      </left>
      <right/>
      <top style="medium">
        <color theme="3" tint="-0.499984740745262"/>
      </top>
      <bottom style="medium">
        <color theme="3" tint="-0.499984740745262"/>
      </bottom>
      <diagonal/>
    </border>
    <border>
      <left/>
      <right/>
      <top style="medium">
        <color theme="3" tint="-0.499984740745262"/>
      </top>
      <bottom style="medium">
        <color theme="3" tint="-0.499984740745262"/>
      </bottom>
      <diagonal/>
    </border>
    <border>
      <left/>
      <right style="medium">
        <color theme="3" tint="-0.499984740745262"/>
      </right>
      <top style="medium">
        <color theme="3" tint="-0.499984740745262"/>
      </top>
      <bottom style="medium">
        <color theme="3" tint="-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thin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3" tint="-0.249977111117893"/>
      </bottom>
      <diagonal/>
    </border>
    <border>
      <left/>
      <right/>
      <top style="medium">
        <color theme="3" tint="-0.249977111117893"/>
      </top>
      <bottom style="double">
        <color theme="3" tint="-0.249977111117893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theme="4"/>
      </top>
      <bottom/>
      <diagonal/>
    </border>
    <border>
      <left/>
      <right/>
      <top style="thick">
        <color theme="4"/>
      </top>
      <bottom/>
      <diagonal/>
    </border>
    <border>
      <left style="thin">
        <color rgb="FF9BC2E6"/>
      </left>
      <right/>
      <top style="thin">
        <color theme="4" tint="0.39997558519241921"/>
      </top>
      <bottom style="thin">
        <color theme="4" tint="0.39997558519241921"/>
      </bottom>
      <diagonal/>
    </border>
  </borders>
  <cellStyleXfs count="12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7" fillId="0" borderId="1" applyNumberFormat="0" applyFill="0" applyAlignment="0" applyProtection="0"/>
    <xf numFmtId="0" fontId="8" fillId="0" borderId="2" applyNumberFormat="0" applyFill="0" applyAlignment="0" applyProtection="0"/>
    <xf numFmtId="0" fontId="10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11" fillId="0" borderId="0"/>
    <xf numFmtId="16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24" fillId="0" borderId="0"/>
    <xf numFmtId="0" fontId="25" fillId="11" borderId="20" applyNumberFormat="0" applyAlignment="0" applyProtection="0"/>
  </cellStyleXfs>
  <cellXfs count="171">
    <xf numFmtId="0" fontId="0" fillId="0" borderId="0" xfId="0"/>
    <xf numFmtId="0" fontId="0" fillId="4" borderId="0" xfId="0" applyFill="1" applyAlignment="1">
      <alignment wrapText="1"/>
    </xf>
    <xf numFmtId="0" fontId="3" fillId="4" borderId="0" xfId="0" applyFont="1" applyFill="1" applyAlignment="1">
      <alignment vertical="center" wrapText="1"/>
    </xf>
    <xf numFmtId="1" fontId="4" fillId="4" borderId="0" xfId="1" applyNumberFormat="1" applyFont="1" applyFill="1" applyAlignment="1"/>
    <xf numFmtId="0" fontId="6" fillId="4" borderId="0" xfId="0" applyFont="1" applyFill="1" applyAlignment="1">
      <alignment vertical="center" wrapText="1"/>
    </xf>
    <xf numFmtId="0" fontId="6" fillId="4" borderId="0" xfId="0" applyFont="1" applyFill="1" applyAlignment="1">
      <alignment vertical="center"/>
    </xf>
    <xf numFmtId="0" fontId="3" fillId="4" borderId="0" xfId="0" applyFont="1" applyFill="1" applyAlignment="1">
      <alignment vertical="center"/>
    </xf>
    <xf numFmtId="0" fontId="5" fillId="2" borderId="0" xfId="0" applyFont="1" applyFill="1" applyAlignment="1">
      <alignment wrapText="1"/>
    </xf>
    <xf numFmtId="0" fontId="0" fillId="6" borderId="0" xfId="0" applyFill="1"/>
    <xf numFmtId="0" fontId="0" fillId="3" borderId="0" xfId="0" applyFill="1"/>
    <xf numFmtId="0" fontId="11" fillId="7" borderId="0" xfId="7" applyFill="1"/>
    <xf numFmtId="0" fontId="12" fillId="7" borderId="0" xfId="7" applyFont="1" applyFill="1"/>
    <xf numFmtId="0" fontId="12" fillId="8" borderId="0" xfId="7" applyFont="1" applyFill="1"/>
    <xf numFmtId="0" fontId="12" fillId="4" borderId="0" xfId="7" applyFont="1" applyFill="1"/>
    <xf numFmtId="0" fontId="12" fillId="4" borderId="8" xfId="7" applyFont="1" applyFill="1" applyBorder="1"/>
    <xf numFmtId="0" fontId="12" fillId="4" borderId="7" xfId="7" applyFont="1" applyFill="1" applyBorder="1"/>
    <xf numFmtId="0" fontId="15" fillId="4" borderId="0" xfId="7" applyFont="1" applyFill="1"/>
    <xf numFmtId="0" fontId="16" fillId="4" borderId="0" xfId="7" applyFont="1" applyFill="1"/>
    <xf numFmtId="0" fontId="12" fillId="4" borderId="12" xfId="7" applyFont="1" applyFill="1" applyBorder="1"/>
    <xf numFmtId="0" fontId="12" fillId="4" borderId="13" xfId="7" applyFont="1" applyFill="1" applyBorder="1"/>
    <xf numFmtId="0" fontId="12" fillId="4" borderId="14" xfId="7" applyFont="1" applyFill="1" applyBorder="1"/>
    <xf numFmtId="0" fontId="11" fillId="9" borderId="0" xfId="7" applyFill="1"/>
    <xf numFmtId="0" fontId="11" fillId="4" borderId="0" xfId="7" applyFill="1"/>
    <xf numFmtId="0" fontId="11" fillId="4" borderId="8" xfId="7" applyFill="1" applyBorder="1"/>
    <xf numFmtId="0" fontId="11" fillId="4" borderId="7" xfId="7" applyFill="1" applyBorder="1"/>
    <xf numFmtId="14" fontId="16" fillId="4" borderId="0" xfId="7" applyNumberFormat="1" applyFont="1" applyFill="1"/>
    <xf numFmtId="0" fontId="10" fillId="4" borderId="3" xfId="5" applyFill="1" applyAlignment="1">
      <alignment horizontal="center" vertical="center"/>
    </xf>
    <xf numFmtId="0" fontId="10" fillId="4" borderId="3" xfId="5" applyFill="1" applyAlignment="1">
      <alignment horizontal="center" vertical="center" wrapText="1"/>
    </xf>
    <xf numFmtId="0" fontId="19" fillId="4" borderId="1" xfId="3" applyFont="1" applyFill="1" applyAlignment="1">
      <alignment horizontal="center" vertical="center"/>
    </xf>
    <xf numFmtId="0" fontId="11" fillId="8" borderId="0" xfId="7" applyFill="1" applyAlignment="1">
      <alignment horizontal="right" vertical="center"/>
    </xf>
    <xf numFmtId="166" fontId="0" fillId="8" borderId="0" xfId="8" applyNumberFormat="1" applyFont="1" applyFill="1" applyBorder="1" applyAlignment="1">
      <alignment horizontal="center" vertical="center"/>
    </xf>
    <xf numFmtId="0" fontId="11" fillId="4" borderId="19" xfId="7" applyFill="1" applyBorder="1" applyAlignment="1">
      <alignment horizontal="right" vertical="center"/>
    </xf>
    <xf numFmtId="164" fontId="0" fillId="4" borderId="19" xfId="8" applyFont="1" applyFill="1" applyBorder="1" applyAlignment="1">
      <alignment horizontal="center" vertical="center"/>
    </xf>
    <xf numFmtId="0" fontId="1" fillId="4" borderId="0" xfId="7" applyFont="1" applyFill="1"/>
    <xf numFmtId="166" fontId="11" fillId="4" borderId="0" xfId="7" applyNumberFormat="1" applyFill="1"/>
    <xf numFmtId="164" fontId="11" fillId="4" borderId="0" xfId="7" applyNumberFormat="1" applyFill="1"/>
    <xf numFmtId="2" fontId="11" fillId="4" borderId="0" xfId="7" applyNumberFormat="1" applyFill="1" applyAlignment="1">
      <alignment vertical="center"/>
    </xf>
    <xf numFmtId="9" fontId="0" fillId="4" borderId="0" xfId="9" applyFont="1" applyFill="1" applyBorder="1"/>
    <xf numFmtId="0" fontId="22" fillId="4" borderId="0" xfId="7" applyFont="1" applyFill="1" applyAlignment="1">
      <alignment vertical="center"/>
    </xf>
    <xf numFmtId="0" fontId="23" fillId="4" borderId="0" xfId="7" applyFont="1" applyFill="1" applyAlignment="1">
      <alignment horizontal="center" vertical="center" wrapText="1"/>
    </xf>
    <xf numFmtId="4" fontId="22" fillId="4" borderId="0" xfId="7" applyNumberFormat="1" applyFont="1" applyFill="1" applyAlignment="1">
      <alignment horizontal="center" vertical="center"/>
    </xf>
    <xf numFmtId="2" fontId="22" fillId="4" borderId="0" xfId="9" applyNumberFormat="1" applyFont="1" applyFill="1" applyBorder="1" applyAlignment="1">
      <alignment horizontal="center" vertical="center"/>
    </xf>
    <xf numFmtId="0" fontId="14" fillId="4" borderId="0" xfId="7" applyFont="1" applyFill="1" applyAlignment="1">
      <alignment vertical="center"/>
    </xf>
    <xf numFmtId="0" fontId="9" fillId="4" borderId="0" xfId="7" applyFont="1" applyFill="1" applyAlignment="1">
      <alignment horizontal="center" vertical="center"/>
    </xf>
    <xf numFmtId="0" fontId="22" fillId="4" borderId="0" xfId="7" applyFont="1" applyFill="1" applyAlignment="1">
      <alignment horizontal="center" vertical="center"/>
    </xf>
    <xf numFmtId="0" fontId="8" fillId="4" borderId="0" xfId="6" applyFill="1" applyBorder="1"/>
    <xf numFmtId="2" fontId="11" fillId="4" borderId="0" xfId="7" applyNumberFormat="1" applyFill="1"/>
    <xf numFmtId="0" fontId="9" fillId="4" borderId="0" xfId="7" applyFont="1" applyFill="1" applyAlignment="1">
      <alignment vertical="center"/>
    </xf>
    <xf numFmtId="4" fontId="11" fillId="7" borderId="0" xfId="7" applyNumberFormat="1" applyFill="1"/>
    <xf numFmtId="4" fontId="11" fillId="9" borderId="0" xfId="7" applyNumberFormat="1" applyFill="1"/>
    <xf numFmtId="0" fontId="11" fillId="7" borderId="0" xfId="7" applyFill="1" applyAlignment="1">
      <alignment horizontal="left" indent="1"/>
    </xf>
    <xf numFmtId="0" fontId="11" fillId="7" borderId="0" xfId="7" applyFill="1" applyAlignment="1">
      <alignment horizontal="left"/>
    </xf>
    <xf numFmtId="0" fontId="11" fillId="4" borderId="13" xfId="7" applyFill="1" applyBorder="1"/>
    <xf numFmtId="0" fontId="11" fillId="4" borderId="14" xfId="7" applyFill="1" applyBorder="1"/>
    <xf numFmtId="0" fontId="0" fillId="4" borderId="0" xfId="0" applyFill="1"/>
    <xf numFmtId="164" fontId="0" fillId="4" borderId="0" xfId="8" applyFont="1" applyFill="1" applyBorder="1" applyAlignment="1">
      <alignment horizontal="center" vertical="center"/>
    </xf>
    <xf numFmtId="0" fontId="0" fillId="12" borderId="0" xfId="0" applyFill="1" applyAlignment="1">
      <alignment horizontal="left" vertical="center"/>
    </xf>
    <xf numFmtId="0" fontId="0" fillId="4" borderId="0" xfId="0" applyFill="1" applyAlignment="1">
      <alignment horizontal="left" vertical="center"/>
    </xf>
    <xf numFmtId="0" fontId="10" fillId="4" borderId="3" xfId="5" applyFill="1" applyAlignment="1">
      <alignment horizontal="left" vertical="center" wrapText="1"/>
    </xf>
    <xf numFmtId="0" fontId="5" fillId="2" borderId="0" xfId="0" applyFont="1" applyFill="1"/>
    <xf numFmtId="0" fontId="0" fillId="4" borderId="0" xfId="0" applyFill="1" applyAlignment="1">
      <alignment horizontal="left" wrapText="1"/>
    </xf>
    <xf numFmtId="0" fontId="0" fillId="4" borderId="0" xfId="0" applyFill="1" applyAlignment="1">
      <alignment horizontal="left"/>
    </xf>
    <xf numFmtId="0" fontId="6" fillId="4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1" fontId="4" fillId="4" borderId="0" xfId="1" applyNumberFormat="1" applyFont="1" applyFill="1" applyAlignment="1">
      <alignment horizontal="right"/>
    </xf>
    <xf numFmtId="0" fontId="0" fillId="4" borderId="0" xfId="0" applyFill="1" applyAlignment="1">
      <alignment horizontal="right"/>
    </xf>
    <xf numFmtId="0" fontId="5" fillId="2" borderId="0" xfId="0" applyFont="1" applyFill="1" applyAlignment="1">
      <alignment horizontal="right" wrapText="1"/>
    </xf>
    <xf numFmtId="0" fontId="28" fillId="4" borderId="0" xfId="0" applyFont="1" applyFill="1"/>
    <xf numFmtId="0" fontId="28" fillId="4" borderId="0" xfId="0" applyFont="1" applyFill="1" applyAlignment="1">
      <alignment horizontal="left"/>
    </xf>
    <xf numFmtId="0" fontId="28" fillId="4" borderId="0" xfId="0" applyFont="1" applyFill="1" applyAlignment="1">
      <alignment horizontal="right"/>
    </xf>
    <xf numFmtId="0" fontId="28" fillId="0" borderId="0" xfId="0" applyFont="1"/>
    <xf numFmtId="0" fontId="30" fillId="4" borderId="0" xfId="7" applyFont="1" applyFill="1"/>
    <xf numFmtId="166" fontId="21" fillId="8" borderId="0" xfId="8" applyNumberFormat="1" applyFont="1" applyFill="1" applyBorder="1" applyAlignment="1">
      <alignment horizontal="center" vertical="center"/>
    </xf>
    <xf numFmtId="164" fontId="2" fillId="4" borderId="19" xfId="8" applyFont="1" applyFill="1" applyBorder="1" applyAlignment="1">
      <alignment horizontal="center" vertical="center"/>
    </xf>
    <xf numFmtId="0" fontId="20" fillId="14" borderId="18" xfId="7" applyFont="1" applyFill="1" applyBorder="1"/>
    <xf numFmtId="0" fontId="21" fillId="13" borderId="23" xfId="0" applyFont="1" applyFill="1" applyBorder="1" applyAlignment="1">
      <alignment horizontal="center" vertical="center" wrapText="1"/>
    </xf>
    <xf numFmtId="165" fontId="21" fillId="13" borderId="23" xfId="0" applyNumberFormat="1" applyFont="1" applyFill="1" applyBorder="1" applyAlignment="1">
      <alignment horizontal="center" vertical="center" wrapText="1"/>
    </xf>
    <xf numFmtId="0" fontId="21" fillId="13" borderId="23" xfId="0" applyFont="1" applyFill="1" applyBorder="1" applyAlignment="1">
      <alignment horizontal="center" vertical="center"/>
    </xf>
    <xf numFmtId="1" fontId="21" fillId="13" borderId="23" xfId="1" applyNumberFormat="1" applyFont="1" applyFill="1" applyBorder="1" applyAlignment="1">
      <alignment horizontal="center" vertical="center" wrapText="1"/>
    </xf>
    <xf numFmtId="14" fontId="21" fillId="13" borderId="23" xfId="0" applyNumberFormat="1" applyFont="1" applyFill="1" applyBorder="1" applyAlignment="1">
      <alignment horizontal="center" vertical="center" wrapText="1"/>
    </xf>
    <xf numFmtId="164" fontId="11" fillId="4" borderId="0" xfId="7" applyNumberFormat="1" applyFill="1" applyAlignment="1">
      <alignment horizontal="right"/>
    </xf>
    <xf numFmtId="0" fontId="11" fillId="4" borderId="0" xfId="7" applyFill="1" applyAlignment="1">
      <alignment horizontal="right"/>
    </xf>
    <xf numFmtId="0" fontId="11" fillId="3" borderId="0" xfId="7" applyFill="1"/>
    <xf numFmtId="0" fontId="11" fillId="3" borderId="24" xfId="7" applyFill="1" applyBorder="1"/>
    <xf numFmtId="0" fontId="11" fillId="3" borderId="24" xfId="7" applyFill="1" applyBorder="1" applyAlignment="1">
      <alignment horizontal="center"/>
    </xf>
    <xf numFmtId="0" fontId="32" fillId="4" borderId="7" xfId="7" applyFont="1" applyFill="1" applyBorder="1"/>
    <xf numFmtId="0" fontId="32" fillId="4" borderId="0" xfId="7" applyFont="1" applyFill="1"/>
    <xf numFmtId="0" fontId="11" fillId="4" borderId="0" xfId="7" applyFill="1" applyAlignment="1">
      <alignment horizontal="center"/>
    </xf>
    <xf numFmtId="0" fontId="33" fillId="4" borderId="0" xfId="7" applyFont="1" applyFill="1"/>
    <xf numFmtId="0" fontId="7" fillId="4" borderId="25" xfId="3" applyFill="1" applyBorder="1" applyAlignment="1">
      <alignment horizontal="left" vertical="center" wrapText="1"/>
    </xf>
    <xf numFmtId="0" fontId="36" fillId="17" borderId="26" xfId="7" applyFont="1" applyFill="1" applyBorder="1"/>
    <xf numFmtId="167" fontId="36" fillId="17" borderId="26" xfId="8" applyNumberFormat="1" applyFont="1" applyFill="1" applyBorder="1" applyAlignment="1">
      <alignment horizontal="right"/>
    </xf>
    <xf numFmtId="0" fontId="36" fillId="17" borderId="26" xfId="7" applyFont="1" applyFill="1" applyBorder="1" applyAlignment="1">
      <alignment horizontal="right"/>
    </xf>
    <xf numFmtId="0" fontId="36" fillId="0" borderId="0" xfId="7" applyFont="1"/>
    <xf numFmtId="167" fontId="36" fillId="0" borderId="0" xfId="8" applyNumberFormat="1" applyFont="1" applyAlignment="1">
      <alignment horizontal="right"/>
    </xf>
    <xf numFmtId="0" fontId="36" fillId="0" borderId="0" xfId="7" applyFont="1" applyAlignment="1">
      <alignment horizontal="right"/>
    </xf>
    <xf numFmtId="0" fontId="36" fillId="17" borderId="0" xfId="7" applyFont="1" applyFill="1"/>
    <xf numFmtId="167" fontId="36" fillId="17" borderId="0" xfId="8" applyNumberFormat="1" applyFont="1" applyFill="1" applyAlignment="1">
      <alignment horizontal="right"/>
    </xf>
    <xf numFmtId="0" fontId="36" fillId="17" borderId="0" xfId="7" applyFont="1" applyFill="1" applyAlignment="1">
      <alignment horizontal="right"/>
    </xf>
    <xf numFmtId="0" fontId="37" fillId="4" borderId="2" xfId="4" applyFont="1" applyFill="1" applyAlignment="1">
      <alignment horizontal="left"/>
    </xf>
    <xf numFmtId="167" fontId="19" fillId="4" borderId="2" xfId="8" applyNumberFormat="1" applyFont="1" applyFill="1" applyBorder="1" applyAlignment="1">
      <alignment horizontal="right" vertical="center"/>
    </xf>
    <xf numFmtId="0" fontId="19" fillId="4" borderId="2" xfId="8" applyNumberFormat="1" applyFont="1" applyFill="1" applyBorder="1" applyAlignment="1">
      <alignment horizontal="right" vertical="center"/>
    </xf>
    <xf numFmtId="0" fontId="10" fillId="4" borderId="3" xfId="5" applyFill="1" applyAlignment="1">
      <alignment horizontal="left" vertical="center"/>
    </xf>
    <xf numFmtId="167" fontId="10" fillId="4" borderId="3" xfId="8" applyNumberFormat="1" applyFont="1" applyFill="1" applyBorder="1" applyAlignment="1">
      <alignment horizontal="right" vertical="center"/>
    </xf>
    <xf numFmtId="0" fontId="10" fillId="4" borderId="3" xfId="5" applyFill="1" applyAlignment="1">
      <alignment horizontal="right" vertical="center"/>
    </xf>
    <xf numFmtId="0" fontId="11" fillId="4" borderId="12" xfId="7" applyFill="1" applyBorder="1"/>
    <xf numFmtId="0" fontId="17" fillId="4" borderId="13" xfId="7" applyFont="1" applyFill="1" applyBorder="1" applyAlignment="1">
      <alignment horizontal="center" vertical="center"/>
    </xf>
    <xf numFmtId="0" fontId="11" fillId="8" borderId="0" xfId="7" applyFill="1"/>
    <xf numFmtId="0" fontId="1" fillId="0" borderId="0" xfId="2"/>
    <xf numFmtId="0" fontId="10" fillId="0" borderId="3" xfId="5" applyFill="1" applyAlignment="1">
      <alignment horizontal="left" vertical="center" wrapText="1"/>
    </xf>
    <xf numFmtId="0" fontId="20" fillId="5" borderId="18" xfId="7" applyFont="1" applyFill="1" applyBorder="1"/>
    <xf numFmtId="0" fontId="2" fillId="4" borderId="0" xfId="7" applyFont="1" applyFill="1"/>
    <xf numFmtId="164" fontId="0" fillId="0" borderId="19" xfId="8" applyFont="1" applyFill="1" applyBorder="1" applyAlignment="1">
      <alignment horizontal="center" vertical="center"/>
    </xf>
    <xf numFmtId="0" fontId="40" fillId="4" borderId="0" xfId="7" applyFont="1" applyFill="1" applyAlignment="1">
      <alignment vertical="top" wrapText="1"/>
    </xf>
    <xf numFmtId="2" fontId="41" fillId="4" borderId="0" xfId="7" applyNumberFormat="1" applyFont="1" applyFill="1"/>
    <xf numFmtId="0" fontId="41" fillId="4" borderId="0" xfId="7" applyFont="1" applyFill="1"/>
    <xf numFmtId="0" fontId="14" fillId="4" borderId="8" xfId="7" applyFont="1" applyFill="1" applyBorder="1" applyAlignment="1">
      <alignment vertical="center"/>
    </xf>
    <xf numFmtId="0" fontId="16" fillId="4" borderId="0" xfId="7" applyFont="1" applyFill="1" applyAlignment="1">
      <alignment horizontal="center" vertical="center"/>
    </xf>
    <xf numFmtId="0" fontId="10" fillId="8" borderId="3" xfId="5" applyFill="1" applyAlignment="1">
      <alignment horizontal="center" vertical="center" wrapText="1"/>
    </xf>
    <xf numFmtId="0" fontId="42" fillId="4" borderId="12" xfId="7" applyFont="1" applyFill="1" applyBorder="1"/>
    <xf numFmtId="0" fontId="42" fillId="4" borderId="13" xfId="7" applyFont="1" applyFill="1" applyBorder="1"/>
    <xf numFmtId="0" fontId="43" fillId="7" borderId="0" xfId="7" applyFont="1" applyFill="1"/>
    <xf numFmtId="168" fontId="0" fillId="4" borderId="0" xfId="0" applyNumberFormat="1" applyFill="1"/>
    <xf numFmtId="168" fontId="21" fillId="13" borderId="23" xfId="0" applyNumberFormat="1" applyFont="1" applyFill="1" applyBorder="1" applyAlignment="1">
      <alignment horizontal="center" vertical="center" wrapText="1"/>
    </xf>
    <xf numFmtId="168" fontId="28" fillId="4" borderId="0" xfId="0" applyNumberFormat="1" applyFont="1" applyFill="1"/>
    <xf numFmtId="0" fontId="0" fillId="18" borderId="0" xfId="0" applyFill="1"/>
    <xf numFmtId="168" fontId="0" fillId="18" borderId="0" xfId="0" applyNumberFormat="1" applyFill="1"/>
    <xf numFmtId="168" fontId="0" fillId="0" borderId="0" xfId="0" applyNumberFormat="1"/>
    <xf numFmtId="169" fontId="0" fillId="0" borderId="0" xfId="0" applyNumberFormat="1"/>
    <xf numFmtId="0" fontId="0" fillId="18" borderId="27" xfId="0" applyFill="1" applyBorder="1" applyAlignment="1">
      <alignment horizontal="right" vertical="center"/>
    </xf>
    <xf numFmtId="0" fontId="0" fillId="0" borderId="27" xfId="0" applyBorder="1" applyAlignment="1">
      <alignment horizontal="right" vertical="center"/>
    </xf>
    <xf numFmtId="168" fontId="0" fillId="0" borderId="27" xfId="0" applyNumberFormat="1" applyBorder="1" applyAlignment="1">
      <alignment horizontal="right" vertical="center"/>
    </xf>
    <xf numFmtId="0" fontId="0" fillId="0" borderId="27" xfId="0" applyBorder="1" applyAlignment="1">
      <alignment horizontal="left" vertical="center"/>
    </xf>
    <xf numFmtId="0" fontId="38" fillId="11" borderId="21" xfId="11" applyFont="1" applyBorder="1" applyAlignment="1">
      <alignment horizontal="center"/>
    </xf>
    <xf numFmtId="0" fontId="39" fillId="3" borderId="22" xfId="4" applyFont="1" applyFill="1" applyBorder="1" applyAlignment="1">
      <alignment horizontal="center"/>
    </xf>
    <xf numFmtId="168" fontId="5" fillId="10" borderId="0" xfId="0" applyNumberFormat="1" applyFont="1" applyFill="1" applyAlignment="1">
      <alignment horizontal="left" wrapText="1"/>
    </xf>
    <xf numFmtId="0" fontId="5" fillId="10" borderId="0" xfId="0" applyFont="1" applyFill="1" applyAlignment="1">
      <alignment horizontal="left" wrapText="1"/>
    </xf>
    <xf numFmtId="1" fontId="31" fillId="4" borderId="0" xfId="1" applyNumberFormat="1" applyFont="1" applyFill="1" applyAlignment="1">
      <alignment horizontal="left"/>
    </xf>
    <xf numFmtId="14" fontId="5" fillId="10" borderId="0" xfId="0" applyNumberFormat="1" applyFont="1" applyFill="1" applyAlignment="1">
      <alignment horizontal="left" wrapText="1"/>
    </xf>
    <xf numFmtId="0" fontId="18" fillId="6" borderId="0" xfId="7" applyFont="1" applyFill="1" applyAlignment="1">
      <alignment horizontal="center" vertical="center"/>
    </xf>
    <xf numFmtId="0" fontId="14" fillId="14" borderId="0" xfId="7" applyFont="1" applyFill="1" applyAlignment="1">
      <alignment horizontal="center" vertical="center"/>
    </xf>
    <xf numFmtId="0" fontId="20" fillId="14" borderId="0" xfId="7" applyFont="1" applyFill="1" applyAlignment="1">
      <alignment horizontal="center" vertical="center" wrapText="1"/>
    </xf>
    <xf numFmtId="0" fontId="20" fillId="14" borderId="18" xfId="7" applyFont="1" applyFill="1" applyBorder="1" applyAlignment="1">
      <alignment horizontal="center" vertical="center" wrapText="1"/>
    </xf>
    <xf numFmtId="0" fontId="8" fillId="4" borderId="0" xfId="4" applyFill="1" applyBorder="1" applyAlignment="1">
      <alignment horizontal="center" vertical="center" wrapText="1"/>
    </xf>
    <xf numFmtId="0" fontId="8" fillId="4" borderId="2" xfId="4" applyFill="1" applyAlignment="1">
      <alignment horizontal="center" vertical="center" wrapText="1"/>
    </xf>
    <xf numFmtId="0" fontId="8" fillId="4" borderId="0" xfId="4" applyFill="1" applyBorder="1" applyAlignment="1">
      <alignment horizontal="center" vertical="center"/>
    </xf>
    <xf numFmtId="0" fontId="8" fillId="4" borderId="2" xfId="4" applyFill="1" applyAlignment="1">
      <alignment horizontal="center" vertical="center"/>
    </xf>
    <xf numFmtId="0" fontId="21" fillId="4" borderId="15" xfId="7" applyFont="1" applyFill="1" applyBorder="1" applyAlignment="1">
      <alignment horizontal="center" vertical="center"/>
    </xf>
    <xf numFmtId="0" fontId="21" fillId="4" borderId="16" xfId="7" applyFont="1" applyFill="1" applyBorder="1" applyAlignment="1">
      <alignment horizontal="center" vertical="center"/>
    </xf>
    <xf numFmtId="0" fontId="21" fillId="4" borderId="17" xfId="7" applyFont="1" applyFill="1" applyBorder="1" applyAlignment="1">
      <alignment horizontal="center" vertical="center"/>
    </xf>
    <xf numFmtId="0" fontId="19" fillId="4" borderId="0" xfId="3" applyFont="1" applyFill="1" applyBorder="1" applyAlignment="1">
      <alignment horizontal="center" vertical="center" wrapText="1"/>
    </xf>
    <xf numFmtId="0" fontId="18" fillId="15" borderId="4" xfId="7" applyFont="1" applyFill="1" applyBorder="1" applyAlignment="1">
      <alignment horizontal="center" vertical="center"/>
    </xf>
    <xf numFmtId="0" fontId="18" fillId="15" borderId="5" xfId="7" applyFont="1" applyFill="1" applyBorder="1" applyAlignment="1">
      <alignment horizontal="center" vertical="center"/>
    </xf>
    <xf numFmtId="0" fontId="18" fillId="15" borderId="6" xfId="7" applyFont="1" applyFill="1" applyBorder="1" applyAlignment="1">
      <alignment horizontal="center" vertical="center"/>
    </xf>
    <xf numFmtId="0" fontId="5" fillId="16" borderId="7" xfId="7" applyFont="1" applyFill="1" applyBorder="1" applyAlignment="1">
      <alignment horizontal="center" vertical="center"/>
    </xf>
    <xf numFmtId="0" fontId="5" fillId="16" borderId="0" xfId="7" applyFont="1" applyFill="1" applyAlignment="1">
      <alignment horizontal="center" vertical="center"/>
    </xf>
    <xf numFmtId="0" fontId="5" fillId="16" borderId="8" xfId="7" applyFont="1" applyFill="1" applyBorder="1" applyAlignment="1">
      <alignment horizontal="center" vertical="center"/>
    </xf>
    <xf numFmtId="0" fontId="34" fillId="4" borderId="15" xfId="7" applyFont="1" applyFill="1" applyBorder="1" applyAlignment="1">
      <alignment horizontal="center"/>
    </xf>
    <xf numFmtId="0" fontId="34" fillId="4" borderId="16" xfId="7" applyFont="1" applyFill="1" applyBorder="1" applyAlignment="1">
      <alignment horizontal="center"/>
    </xf>
    <xf numFmtId="0" fontId="34" fillId="4" borderId="17" xfId="7" applyFont="1" applyFill="1" applyBorder="1" applyAlignment="1">
      <alignment horizontal="center"/>
    </xf>
    <xf numFmtId="0" fontId="14" fillId="5" borderId="0" xfId="7" applyFont="1" applyFill="1" applyAlignment="1">
      <alignment horizontal="center" vertical="center"/>
    </xf>
    <xf numFmtId="0" fontId="13" fillId="6" borderId="4" xfId="7" applyFont="1" applyFill="1" applyBorder="1" applyAlignment="1">
      <alignment horizontal="center" vertical="center"/>
    </xf>
    <xf numFmtId="0" fontId="13" fillId="6" borderId="5" xfId="7" applyFont="1" applyFill="1" applyBorder="1" applyAlignment="1">
      <alignment horizontal="center" vertical="center"/>
    </xf>
    <xf numFmtId="0" fontId="13" fillId="6" borderId="6" xfId="7" applyFont="1" applyFill="1" applyBorder="1" applyAlignment="1">
      <alignment horizontal="center" vertical="center"/>
    </xf>
    <xf numFmtId="0" fontId="26" fillId="5" borderId="7" xfId="7" applyFont="1" applyFill="1" applyBorder="1" applyAlignment="1">
      <alignment horizontal="center"/>
    </xf>
    <xf numFmtId="0" fontId="26" fillId="5" borderId="0" xfId="7" applyFont="1" applyFill="1" applyAlignment="1">
      <alignment horizontal="center"/>
    </xf>
    <xf numFmtId="0" fontId="26" fillId="5" borderId="8" xfId="7" applyFont="1" applyFill="1" applyBorder="1" applyAlignment="1">
      <alignment horizontal="center"/>
    </xf>
    <xf numFmtId="0" fontId="21" fillId="4" borderId="9" xfId="7" applyFont="1" applyFill="1" applyBorder="1" applyAlignment="1">
      <alignment horizontal="center"/>
    </xf>
    <xf numFmtId="0" fontId="21" fillId="4" borderId="10" xfId="7" applyFont="1" applyFill="1" applyBorder="1" applyAlignment="1">
      <alignment horizontal="center"/>
    </xf>
    <xf numFmtId="0" fontId="21" fillId="4" borderId="11" xfId="7" applyFont="1" applyFill="1" applyBorder="1" applyAlignment="1">
      <alignment horizontal="center"/>
    </xf>
    <xf numFmtId="0" fontId="44" fillId="0" borderId="0" xfId="0" applyFont="1" applyAlignment="1">
      <alignment vertical="center"/>
    </xf>
  </cellXfs>
  <cellStyles count="12">
    <cellStyle name="Dane wyjściowe" xfId="11" builtinId="21"/>
    <cellStyle name="Dziesiętny" xfId="1" builtinId="3"/>
    <cellStyle name="Dziesiętny 2" xfId="8" xr:uid="{00000000-0005-0000-0000-000002000000}"/>
    <cellStyle name="Nagłówek 1" xfId="3" builtinId="16"/>
    <cellStyle name="Nagłówek 2" xfId="5" builtinId="17"/>
    <cellStyle name="Nagłówek 3" xfId="4" builtinId="18"/>
    <cellStyle name="Nagłówek 4" xfId="6" builtinId="19"/>
    <cellStyle name="Normalny" xfId="0" builtinId="0"/>
    <cellStyle name="Normalny 2" xfId="2" xr:uid="{00000000-0005-0000-0000-000009000000}"/>
    <cellStyle name="Normalny 3" xfId="7" xr:uid="{00000000-0005-0000-0000-00000A000000}"/>
    <cellStyle name="Normalny 3 2" xfId="10" xr:uid="{00000000-0005-0000-0000-00000B000000}"/>
    <cellStyle name="Procentowy 2" xfId="9" xr:uid="{00000000-0005-0000-0000-00000C000000}"/>
  </cellStyles>
  <dxfs count="2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9" formatCode="yyyy\-mm\-dd;@"/>
      <fill>
        <patternFill patternType="none">
          <bgColor auto="1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9" formatCode="yyyy\-mm\-dd;@"/>
      <fill>
        <patternFill patternType="none">
          <bgColor auto="1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9" formatCode="yyyy\-mm\-dd;@"/>
      <fill>
        <patternFill patternType="none">
          <bgColor auto="1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bgColor auto="1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bgColor auto="1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bgColor auto="1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bgColor auto="1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bgColor auto="1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2" formatCode="0.00"/>
      <fill>
        <patternFill patternType="none"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bgColor auto="1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bgColor auto="1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  <alignment horizontal="general" vertical="bottom" textRotation="0" wrapText="0" indent="0" justifyLastLine="0" shrinkToFit="0" readingOrder="0"/>
    </dxf>
    <dxf>
      <alignment horizontal="left" vertical="center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border outline="0">
        <left style="thin">
          <color theme="4" tint="0.39997558519241921"/>
        </left>
        <top style="thin">
          <color theme="4" tint="0.3999755851924192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70" formatCode="yyyy/mm/dd"/>
      <fill>
        <patternFill patternType="solid">
          <fgColor theme="4"/>
          <bgColor theme="7" tint="0.39997558519241921"/>
        </patternFill>
      </fill>
      <alignment horizontal="left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5.xml"/><Relationship Id="rId1" Type="http://schemas.openxmlformats.org/officeDocument/2006/relationships/themeOverride" Target="../theme/themeOverride1.xml"/></Relationships>
</file>

<file path=xl/charts/_rels/chart2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6.xml"/><Relationship Id="rId1" Type="http://schemas.openxmlformats.org/officeDocument/2006/relationships/themeOverride" Target="../theme/themeOverride2.xml"/></Relationships>
</file>

<file path=xl/charts/_rels/chart3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7.xml"/><Relationship Id="rId1" Type="http://schemas.openxmlformats.org/officeDocument/2006/relationships/themeOverride" Target="../theme/themeOverride3.xml"/></Relationships>
</file>

<file path=xl/charts/_rels/chart4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8.xml"/><Relationship Id="rId1" Type="http://schemas.openxmlformats.org/officeDocument/2006/relationships/themeOverride" Target="../theme/themeOverride4.xml"/></Relationships>
</file>

<file path=xl/charts/_rels/chart5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9.xml"/><Relationship Id="rId1" Type="http://schemas.openxmlformats.org/officeDocument/2006/relationships/themeOverride" Target="../theme/themeOverride5.xml"/></Relationships>
</file>

<file path=xl/charts/_rels/chart6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10.xml"/><Relationship Id="rId1" Type="http://schemas.openxmlformats.org/officeDocument/2006/relationships/themeOverride" Target="../theme/themeOverride6.xml"/></Relationships>
</file>

<file path=xl/charts/_rels/chart7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12.xml"/><Relationship Id="rId1" Type="http://schemas.openxmlformats.org/officeDocument/2006/relationships/themeOverride" Target="../theme/themeOverride7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3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9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15.xml"/><Relationship Id="rId1" Type="http://schemas.openxmlformats.org/officeDocument/2006/relationships/themeOverride" Target="../theme/themeOverride8.xml"/></Relationships>
</file>

<file path=xl/charts/_rels/chart10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16.xml"/><Relationship Id="rId1" Type="http://schemas.openxmlformats.org/officeDocument/2006/relationships/themeOverride" Target="../theme/themeOverride9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Ex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Ex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lang="en-US" sz="1400" b="1" i="0" u="none" strike="noStrike" kern="1200" baseline="0">
                <a:solidFill>
                  <a:sysClr val="windowText" lastClr="000000">
                    <a:lumMod val="65000"/>
                    <a:lumOff val="35000"/>
                  </a:sysClr>
                </a:solidFill>
                <a:effectLst/>
                <a:latin typeface="+mn-lt"/>
                <a:ea typeface="+mn-ea"/>
                <a:cs typeface="+mn-cs"/>
              </a:defRPr>
            </a:pPr>
            <a:r>
              <a:rPr lang="pl-PL" sz="1400" b="1" i="0" u="none" strike="noStrike" kern="1200" baseline="0">
                <a:solidFill>
                  <a:sysClr val="windowText" lastClr="000000">
                    <a:lumMod val="65000"/>
                    <a:lumOff val="35000"/>
                  </a:sysClr>
                </a:solidFill>
                <a:effectLst/>
                <a:latin typeface="+mn-lt"/>
                <a:ea typeface="+mn-ea"/>
                <a:cs typeface="+mn-cs"/>
              </a:rPr>
              <a:t>Moc instalacji w poszczególnych latach [MW]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lang="en-US" sz="1400" b="1" i="0" u="none" strike="noStrike" kern="1200" baseline="0">
                <a:solidFill>
                  <a:sysClr val="windowText" lastClr="000000">
                    <a:lumMod val="65000"/>
                    <a:lumOff val="35000"/>
                  </a:sysClr>
                </a:solidFill>
                <a:effectLst/>
                <a:latin typeface="+mn-lt"/>
                <a:ea typeface="+mn-ea"/>
                <a:cs typeface="+mn-cs"/>
              </a:defRPr>
            </a:pPr>
            <a:endParaRPr lang="en-US" sz="1400" b="1" i="0" u="none" strike="noStrike" kern="1200" baseline="0">
              <a:solidFill>
                <a:sysClr val="windowText" lastClr="000000">
                  <a:lumMod val="65000"/>
                  <a:lumOff val="35000"/>
                </a:sysClr>
              </a:solidFill>
              <a:effectLst/>
              <a:latin typeface="+mn-lt"/>
              <a:ea typeface="+mn-ea"/>
              <a:cs typeface="+mn-cs"/>
            </a:endParaRP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4.8573338004625259E-2"/>
          <c:y val="0.14996740908754652"/>
          <c:w val="0.9413539756700704"/>
          <c:h val="0.67223086633261075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Analiza!$C$14</c:f>
              <c:strCache>
                <c:ptCount val="1"/>
                <c:pt idx="0">
                  <c:v>Małe instalacje </c:v>
                </c:pt>
              </c:strCache>
            </c:strRef>
          </c:tx>
          <c:spPr>
            <a:solidFill>
              <a:srgbClr val="5B9BD5">
                <a:lumMod val="50000"/>
              </a:srgbClr>
            </a:solidFill>
          </c:spPr>
          <c:invertIfNegative val="0"/>
          <c:cat>
            <c:numRef>
              <c:f>Analiza!$J$18:$R$18</c:f>
              <c:numCache>
                <c:formatCode>General</c:formatCode>
                <c:ptCount val="9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</c:numCache>
            </c:numRef>
          </c:cat>
          <c:val>
            <c:numRef>
              <c:f>Analiza!$J$15:$R$15</c:f>
              <c:numCache>
                <c:formatCode>_-* #\ ##0.00\ _z_ł_-;\-* #\ ##0.00\ _z_ł_-;_-* "-"??\ _z_ł_-;_-@_-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0.314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BDE-41DC-ABE4-C6CD63AD5E39}"/>
            </c:ext>
          </c:extLst>
        </c:ser>
        <c:ser>
          <c:idx val="2"/>
          <c:order val="1"/>
          <c:tx>
            <c:strRef>
              <c:f>Analiza!$C$9</c:f>
              <c:strCache>
                <c:ptCount val="1"/>
                <c:pt idx="0">
                  <c:v>Farmy</c:v>
                </c:pt>
              </c:strCache>
            </c:strRef>
          </c:tx>
          <c:spPr>
            <a:solidFill>
              <a:srgbClr val="70AD47"/>
            </a:solidFill>
          </c:spPr>
          <c:invertIfNegative val="0"/>
          <c:cat>
            <c:numRef>
              <c:f>Analiza!$J$18:$R$18</c:f>
              <c:numCache>
                <c:formatCode>General</c:formatCode>
                <c:ptCount val="9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</c:numCache>
            </c:numRef>
          </c:cat>
          <c:val>
            <c:numRef>
              <c:f>Analiza!$J$10:$R$10</c:f>
              <c:numCache>
                <c:formatCode>_-* #\ ##0.00\ _z_ł_-;\-* #\ ##0.00\ _z_ł_-;_-* "-"??\ _z_ł_-;_-@_-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3.7080000000000002</c:v>
                </c:pt>
                <c:pt idx="7">
                  <c:v>7.1318400000000004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BDE-41DC-ABE4-C6CD63AD5E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10120960"/>
        <c:axId val="110122496"/>
      </c:barChart>
      <c:catAx>
        <c:axId val="1101209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19050">
            <a:solidFill>
              <a:srgbClr val="18468B"/>
            </a:solidFill>
          </a:ln>
        </c:spPr>
        <c:crossAx val="110122496"/>
        <c:crosses val="autoZero"/>
        <c:auto val="1"/>
        <c:lblAlgn val="ctr"/>
        <c:lblOffset val="100"/>
        <c:noMultiLvlLbl val="0"/>
      </c:catAx>
      <c:valAx>
        <c:axId val="110122496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pl-PL"/>
                  <a:t>MW</a:t>
                </a:r>
              </a:p>
            </c:rich>
          </c:tx>
          <c:layout>
            <c:manualLayout>
              <c:xMode val="edge"/>
              <c:yMode val="edge"/>
              <c:x val="4.9384233053139381E-3"/>
              <c:y val="5.0113806259804661E-2"/>
            </c:manualLayout>
          </c:layout>
          <c:overlay val="0"/>
        </c:title>
        <c:numFmt formatCode="General" sourceLinked="0"/>
        <c:majorTickMark val="out"/>
        <c:minorTickMark val="none"/>
        <c:tickLblPos val="nextTo"/>
        <c:spPr>
          <a:ln w="19050">
            <a:solidFill>
              <a:srgbClr val="18468B"/>
            </a:solidFill>
          </a:ln>
        </c:spPr>
        <c:crossAx val="110120960"/>
        <c:crosses val="autoZero"/>
        <c:crossBetween val="between"/>
      </c:valAx>
      <c:spPr>
        <a:ln>
          <a:noFill/>
        </a:ln>
      </c:spPr>
    </c:plotArea>
    <c:legend>
      <c:legendPos val="t"/>
      <c:layout>
        <c:manualLayout>
          <c:xMode val="edge"/>
          <c:yMode val="edge"/>
          <c:x val="0.37264099021302338"/>
          <c:y val="0.89718559352212646"/>
          <c:w val="0.25471801957395335"/>
          <c:h val="8.3188669894704831E-2"/>
        </c:manualLayout>
      </c:layout>
      <c:overlay val="0"/>
      <c:txPr>
        <a:bodyPr/>
        <a:lstStyle/>
        <a:p>
          <a:pPr>
            <a:defRPr sz="1400"/>
          </a:pPr>
          <a:endParaRPr lang="pl-PL"/>
        </a:p>
      </c:txPr>
    </c:legend>
    <c:plotVisOnly val="0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  <c:userShapes r:id="rId2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400">
                <a:solidFill>
                  <a:schemeClr val="tx1">
                    <a:lumMod val="65000"/>
                    <a:lumOff val="35000"/>
                  </a:schemeClr>
                </a:solidFill>
              </a:defRPr>
            </a:pPr>
            <a:r>
              <a:rPr lang="pl-PL"/>
              <a:t>Liczba instalacji </a:t>
            </a:r>
            <a:r>
              <a:rPr lang="pl-PL" sz="1400" b="1" i="0" u="none" strike="noStrike" baseline="0">
                <a:effectLst/>
              </a:rPr>
              <a:t>fotowoltaicznych</a:t>
            </a:r>
            <a:r>
              <a:rPr lang="pl-PL" baseline="0"/>
              <a:t> </a:t>
            </a:r>
            <a:r>
              <a:rPr lang="pl-PL"/>
              <a:t>w poszczególnych województwach </a:t>
            </a:r>
          </a:p>
        </c:rich>
      </c:tx>
      <c:layout>
        <c:manualLayout>
          <c:xMode val="edge"/>
          <c:yMode val="edge"/>
          <c:x val="0.23464388385149637"/>
          <c:y val="1.5413191871786516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4.8573338004625259E-2"/>
          <c:y val="0.11474753077202039"/>
          <c:w val="0.9413539756700704"/>
          <c:h val="0.5725038150254083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Analiza!$K$40</c:f>
              <c:strCache>
                <c:ptCount val="1"/>
                <c:pt idx="0">
                  <c:v>Rozkład małych instalacji w województwach</c:v>
                </c:pt>
              </c:strCache>
            </c:strRef>
          </c:tx>
          <c:spPr>
            <a:solidFill>
              <a:srgbClr val="5B9BD5">
                <a:lumMod val="50000"/>
              </a:srgbClr>
            </a:solidFill>
          </c:spPr>
          <c:invertIfNegative val="0"/>
          <c:val>
            <c:numRef>
              <c:f>Analiza!$L$44:$L$59</c:f>
              <c:numCache>
                <c:formatCode>General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3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4</c:v>
                </c:pt>
                <c:pt idx="13">
                  <c:v>0</c:v>
                </c:pt>
                <c:pt idx="14">
                  <c:v>0</c:v>
                </c:pt>
                <c:pt idx="15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3CD-4439-B469-F0EC132085E5}"/>
            </c:ext>
          </c:extLst>
        </c:ser>
        <c:ser>
          <c:idx val="1"/>
          <c:order val="1"/>
          <c:tx>
            <c:strRef>
              <c:f>Analiza!$E$40</c:f>
              <c:strCache>
                <c:ptCount val="1"/>
                <c:pt idx="0">
                  <c:v>Rozkład farm w województwach</c:v>
                </c:pt>
              </c:strCache>
            </c:strRef>
          </c:tx>
          <c:spPr>
            <a:solidFill>
              <a:srgbClr val="70AD47"/>
            </a:solidFill>
          </c:spPr>
          <c:invertIfNegative val="0"/>
          <c:cat>
            <c:strRef>
              <c:f>Analiza!$E$44:$E$59</c:f>
              <c:strCache>
                <c:ptCount val="16"/>
                <c:pt idx="0">
                  <c:v>zachodniopomorskie</c:v>
                </c:pt>
                <c:pt idx="1">
                  <c:v>pomorskie</c:v>
                </c:pt>
                <c:pt idx="2">
                  <c:v>kujawsko-pomorskie</c:v>
                </c:pt>
                <c:pt idx="3">
                  <c:v>łódzkie</c:v>
                </c:pt>
                <c:pt idx="4">
                  <c:v>wielkopolskie</c:v>
                </c:pt>
                <c:pt idx="5">
                  <c:v>mazowieckie</c:v>
                </c:pt>
                <c:pt idx="6">
                  <c:v>warmińsko-mazurskie</c:v>
                </c:pt>
                <c:pt idx="7">
                  <c:v>lubuskie</c:v>
                </c:pt>
                <c:pt idx="8">
                  <c:v>podlaskie</c:v>
                </c:pt>
                <c:pt idx="9">
                  <c:v>dolnośląskie</c:v>
                </c:pt>
                <c:pt idx="10">
                  <c:v>lubelskie</c:v>
                </c:pt>
                <c:pt idx="11">
                  <c:v>opolskie</c:v>
                </c:pt>
                <c:pt idx="12">
                  <c:v>podkarpackie</c:v>
                </c:pt>
                <c:pt idx="13">
                  <c:v>śląskie</c:v>
                </c:pt>
                <c:pt idx="14">
                  <c:v>świętokrzyskie</c:v>
                </c:pt>
                <c:pt idx="15">
                  <c:v>małopolskie</c:v>
                </c:pt>
              </c:strCache>
            </c:strRef>
          </c:cat>
          <c:val>
            <c:numRef>
              <c:f>Analiza!$F$44:$F$59</c:f>
              <c:numCache>
                <c:formatCode>General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</c:v>
                </c:pt>
                <c:pt idx="4">
                  <c:v>2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4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2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304-4091-9BAD-26AEF0C3D7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20507776"/>
        <c:axId val="110183552"/>
      </c:barChart>
      <c:catAx>
        <c:axId val="1205077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19050">
            <a:solidFill>
              <a:srgbClr val="70AD47">
                <a:lumMod val="50000"/>
              </a:srgbClr>
            </a:solidFill>
          </a:ln>
        </c:spPr>
        <c:crossAx val="110183552"/>
        <c:crosses val="autoZero"/>
        <c:auto val="1"/>
        <c:lblAlgn val="ctr"/>
        <c:lblOffset val="100"/>
        <c:noMultiLvlLbl val="0"/>
      </c:catAx>
      <c:valAx>
        <c:axId val="110183552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0"/>
        <c:majorTickMark val="out"/>
        <c:minorTickMark val="none"/>
        <c:tickLblPos val="nextTo"/>
        <c:spPr>
          <a:ln w="19050">
            <a:solidFill>
              <a:srgbClr val="70AD47">
                <a:lumMod val="50000"/>
              </a:srgbClr>
            </a:solidFill>
          </a:ln>
        </c:spPr>
        <c:crossAx val="120507776"/>
        <c:crosses val="autoZero"/>
        <c:crossBetween val="between"/>
      </c:valAx>
      <c:spPr>
        <a:ln>
          <a:noFill/>
        </a:ln>
      </c:spPr>
    </c:plotArea>
    <c:legend>
      <c:legendPos val="t"/>
      <c:layout>
        <c:manualLayout>
          <c:xMode val="edge"/>
          <c:yMode val="edge"/>
          <c:x val="0.13991319641745811"/>
          <c:y val="0.91942434987953869"/>
          <c:w val="0.76690900235408721"/>
          <c:h val="6.177919304642094E-2"/>
        </c:manualLayout>
      </c:layout>
      <c:overlay val="0"/>
      <c:txPr>
        <a:bodyPr/>
        <a:lstStyle/>
        <a:p>
          <a:pPr>
            <a:defRPr sz="1400"/>
          </a:pPr>
          <a:endParaRPr lang="pl-PL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  <c:userShapes r:id="rId2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400">
                <a:solidFill>
                  <a:schemeClr val="tx1">
                    <a:lumMod val="65000"/>
                    <a:lumOff val="35000"/>
                  </a:schemeClr>
                </a:solidFill>
              </a:defRPr>
            </a:pPr>
            <a:r>
              <a:rPr lang="pl-PL">
                <a:solidFill>
                  <a:schemeClr val="tx1">
                    <a:lumMod val="65000"/>
                    <a:lumOff val="35000"/>
                  </a:schemeClr>
                </a:solidFill>
              </a:rPr>
              <a:t>Moc instalacji </a:t>
            </a:r>
            <a:r>
              <a:rPr lang="pl-PL" sz="1400" b="1" i="0" u="none" strike="noStrike" baseline="0">
                <a:effectLst/>
              </a:rPr>
              <a:t>fotowoltaicznych</a:t>
            </a:r>
            <a:r>
              <a:rPr lang="pl-PL" baseline="0">
                <a:solidFill>
                  <a:schemeClr val="tx1">
                    <a:lumMod val="65000"/>
                    <a:lumOff val="35000"/>
                  </a:schemeClr>
                </a:solidFill>
              </a:rPr>
              <a:t> w poszczególnych województwach [MW] </a:t>
            </a:r>
            <a:endParaRPr lang="pl-PL">
              <a:solidFill>
                <a:schemeClr val="tx1">
                  <a:lumMod val="65000"/>
                  <a:lumOff val="35000"/>
                </a:schemeClr>
              </a:solidFill>
            </a:endParaRP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4.8573338004625259E-2"/>
          <c:y val="0.13112162182476084"/>
          <c:w val="0.9413539756700704"/>
          <c:h val="0.5903432080456174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Analiza!$K$40</c:f>
              <c:strCache>
                <c:ptCount val="1"/>
                <c:pt idx="0">
                  <c:v>Rozkład małych instalacji w województwach</c:v>
                </c:pt>
              </c:strCache>
            </c:strRef>
          </c:tx>
          <c:spPr>
            <a:solidFill>
              <a:srgbClr val="5B9BD5">
                <a:lumMod val="50000"/>
              </a:srgbClr>
            </a:solidFill>
            <a:ln>
              <a:solidFill>
                <a:srgbClr val="0070C0"/>
              </a:solidFill>
            </a:ln>
          </c:spPr>
          <c:invertIfNegative val="0"/>
          <c:val>
            <c:numRef>
              <c:f>Analiza!$M$44:$M$59</c:f>
              <c:numCache>
                <c:formatCode>0.00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2.9969999999999999</c:v>
                </c:pt>
                <c:pt idx="3">
                  <c:v>0.99199999999999999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0.82499999999999996</c:v>
                </c:pt>
                <c:pt idx="13">
                  <c:v>0</c:v>
                </c:pt>
                <c:pt idx="14">
                  <c:v>0</c:v>
                </c:pt>
                <c:pt idx="15">
                  <c:v>0.29699999999999999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DFE-4CD3-9BDE-085F738A9766}"/>
            </c:ext>
          </c:extLst>
        </c:ser>
        <c:ser>
          <c:idx val="1"/>
          <c:order val="1"/>
          <c:tx>
            <c:strRef>
              <c:f>Analiza!$E$40</c:f>
              <c:strCache>
                <c:ptCount val="1"/>
                <c:pt idx="0">
                  <c:v>Rozkład farm w województwach</c:v>
                </c:pt>
              </c:strCache>
            </c:strRef>
          </c:tx>
          <c:spPr>
            <a:solidFill>
              <a:srgbClr val="70AD47"/>
            </a:solidFill>
          </c:spPr>
          <c:invertIfNegative val="0"/>
          <c:cat>
            <c:strRef>
              <c:f>Analiza!$E$44:$E$59</c:f>
              <c:strCache>
                <c:ptCount val="16"/>
                <c:pt idx="0">
                  <c:v>zachodniopomorskie</c:v>
                </c:pt>
                <c:pt idx="1">
                  <c:v>pomorskie</c:v>
                </c:pt>
                <c:pt idx="2">
                  <c:v>kujawsko-pomorskie</c:v>
                </c:pt>
                <c:pt idx="3">
                  <c:v>łódzkie</c:v>
                </c:pt>
                <c:pt idx="4">
                  <c:v>wielkopolskie</c:v>
                </c:pt>
                <c:pt idx="5">
                  <c:v>mazowieckie</c:v>
                </c:pt>
                <c:pt idx="6">
                  <c:v>warmińsko-mazurskie</c:v>
                </c:pt>
                <c:pt idx="7">
                  <c:v>lubuskie</c:v>
                </c:pt>
                <c:pt idx="8">
                  <c:v>podlaskie</c:v>
                </c:pt>
                <c:pt idx="9">
                  <c:v>dolnośląskie</c:v>
                </c:pt>
                <c:pt idx="10">
                  <c:v>lubelskie</c:v>
                </c:pt>
                <c:pt idx="11">
                  <c:v>opolskie</c:v>
                </c:pt>
                <c:pt idx="12">
                  <c:v>podkarpackie</c:v>
                </c:pt>
                <c:pt idx="13">
                  <c:v>śląskie</c:v>
                </c:pt>
                <c:pt idx="14">
                  <c:v>świętokrzyskie</c:v>
                </c:pt>
                <c:pt idx="15">
                  <c:v>małopolskie</c:v>
                </c:pt>
              </c:strCache>
            </c:strRef>
          </c:cat>
          <c:val>
            <c:numRef>
              <c:f>Analiza!$G$44:$G$59</c:f>
              <c:numCache>
                <c:formatCode>0.00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12.347</c:v>
                </c:pt>
                <c:pt idx="4">
                  <c:v>6.0019999999999998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7.7039999999999997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8.6316900000000008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9F5-4DD5-AAD4-E0701B0DCB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10228608"/>
        <c:axId val="110230144"/>
      </c:barChart>
      <c:catAx>
        <c:axId val="1102286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19050">
            <a:solidFill>
              <a:srgbClr val="18468B"/>
            </a:solidFill>
          </a:ln>
        </c:spPr>
        <c:crossAx val="110230144"/>
        <c:crosses val="autoZero"/>
        <c:auto val="1"/>
        <c:lblAlgn val="ctr"/>
        <c:lblOffset val="100"/>
        <c:noMultiLvlLbl val="0"/>
      </c:catAx>
      <c:valAx>
        <c:axId val="110230144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pl-PL"/>
                  <a:t>MW</a:t>
                </a:r>
              </a:p>
            </c:rich>
          </c:tx>
          <c:layout>
            <c:manualLayout>
              <c:xMode val="edge"/>
              <c:yMode val="edge"/>
              <c:x val="1.3023423704271888E-2"/>
              <c:y val="5.7059268475719363E-2"/>
            </c:manualLayout>
          </c:layout>
          <c:overlay val="0"/>
        </c:title>
        <c:numFmt formatCode="General" sourceLinked="0"/>
        <c:majorTickMark val="out"/>
        <c:minorTickMark val="none"/>
        <c:tickLblPos val="nextTo"/>
        <c:spPr>
          <a:ln w="19050">
            <a:solidFill>
              <a:srgbClr val="18468B"/>
            </a:solidFill>
          </a:ln>
        </c:spPr>
        <c:crossAx val="110228608"/>
        <c:crosses val="autoZero"/>
        <c:crossBetween val="between"/>
      </c:valAx>
      <c:spPr>
        <a:ln>
          <a:noFill/>
        </a:ln>
      </c:spPr>
    </c:plotArea>
    <c:legend>
      <c:legendPos val="t"/>
      <c:layout>
        <c:manualLayout>
          <c:xMode val="edge"/>
          <c:yMode val="edge"/>
          <c:x val="0.15678297602665198"/>
          <c:y val="0.93445112734360758"/>
          <c:w val="0.75698683585971593"/>
          <c:h val="6.3533962187960091E-2"/>
        </c:manualLayout>
      </c:layout>
      <c:overlay val="0"/>
      <c:txPr>
        <a:bodyPr/>
        <a:lstStyle/>
        <a:p>
          <a:pPr>
            <a:defRPr sz="1400"/>
          </a:pPr>
          <a:endParaRPr lang="pl-PL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  <c:userShapes r:id="rId2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400">
                <a:solidFill>
                  <a:schemeClr val="tx1">
                    <a:lumMod val="65000"/>
                    <a:lumOff val="35000"/>
                  </a:schemeClr>
                </a:solidFill>
              </a:defRPr>
            </a:pPr>
            <a:r>
              <a:rPr lang="pl-PL"/>
              <a:t>Moc farm</a:t>
            </a:r>
            <a:r>
              <a:rPr lang="pl-PL" baseline="0"/>
              <a:t> fotowoltaicznych </a:t>
            </a:r>
            <a:r>
              <a:rPr lang="pl-PL"/>
              <a:t>w poszczególnych przedziałach mocy [MW]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Analiza!$I$106</c:f>
              <c:strCache>
                <c:ptCount val="1"/>
                <c:pt idx="0">
                  <c:v>moc [MW]</c:v>
                </c:pt>
              </c:strCache>
            </c:strRef>
          </c:tx>
          <c:invertIfNegative val="0"/>
          <c:dPt>
            <c:idx val="0"/>
            <c:invertIfNegative val="0"/>
            <c:bubble3D val="0"/>
            <c:spPr>
              <a:solidFill>
                <a:srgbClr val="5B9BD5"/>
              </a:solidFill>
            </c:spPr>
            <c:extLst>
              <c:ext xmlns:c16="http://schemas.microsoft.com/office/drawing/2014/chart" uri="{C3380CC4-5D6E-409C-BE32-E72D297353CC}">
                <c16:uniqueId val="{00000001-34A4-41E1-A5E3-75CD0AC2AA63}"/>
              </c:ext>
            </c:extLst>
          </c:dPt>
          <c:dPt>
            <c:idx val="1"/>
            <c:invertIfNegative val="0"/>
            <c:bubble3D val="0"/>
            <c:spPr>
              <a:solidFill>
                <a:srgbClr val="70AD47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3-34A4-41E1-A5E3-75CD0AC2AA63}"/>
              </c:ext>
            </c:extLst>
          </c:dPt>
          <c:dPt>
            <c:idx val="2"/>
            <c:invertIfNegative val="0"/>
            <c:bubble3D val="0"/>
            <c:spPr>
              <a:solidFill>
                <a:srgbClr val="5B9BD5">
                  <a:lumMod val="60000"/>
                  <a:lumOff val="4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5-34A4-41E1-A5E3-75CD0AC2AA63}"/>
              </c:ext>
            </c:extLst>
          </c:dPt>
          <c:dPt>
            <c:idx val="3"/>
            <c:invertIfNegative val="0"/>
            <c:bubble3D val="0"/>
            <c:spPr>
              <a:solidFill>
                <a:srgbClr val="44546A">
                  <a:lumMod val="60000"/>
                  <a:lumOff val="4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7-34A4-41E1-A5E3-75CD0AC2AA63}"/>
              </c:ext>
            </c:extLst>
          </c:dPt>
          <c:dPt>
            <c:idx val="4"/>
            <c:invertIfNegative val="0"/>
            <c:bubble3D val="0"/>
            <c:spPr>
              <a:solidFill>
                <a:srgbClr val="70AD47">
                  <a:lumMod val="75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9-34A4-41E1-A5E3-75CD0AC2AA63}"/>
              </c:ext>
            </c:extLst>
          </c:dPt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/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Analiza!$J$104:$N$104</c:f>
              <c:strCache>
                <c:ptCount val="5"/>
                <c:pt idx="0">
                  <c:v>0,5 - 1 MW</c:v>
                </c:pt>
                <c:pt idx="1">
                  <c:v>1-5 MW</c:v>
                </c:pt>
                <c:pt idx="2">
                  <c:v>5-10 MW</c:v>
                </c:pt>
                <c:pt idx="3">
                  <c:v>10-30 MW</c:v>
                </c:pt>
                <c:pt idx="4">
                  <c:v>&gt; 30 MW</c:v>
                </c:pt>
              </c:strCache>
            </c:strRef>
          </c:cat>
          <c:val>
            <c:numRef>
              <c:f>Analiza!$J$106:$N$106</c:f>
              <c:numCache>
                <c:formatCode>_-* #\ ##0.00\ _z_ł_-;\-* #\ ##0.00\ _z_ł_-;_-* "-"??\ _z_ł_-;_-@_-</c:formatCode>
                <c:ptCount val="5"/>
                <c:pt idx="0">
                  <c:v>0</c:v>
                </c:pt>
                <c:pt idx="1">
                  <c:v>17.554849999999998</c:v>
                </c:pt>
                <c:pt idx="2">
                  <c:v>17.129840000000002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34A4-41E1-A5E3-75CD0AC2AA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21900416"/>
        <c:axId val="121902208"/>
      </c:barChart>
      <c:catAx>
        <c:axId val="12190041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25400">
            <a:solidFill>
              <a:srgbClr val="18468B"/>
            </a:solidFill>
          </a:ln>
        </c:spPr>
        <c:txPr>
          <a:bodyPr/>
          <a:lstStyle/>
          <a:p>
            <a:pPr>
              <a:defRPr>
                <a:solidFill>
                  <a:schemeClr val="tx1">
                    <a:lumMod val="65000"/>
                    <a:lumOff val="35000"/>
                  </a:schemeClr>
                </a:solidFill>
              </a:defRPr>
            </a:pPr>
            <a:endParaRPr lang="pl-PL"/>
          </a:p>
        </c:txPr>
        <c:crossAx val="121902208"/>
        <c:crosses val="autoZero"/>
        <c:auto val="1"/>
        <c:lblAlgn val="ctr"/>
        <c:lblOffset val="100"/>
        <c:noMultiLvlLbl val="0"/>
      </c:catAx>
      <c:valAx>
        <c:axId val="121902208"/>
        <c:scaling>
          <c:orientation val="minMax"/>
        </c:scaling>
        <c:delete val="0"/>
        <c:axPos val="l"/>
        <c:majorGridlines>
          <c:spPr>
            <a:ln>
              <a:solidFill>
                <a:sysClr val="window" lastClr="FFFFFF">
                  <a:lumMod val="85000"/>
                </a:sysClr>
              </a:solidFill>
            </a:ln>
          </c:spPr>
        </c:majorGridlines>
        <c:numFmt formatCode="_-* #\ ##0.00\ _z_ł_-;\-* #\ ##0.00\ _z_ł_-;_-* &quot;-&quot;??\ _z_ł_-;_-@_-" sourceLinked="1"/>
        <c:majorTickMark val="out"/>
        <c:minorTickMark val="none"/>
        <c:tickLblPos val="nextTo"/>
        <c:spPr>
          <a:ln w="25400">
            <a:solidFill>
              <a:srgbClr val="70AD47">
                <a:lumMod val="50000"/>
              </a:srgbClr>
            </a:solidFill>
          </a:ln>
        </c:spPr>
        <c:crossAx val="121900416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  <c:userShapes r:id="rId2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400">
                <a:solidFill>
                  <a:schemeClr val="tx1">
                    <a:lumMod val="65000"/>
                    <a:lumOff val="35000"/>
                  </a:schemeClr>
                </a:solidFill>
              </a:defRPr>
            </a:pPr>
            <a:r>
              <a:rPr lang="pl-PL"/>
              <a:t>Liczba farm</a:t>
            </a:r>
            <a:r>
              <a:rPr lang="pl-PL" baseline="0"/>
              <a:t> </a:t>
            </a:r>
            <a:r>
              <a:rPr lang="pl-PL" sz="1400" b="1" i="0" u="none" strike="noStrike" baseline="0">
                <a:effectLst/>
              </a:rPr>
              <a:t>fotowoltaicznych</a:t>
            </a:r>
            <a:r>
              <a:rPr lang="pl-PL" baseline="0"/>
              <a:t> </a:t>
            </a:r>
            <a:r>
              <a:rPr lang="pl-PL"/>
              <a:t>w poszczególnych przedziałach mocy 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Analiza!$I$106</c:f>
              <c:strCache>
                <c:ptCount val="1"/>
                <c:pt idx="0">
                  <c:v>moc [MW]</c:v>
                </c:pt>
              </c:strCache>
            </c:strRef>
          </c:tx>
          <c:invertIfNegative val="0"/>
          <c:dPt>
            <c:idx val="0"/>
            <c:invertIfNegative val="0"/>
            <c:bubble3D val="0"/>
            <c:spPr>
              <a:solidFill>
                <a:srgbClr val="5B9BD5"/>
              </a:solidFill>
            </c:spPr>
            <c:extLst>
              <c:ext xmlns:c16="http://schemas.microsoft.com/office/drawing/2014/chart" uri="{C3380CC4-5D6E-409C-BE32-E72D297353CC}">
                <c16:uniqueId val="{00000001-A84D-4AE5-99C9-CA9F9E504DE6}"/>
              </c:ext>
            </c:extLst>
          </c:dPt>
          <c:dPt>
            <c:idx val="1"/>
            <c:invertIfNegative val="0"/>
            <c:bubble3D val="0"/>
            <c:spPr>
              <a:solidFill>
                <a:srgbClr val="70AD47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3-A84D-4AE5-99C9-CA9F9E504DE6}"/>
              </c:ext>
            </c:extLst>
          </c:dPt>
          <c:dPt>
            <c:idx val="2"/>
            <c:invertIfNegative val="0"/>
            <c:bubble3D val="0"/>
            <c:spPr>
              <a:solidFill>
                <a:srgbClr val="5B9BD5">
                  <a:lumMod val="60000"/>
                  <a:lumOff val="4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5-A84D-4AE5-99C9-CA9F9E504DE6}"/>
              </c:ext>
            </c:extLst>
          </c:dPt>
          <c:dPt>
            <c:idx val="3"/>
            <c:invertIfNegative val="0"/>
            <c:bubble3D val="0"/>
            <c:spPr>
              <a:solidFill>
                <a:srgbClr val="44546A">
                  <a:lumMod val="60000"/>
                  <a:lumOff val="4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7-A84D-4AE5-99C9-CA9F9E504DE6}"/>
              </c:ext>
            </c:extLst>
          </c:dPt>
          <c:dPt>
            <c:idx val="4"/>
            <c:invertIfNegative val="0"/>
            <c:bubble3D val="0"/>
            <c:spPr>
              <a:solidFill>
                <a:srgbClr val="70AD47">
                  <a:lumMod val="75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9-A84D-4AE5-99C9-CA9F9E504DE6}"/>
              </c:ext>
            </c:extLst>
          </c:dPt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/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Analiza!$J$104:$N$104</c:f>
              <c:strCache>
                <c:ptCount val="5"/>
                <c:pt idx="0">
                  <c:v>0,5 - 1 MW</c:v>
                </c:pt>
                <c:pt idx="1">
                  <c:v>1-5 MW</c:v>
                </c:pt>
                <c:pt idx="2">
                  <c:v>5-10 MW</c:v>
                </c:pt>
                <c:pt idx="3">
                  <c:v>10-30 MW</c:v>
                </c:pt>
                <c:pt idx="4">
                  <c:v>&gt; 30 MW</c:v>
                </c:pt>
              </c:strCache>
            </c:strRef>
          </c:cat>
          <c:val>
            <c:numRef>
              <c:f>Analiza!$J$105:$N$105</c:f>
              <c:numCache>
                <c:formatCode>_-* #\ ##0\ _z_ł_-;\-* #\ ##0\ _z_ł_-;_-* "-"??\ _z_ł_-;_-@_-</c:formatCode>
                <c:ptCount val="5"/>
                <c:pt idx="0">
                  <c:v>0</c:v>
                </c:pt>
                <c:pt idx="1">
                  <c:v>8</c:v>
                </c:pt>
                <c:pt idx="2">
                  <c:v>2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A84D-4AE5-99C9-CA9F9E504D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21943552"/>
        <c:axId val="121945088"/>
      </c:barChart>
      <c:catAx>
        <c:axId val="12194355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25400">
            <a:solidFill>
              <a:srgbClr val="18468B"/>
            </a:solidFill>
          </a:ln>
        </c:spPr>
        <c:txPr>
          <a:bodyPr/>
          <a:lstStyle/>
          <a:p>
            <a:pPr>
              <a:defRPr>
                <a:solidFill>
                  <a:schemeClr val="tx1">
                    <a:lumMod val="65000"/>
                    <a:lumOff val="35000"/>
                  </a:schemeClr>
                </a:solidFill>
              </a:defRPr>
            </a:pPr>
            <a:endParaRPr lang="pl-PL"/>
          </a:p>
        </c:txPr>
        <c:crossAx val="121945088"/>
        <c:crosses val="autoZero"/>
        <c:auto val="1"/>
        <c:lblAlgn val="ctr"/>
        <c:lblOffset val="100"/>
        <c:noMultiLvlLbl val="0"/>
      </c:catAx>
      <c:valAx>
        <c:axId val="121945088"/>
        <c:scaling>
          <c:orientation val="minMax"/>
        </c:scaling>
        <c:delete val="0"/>
        <c:axPos val="l"/>
        <c:majorGridlines>
          <c:spPr>
            <a:ln>
              <a:solidFill>
                <a:sysClr val="window" lastClr="FFFFFF">
                  <a:lumMod val="85000"/>
                </a:sysClr>
              </a:solidFill>
            </a:ln>
          </c:spPr>
        </c:majorGridlines>
        <c:numFmt formatCode="_-* #\ ##0\ _z_ł_-;\-* #\ ##0\ _z_ł_-;_-* &quot;-&quot;??\ _z_ł_-;_-@_-" sourceLinked="1"/>
        <c:majorTickMark val="out"/>
        <c:minorTickMark val="none"/>
        <c:tickLblPos val="nextTo"/>
        <c:spPr>
          <a:ln w="25400">
            <a:solidFill>
              <a:srgbClr val="70AD47">
                <a:lumMod val="50000"/>
              </a:srgbClr>
            </a:solidFill>
          </a:ln>
        </c:spPr>
        <c:crossAx val="121943552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  <c:userShapes r:id="rId2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00">
                <a:solidFill>
                  <a:schemeClr val="tx1">
                    <a:lumMod val="65000"/>
                    <a:lumOff val="35000"/>
                  </a:schemeClr>
                </a:solidFill>
              </a:defRPr>
            </a:pPr>
            <a:r>
              <a:rPr lang="pl-PL" sz="1400" b="1" i="0" baseline="0">
                <a:effectLst/>
              </a:rPr>
              <a:t>Liczba instalacji w poszczególnych latach</a:t>
            </a:r>
            <a:endParaRPr lang="pl-PL" sz="1100">
              <a:effectLst/>
            </a:endParaRP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4.8573338004625259E-2"/>
          <c:y val="0.14996740908754652"/>
          <c:w val="0.9413539756700704"/>
          <c:h val="0.6551448102977576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Analiza!$C$14</c:f>
              <c:strCache>
                <c:ptCount val="1"/>
                <c:pt idx="0">
                  <c:v>Małe instalacje </c:v>
                </c:pt>
              </c:strCache>
            </c:strRef>
          </c:tx>
          <c:spPr>
            <a:solidFill>
              <a:srgbClr val="5B9BD5">
                <a:lumMod val="50000"/>
              </a:srgbClr>
            </a:solidFill>
          </c:spPr>
          <c:invertIfNegative val="0"/>
          <c:cat>
            <c:numRef>
              <c:f>Analiza!$J$18:$R$18</c:f>
              <c:numCache>
                <c:formatCode>General</c:formatCode>
                <c:ptCount val="9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</c:numCache>
            </c:numRef>
          </c:cat>
          <c:val>
            <c:numRef>
              <c:f>Analiza!$J$14:$R$14</c:f>
              <c:numCache>
                <c:formatCode>_-* #\ ##0\ _z_ł_-;\-* #\ ##0\ _z_ł_-;_-* "-"??\ _z_ł_-;_-@_-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4F5-48F7-8590-AE53FBF06ACD}"/>
            </c:ext>
          </c:extLst>
        </c:ser>
        <c:ser>
          <c:idx val="2"/>
          <c:order val="1"/>
          <c:tx>
            <c:strRef>
              <c:f>Analiza!$C$9</c:f>
              <c:strCache>
                <c:ptCount val="1"/>
                <c:pt idx="0">
                  <c:v>Farmy</c:v>
                </c:pt>
              </c:strCache>
            </c:strRef>
          </c:tx>
          <c:spPr>
            <a:solidFill>
              <a:srgbClr val="70AD47"/>
            </a:solidFill>
          </c:spPr>
          <c:invertIfNegative val="0"/>
          <c:cat>
            <c:numRef>
              <c:f>Analiza!$J$18:$R$18</c:f>
              <c:numCache>
                <c:formatCode>General</c:formatCode>
                <c:ptCount val="9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</c:numCache>
            </c:numRef>
          </c:cat>
          <c:val>
            <c:numRef>
              <c:f>Analiza!$J$9:$R$9</c:f>
              <c:numCache>
                <c:formatCode>_-* #\ ##0\ _z_ł_-;\-* #\ ##0\ _z_ł_-;_-* "-"??\ _z_ł_-;_-@_-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2</c:v>
                </c:pt>
                <c:pt idx="7">
                  <c:v>1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4F5-48F7-8590-AE53FBF06A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20473472"/>
        <c:axId val="120475008"/>
      </c:barChart>
      <c:catAx>
        <c:axId val="120473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19050">
            <a:solidFill>
              <a:srgbClr val="70AD47">
                <a:lumMod val="50000"/>
              </a:srgbClr>
            </a:solidFill>
          </a:ln>
        </c:spPr>
        <c:crossAx val="120475008"/>
        <c:crosses val="autoZero"/>
        <c:auto val="1"/>
        <c:lblAlgn val="ctr"/>
        <c:lblOffset val="100"/>
        <c:noMultiLvlLbl val="0"/>
      </c:catAx>
      <c:valAx>
        <c:axId val="120475008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0"/>
        <c:majorTickMark val="out"/>
        <c:minorTickMark val="none"/>
        <c:tickLblPos val="nextTo"/>
        <c:spPr>
          <a:ln w="19050">
            <a:solidFill>
              <a:srgbClr val="70AD47">
                <a:lumMod val="50000"/>
              </a:srgbClr>
            </a:solidFill>
          </a:ln>
        </c:spPr>
        <c:crossAx val="120473472"/>
        <c:crosses val="autoZero"/>
        <c:crossBetween val="between"/>
      </c:valAx>
      <c:spPr>
        <a:ln>
          <a:noFill/>
        </a:ln>
      </c:spPr>
    </c:plotArea>
    <c:legend>
      <c:legendPos val="t"/>
      <c:layout>
        <c:manualLayout>
          <c:xMode val="edge"/>
          <c:yMode val="edge"/>
          <c:x val="0.40477722102918956"/>
          <c:y val="0.87646284887199399"/>
          <c:w val="0.24436331822158594"/>
          <c:h val="0.12197928296912172"/>
        </c:manualLayout>
      </c:layout>
      <c:overlay val="0"/>
      <c:txPr>
        <a:bodyPr/>
        <a:lstStyle/>
        <a:p>
          <a:pPr>
            <a:defRPr sz="1400"/>
          </a:pPr>
          <a:endParaRPr lang="pl-PL"/>
        </a:p>
      </c:txPr>
    </c:legend>
    <c:plotVisOnly val="0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  <c:userShapes r:id="rId2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400">
                <a:solidFill>
                  <a:schemeClr val="tx1">
                    <a:lumMod val="65000"/>
                    <a:lumOff val="35000"/>
                  </a:schemeClr>
                </a:solidFill>
              </a:defRPr>
            </a:pPr>
            <a:r>
              <a:rPr lang="pl-PL">
                <a:solidFill>
                  <a:schemeClr val="tx1">
                    <a:lumMod val="65000"/>
                    <a:lumOff val="35000"/>
                  </a:schemeClr>
                </a:solidFill>
              </a:rPr>
              <a:t>ROZKŁAD MOCY PROJEKTÓW DLA OPERATORÓW 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8.1644671174220695E-2"/>
          <c:y val="8.2474308203169325E-2"/>
          <c:w val="0.91727618614980599"/>
          <c:h val="0.6812061057505499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'Operatorzy zestawienie '!$E$7</c:f>
              <c:strCache>
                <c:ptCount val="1"/>
                <c:pt idx="0">
                  <c:v>Liczba projektów</c:v>
                </c:pt>
              </c:strCache>
            </c:strRef>
          </c:tx>
          <c:spPr>
            <a:solidFill>
              <a:srgbClr val="F79646">
                <a:lumMod val="40000"/>
                <a:lumOff val="60000"/>
              </a:srgb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400"/>
                </a:pPr>
                <a:endParaRPr lang="pl-P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'Operatorzy zestawienie '!$C$8:$C$13</c:f>
              <c:strCache>
                <c:ptCount val="6"/>
                <c:pt idx="0">
                  <c:v>TRIVANTA KOMORÓW SPÓŁKA Z OGRANICZONĄ ODPOWIEDZIALNOŚCIĄ</c:v>
                </c:pt>
                <c:pt idx="1">
                  <c:v>Solar-R Sp. z o.o.</c:v>
                </c:pt>
                <c:pt idx="2">
                  <c:v>AB Inwest Borysiewicz Spółka jawna</c:v>
                </c:pt>
                <c:pt idx="3">
                  <c:v>4E CONCEPT 2 SPÓŁKA Z OGRANICZONĄ ODPOWIEDZIALNOŚCIĄ</c:v>
                </c:pt>
                <c:pt idx="4">
                  <c:v>ACTIVIA SUN KOLNO I Sp. z o.o.</c:v>
                </c:pt>
                <c:pt idx="5">
                  <c:v>R.TWINING AND COMPANY SPÓŁKA Z O.O.</c:v>
                </c:pt>
              </c:strCache>
            </c:strRef>
          </c:cat>
          <c:val>
            <c:numRef>
              <c:f>'Operatorzy zestawienie '!$D$8:$D$13</c:f>
              <c:numCache>
                <c:formatCode>_-* #\ ##0.0\ _z_ł_-;\-* #\ ##0.0\ _z_ł_-;_-* "-"??\ _z_ł_-;_-@_-</c:formatCode>
                <c:ptCount val="6"/>
                <c:pt idx="0">
                  <c:v>9.9979999999999993</c:v>
                </c:pt>
                <c:pt idx="1">
                  <c:v>8.6316900000000008</c:v>
                </c:pt>
                <c:pt idx="2">
                  <c:v>6.3449999999999998</c:v>
                </c:pt>
                <c:pt idx="3">
                  <c:v>4.9989999999999997</c:v>
                </c:pt>
                <c:pt idx="4">
                  <c:v>3.7080000000000002</c:v>
                </c:pt>
                <c:pt idx="5">
                  <c:v>1.0029999999999999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3F1-4359-8409-5520E7B4DA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8036864"/>
        <c:axId val="108038400"/>
      </c:barChart>
      <c:catAx>
        <c:axId val="108036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19050">
            <a:solidFill>
              <a:srgbClr val="18468B"/>
            </a:solidFill>
          </a:ln>
        </c:spPr>
        <c:txPr>
          <a:bodyPr/>
          <a:lstStyle/>
          <a:p>
            <a:pPr>
              <a:defRPr sz="1600"/>
            </a:pPr>
            <a:endParaRPr lang="pl-PL"/>
          </a:p>
        </c:txPr>
        <c:crossAx val="108038400"/>
        <c:crosses val="autoZero"/>
        <c:auto val="1"/>
        <c:lblAlgn val="ctr"/>
        <c:lblOffset val="100"/>
        <c:noMultiLvlLbl val="0"/>
      </c:catAx>
      <c:valAx>
        <c:axId val="108038400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pl-PL"/>
                  <a:t>MW</a:t>
                </a:r>
              </a:p>
            </c:rich>
          </c:tx>
          <c:overlay val="0"/>
        </c:title>
        <c:numFmt formatCode="General" sourceLinked="0"/>
        <c:majorTickMark val="out"/>
        <c:minorTickMark val="none"/>
        <c:tickLblPos val="nextTo"/>
        <c:spPr>
          <a:ln w="19050">
            <a:solidFill>
              <a:srgbClr val="18468B"/>
            </a:solidFill>
          </a:ln>
        </c:spPr>
        <c:txPr>
          <a:bodyPr/>
          <a:lstStyle/>
          <a:p>
            <a:pPr>
              <a:defRPr sz="1600"/>
            </a:pPr>
            <a:endParaRPr lang="pl-PL"/>
          </a:p>
        </c:txPr>
        <c:crossAx val="108036864"/>
        <c:crosses val="autoZero"/>
        <c:crossBetween val="between"/>
      </c:valAx>
      <c:spPr>
        <a:ln>
          <a:noFill/>
        </a:ln>
      </c:spPr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  <c:userShapes r:id="rId2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l-PL">
                <a:solidFill>
                  <a:schemeClr val="tx1">
                    <a:lumMod val="65000"/>
                    <a:lumOff val="35000"/>
                  </a:schemeClr>
                </a:solidFill>
              </a:rPr>
              <a:t>Rozkład procentowy liczby projektów dla największych operatorów</a:t>
            </a:r>
          </a:p>
        </c:rich>
      </c:tx>
      <c:layout>
        <c:manualLayout>
          <c:xMode val="edge"/>
          <c:yMode val="edge"/>
          <c:x val="0.1857735306301099"/>
          <c:y val="1.0891578654191583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l-PL"/>
        </a:p>
      </c:txPr>
    </c:title>
    <c:autoTitleDeleted val="0"/>
    <c:plotArea>
      <c:layout>
        <c:manualLayout>
          <c:layoutTarget val="inner"/>
          <c:xMode val="edge"/>
          <c:yMode val="edge"/>
          <c:x val="3.1824692918178774E-3"/>
          <c:y val="5.0446093626920485E-2"/>
          <c:w val="0.6648590628527471"/>
          <c:h val="0.76855784138001315"/>
        </c:manualLayout>
      </c:layout>
      <c:ofPieChart>
        <c:ofPieType val="pie"/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70D2-446B-8630-398B1D378B2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70D2-446B-8630-398B1D378B2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70D2-446B-8630-398B1D378B29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70D2-446B-8630-398B1D378B29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70D2-446B-8630-398B1D378B29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70D2-446B-8630-398B1D378B29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70D2-446B-8630-398B1D378B29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70D2-446B-8630-398B1D378B29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70D2-446B-8630-398B1D378B29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70D2-446B-8630-398B1D378B29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70D2-446B-8630-398B1D378B29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7-70D2-446B-8630-398B1D378B29}"/>
              </c:ext>
            </c:extLst>
          </c:dPt>
          <c:dPt>
            <c:idx val="12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9-70D2-446B-8630-398B1D378B29}"/>
              </c:ext>
            </c:extLst>
          </c:dPt>
          <c:dPt>
            <c:idx val="13"/>
            <c:bubble3D val="0"/>
            <c:spPr>
              <a:solidFill>
                <a:schemeClr val="accent2">
                  <a:lumMod val="80000"/>
                  <a:lumOff val="2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B-70D2-446B-8630-398B1D378B29}"/>
              </c:ext>
            </c:extLst>
          </c:dPt>
          <c:dPt>
            <c:idx val="14"/>
            <c:bubble3D val="0"/>
            <c:spPr>
              <a:solidFill>
                <a:schemeClr val="accent3">
                  <a:lumMod val="80000"/>
                  <a:lumOff val="2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D-70D2-446B-8630-398B1D378B29}"/>
              </c:ext>
            </c:extLst>
          </c:dPt>
          <c:dPt>
            <c:idx val="15"/>
            <c:bubble3D val="0"/>
            <c:spPr>
              <a:solidFill>
                <a:schemeClr val="accent4">
                  <a:lumMod val="80000"/>
                  <a:lumOff val="2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F-70D2-446B-8630-398B1D378B29}"/>
              </c:ext>
            </c:extLst>
          </c:dPt>
          <c:dPt>
            <c:idx val="16"/>
            <c:bubble3D val="0"/>
            <c:spPr>
              <a:solidFill>
                <a:schemeClr val="accent5">
                  <a:lumMod val="80000"/>
                  <a:lumOff val="2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1-70D2-446B-8630-398B1D378B29}"/>
              </c:ext>
            </c:extLst>
          </c:dPt>
          <c:dPt>
            <c:idx val="17"/>
            <c:bubble3D val="0"/>
            <c:spPr>
              <a:solidFill>
                <a:schemeClr val="accent6">
                  <a:lumMod val="80000"/>
                  <a:lumOff val="2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3-70D2-446B-8630-398B1D378B29}"/>
              </c:ext>
            </c:extLst>
          </c:dPt>
          <c:dPt>
            <c:idx val="18"/>
            <c:bubble3D val="0"/>
            <c:spPr>
              <a:solidFill>
                <a:schemeClr val="accent1">
                  <a:lumMod val="8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5-70D2-446B-8630-398B1D378B29}"/>
              </c:ext>
            </c:extLst>
          </c:dPt>
          <c:dPt>
            <c:idx val="19"/>
            <c:bubble3D val="0"/>
            <c:spPr>
              <a:solidFill>
                <a:schemeClr val="bg1">
                  <a:lumMod val="5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7-70D2-446B-8630-398B1D378B29}"/>
              </c:ext>
            </c:extLst>
          </c:dPt>
          <c:dPt>
            <c:idx val="20"/>
            <c:bubble3D val="0"/>
            <c:spPr>
              <a:solidFill>
                <a:srgbClr val="D3D3D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9-70D2-446B-8630-398B1D378B29}"/>
              </c:ext>
            </c:extLst>
          </c:dPt>
          <c:dPt>
            <c:idx val="21"/>
            <c:bubble3D val="0"/>
            <c:spPr>
              <a:solidFill>
                <a:schemeClr val="accent4">
                  <a:lumMod val="8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B-70D2-446B-8630-398B1D378B29}"/>
              </c:ext>
            </c:extLst>
          </c:dPt>
          <c:dPt>
            <c:idx val="22"/>
            <c:bubble3D val="0"/>
            <c:spPr>
              <a:solidFill>
                <a:schemeClr val="accent5">
                  <a:lumMod val="8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D-70D2-446B-8630-398B1D378B29}"/>
              </c:ext>
            </c:extLst>
          </c:dPt>
          <c:dPt>
            <c:idx val="23"/>
            <c:bubble3D val="0"/>
            <c:spPr>
              <a:solidFill>
                <a:schemeClr val="accent6">
                  <a:lumMod val="8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F-70D2-446B-8630-398B1D378B29}"/>
              </c:ext>
            </c:extLst>
          </c:dPt>
          <c:dPt>
            <c:idx val="24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1-70D2-446B-8630-398B1D378B29}"/>
              </c:ext>
            </c:extLst>
          </c:dPt>
          <c:dPt>
            <c:idx val="25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3-70D2-446B-8630-398B1D378B29}"/>
              </c:ext>
            </c:extLst>
          </c:dPt>
          <c:dPt>
            <c:idx val="26"/>
            <c:bubble3D val="0"/>
            <c:spPr>
              <a:solidFill>
                <a:schemeClr val="accent3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5-70D2-446B-8630-398B1D378B29}"/>
              </c:ext>
            </c:extLst>
          </c:dPt>
          <c:dPt>
            <c:idx val="27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7-70D2-446B-8630-398B1D378B2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pl-PL"/>
              </a:p>
            </c:txPr>
            <c:dLblPos val="bestFit"/>
            <c:showLegendKey val="0"/>
            <c:showVal val="0"/>
            <c:showCatName val="1"/>
            <c:showSerName val="0"/>
            <c:showPercent val="1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shade val="95000"/>
                      <a:satMod val="105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'Operatorzy zestawienie '!$J$9:$J$28</c:f>
              <c:strCache>
                <c:ptCount val="20"/>
                <c:pt idx="0">
                  <c:v>TRIVANTA KOMORÓW SPÓŁKA Z OGRANICZONĄ ODPOWIEDZIALNOŚCIĄ</c:v>
                </c:pt>
                <c:pt idx="1">
                  <c:v>Solar-R Sp. z o.o.</c:v>
                </c:pt>
                <c:pt idx="2">
                  <c:v>AB Inwest Borysiewicz Spółka jawna</c:v>
                </c:pt>
                <c:pt idx="3">
                  <c:v>4E CONCEPT 2 SPÓŁKA Z OGRANICZONĄ ODPOWIEDZIALNOŚCIĄ</c:v>
                </c:pt>
                <c:pt idx="4">
                  <c:v>ACTIVIA SUN KOLNO I Sp. z o.o.</c:v>
                </c:pt>
                <c:pt idx="5">
                  <c:v>R.TWINING AND COMPANY SPÓŁKA Z O.O.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Pozostałe projekty zidentyfikowanych operatorów</c:v>
                </c:pt>
              </c:strCache>
            </c:strRef>
          </c:cat>
          <c:val>
            <c:numRef>
              <c:f>'Operatorzy zestawienie '!$K$9:$K$28</c:f>
              <c:numCache>
                <c:formatCode>General</c:formatCode>
                <c:ptCount val="20"/>
                <c:pt idx="0">
                  <c:v>9.9979999999999993</c:v>
                </c:pt>
                <c:pt idx="1">
                  <c:v>8.6316900000000008</c:v>
                </c:pt>
                <c:pt idx="2">
                  <c:v>6.3449999999999998</c:v>
                </c:pt>
                <c:pt idx="3">
                  <c:v>4.9989999999999997</c:v>
                </c:pt>
                <c:pt idx="4">
                  <c:v>3.7080000000000002</c:v>
                </c:pt>
                <c:pt idx="5">
                  <c:v>1.0029999999999999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8-70D2-446B-8630-398B1D378B29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gapWidth val="26"/>
        <c:splitType val="percent"/>
        <c:splitPos val="11"/>
        <c:secondPieSize val="135"/>
        <c:serLines>
          <c:spPr>
            <a:ln w="9525" cap="flat" cmpd="sng" algn="ctr">
              <a:solidFill>
                <a:schemeClr val="tx1">
                  <a:lumMod val="50000"/>
                  <a:lumOff val="50000"/>
                </a:schemeClr>
              </a:solidFill>
              <a:prstDash val="solid"/>
              <a:round/>
            </a:ln>
            <a:effectLst/>
          </c:spPr>
        </c:serLines>
      </c:ofPieChart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  <c:userShapes r:id="rId3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00">
                <a:solidFill>
                  <a:schemeClr val="tx1">
                    <a:lumMod val="65000"/>
                    <a:lumOff val="35000"/>
                  </a:schemeClr>
                </a:solidFill>
              </a:defRPr>
            </a:pPr>
            <a:r>
              <a:rPr lang="pl-PL" sz="1400" b="1" i="0" baseline="0">
                <a:effectLst/>
              </a:rPr>
              <a:t>Skumulowana moc poszczególnych instalacji OZE w poszczególnych latach [MW]</a:t>
            </a:r>
            <a:endParaRPr lang="pl-PL" sz="1100">
              <a:effectLst/>
            </a:endParaRP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4.8573338004625259E-2"/>
          <c:y val="0.14996740908754652"/>
          <c:w val="0.9413539756700704"/>
          <c:h val="0.65514481029775762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'PV na tle innych OZE'!$D$12</c:f>
              <c:strCache>
                <c:ptCount val="1"/>
                <c:pt idx="0">
                  <c:v>BIOGAZ</c:v>
                </c:pt>
              </c:strCache>
            </c:strRef>
          </c:tx>
          <c:spPr>
            <a:solidFill>
              <a:srgbClr val="70AD47">
                <a:lumMod val="75000"/>
              </a:srgbClr>
            </a:solidFill>
          </c:spPr>
          <c:invertIfNegative val="0"/>
          <c:cat>
            <c:strRef>
              <c:f>'PV na tle innych OZE'!$E$10:$O$10</c:f>
              <c:strCach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 (V)</c:v>
                </c:pt>
              </c:strCache>
            </c:strRef>
          </c:cat>
          <c:val>
            <c:numRef>
              <c:f>'PV na tle innych OZE'!$E$12:$O$12</c:f>
              <c:numCache>
                <c:formatCode>_-* #\ ##0.00\ _z_ł_-;\-* #\ ##0.00\ _z_ł_-;_-* "-"??\ _z_ł_-;_-@_-</c:formatCode>
                <c:ptCount val="11"/>
                <c:pt idx="0">
                  <c:v>233.96700000000001</c:v>
                </c:pt>
                <c:pt idx="1">
                  <c:v>235.37299999999999</c:v>
                </c:pt>
                <c:pt idx="2">
                  <c:v>237.61799999999999</c:v>
                </c:pt>
                <c:pt idx="3">
                  <c:v>225.2</c:v>
                </c:pt>
                <c:pt idx="4">
                  <c:v>240.6</c:v>
                </c:pt>
                <c:pt idx="5">
                  <c:v>249.5</c:v>
                </c:pt>
                <c:pt idx="6">
                  <c:v>271.7</c:v>
                </c:pt>
                <c:pt idx="7">
                  <c:v>293.8</c:v>
                </c:pt>
                <c:pt idx="8">
                  <c:v>306.27699999999999</c:v>
                </c:pt>
                <c:pt idx="9">
                  <c:v>328.6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16D-436C-97B1-3477857FD35A}"/>
            </c:ext>
          </c:extLst>
        </c:ser>
        <c:ser>
          <c:idx val="2"/>
          <c:order val="1"/>
          <c:tx>
            <c:strRef>
              <c:f>'PV na tle innych OZE'!$D$13</c:f>
              <c:strCache>
                <c:ptCount val="1"/>
                <c:pt idx="0">
                  <c:v>BIOMASA</c:v>
                </c:pt>
              </c:strCache>
            </c:strRef>
          </c:tx>
          <c:spPr>
            <a:solidFill>
              <a:srgbClr val="70AD47">
                <a:lumMod val="60000"/>
                <a:lumOff val="40000"/>
              </a:srgbClr>
            </a:solidFill>
          </c:spPr>
          <c:invertIfNegative val="0"/>
          <c:cat>
            <c:strRef>
              <c:f>'PV na tle innych OZE'!$E$10:$O$10</c:f>
              <c:strCach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 (V)</c:v>
                </c:pt>
              </c:strCache>
            </c:strRef>
          </c:cat>
          <c:val>
            <c:numRef>
              <c:f>'PV na tle innych OZE'!$E$13:$O$13</c:f>
              <c:numCache>
                <c:formatCode>_-* #\ ##0.00\ _z_ł_-;\-* #\ ##0.00\ _z_ł_-;_-* "-"??\ _z_ł_-;_-@_-</c:formatCode>
                <c:ptCount val="11"/>
                <c:pt idx="0">
                  <c:v>1281.0650000000001</c:v>
                </c:pt>
                <c:pt idx="1">
                  <c:v>1362.03</c:v>
                </c:pt>
                <c:pt idx="2">
                  <c:v>1362.87</c:v>
                </c:pt>
                <c:pt idx="3">
                  <c:v>812.9</c:v>
                </c:pt>
                <c:pt idx="4">
                  <c:v>815.2</c:v>
                </c:pt>
                <c:pt idx="5">
                  <c:v>819.5</c:v>
                </c:pt>
                <c:pt idx="6">
                  <c:v>849.3</c:v>
                </c:pt>
                <c:pt idx="7">
                  <c:v>981.6</c:v>
                </c:pt>
                <c:pt idx="8">
                  <c:v>969.57500000000005</c:v>
                </c:pt>
                <c:pt idx="9">
                  <c:v>1002.1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16D-436C-97B1-3477857FD35A}"/>
            </c:ext>
          </c:extLst>
        </c:ser>
        <c:ser>
          <c:idx val="3"/>
          <c:order val="2"/>
          <c:tx>
            <c:strRef>
              <c:f>'PV na tle innych OZE'!$D$14</c:f>
              <c:strCache>
                <c:ptCount val="1"/>
                <c:pt idx="0">
                  <c:v>WIATR</c:v>
                </c:pt>
              </c:strCache>
            </c:strRef>
          </c:tx>
          <c:invertIfNegative val="0"/>
          <c:cat>
            <c:strRef>
              <c:f>'PV na tle innych OZE'!$E$10:$O$10</c:f>
              <c:strCach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 (V)</c:v>
                </c:pt>
              </c:strCache>
            </c:strRef>
          </c:cat>
          <c:val>
            <c:numRef>
              <c:f>'PV na tle innych OZE'!$E$14:$O$14</c:f>
              <c:numCache>
                <c:formatCode>_-* #\ ##0.00\ _z_ł_-;\-* #\ ##0.00\ _z_ł_-;_-* "-"??\ _z_ł_-;_-@_-</c:formatCode>
                <c:ptCount val="11"/>
                <c:pt idx="0">
                  <c:v>5807.4160000000002</c:v>
                </c:pt>
                <c:pt idx="1">
                  <c:v>5848.6710000000003</c:v>
                </c:pt>
                <c:pt idx="2">
                  <c:v>5864.4430000000002</c:v>
                </c:pt>
                <c:pt idx="3">
                  <c:v>5868.9</c:v>
                </c:pt>
                <c:pt idx="4">
                  <c:v>6327.9</c:v>
                </c:pt>
                <c:pt idx="5">
                  <c:v>7007.7</c:v>
                </c:pt>
                <c:pt idx="6">
                  <c:v>8129.5</c:v>
                </c:pt>
                <c:pt idx="7">
                  <c:v>9428.2999999999993</c:v>
                </c:pt>
                <c:pt idx="8">
                  <c:v>10139.538</c:v>
                </c:pt>
                <c:pt idx="9">
                  <c:v>10550.2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16D-436C-97B1-3477857FD35A}"/>
            </c:ext>
          </c:extLst>
        </c:ser>
        <c:ser>
          <c:idx val="4"/>
          <c:order val="3"/>
          <c:tx>
            <c:strRef>
              <c:f>'PV na tle innych OZE'!$D$15</c:f>
              <c:strCache>
                <c:ptCount val="1"/>
                <c:pt idx="0">
                  <c:v>WODA</c:v>
                </c:pt>
              </c:strCache>
            </c:strRef>
          </c:tx>
          <c:invertIfNegative val="0"/>
          <c:cat>
            <c:strRef>
              <c:f>'PV na tle innych OZE'!$E$10:$O$10</c:f>
              <c:strCach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 (V)</c:v>
                </c:pt>
              </c:strCache>
            </c:strRef>
          </c:cat>
          <c:val>
            <c:numRef>
              <c:f>'PV na tle innych OZE'!$E$15:$O$15</c:f>
              <c:numCache>
                <c:formatCode>_-* #\ ##0.00\ _z_ł_-;\-* #\ ##0.00\ _z_ł_-;_-* "-"??\ _z_ł_-;_-@_-</c:formatCode>
                <c:ptCount val="11"/>
                <c:pt idx="0">
                  <c:v>993.995</c:v>
                </c:pt>
                <c:pt idx="1">
                  <c:v>988.37699999999995</c:v>
                </c:pt>
                <c:pt idx="2">
                  <c:v>981.50400000000002</c:v>
                </c:pt>
                <c:pt idx="3">
                  <c:v>978.1</c:v>
                </c:pt>
                <c:pt idx="4">
                  <c:v>980.6</c:v>
                </c:pt>
                <c:pt idx="5">
                  <c:v>983.9</c:v>
                </c:pt>
                <c:pt idx="6">
                  <c:v>985.2</c:v>
                </c:pt>
                <c:pt idx="7">
                  <c:v>979.1</c:v>
                </c:pt>
                <c:pt idx="8">
                  <c:v>980.82899999999995</c:v>
                </c:pt>
                <c:pt idx="9">
                  <c:v>980.8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16D-436C-97B1-3477857FD35A}"/>
            </c:ext>
          </c:extLst>
        </c:ser>
        <c:ser>
          <c:idx val="0"/>
          <c:order val="4"/>
          <c:tx>
            <c:strRef>
              <c:f>'PV na tle innych OZE'!$D$11</c:f>
              <c:strCache>
                <c:ptCount val="1"/>
                <c:pt idx="0">
                  <c:v>PV (wszystkie rodzaje)</c:v>
                </c:pt>
              </c:strCache>
            </c:strRef>
          </c:tx>
          <c:spPr>
            <a:solidFill>
              <a:srgbClr val="FFC000">
                <a:lumMod val="60000"/>
                <a:lumOff val="40000"/>
              </a:srgbClr>
            </a:solidFill>
          </c:spPr>
          <c:invertIfNegative val="0"/>
          <c:cat>
            <c:strRef>
              <c:f>'PV na tle innych OZE'!$E$10:$O$10</c:f>
              <c:strCach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 (V)</c:v>
                </c:pt>
              </c:strCache>
            </c:strRef>
          </c:cat>
          <c:val>
            <c:numRef>
              <c:f>'PV na tle innych OZE'!$E$11:$O$11</c:f>
              <c:numCache>
                <c:formatCode>_-* #\ ##0.00\ _z_ł_-;\-* #\ ##0.00\ _z_ł_-;_-* "-"??\ _z_ł_-;_-@_-</c:formatCode>
                <c:ptCount val="11"/>
                <c:pt idx="0">
                  <c:v>187.59958</c:v>
                </c:pt>
                <c:pt idx="1">
                  <c:v>261.79728499999999</c:v>
                </c:pt>
                <c:pt idx="2">
                  <c:v>505.65713067682481</c:v>
                </c:pt>
                <c:pt idx="3">
                  <c:v>1529.2</c:v>
                </c:pt>
                <c:pt idx="4">
                  <c:v>3961.4</c:v>
                </c:pt>
                <c:pt idx="5">
                  <c:v>7681.4</c:v>
                </c:pt>
                <c:pt idx="6">
                  <c:v>12114.7</c:v>
                </c:pt>
                <c:pt idx="7">
                  <c:v>17057.099999999999</c:v>
                </c:pt>
                <c:pt idx="8">
                  <c:v>21157.024000000001</c:v>
                </c:pt>
                <c:pt idx="9">
                  <c:v>24808.3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16D-436C-97B1-3477857FD3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6696192"/>
        <c:axId val="76697984"/>
      </c:barChart>
      <c:catAx>
        <c:axId val="766961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19050">
            <a:solidFill>
              <a:srgbClr val="FFC000">
                <a:lumMod val="75000"/>
              </a:srgbClr>
            </a:solidFill>
          </a:ln>
        </c:spPr>
        <c:crossAx val="76697984"/>
        <c:crosses val="autoZero"/>
        <c:auto val="1"/>
        <c:lblAlgn val="ctr"/>
        <c:lblOffset val="100"/>
        <c:noMultiLvlLbl val="0"/>
      </c:catAx>
      <c:valAx>
        <c:axId val="76697984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0"/>
        <c:majorTickMark val="out"/>
        <c:minorTickMark val="none"/>
        <c:tickLblPos val="nextTo"/>
        <c:spPr>
          <a:ln w="19050">
            <a:solidFill>
              <a:srgbClr val="FFC000">
                <a:lumMod val="75000"/>
              </a:srgbClr>
            </a:solidFill>
          </a:ln>
        </c:spPr>
        <c:crossAx val="76696192"/>
        <c:crosses val="autoZero"/>
        <c:crossBetween val="between"/>
      </c:valAx>
      <c:spPr>
        <a:ln>
          <a:noFill/>
        </a:ln>
      </c:spPr>
    </c:plotArea>
    <c:legend>
      <c:legendPos val="b"/>
      <c:layout>
        <c:manualLayout>
          <c:xMode val="edge"/>
          <c:yMode val="edge"/>
          <c:x val="0.39731710515841312"/>
          <c:y val="0.8873952296379386"/>
          <c:w val="0.32924320868726159"/>
          <c:h val="4.0657025952174575E-2"/>
        </c:manualLayout>
      </c:layout>
      <c:overlay val="0"/>
    </c:legend>
    <c:plotVisOnly val="0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  <c:userShapes r:id="rId2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400">
                <a:solidFill>
                  <a:schemeClr val="tx1">
                    <a:lumMod val="65000"/>
                    <a:lumOff val="35000"/>
                  </a:schemeClr>
                </a:solidFill>
              </a:defRPr>
            </a:pPr>
            <a:r>
              <a:rPr lang="pl-PL"/>
              <a:t>Skumulowana moc poszczególnych źródeł OZE na dzień 31.05.2026 [MW]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'PV na tle innych OZE'!$F$51</c:f>
              <c:strCache>
                <c:ptCount val="1"/>
                <c:pt idx="0">
                  <c:v>moc [MW]</c:v>
                </c:pt>
              </c:strCache>
            </c:strRef>
          </c:tx>
          <c:invertIfNegative val="0"/>
          <c:dPt>
            <c:idx val="0"/>
            <c:invertIfNegative val="0"/>
            <c:bubble3D val="0"/>
            <c:spPr>
              <a:solidFill>
                <a:srgbClr val="FFC000">
                  <a:lumMod val="60000"/>
                  <a:lumOff val="4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1-42D0-4648-BDEC-9822E0BF8DF0}"/>
              </c:ext>
            </c:extLst>
          </c:dPt>
          <c:dPt>
            <c:idx val="1"/>
            <c:invertIfNegative val="0"/>
            <c:bubble3D val="0"/>
            <c:spPr>
              <a:solidFill>
                <a:srgbClr val="70AD47">
                  <a:lumMod val="75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3-42D0-4648-BDEC-9822E0BF8DF0}"/>
              </c:ext>
            </c:extLst>
          </c:dPt>
          <c:dPt>
            <c:idx val="2"/>
            <c:invertIfNegative val="0"/>
            <c:bubble3D val="0"/>
            <c:spPr>
              <a:solidFill>
                <a:srgbClr val="70AD47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5-42D0-4648-BDEC-9822E0BF8DF0}"/>
              </c:ext>
            </c:extLst>
          </c:dPt>
          <c:dPt>
            <c:idx val="3"/>
            <c:invertIfNegative val="0"/>
            <c:bubble3D val="0"/>
            <c:spPr>
              <a:solidFill>
                <a:srgbClr val="5B9BD5">
                  <a:lumMod val="60000"/>
                  <a:lumOff val="4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7-42D0-4648-BDEC-9822E0BF8DF0}"/>
              </c:ext>
            </c:extLst>
          </c:dPt>
          <c:dLbls>
            <c:numFmt formatCode="#,##0.0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/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'PV na tle innych OZE'!$G$50:$K$50</c:f>
              <c:strCache>
                <c:ptCount val="5"/>
                <c:pt idx="0">
                  <c:v>PV</c:v>
                </c:pt>
                <c:pt idx="1">
                  <c:v>BIOGAZ</c:v>
                </c:pt>
                <c:pt idx="2">
                  <c:v>BIOMASA</c:v>
                </c:pt>
                <c:pt idx="3">
                  <c:v>WIATR</c:v>
                </c:pt>
                <c:pt idx="4">
                  <c:v>WODA</c:v>
                </c:pt>
              </c:strCache>
            </c:strRef>
          </c:cat>
          <c:val>
            <c:numRef>
              <c:f>'PV na tle innych OZE'!$G$51:$K$51</c:f>
              <c:numCache>
                <c:formatCode>_-* #\ ##0.00\ _z_ł_-;\-* #\ ##0.00\ _z_ł_-;_-* "-"??\ _z_ł_-;_-@_-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42D0-4648-BDEC-9822E0BF8D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76751232"/>
        <c:axId val="76752768"/>
      </c:barChart>
      <c:catAx>
        <c:axId val="7675123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25400">
            <a:solidFill>
              <a:srgbClr val="18468B"/>
            </a:solidFill>
          </a:ln>
        </c:spPr>
        <c:txPr>
          <a:bodyPr/>
          <a:lstStyle/>
          <a:p>
            <a:pPr>
              <a:defRPr>
                <a:solidFill>
                  <a:schemeClr val="tx1">
                    <a:lumMod val="65000"/>
                    <a:lumOff val="35000"/>
                  </a:schemeClr>
                </a:solidFill>
              </a:defRPr>
            </a:pPr>
            <a:endParaRPr lang="pl-PL"/>
          </a:p>
        </c:txPr>
        <c:crossAx val="76752768"/>
        <c:crosses val="autoZero"/>
        <c:auto val="1"/>
        <c:lblAlgn val="ctr"/>
        <c:lblOffset val="100"/>
        <c:noMultiLvlLbl val="0"/>
      </c:catAx>
      <c:valAx>
        <c:axId val="76752768"/>
        <c:scaling>
          <c:orientation val="minMax"/>
        </c:scaling>
        <c:delete val="0"/>
        <c:axPos val="l"/>
        <c:majorGridlines>
          <c:spPr>
            <a:ln>
              <a:solidFill>
                <a:sysClr val="window" lastClr="FFFFFF">
                  <a:lumMod val="85000"/>
                </a:sysClr>
              </a:solidFill>
            </a:ln>
          </c:spPr>
        </c:majorGridlines>
        <c:numFmt formatCode="_-* #\ ##0.00\ _z_ł_-;\-* #\ ##0.00\ _z_ł_-;_-* &quot;-&quot;??\ _z_ł_-;_-@_-" sourceLinked="1"/>
        <c:majorTickMark val="out"/>
        <c:minorTickMark val="none"/>
        <c:tickLblPos val="nextTo"/>
        <c:spPr>
          <a:ln w="25400">
            <a:solidFill>
              <a:srgbClr val="FFC000">
                <a:lumMod val="75000"/>
              </a:srgbClr>
            </a:solidFill>
          </a:ln>
        </c:spPr>
        <c:crossAx val="76751232"/>
        <c:crosses val="autoZero"/>
        <c:crossBetween val="between"/>
      </c:valAx>
    </c:plotArea>
    <c:legend>
      <c:legendPos val="t"/>
      <c:overlay val="0"/>
      <c:txPr>
        <a:bodyPr/>
        <a:lstStyle/>
        <a:p>
          <a:pPr>
            <a:defRPr>
              <a:solidFill>
                <a:schemeClr val="tx1">
                  <a:lumMod val="65000"/>
                  <a:lumOff val="35000"/>
                </a:schemeClr>
              </a:solidFill>
            </a:defRPr>
          </a:pPr>
          <a:endParaRPr lang="pl-PL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  <c:userShapes r:id="rId2"/>
</c:chartSpace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_xlchart.v5.12</cx:f>
        <cx:nf>_xlchart.v5.11</cx:nf>
      </cx:strDim>
      <cx:numDim type="colorVal">
        <cx:f>_xlchart.v5.14</cx:f>
        <cx:nf>_xlchart.v5.10</cx:nf>
      </cx:numDim>
    </cx:data>
  </cx:chartData>
  <cx:chart>
    <cx:title pos="t" align="ctr" overlay="0">
      <cx:tx>
        <cx:txData>
          <cx:v>Średnia moc wszystkich instalacji [MW]</cx:v>
        </cx:txData>
      </cx:tx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r>
            <a:rPr lang="pl-PL" sz="1400" b="0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/>
            </a:rPr>
            <a:t>Średnia moc wszystkich instalacji [MW]</a:t>
          </a:r>
        </a:p>
      </cx:txPr>
    </cx:title>
    <cx:plotArea>
      <cx:plotAreaRegion>
        <cx:series layoutId="regionMap" uniqueId="{9C4A3733-07F7-471F-943E-55CFFFF6F664}" formatIdx="2">
          <cx:tx>
            <cx:txData>
              <cx:f>_xlchart.v5.13</cx:f>
              <cx:v>średnia moc instalacji [MW]</cx:v>
            </cx:txData>
          </cx:tx>
          <cx:dataLabels>
            <cx:visibility seriesName="0" categoryName="0" value="1"/>
          </cx:dataLabels>
          <cx:dataId val="0"/>
          <cx:layoutPr>
            <cx:geography cultureLanguage="pl-PL" cultureRegion="PL" attribution="Obsługiwane przez usługę Bing">
              <cx:geoCache provider="{E9337A44-BEBE-4D9F-B70C-5C5E7DAFC167}">
                <cx:binary>1Hvbbt24tuWvBHlupUiKpMiNXRtoSuu+7OVLYid5ERzHoUiRut/f+qD7I/qcz+hP6FP/1dOpy05c
2TnZQDbQAQqueGmJpjg45xxzDOqv99Nf7t3DXfNs8q5o/3I//fw867rqLz/91N5nD/6ufeHNfVO2
5YfuxX3pfyo/fDD3Dz+9b+5GU+ifCML0p/vsrukepud/+yuMph/KY3l/15myuOwfmvnqoe1d137l
2hcvPbt7702RmLZrzH2Hf37u+ncPrs3Nw/NnD0VnuvnlXD38/Pyzrz1/9tPTwf70h585mFvXv4d7
GX5BCCJSRDxCQgpKnz9zZaF/u0zIC4ngC4hLIRhhofz9T5/febj9trQvnh2/ZVofJ3X3/n3z0Lbw
YB///+f7P3uUn58fXz1/dl/2Rfe4hhqW8+fnFyWswN3zZ6Yt41+vxOXjg1wcPz75T58v/9/++uQD
WIsnn3yC0NOF+68u/Qmg5e4+K98XpqxKXzbfGanwBRMEcySpjFCEQvwZUpi9YJxwISOBsRCSsy8g
9fafmt9XIPvSQE+we3vxY2H3r4CMvsAsRChiKAoJJRii55PgwtELGXES8pCGoQgj8aXguviWnfQV
pD65/wlAF2c/FkB5b+/GNi+DfwVS4QuAiNEIwCACEwieT4ESL6iIGKOMIfwxTX4htg6/T++TFf/H
WforiH1poCfQHX6w2ILC1X/nbEheYMkRD6VkIccA2ueIsRcQVEyKkLMIfkhIlr+C8Xnd+i9n9RWc
oOz9dvsTdI7qxwqs8a7x5pf/+Rha/m7pv3/dEowiDJmQcUrZk7pF0AsRMkQFhwALI4y+lARv/z7D
s2+Z4VdQ+/JQTxC8/cFS4y//9n//z/vlexNDjhiJKJA/GkrA7fMAky8ojhh+ZI1hRBGBy38KsF/+
xzdM6ytYfXL/E4COyQ8WYubB5cAKvzd7Jy/CEDNgfJhFhHDGPwcpegGsA1IkwQwIPPz7CyDdfuvU
vgLUkzGegHX7g1UrSILlaB7uv288AVSUShwR+RvJ+Awqgl8goPUCAglFmIgvFizIfd8ysa8A9dkI
T2A6++8/VkxV5Xt3951ZRfiCPNYooOwf+br4nFU8dsNE8ohiKhiTLPpCOF18y6y+gtAn9z/B5+IH
y3m//If7z//1nfFBkO9CwhioFYJAwnuS78SLRzoYCSopgWZYfqkH/uXfv2FaXwHok/ufAHQNEsSP
pFa8L11R/itQglwGUhLUnRC6XxKFn2tKmAN1wAxxzogIyUch40/UIfnmuX0FqqeDPMEruf6x8PoX
8Af0gtMIBEwWCiSYDD/PdyBQCAnCH/yAsvTlfHf6BlLzFYj+fvsTcE4/GGmAapTfNdXd92UNVL54
7G8FBgIuoCqJz0U/KEigR2DEhYBLEYhIX65I3zSzr6AERemTIZ4gdXH4scLol/8YzX/+767Mm2X+
7uXpUc8jkNe4gOz2JPFBqxuBcguRBFxdIvRFMf2Xf//22X0FsT8P8wS169sfCzV/98u/ff8ECPEF
aY8ixqCZhRB6IvwBYgTii/6W/r5cqs6+cWZfQevzIZ4gdfb/eSb8B5TnU+3zs6/8sw4V5DhCOeRA
gsNHkfzzFIhBiACFApwPTjn5sxDxu1/0j6fzZVx+v++zqf+r7ad/bE394eEld93d6qP594k79fWr
Hx8QPMknt37NQ/x1tXbvf36O0aN4gKDV+cNXfBznz2LPlyyhLw3zcNd2MCwH74NE0O+SiHMMyD5/
Nj58vAKmCaTHRweLMooRBo5flE2XgVlJweOSEtTcKIItAU7Y82dt2X+8RF5whEQkOVwVH+Wq3x8b
kJx1WfyxRr/9/qzo/UVpiq6F2YDQ9fxZ9esXH58agh5kLZBMYIYhg1zO4U9V93dXYPg+fv+/VUMR
UZO5OU5JsTVz3Na6V8ISr+ZUNKof5F1JaRoXHfeql+Sm6mMs50U1mhRJM0bVFs1xaJp3co60ci6Y
1djSnQynXBWuqjYVo6elwl7ZXh6N8cE+eknGYtlmQboraaHXNa7K2LvuaGt5PjfkSvAuV7U2iyL1
BDOp8wTb4BZ34zvLUqEYyul+YMXO17OqZFnsh8p08dy4UKUDFivdjxdRYNo1fPG2pC8pT5kqUJgl
Nqti400YLxmiq4pOCc28SYqhPNEp8PHobmfdsmMeyV0F2CRhOrcq7M3rPDBVMi0PLHeT4lX4qqCy
Uw7rIG7Hdm9xumyHQJwySdbEssRWXCuPfBqnbQZPkm/nIHwfRn2u5mC8Gzt5XOri7TijbUnQCfWC
qXCaDmWzTDEvbvrlFFb5Ied8WbNON4pls1Xer/owKlUdBu/lHCo/h2fBQu77bWW7214aHs9LK9UY
6GRsp9VoXnbgLqhemz7ueTerQA7mGNgoFlNYqVYsx9qP6zBtbhuxY7U+d9KeeZEXmyWVbgUtqlbU
p5UywxiblhZKCn2OK3kmG4F21ODrsYqyg+t7fArcEBdsWs7mxeKTCBzZWxNdho0ot5rQi4W6dW+q
WuGyDzaoqoMT7+viGEzFDnghXde9X3k0OVUNMlD5FKVrJuv3pvMkTk0UKsdTroQhcdvjVzwQg0qR
jocK24uwn6cN6ZxZZyNayT5Yobl8z4puNzXhYRjzt3Km9cqTGa9TZKnqIzntTbQcM9ofiy4oFZ3E
oS+WUIkiZGoY6VUfUb81rkuGBo1xho3YSUdmNTDpNxIPndKTsWchzhRyfFRti9NVKrrmfC5Y/euP
Rjql2/5VbvnliKcP/YA7RWleKr7MSmRvImMaZYfAJhYeS6Gi2Nfj3G5JG2WqqAlPMl5uTRjcVHNW
HGWPg1VJahz3yB2qoH7lR1OqntJGVbz/0Az1RjZjq7J8lMqPTajKPL+pTFvBFstkYvAbF9RmFQb6
3aKnfVqk5znLrtOZV7Aq6CTJXe1uloiemwZdh2JThv2dN7VXWVl8aGl+yWBcHMYuDy9t7W+i3A9K
35RSbJwJL8d0UI0bTnIWNx4sLLXMZbGJZnFOg/wybdIkj9KYo+qmiPyW+uhqnAtF5O1ghvq8Cdjt
EgRZkvZ1vAzlTcuq16Iurl0dxn4I9sK2h4XKJrZa0KQLvEp7rS8EDTchdjdlbaxyQ13uBJFhXNmy
2TY9XdsyKAAIK5QNdaUoSd+5ZWa7rj3h0ufnc0qI6jBpVRT0VKV+N6bBoPg8LWokeF63ZjFJZqeb
QdCDRe5c90sNiS16Rbvg1A3DwWAeQxruYgbzVoXR+aods6SBnKOOXWpuWNrwU6mrFVsCukUie+sY
HlQOjwc7QG9sZNudiwKkWtIhSLmYrajV5qwho93UKS4Uj+Zgixg/Vr7Z96w114L6IsmYTFVN3dtl
pM1xLO8rxryifRSsKkvWQV3iXVMXV3UH4UUCW6mJBx/YiK+cFxufhV0SBHY9G/LWB81bUr9Kq7pJ
BKog3uj5oamGLpkKmiXhZC6tplc5XRM35ZuoJ33s8KSykVTrPtyH5XIB/55WUY5DFaYWx7KVb8rc
YDVm3RuhqwczBUWsdTxejoUfY11Fy6pvAEj5ruG637kwNuW7opChAiH5TLr0ZvJVPCzjzndpLEvm
FJDdI5N8TxALlGsSmxuT5BxdcIZin5rH4Olff2BlkfRZsRoLtPGoPhNhbGexn1yg9Ow81Cn7aikH
HBfluENZeqd5i9SZxfJVmzet6ovoZUr1yzyab8lUWTWJ6ZzJ5aKHGLMlviJBN25LPR6cCU5p2w1b
ZFutwoZfF3TF9SRVNfkAsvIyJbUPXhZm5onQE1a+MNuJRS6uyyZG5dgoJB436BS87yqyTe0WBe7t
KKlWxhd7ZgbIdua8sEWfzDwY4jks5/UyU6hFUTepAGXbIDyf2XpO+0xJbM8HSlZoqd5n5ZxUtVzn
0XjEodMrzNhFyoqzuaqvq0WzeKJRm+BBbC3LezXVnVGId1YVtDzphbxixG5DV9zWDcR3MdLVMrKE
IjrHEP/xPItsFcm2X409vcYOirRD9AwVh6E2+bE0WbXrZ7ertOhU78o+GYbmxKciUy3KTm1etVBp
gnSbpgGJBWWw0JbdznWZKp75lXN9p1qNq1Uk7E57hA+ENm8wZX7j65yoOeNZ0gbzdS7IeixsvfdS
Q4Fg2aEB+Uf5mr5eEHqf94FVvN+WUf3eZen7wAaNkijbpDTYdnRymwnXiyqL+d2wiPlYnHKGNhYM
eBWWvVFTNhgVylyJoeiV9f0+pRDttRdG0WZKE5O6XnncJlE9HdLFvumj2sQTUROxbtuMVquqTF+Z
NHYpeyXzYkiMMW1sS7+FunfvcfgKYlCvOxrGSGN6YPnEVd9WOAkL0m5LqTdFTXsVduWymnm37Epm
TgEr3dH1GVI2LeubpY/8uqF1FEedfV15HTvXWgVG27toai5z2t5E6eDicNg0wtfKmNGvChvt66l5
LYmKRGMSXpVoXcvoZspopibTNfE8ephM3b/LZ//aOEaPrc5jPHEDi/FmKC0/pGPYrmsUAL9KzTos
AnJiJDtg2E1n3upbL2LRlMsZK9pNVhQbl2f5epmIjN2Qyc3QbIK0etwEajb5dAg6sq16uxwGvqxS
TlBco6JeL0OxyWez1WOoFZnKNClaqeOK1+UeWf5IDptpNcx2e8iB5LAp82stLLCIoB7jpexbFTT2
Eo9Fuh3F+AYqshQsjSvqY7w4IBpuUVOIV4FfkiggVnUyf0NEFSZ5C9Rjadt8FYzpSfQayjayH6pp
aWKigT8vFK8dZde//tKFbcw93sxtE25wjW+nNmqSfpzvSzRs+Rz0W10HZMXQDEHbAz1bQgQrzSpF
vBVxlVV13HGerojNBhWlvDotoYmHvIhzjOpz3g2bsNT01Gd9bOWi42acyRlernQgloOcEVZ1q41i
sky3vWs6yFztmuOFq3Kp0KkUoUlSj6+6MU/qwuz4HDklRtzEwfwWz7xMaJ5XKqNY2dZtqCNHLJdz
X57mvn1fyFFsMs+OUaeBCrXzY3egW1U1K1TXUHAKrmRdcmUdu80y6mLocjdlfyT9eI7g2ZVl8lUu
U5kUtq0uCqgejpurtoEwlkyEMCYQQpafRdynygTkZpjKWc1dcS1Etc+CcB9M7TVtm6vKxlNRP0Cy
fQscHcXIo3BFapkm0kEA4VVXGv5mNm271QhtiA7PNcryjYES4qNgV1V0l45tr2RGNmE/3s1WH/08
iaRw+qy9GUc0xV0IiJSsQQrO5YTKONet4dyt3s48fch7V++NaLeZWLahj8SW536HJ7tcuRHt0wEo
sC5XaUTveyFP0aLdtqbQJHV5zMKSb0wHpUU306waLu9aTCuVtkW77ux4KJDbZ+1SqDQffJymo1yF
Ta2V6MXl0NI3o6hHFc7pSvAUIlbyUzHzZhWylRhubERWveMweAs8hA9vA45eEtHvtIX0ZI9Rdl+J
m4AM606Mr1wprrqenRccx0aLVdmztRv6MGkJ7EITEazcJHTMPF1jT6ttlXXrUAApgqY32uPofi7a
UOXZcieaZjdrYjbCvq9cLjbBEkLqyZarloouqQ2VqmTLhWn5sOEe+o12Cs9CzqlaUrLPUgjOgRiU
aO7OJaptglCKjlExvGvCQMYtJ+dVXZRJicc5gV4rj5vA812up20ldHkoWECSBpM67tmQr2wzlMnI
U6hjUA9Ny/iGTwu0qXXlz0vWrZpZGlWGbXBgZtyIeZpeRuy1rZezBvqoU9en/rzri1yR8oTqpYZM
iLwam5cRluOxJXWzdlm7Q9FwswwjWZVQx/Y59TcunctL0m8GZFiCLBI7bqcDbA58DObUJaCUQ2Mn
m+I0NuiAB5arKXXdodW62JYTEG0URK8dNAi3zqJ8F/JqSOb1IMxwG/gP0LXw1TQLn5RjGV76R8pc
pacBcbcJGyD92mbKdhM/DRnQnHnu0LrlHT4rg/VSpvmxBkk3qVzBVD9n/gAMbGvD+q2GczJJCyr+
FnbDvp/y4TBHw/1QtP16LmwIyydfCu8IrIrdEF7NZxGQej71YxJm1ZxYRugxN2Q99bo8a6D/T3pu
+7izc79iFlUxmoebnvFsZ3JZ7voAX1doQGfAeiGXRj5XlpPuUHh+xitdb/g8XKWjfZu7fEwcEGLZ
jcWepMM9mdPhOBQXtjMLJG+o0ovl4V7IOd8Klu2iAbrDhupF4cLU26wX103fT8em6rjKmNarWYz6
GBq9hqWv92OY87iLMrpqGvdyAUYG9YcCDykfbEfnLV+0ObWvUbZM5w6Yx4q0LIynVswHFuiN5tic
fN9k+5b2l6b3+rwHChm6BQKVMZMsztRELah7F5LG7ZfOjQqBBrEV1zj05XkVdnZre/xheWwqU7wA
TZTaJHWoT7IrlrPB3Jp5ys40bu05HNxWmEJX2kdQdoo0RYnJB8gEQ7DLenZqUQs9oOddwoTwapqK
9vHzJh4rBiGJxEXG8MH0LQa41Fym4zmt2HmZS7prEXo5gtKya1asFUkaRug8BBrahTCLQJCXtpns
oWnWPIK9U5L3ot4SCOcVarzbaOA7iayhrcOyKGLfUBlP6RBtZpLSTSmHPF7EdNURA/lxXngSeo8P
yGXrQGuzHTXfLi6YNmxxl9k4LSs82kDV2TSsy7KDrh4oitVMTR3Oky40E5BYIKWlNqHSkRcrmWGd
4DZcw6JEMQ+NT8ziNKT9nK5QYNb1VJOt7+qL0AeZwjPiKk89KAM6DWLrzVEUg15V+ewSUuG4cz3E
X+tXVaDpzj5ExegTFFXnEZ2HGHSnM6joJJGNzJOsH5S1IJDxMHXrweYqg8YDjmG8TEvGYjG4tzTb
VeMyxryDYkOw3etBVCone5HDB8iNIvGWtmrCxqhU4CtRoHzdIfphhAIUl4O/Rqx4Zwt/xjR5nX78
s4PL4whnl/04ISX94lTRuFetMBD8N6Nkr4MqbWJeV6Uitl3WeZbtGttGSRRNEbCEcrfgnqwCMSOV
6/JtlwmURGFCA6BeztH9QqrlQFy6W6BRPy867VfCAy59YaBjbIsbt4AEECzQnriZndFFjkBjOItH
O912IU2ijguVBq5a6TSv4b5cxymEfkxGRmLygQzFmFjLYpsXEgph9DKqolbN+YDUkD62B02z1UFT
q6HhO02aEshYZ+JAwxgp5fuC7F0E7VDweGsBrUDqlp2eKghz0BMFLcymFdOaB+TaOYRUKitoywLo
fMVYrnThXdLlWWwKYGfWhnniZhupaex6RSqeJ8M0JksENE10IIyQsj2v+BxjDys2YLJe6kmvOdrj
epo3U5t/+PhwHRQXxe0IXX6ZveOUnWcLSXAw37Yy86DWjUP8cdEzugzwt+GzbHZXoqFX1QLPXE1x
0M1iU9cIyEY2Kzms2znUb4EXXU5po+NODPWhtXMOFL9fC83lPifsAwXhblXpsYtJaovEjbVPFllv
axeEO1wuZttgutW+X/E+TFVeOpi9Y2tQMthpivBFxcg+17bZTRX090tGUxCnDmM4zGuJ0nd+8fcT
h2Hqfl5FhXzsE2HTkoHmyWykUBUClaKXsGErEFs2cEhiiKd8hC09Bq8FmynoGN0Qo7p4PXRjUhIM
ckjwmOTBwW1HVcv+IphARBmD5gLL4Fy/4qc5r7LVZGZ2Ab3sVd0v2zZL4xH8ljVBsOmrTl4tRr90
QESmzTjn3d6kb6F5lNdwABT2fuNsXNYraVgW92ETJcxn6Z6nPSy776EJNuiAuuW0QHYb8jDft32V
g87ELn1ZbRdR5KcmH85Gui1YUasim8u1j+QGBDCv2im49VN3ViyuP4OElpAaumD0KMNwaCAKm64f
LdV4GI5ANEliLC2VFeJEqwFWQphuPw6z3NenOYSdGNZo56c8XRXNRd0pSeYuyWqLFJeIxlXkTv1Q
OBXm9xFm+lAtpYnzvjiOxt/UTTCuOreqRn3FIYHEFLU2zht9B91pGBc17FpepAc5ELKFDZhU/fJu
0BYU2trHKFjqYx+Ot1gT0Nbwcobr8a2IQOzrWujPIdzUInoPdaSqgGfQegf7k4O0WoOea2VsGbsq
DJcrv4xB7KPoDDE5rLDhZD+XNFJLpde6zI9wZuM6IDqRoLoTA4Ic60MPXLLXsQ1Ksw5Aq+dpFLv5
UTpBLT3oOTygPFi1VWovw3I8b2nbHjXF57qQzc3oBq2Yh0efq0splkg5eKnlpDtbxEtR1hvnp37v
ApfoueoUoUC1UjP1Ow6kpa19Ftc422W06deLqZrHLixLeibfZISNkI2ao2QZlGfoP+yQklWB+yqB
ugGR11w21gVvUGs2RHTXLiOnqmnqxPl2H5hJxrQiSwKHU2C6oz0huTRb1zbBrkfjvsAIVE7P3H5k
y8sJCMY1nLHMjgXGN32YXXpeoIsGieUixV2+hyr8ToTVbsxHvjIgfm1AYJpACgs3Pa96haLUbWY8
m0NGUKGY6RdFS5wEwvJd4cuzCdN9TyA9WDSvCIfUkfGpjRf3DnX1Dc/qe5JGQJxR062m4TK17XAh
ZLgypCqhtZxmwEeu52UIYmCdPC7m+Q5ktWwdoend2AdQgLjsQLRPm2TMahrzLEIxyIvrT19++8zw
ui+ruTE6++31wz9+/dvZ7+80fnwh7u+fP77A+PffXpYe/vvqV/7hQI9u5h8j/f3Fu0f78I+38J54
kr++Kfm7c/fPXPwn3Ewm/2s385Oj509MzI93/2piwvEAzhHQPvAKhUT88fTAbyamgCNwYEgiSsnj
yw0C7M3fTUw4CAyH48CqRAA9vFQEk/ndxIR3IRimPIL3WRiH1yLkH++TfoYpeLlfMjFDBNb4ZyYm
QRJODkk4MxkxGPbxePinJmZuRAZy2sRj18nHHFPtcwvaPdEaahfkhiVvwYXjh9AB8dCw8eOuckCr
+nBXdkSsKzufF6y56pqljlNxXdf2XW8tXlc4C6FspUk23zroqkiYmXgxUK1Y2YIRBmbkus1BKZs6
dBUFZ6BHnxDxb3U7lkmwoCvZ+IPPIaY95GJZnYM1thYlvzELowo3oF+MH7TmMVgz23kaV3IY3gW1
f2dQXa66IHulU3+d1V0fN5BCHJgUqyU4LRPUPw5WYM7b+ymvupWmbtsui1aLQXlSQO8x9JoqBEKW
akjxUGZGbIrwWlcVrIQfCYjy7VVRAL0nId5U3ZjFrbP5qi7RS9cukI4zWl3nadcmXc1snI7sQhA2
x4Ebr0xl7y0BJxBVaZ6YsT719cKBlNtz0depCkz+ummaC71UEyi6xRzrXIQbxxumghwSCZQIj1EG
/aW99dZ068aDFtBnF0Gein1eYrGvQIOuJ2V4t5F6nEE5lfnOTcVFhoA4s3q26wqcWbq097QMHRgl
7GEK+MUCYkscZPOqxj1dtY7G4GhbkBZdrdKuW6M0C6D5yEFbRjw4RAK608wMS1yVQRqHXabXfVtu
OPgmkJyti313QDIHRT7PSAySXLiA1cwrQWPKymg/t9HWEQ225xBGqvIOK8lLF6M+AH6fYhqzoIIS
m/WzInPCHUdgMk/FvkD8ekKgvs21q2JWh0Jh18YT3LOydSFUXYPAHE2vKtoD4xFzXDlnVSRB+JG6
3mFmzqcc9XHQowzKn1hiNoQ6hnx9RwyDzNqURI15vxGZXeIFgaVU6Xvg+vQAHaoa4ExAbLuySnw4
+30GPFYVCz62KQkTOKdSKRB5uyxqNtU45jFKgUF0Ez2WguQXPvjQINomLO9oDCrHtJp0ol3AVpMF
zTYSAVRvQ8CuZqAfOJLMY/mmJHbT8KxTaTPDpFrVBLmGqjNCD+AfwLiNI18UqhuyaeXtkAHKZI2d
rtWMRKGyzi9r3pF5xcqXxVitKuifweUBuxyssTckJTe+HqP/x96ZNVeqa9n6F3EDiUbwCqze9nLf
vShsZyYggZAAAeLX12BX3bPPPVFVN+q9XnJHbjtXh5DmHOMbcxUJPXfEePt+k6rXAbIWC0jOglYc
19nXxcBgzTTUe0jWesk7+E75NDd7pt29TVEiBhXNug6f5IQGN5fJS6JnFDpd1+2TwWSrWuoLrzt8
SGkpjqWt9H0UBHOWdNUDnVKVkRFPTiBN9tHnmohmRzneg99EjwwO6IHjNsMxDfMrolB3oW/mY7T+
7uLyyAP+QrxU3M3Cdllf9yLrJS6630DVpqsKj86kT2tbegeXNiiXtUpRgCQGLSXWMo/3jYvFBbdI
mfEAVEcMNLqwOFvhDxcmgcVn/f4QhDi418Gynarh2zRG69wEy0O5hn3Bue7zMvC7m3W4zor1V+L0
+wypO5MkyWrrkmyIeVnI1Ba6pnUOAmXNocAXNILjttI57znudNgFZs/R9cEF8WAu0Ius+e+m757W
EHfCHPhLpkPRPzseYscML3EDk8dBxQcsQVHz+teWQQ6eSuYdujJfe7NepZA0R6Y1R0t/BSJSoeMz
tz0gjjyKZgi8cg6xzz+2ZtB5Cp0DJv54xy0Ps3Ju95x0v0Pj6ixtBjxGyNpsGrR7hQJSwVpMsAQC
uhuUgIDXw69geNfwM+w5APygzNgBKTA9Vg/MvKrvM0raFUW8DA9IvICSaRzfr7a8KROO7VDF+4ja
k8O5kqG9znx41rkYKjhIQ9Xn9YquA1VNkM0RrmU5P4bjfAq0ifZj4MAgeE2uygbIBvjzvPHEDwuX
h7WC799EusxN9EhLtudUo9FSGmgEaXcpU5uXlaKgfylHD6t45I9h0HyPvnzwdAtVvRqPA8OeVPXY
dEEAuX2D2m0WbRYPoSnaxJOF5AHdo0Hu8iikM3peWsF+IGrn8VZkSb/kkUWTHsxorGZ0DNCqO8jz
SX2C4t1kfbrUOV5JrmoAMOGsulwa8jKHRmB7dQztEI6BDW5AWzQE5uiVE9/5WFc5VJ3yMGn/pXMV
Xj2YpcMaJ+heVLJko2p2OH+f/dgMOZvTEp5u+JS2c5M3PsV1sUPuRHoM07k8ThxXaAooXLIp7bLO
F9NOTm+D54dncAm2RX8mG1jccSfvIyz1YvJ0IelAcbBBbNQeTNdV2Y8B7c5Bo507h2VYuIgHOwFg
AIcizqwGp0YPbd3XludV8yDLBJctns+zUR9m6UJ0PsOtcPEbVJQjQh/JpTbrzxjBOq1GnM+C1zsz
NeqmI9FhgSrGB5QySje2WPDyCk7AN9C5cmcvCh+01wYnh4YZHdzzkIg/oDp1EZX8fvCg9qemSTIf
7gcQh+h7Rft0IKNrd2MZQT2oZZ1vfgJjFjag9v29cBCh6FAIFOQF/JMLLvwl8dvxmAbkktQBlIFA
8Kxya+5PeONJX0L4oFOWcOyqaOLR6IYJBVAwQViDVlgY8tqAGcOBadxOM3lEHncqSGxAIs3vOB/a
m5VCl1/A28yRvM4Me4jfO1P0a3lWa0LwwYZbw482XJsF+5DdgJI9WjhsxwHLa8PSIkgk8BPwMywf
JhJAVqlvXWfDfGlXVYyEvMuVsJOUFNZgLcTZm0VWp7FGy1kFx4kJgitc/+FtXOVNeai6Exc/MNJB
dzWV2UVOfkc907u4svVukuOQw+2zRV/1B2sjV5CwTQtJimQp67OpmvM46C8WzpA+aQQlX/6mkDYP
Zb9Gd4LsAo4GuF2gF2EDjS323WmEilPWA7SwdMjg6KHLzbuZrtmgofl3DnvLUP0KBrTJiVqWvMIl
if11P3vQBoLKyHMzVF0+IHh8U0222UOOsVkYR2+KYKEqOZw7iY6+KvVeW/MHiubZK1ts5Da+q0p3
H6dtd8Nwcxz45K9ZRcbwNhrukr5KTjVKoLPpfdzMK+xM63FMKin9vKbGQOyo8HIojiGNg6xpIVy0
aZybgZ/Hqta58pLvVtO7ALpXUJZfzYoFB0nwV7OMKq+nyi/C+JkyOuDU0jsKkmTqZqw+6Jy5J9td
Cbchm8cOGqG255V3VVaO0E+nut/LoPwC7/iiePoOAvA9DVq09UE6H0NqIWd3WPQiJcdeYJPsVUSy
jFrIfDMP692ixrt0qOZiCRds+VCupx6lU7PoKl9A2IwygdirYM3Pa1BEizHZUPcnz0QlZKBE7T1G
tiXEHnTiQYiNFpSECYfF7UPLD8MmqzVKvTVVBy2mcyzMfdjUAnwjTB0mh0NpSb8nphyzqV2KmpVo
hFP3NpGyOcTDc+TET1LHMVwl3RfVZGzetU1bRMoHf8TIkzRtdK5XeZhjeRIC+4UXD8e6km0xoYvP
sJHvYRfATehrlfuwv7J1eQVSdvHVcq4YfW5Y0+ZQcVTmSs/LhiaAZd002bS6Eza+Pk/7bjzZ2N60
yqe5LDdhk417zWtTdC39ieb1t5VhUwC4CvYAOZZsTocTt6PIQ7tZd53Y8cH8NIBjCn+tmkz6Yid4
dOUMlczghqqolVjgSGPXHeL2wvo+KhKL61K1oCSlX6RhQG9o59/S0FszaB9ETyJbpyiGLh289fXy
4IE/LSJ0JFkoU1MkkWgLO4JwGJZ+zv0A1FOq5026vDGdyF2o53tsTRBKxcEPUR0vEthcldTfg2ug
cAEfbWj9bcbojlhJd0uzK6kNIEZ6XV73c8FpncBKifF+FwIsNNgP4fwVCDOA8DJvTgL7wDachcAY
C+fDBk1jlLWwNVBglc4Wscpj/G0niYYgPuCBTIxjzbZ3dI1fqqD+I0mdZnUAdbm/Wgql2W8hF5fz
ux7x25wtp75O3ueETLnuoxcONnacmSx4FN8ZwJjYO5w5gAmEXLaAGfIt6A++OQCMHAWhfjF11VJo
Zp4n48X7TTNcMCjphijcDjFeaDTAjnNWfHowzo4prd7GFhJkCDvmNC3rOYh5uEeBdwqFeBgnx7Om
rQlQLvEYRDIpiKbqQAP3FEjOYHFDhux4/UljFPuQktfcowHO/bEsxn7ydulYPVts/mtaxkVkfHtY
/aTMJnRoE3ipgi9tWECcryDKe2CTnbo6X+1JiY+oWbFazbABudu6MiDtfNlC5qe6wl47Nmjt0iXn
pF6OEvsixL9yvlNoqzwGh0DByAmgwYvIDcXKjxOpwDrF0U3bgpkxpvyoItcWIfu2SXhDU5TjgfZR
vGytD1cQsjuhduGyQIJXd0v57gHEO3psMLtadvWuGlBFNPWfAcDmEcGnNQ+ZPa62szvsZW2uAmKL
FnR4YVn6FEP/ppZAg+5CW4SiBczpL6/eMmHN+agQc3T6OmNTMuRV5dKMzWanOfatQa46K8M4T4Sj
exe+NnXK9/B83C/RCoF6GTSwBJqWVP6rIeCmKnBWZ02kyoYZrkwyufXQCrdc/bLO0eeTfVSvIjeW
f0xu0DsjeJl3tOgGYAAStXH4kfDKFmNldaanCEKH/GNce185oJfLaL08DUGA1FGzg8qQ7roFH+3S
lv0F6KR3QFtWZXE7pHud8ne5+I9l2qS5HP06m3GxStO6gmsPjS8froGHSmWoxJhpWDfYY3Ve+Ubm
idbvXLqHVcwLpJNV7jTo36xOoKwnDFrOWE5PYhrfatq+yWRA+eCAO1W28/L4E+/LLwBTMdDfu7mC
/RyCaSpKhn5uitFvWtSwgfxV8lTByplRyDH6OaA9T0cGVtBwmBZCpBmt7KVhcYrqVLcFl2LNvG0h
NfGpX4CE6QigrE94uWudV1RquBm9pzQOfzP+pwb8hZUahQV4ppdYz7nsKD+ubEGPyIbLoIe7hS/r
YazZTmqH+5uiTmXRyacW50NYPZVBtB78Go5INIsdtrQxm2eNRS7HouPwKHvfb2FFPpQWB8B67RfT
X2CPPYx1k418zJcurY5VDAtVmRwk0s+81u+uIfYMKolAjstG323C/7Dk0F1Q5a82H9qhzTrgR+eW
D3w3BZ53GTX0dSNw0za8vIZxWO4ARLK8NKgSJ0k9eFYANX1priGDHDx08sDVCKRDEzRA0yQztup8
XcRLDRcK7H0ZHywdz7C6f68hN2AJT5zT5KP2Ljx57lDfwmmE60DRJdVQl3dJxMasR3KhCvR8QGx3
zl7jtRlR8oxsH/zS1VTesm1NqckeSnU3cZ/v+xTtes0hNAytly/B2O9QWeFSBslF1+lLbF150I4/
QUrpcpIQAI9jbU7DwGhetVOYDSsxGfAn+BMl0VgJ7nc6WVAS7K4VZrlPYStnDKfrmXYMDpUe4puV
88vYLrnoVf9QRejJvbJZjzPsk+rStrS8A705g5QE1m4mfVgSd1t2/s86BkcY12Q3lC3LSrFCwbHp
dVh/5nHg2ciS7w60YF9J3BUClG2wHZcDGv0Suo9ohxDGe5BZEfiAgkZ5kM2443I9ItMhzwpdhE1L
gHtGhVBWAnZDp/g0cntvyuo5VSF28BjaFGcRHgSbKrcLoM4w4oV2jB2NH/tZmyT0wZuDc+jN6LYW
82uMp7swISpn3iMJEshF83TCUdoVfO1yuwJbc2yt0ENjq4ltfSQdnEVTnuaHdNhj55zWYjXdmy87
0H+rVgXDc0/Jgg0zHJ6Q721g/XdrHjP5kS6+f9Qjejuu7QHLp0Kr0TGQbPVJDt7X3Ffu4GssOHwa
azEz/oAEMTgbmLswIcfziNEIu8GZqmiYyh10P9Y9TzBrCyKnNEvT6ZGY8NELwcRIM/4IyFg5fr3Z
yWgADhU/RX775ZU46bx5zavB+wMxYoa8sUSZXt+VVSnkrmDeJXksccMw5d1Ira5lY/1iBVeUx5dS
uCgjpEy2y4BCygFL/F+H5N+NjP90ZuS/eBxwLv6/ea+/x1/9Z//4HykvTOHCsEJ/G8pA2Ga8/CPl
Be0PxUcaI1+WYArA3wZJgABY6AdJjJ/9Zav8bZCQ/xPEMDXwoyAJsYzj/5lBEv2rQUISZHwwlgUP
SOGQxHjb/2yQaB4JAvsacgWRDygJQIEChc183uYUeB/0R2MgoFh6DuhGHlQofiPw2AdKR3kMLQSy
FXywSkyNiFBKj8DLPoOp5jut8ahCoeamE4Q564UXSBAejtQSiLVD2xZUyHIFaHcACFVQDdSYsxpA
6NLvEtagQ2qwiS+2QtXm071fKpBPeNY8Sth9Xy6PXQA4O67ib+JFDJmMXkE3RqzBvjrx0FdjlfU+
xC+14DFlLK6ruJ9aAvikRmW6gkCACk/tLgUt143dD18obrjlPrLqdp0sPyRRcGIxuZmnCdTUT9mi
9U67IdpRlcABculrSuQBTMcBsuWQ9xALEE3JhONXYqd9GKmnbhSv8Io9tBwRJFVmjrzq/CLGThDX
5BDedq4GfqXcVyzfywbvUPpLuFc1GEpkv7JBJm+mQ7NaK3SyMYQUGpQNjNmRHHrw/K5aFGra+Ccp
0zib7fgqzUAfJCf3fWPsk0Z9DikSR0Szvi9sflRzrR/QsuoHF5H7CghsGcV9VovNOrhtggl8Zuvc
sVUesNEeHbIa6MHzkWaqtU72kawuZuRfQ6sQIXNleuNVIKHFCu1vxsa1WGHR3s6koH6HE9h/EgLr
wyc4aHG6t6BPSe6Z0gfH2tRQFH1YBZGHg6NafiMpuSmIEwAAfAbVuEmUGkJbgJWkem/YR2EDQ2OT
QKrkpe1+gQ8cgfIATeO9nM+8Iru6nT9la39Zrd1ujUGlAg0Fky70RYRQ640ffpNguKYKBUAZjKAo
+A24Soi5MPZNskWnKggBc3sfygNpTFokE5Zn65BbQpHblFW9K2uEuoRH+33gXLyhSyd/GG7nks2/
mKGnCKGXxEsg4Wh5jiFxolV5XttAHzqCFCVaHX+34JWgAIQ+GaslhFTWTn/JcMgJGIF1dkIBLy8R
7YDQt4WBQ2KS5UV1EIowIwnAo9JXCA5QFXr5ldjmGYDf7ayhaZVJGR7htPlnqdlbKIMDrV+txf/r
1lMYdLfIRDaZX4se5eD42Ce22/UMNbTq6Y3Xd0uuU/VQteUD4hel+cH4zrtIQqOIoz8OKa8DsmP5
KIEmlF2M5trHDQf9b0U9vecyXLEbeDgIKUR3ZJb6s0quIiHxJV78AkmkS2WWDxpgVaDy0ECr2zjn
nfZPVTV+ixgBCuNidg4Qcjl0YwYW6mkpE2hQfnquFfg4Eybp3VTrm7pfURyOkC5JN6kCisvb0NZH
3INd3J3aGtWGb16ZC7GL4GKX+hLKUKPDCq41jRV8WI7sBZvzwUc+QPtY0CZG/WaPYQPNTJbu2k3W
ftCU5yT81UbqOKpPlSD+JaYD0rlQyt2gCvQPQ0aggPEZYont7hKPPqNIJ1nEm2/Ha6QUq/sRiywp
DTqLAGEzEhh6cQDt/Kqrcq6wKSQrHD12S5bhNyPU283J+GJY2BXBUH+uE0DzdnixEhX2fCzH/sRG
7zZd4Xn6XgXkJK5RDGr4mCaxRVBiRyKOnCbvsqT+GeEi5p6RNYM4h0pyNd4vhA5EEQeyRXXfZqVO
ozPkn/slitvDADoOHRdcVs/RjDjvB+nzT9V571vTmKS3TYQ6G7zSUKWfW6IJ7Esyn+Jui1+O4ZDz
tEZ4QjIQdPCe5o5B+Wng8dZgzygn7mBr9assw2rfzPrbC0h5gPVz34bYhaA1FrjDrm203sLZP4dL
fFALVKISZ5FSYwQ+KAVROE8gsuJvxCRCmHVDc6Q5JLQA2GaLq90GL3KaSOZmY/e0/sW5/QNG/jXh
y7cHAwYeYvi9dNVjCAC2G6BdY69XmezRx3yEC/Yz159C5j938YCAbFe/VdMKX1r96eL6QbewCg2t
vhv8l5dgVhJpkyJB/kyFOIg8pMEgog0h8GX7AfLlTD12myhFi6SqPyAGP40rOw0wqZ2Nmn1Lowc2
LZdhhDk80/l+qrwHgQxMVpOWnT0BB2GeT8vCT4EI963nudxPuz9MUxyIBPXpuIZZW19EVS43NICW
auv+XmHid4ajAY4LEltj7K6gv5PHFO67QTVw6Qn4vRUZs7U0UVYafhdNbjkhAntoJ/woEC/bxjFL
744tyU3Qd1cEp6C1aJzdGjnp0nuayvnFj9iLNwU6FzFSBoZ+AHR35yhRn9yqLER4dO9F0IMrvFuT
ZGyJUeWvFAe2/2YhRANQRIy1D/2fEsFVnKPkZ4I5hiYCNmZVRn8Ctl7xJLt1nX/XqFJE82V4cKM5
BAN729AeVg5OjFxr/5iKUufOgulHOsO/jHF1bpNBH3wboNlMIUgFKG8QJoiOE7jmnXTY8hxXd54X
Fgg4geb1ZhDxo4RztsUUI94hY0w4LUp/uEmg0vUV5bAoPQGNePggvf85GgR1YzrfMgGNytLtfEq/
U+Lj/OqXL1CmDVjhWCu6W03yTkf3GiD8O7Y+TEna5crvzmIWBWfsjG3tMdzQ4dTDOdPE8RVTKE8T
AlKOnFPA7N5BrvQ6VNMzMh73e4U4Zz7yqDk1g73pOrmfhjHZJ6prEHvqcXAdfdjPh2GCUDMZzXJe
9TC+3d5NrXyNqM/gbHob1wanWtkUESn7GPegJwXWT7ws92zWH3EY3McEzLKTBEKGgwDSx69JGwOj
bJLLskIT8Mon1Hww9sR4XojYxQL8sN8ccIGWzC91jbingcOATmnt1VfyuyeByDRkZ1Ozo3XjN++S
P3WMIkeZBN588+Gr6D5gFnlGOWYsnPR3GxWj64N9i0jBOV3IrzhV3b5GrP6mR/Fohi45N5TXhQ6B
sxu1osQE87dny5vxxu/Uqgvoni4jLUCERNRXKrsXpSU9uBKrb4SBdUCQsSmsHj+8xB4fMZH8vpna
P10PX1h38mwGy28VtOR6GV7q2v7WC6KlHAVtuMIF7+y1U9EXhr6qfTlXB8L7lzWI79nAEAaOYfpa
LP4CIvhbJBFutBqMvVePcR6H/lF2oHpt699VnfMgq0HyV+1lbroHWelnAVQo64g42d4AEPYWuOLL
DFWb3A5j+5lY6GyRUCuUNXIl3reO2EMDbPw8gxRV4/oaT+aJMl/uahhyOIfgDKhqzUHkOoJIL+/t
Mxn6qy/dY4BCEuoyAsGAqmcOaXGt+5tkjgti4T/Kkmamgm9g7yjozT89rNz9tKq3nvvj7t0Di4nY
ew0PsQHZELkOMisb83pmiF4vl7Cv7lWQvsyUooWw6m5GeLpGiBrZjLpYKHLVbEtYL1vW2mtPyZa9
tlsKG7kfGItbMtsO13ZLakeIbMP+gdo5Q8H1amAhngr2KeYjHJMS2JPcUt9qy39TBMGHiR7sTLxr
NCLlO1N4YiMuwTCbC1qyc4SWxW+bpz7S71NkXi0Ma7flzj0XvIlQmrt2fgtLIJIIqHcIqkPAefWR
NYJwWcxe/RAj0O62ZHuzZdwTmMoGofcS92JUkoduZYcQBCtq/6nEDViTBzDdMC0zGeLctBKGXIsz
uRm+enKoW/fkELjXzWtCv8YthI8NFdp09ZQinu8Q018H/rV0Tb2r1QfjLClGhqRHGFevKFoQQdvS
/ryfh2zAAACDQQDTNhGAGxQiTdC9oK27gP8leSShuzcibBF7QntjkSoymDEQbNMGkBocjgQDCOQ2
iQC/KIpkm06QYkoBzNZom1qAA3dEBGH502CgQYXBBl6PAjW15u6vP1on+juEkRBAIyi/+waVGg3r
28pAqcNEyvZQ+c5BI4vZiTGAFciIFRbBpqMY6eNg1222wITARhpfkNlAJrMab5x0N9M2r8HbJjeo
v2Y4bNMcwCZ9NvBFcV1PMml+6Z5DOUUwBI3HnlpIZ3abDZFiSES0TYvoMTaCoX6R2xwJ2wdB5sIK
nasCWY5A2X6coFC2zjZIFkLMYT7GBiC657xSQfb2+HWJWg8cLXCyLXqBRX2/ApY5TmX0INuUnGtM
ib6yLQ3DUFEs2xyM2bgKITLyxLeJGRSjMzhGaIhtlobA24+26RoYHA3TowmbnYUre1ia+rZZOGZ7
nMSq3+Jy2ieNu0kXzOwoJSRVjikeE3JoWFp/TfYIUmRzn5eNxILYv24zQCbUTbnBWJAJMUf6ozAq
pAKO0GN0SLvAQbblbqzhqaUwzzLk0NY9nPgL0mxx/BLGdslZOl3WbS6JwoCSCYNKHAaWTBhcUrv1
i26TTBYv+NWmCHulLuMhcPtpRBI3wPiTGmNQZoxDUYwCxPfMGRsUzxmicxnTwQvoP5ho62+xTVWh
GK9CtzkrY0/8YsAckljX0U0XvpbYiXGCtddOVHWB+RqFx0Yk6ueU5l7X5YK6qigreMVh/zyE5C3e
pr4gjX+fbnNgYh/8pkjTIR9NCaWawgvt21MTswD9CjInUTR+VwG6bysKC44JeBN3wJsgb4KEfJws
5NupvzFj0+XhxgY2U3pqA88dk2exzbKRGGrjawQ3DcbcdNu8G75NvlkwAqfdZuHwbSqOmLpvFPSo
bjTi3bOCzYUiM9U5d/7rqgG1q23GzohhO8s2dYdt83eQ6LTALtDztscZODe4OByuI5weJOOD4+B+
iOvH3PbtI8AvC38OBCG4l2SHz+GuD4UpMOnBHsKBfbMujC7+8mtNosOo3XkMqD54NftA4UJhyuno
1rfRTeQ5TO2fP0bIAgUSlu6cOJyWSwcMnYbgl+b+t8dBBzlctjwZuv1YPawRckO1xMmBw2IqmtSQ
QpjpaWFyPXg2OThh732pQeeQ9r1y9A8JtzkuAiHqlrZIOvo/fQsYI+CqKcyKsQ6ASt6SiokiHTFU
AmXDcrGFBc+G7kq8DdEI+EUYUyioSpiCc6+G5qejzdEy+JyKgHX3WjCrbUT6XS/QmDctyj3CzN6n
PdRV5LdxbCyvlYBGtRhI0rH8pMw1+1B8YHxxeZgt8DDYQbcpZPbaG7s8VfC09OA9awmXcRTNu43s
a9WVYIMB/IQRfYIHgDzPsAOT6XfN+O739Dd8o+ZmREgUPio+wDLFhZqA6ES6OYD5tBeXJAW2JLiA
fFfJpt8Bt91Hk0BOkyCDy9TDahV8yERnUyRkDvUBko0fI2VrwMg1HjgyWZ/dKB5RrPK++wNcjh8w
/AD4LwGpmpa/0f291w5oGjhpU4SuReAR3oxOBWYHJOWfEKM6kCT3AT54BCDiJg3Oyxdh3ouaVbTr
1ISo2GzPMa3QHcCYTecQbMdSYxxM9ysc3sN4XvYuMt8mXSgWfYtzmfSfjkPZJkO8iy16Q4INQAcY
lDBNfnhkcVNwAK8QR29GHZ+Ae6mdTL1qh4Z9v5DpTrXo/0zWPXuxRzLrY4COGt5BX/X5VjEh3LhN
LuHFQ6TEF4SwcG/LBiUuDGcO0qisuMCUIPa77JYAyUN04+Bq8c66Me8leST1jyzj55HFh3BaX51E
hNoMbXBrKbQ3AjnRhGgNJQz2GDNnpKhePMli9GACbEn3FdmK7fquL7Mlia4C9R16B4hXi58p3j8I
KLFYT+aAwQ7IXCTDXKSYkpENf2XIiL/vtZ/ks91eVx2emJ5dnjRbhKkKXoE1IzkbLRhm8tNLtIYp
1CLM8MBhnCEaaHGo+v0uHMyrCF23CzA4Bt92dOHLUvSSF3ONnaEOBnOQ/aEONMQaOBERgFmMJKgB
LsQ1stnIwmra3iZEgjhATVTQsnsSC7uUcXc3JWu3uYObvZveCJ9hgIzz99JzLxrAMtylBjGcGU+Y
xOtN6jtRIAqAgB/vf0L8skINQ6a2gJP+KYPTxJjagaZhORm7U63x0jCf5X2ZxmeHRFE2jvER7rTB
6C526LBtxW2HagPMdKsxVEO19zJmt3CRc1U9zL64R2xe5UmHay0UaLRWl7+aHjeJZfo0JP6NWYCh
qriBmISe2HB25OQx6ls/nziCPkOdIxc3ZegMSRbz4ON/fZV/9lV+Ovv3t1X932Gsf83RS+E9/Ncj
9JDn+Otrrf7JS9n+wX/kTDASL4wYS2B4+H6UIBfyt43y3wzLSwKMwN6yJqiR8J1Q/7BRMPXS9ym+
yiZlcOsChPj+JzYKcnEwa/6fnEmYhPjWHHzNUYSWLgy2LzL6ZxuFEQCh+GqqNK/5ePWW8SJ7vReJ
D4HlCRMdYLJ7QQ7ypcBIAWC5w7mB+08khuIEaA5LgcMaYjZku0CeJBW5B7sY3QN2q+UYYz7V1HyI
+LZcHpr6VINhEAPJA6gGfu/nsj0qGRRu/WTkK/TuOPx60pDcQY7FnDq4xHUuAGOY8UtXGEpjUwh6
9Kt9RzEMWxts7pBkc/hjMPpBtJthj67EvVYrJkEgoCKn04BnwAgQbxPk0faJ9nMZAwQh3T7Rj9q8
KSseP9vyGUGsLFluafpvHJ3XcqzIEkW/iAi8ee0GmvaSWv6FkDnCuwIK8/Wzeh7uw0ScmXuEoCpz
594rb1mNfHI0Fsb2ZDkzjX7Pfax7uibOLjqwfqf001bT75IJl7k4K+2j1URYdSjjfMdidKx81uWZ
9CJ/iRY7bO7XzrJpnPeW/6g+XqX95JnFBrWv/WpQScw8jMcIjpbfWD3uxK1OtD/21K3L5TWmZ6Gg
nx/AzW27kqj6R+EcyW34GkyQ1SNuzNVFtaVDD9T+nB6dF3G+nf9J4YWGYjyNhXUw0zPObgxQ4Lv6
08i4lhh6YU3Y4+qgRvXJTYwDMa4poh0avzRL26oDZa3Jz5h3jIqMt1pg39I/9ASTsrGPk3BBJTfc
cMj6o+6cJQcWYMKs+vEMpj/yAP+JgrnYrM0aVcp07ZR9hn3FIlGSAp1RPQq/mcuQsCPu8a1OQDPx
UkZNeK9sEkmqHsSiPOv6Y2Wi67uzD8dJqNS+prrPaA2SotxgavUbN/dltBi3ycN/U7p7wbBd9OUZ
8Q4fP+auqiPqcXZtelHoRGBvpCXP3oh1g9kAkuUmjp+80d6OOE2JRIKYO9WEEwnh53sNYEbuPnue
Pxsvhmkhb46Pq3H1kAzTFjNiyqMarzPaQi4fVpiGaTtsaUkRy64tjQPd5ala1w0J1U3jrvtWNL+S
2KATLu7JMV/z+JE2ACgDEV5l2Bnup4mt1M0Osp43ol4Q8gx/Qjh0pfek5aQTcYoturvrqXTa8sXF
EdsVDCznGSJWsh1n0lAT5YSn4I5MNjXxExTsTZqLAMliSw2+V0hDt+mDIQBfpiDK7BlLHoI+oeoi
+XLAXox+v4M3ccbI0rmveWdszBZheZzTCLFhbV5X2wm6U92i8IA+iy8pXl4dl6zO3LJrAG15FeQw
bVfqX2L9M/SXruS/uDxMYsJGWYRdpyHUWkdXVDuLtCTTzaxHmk1hLJGK2LprUHsksN1j33bRME3P
04Bt2N4k9RxBhnBdqr653DkwbhpHvCm4zitKOqke0ha40XzN6i/Tq09q9zz2AFqmTcb0bRXlVvbT
Z14chvYnXb8dtUHWpzgidpx536XxuJJHl3hJFnNiGJAiFteh3bzE6C+C+Ek3kzXKlrBQHfLiN4v5
DhoLsboySC09ApeDH8WU/Va5LtrZzYlZ1bU4lE2GHPInOYkclXdJHNS5COpKD43W2hftd+9gapZl
SHAfH68MLM2DlEC8QB70dPBV/TFX8V4aV7zd4bxqwTqugYmH1OS4SES3k6txBiNAGgy4ZSH2Wa5u
VuUodFS4AgctvXQfxWL9Bu6FOe99hb94Ev3kUv2lX9JA8ay6IJe13AxlogeDQzVSazafy1AwiMCs
dB804AsycCJiPMa3JZiFe3ggq7Y/4Ew/W95UXUzLfp5m2kYtZnBkNcuDEMW+xg9Fn+DK7br+mmuJ
CrbY886zFHFuDoqypZF19Xe1y35khryCshEm3uwcSOC84qr2dnmi/Hgp+omVlIdZ0Y9EK2gyKAdJ
9NS+LUqLlDpBB3nXNm5LkWfbsieG7ZLjqfU81CXu5hKPs2/2xhLYDGch1NBBueM/rUeiaSpr2jKk
nfeF52aB7WU3vMaPXSb5PoyBFIO035ulpPPBEVwP6EcdLi9ipsT3muwvyVUv4miHBDYWzL4BmzyY
K2M9sniJJ5GsYpLXjA+zkt58bLaSAPZmbi36h5XBu9LihzUfdTqgIBU+TvZDWs+F7wzLljpPIw6P
8xLYj8cw0FOt0p/LRt13dv6vD5aBJ9jBeGiWcUTkxnhPKqijDN311tsQf8xkVzcuGNpxKh9Met5N
YxZx5M3iF6SBoEtZ0/xhXeaRubBX7Qc57dOcSaHbkY7OhsdpMb9T4iKPHsNd+g1l3I0iy7aTQ8R8
bNV/s8atx6grbePlEqtZOAy9EzgpIzIRWiUIkbFz/jjcCHdpSCJuhvxWptMTqBjnaRRAkDQO+8wj
Q1YO41WLHQhg/blUy2WX6SshocqVQUPbZ2brGIgZvBbBEEAYyyey07e+EAZqV3xLmiSByhDNHarn
fkLLu78ZQgetwRc9VK9EAl9WlaiD1blPqXgf5pwvAFVFz4w6mlXOZNg4C4Db+WpBBbRzM33rqoH+
vkl9ua7DTubSZXZErDFJ+D48Me2JBx/SVB2PeVb24eTqr4njpGd4sRAAZc4BOPx0VTIedKPZ9Dwc
MqN1fiCvqSYi32qFeLWapkRW1N4mQDa+Av9SHzX0nV500RR0y/9TO0TvVAddOdmmuXNnoJ1FeQHn
mF4h892jGRcxuMDRKgokb66+rM6WW9eFHNuNDItN8hgj7+hsKFthkTiq0+Zk0HGR5VzqYCiM6apW
5m1JCiuya4yXGZ1xkJG57HmnoMXaN5SxYpeT0N+pnXmZ2q3QVWTaOMeBOvQqSQc3tQ7WYpjbccD7
glE9mmPmrePMfcwfW3xVZPIU58kr9jYwYSdXOC5Xnj2EwKXwxebDRfCHuVFdGeaD0QX8dNSAkPD4
6fIwd369Vb+Zk2oztqkQBuSA4GMMIba0k5c38iybDlfpEFbZ8lzk3pcY3Ytuyp0ijAf2/vowiJpQ
0ze5Hpn9wY2lDwiIOQlCHpeRrjfUQkerjHJxqg3Qq8mOsM9WJytWKqhfmZ+4Pnbe7XiX0chzVOte
G75WKB7EWsZr361bUhS0chxoGPuTBptoeSjTz1T7sZujof0zvKuX7gRFQ8lPkPY3t7ohY4V0FFfR
6/yQ1yrZo9R6qrJTij87vxRDi4RX8Z2kQY9psdX90X6Q2mFYEr9t033ZHNqkDqV7iycCSXUd4YGG
Amt+LZbYzMju0rAi3Zj8Akog1nPQXMdyyD7rAYOfAZe54uUtQs6ZTaIMIfhMaooRMgamy4+lLEKs
zKqkZV+P6KAYD4qtbJJj0T1RQjuTeGuoXQdvDRX7k7gTeMNLp/UHeCnioW+LZ+COeNzxq1cHo7OD
UX70Ujyl+XXGsNLHkV1WIXUOI64Vs5WCNoX0S0mF+E9J/DCOamjDuQbecnImI2j6A1DABkmK4FVg
KurRVI+21jybGqRPy/MewIwHKQGsQrtYixf03YeHr1nFxAx92/es3aowOxRIz3K55HjyM1LDlRKt
fNjUPs0OrW9RrXc5FiCwdm5VE4elnPC0o6wPe2rt2Y3MdnjIZsy0fEO1t/oiPqcDwZr1es8zSmsN
EmfP5D2dHd5XeOMVot4EqwqpmpdK5ntXfURWDEawPrGE7Gb/gJA0RgRwflfkjOhgzgC//HWGGWNh
sqLhYnqejv9G5l/LSpMkymDmFrOdyQczh009F0fSSlJA/XrAgYSV/OSUZ8ng0jWbs+PuCvut3wmY
iN09ifk0ThjNmH/oaOSk92T+GtsK4nwSeusQlFx1cXX/YLQ9GSCSyTH0gGuH57qR8tILkMMmIC6c
3RACe9QOjidUQie5phWPtzUhkjoC3Wp9HZmlci/7uUl+plSJVNjbuXUDp9kzXXjIsKffwVe1blGm
2sGANkfpkmENId7mAji0HrTmgSz5RlEe1OTJNR/kBPqRkXMKVWbSTl72oc/YvElYqcbOq/Cs2/lh
mk1fwhTAowbQ8dfOTrFj4x9+dEHi9Dif8/gTdqev8zxbZwqzrqfqLbbE1EPDHGCdx9tEbZ9ksdzs
FhbtfDA0esPUiWqCBbkB+BtCF95y5rg6U9kz8Yg3V2l2xny8h5rTPOxSNLaBmECNM2PFffBQ1HRo
w4WYmpklGyW3Ic0aB1U/8zHm9soYUPgdqeSK0HdWvS/1RdPWPf1O44BfwybTMPZIPu2EgmCyjm38
Neawd+wnaV8NEfP3U5NQc15wPCPLdyGElj0+EHOT8da6RO7Kd0vIFxMbFDJk2CxXXZv8ZVE2GCiv
dTvuYRBtC+MgalRJ9Zx0NIQTde7K6IiMgBtlUpJ/e56pfIwU8AOyt2FHxphHCpLu2nhMYs39OByW
tn7uq9wvyXTDE73nz7e9Q5BNtLdBMfEGMDtcv+fOuuh08HPoQTReVi2s5yN8uq2hvWLQj8z0bg1h
KlQ7Q6DZUYEkMbeKD3G+Ukk9yKcFK6VUfnDcBCWDA1oMuBd0sBNkqFmMxAmrKM6iVmt3ee6E4j4C
s8r0mhgkWVwsRaRlY1L9aXOtq4/JdXd20u4VvoEu0a/VlH83GUe7ljjBkjinjmH3vDc4vLT8mui3
DlKmk447pz+ta+xbqU038dLOyx4Q7n6xrJO+F7bYeeZ6cBzluJIV9nDrl/TwlRxpIZsbxwIyZX8D
soS5VfPJKIBGLl/VNNmbtnhsuZjRzU9VV/tMZBcUhbk5LhrZeMwk1pPlPFs99hIdRn+Gx25Zind8
JscyFdexCB1i2L3NiKfAT5py6zb6o6NCQcV1ssSM5sFpZI75Wbk8evMK4fDscDaSxQxr5lb0jAug
vsZPsC/kprfrvDwAfJNZ1stsZbysA9UkmhDhx41NDG5GiHZGfsX9q15y0STdMY2V38VVghnOQFO7
j9DrH11ayKpqAsX9yNXHxBMAEn5n+7lf30VuHHK3oP59seO/MgN6YhK01zzOjZ7pvAyNjpRgMzaP
MjOP2vLXSSsEiLqP6RISa/5pczNwF3yKzOa4Tu5cPwpZmAbuPGwqMQb6Is5pyZWjEUcp+rDHn7eQ
aVPnEP7rtczqbCMEioR8dxnkrdbOwyoxeytvMsaa+qpbSaBKZ49P2jfMp6yK1End2vfXfb3cCREQ
2ZFtyiCGJ42D7lUzl8dCJwJWf+Sesk0pla2spfb9N3tvS6keExX+ifk3oBxhn2yMKazuo4B5b88H
UgebwcSoQ24IDSUUxgk5xe/Uc7zsCpdytXSxl36rdRyUIj3h8P/QUu9CBG9bOJgl7zfZ3AeZ8aR2
eJx787JakeVwdRJRs3TGlSWNaeLcpam9VZ/VP0GJnWFBnigzAMFEaGZd8+KW4yFnXiXUULNE1KQ8
hUJsFNgGhs1XrHcHh4C5dOZT4yDQAxzx+oviPtp3+9V2af+VtfHekJPIobo13q5J25PamH5ON9bG
x94gXd+mj/HyYKSCA5bD1bi2FlDGWr81E73ig7E2t5bcTn5oqh6pvuaTe8pgJcwq1w87PdLx2QSY
akBUHVrSjt7fmEZJG2+aFDZ2AyE0jYEGF5ssgcmrVqGi67ese+EeFflb7H2Pzjc+W8d7rvQpWJdl
W9XaoRr3XlXtkNcwlmrK+9qlb3e7l1gb7prVNzoSYEYDQar0ZdWHtUGo/DDVScTMdevdXDsEboM7
GyMxsbCtF5/MB7u/wjGm0RyAJiCPVuTV5EEsNzjkTF2YumJo2THBZg7F4COb+BmmqCLqSXPnjISH
MfRJvD2GzM9ZZQV2gx0efzf9lUbuHDQvhwcWljbNXgGtkBd6qEZ987g2gp0HZNPa56F0zzkjNrHe
B3U3VT+66Rgm+buX4U5d9X0/ToRz+72TjWe+BnzSv4lHyWbC4OHjXAX/4xzUXRUw6b7J+aVgs1KT
OJzGe+UVrv3jrAMeNagJ7XuoChf4HOqUKrXq/UA08i1IFg2G4cUCqK2+adAFQMX+dOlfCRlNNw60
lcEgjrmgue0l8d1jPckjvD4MRs999k9lfsnntolnQbdOJhN2woyZo8KMk+gP8Bx5cszR6pUrwiQL
9OGQhk89NACO1QWFcSCg1y3XAlPOYoG1IaPcokksGPaf1hK6a90HCTYhk5lZvOS0/uVWkJaqCHIO
xTU3mu2ckXwZ023O59akzSM2wSe751+hJa2q+JLIfPsz3AP0leocFcjIHnxvhXpIqBuH46hwoTP/
azj6uJb6BT6DEaINUbP2e5C14agBJ8Pl5WVhQq/soQCMJWKpJQ7ArbOpCCy5s6GlgTbfxPXVasDa
OUcjAzyfnmud4dN4nZb40BcX0+MPe76ZhNK7Y/ORVUz4wcg/poaoY57vnraukNF9SNhPRw/CtsdO
Col9aVqgFjNHhQfSuL+uDm91RJmriQqN3Q6X/k7cq6j2r8T2nK5RTupSkXo4ovDmxI0VL4twArcq
Rh++UvyQgRhGysWPlXdZLD+F8AK77SOpf+Ed59tYUaawMt2xrL7DXa0SgtoZpYJH4k2x4F2XlFCA
u3kMc3ueVhURDkfuFE6y3gJrOs/5NVu+nEyysyDZ3EXfe3xOupw3nOoyrqi+C7r2A1ExXCuRZp0n
iJzJcpiGE+zcreu8W/Md5gvaMYm88jrYe4VZBpCaLTkOmB7SH19zBqKYiBDXTxUlRtccW/uslwuP
jivYvUJi4eQ8uFTS7RBHrfla99fYGiJ9VjAXPbfWJ6PLbcnfTc0uJSiUOhHMRySOwLON0VRaAQbE
hNZpLH/M7HWdlr1jTNGCvTcd+Qj68cPwoOKA+E5IVjLOcAsoVjBRpdjoziknTKZeSG4EDHRWdYnm
ElMokiLTs2DxlH11XhbqO2f1F/smrUOLPJvMuBzUY6d8wv/ampz+7WEg79/k2CAAr+TJrzH8K73n
njZqrJ6YC+9K7Svtbqv4nrxxNxUUQpoRmMhqrjQidX63vXU7DPA2s2OXHtTEDrO+2WOU22oZHiNF
ObHaJOj7lC7d3VowkDh7Bgelxr0NU7fhooMIhidf1hWOXRZB8AQsltowXW3sY7n+0xZuAfY8LNqX
I/aGyQmskFufiNXhM9HlLpvjl6EB0gExA3vYJ5sM6rvcq2BjRv1c15vFuTW6eFWdH6gwW2OA06Uj
A6jLbi3qs12ATaG706ziljnWIde6vWRsxt6plLorsbNdPADNmEIv/aqm5ozNOV4DuypCXWsZU6xb
d/IzZkDuHIxQD9qJo2LNAeb+WvkSeG59xErfds8zlYxBGB9uB8/nUwH3WY5Hw22hwVwWSlS5PPTG
tItBJa0Q5ZBUuDO6N0DcdO69LzUc3LJlbYaAesH0psJvvbw4A7ijDocyGDYHMhQC4wjX0WsPmD/Z
KwAxSPtI05k67ZYWjN1BGlXZ68C75MSxX9aPrfZQt8/m/H03MfZui2ay+J0yMcmzAcAdWcMB8fWv
BVvbTckGkefE7BPe7GM8VfwSMeImE1gBL9CW91W+LdARnEh7j8cfDK2enAPbqncyeSFhfivfV3Ht
ObNmFVaEKfHR57zOKtlUudW6Abl3PUzmmz3gcoB7ghHsKVm/JshHQ+Oypqo/SRTMAlqm0IYAGXeR
Kk8c415LDCZtA22FruAu4gPM2WuZoo7Z3Okw5Ka6jzrEoMQjPL18sIfBj9lHcF920OpK5E5YTubv
lXbRzF+XiW1E/qLZ/qJXh06Dmk/KCIeQkTOFssuPCWHOST3CV/LkJvgKZX9jp86RKv3gdtp9JZIa
6mBk9fLiOiCV8TIAvtsPQFqGI8usXvFRby3ORTN+E7QE4yx2BVBV1EaevuDSToLZqdG5lWeL1jtX
DgsooXr2fLpKv67yF5NJXMNimNHBm4jzYNCnXQ1+vHh22yboIQXQ/YVJvGzZUIPTNabYcZ9TEOvg
WrFDVmDe1zuWLhrsd8AkFJBpNDnuedKKk2U/rgMdcIN8SfOnijhMEyJ27rPtxUHufpTd25jbL4uY
f0BxbbxLDXbOGDuMbEej0QMEVl/KQzscoeMhU0Ns0TFBtkExvHiktlOWRrSh3j3o7DVYbNa1TORw
GG/Ht0a/ZhoxtdJ4ideaqItM+Sop6BCD5R+uL9a21Lt0TXe5lG8x/+9Wz5IrUYUOczB1HPYLWQ2Z
rn7b/fZ9Hgi3Pwp6n1XkePZ94Bsg/EGWmYyT78f/Nec+6awZtJDcestpkPEel95mylM2RqBl49JB
6Ebc3PN7WMHeG4JmRB5M1PxE++AijOQPJ4HdPyXjSV13mbwCps/MWxpqXLia/OUmVtJrkb06wvSF
G67dW14+uvnDQsx9eKga/QiwdnpqhyhJ94MX9i+auQftSzK/UHYwk3qv2HaY5l30D/urK9efotLC
WaGyS82wB4yrDT3oMDB8qZ35y4gWXlc7pQXjsPyr4KvaWUfCuQ8BbbwREN801E5M7pB0ncfJfRgQ
OAgRr9V4VKZql3ThxPk+rPm5vvsI2uUpw0DQ9fmXt+iEXLDiMZMxK913NC2Q7M9ptQuYpeA++GjW
IpynOsiZxHey3RcUG8wNDyoDh44bVrcoo4CdCPdW82IksJDN5JCZDHW54Gsx70oIJyBgo56ktxF/
KOufzdaecp25Gdttr6fvFXmJFZZC0zEUZa0RtVUR24S3kjtIIZgaRo7ziKj3MLvKV+LcFK9+MvVH
cziZkwtMbsZPj/Jp66i5bwQ5qAh67JqkU/QnZ1T8Yll2lvOta9GIWj/U7CKI/6nLO9U8tEDnzWi6
baJ9qncz+vilT/LMWWAyTG7hqRfFZcivpO8QdtKNw4sHUmjj1MQjenA1Dm1sO322xZedmX5ajjut
5awHiZWUw875HvSUJljyw35I00HtuPsxdH4rj5n70mgujvKNDOSqMNkC/bjw7erH7NOJm2vG0iX8
CXk5XJrqu7E+akzaQ5X+Uzouyyp+YEMRVvlvSzl4I0Qw/TV11PPQxLuBd1vR/00eWHDtjeobewkM
KiX7dcaSVR5dlDOkVXIkzZnpd8qtbg6+llJOsFqPC5156jZPbVasvSTVH4u74PJdK+SwwliuuUZo
iluSXFQwsekmrXp686fGhruhsi6hh12Rgr2otqJkkR7YltX8caFRuJO3Y6/Ic2NhDzU9Nj06kTqS
l3khh4N0gJZCbTd5b3b1Z9U8g4ObuWGOBtyXYVxDqeR27ZDVzJKBZowdGXcHtTZulcBMlWecGJwA
HJH8WmjnpnZj2eOZtUtB6wBKKe1oKi9OizustfMovZO0x3lP1OqQlDIalfTWNxjpyFYNyo8+eEHn
AJCCvcImK8yvLFfAr6rdSdsMWodKBKw1MWFDKHX5LAUE/xTAFo19tVQhWMZS7tLuI3dm+mp5VVlm
0sPpIgno0hu4jIwGc74SeKOUerVgl7IIiSUHmxbTRd11Z8OL3xZICKw2zLTmyL94bAtQYS4/xdu4
Pt8bBkbyH4PNsyuWyNFxiNauRPRqaXzo6v8oo6JKb18qzwhzIKZP44iUF5vt3vJ+tXXYemO2E0OP
E+nQz0Y0tT1GSdQqzAf5+FYW6q5olH+Owi4I17s1LUMmNd+6mnnNYvb+sLmMcsOMiYYiEgBE6HbD
LAEdVieE96NmKU/YrPe9aPZJWm4TvMkDmkDTEk4ed2o/XRpn3E/p1fhtEH0ntfxyGHnwWLARqoIK
XNduRjIecQSculH8zXVYJhgvQMaCUd2zyiZsrWmXQL1obNSebJOk7TmVR53jLCGh3GoOwj9zSWuy
98YINK04NssdoKuHBInu4SB2LnDSwBH3sxGnac80tlqVbcMppYnh5s7jjxEPPus0BVxsfj/50yq4
YMoaJa8jlJfuFwNJfvqOzZ7ZpnacEAiZLTx5xZiRUIiJLLM8AaNVNT7hFwkEOQaVUsK4782z7K2O
SK3o2vuwTgfo33tNWZ/vhIymwK2jqF8MBPwqdnyqz32Ld4jpJNu/HqcJv3PWPgyaODkOvixV24+y
p6P4cKceEZ8MHZuySMbcFyItTXRnwKB9kk6m4S6bwCrsR+KrePfnBwXnRvzQkaMBuYspbJa3IvU+
hJtQ98LSmV60knU6BNDtcQqy5BcUTtDz8jeais1ZDzrzCD8XZoV50vThc64UDCgvLHIiO27s8cdy
BIyRYjFljgOb6dy6/JvX31FR9lRM/lKCv6wx++jkTgpZ/zPTu+5NIEnv9z0lmZIeKUsm0b/W9y8v
pajrx/3q/LnYl+pm3oll9RucRzVYHBtsZoM5qHTYhiX1V0x+IGFcdhCCRK3IamlS+rDFN7DQaE3i
ZvgciiZKc823B0at+a4lQ5sPd0LlhztwNwnE6CRRIlljH27CGc0CJh6bWfyJl4MdE4PS7Zb+cRjS
c7HMfsxzN03mvjTXoF8lVovYdjAgse8DJGWsAa68D+ES5ZVD028KknP3ufMUFuJimevRwnWG8wLQ
unnRYl7uxS8KVhVm4zWJox6Hdzw5Rz1LAktPIs3D39WzRxOJHj2EYDmOt6EN74uhKlYsisY+ANe6
xlXii2+XF3LEGXgfFaG0Ywtq3uvmVZn0azncL3dkhWx6JAXOPj5l4znuU01vHhOkrugMa1v4zWMn
EuahLBQT616xFJ57e8tH9gA3NQLCh2l+ZBBp+AUYbF5yJl6pFeCrfmTI8OpQ/ArpoM2dCxIY5Sif
26E+CCv+0U2+4mZuo8yUT0phfOg9pZJR27seDaZSVbYrDYS/i103Kpd5oSoinSxh0KiZiueXf5gS
Nehz3TcB60idLhz9Ah6w067IGt10ydyFZabGXkkQc9w0LOgi87Am1scnh4YQ/2bxGLLJJSyL5EWB
LtU5K+6X1n/o7nC+1Ni6w3rI198CA9vcE4VujPc4x6rMDl3zzVT+tQgpMw5Gr34H+bNLANZN3e9i
7Ayd7iC9DtyfxFb8FvaY0J+VWYuWlrWVFsnhBIc7zENnOxDCYeXanjgHWwHowPHRDdVZkwbY+3xv
wu0TeOPM5GaAC2ansSpDcK77ClKA6L9b76bnSsQuT+LjKZP9ywosq33S56+pRhQyg9yj7zBzf+HJ
ThqGL6N/HFf3n1MhpHAzUMoOMx9J/dWQhjGkdUur6ZgqFm73/NxkRNBBFixAECVDdcPKT4vsIZBP
H1qlbbRJIxXQMICxI4VBiUYl6Hg7RTnPzUQ7gFGEw6xdh8d5pHaxOfUd00LpgahB8A0O64CVz/s3
OemHQFpvrILDxBjPgsNvXCR9wvy5xhwL/XdTgbrp6+K+ta4wxIUD1bJuqlIRhtd0uFADHhUZv5em
tk35NKsL5lDeBnY8toRDxrW7dU16tmYDxCBgpl493u2MuMKngQW+6o9ErxXtYV3Lr55k1gYW9gBV
7a53C26a0KRSa7TqBKuqIoZgmW+Iuw+2NWbHIiUWskqaV3tWXyfP/E0K9TSk6Yfsk+bNTeaAvN9r
7XWAuhWri9Q0Rb0FQW3m9rIDeY02StD7bqRKnizFI8ahU/jyEVMjbBqhtDd1YjJKAsAAVlBjB5XG
YH2OsFCB8FYSZIBJJr4X5KCIpxXMilEVyo/aBV7dEHGTYxYugt3WTHzuSzTQ41bUu5mx1A6jRlly
GsRAwWaWNtFiDb8uUE+KRtd7ilk/ufXYZ23mNa9fZX43hZoe8nGMoTJqPRlA549r2I4sDfQERizX
NLUjURm01XomqrmKBI5U+5by/RY9OqC1qHewKaxFgzXH/X5Ni0DV1sMQvyonLUX+M389doV57MlJ
oaI8zs18pPIJ7vYLvWj3drwEJRTnjtlpda/Q8fDwH8QJaW7V/OpyX3pJpDssVQLKoJg5K5F1vGf5
vo/fhpltPuwbValnCZfUKm8Myh+TfKbxxlFLllssp/gID7B8NiHqse9Cfa0ymsXqdTG5bESeX7p5
aH0zZ141OD9y4AizZ3N6Y31eDdmsJuhm34OgNbaW9GHSW3rDEUbi/URo2C4zllHhDcZOSrbsWOk8
hnDhCIfhRITuwZCrKYQvc2KCccF4ZzZgZCQLXfDcIz/iQTUoL5mp26UIE+PWYUmGao+9EW18xvmo
40rS7kB8cWCz0HeOIBVNDXD1dZaQzc1CedYI7jQAD9hX4jDHKFSavdoILPvaa3gX2rR+nnG+LMkl
Y3RrJESb5M+K5lbl6n2BI+kKlCDuPw99LV6XwL0HUebzvbBCLNyaRNVZdEVebyMkU8GJHZIUQg7n
gkHGrTHVwLG4yYifIMYyHfc1+UeQnz4XR5/5AhgomuDUCRNX31OP1uUl32BQYCzwe7W+lIq9AIx5
ygZ/hApw1C9Sl6rg1zEY9bJhvU0sKAD824m7uZvZAd5ioZ6jPjvM1mdVDywGG/ex9SPxZCsWvhzv
Rctx2BPkgSfU37cOJlz8LTp7pHPC5/Yun0Kkz+1MTqReQ82g+SalWLI1YWXOpyCYu+Y7we/cZPY0
XLhgRftctW8uopFU+/3dx7o2hyY2Gd89gtvceCCcDWJiDTAAFgf7maSRjLdVFxk6Pw68gcw5cW63
DO0qI/cL9XNSF5TGtwbRFhwqIiT2lfjZVtkq2LzLGmmXy7GHbzKAR5lnLnTYsxVPrWd6ntVHvf2j
hVAoDrKF0x14KW0zu6cdrgvDKfbiP/bOYzdypc22T0SA3kzTW2XKV2lCSGXoTTCCDJJP34s6jfvj
9rgnDZxJQlKpSqXMZDBif3uvnTLRJ3iD9FzLU4sNh6bVtUfEvHxGcZo4A6uLmZ2RMLyYSCi2u2La
pSrej+5ec9IPvI/BemoJ/o05tPdp5zPapo02JVMLG5Hj5zEy6Cut7HUUtnsy02uDuyPxs1X6G1l0
XakLfgcW/A68MXD438D1EOl6jC9Mkj+qFhdAc4vFwzJAMhhwYD8W4rOpCB4wvagYuZnl1ulBoBgD
cy/sCJnYATNd2/0lRjklFUlRYoSES8C05akZPb6HV6XB/NyIXT9kmxCT7eLEBJPQh+8zorRnPbQy
PzdELsHUYNtGQWx/5PIoqgL+wom68zUiVGudk+GPHd/be8zcluJy7PHX0WQfyQhpAmNMpMI7a5IC
ijN6Oz8ZdCX4abkxOqDHLzZmkYD1nq6z/Vi+UHhwKjiip+3zpLdu92uGSTTad5H+FtlJYnLCZ1To
6xT9oT10ayX0M5AfxqwRcod1NFyP2dx5uGxpI8Q8WWM0/hPJbpkBH0su4o6TueGpnR/99UtWlxmR
c/TWnv/HTDkY6q2a+S04wov6lLuE2dxXc9zH3M76VJ7ifJvGpPZfa3ChHsfQwgbF8BcnKBwgjk2H
xsVYQ2QOhyCp9bgc15R1M7VtkNxS+B0eDmXXOI4sJb35aIhtYOCmsW4ORxZJSBRjWvfDSnwACL8S
drO9Cldx8zbqM1nHEFgfnOzlrTMzZc85Apkgdvz2cyQJAp9pXOS4U4SymSTkue7DVANb+QGUlBvt
yvaGXcJq6WQNxxPeDbmkC5qtnbVuq6NTvMz+H0lIuvzwMHyK301WbJpojf/Uhz1rxK9Oi5HEA4Z9
CAY5r4MZZj5ygczG9h42T8FkkpmnP4WN6fBr0m2yVJb5R2sC1hGEmbWBoLQSQc1hi5PQDl5QSjQm
Nzbd4p4jXkp0nF+ROYtjuj/9GeyLN2XgpXovfo68m+aQFJASfDMymjk1WrstknGtxfQ79aoQzgEn
KUomfnQ9Y8qsaRgI9CZSDVPzJkRBDkiUj+EDo23vtVcfNiXP25oWg40GPwnE6lH4dfLklr8i+qAZ
oLFUGa4iqeTbATvH4W/VTu8+cBNGacsr+NgQiHYy/1kSad+nvb/zEwgpDFa/KpE25PdNEtmMZhqr
RXPrWfCN1LS2qa2THRm8ngby6JZYtJn1ryaXvct/xAkyJiGPVsbFgH0i4ucwrkC4tZlI0yyQmV8U
nhzq+qkuLn00YfdkwBT+DfN9YN6npniZCBH59Xzq7L+xQtPUQNv0XxVQuf0ijAt4AGAuj9CO1nii
Azbzb4XG6uoTfOq3vYMQh5VG+8Mm6NXKd58kRpKEmFJaUlhZXIkMR4P7EEUfBrkdY/geLC43R6fU
6Mjutkj1pQPlRB3FqRixn+Dj1nfQRfXG5iCrMvNn2dkPc8X8XFHuVcxxRG+FoCUMzIFDNY4KJXQQ
n1pdI7R+I7fuXa8vLsOwzuN0vouMpk6DLU8V5Nwf/SqlKc3zzuWYQx3rpndlbGQp9M3rAa6EMy9O
Iv1DXhjRnp1yQm7pktXFQzYsWJgF4NVYYMvnwn8uSVWbgfA2jUGM027b8UiUe43/m/OKLWh2mQHX
aJKgd6ooLjFjToio4oFrwVrZaI074UzrUstxV07JW9gOzdWm8nQ7FCEQ07m8hA5EiZnR+FPsPjDA
espKFZCLIxkLLqFcAXMm+wWlY2Uo/9ZVaOUUukDeznx8hSertseN1sAaFtuxHKf2Ws7Yz7FHH2Dh
f0U2BgU2xNaePd0xCuTMKwVXwniBGJSGxa1LKuosOJVtc0MxYapotabLU+Zfk2eOyK/FxpCwdGUh
GGcX5R8knMWPgy2Ty5aBCv8hng1CPtZbk3ma99CdXw4ATRSOCP7Zrou5v3cd5hm/x8CXGc2pYuwJ
QqrldudA83Ryax+nAaOZGkEiSw9A2IDuiTSEug5pdJbgRZI8QeQYAIl1yMlL8stQ7XI6YaeYmKPc
caKW24BW5VWWls8EMQ74JdhHYPycBdaEpuLW31nNz1oBkCmzU+Jy50vS4T6NvnNZotdat+Bm8+jQ
1xU++mLFORUScoBHek6YTHPvszLsDqNo2LnF2fn7cxecHXJE8TyNBdPB5aEoDclpffnw+4vfD6UX
TKfc1mBXvj/8/qIStMJJh6JAEUUnDh/aW39/OGG3qVeJRYTRb/JuzYGdnUzDTFOatXnql4cxiOd/
Hr6/9p9Pv//0f3zt+0+Vomn7P9/Xgp88hd2pcXgLQuNTdDcNdGojFub5xjDQNQJH3SMrIa2QseFb
taPTnA1h5v/9oVkFeLsjs1PHUMQga0HN4Txszv/8gcXyapJWgNNxMlpNNs4z++n0z8NAh0auQUQm
NjGdbkHffX/U/r+P/vk089qjgyPPyIfqnNLv/c+D41jF2g4TEASGCy8QyxXCrHdmojbvsUbH9aTO
tmEQL1wevJxZn7M8/I+vwYIpj9RxoKXnAbdaFZy/P+IcjwxVTGgS6Bku5xrwJzUVMGwRmn0H3ExT
9wE7MFXq0pegdilcq3eN3eYHBNB72nvuOYQ93bF9zTxmr9o9G7nz/32ejsl8Tt//8w3ff+v7W/ua
qyS2/Ho7m6NxQcP974d+brvznz5g0BSb+fn7QUcOJ6H/fO7wHDAfpTX26pJf2I+x+anszj57Xk2s
JgwEhtbSe56H8L0laH7m9OXa7qNRV9YDdWBbbQCsGRy4Y1YuH11HZSfGth82uSBcYjjUMbaEe604
gHjdWF4TTWi1tyN6mi0cymR0tnrEkeVaeXrxc/sTg45HNYApVwQsEFpRMM/fDwQ8JSqQgfWhb8V5
zOAkrw3oBnZfR/Cf13HQOedkll9FkSjc0Zhl8ErIuDG2bZJQB+cKhnBUbwcMuBCs2MfXob7GXWds
UxTGVZ6R8YNsfO56jDHCMJ/mwTcPVTAfq1pjK5Bjc/QD9mjRggP0J5LIBXKclUoIgc7eo7d1W5qi
245JGTA67m957BLZ1y9+GhpvCX7veuBUYc9eCh+WExte8/gYRBlG39zYD8yXt84c7Sxj3FCjZR5p
0+Bs5nC2UoZ9SyDjI5zTljGn9JHYnHpXc8FwIZzUTglzmWVkT3WEbCbpwb40CRUH2BPvzXUOaNbq
B53SaolKn1l4GsMSmUx08kbJxPeP9mRM+CE2KR5rySLobH6pJ2KDU8xkCnTIi28QZ8Ga8v2Nk0BG
tzhsHmuAUSunUfTYUSPE8A9FZyKUFHKe2Q4iEwz5qJgeXTpdso5+pRat6VFj3GI3X/3sgKltrb4S
O5CaFu07hn/47uWsDTangZirPfmf+R4FKiFlC7B1UvNPej71o08SMsDTRvPQdLDxpqVz/pfOXWzV
llXcgWZeBygx77wWtMhXgN3SmdGka7XJni1tv7F9hWWsLF6KZqTyBakY+TP5S2OId4atG0GyRBxC
/y8aec2dycCAPb55VVfsZDlMHxn5mKClSTZRxdM3OtBCIWpBtzNL6IMnZTvD3kY4anmy09H2H91I
+I8BzlvOhk61+8/XRL6o0raHk6of+1svabtLTHUfZub35N4bmlkadf9+kBU1OwU/0nYon6m9IL35
s32J7SU12nBilTVPkwS5ua/aqLuMmVPsLNUha7sqOVdg6M5I5NWeHuWFgIhiE3AjVOmlbIHEscM2
netQ+NQPS0o1OKUiqdlTsqf7sr3inGmvlHK016Zto21fdqgqbLR3Uo2g2m1a14UKaxJQXrf3F0lN
dqK5xrHAzRv0GGI84isJYvmm7amOZ8OfQW0sr2p5NxYz3ud5wPxh9SFeReUosfb75Msp0M3AwFhn
YpMEUUeb+WxtXAdlyYtBMHx0e/PSK5cHuzcZE/ZIM+HV55ZyLq0suKcWU1OIgNNBYlGPCBQ+FmVK
x1tnkctd/i1R2eHGc927EtBWBKjKR9tQwb32SCcZ5kb3rnlUUzD+CDg7MUkNuFxePRliSpUxER42
gH7eB3dYsPKpCOJ3gKcBkynGPfwMM6Ra2zNSgyKrnKhQH9ooqXNyzfvMwlbMmFfkDyCdzfMgn2RX
ohNVUfiQkHw9m0urQTFOkF79Jt5Opjk8lI0YHkYrefQT8ty81O6mmtL4wSlEuLXZEW5Ca6CfFufO
IaSIjIgibQZO9NYqWHVxzbEORL39KjWwUDc8mgNrM150fWRG8uT0BE2pNb02kYJcrXVH5WJe4i+a
Xgas+JfSQ/zIe2ebztX82Ybti7YJgce5Kc5GVuUvEQS7DMmEl714Za9UbWN2EUfbLIaN5eBEEUZ1
pXJY3cHeyCB5CZfuQ4mBlkhq5e17gXvue5GKPUTzir7RvZfaT76Q7kGFmiMwtj9KQQqyhkE36bOo
eLUpD9Bnz83ovQTdSIkJ2O6OICHEl9RaeutAL6cLO95nBjYkyj0VGBKsPPvn/RWQ4jFsqD0ojzgw
9ZhelXGRHoz8TZnhAxxj0f7Uc27eHED6cT08mzEzYFMx9PdFcBPpZFy/31BRgRxmNvm48bIE9C5+
TT1ExZnbl9xCmvR/ZHjpF+NUe5AsXLfOsox9HTY4h7VV3miUT27+c9KA4ktYrHZWpunUaAWfLl8L
2VscbJvoQxQjF1s+t8/BcYIHtTykHqUeaTab/1zR0+Bew8aej6rHRD82D98X3KwZY+YV/2w4KIIg
hry0Bhu7ZIhSLAQRUo+b2vJm6Qp6D2/OFYMw8kDm8EYho33jAGPfABSwG6ihF6XC3/uwch5A4GT4
S7P8n4+k8lBye8yQyP7bZITCh6IUhJvIKN6dSVo4xejPDD3fXsoNYJN19npUkOKqgZD6OA4/xj5p
rjrDzBaiohUOSBDSM9kyYSkeRjUI6jDCPeVFBYKrN96peP8roWHt/bCMz6AsBpOy8KmlYSK16FyT
zi6OzWDt0wkBFbdE+AkKd2sa2U7gRT4wArs7jDlxEZqk22MApS6l1JzBidiPFCYUYRSeBU03JJD6
H3m7G4I6/WvaAodPmzmvQxVyQ0HRncjBeSrOD+S181PpYVaWhUdYi1t/JDEkxNhz94E77KZK30Zw
i1EtwaUR9Pm3lp1Dx7+17P/Wsv+frGXX//IH/+UP4mb9lz/4L3+Q4374L3/wf4E/WLsIBm39rDsc
G7R09VZgHqz0d5KOvypUp5WbYW3n9EkbApZzMKt4WC3xGUksZ1SCPM7VRIu8uacDNHvJ8IxqDmFk
8gQ9MhSOgL8fKaHTxPWq4U2ByTvS5u5wGTOcNSs8HLDF0i3VJgNlO+EZ7Qt+tsiX1uFXt+4OGFU/
TPNJq/a5rWswCU7nknpz1vjKFzAjzsRumk5Dw7Qojt2DKdJh18dNw5Sge3Tz9GdYRObK8/GHSFmf
y05X2yr7nOrC39K7iF9zGh/NjMSCTZceNZ/+hv1otw/y8qCx2pQLdq2TptipkSdJBNRsj2prmnCW
jIh0X1A815lLbKlScP9p83LNqDxWkUsU0H+iZK2lElH+yeJp1S9pQiJjeBQpm+lz4qaeY/nY5B41
CM647shmFEtl6eTvOreHDhE/M2UhGzZeC3TxTd8zSRFaXJGcHnMiD4duef6GAMaNNXIQTaP8ZEbE
WS3/JQ29S6FoLuKo8VdUXbzxrQFmSv2rWFJ/jhuI9UiAeGU67rttK3rCJgo4x9b+3avyjnVOISzC
tqME+6FwEPaaOb/RPkmLc+LtjMR/5z9Jb22f/ygnOpvI0sD5c+crYD/0stBCNQTAuZ9baxNQA1CQ
+j0HEXNQ2Fy6gyGe5CmOUOpUOUVTb+8GeE1SgYMF9lRGqci6Bxsx+ZC9HHec1k2AD6dpTLQRLAmt
UeKM0Xg9C7KnUETeh6gdt4wOeCN3gt7lpj2WrdOdjYLZFdyDuS4vLW8naI76UIz9JQKSamOIc+vg
hxX359YZzn0S/aXB3j+ARMTlBj1qst1nlDZAh6kDObj4mOe+2yeVeii74L0IGtAt9T5vvhKjvcIK
/RDfiB60yZqUDYGmpRu4Nc9hYl/LvL9Mib7XsS22aaiemWx6iB+EefjNyR4HDFE8HFSkZXqQPwIa
mCx8iso1aKAWui8AhQ9icMgjg1XfDMf/pSl9HqZwFTIhpQQYA3Xj3oI80aeqOjZeSAime58Yr/IC
+p95wEsOHUxuxt6ENT9s6UmCWAuTuHQeNDSZWVvUPuBaSlqZLBojgohPH3jvDi+zbF/x+FTUPYQk
bi1hrqI5VCf6RdeAoT/wngHtSFygB8hG51CN84on4GUBG1V5dK+cdNNoUmw6bGEa2sEThmGMJDgt
YOlP7xFRZw9/T6lu2nbe/ITf35Lk7gwGc3MPcLDgCgfON+FiNrBbYcFgnPY0SYfUhGGAZmnN38HF
mzv89GVfb3K6YfoSjs5mLl1xBtL83o0M4+HBbJugfa05K7Z52h4oOo9WGvBKUGYIuQ6hs0Ke6Xf8
mgmMKTeRTJ4LEjW0LZJWSwDFfplKPFVGx1oQlExMbIEZu/Yt6H6CuqUwp703xtDEckN3JTDEyYUd
BjbsMOvoyVpavX0jmNdaeik/DEW3URKGmcApSokv5aUhSJilIs3nL8shOggHDr9rqE3a5zYokPC9
sh7pDiRrCIJkZUZ0zCTde7hQfOwhfpOy/+gFFgNfob6WtM076mCVzrN0xvmxLwvyThZ/e1IV5nh3
pMNc9WuP2hPffuiy4hzHVJDGCsY5c5hbm1gxHdVLoVRX/rK0w2oaJlsdlu/cM3gjJ5GFMXPkzdj5
ZyRKsXUj/2aL/urIN7qdLMh6wybKNb74sNolQ/ZB1Avcl9U8xQgO2zgPrv3i9m2ysdtBO31WDZik
qHSwesao4pM0LxKAYowJZh8lNt60yvrIZ0byTmAfq4HFHN7+kYuQZSWnTyX1f7dpE3MXSIAmhizW
Sib7JANZ2aJYlSHh5djvSJjFBs+wN5Bw8LoWUDSs4HAun5jbEQOKiEYZZfPSNzFEcgc9cm6hXTnJ
rwpZEKY1pBPmHy9itG+Ng1xtElR258LazejoqHztPrTRiM0cZH7dDR3ZZrWLjCjaGTgQzZ4Qv+Ey
n45HXVxlXV1lxOSTepb2lo/Etj2JCTvMWu+wVESWCWThtOsJFwCNsjKSP5OT7pyiNg+xQJbvmajO
bv+ZNwWwqkdBOm4NO5mQtUOCMbHzMyVNu1pQ8KxpMzdjTK+U5dH9SmJgBmPXaNAOEWU0JQ3h+7pA
nbEqxh9jBaMinnddlbzRvL0qlul6XPePFTfppNy0FR44eGMM2M9VHBVbOeBBtdLypQ6hxmNIxaZE
rBtQYzAP59QigBIHcBhNv76rwvhtVi3VOEzc1knYPs5Gc1Ha+gA/BFYgzqYVzer3788gBTabuoRH
mjBT2ASMUqhK1+UhYcmMHXPp4MW4JWnGouMiYUn3eaJjvbN9yDwtrPy1Y+Z/lYSElsC1kzjqRZb+
BT2J1c0O54X8eMBvM7z2dnsCLl0f/AjDT+4Rb7NbPE1p5vY708c5a9b3PsPOlJj41aY8383EMdd2
ABVwsMJjstyuMpNXrk/ISNWu3jWDerCy4YQn8jgYNAJm0/hXKIc0neOsA5uK30KSHYhj3NltMJ6n
gsiYp3S0caDTYorEEpRxY1reHrBbWrA2C2enIZzjlOoj69W4M6ADdO5orVUx/M2oTBlit9o6xlZB
KOcy1fOmJw7X2gF5QxdQpVti9sgx80TxlVER44cwWzzaJCBYFgf1xzSTtwri00XO9UfZFhP7JvUY
jn5x9rv6EocCqx3EwazoqitTsndhNlRMpCkEIWMVO0ip7F9w6HTOvHd9no28Mt7Zak6XOiwYasxQ
8MPUYJrCJdc407nUfk5iaz2WqMPTGFvsxupx3w7VoZUo5ArigzGb5nr2VbrhH3Mw95EO9Q7KSg+N
Ub5LGDFc+yCZZtrL8ox/2HPmTe7QEuPV/WbIsFm2lVusnYi3WaqqZIs7hrdIdRrMYG9Dx9v4PZwO
b+J38QEkdD3QwZg0VhVoFy/fhDVeOFTszOavlusypS2NZZffw6y751gJ7nB1g6sNg1/azundLEmm
zETEE4xO3OUzVlWiA5XuQm5z4242En2c6Bme5/HvxMRzNfYy3PnMH86mZdzL3Euu+GyB5OTvOsqc
XZE5GeAH8uMigRZEvkPIaaM7lz22gBbIcA3n2JBRiobphGTMJnPxoEdEwi+txZufP3tKNc4jWBwF
rFv+6xrbJBWMs4Ppo2uXBQO3TtFW/P2csKFI7iDps4Prixe/sRxmYumeVrN91E/BQ1kl96rE0OIy
7gPjASpfgNnqk7wEVNwcO/HR5h+mUB4cz3ETzVGIvcD+mhrvy6VXHI8KRBedLsREr9g6rvUxesWT
rD3ynXX/2vkkyucaSmwLxAL/ECs3XsSixD4XRZ9hGOMytB/8oqCYWL0ZVMQNTf4xcbZYj3Z403ED
UWQkGTrVNZeciXtBCn2abNiJ1oAhq+4pHaJurFEMCjGr7yY596+jK8E5NxNtQMkVyz6G/r5R26Ke
/bWqsfeiPAOvo845Bje4s2PYJbzv13nirz1M8zpAY88SYvWyyUEOcrgaCC1syznBsd4P+5LR4NqR
ebXyvW4xJy3fEZKxLJInazC5teIEDbLqTYTdmXHVuCI4yKpeYJu0FbQnZf1tuwyfaxl/VFl6mQUZ
AwCcv4grYCyF32r2P5lBbLApQDs2e2urC/9rKsdnDD1kI8VOSCyt9vRcMsffBMZjZJykQyNNGWM/
rcsaz3XTNku/KOi7ElaeHIZjFcfeOWGfXseZe0pZUHBm0ZdSYcWeK3j9VkeZcQL3wZOwIZnMRFn9
szKxuFLEZrAEDadZh2z26RLf2vtM0y4fiyI8CAz5Zl7n+8jMPwrcZpAg4Ngqb/gdtGA1fEJ9ppbV
Hgp4vBogaIwVHLaqxmwviBRhJ+dXKvM1/neR0WhXxhEM73jeB7p4E5iQddVxo64BJ+HH2WZDirUa
qJAOo54L+V40RAZJZGwqv6HkwSDV4rckG21eeCOyDtoKYbhhieMFs01eksIviLEWHDBwH35mxEU4
g97LNKDzonNvZm2/Dx1mTiFsnoog6lZYrZPdnM3bTlo+eanvtjFCBxPOSvZd9FFPLFFZAibRjz22
ei1BwsGjn4IOz3Wa4hqzE0wyRrjE4lPrd1k2rwKWWG0b+bm3QQuQ9OFVqCQOkfHs42YkXjb+LOuC
HIxb/PBdQRuhTD6pc9+bBifhXm4bExZOp9rhYHvmQzwFh6brXixbXhJGhwAUkmvPcZeQUU37UUL1
YxD+dKrosymoYpzamxnmL7SdwsQxRA1CqVyzh9xLB/SWhtbBWImpvMdtleufS8MkRUS4koGn3g1+
R3ooLEjFtDkGBtooTOwwbWEQ3AXYGwYgEUEhH11FfnnQBrs+jtgRU2KCagPrXefATRhvs994C//7
0ShIYhU4hS3XfesU7W8z9HPqKr+M+E9Z+LiNAiImDJFKIIGkfzszAOE4kFhJ8WQlQ3NWk0N33PBL
DRgO03bs6eZud0wUcUVHewlx0zfcDyaAn4k5xLztIJ0DM64CbLEJ8Zg6ZisqxZeR0XDvNNERP8/N
T7r2PCm2bbUzPBoDMT5lUBOT/MEEcs5HKHPUiH8RYXqb7cwgh2RgZw9+4ibjpDmJY8XKAbOZynTR
E5omFbIexhIy1vAW/Ry0+8f3be5LQ8juCkGkHP3PmC38esDfU8ygeElX0JAYxvvCpAa9rRtgwdim
iX2NO1dy4bbdQEdG4K5USuk5q9JrVS0E9mPJRRAPBM1nJ7ni6dnxQnh7zAdE7syJBYzEw1+oGXAL
+5EZY+U853TPRxXdARRaU3vs0ZVUdh9jSV5ee6a1sSCz+PwK0mrIPubA3CIXzJn3t44mZ6NiSsRk
fy45Pu7nKX7pw5AKrv4wwjs8SbvdgYJKj54afyWdn29sEQUIL/U6CtLheSl/pfm8uJSszFOUd3vw
kzealIjgtbgzO7y5dDTrkwG6TKnnvlOS5STZuK4XQcdcQwFf5RiIcLLc0ZKOlEIA0hOQv3tTLvlQ
mHVZqV+jjuygMvRbifoDjy260ZTwWLhwd7o4/GJVhiXtzBhjJm5e0ugxLCWjQWf8RkneNnMMZaBF
RmLrSIDuBiB1+nTg6m/yXrASSLj2tdHHa+b26sC2A13AdtONE9Vfdcs/kJZv1CjnpyzGokWL2rqn
mgocuDhATyxAlxenbCDkWaCFOZnAODGIPwpEmdbWH23AVatZRfkVmFtL7idywnFjd7zHxxnaBBET
f+ZQ5mX+VnRUAnVEJTVT9EXcswQwvhHFqhknKExgMuXAlgK2+pbCvksbssL2/tXgd1w5XURkLhn3
XtU0W12N3sZmp5UNGOfrTIHf0+ZH5Y/A+kFguJjGapQdjZ4CAE6Em3wM990MTqfhgLGtc+NNTyxa
sw8Hg/gN5Ac0txCrRaNAfOm5ep/nfV40f5QOTnbCTys9Zz+BsuIH7ZsxcdfARmJyyDNWLxUfayM6
WxnhrxJzdpSY/tFMpkd6T2fuYpwfAsCljVm/s/egczkkgYSjo8Jqr2h1ZjYfrkrTY/ouX1Umnjvs
RMArADmpCYWsd545X+17xwICL6qFH1GfOW4gqtDnbXD6QdYgCTViuoKxconn+YWVRq6Kie6AnBVd
UkIMkng5GBckEWy/3E0Gq4DXeceBTfjajUP4tXBwVq7dPJb6TKfZm/Szm5kT5hjmH036czTsozvg
krNNTsk1TYlr6TrXDNWUDRYI/5o4i0f1guGQHRwzpu/M6XcRXVNcN0W4Xd4cLVkZrJHUCkbjSN3b
T5M75Nql8Yr7vvhho+60PjnBJp/esrJX67FnZdFuA6d/TR/51svH3/wvLmUW3JYQsB7lBQj3q1AJ
bKduW2TRcJhrgyQonTqlC7B5TvTPoIumFZa3qQ7IZSHWtnHQLPV59y66DWkENCiTbyk5/FX0XKf6
q4Cuv2t/zDm7lVYB5A1a/8Eu0x9sOlvQfZ217d0frKAWnkh9n5VxN0CHYnZBdhYPXITnYPQOWNh7
jIBk3VVEpZ2u89+tRdoZn0WyyAiGGHepxVF7drAcWRE6km1DTw0A+Vmm80ll18ZIM1hwWX1wFjZr
8TWiue5l3bDP0iTghhTFtIYUsDb0IeuFA1xrz6EJSpbth3vheeB8FYhimm7njb80nSnjzSrbiPQM
SlAim/RotK9lOS7Vc/wttkxsoqCMOFjfaZHamx2M53xmJTEDFw3QUmeLfjN6W7Gd66RcT2K8REn5
RDv932o+t2RSIt7kGcrkukujEBgQZHVfo9CmyDvssMn2CV8eyiq6SEv1Z6Kly0Ed4CIq/jkM3Xdz
5hIvajFsc/+X4YLyizzxoC3KgnnBX6jFcw7tUL9hgCfaFLPGzKitq66KNyZ9f9zbZcsAQNOBFeCQ
1rCp4aN9usWEPGzNX2HCtskLx5cS6WiT6iGHXYAi71mo+myzik0fwLXlxe7EnaGEu/JC6rd96xKO
UbhD4yFj0ZF4lkAX0tndzML79BOyiURwaST1OCxRgjUViBIOUaisBo40igLkf1iy9s583WDJXukD
Pcp/Uqd7z1Nvz8HmaaQ5pLVjsrHunSt7wFuFQpqGwNtSDxmc+GAY9xsKpQaMq1x5ln1IPC6kALGk
BmqeZBWF8HVs7KkrCWGfOpuxGu5OYYu70ZNzdNPuWNGx5ley35fJ8GAJlW1Fw0FY6/gYeu2vkRGB
MWG1y9MAU3BP6JHy0IZgFof3EXxAbWzYv/CbWoV1NF30Hsg0R3aPGztCcQ6k/Qs3nc+TxHpAhcFW
zom9AaZobJo6/5WOxiPdwM+5O7zPsWbtLvtfTWQ3W8XGrFXeoRySX3kXFUes7NuSrJ3tdGpDmEge
It/f2iMQrzb9pBUogDdTXyiqpBnDi0OskCTXLWKOUPOnVaVIr0gBaDrCys8g65qYs3HqXeN17rqv
FFrlFu7qjykbmQGkrybgW5pvSWdYz/OEUOA1gvR+BQJaIQlo5LZ5DJD4yhLYH/bZoi3e44Iteoe5
lvYl66fdTShC9Qf39yD4XY/dq9OxVTdiKktyeW+N/qQKDiDNWH/kIbzFyvoZjnnBJUn4tuhSZyu8
7Glw3huzpCg9Ky6Y8tc95aFEoNcFgS4lQecb+nNwrJ91p260yr9Ji43kkDknrNaQQpsNFdcrzu2f
RKafLZgGPHtU/jIp3zoNnlmLWULg9xwkLfOBMcGwsdFcthlPrNm7DeD4+tZxyzXG+m1SXnsKNB+g
DZ0sX98ygf+7T+Diz158/+4JTwAqEeWDkGmNxXNvhni2kDZH9RpHSKeUiFqrqCx+iIbuClCkbMR2
Ebm/lPx3u+s72DjEW0iWTQtTAjLwUGYXP8PBTgaIBZJmZfgbQbzzbmFNN+iwhDJsYQObdJsfkYvw
MU3viQeK027SM0CYmp9HD6vd3/2AhqOeIYJHzHqTx4BiQsviJD8lxHL75Q6K+KVTku3S3tJu+0Zr
CtzcDNGo+oHlUewGk5+EKoJ7Heco14/r88e+HP/WU/EQVRSV2tX0MHhVusm6HBHX+sLQWJ3taGlK
Rnbn7Qmrw/F2aUHsPa79m5mVb8EzmmB0AGsKATnHvEh1VNjo/2LuzHYj184s/SqG73mK5CY3yUK5
LmKeFZJC4w2hKTnP3Jyevj9m2e52oWG40DcNGPLJczREhiL2sNb6v3VXDu11SmW5cTmSC/Y7jpcT
o/+avRcZYdwqvuvr+XAzBrdOJNu268TFhtMkSSsuXMUer4fk5Oyo3htV/Msokl3TPKdJ+e6EbQhl
S10Ln4eU9Svapd9KwXJTEdVcpWE7C8clv2Dh7XzT+OX3WEBmVa+MPkbbyqAgBWTFCdZtpLIfAdA/
lwoOE5joVS65XOWVtu4i9S6TDEGlH05tm+abXLXmamoJJDtrIwaB4bo28URDvJaGtlIc1VaEDJ9i
HZXWpP5ppdGBtlDdCAGujzZz/JOxGydnujr7jg1nXEWuY26sNjkkNRd4Ixu/qULh4NEONxVNPHeI
CAsinMfUtKcZ6MrE8owGc0CKjZSjLqDNS+MpcueSHe68K+GgPpsjhiXYhLk7SNu3cNAZcFwzWPcZ
UCUV+c6bbUFT7Fy0hM6da5e9bSmxHgvoWQfmnvNClkvKMGq4KM1zWXgZiVaQEYGKVs5Md0hJODMV
Szp59CC0atWTXUEtYZRTWTBQVOwfspB9W481diVpOwuXw4gvSK36Ec5v26hdLMzPoKfH1RZwByuG
bgFxOGDP0Q2G+yjqd33cIoDNFK8xsiomxMv3qnT4heSUyJqJ/RP08n1uWSkLGWHvcX0OjYwtwk5O
5wJDfpm2bAKFsL9G7y0Ge2EyTLMCqzUPkJk3cL3xcnBkshJk+FeDpjOE6cwDWybkuIzGoxZHcACP
tqLQgaG/kHEsNwxflOXIFdvlnl1vXIlA20+196AJNF4GMAhZb+FMaIsgTk7l3GuGt8Eofeo+oekX
i7ideGkaGip4X1FQwlmhUSkgRICmGHYcJyvnZwAJT18PXT0Go3VY4vhUT0Oac4SJ4f43QDtRAlv7
vhXfdqF+2fwiNl0m3ZWRfJUugj6tRcuU7qTIb2IqSZh59TqYXRRuWZ1MWZRyxs8KfcMe4nOuZcDe
NQYuS5Z0mXLDUGhyqp8C0hLksMWmhUi4pKpZ24wC81KY+lYvGgPKhHOdusrcGgF0hWISy5Z+Y0tk
Vzt4dfrmDBrlKAHqxdWT5v9CWLzSU/3IBTaCOYG2LFN7Hdvxk6I7GxUn+mGm5NWkNgleoqJuwTBs
kCoAELxu2owhflAUleZO18QT1WSFzI5OwRxLGZasr2ZJZwMv56SdeafVe65YtUdiyp2kvdcxgFuR
SJ+CjyooaCsfZY7hFj7lqtmpeUFxs6NWq+/AHOFf86QXMTwal6XN/nZL7cMohbPpoviXHZvltjN1
psasBDzGxJ2breOc1UpeEDn3NnOBB23ibQYJjPO/hfhcSQZakUjOGGcs0h6R8dQHnh2+Wbb2OnCD
2MiueA5V8Nh4esuE2INnNPVmMtUvc2AWtEpo5bByoiglL7Z0BnOQB6F+VO5dx2n3GCgTvyd++PAw
ADbPDPoE4DViXAVi2KPBfNuz1xx8snyBEZ8xOPP05Mc0d/31zrwxP8zTLmE8vkxGus38t9bqMUUh
ZenlPoKcZGVyGwZyX5TekWAE5clBeeCcz8MpDophS+ZawJACJbaWdAhMKrl6LCQKYkAGU1rMCzxj
n5O/q1VCZ3P2VnEqiIbgOE7JmzGxJGnDpnDfapNree9DwRDhZ6KxD31VuTyW0X31ZpfB1TBeAvHO
O+7QswumMIDgM+IMegciNRcORqu4rD8lMImGZsf+hYFZCvxU9+R1wxmbflW6c6CChwg3WfX5a1Xx
LCiuA3ZTH0E5JFZKHT2duzbt2krfDm3wII21yL2Nd4c3srZtkBKpcc/B473urLXrX32kTI9qKhtS
SS44MMypBDlgQSj/6KfgjKPscWY9OepXILBBO0+Mi54Gn94z9jKOd8oMX+wSjAMHVcUzw430rSgZ
r2GrE8rchs5wC5rkkCcrvaquyuy+TePJoO6I1WSRR8k6Tnh7Qh215MOoB9xRxkWouReVX8aRK9D/
vI71VmT87z/+7Wv496+CjsooCNv//I9/+NM5+mKrKH61//Sztj/F5SP7af77J/3Dd27+8/d/Dn6K
1Uf78Q9/WFM424736qceH35YM//rUfz1M//V//inn9/f5Qbm/y9//vjOonwVNYw+fbX/0Maqm4Yt
dfOfVbK+FPEff6LW+6NvwABeiwxybxL9/N+/zc9H0/7lz4b3h2OTjqJ1FS8UGJ7196JW5w/TNk3B
rDWkQov/+/Of8qJuw7/82RZ/OC4iIf/O5YrHCMffi1pt8w/BIIeUbGqm/bv49fdvhueEwljqhnKe
Tn5T//vPf6KL/VpQ3dvwaCxLUsT6X584d9A6ugkCRzeFZQnH1nVP8Cj+z6LWmkcWTy5czhaMrmgy
atLqsdoVqDRZgXdBXw+mUwvkfuzD7qDbJUUyzQXx3jp7NBCgLCYgsdq+OAXBeI1ZLv2A9Ul18YF5
7V9RUG5IxwkAPnT5JUAiCFS8eCbtOp6rpxvGco1TiNa2rKcxOVgp9yMJhbitxbFOnI9eGs7BwNOz
QDIJ9KvcCZ5rX39MavUqtBZD0l5xBbvLqMmpT1ZeUfoQRh88u+nKmITH8YBMm0hGlg90Ms7OrASo
G8wY50cN4gwTfnTRao5vrI1ptDGJ6Vyw/GxblfH3AODN1KJHL3Pu2Oy/4Dew/Wf9thPPYzgC3tcw
YdxV0RYvthp+Zbb7rekEBZSu3zVtJ3dhCExC4qfGvTMdJ/AJS1TvReEloLEp/PCYSuWeVLg0CRin
3OhfJgbobMWpsPOsX0URPE1d/mBP/ovSgEG3AeBcJoicLrpovQbIBtXQyn3iC/o4y8Ivumc6y4zN
HJ43uUMLZwCLj1swTDs8+napRppqU46GpO5gjWTmS5swBsOUy5eosTLGiG9E81OCbezibEViUesE
sXI91FeGVd3gFVqLXvOyTQNo0MvZyF263Ry0WacoaD9qaesoZE47V0tnez5QBZ/M5yBXX/lQ0C2m
6sfZbVMK1yzvcPZU62Vr6ZXEOAsqHVAywgvbQMdk2YX5tGfHybsdzw411PiyqZlDa2uei0Bdict4
m9rIz7wJkQ8ZIVyJvn+K+qzbsJFSM8j6Hssbxaf6SvdhRjWteKKNQ8IWYzob+N/nQAjTLFluS2BY
XsChzmmLhyJ5nVIu1/D/nkDGKZpu6ImlQ6T1733R7MBsXctges+qMthE9U8aafDRW/Gq9fyoxvRh
tlA5kcRFsLUmOMhSNs3ulrThrTR4LWJSfln9RFlspN0mDyXm94e8sG6NvGRQ00ACgOwQJefjkYJw
AIeqMnREreoo8+KpKcQ3ZVmtq8j0LbIonfZO7v04Qh0Kq9xNlNXa9X2mnEcA7eYidbxz65X0eWeY
8I6lHsIQJ4ZwCsKkDqKZOxyLEg6uozkLIYLH0SK/NlXjjdwaaWZlU9HO4GjqochrX508pQm6ciRJ
i+jFkcPkRaGkdUD7bBSnG8fxitTS+1xRMUTJXZLCMS3SeDcmDhSDCd2WgodtavcvUQnZTBQXb6DY
GNPRG6hVA4aNSOFQeKrNfcsmATfKPMHW5VAJY52eHw8uk8K1XE0Gj7brT7pKSC3hKg5TsQlBpKe2
tmMBPA9NYmLXZfCqOt4YSMvKOcd2CYk1rpZoo1+NgnbCq4X+YarswO9cfemxJoqjQZbJrdSzJwES
R6RlbIEpNKF/Ns03Ksm9G7pzJi/9UAPsL8OC7eZf2prbXBldisTfmwF0rHng17LLC/euGprlt2Xa
7dVX2V3qgfAZ8txZpJ3tncC2wUANcUdt0FvoT2uvED9NXF4CRQV0ojGfCWifFt9xKZI72/daSNvV
S0Y259DQrJanb6kV7Cqv+qU18rMuwWVkAF+GEOBTQj1qXYiB2lFzJgwBV0PAL7eRMzygRNyTdwgh
8HLwqaD2a1robuqxeB80dXWraDf2EKRMG+8X82FfTWHBgKbXrMmkMXjJgLquo2CzZi6ABrkXS5K7
SbmObGFEL2N34BANPYZzYrySNVmZ0iFrMYYIA9hn2hgEq456TA7iTdtD7jDojpi0167OvEMMmHkR
zbyxjhzVGjmtmAjYh6p9rK1TkYX3duf+mvyavtmeJdKuwUuRHFnXMH52oAKABgiCf3Wpn52sPfdi
Yt/j5Kg7AWU1E3QIgjvtujfN16Tm4l1atGCl8b7GmyU+VmxEmeZbOya8ULS8gSPHUeRDyuDYjVhj
fP2YU6rSSdyPqkMDDWOCaSSSMfXI1hKTLilhrPahSTYwU2t7YsQ6zsVpio01rTQvyOofNiElGrXu
2ryhasZeimx8k2F+9tzkJSfnvjBccZN4iJG5w7jfdNVbmtFWgpMLTRY6WBDcl737XFBIW9VdsCsx
mnwL4cnjqZY2128j9d48qZ457HK3UJeQOsu09t40yqeKUNv63fQ+XtH6fwZrQ15jolBd+8k1Azyb
qb5CTWymKcGMc/OzmTVrrR1v6S/Dn2DiNyQOPHB7Olp/HIQXpq4vroa82FbnzoofHbGLNftqm8aP
T52rZThH8sDs8dGGtaSglcY563rjkFcoPGp+IsBDYu8EX3rQ3fzMecCqfEnC8p44IVjDfd9MsN8J
3fi/lS5N36ZfOkgD6mHfTFJWbtn720DG4S6f9KcoAzdEciCzwm++Pz5wG71K5Z24Of5o+fSUoKIS
onXStfTd75jIsMr1xxJgn6Zt0IsjKC4qXfImrJAOUDsSF7AL343JdtJVUXYLKwKmfdLWu0DmTx6Q
k11DD2NGGBt1huLGOsouuK/iWhpkVGxoB1F6q8uEcsOwKw+Kdoy91FRGPj36boDib4BvkvVo46v0
4leawj+7+LWV4a0ww6++TI8ScEbpb3AoTkRc78paf2k7dI+s8R5iCVHuNwXl94ffUBR+wsnmerQb
x8o/pjp0znl/jogFrkWJ8itSD3Qpf5dIvAeA5OD0vrtOCdCNRbc0pfXYt5SYmv3Q3elNqTbAGykt
p4dcUiakdBXs48/GhDqgVdSpA7kGN5vdDRRj+Z29Msb+1BDwPsvm1R+Ew3uABk6tpSqqxj7BoOYt
U07DRjTObTTsC6Cqrm2bXTZSXdV5t9A+1nkVUSIE1FGqtzip3uJq5vYAYRtiIFip4uYp49G9zwJq
3nJvNVSdArw3PLvTtPKrOt2PiTrHTfdDpnCZvXmi6dBscB8jcDaHIZaCDo0RMG6TP2Ot9kei4N4q
E1zwrNIOV81ASYXJDDdVO3yoCDUvfC9/qlR75zPN69egO0UJ0sCu7vusuvG8/ZjhTi/CcJ16+rdp
+89DEkaI7CNUteAttIwrZ0VE32quPmygwXsquxQNZDA3lk9hVX7JPMPvRvEaLbAbcQsHrkNFmPKq
ACHM8t2VHxVK98UtagalC7HKJ7fZk4gQ2yJ+xpviMpDeDdXAnpDbe4Mii5rBjEVrMYUcU70gh+Gi
Y9q3qc5MR5GeKmuEgdLD+9Kq58CzToMWAIJDRDdMyAZErZJ++A5yqWDNUdQ+drdZ5XlOX5zcfNfT
kkpDVHXGKJ7H7i12rV1ZDC9F5LxPothNRcZUfXkTZknq0ovhx0LPAfpE+gnnWMsYSxBmOqC/owF5
AzkRm1qzDIo/YJlfZnGuOdKDHWesZBIn21avykl+XM5ViQsxpdBgDkbCe0kSc1vo8S1Sj1Plb5RX
3bTY8cCKDsamiuYWLKIcA/C5TRnV2sqw2S6bgH44nZTlWKH9pkPfb7GAWpQzRGcF3yyUI8lpg6GW
weu2ox0cjdaZmS+8IXgtL4aM/lh3PkbqgoKy2nQhtLccHyBmcIYtr2RRr3bEaT+dPngKlioa2Vs1
FMl2ypsrHsBR69K7fj5kB4I2TJJVRhh/V8iXC2s0NCymqF9SQWAVkD0h597lsXxQM/fQgHVmB7Hz
MP8D5GvGjR4qllzgWRyTPCf+AtabzsTe9FiPKxpD5vmeCE5XRbiJTZzyr7xa9o6xcRyisH4KdQKs
K4oMaDCiHRvIeFvTD1d1Mj1X+miuYhPptxEaxrIO732QbJ0DHvS+zH/J0f1pjOye+8VzS83rktfF
/ANbEvQq1rDzBWJt1QNcUNVTPeEombjmemt/V5azmUL/PqTjKdYZlyKHXXZhcGAu4aLjOIJ/B84d
VeapL+OXJmh2OXzHIXVuYk4LSRJMo9c6l8mVOw5eLMO6sWuqNl9renoTOXkZx5bPTUo5lz3Q36UB
qcBoRggFvwD+fOj0ix1ED8XY0RPi+eEys4eD9LtoM8QDuT5+Ypy963aXXKliSVdZNlfWhiPYosJT
R93VC2h5FDs3cb/PawJN7BswA13vyTH8k+E22gPSer1yyKQEmVYs+9h4SwbZrDtV9+sMWpWDeZaH
rn6LRfmKoC/PtWzss2fr1JYOZ1gNUq8ZADKByYYD4xkD3Nx6wka2AvrhUklMhyslZBIzcpfC1XaG
HhHj1ECStKBtnZyjS+Q/NWYF6ItvN3nwXKFAQuOmp6otDBzAgWQAgyqRIZpDorDZYSRsLNNPLwUn
RLp7Zya5z/nA4F5jl9mjGeAdOAShFaRVF7IuWKz06HO6HavShjAGEzcZmn1vONmppU7ixAjYRzn2
b6SgnytzTvP+YhYPulRCGLwioOdOZXPk+HMM6iRcdk1zoB6d19Cj6NonjTwtr8VxL2rO40PVR4ui
K7wNrSYnp9FuzMjw6rGTe1c3PukzFVtpWyeXbNyK6ZqCguT0gQGEsa2ew57UtRYz9xL6s6Xfe7RS
dcrYBGVx8C2IsLK5bw1ioTpDSJWjtWdbU+vYxHw1swfizh7Ta4KEW8ytsuuKW69o7QkoFggSbN2g
UtPRzecOXSqsFtJlNcHT1pcu0TZumUB9S8WREeBJhEdSblsjc9fKN7FMM9ApMEspQmTeEOhIsg14
SWArRXQdDC4p+xgCT5o008GK5gUaVqihmqdgyMiIV3Q3Ft292/bukUTmQ8tQGbdRjMRIB3/f3toi
Puq++YXCM5u3T4VipG4qKupnDI5mOYF+ck1QkuP0MBqEWioC3kDfeD4oPZejOGAgvdKJ+1NJQXlZ
8VgI564zNQpylcHxH34LJi/ervKN/qG1Juda0usm68I+OH36alTWfaPFuxSatAsciDAvDXQTEEww
g/CBZMjd0U+eIB+fVfKRteFd1dHN0fUJ/WgyPbWaRdBwsMSauGhCSSYHpXleZydN2txU+uZ1gXfU
obG7wUSbC5QRZqxSuR70GfDNiBspy3AViPixNK07o6YtxmTHmux8E5bw/0yojopELgLbxhe8nl2q
VbOc6AwHhnSlfP1TTlmyZ3ak25CBw6cU8Rq6a4NX5FLu3sKHBXXP8Eh6Z+Ucpgr1VvaSztUO0wYK
U+vXP+bsDBLXeBWVfxjoXug69wRGNYA7qTXMi63r0sXuDUua1gJuZ0OomPkbL32TQ7nm1inmviJP
Z3/ep153seef5IPJp3HbH8nKlJDAvXDARrfkWq+sc9jX77mZPHfdg+XSBZQYc76Unq6mpbEe6svQ
pPWlsutfVeqnx1irn0vBk+BO1tYkG9NRcISeYFLnNwh90wWAOBMdNO5E69MudisOzdN0jCSGje5Q
PjSQStGaR8Oj7yaDbOb4IbOB7ldJ93GUMSjSmQy5CY0UqQdfmrGDoJB3RLg+Swps7KLgcj4+BqRO
OLeDxt5z3D5Hobpzw/sKxlNrZ2dcjbfaflQgt7oheLdQktqWorjUFfR51JAzDXtN0PaS6YAwi30W
aJ+K1sletuWOWNONShROyVmT8JIY7ocwpKa9phE9l9mHMp0bU5y8hdj8DamYB2ULxxo/G6Zz0J3w
4FTl/ZAb16TlySiMeTqPo5fVUnmk8/61ENu4Os7ifi02MvGoLGg+RaNvsChJ6ll3VYtaZrjyCvxY
D5k6SMz71o/i7SRC3MzhodCL+tzAQVoQiZs7jKgAdcxkp/tIilnkzdY0eaz2paWR0NGzjxLXbpsE
OLi651HiMTlrG+okfwWlONEUdSnWg6/cYztjJ/vKF0svMoZtU88gvywDGtoVF8Zx4n2BY7XQlObs
YLYXB7rNnooGqLIp89e4EHvPzlc6EN+l8TEYOWC2kWRhNkkKf6g2qFd6P3UryngI/5X6UxxN90EP
1tJoEnZbRiNFwdqdWodcYZ5w4WMkhao9J+2/bFkD2be1Y9zxe+ytVK4is2/umm7wL7iV85hY/5nG
wxPljZxz9RnZWNCZMeDFjUV+8ib5FQq19Xs6WUjOrsNaPw5DvtY5WPa5e4zMCqRadwia9uhO9Ver
Z90KUUM/M4BL812mnUfzakSMD2lKfGWBUAvbCI9J7ZbHDiM39YYtLwzcwsLB8ndovDeN8dNgJIPJ
St1b1MU4Q+fpyhg1mrNxwbCVueOjqqB4MrRKbK+vzfc6YxMc9cjbtrmkuCihTRcaarDjeuAzJVsi
etcmgVHtLiuSNxJf77ScoK7p54EcNqb64MBBBHOmwebMmpgCxJYjdW9DHkum8uZo4XNH3IPF1aEY
HDq7Gg6TiO6nnIwHUzYEJtedrTkby69YejDcLePUOeljVjsPeRh9FozWL8kLs42a5osb8be2Pf1B
9nTXj7HxGNjOfpRtsAtFsdZ160L07wFl5zkpTBKdHeTApiTwyCyf0NKjtg0T7+pr4mALB5wncROJ
lpnVYccNrA2P/3P/618zt/5fXLL/fw0w/KF/+5uDNPtxf3XPZhvvL3/+bYD9M9+Lr/677yVxp0zk
DUMCITOMv/te8g/H0G0D30mAkpu9rb/ZXtYfrkDS9KRlGAY0f76mKdRfHTFbZ2DMFbrLF1vS+/Pf
HuS/Ynux8/4328vAYbJ4d+H4uRYUBPcfba85V0Rys2V8V6POo5904nNR8mBUJmd8hmqGFdKCuXWi
7irny0A7Xwt47M/WfFGInfymJxPwTi5knKbLZVe6O7oVnEukd4e4NhlPaLxbzYyrW7e7jhtJyM3E
L+BJJIKYTSyMi+eXwSFJiI7l0fs8fAbI777kntOYoA3mi0/FDajnJsSol7skg4u+MF+T8NWoNpiv
TkyEzRI7moZR3Mta+0nFr5Q06t4YOmyF+QJWz1cxFjByp/P1rOKeZnBfo7ZlG80XOIM4ybrwX8yU
XUCEExw6bnvM7ANum7lo80VQZTlMONxr4v+reL4s/v5ARegX3YQjo46SZ7J7sLlhwgDeWvOVc/6H
dr6EOpn7UCWKVCApyJmOJ7MeMLXNIHA2p0+t9FvieSFwWbuBWy5M6ruIW6+ar7/lfBHu5iux4G7c
c0c2WCUq7s0afTOKOzQdxP4xH7n6JhNlvE3hU/aS4ZiAYl5Q+sYBY76QV03ELjZs84khpmC+tLfc
3icNodrXmDwuLdFvKxCMC72EV0d88WjbaUDdNaM6nh0WG4u8u2wCcuyO4PyfzNIBGoKOlhCrx0Km
txSFIUZpKGfJgVMF0XJUiA41QqJKeKV9GlPqT3NaOszx7PcBOQdkjHDWM0ACzwANYlFcWri8MQZQ
zvoH6lNL7rUlz8HTbjJ6FgfNTUuKuxHxJBisd+yfFzrvee7eQiQWXhiEihBdJOJL8tLMSswAEWFW
ZrQMjSZGrJFttrbr8KRFE7nQNL4xKMDFuX0uCe2MmkEvgZeBL0YBYjpi6SAJaQrTpaBWRAj223I2
Rk25p1AOFHcbZ3cVqff4uZh1pmxWnMAhk+icRSiY8Jc8bD5G27ofZ51KIVhFs3JV2UzzWBVJUakV
PwHyloPMlf/WuxC+VFFiPsxamDmrYgHyGAm6txi5rJ91M/Cez3BTvqdZUWOC1kBgK4LiRgK+zup4
6dekcDmO7kskOQ9prpw1OmNW635/qGcFjxGZkM0cVc+Z9b1wVvpSJD/GsNQmnacDx1kKxNJAhJs1
QvOjHXBrk/GHgP/ZJP21b0Yd3uPw3M8aI6eidNYcqVJ275NZh+xnRbIYecoiRMoIsTJAtFSIl9Ws
YrbRyTK1m6/UXT+rnMV0iAbnEuverZxVUDnLobMuOgFrXQgaEheZ5jvbUb42YVqfw3LEM5IriPsb
KhvvkllvrSFPJwzKH6PPdtZjbfStCYE2npVa8uhqY8zqreV1xSZFu36cAZ8okcVhDNV7YOUfDIC9
S0Rgb1aDTWThcNaHm1kpTpCMh1k7tmYVWSInFzNsG9f8rx+iWXVOkZ+bWYcuEKQ7hGmAyqcQoZqJ
ya5MjznydYOMDZilNvpPWWWvep1eDUG5m94G8cZp029e2QisgVlx16kOWo9Ltu6K/JbMynlhrNtZ
Sa+Q1GM9T5e1zeE/G8unOPxkyHRr4cy6YfqLpMWEwiKPjDCTCm5q9I74CQ/mBkv3l6e8H9Iej8VI
5VCS3Cx8uUSzkMSyH6uxr8IuHg2npTGRklunx2X1qm+nE6uMShS9YU0ai8c6Z8bH6b33fmLmWn/w
mVgaim8mu+W1JEy1tH201MGq2ShUfcmSFyeGJBMa+lvocXUULFVcKJ0X+uzA7ujDfej1N61r7uKq
fpr7+CiVuuaOfkuJYxZaf+qn5DxIkyg/J/twSbX5JaS57cGhND3Hb9nVvLHgXVM0ErQcfGcjNSlW
iRXUDETWdOUS7sTqeCGZzmVEJxk2qe4iMn9YemK4idBdZXXzHm/bjMWjDMAWQHG+VuF0JKz2gv+I
cF753hVt6cMwLMqWMd4z541DP4sNvOdEJAyODIu2xYjWp12LCMwFEbO6LL9HZobPToCQYZsbs6nU
PjPOZhnBhE5ODd70IlY2YO12fMxcpqJT1Mkay5bx1Mlep9LbmJFNC6GN6DR5lApWJVpl5BCsC7yn
KmY0IqGD0TSVC2D6ZKcQxT2feQBtCA4OUlaQt8mmrLqjsMHEBqNBXCvuDKrLyx4VLgICEbAAUklZ
jRQZMPnl9uPBM8pz6yNR0OhSJ/ZrmnM4j5zBWDDx82m20XcEJ3c5CuIQ1KVenL6ibMwg8NKEa+Ww
thoMiLG5Y/G6XXkXjvUv2UBjGfDx2dU/7V6fBVUtWisLx1MbGWpoCHAyqjyxrWhQhEBeEOXYZJUO
HDZRn2PUkZYmHhFG5n1tsd+BH4YwqxAgi3M5+XdhjQ/ulbfB91BrYmufaePcN6dC3Be2HaKrIcUX
Kb1mPCfSqLcZzrmCiPugeh9aFQNgyxCzNEvT10yyILTzhem1VCx3ofPpa9Ck3epbNiZsHPjgHZof
S5qxNUrtnBk0RBWkYAo75UFydT7a6aBt+l6cymTOwxgFWAlwJ6Z99plzt20rPFgquVQx264raKlM
gmyLohitjAiD1dXARFv16G3o/lw3HmoyPSEvNZ0OnqYQgKL8ZxisYq3yL19Y98KN4XZZiuF9krq2
AMGkp5T9hXot99Kcew6NfEtxnMeY3R1nw3HrgoUnfuSsy7K6ZtlUHhtSIdrofLQheR2pxdrSsrBC
yjI6/f4AoQKsvTn+9Y+Olh8Cavh4yXgcG1qWHq2MXpx25CTE+BgSTiKPLlZinhb+dRoH78qcsHcV
5KkJJ1dnxwwtlPSZRTLNc6aJ4x46LR2YCow3qHXh3vobx99C5z62QKI3jkk/RTMY46MD3IHPHx7Y
92F5ey4ui/AucdSeRqP+cd0g2zGI0lxCr60vPvfCCxkWOojxfBcDk8l6y/hyqqfZGa4CV8XOMZd6
ZusHKTzo14PFuZm6NKAt8cF1J/OYph4zwPOHquVAVQchqX720GneQzWrps47afsDQyANheBFQztr
K6aTaWX3Jdklg9cHLHnoaVNkrOfWoD3zT7sxbOpdCVMJl0Rm21Zk4V752ksJxYhDsLQ3Zt3Hd9ZI
9Fl1HHhlpl4737b3fZxyXK+nneU0atF21rYUyac+FCPf3fY30kLRMeF3M0Wwi5xwbdads5OdOFKt
uW0GIZESiXsWrZ+R4x+dlZhKtR56Vkw+lRhUNBgPKRHl0Sa0n9Q2C30uTY5NxpshsGjwmbJF3vPb
s4aCLvvmkaZsyMF+Zi9rau0TgxqczK29xei+KsFMjGbWtA/KcuW5zTv26I8OQ2KZQTxiYTRAtte7
iSY1s2JLM/Tv3jBfRMa4imcI0Ep+jZU37mPJxduKaegUBX/zRqMpdXTccuHqw83J6fAIq+k7DWlG
8X2ansYhJlEuNFpqhpOu0XqgDSbwciyaBbSsC/vgQe/YRuhqi5ZdZ8DY6tFpPvuSqjqNUmPQz09j
76+STj/VkqXK1hOPWEW2pUIORdTk64Y2HrDpcPGzatkxqUD3VY+V2uQ/pZ+O/C4pW+MScmiKiqFv
kARjMKJ+wFfLYx8veKRTlTePNqqC7jLrRad2XVjOd23JFxHFH6LSyC+ZL14fzRwshHQyE/MJ98Or
y7uEcw/UdMB6jNcualobKre9Yp+liyHIyQVRHO2FGppKz3NG3hz0kL34RmXVl3WC6B21RMaGwbyU
MZ8e9vx7WCbTApl4zyzSYwcXaukPXr4SydStURzFhukphvoibgkOS+zkcwsT9pKGk+9AA9vmzN/c
yIZDGxQHMlFEXGzGrktH2wmrO3E02+sOc0iGF/aHiDaG3Gej7gbMRtLpDHIY6Zqm8lybiWbSewGP
Xi70hCC60XHfml8BAbiu/8Xeme04jmTZ9ouYII2kkXyVqFlyl+SzvxDuHhGc55lf38vi4nYXGg00
6r1fApWJioxMF2W0s8/eayOC5X+iBKjH338aGH6pQF5D4vCsstGKqy7Y1O09cuDKFF45bh1an5eZ
Znkj065xiGIOuH3t5YbvklU5Id1QK2eWcsvuMsnanVPI6mWwL8k8ctWkAuCIpRdiFTeJiJ04fIpm
5aCBHx2SH2cCVr/GOXcPE4uLVcW5MgtNPERB413LkKjBArrby5ZXl9IeNp4LjQYj6EbWA8m0qTBL
+jqIoyP6IF7OgR/x3GuJ3+bNYciH8WDlTr3iyk2bKerUxgmB0u8QNxfWK6YKzWveTbivEUvTfUyo
1jOpRGz64piFWuRj7S93Q0uobG5c4+AMMqJM0JsPpMh3rQojoQa4FfYid89w5IFlkFBmjDGmPXOy
r8GYEHCd5fW/HYp/j0cXp+i6rA0OuaGaT65uevQmE5Buq3A+/f1FNBRcBzVFfez3uFlo6pA2pgU8
UhwZtASS0qEo/OHvLwMgeXqttB0TNF0I6hfJlp4vsbP/+7eEAfYj762LkZQ1TDyd7MAUztAx+rKm
7YEMARh/3O0Mp0SG5FEF2M9/f+G6Up9qMBN1oHuXv7/A4ABcZ71XWQLeo3fzQ6sExQKb/c1O3S13
bnZkyVzSqymsW2Um7Q1KTI5pz7Jq85IJHEruMoVnlotPOgXenpm/D67nncJk7OBOoYirFho9a+g6
TVL/bydNvLCScxtUmVAbOq6rlXmM66U/1XSJYxbodkj+7SUeo/ZCKwE4TEyGDO0he1oRnbFuyUs1
1EjuIONqk6OHZNj3otPzNRkZ+PswfegF3c1hkMIvCcRRSGmtIt4BF7qGVnKOxl1hL9cqthBsLZeO
1Wi5BwsPSZml7s7BLhwKVhdNQ5Bo+ZrHktV3+zN6Az1GOm7+zG22eo4z08ot0iBuCIBEUDUpImSh
oceq0dtwk+QmCXmMFvNhSlnku+NLaAITdF/d6CeTp7IHKtR3h0SfnxnZP6NWPvJaJGTvkBUcXpdl
kxjEfUeIdo5kBSBmytLdelz1rfXBBvpGdJLaKFATGxZYOSQgyKdOkh5ZTJ+8lloVF7PPaujCb0Lh
XJFw4q0svun0faGTYPKTS0j3XeA85rn4AZMQFBDmGKaPkTDnO+UjhwZr3t5TVr6x2f/9qsyR+3sy
0xDTEaihhPvAasxKohMdlXFhOE7r9NnpgrPAlMx3OTiJfvxyI7H7exaXlXXIHO3AvAtCi8WfEZoP
sLR2U4ynti1j+SGMDZVm1C7j4Fxy3eS5YreCKe1zLOrf8IvGobsHU/uUdeKYElmtKyK/IW8dqjVe
TZeHn96TCzZB9d3G89wk9TGV8T0X04bNQXXVK5uE6OC8tFGOV2XpH6z0bFj6LkTEWnPrp9e0lMyf
AB1qjE9ls6lHloEuZd++NmE6zwbznHujuwOR9SuYH23LeAAZfk7bjPo+Y2WTCFpNAmZAE32lLkTb
2kDPkjoLOqK5HL534HQxnp5Kf7SNRVUYgm7IGtaVVGfjDlG+R2/kxAjc5aQv93qcxSX20OS7CLJH
GVqPdjfseEJYXaYwjkyqxAJZPdLIBNlDymBTRsxReRc4a6UZDS0nE7ojZ6Y+Q8Ll67ZxYDawWewh
1QGXyfHf8uG/sY9VaAqEzM6kaTQU7A0tGxOxwQDKX5QTgW3Wt38cleJieHic25Z8S+sOmBor02+9
9ENqJPOCfPFH09g4GbeIriJATluFbQXIe/CX3PFDH4tg7zTRTfOAh9gDiiI1QPRhJE62xSm45W0U
UxiCbUifcDR7eVwem8YO1wGHnD/ChoMZRuIBv1OlFyR/paBrUeK86ZPlFKj6E9bwJ6QWqHbYGakA
hc2wmydB2yUHMQM3f2x0ywMgnPype1Y2YMqygL4397VNnhcSUtgVsoyuqzHd0+7kbrUhfko5caUD
GjghXnGYJNZAmITBTvSpgQRarGlHZLGeSLYl1Q9kguQUN+bDooHUYzPGlirVcfp2VzTsdp216auW
mx9T7F2jnG8A6GMMH6lDCekyDkznVbBpw7jYutVPByxLUEg3J9Q+De5XlJPIijsuK3S/nWTNG5Y8
5ozLiQ9bsPxb5xYzLz6PmXzEV4RtGSssR1drevRogUI1BsKWQ/1uLJA1BqwRLGIfB0PfxNK+UhHm
QYTMDqh8q670LuMU3qiug3tm62fRd5fBa3dxhoAh7MeePPN6CRyb7wDdWwDHHhxWn7aRnSOSpf+3
5fl3Yk5sVv6XLc9bDEIKLBoP0P+YcOKf8J+bHsOAt03CyWKwJK30n5semxiT4wmSTxbLEkP3/mvV
Y/4jHUOarsWbRPJ/+JdVj/EPuyGdFY+Uti0c0/p3Vj04xPT/turhb7m6hQODO4/Oqod/i39NODnR
bCVZRsm9BpC5buboMC/AEg2CoEZXvlssvQEW1qcQDIsajvpNFonuCEoqH4R1hsYt6nS6haVRHUVM
YlsGpgsDxv7yAo+Km4xDtKmaqygNshQm7E9mKn9WLYnWnN3stsfOVIAuqT1hr5ef3JMtQwaon5k1
A+6lTTZA/2mZMldlJg8hDBUtRTypqj5HjsbX2BsDPewMaY2N0y/oAG7CldrYjvgU+WitrIxUi5X+
ivuJw3yAoBw51dXKMzQxawAbMkAgpkEnJlLi1+9kLLR1ho0NpsmELiHyt3To3vpweCKgVePSd9V9
Cv4lRnCq6JOR+1w631KzeY+VM9S2smqtCqVcIEY4DPiiVkH76FVU3GlVTry6n/dtA+RxNGEEt7q4
G030ESd03bHHhzPnWtpuzMPmVExYF5yBq8jgBNnGNkoEhUVbxzM/BvTXa0AzcT3Y9z5irMF11/td
Y30kIVFs0j4OC604AgkyV5s6CD8pHU0gktoKZhuvIZRPj84wU/w4UsZcGimpEyvXjpWhG6e2Fa8p
+gSfIAXfVZGsXWP+tQVQrG1l9kbPvNiGC1J0g6JlIG+ti7nZGIGB94kmaRw8eGK2ic6uPpwHfH36
9GonGLCgidEHjMVp7eA8GxwwPrzn/UWTvW/rCyCzrqcmqBjBitAVn1qC23n8J26hWIF6ijeh26oI
Q1jss/6dfB0pipnAC1ZF2hUxMJDFAoJMAN+F49cv8mxBY3fM3G/q8IOrGMs4aZ9HXKLIAfvUpqiy
hiKv7iHhxjUTsmCrbqnHB3cKbKwe9YQKFCEwchfDLYjZzw0VnLMFKIH5ZA0yeMKrQewXJ5/D1bvY
ejNMPBLH6izn84xay3dw9vljyp+pk5GXNe8q3QtRCgd60ZfkeTKojMpJ3foB+1H0jWVtyhT6cYBJ
wSmAmLSgmXjZPOkQ8XYWs4TPQutu2zm34V4EOOayW+/Ig5CBtSVqc4RUJA9tDjGYWNBbQ6BoL4Ps
k8Q+JcXwhda841mcIs9JExJqljtb4OygkaPJjw2h40Ez1O+ASaj3ztoiL19qNQDKaq53LoD8zrF0
XxR8s+uvocbESyNgq8AQM9nO1bzQJhh7+nidNTL5rjxPw7TVSc9vXdwra9Gy3IVAkCNNx43v9dW4
cjzDwXK8AJyRb1qoSZ/1DQSF/mhalOiapX4JLFOcLX6YcW7+8vpo9F2uLn5HNL5pCweTNiJKN7fQ
jdWnYzrOo66npBcpdiTZRP1bW/9wvdiMRoWM03eYNLz2QFCQ/IZlmtuBKLQvx+V36Fpg/MvaN7gy
tZKyzZynfi3GkfXO2B0gRxP1XuaDAUa6yXApTSHqWsAycVVFjA5ZbD/zfB1dWZ7m6XVJFaWioZW1
U9WANWVeTddSMx5XuR867T6lgWFdlnC+ZQabbUBTCq0ni/7FbZGDQgkHpXSURP8xJIFUL/Kf2n5O
RJEpPP/bXGTdeiHLSR9DR/DHaLYMNjvR8UBZcUAvbVJfESMpF4B0z44S7Y8PrTFNfvBJuDNSAeG5
4PcGrnejG49jLEpKpA6PrRBkEmtiQTfi2w2TIsC3r5WrzEp308y3PwGGuHaA/GfSiNZuy+cyFt0D
nOIY1TD2Vn6teK8mnvx1rDibpQh3pkDctkxv3NszK93A1N/LwHtHkHnJzPBrjBueyGkACMZS1ZLD
0UqBzFr4XCBB55vMTSkvL8f2RBvi1g0InDsY4Wz5jGtQ9/k2FWsgcr9Il6jjMmbZEm371HooNfcb
8G/F3V475sRHosjm5jqWfDTKNVMo/4ylnDQAOg8Sa00w2dTCszk9OHNx4na567DhmH/9OOaMX6zX
XjSsOgaWncziuEUV2EeYeQgvPYH9j4hv6ndP+X0wMLw1ygGkug55H8bfBeagEZOQF+nnoY9p3Kj9
XrmIPOxEc9DvCsyJgxneCo8Pr+SA0vj4YcIov+iL2xbPk3IoCeVVEix2NovXHP4qDkVS4SdS3qYE
kxPd9W8LpqcC81ORe48sk3ZzgIUsLSHCR+4S7gneYzqAG7xdlI+K0wMfBdYqh1FUOa3Qlb1VqsxX
yoUllB/LRF9olUPLUV4toVxbIhq/G4+wWJMxYdvK25Vj8hqV2Uu5vnhEToXygYWD+RPNLZ0g0a3B
KMaCOyFEgncMOy2Ot4o8FbYyFji0QNdna2YhgIHPoADEEzPGhtneBJW37fpuFwXmz4JhbVYQCeVg
65WXDSsU3ALsbWWxfFsWc3WnnG90SpOCVG44s57Exk2JHATkPIax+xka0PwzJrpcuelcbHWD8teh
5NuNlvpW22HDC6dbE80vbRqBUSn6wR/gnOPVAx6Mgx/3Xte3zrr65dqAJ2zBYhGbn4ndr1K+PzZa
LxgokDQHPIFjyOvK4oVxIJj0MCjnILeCeFM5HT803TbJL6B8e0vG1Son3EdiD5vGsPJkB3tVbtzZ
mvxWlV5mfR3v6NH76jExppgZbUyNBeZGVwN77WJ3bJXvsVQOyE55ISvlivSmu65ckr3yS+r1rSX/
zMhME4l1jVsgNTMGSwDTGwvDZY7x0sGA2eWZuW1yGmWUNzNVLs1W+TWJzJRJPUBtx8/j5eZ1aJqb
gcWTrP/RwvK5/PV+KhcoT8YqxRaaD/ZzU6Zfo/KLEnc0ThEWUomW5uspSGdSds/hYFRgS/SHAuNp
jAFVFM/aXD7EMxjijDSzyeeIvMeGAesq09TngJW1tZ/COP6YouwihePr4grO8lHvmwtVw8oLGykU
G+ZYiUm2xiwrMM1GmGcrxxu5vri+jq02qfsTzlA6B2RxcjHeuhhwBVWKESkAWknaJ1t5dA1nlSjP
LvTTU6pcvBhbrX3rQi5xJlM5WnH7esr369COsMr19sHDEsztA8ELkzDfFpIm2Ia9yKkfkgVLkZuc
tTK7ZsphDNYuX3FUOFr+aoT9Jw7wS0zNDK4D8uWjEx0ECZYcdIqbcEpiY46s6QGwQA1PADfH06Dc
zgO252ocH4LM7B4Ifvh9qpWXVnmk9YygKlQ4rNPdnp3B2agGHy3viLr+HmhooFVe/S4zUMQR4noW
WEcDS/ZfwzQWbThft8hA6wIlHm1ZzbXr0Uw3KchR4hB4vEFipYcB23ei/N+FcoKn4/BbzJxmeWBv
c/VDsduHWLnHdeUjNzCUC4zlNQZzmp+fWjeJfIsrWlZKJhQ34OsfcW9xlEM9TfXXCIPXydbij3qS
T1bLMoi+z3HjKIe7rbzu06gj3CuAHBietZRc0YEePAbzF0uuS5QXLw5uGtapybcGxZShA1e9p/z1
E8uOtEbZw3jvYsCPC94JRoyRXXnzYf+Nd8JjvC6Vcx8ZMvETOmv80PAeI+z9DUfPhN1fs8t3mQIR
rfqjbfS3SuUCGIEWNmZtdrRcgj+EBxqVIphVnqBQyYKRiAGYIH8hcgBt/ARU+Rk2wR0bfLipmkm1
Lt11TPkn8nk3R+UXIoIMpNvblxIslWUvv3KVdSDPzWmr8g+o5pTuqkwEtLGdrlISpcpLmCo5AS9w
2PUqTQEmfterfEWtkhaaylx4Kn2RqByGoxIZQmUzyDiG0ECz5cTW2vMbleGYCHOMKtSh0h2zynlM
KvHBSHVPiYAY0biZZdVfWjqdOUQa7iP9TfSchRDswpEcSasSJbHKloCOp65b5U0WgifMQKZb3HWC
K37KSse3PQwni5k/cOrMh8UCjmwNL3kVPRswKwnARCoJM1vDSadd9TRDxcdBROc4nSN8af/E7rxl
IfZKlvPDIV7Tq5zNpBI3+MwPc8YjLKPeXouBR1Tlc1ru87Aqqj/utDNVgkeqKA+Rnklle1wIYSts
/ZButDJ/oD+DKDNhoEilggziQchAKHO62Iul2AcqS6SrLNHiTvwvRCrZhK8DEyoh7PCBapKLUEkk
i0gSuRjeKyqlRC244dsquYTjA0VfpZlclWtaIpVwIurEhhCLwiUgANVKklCZykSlZgUmlpSU/JuX
ak+jyk/BkW434WJ+4GSERmyyaAsj6oWYRe9FF17YorymAB9IKjn5mqTreBgwN4DmIrfV5cMpdqgC
DgzV4DMluWquTa/LUn7O+h4wGa+8WsRbtrLHGMHKU8qVC8hEKVkSSUtX2pai9q1N+zFRqteI/GUi
g2XIYWOFk3ucgmuPUNYgmKUIZ/pfBQ0pbURS61rKgp1xM/VpxlP5Fg1G6osug1Qs3YudJ8D0IVMf
mu5rTpZ5nce8VTGtoeIpPa9Ryp6jNL4ZsS9Rql+s9D8dIbAGlrIR1n0CDu5KtuNOvg2or6dmuR3W
rVITa6Urxkph7GLtugj7wzby10ZpkAVipIYoGaqJj25yAC4DHLF6Sk6z/C47HUJVqSNZcFc1lcqp
Kb1zVspnqjRQQvSQ3ZBFwzF+spROyh4t3TcVxD9dqagdaiqiaoK4yrDt+NPo7oXGROJxHINFxGCE
X9yUyTbTsl2n1bzgg/nCPxX98tWm25g3Y3SCEiqAJcTbmZooXwRju3WwCJwKVlk43HlNgyjrB+uc
QoUUovkGFMoIYgIWAyvKJnq2X+Ml0rdwVEhIwr1Iq/eEE5IzDE+8nuDdLHcEAjO+me1rMVU3o1y+
I0WcMbifamH0jnfDWWuA6bYFK5ZXzNDAcLlynUsvfOTIXiDPgVZwXK7DodC2C3uCfa4lht/VHct9
EyJtj2Wh0Brslob50hTeT+Gl+1ngMAlo6fJ5zbwkwbougxfTwGHapW7KeM9rJ4dalUUfVKefMmC+
UZD1JIOmwK9ytKd8gVSp6UT6kpQ6AN5PHLhcgEuOuJgqMpYjtMs/9otL/0kxf49Gvaxaa8p2sC73
rh7tAmJAK9sKf4dzB5hsn7CQVbuVX1ltvQMCoVvLjk4ZAMDVULBbSVyxbbT5aYokDsw6FSuOdzw+
VvOhZQg0FFMdmtCoNkTuO77m+Wbiv2o1JvabY9n0gQS025hYIfdNWrG81aNHeypQI4bmsaPxB0Q5
QlY3Z4cCjOhh4ZZy1oMjO7dL1DjmsazEkxbAYVhmppcCOGHJTg0WvQXBxsSGQqC0kekbR+O+rPUX
x8mh8ytMLoRabhloeDyOe2OCxNm5jrWeqvqJnMtFt+2rboIAdNPh3CXuNoY4byzVr9ESm8iNHuIY
jUXO29CCpBTtc27BK31mn04get4uUiP9lfAiGGPuL4PqQSiOk2cpMHny2bu7FmBePNFAFCrbs6au
20MN3Zx6AOESBmk6VoTxTGFdrj2HBrT2jIKWFRw5zOvzpiFFqpeMo72RDZQXMieF4wmaEnVzpXEf
WPfxYF55ez2IOYeXNIxvwN6e8tB+du2CUHbjvGzKvCKb2ztfi90fTL02WMEkL9GcgcGgQGdIgyNf
8b5tLxZNbUNUbGRZ+Cgsdf+ec/Ti+V3Wrpyv+EsxfRB4py0Grqp9JAV7dnECUa8Gqi0dDh1uj8hx
XitPXvIC51FUwp5eD4vVHcjffXOLoayc5Y0VYS2/IlGA9KXfvCQrP9cfFjcytErvQwSJwerfII44
stRbqukq+qOhDdW2iia+oXhNep5EjD9b0zXuLKlvTMER4Ou683c0YbCUQIasFHu0fuFb+LnE4pPV
8baIMNvnubuTo3GfpfbH1JIKvbnPqNPJ7gvkRbJ3+nZMUcEMg3XYaH8PWt+cY5peMgkOrhVRQSAy
jJ8IlB7psjgTStf2sw0Is+XiC3kkjFmakFLrBMpTzjjKTTRpD+kQ7jIXUSa3DbVLiz7lohGzD+ms
CBr5yNTzSpy32yRl9qaB3NoW1Z9glfYPVSSe+8ElXzjh3YdmP8eYQ6PB48pEF6WcMPMFxlWPxrve
No991qLj8SOgbaM2XFqqzNpgJ2i8siJIN3SSPeXd8jpODZvTbjoapn2zx28gx4/AgjnYemTd1KNL
p7nkMVNxEPZ4DhpCBlYRH2KbHj6Ymc9DVt6Enp7m2uaJ6EjFE2fElMagadEbFndyncM04rPki0+C
7G2FFQBNyhX4YwabvkHrKoLmJRqj3dihV466+NKb9lE6mGJsO8CUPEE46X9HU/uSNzBH2z64lCUg
vsbh7Tvkf7AhX2/N1O17WX/Iys58UNfmbgKVhGsJq7+Rli9OApleXScZvum8crLTDMd5SN8aypu2
tYNTIcugT0SmovMyCh+1oeZoGcNz3RMqsOX8i7Yk42jTOrfNoCki2H9PabcSDmwmRuprUSUfyeCs
ExnyLJXuH5b231Ax9gYnVm2Y6Oe/QaR+GTEeMpTjhyWE8WSojgVbz3homnVmxBtrbo5mo1QtJ7gT
IaFezz05uTS2NMS8BnP6a0oN1q0G/iTbMq9yrD7kPFzHCAtdPHoPbtje89474ldDyuCtz0CvEzIe
bIhD7TbvkWl7FojrZijh6g5IcPU+bymsox+GGaLt3C26zDZt+3Mb2LSPouyu11wNr100PGeLeIQS
HkiMSUfHiICDLIcUspur8fI16ZfbUIp19xx+hAuG36Q4Nt6EUWqekUXh8ibj6+Da705ViA3zEcVd
KET91yRRdcUivwfhvjDZhitHjBdEBLKJjf45Nu1Hp0Oq4orPV3BINtrSnqllEb5F6xJNp5wWomMt
H2tjtqsmCJOBZrHwLh7wuEzrfqxIjUrY3JqgArHhhElzvearmFU77O2QRELihL0m/MpxSJt6875x
3HZdVZDbCr29ePT0FeJsis+IrtV5GX+3AoR8MD16mfjTo23Arqsb5KnlR+t4+mpL/3EHyeDYRRSv
5G8lWRnulkbos8kCb/+TLCGXLUaPrdcXK8stPhkFKKCtxUcsrY9goI9DH7koWN2LNT91k7lxcXet
xEjwuRkgcki2CqX3EETm3jahudJimUqxs4Z5AtFPu2PIV9NeeOOgA24rS6JbVdNqckn7YFYmfcI7
EtVn7cyYpfKow9fPBTCOwonGhNPYLeytuNjLSqTrxSv/ZKDn14JbLLfgAw/EYSm9dWx78silETSa
5t5Gs7+mjCV844cTe7/b1NvZloXFT7s4B2mNGF7jD6r0hJ/brKjFfLQS6qPC1toEgqMstxqcLn9f
KoAYvBAklSoUqUT0zZ8YrkaZ3sBH/ekS6BdL+haWVFtYsfkslwMcvWRVrnjPkZPSoOiX+KAoEOS8
rZN7psnvYMGNSsfld2V3r17Q/zHiX9NY99sEu+Sq9MAPpQkbsg4GPssMM832hU4NjhvLbyR7arwS
F+dQYW8KgSeG5dEmLO2dk4ljH87El41HG9phTv3tJRT6NeB+t0vH6lvTaFTs4uIXy6l5F8SAz6My
Y9ogOOtYlIlhKGSoC9KbbvPg1R5lCV2YTQc40+HBnbXPPhguVR+dbUNDcGE8194daX3qswbtaRar
lsmRC9awHm38tzLLiV959rGA9GCbKfV+OWLAXGNpzJZ9LLxxPevjM0a1Zjn22kmfDRBoasFfU2JZ
0ScpIfHsFiICkBwoupKdduEac2jGfZeiu+TtyzyEZ9HGn5WDP7bUFbZ+1DaTjTxjOZc5Ey9eofvw
xyIsmPrK1nAfQ+/TvKoELgi6LJW32gJwCO7womu5cZ4HX9OZTrlSIRLa6c9Qg6ElnLQUuMZrTq31
jRpEXgf9eaiH8YEamE2ukVGjXZJk9GR4mz5mqmWVrKEe9uQ0QApwTUkZgOQ5zOtvfUhTv2u5z0Xe
n4r1yNpQS5g0fA0t83eGyMrC8s2qRx0bLINl2Y4Ho7O+01okVAixIErDB0yeqZsbRziLW2Ddm27R
Hxe3wJdE8do6lqZOcp5fRFjy0cDrBBofjKSOsv48crvu+/SJdciboBAD/YZHPcLYb9vGS6a348ay
LRolCP6vksLg6jgjXtdNmRxAfK6GurJ8jPKMjZDbjyKo4p2ZW++WmRhYwqJqLfRg2SABUAAyxXKd
atF1cdpH00WVjhLhI5SL7dR656jn8mMS3HHiggQAtVBVqfETRKYNXAVCn4xko5sk5DQCcOSKyM9M
7qWn2M3HTg+QlxfHrhK/3NYwMIxw7dGyAPti+BABNhZN+EcrW1uZTiJy3wQrsLshJq0TG4wEdBZ0
fBpaMaIjInA1Dbi620tJh+CcHTt9lKtqomApc50Dy2eGn9K6h6k5P5tO/TPLOr3AuWS87CNzCzEU
vhqN4XcQn9OpLA6WA+bTnSnVJVd5QkcnL49BZ0PrVu4WR5GmNlqFxX2Eq1oF1n0tGUqUz+f4a3Dc
5tSwKVqjKXwSLkQxKr88ZMnTEvTH2KkZiBLOwxIHuG4fvCrJL7HAMq8RzlnVE65c52ZDWmY+NUpw
BuaDNMvgjtmu4wcgEntfBArezElPjnA9asCN2GI0deXeAQysWopsjlXLZj+cnUtWZdYpJYuAy4Ei
US2kENAwIPwF+VFgoDok6XKLpftk6ckxaycEiLqQ61F0e5t6VZ/mUgJMnfdObYQTlxIMHPpCq+mf
tVW+JKg4LM1iZ0X+m3lFmCGqHFuWyNSPHiITXdlny1koVgR15auryHhaiAbucRsx/lvRXZrjD62U
OMUN1ole3Lln+1i2yXXUYOGUAFxbm1jH1Gxc6XBkL0XpRzUu68Kk6NXgXgOBO1jNJ26Y81pCai0o
CCFOauEW814Hu6KiE0idjvMu5YVETJHCH6ZkJODoZ+r65EQdBvm4Tp5GvSwvMe2KHtwHZdAwXlt0
y9Ye10PQXo00Pie4Epl8vadyjqlan+p7tMDK5UkD5zKk9qa2x4vRGXee5202WdxG55yeuIYlFD0C
OzwKTzrEJ78NTOqdPfE1TxGLF1pSsOaRmugxlo7BSmhUZJD0ucyz6P22hxg6ToXfY8hj3uAv9Kz2
/8869e9Yp8z/1Tp1+VrKMf798z8bp/j9/884Jcx/+G6Sk7FcHQCC+1++Ke8fQdbdQiE0HMN1/iUh
b/5jOWTkPYd2Vw9qKTTp/5+QN/7RDVv3XBskpoNr6t+zTfFb/7ttytDhYRPRVyYty3L5t/hX2xQ2
xTmaggmcOlpCF4+EgpyGWIOeGn7WN2+apWPZ95Ify6C/WHBFbKhqHmhSYv34R+/A7ActIDebPR4b
4HFD7vRPzJUfAEn+Kor+tyNCBqkIhdEtuISB4eHGinclVEMY3Ql2izyZ5K6+9mrbD8oSJ2O2SzBL
bdya+bmTBPCWhciPnodfmBYzXqkWbeNZ/qch9raKCs9eVXhx5oRqFleysC8WWtQFhH+vYSwiXsRv
Hi0C3vHVTZBk7eGZiR0yHkGYMh0ksHgg8iCrt8ncfLHcCtj3lbbfm0ennk5NleJ06VvsCi52pL4u
b7i7tB3lar4VGdaZsKtpGE8plWGp0dP+y15+tejazfLcN1jydOViD11FeSLX2RTf6UkJ1oU71dxa
YgtI89ZqvWUdWgNvOJpodpqgspfGVG/Xzx/kOjhPlu6psWFGjgBZ4cJQGUvs4YjAdtBiF4oaflo6
LyR+lt/dlGWPJv5hbeoOsnRe+iJxHsrcuwn7fTHH+TUvOIbi5Y+IJJ+AUbTroOqxFwA7IBchfb12
rw27JlRh7qquB27KDrFryeC5Rp1YB7Fuw9GZv+yBVR4P0BUsP27ilOq6oJe/c8cu/VgfeQNVgH9q
xx23JE9iuDJqoe+EPkAIPPiu9hB2OmtEm6hkN6b5jQsj/aJOfpks+9cI6SV2RpPkmYdCbdBJW82a
PxqZ4CW9kJ1oomrP2WvkgI272XgSGgOraZjQkyK73A7D79rWq40X148mo4Wbjt94iJhQjQGrBtDO
gY5pOVfMoOZwTcnq753ClHvb9q4x30ICQ1m2dVw1pE8jb8B8O8Ul+9coi7e1QakKkbEXSpXmzZKE
3qN0Q1itEvl4AhQWYRijojc8aIX2rPrNx8Ci37MtvHWmMUyTXVsYPNDuxsqHQsmYNPY3K4v8MSK5
AP7O8nW4PNJjBqliXBF6jDgCmWgRfAPLmZV8bpfBrhjNR29O6H2X8z0R0MebDq9c1PO8KHMyXuCd
NmUdED9nQ2Sm3joZOgxBsW2RVqz0su/KrbwNKTcBmD3GUWDSTDRWWxBVtAlqPL2SbR5BqvmL3rVv
SRDAkixoS5jxhC5qv4tR8izGO/Zr7blu4CbEneIHRjnr1nJCMcNhDlAX9G/tERjyLkNah5cK04nB
WLYNPTvxh+KF1p92A5Ng9rPMPgdRK06jUYhtXCMqWU65nezx6FJ0tKYlu9zMnUUBB0pGkdEQXBGQ
2lbeA/hEZ+NJblFumt5LmiN9Ow1qfItsaJkP+QbN4RbAcbtWRxf7pNgX/ZfDlvQscnkfOmR0YhED
PaI1CBrsaK6O1GPEYkMX1sfgJTRO0cCuLIOhX1D0sY7SAbR9/g1I81Il4VPUEvmsQs/k0UCKMa/2
LOnvKKHgt3BRNpFNl59wMvtR3Fjms8DuI3tFMfmftnXSvTVTB5SVyrHV/WgNdvF8FIh3LIgzsCO+
YfgeZNc16REWTEsDOUGiew8ZP+CCJ0x41WtN6TpC4eSsZAMPtXun34gYWhi/QsSFf+LuM/M/2DuT
5ciRNTu/i9ZCm2MGFtrEPDDI4MzkBsYpHfMMx7DWq+m99Dlvt650TWay3mtRNJJZlUVGAHD385/z
nThAu3D3ZrhAtxPDVx3kjzKTZ7hYdMWSfb9z09ij9ppNbqjaHvY5KIVsuiMx0G6gus/rnvmfKi3c
jKKhkXDgCNxwHFJksPYh8GzWFXx5PXWvRKcipgGp2mVVvmNMsi398YVpfL+W5BFWBiEw+p1sMqeb
KM2rDYfbb44uJT0eBEr9Ptz0xuJtvNQxV6O0KfRNh40Hv4TAJN5OsnabWRd7kF3buCPo3n6iZciz
4wu2zp+m4pGUJDmJuWB5r6wPBvnXcsHzU3XBgocygEJizDxXkkFrhdwQL9wA2Fzd/t7tJ3WnfJxe
jdPPBwqefloa0qug/zYNoGlLXu1kB2Mm5xSFmeKDuA7htNr6G7S66ZbMRVMmXzTPoWkDq9rNWXlo
1aLLjJEdfS5kxtXMYcKAy5UW+55DDXPbJiYjClQtLJyBdPhyhdFJs4vVkSQg4LEy8OPtuuxeRuSH
fLprvDJdjvOBa3U6BJaFWuFo/mmXHLuagq66HG6top+3QnFbpwjcbdtvbfgpcK0uQ+VtI6K53NWu
tyfCAe7OinbBSPlYYkpqFAFB8mii1jlpJzy+XXZDdP1eQkxfTS6nVLto2BE/YBfhhW8ddMZhIRvr
zNfQEy95NT+2jC5h8hTV1lGZADCc0+rIGQ3iCgEWbTTOZxeLVRVEWz+D+qlUSMYn7CgaLL09PYp/
M0fAT7GTF6cGl0ZbEqJpnKtb35jqdd3D0sg6nw5htgvIZ8S+ATisEzK9RcaBC3xMhrn2T9vmhHW9
Amx752sbEqGohnkkLVhbt+7FNvUV6zbtDZukzbmGBUGlZqlhoHvNLRU3nEF+uQniYouUAXpFcsOM
HlMQyJ3Q+ZoM0cJSjEEiNx6OfeFV64Djf29jUvYXWsN8nCEueVlSkGvajaM7CPFrjFTJxqw5yk3W
OO0TzkeCBqk9tbWUfseveKefRNX7ODrnx8ITb27K/GzksoFIfczy5Zb3pd4oLw/WQe/RVz/QhBvb
G7xHxF1CCRu5V+bGk4F/Dvv61UgtAAATzvWCa6JtXhnNXYTfPjG+6hTWURetcTUwB05qUOuEffjJ
elSuxPhIAyUhHvjLSjkclhOYzSsZEBVx6SwD0fQQB3QDSiRKhvzOVlp1sOeU983uDXJyPyGSTdrw
F780XXUtwuEt8bL3PmPSggl+R3l2QlSOmgg76/9ga3rIwjhYNeZwQWa6wQrxgk/g3c7Mcpub9sVV
Wh4Q892CJsIdQvROlCaZNWmt6nn4cWagrtJ+TWeGkFHDPM+RM7wANMMBi52RFWptxOmwq335IRd4
zCEZR5PZJngZF2TRqpg5wLkU/YmGu32qsZ2mM2nCejbfvKT9lB5vREo3OjHA/slRxa4dp/cOlDuB
HFzoeYzlOmiJcMsZoVrUxXs8pNe+NuIdCai5xPvVJ7OgLlfdWSllRr8fvNFlA5WLlipQwghtfOpy
L947XSIPANv/GNUhJO4q/Tw76X/GusG6IogppKZzxHIB0XqmuxgkZr6Rg3gbt4NL0tpq8HYXlrEn
md5Zqbn3gnxvzf1nAsuA233h/guHF7+t5BFZOd/VEIYV6QSMAtGeJl5ILX5xTDie00wdnuPSUKfW
Dg6QTNRZIvxtkIDxnLldsS9jIvKGiwuT5haBzWbnLNbV8KqrT4h112hSU9Fmd/FUHY2wq5CiLYSP
4SOPVbG1iFNC/oaYmbTW1miiGzc70bs0PgYWKngqg3dz6d6SGlk/FawQEJkxLaJYzz3J9obycuAK
yDHDuQfkfyNa6BxJ0z9VDPZuwfbkG8P6mwXjVSlrLwpo2L5L+WBWLX+qrZeBEK5mvMmj/w3d49XL
AKBa2TYv1UPaDs90K8DCXvZB5+IvNl+klb1B3blpTcaiCXFJvRdCBtFObVqkFrsjNcXdYg5UJpY5
JrWpY0JotIOzKac53M6twwM5vO3dXYvHKWroTcFihw9mZ5nRPujdvcMkwB8j+5S5k9yA14YD6qnD
HCXGzjZw0+r2uTBNON9UAHzDSwqYZd0zxN2JILhgvt1ZZftpUnp2nCYb7qBD7zZFE7x6UfIc9JSc
ZC1m2jEq3V0ZMmOQ+VuXfnVT+ZPJ8NaigsZU/kvD1rElczxm3Rfd6kgx8cGxzezYCZvESWOvlUve
fAIVuxtKfdtNP3OGs7rznf3UeffgdF494QcwBrtPAFvpbrLy+7lyL1h4eQ5Y40NKkuA0uM5dR7WY
cEmSe7oBZ+yDz5pD4UZI8R7YPv4M4+AuD2P+aISouyPGrUML1n+d55oK4F/0UwzQbvGXnASm8vKb
B+u5wZcTD/XO9tynTo6PtS28TcGDY1vV3q3fnvMxfEws69rWns0Lry3+ns3jZZSf8XKpM4DEJEG9
TUVf3qM934yx1E+4vv4euOoatJug20twHBfCiyfMCS5evwzcLhlP3bP24vBQxaQH67McOUB1kKcn
49rYo7sdZNnoChG5KarkMwL+vOksAs0FTR27xbCs22CO1oWpT8QqtF5HuA77cYBB8ftlVhp7Hojd
MRfnivaDTZjnp7C1nXU2IFAt9VfLA7xj+3xyo+YMi4IASxC+jB1YUBbLbMloefL6bREsYgMZhYKh
1juUBW1IGoYKO+4zNdgPKwvjUrWw4mMMoQi61cbpIdsk0XIvQhyQBk/UCOSJURzgrMdkBpsXcADH
OsCVwtjsL0eb25BF0JLFqUWSs+M7cKAXRqD5bslSDO39dEyH8r1zsS8oou7kBCRuT++BIfayki4F
KXLInub2Oaea8mgsS7NVCs+AE/YHRzYHAMje3p6iLxb5jnMCbxNHao5cnROM61K23WbOm/w2ial/
9WNDbDTbZSXLP55FKqNW/b0wscfBzQDI0XIwUdQZrgaHthDysmXQ2PtSFTdmxRipx1u6jzrz5DgY
AzDj6MzrEvAkdqybuVjA3bvKQAbX4438EgThOwciHM26j6KswnOSMY2sU+/Bj5D8wjZ7qQpwfWPw
ToQD2/hwlIt8Hqb5xc6ACo/GW185n4Q+JgeeAF606S4Dk7cWjnpI6KukJ2SINkrUEwHtOtoXivE/
eAs63GEcLiT0rZzzeFu4wJymj7TwgLYDxtmX2fhetclM1MCDSBw8VoK7a5qW4oVdEXyHpHhnQLCe
ClqQ1MGTAhdK5iEc6DCbOUM3asthP6pLJIBE02zImp7D+2zs59GJnA1DZiadoVXcuDhX8KzKapPq
UdzojWs5Yebr8aRgEI5ndycpEuwNXK1llz0R1cKAg8DNBBzId/eWpUSzXS//S2k4HOaOiaeipJih
U3Cru+h5Pvk5kyjjOeY936W1w/Yf7NAInWAdwTQBU8vYhDNecfI7dpJLTrVR3Gz5/VtCKTjuQZqy
Vyp70iWjvhjT1U+axK/+1DBG1nbbrnRvpio/s/qtIchfnaa5pT7qvT43tYE2nSIR6GUTZgbk4Zi5
rsUzjMLVfSuWcG3QGQ28bBNy4TC4plfbyRk5dcTo6Xr2rLVjN9YaJ8b7WLXEvG8Gr3o3ne4axUAO
5gnwU+MwtO7vMAdpH13fbHKvejFVcJYuGtqY92SRQqpH3Aoml1UgQbi0QG4MmPQ4LLy9ibinbWof
/ogWAaj8kgpWGIOzArv66NoFxQckjLc4z9+HUopVhO8z6zGWLLnzMVUV71Tsb/M5onxEsudK9/nY
/5H2+NOazldA92yWlONxcdNsPSj3NrKsszOA3aHg804HhrJcbEk3cyDwLhgbVwOmzDV2NrZsigB8
JkB4ZHRD94YLs2MximPN3hn2TnLKneGL5pZ2W7skJ+FJZOexlfIcvkeKyZcl8u/eSchOudUFWAno
3emU9ekru7W/JkkGZYA4CY0ALwvtYbA6SPbU7IbaQb2NpY/iwjBjGgqOVDonkNKTsZNuC1URBtae
5WGvhP3iKJwmYZjfGvixbGdkTNfxd1f8wl00vS3UdDJ+sHelMB5YjDZxnBMNXVxKIALnPR39FmY4
hzp88waLctASzcz65I8qjGtWL58tC+0qNORdzPNilXeIt4zRe1iYDTyOmAAeY7/iOWkxi1Eq8NAO
zd8oZPLeAxMseRSTIfOvWNyeEzO9ujWnjCG6J4mxNp3XHu/n1hTlNzXy+KVtTqLSOnOueJfmrjCT
+FIAKsL1weDr98sRZON5gO88BME2TJFykskrQdYbB8sOZk7AHnIKLYTA6q5GXLwvDO92Hi90omaG
c1Ec48kS9wnPKnOisEqJEWlYl1g1us7KzCi2Yl0FeI9kpiuvos779NKKE6E8FBzpFHBMXZGV0JXl
6NIsK7trCNisS12nFWT0alnpJavL23oUP32Y9tzSHJIDtoI5nVyZopxLAwhxMPUB0aDsrloGftjx
W8ZUerl0e1m65Mum7aum9Suk/WugBSyhDczgNVO6jYCWME4pOsvLFgYJRGSfnq4TG3SxGOIXtKXh
JQ5t4gkmIAIoGl19ZTKI4AzYotUlZRFtZaWuLUvoL8voMSPDd2/Ra6boN5t10Zlp2RfNb0toQJtp
QqsY0Hah5K13hxuWt4ehYv3qWzz5povyEWKc7QzjxoqBJcgKhXjUtMBRF7BFkyNAWTh3Ed1sTlDc
NkH0WvfDK2Xxe0BMeN51nVvFxvEAPH8/0vRGPJqZJ9VvNAXjyRNPA51wPRUZVRvewiRDK7ZXhS6P
G70bTAazrpRr8DRRiezuZ5uyujSanhqMupyFHxYDuDhegnkFr+5u1mV1zL6p+0F99ZzhodWFdhRn
wasSxiX8Lbsb/Ecb6OCcX0qIK3bRnwz0Z6vtl6OM110wfMbppqVBz6VJDzjUuUg7cR6qajdD3wM2
tqpd9ls5mWmEgNuicp5m3dH3+wEt6Gl0ma36TvJlWpxU2SA9ProeMBKp3IzosS79o/2v1zWAHGPF
pjbEWy19PPr+N9Uqcter8T0a22toQzCJ7hOaBSdgVVOsQV9z/VymDv2E2VsAdS7SpYSIaNPOGcif
5PgSCRx9cmIj+jV7D8Js6jPll7dDEQJVdJf4wWVOtIttY8/ar73uxiFa2kNO/SZW1wdHRk9tav3N
IwW/CY2wrYdXX4obv0oD5iAkUNDDCXD7I0ZcpFwXb2RZz8u5HXkVJLWWLc+JA8S5O9BAw4qqwm9H
D1apwmypxBRUY07IbG3z0oTDvqdmmmU7/qprZE1fPoakqJJFftMbAMiTeUTNoQXntGNuZwojqCrH
7G4E5BBoeAQ9jg8Vek+0coh/RrrTE1hSSL6dKKtSxruDpra2T4Ogqg/TGHlZC51sxeHrDWrRY0Ft
KIG4lZ2M94I6UQXY79RQMOqXE/yJjgF5G3+XbLpI+pH+gfXEMSCi3rz8wYWPyTBGe+5pPGbLWqxN
DrdwMvg3QCdCqjOaxYXPFKk90+sf13IxkNjtboraD09vEyaZnDgyuDySacBkibLrbo8OpLNJSCco
QBj0Wr9mj5J9ujmbCbp9SeumX7I61uSGcotqyUL+HXzW39zHlRWHpFfhTNGykqanNLPAYC2mDzrD
fBuLBahHNThr4IiXVpn2nmoTbh8rgN4KJBRHGaehNdcKM2vFM2PA50pVckuDZThyvy8cx9cqTU4B
Ef5NFXnQDMziTtisiiXUrjENipvOG9+E1zyVhubhF8XBzsd565IqXs3J61Swl4wCIcmCcbcrWzI/
p2t2nbM5QsgkSK4iG//BAoSGtEqWB8Wmpm6xa4f+IGb3vOTDOfPCnp2tz+rF4F+iAJYavKnhRDJh
99RJt4AWOxMjNcjbJrb7SVCNcrYGLbdl1VhxpV+p4a03bYCAnj/xiIGHADXluPjevcWg8xS52FGY
hzRgdyTbqm7C3MBBozTdPWtneUO2GFAhEy2m/HhkxfgVscs+G3XP7+y8jm5zqafK4Qot/xTeeEJv
yNcyv19q5nlWa2NdifOIlxaaSlWsJ5df3JZ01wuvOgkzGnEADn+A6OIoqjUGwELbGYx647Cd2LhV
dk1zPMd04zDlgC8D6wJz9auz1PCIVVitAAdSOhu1LD7hKA9TGh4ya2B7C/QiKJBRq8R6LH2cF8HA
rndOyqeuzLcps8bV7AE49HtGhBUl5itfzs/j0sl9MJKZxZEebeHmHZYsfCU1vGqnbt13COPKoeCc
PfizzcYQC19D1bekU94wE4KiC+6iIDkaTYUVvGy49Ea+5QyZXPvtRDUgoAD2BuVWsQ9c5/VCIU7N
AARkj7UbfLgyc7k0m3hMcePa20qV2OVbWFvdMKB/dcPBb9h8u6K4r9rqs53ko9EZWOWfAwHXjucF
hklJirYegBjx9h8GprhN/ji55LOVOeDHcab7zEi/2p4Z8wISknxFwe7VslcLuY7dGEzHKJ0fqgb9
uuXJrB1bq7GLmRx3HMME/V8kvXF5S7XAGAQ6hwNwR5Xwfh7kTcHelq53m9fQAEVsmjxbJG9QbGPF
72rEl6LpK96+cT1U6XBi7cABQlAFkvB40zPh1FmL61h2MS76en4pHfaLbsR16XRo4qFZ/RhIiOEQ
OZz5+luOySFOy4osXA5+eHTOnguPUbFi0a4MBlYmiEkyuctIgac8MYDbNctdKdeD9I29BdqeusS7
yJwUUUCSFjyIii0DpvMUOe+Vk7ZPyhZcL45FFLGtHtMk+omts9cwzgqNpd9IJ252sEzdFTlu5kwG
BFyfJ2sQL2vTAE7SkTsOAldu4oEHqHYDTQu/tjXXb1PJflZ0hCBFdWNEGPiY5sMyIiYLxQiIScJz
V3SDv3UcphJKtPs2QAmm3YlhEEG9nONJVMQMnVxiL0wPU6I98NTQbyxu0FVkxUweJRZb0qgR4CH/
0bIN+yAKIApNxt4aTzBPlnTA5WmEKSp+9OxkySGerR8TGNjamRb22gXW2jDNtp4/B/sldx/MCL/U
HKT5dmrddz2tBZtKEAwOS0CPOJCzkSmSVV0JqCWHMIGLPpdTctZTwNAeqp3AlrjO6peWmNO6rGzJ
AzFGjg3DB6+er8OY49f3CUukEUZ1Ed53khr6slP1hvhLcsDFQVG3gT9Ph5UISRu7bDgNDiO3QoiX
IompwlT0Wua8D6mqtn3wiPl+JmHOUBQDN8CYKABykhF1LIimuANrr50wiSgwQ01G+pNOw2tjQOvI
PiUBgBP6wiX1rPFGVS7LPHlmkCPnuPKzfRhxdmxiQkqMO23Eakaoe6pD5MaNR2vbZR0if9Rv0Dp5
gO888aHELFZ+V774RepuvVQZm2yeCkY27mWQMc/LgThSmhsvYcxGt+lqfKAxg/k/bTFG23Tpod1Z
1YVer2DXT+5FjsaHZUoH/geo4sTdG5VhHY1pwptt4Qa0KzfcxqV8yLrppnEJfBLsihmckkNohpkv
7RhcB9svPT0FxhCtUHyx0c12QAkeKJu8rY6LxJM+eNm2d1npHCAEgCLte4yrp4nQFUZjWR8I2lEq
3IkNkSMSJwVOkMokAKpAyBK3Co6wTJyV2zG4I/J4HWsIpWPPHNyr5LnzmEwDCn7JIKzsUhMhDkt/
C3vHjJn6sbY0S8/SGuCTTMnxFe4WVgJnTZ68rcKvNloYaWoSJCihD85g36SmyUkxCTnOdizpIFm7
0rMvaZ1848k/0cbJdNZQsR4/P7Qu/Fq39T/y0vnrUVS3NaJl31sG+TBnGgC1tkyKFCkuD9dpwUux
GvWyaYwUm2X08xaWu8UBXeDwyUeWQLGlPNXbmoyMWIH9l7EN92KAdJ5h3sjMceNx4Ni4BQpEx/Bu
NpMZc24qb2w5fxWz/XcYsgmDs51sGYV8+qkQe54rlJAxdcAacGEgvGq1cTLJhoBHP+nBmbVkhZKs
tnZunmx4V3RRX6NqeDcmFp2gld9pEzsrX8A8mNrgRKnOp0eBpu+bf0x+gr1h196JE67HFo6nL2do
qY6Ci/z3e00gvdPcFekJ/vg2Yc8II6AhWUwVQO9lD6KWPHBPi0MIkyw8SjNxj7WRNxQYT+9+jtxb
Rvz2FQ9vx7sXNdcnuCprHfP0JM4Dwa4tNqag4f3/O/n+M04+HG3/LwjaBwfH//Hfu6wyMPVBD/2/
W/r4i/7d0mf9G1NzNwgJ+8HYdn1qZQhr9P/tv5ghZj/XDEJMdXbo4aj7JwvN+TfHwbQnLBczU2C7
AMr+w9SHRdAx+QstskaOJ8L/lKnPxEX4r6Y+/vceEDQnsB3bcYU2/X19PCRwCPgZ/2ueLpbVScxp
MflK+sWB1PZaNSNAwNQ29S8mk8nS3KbesouM5M7VehsTBMyv/q0dltk61ZqcjzhHTIrSrPGnNtQf
0kd7nNSvUy0viVb1ZuQ9gcwnmiXkpsJVrhXABCkwN/y3bqg/emCO17SmRyMkvRip6qIk2B0Ff183
YBM29cHLc9ZhA1xtiMuxqla/WiSipNLq5Kjo0ZmgmsRZ+xKbc6NL2fJVSX9Z1bPf1ipniNw5ERqh
7vc96m9k2t8Wkfk+dspaB1onRfQbT7bWTlvDClY1LmESPwp+KPgWhtbrLjaqfU9gI/XwOWO4O1CB
6qwLrdDWSLXVmaP2h4t8C9zxanEgmZF1O1JMvMTlyvtVfJF+vzuXUQJZpfcGWTjU+rDUSnGjNeOU
8x7ok+wO1u9WaF3515gfaq3ZUeXI8CFLOf+4aEH4AWgreOmoejzSyc7mGNl60Pq1cOSAoa4Bi4a4
nWqVW3hvLqJ3qtXvUOvgFYL4oJXxGIk8QSoPYgDM4bMckAgkJ3K7xmsy4kTamD56JSyj8qbFRc1u
HxUefO8zUxz/PCHQYx2lzlFdGoR7oRX8WGv5jVb1Xa3vu+qA72C9mD0Cf/Xuthyr6RgtX6AFRluj
eioMUBxV2s6n1Jzfo9qr9/ihDX4j8WGU/r1lhdjcoyI6103crCOyfUOMi2Si0Xupx2kXdSICY4P/
RDBgzUDGrQNlT6BM++42q77p1fnMGHpYDD+KcmS5iZ5ChiLmyHAkRjOguGEixm4gBcNWxRmv5ykF
g5VKT1iEnrX4DF0chi89knKcWcY2URYjXMnOBsLVIkKTE+zKZoATMsipfTXQksNr6GfVTVrO9t5b
1CEaqF5LO/ageiLk6dmQqadE+ajufT03kibdPSy2NBeYm6RkmJMMIr/1i7HbdNDK1plKMNfEUHpX
jp5MITl9+W5nERUy7ZOz5K8Nc90D1G9hTtemT+iVRLAgP7CupB3ezg5TJZR6tp74iLpqnC5u7nlA
a4ua4I74bnNFlxLVQyQ605uFYXsvpvYKz9671RP03lveqalFFQLftaH9dB27y0CMPUj3Rk87iOXN
m6AHUJwlt53NdIAUlLHKEzvfQwldxSy0hxwPRBQN1p0iby8Y2a18s6e72LJBLIz3lVPuBjT3nSen
d9vBhmLjKQWxhH0rbabNEBQc1OLyo/LVobVEuiu4rZiUnNMxYh8IkAl4ekVaMKyGHa4mMuMIkzVt
HhTl/fGqoriay7TKTdncAcDehrkcX5IqvHe4za95LddjrNpHqADrQs39W1o28mRNDP3aWKxrDy4k
AQxUUOMWEewMOM69pblrRyAqOJcGb04SlcvqQowh2OU2hayuj3WhQklewGNTRZs+VZIgGiXYAm+0
AhZTTcGqC9hVVHAIbOeF1ml6tmK7WTmx+yXMHLeOSp5RKdkueki1rcGJU7FjKeKk3w6tD9w//CCs
cyGti7IZmdm2LhzzZalnEsQgbCSVBzUnmR22kHsjIWcuqXMatBr2TM5ifABvIdewJB7mNvtwycP4
bfosY/8uzYL7xq7OGbtMGelBJz/LIWDoNWXZOV18tVasFbODuGdCI+Iu4uCseoiw2cJIyeVN8wSw
vYYQ5sjLMy/2oTRg5lp9tZ6LGr6a6dF8kvcPBfdUHdWbkoHOCth2tR+KAcheiEDZFeImEzh9zMaV
zAu6Lyuu7F1hi8cUx+dmauMjfMJh3RRGeyNS+xNbY7MvLeyFTg3ar0oGtE+ALk9Qsl+t1sEwjBBy
rpfyLrHOtj8VZ3RthCsLEDDR29feIdHTSyc/etgSN1mTZTvuxGCVFBxkTTqN1iNmuV0YUH6ct+/w
1XOGUfFNA1fFK0lFtQ0XRMjQBsuvo/Zd0bbnBXgBE9/gZojiv1Fp/F0UYxhuZGgLXJxzax0o0UxW
8eS3VA7YGDfgEx5k0ulBr7ONbQJH0yT/Wk1w105GvWswRaznJji1kYXeVN1NdTvvfEZtpMIYvdow
CTdmhWDA8VWQngrKtWeEw9YiU8IQC4Bb28qjZfWftuOdo9oN91ZCIbFIe378qXgmyE4MgGjTEOUt
XdHLPq6SZyrA35PGAkSFgMfGNtgLKDSUBWS3PnnzjW+RapyU3Bi5g8cldopD47pceglIfjQm3XAA
3n5qCJAqoPA/vmEP8JyqN5a1HKUk0vbCG2mZz1Y8HTsfSiF8CD2JeBuNtt4vHIVWfiGeG4W3s2qz
cRVJTNDS4bBPhP1KLZ1943v5Brvy1pBIYkNZvCCmkWegIaX0OVQu0mx/gSXJ2U7ASzDBj5Kzp8yE
bivh7PAnQXTOltOoP2S50RHc15/+fvP3Q+76rGDW2Bdo4Hz6+82+McJdx14kbMLwFAzG6LLq8+lM
BgLWj0kiwWPtY1olV0VfjUiLohTo13wAx7z848Pv9/755e+f/sv3fv+078f//T+ryyU+Be2psml1
Ar3U+6eZbBKe5C4lhKDZtL7dX0NGbXuVjGi69cRdbjSU9v3jU1EQlF8zSemPAcIenfcMSNRQ4f/Q
f2De2koMJyvI55NRc8LjXEro4B8flEYPjcpYS2uCfE8R7un3s/p/ffaPL5leHW1YkZh+C3Zx//HB
xhqkMRZc8LpUzI0oFTPhtHRdCsi1oC9+7s/Y+bt/fMDg2J9t/eFfvhc1Bg6PQm1rP/XPTLT98+9n
rrL8s5VRl+EBRsWRy9OmL20LIr/LfJ3AMKYpDJZl3PdU4DH7qKuIIKZVpwebVy3GZnSmri9BwLMT
9/yrtBmp/X98HU9yOcev//wXfv+r3391KC2o4qZXbhcxGTfJ4P/7h8VBZaZQkTpcY2A8Dt+HtXIk
Ee59pg0iHjLiZ0G4VkeYEXrXEFhQ6nyWN4NtCuXeG8VuECX+0QDLtkGWDzbR6GxVZ9NHuNwtrdOc
8OQwrKnqcza6sMXA11GKdW1RfHG+LZh3WzLPSTDY2xhzQWzGNDLyRtwZo70cvEfBM6KvbWMXLT3+
GuywJScbcE1YeixVHkVa1lviKHihC/8esBX0mC6wj5JWaJAkA56bo5E1iFk5gkpbC/vIGIqnlC0O
PFTlRrjpwSAagUphU0LiUnW5TMmhadiaL0OymS2HEYCHDmMkf0P+yXM1ArMRGRw1+Up73YMCTnAf
JOqniJhiOFOrw7t3gxyhrrvwyzhplOgrz+YoAIjJIQHUBHZKReFBNQQu8hrgq9/MR49emmlwHlEc
GOoANJCCtqhF90Y5Ng1SwULoUKREjKwgPYe2c9+XX6NunWIW/xPoHip6frC7Bq9IOSg/NICNqoVV
SK0GuznRb6bUSzbs7/cdjnqS1VqepPaKjG58CiskCdO9kEjYlxRk5TGXv+OaNzijjF0/O/IMWHYE
+E9APqdiS9RMP3XnlqXbtyCazTmKpfC/iiUj3N05n2DeNlYSvJnUd3H8yCnzkkG96XW7V697vrDw
Tw85o+NKd4DZlIGlZIeVbgcDB8emJCzjfbHAtfBq3z4iZpw6u3wir0ZvITVj1I21w2bS7WON7iGT
FJLVJiGRkB3A5Iyf1uQwms9xoLUwl3SbGQx9KvM4QDA7M4+9A1q/yWg/c3QPGtyYz5FhLYXS5lpS
lear+q7W3Wkuc9dVIWYkWQo7m2gauHbrXTW7t+S/JbcNMB+TOraUWjaM0hiT/VCs1Oy/6eSYlrt4
Gy4+XASQMqhk5gtC7AdCMCLwxCx7HkaCXoum8YfpgVwYk7doPFdsXIkJWYc0SXhKc2wMJ/oOcmCC
Fk1zgVCHxkhDMFPGs3QifJ2ip+zIV5vGAZcWMTLc1wvddAXHVMMntswPWOAdbl/KigqhghZuZhik
lbxzYUKuKdqLlSfDkU5ua2e4NIEovjMX3wVlsHHqJntcQrXRt/c2EJsOI+My1GceMDXBMozWdv9c
Kxt0XfLBAhleC93blxnOa9NP5zE1qO6k2Y+SV3Lq+5LCP4fiv4jaHqhYEF4GdYuiMKI3IwZAOHmN
EbHYztPrpJsEOSoO2itg6Y5BQ7cNdtQOVhX9g7Y1n/NBLQ8eOh6wzZGyNt1XCFX8Imt1447sWmgx
iQPnWiK0GnFNXq25Iw/yNCzqvlEk7M1IVyLCtsElDY4rn/9AE/NR81+8NGtvc/4//QhBi3bHin4p
y73OXv49BMeynR/kiJrpceamm1FQ0rhQ1phT2mgQmClxmhsxN/lMM55Pu6NFzWPV21flpT+isel/
7a8zdZA1tZA19ZDREP5QQMd9zSDEerLnWF4W2m6ALbjnIlmWG1Elf2VhbPkt92r+KJryuXFBcCa6
m3II+hpw5sC+TmC+Z+08GG75rDDmH2QDerEK0qcc9uIqdeLvMAuWk8/8HF8K00yavVmNreSUujtz
yEjRz49J0GPJDL47Ohy3KdZNmiSWZ0w1PySXbuY+eYOwSCaIv40KyWNcFIAy52eJYnkQjk3nRA2T
JpZ/Mkn6G9CD2IduEWswbMaasTwqE54rXmhZ3rvG/GoU/gOgaBx1X4G0gGrJF2LrGLpE5++91r+k
BbErkezyevZPtkmAIOJ9t8yfxHCvnn0YnPSRc9MlcMUaQMAt9PVbJdx+LURir+d5Wytn4jiHFiue
zKLbpkF5mf8nc2eyG7m2ZudXMTznMdtN0nB5EMHoI6QI9akJkZJS7MnNvpnXU9TrVL1XfTuvXdf3
wnbVgScGDvIgG2UqpOBu/rXWt1i6VpFmbT2z/0xHh1GNH39r3kCbpLZFCv+erv6wvJcx8JhmQpjy
CUbWB6Yhd4W5HDzRv+i5/8NxIpKmbqhMczXwqm4jmyHCkakF1QhdjlIiP4GwnSqQV0dRifc2ay23
SHPvGCfds57SluuXrMpXgS0sNfUfHVeX2O1OwOrvSeXczF78LHRk0gILOg1M/uREnFh6kg36OYQt
WT3aafgofZfdLSQyL+J0L3yi5j2NhlPZAApghVdUWWJS0QnkVR9EyvjtQ7lEi2jLnQejb6hVqr85
dI41bVp4rNsxc94mj1p5MH3FanERpFqW9QG44hoA6KWW+sW3fPKjMxeJGrruvkmIa+AhOGozs58h
KbCQD953hXnM6s+dbB7t3IFwgNHd9czNPJH6L2tQPEvve8dk0d6wUJyzxoQEhbaD5ddVCTO74msE
4HZV8aXG71Cve79IA2qSaEeox+OiupYXq97Bfp+xJxjeXYsbRnHiEIqVRwxYUXzp1HKfKwfZ759q
Ovml6l0a1ik26mCWPaQzzGe4qzrIha8+pjR00JvApFYv+dVv/Odh7N2rK7QLalYA1WsgbNl9Y0D3
HgRaWb1Uz5HywEnlhpuVL84EylEGeUlkCD7BHTZHLIvG+LEU/jXFWOcqh52tvHYOEFGsd4ny4LF6
vYfKlRcpf56JUa/AsJdh3JuVgy9r9TeCndlaZVPQd72gacUjcHmO0Oi5PUbAWvNgmA84wKOBvxgR
HhWL+5uhI53AfZuCKvfvNXeiQxqXYa38hinGQ085ELla1Mz+yNJiTkwxKUY+Z/KO+c9cX2Ith3rT
VF+948n1BPgZl6MW4neslPORRabZZJghM+WKrLBHNgs+yVY5JlOsk6nyUP551eGpKvjvv/2Xz+m/
flYSHnwUd7/73P/6s0vy2VRt9d39X//U7lelmunbv/9Df/M3t//9929Hv6qAQvu/+QlQv6Sbb/0v
toJfbZ//5bP4H3/yP/qb/+nPiA7M/f8d0eFafeU//w9KAx/9b/AA3xYoA45t++ZfIAF/URpM4w9V
am8CCfB//xYaQFk1XfwP/9lBaUBkMHXTQICwFFjgfwoN5h+mKwydJ9nTPce3vD9TumI4rvg7oUEB
A1A5dF3Q46I0jL8VGtLBbuuO0X1Q+yKjXw99W4Y2tCVpEzyCTsHMhPN8ZRTnITMxGSyO/bpUzVU4
fXLKYj3aLQPLg5j0l9G3vzDhnbs4/jG0UfXqRRPrnPtS0kvJHdGp93oMyJWS1LVN7SW7wFyisAMx
TPCGPziaWm9N7LXKmumTy2SCBl4D87iM4elj6ye6NVid895jfYIwVwwXY7I3EDFZfgTDiMxDWfC9
/EfpkfmuUjacPtnyxuZCgdC7SGJ85bKwq2HoZooK8w2fWZixqAPwwHTZfTECCDnne/5DmCSktTjf
QcSj1q2wP6pMj48p0f/A6wFzeon7LYlIse9EqwhOOXwG4+Tq4B/xDbAPLA3cp1y+xgn8P/gAK2eG
SJ9iHcUkL5b2QEHaRjeWYxe+aGeDMF1qf/nmXedzII7f8CVN1XQqvWGjRxA+M4kIPW/yVq5xBoMV
ZDY00G6X+gQA0NDTe685Ew3cmyQhgZmtNXDflTKkF9SSha8d2CUBYFNnAizFoYT1GrN6DYAgSZzT
XDM/hsMYkhse8yebiTSXWuVKSIb74gUzyYvdpOldPXXYnVKAfZ37OXR4yATXhdecO9gmx57FPd2H
NcxbKoyvo8lCn/bkv9pA+lV3TPocbnBn7YYhJU0YT/2WqB513rZDD9uIU7iCHUzUtYeS6rHDWwW9
mPChOYj0EIOaDcp+546McpttZD3WmEAIEgbcbVcGSJWJDrDJuMZ62hyNevrAn9nQ8NDMu4X52rqy
M+2JxO1cGUxyE0D6pgHYxnRKa+OI+9YYicfGtBh4j+EckR5h9hrFQTd8LoKjf6oHzciajjRk4BDy
Cf+HywzmgvqQ6UIEDQGtwIB39LmmCZmsGuQJc+QyEYOzG7g+Y0CqbJDI7NikH5hi+StqWY3hOzcb
kgjVerCfrajbjx2TMnxqy0NLWY8ffcCdYmzP99X5qeGD6AWE/WrfOnrg2UHGllUlX66VbiHN4Lh0
YEvw0VBHY+oyKwhmhTbtW+5BzntRdtuq6g+hwzbj4p0nKO0/G+mN+lfyv4ypuQJU0Rh0ctfYeyV7
pGKXjhAycibju7wkbGvVtHxyAx/RVlzc7jpIf/utdH6mNt2j3R29t418KiRNe8Q29BYyEUCN6kgr
LVesGwNanEjFysJ+V/nEPPwlSIYfiFfrQt1HeDl6e07cs9XeJKER6oKCDAggTIHBeOV6TuyEQwBO
bC18EgQq8+oN7XJtwLVqRRl0C+4BMBsl1pCCrxqoCeSakym/Ecs0mgKwCwB3xPZIraO4d0l+WK6K
9wVlhkVMCG5RRzmXG7hAa4eKmBzP8G3ud0Z31pOT0wROeC/EGOjZvI27cDfZu5HmJtd5H4wHySFw
SiEBzLiaYIctjINBYHBchJTra+HGBOzme3JXtGREpEUBVbGKv2zCO0V3tnoIY9BBvPKUJV/UngQm
AGA8RHH2XkgOa9V9WN8ZJQM5YNZ6xWLwsyoek7LemwVyDux8C0chtNTAQcpykno78aUx+zN+1lr0
a6Rdv6OtKnmTfGkmprAO35VqwD1OsI+rr8fNy8Bg7s7b3ntdOnzGxp1s01OF60QMybkkQSKBKpN+
RDnswmPKAQirkzROERT98CqvYQZaPBlwtlwmxidlc8RGsdYGehBOI5flLrXpHH7QOuaecMS05uSG
T7R4oDSl9PFFuyl/KmiIyex4HcvHGRxa87ngt5lMiu2/ahplQZX3/XM2Xmb/VzjIjREpciChnXFD
mIiUFt0si7514h/uvBcp1k2id7+Ujl3K+JDzEDekkzQHyp3/LXJWl4X6QCLUjvilxy0l8hDdeBVp
tK3LI6zolWE/6/ha2M7w+RxJ9MfhKUmfS3RpJ6VtAMaF/Eapp3jqrh33lX1jvSP2sDUEmZJ8gkfK
FP1YISPFaKOOt41s7TCxlPT6Tas3rmbjUr630pFrAfb6TdW8GREoq/wziuS6J80QVi/TeNLF1pt3
etJiROYegXKfUrZAmjkQ8ueUsHZsrSlDZaEqpqS1k2qf6zCX28J8o6eLjXZlOgA7WC2tpNouVJb1
aYvP8WWCSSCLg5U9LeJXO+yj/N3RN2P9ha0vqGim6T5FYQca0GqJu8CpG537BMl8d8H4WeZPLbCe
q1c9uLPe7o2Wk3ZTD5/zKKMAspk4GDN5PtdLjKCCrVBDjtu0pdluHexaO5C3WsBQdZVoXXXLCl5i
vvyydPsHnNx5TdYZ5mDvhNCb72l+PrhGYr9ocDflWHjEoCNg7fX8FTsF3tsBDA6OvzfKc1X9ZnXj
NqXfYZY9jpWXnR232E2Tx+k+dZ777t0EsbMpc7OgsWOd5p52qwXOMzv/9EGF7020LzbUDhC+MEmW
lMN3IedXkbN76on6Dt4UF8RKxGMbNt4u7gXyaPvDGMr2o6hJBRQjGldToE4ZsliZwL8YpOjGJjbH
aItg2o9nChoio76f+2edx97mE7FcbtnhzUh4GCh7RNnrnZIK0kdT7wFSHhL9Y8r0PZn6kvSYP0N/
Qn33vlF7Xf06V2QoidmIcjk25nfYKX9ctVvG787dN+NTrZ29/MvW0hvMjPXWTlyY2S8UOmQpyVCL
ci5ugwn405HMjwuJRNgPhIHXkcPiBvrSyC7l9OIP9p3vv2vElrQBU2VypzZHPOY4ue1NFo/nBjSk
HRfHTCHUnNwdr+QOYSgnMBMT/UfemHc4ORgdNdohW0J/7Ti1BC6k0oW4mL1WrAWsmlzzjC+odnSO
kZWjTSwN4+Vak4mNIY1yIKLnDP9HvAXH6dC0nModO/9rpwUtXnZcMjB4vYVvTtSKfQrZbpeBNYho
Fk7K7C4ZWO9mD95dxRzUWjLxmHccvVyoVpWGn9aUcjr48LMl9XWrzqwxzS1jGoyp7l5zLT2H3Pfk
zOLMs2Dg4WcoW9PJmY9gqvM5evEk/hmzb+LNQEKdRjiaB+ifYzBj03hr33E/f0jQPyjNbcfAKjFi
I5ZiqBlRIrSOtEThEK6vsSUkiRi3yRGsDsLeyPR85DTbTrO85NQ4TGEq93GdffimaaoDsbHjTAfg
sV34TgV9pT3FHbPB7L6JCmpq3B7Mj8ZUYireDXyRdKd9zI4+HX1yv1rrLLs2q+lrz/JfBuVnWlUy
7+KxpSeAT4ivRlB7xkuVOCPvoSsvDu6+75H16pJtE7K/N4wPAXCRz0i06lg4vJ6aLyf8Ljp4IVbu
wthlFIIAFiTxXoI9ZrICF5FAQQluiVxvREB44qaPERAwRTf5B9wM6nbCSRFDTLvVMqJqbkZSCi7l
Y+GMNMM6nCNiEL013NCqYOuny+RH2aWHPk+OMDSGNeNMZt7cRoIynJ4xpeSr0aNnpES9ZJoK2UXp
meiammE865p3tnWQ237DNaMu3qyy6++n4pfwuotGILGbPcoFal45GXroSWTBk34s9gs3nY2r14B9
EvvDGmBMm+ivhhJiQyXJTmizqRJpUyt676LoOTbnXY+rdFcqGneZaaRBsmcisTA5LfpNTHfyd2mG
qoVVY2jS6CBHcaBnDDdmRKve0jK9t5SQ7NS0A0D04H2SouzDFwCTQjfbtuyKe42gXm3jixSEDWol
Uxvo1SO6daQE7Aolm0CNtjaVuF0rmTtSgjc+GXwhSgTXUcNtVPFZyeM+OrlpZd8FD+p5RkFvlJSO
m2XYeUper5XQ7ijJXbAAx77G3HzON5WB68gItzCLOjolWApjJd2XSsTnBVOXo4T9Vkn8CDA+76Ph
dVLyv1RGAL4SqJLmqcIhUCmrgKFMAynugUzZCEplKLCUtaBQJgNH2Q0WfAdSGRBmZUUY8SQk3iQB
9oJikQoiim9BVwYGzwY27A3YMzpInv1YQ63TKhZQgIH4nB0Z9ObZT0T7IIUDMxm+vWmUa9cHnRor
C8XA/5WlIhwQ96cBh0VcIYK72mvc1c5W4pUIKCYkTaKCssqmEU5uemLag5SZ7CNlJKF3kgoLDoN4
PGK8Hh6ej7wTB+HEP/smfbC6JOIYLIaH1HxqsobzPg46zCMdLpJa2UlifCVJbNrHchnPftQYL1kx
Zpt5pE+LMrgLtCps2HC1Uq/dzNS8k2bDZp42yJE+FyW3jDj3RKzIrfkpbJV3h3CESG2+6LhhOo4z
QO141pRRhlsb41FlnsE59YRtnm7s2m83EEDt7TSkO3tMvC1gDA7aqYbZDrYciu8yb0PDoWdhrk+V
cZeWsMRADHfHoYSs0BQtQ9I4YunIurcCxKsNiO5x4rwYRXp1VRqmhKz20oXjBtKnvHe4NsF5y6/Z
QrGAlo6B4XM7ZeGngLvfEpXjDhHic8iUJSlJTn0Duog3Srodh35vDdlPxu461utsCkolgXZUPTdN
bQQurqdB2Z8kPihvvM3KFuUpgxRuGqxSBYWspDbup7766Fqa1MEPUvOAwcp3pLbSG0kn4iLiOy/8
YDvh7UAXS+MRYqR0uedUVlL4SnGNZqOe0nX9buHrapXBq1dWL51nj/sX5i9cYHQzlrsFX1iqDGJC
WcUwKUwXFFjQo8pGhvdjNfZM8QsP9askf5VjTDJwn3FHp1E8hLORv3I2s44e/pbN8JusAGLBjsHG
9qReQkVfyBSHYWqetS57Qu6nMkCRGjicPkSK3dADcWi4xV0TsA4ggQ6z4jzoivhAd93FjO9rQBAG
QAiPiwuNsncyHb/9om1hWPiHFoTEyD7GXoD/xF8utWk/c2mjSm+5EUbi/kBCbHBTmLGmqSbnbAKJ
olXkYCtytHKgcNN3x3S7/U22GHqd+ja923hO/B1zdrVR6ZbJfdEjfLQdMdJsADtec1oKF/mZgtCQ
BsNpUMdHgDcTs+GTrmgbKdiNSOE4BkXiGBST4/dPc8XpcAF2EGcz70A2AESjfSkocg9feJV8qBqq
AFtmfS+5iSBsa9eZiW/JFhRMPpYz9ebLQYbMih2SKoqI1lBUvAAW0VwIIw2oEYKHHeARs4NAMigW
iTmfS8Umkb8pJYpXkvsXL00/XJz1AOTxywx6bO9mwwaG6D8KqntBn1CVHG3ygrw4CtojMM4nWubl
NlmusqPJz/7MMJpy2Cq+wShQdQNgZVq09yFxCVPAO9kvOhH+0XmwF+Z0e1cRWhZQLdUCs4Uh0Ae0
B3gSDjyXBrBLB+AFBBT5CnN8mBX7ZQICM5r5LVFUmLxp+QA4MTXAmLEVt14RZJIalZDrY9ha604z
6y00ULAOijvT6NbjaHRc0EHS+KBpBhA1ipFW1xiihf9SFOSV3PCuAWnTpJ8LgJsC0M2giDepYt+4
ioKDZeiZUDkCsyLkjIqVQ68Dgq3bfcxgdBZwOq3i6iQmhB3nPipy0nWKvJORAjMVi0e4HDoWkMdp
1GEIVsQeodg9FhAf3RK7UNN2uaL7OGB+Oq3ZlP1GRjuYZZRLUYqimEBhAx2oa5hwMkvkIVHsIKko
QjM4IeA6FdnZkaKDNjFo9NkP9NlsMiBEmpG92cmrbnDIsEZ/2YnpIWm4AQMvmgULeu0dpLBeaTH+
ct2uo1M0ebJ5My4/6H4ER6ZoSGlh7DK/v6ZQXiUYqVJxk2IASosiKbWKqUQR4WlSlCUZ/Zo6qEu2
KSfGhJCYIod0ZwycSV+ANAFrwj0GYnLoxseuOyIgXASNPEbGsJU8NXMDoRcbN51+IgweohAaVAIW
CnvXPUlNrskFe8Li1FfeR1ePvXmbg2peOBID7eGzUbwpXEYUFCy4OSdzGiDXunumTsOxjzJIVQpZ
pdhVFRCrWNGsBp4D2uOCWHGuhCJe9aCvasXAqi0W3pBSjsTIIDx5+k70b2ET7sKOC3RoquAQXUTz
G93HeWB7knmdYm4lwLewOCzBoHhcAjCXpn7gpnALK/h8/Q++VazyiuVVN7RLAvfyFOWLDCoORIX/
+v2DDQysVVSwSfHBhnLdSnhh/hBfWycl5eJx1ohd4pBJqcivGmIdWjqq3fRukR9cQJFRMcn9UTSk
LvEBVuDKEsUtYxDJxAAvdJCTjgl9bmJGjJlXAjwrAZ9FANCQD58rgGihIqOFipHGoF5dh9i8FT9N
VyS1BKSaZr7aOqNvxqe/IsVcW4Cv4f0xVuR8+jVOjnujD8kBG9bFVMw2SEbvOAde5nk8S6BuqVLQ
yAI+uAsjPTUPn3U3ASzsAjkkCchn9p4DiZPA4oz4RcOnt2paI1S4SYb0Yf2lGRDmbFBzmgdzLvJ4
KToYOv7ZH1UMSzfmPLvqFauuU9S6RPHrsFX/BHQOMA20XawYdx2JbVtR71qMHTRBAyrpn0KweHX9
OitKXljiiGpK+2Fymte6oWeld3WSUoqu1yvOXg9wDzxlzfLB5qtYfNxFZQD07C7tmgP8TDYWwH19
O7857vC4KKKfL+JnrX/NYjpcFsX8iwsu0CYUQF1iVxsUGVClr2bFCnSwdip6jQAiKBRNsFVcQdUH
GA9hRe0OUC/qWJl0KRN8GyqHymBz/I+eTKBEeKunnfCRL91hw+0QzLDMo23GfjjUxsuflwT/Y3rf
/4tw+P+rJuj4BH7+HU0Qfbes/uWf8n/+x/+tMPj7r/iLMGi4f7i+b5m+iyjn4+L4twSS/YdnCHxD
An6PRZHqX2VBgw/xPDwVgBGEz9X9r7qg/gcfYNv8Kv8Xru/+OV1Q/3tdEKmSqjhfWGQ8OK/rSJD/
awCpkGWSGjEDy9DKEyC2A+Orxlp2togIhBbaK2UrnEQ8OMacHre2F2vk+UbysxZWolGkVwwFUx52
q3kKjW03lRMBfdj9bX3SOg9v66JjExRdHPCX8VnAeqWZp6NkrdLy19ZkmqET9qBJaNrR0IR3zoKC
aLndGtA3t2g0CLzz2RoAO/NhbPEbRkcyl8Vx0N2d6cU0NPXcwpx5ZBPqQYPQsh1wtGBKNNoMuueY
TLzVMoTRP2UD3FXX4gOfD+fzkmRBV0PxKytGvky/Y6rFrjqNk83CEZWCCdh4WcL8GnhsMTbepswm
CG7ReJgT7bQs0/cMO4zSUWKuAjoHJ0nixamDDWmihtVJX0cfEEpGPnKl2xIbXXRP4D7c1y0B0MaO
IWtwroi6jLHqkOz6hImMHTMbAVaKUz2mGsOABcDvPcQjY7mJmuwX3Lx6OaIplORXLSYiDXiwkh0L
iy8gENuksL5LIR0zK4E2vNIzjx5p4CbH5MEoRQldIYJVS6YU30oc1BEEhSnFnOgn9huOPO6VVLyu
6MsBCHOxXDnt4JfsLfrtjaIR2x4tKsnVXTRxO0B51DR1TfEjt8GsRJNDULJCQ+tShIi4eA77QVFL
KEzFb/VgLPa4ExTGHGXcesGkoTc01fTMqzuSVT/7/YifirTvKiErvy9lfZmsxoDNhdwFKIDLo9YU
1JcWjzg/+crQN7IKKamxNJ25LJ11vbyxObgXq839IwVqb1jgEo4x49kh5kD6obyrQrfZUFlG2iZs
rliLUXH4FtiNxKRh2Bdi9IyMHcTqwYMhaQvh3AjHzu7gXyIr/GgYoqzaJH9rYj7UtorxyfYif+PQ
36xpkb6VdRVv51GHdN/3W4ZoLo4hLzxNXh9tjQwvCI2nZDeyrxlDNzsAU/KycR59v6/B3uR7i96L
lbCYKYY64OxhsXDfJoTzR/2zwfaIH56gWYhOJybr4JcMV1qrIGs0wnIZqC+xKPCGobe2Q51iKYg3
ZlPqG4LEh2gc3jvkSsU1f7QnL95bi/PR5t4tqebPuX+IBvgPxInDXVUNmwjUFrUpVbAI51Bzdtjg
yKsw2oTTcTQ2Sa6RVLJPc3Rfy+UJri8WZsbwi2jIpLdEBjJw97Qk+dumNncc5QV479JA9otvOWzi
wJgsuHXJeTF9e9UNUITckFG7lZKWNiw8ug4mTQCm9FgvWv2MDzqC/Ep6MfMr0sOlvzfoOmJsCEym
UzVaTSHHLf125XXy6nrNYJGWjiF6NtryAkhO4oI3+GUTi0Cbz/dpTVlzAcU71acRiDnv6D5Ot1HK
UbgkLVmHGgsYUft17pavkaPWjd68aBbqcpmE16gcPCRwNGsMr2Q4HXDjMzPspsLEkLfFcuTQfNDH
+DqPAv5xO1WM6rzfYRBcAzLZa1A8tq7O89hM+l6iBgR+zZGNRA8lqY61DTtmDMK6aWZYkkLm6FYy
8OBxR0Ew/YgEUkwUjRAE4tDsMD/R422vJpySd+oW9PiVJpsPr9Uznh6Og5SjJKolJVR9KSnFKZNq
UGHUROCAr/qs2lVwan8ak8OwUO/xA6ouThuBAV9u004FTDD/ZVJtLRW1LS6UIW5I83o5darVpVb9
LpNqeklqRDbV/eKrFhjMiJ2DQbsMSWyOhfU01vm14xpieue2Ho2Vm7NP1N3yOYn0oV04TumqdWY6
aVTQhIS4gmqiO9Oe5nPcLOATlmNeuP5KhzkMuh16RSGQNjLVb1OPxXPbz++Lar7xVAdOlu1sKnE6
1Y3j978Zft2ekkaxdgpe35glx1kXj1oy3RhZm4cxNIoj42AmWlFNwyVNPDmVPDGKOz+4l7odp02n
ensSVeCjmnykycGPjo6uICvPQ1upzh/eygRdelCb+5rCige3de4AjlUHH4vvSnukBwPl3cZamisx
P1TdQoYDfql9x1A8r1PVPqRTQxRCHTtlFBMJVVDkmu+taiwaXbqLfuFRP7qqz6hWzUaU/LJ9cMG3
VOtRr/qP5ElqRIYG1YtEpeDJV01JjupMkiVFD3QokYd84O3EzE3nPLx1SwTamsHdZSmqzxGn6tOS
mw+9amZiRzl0C/PmVqe1iVTvsYu08Vz4cMQpdmo6lZmn6sl00Z81O84CLH0UkFLyiD3cn5N44ybA
ESwqoxKqoyoqpHrVJUUQjMAjC75ffIENqQBZMpo2UTCCwRaXPKOTalTtVAZCu6/6qkIbe0HBHyBC
m2i0yTMo0OzisiR44Rnf03x0xv6KYotlwPboxNJhr+XMpun3EEQ46M3iu7JsRtWlRbUe0xXqtbBA
JjuiCOZRikWiNtLCpQ4F+KnTg6saun5DJwfV2uU49HcVOnK0cAw65QjTqY4vS7V9OdR+DX32OAFk
iJk/nCth47hQHWFWRFtYKiz99PsHX3WJEQbT1FHlXlIzxshvC4MJlwkQrPpOz7j05PhDcOS6H5GL
RmVSj2SHCz4XGi4dvzzbo/iVdS8Tt5dVrdrOEv+bokeKG1QPWlzUHxG+eFD6uupJc1RjWmTQnbYd
EvZ9vxr8DVMs9FHVstYpIK/qXSub/uxRxPagmiTXtK4iOVDTNlLX1lHb5qr+tohh+jEEMKya3QYq
3hqbrjcm04sHOmahcZtVDVoxM2QWIuSKGLF2wOteRV9dk5KHZOLAEfWpCC94E/jkimXdJpzMOkoS
grbmHKmVO4L+cCOdH0XPIVN+FVDWmd33Pyjyu4/sEjBLgqmG+ejaLRay237AcGmdTpwVksUog3iC
/iZp3LDb8uRTKKwN1obANZ4Y1nNRHdJvz43oeJ1eTRhHAWPQBDcSNhNsMOibns/IOsy3BmUMM1Sl
VV9Zj4wb7E6au0YFqjKME0hTHeTfST8kfs0xY8BiY2ocL8hd/hA+AGM6Hsq5FacG4quLhyk0IQNV
SpQkVLSs9HTotgtQKl/vXzhP1QGgDbpIRlW1XuE6Fg4AEHB3ln3XRfUn/2IR3Wq/vEUtvvOqMc+t
m3IJjSXo/q55AMHM4abipMzzAikGkhLMMiMBRGvtUum+hkmmq3mkvR8k6DLbqy9elT6RM/lJKgPL
XSnvJShBkgTFhKlteBY9QYc0D0K3PFehzE5edXDIWFLbwCSnwLW3noeOlrml5bQxq9N4AqjfrrDa
6YVFuHwqngTjkXGMsqMkMrXi1mu5+sHWm/Gr1euLk9iHxu4FeLGxYa+ZSZlIF5PgQFCP9IM7MMvS
c9wiZHu9sbiGRXM3VxSfuh7TQ2V0GmfvrJndvVeS3EJ8vE8i82NImD0WY3lavNBZzaJ3tp2U86Yd
mq/a6N57jUY93VXkZ+o9J8ay69D+zIdnXbHoDAtAkWvbUOuqcFgvc4HpKyJ30E/bLKWcJcSghQkR
gr1DpXLu6ZR7d1AeoibSdwuWRhDGnN/qhFCbSzLci+dHk0Yf30B18Kmp2FFysS51gi/LgNBZCXZI
PY+nTS2Av8zakTABFUhSMV8TY+c3DhDYEj5JFIl5P2msLk59EXAFaI2nR6PjCOMY16hx5I2uLHmb
3fGhWN4sY5C7uhgwTuV1/5jTLJzXrXkbQThkhYP2FdufS8z4vdXjvUg6Y2dZtN4mOqb1No1QXvJo
DUPj1Y5xFSXxsMr1yd7GeUkoLnuby/nnmOHziM4z4jI2O1zXlR6k3YJJVLdZXmptjVD7QlPQo5T9
ltLX+4mzLmPINVbEdl30VEL0VDeU7ks4GMbWURtHlPN9iH+OnAkwEelnvTYP80CNvW8CncmHK1Qh
Tiz5pyzr14iRHzetfkauod3YLSYOcek1F+l9NUFlIMApV21MXGZJb6yJLy3l8AXzMlPDJefG4oN8
HTt8ND0Iz70atM/SzMIrjAxzO6sqAjfXzA2Hy+HIGcdL+Dv9ENuRTexz1WDzIzqekWRGilq4EYL2
wHsa5ybd8QbomZI+jlwA6FoKkD55LN67QcWZ3CQ5KM4VQe3xhUketfF4K3dQzoyNO5I/lIIq0mko
8PSb0ll78G3zIYQNWWEjBfJ6c0PrxwQ2k9sYT0uJXmzI8nFssMlSx90bLhm/GFjq9EllEBm6xGo2
ttOsyRLDF5bVsoZj+dNveRmsAbelQNcA8ZOWZfLEMI4jElO3hBEAFBKaQUJWBsBCRPwLFDrD9Q+M
OUFVODji9ALjLPhv7ryzoDba804MS8Fs1Qx8s/zZLslMZfm7rj+MnXyUJZgNYTW0sfbWegFmsKLt
h0npTGtuhUUnDO29XtNG1MPwRfJubnYa//AyEmWOmLifsb7nDby5Ivk5l5nYWBYZRmeebjQzwZ/j
wbVVP81EQmPncuca8TfDD4ATzcrDJIMvUo1aoU8d24hYAs2vfoHTeiwT2lKGogOUhOqLTYDiZN+G
dioepMSy66XtrwQcZm/08VoHgzLDMeDCR5CQoTrMovY20kgREofiSFp/5uBCtyxyjOxpdMdj2efT
JSMMHUAEEPt6ZCHOh1saL5Dx1dcPgDk3cQSGVeynR0jtb4shyGw55wwhggR3/00GPQyEMRy9sPzM
wFGtLNtlUIMzAfXCfiVcbq1KemvXE3WefZdfq4nArsuJG159dJdZnJGrJb23pF6s48jZapF45ZNk
NevTN9bhYh35HEtme7kMaKhsXUaxbjtjgASCctoA9qpKkwITZE4EgLFJNqDemICMjggkvTpAOVym
unGNbRhAYWLMtFV71t3M+WhtccRfVy7mZzoYzJWLD1SSnAhwsEs86w6bmP46+CQ+yYvzRm5q95BV
8pBLqzlpGYYhQvFLmZ8lbycGYOM+m/qzHzY3bseUCLhvRtifpDWc+sj/nvGF7ENEFg4GHBhN+5EL
vLGeY+vbsLP3hYjYLiq6u7xxXzO3KrdIsWn1EWnyUsjkvfajTRmTxyzDMDlklN/x6OgnIllwgKk9
icZrGVK5FHvdIxKOwwU3HTa8cjB5Ls4VB9s6SIneo68uEkycxHpxR1KM0uDw0/rvlk3zFlf+8l6z
xOfYyp8DsD4PW9rWKhEdKvveTeHmFMgjjmchPL9CbOUpXMRPLg+qbdtuwV/raJjDhgWn5UC1eLl1
NyL8LyNC0YIxJpIUofHKseELeJu9PTwtrXzGWF0EJWOegKQP14qFlFvr9+tuke8Y/q21HtmIFiNs
UCooaMrVi6eWz75ISTaCbatG5kKjJwVFnu4DAj3uXeytFNLMrz44e1pTV3l3P5rWi2D7wm2QoK7h
hqLnlYEbT3jdYKWg5xuPO75XPEwPc2vZQaxxpNGl/uWenaVx6ahCQ0jBmPY5t9gArDkOAzN/bSYc
kA0QjsqF4WsPW0mj/R64KAHIoVH9auRprY5ez/ZEPcPH4oAsBF2HwY0Y7xAXA3S1qN5EH8gLD9hJ
WAuAG0L4q12+AVy3UnaRtVDAwQguMFGHbK0QgjwdDpAQKfas+g+GYsoKDWzg2Dox/xhUzKprH7Oo
9tlM2REaJjyZTz7ZFHxwO/jcFyn2tmE00jqDOaTzXgvjNlJpzeNATF73swEww6sn64mIQPjStv07
le8FA86eu0KFVK165a3HFovQrf9X9s6bR3YoPaL/RTkFmksXKOlusr2Z6fEJMZbek5fm1+twIUGC
FEjKFS129z28mW7ymq+qTmVpCUKVvz11BOsyMdLm0fVrE4uLhaAbp0fCsADwO4jL+GOvVQhwlJkT
E9Am+9YGmuZyJ/QGJ3tlz+BBDpcEG4IWZi3raPc9kTXXuup1z/jtxUwN7UAt2saF009lY+6HMv4g
0A0USoOgbCQ6rU/2uR+4KZbx2PjgVu9dOYVUXtDUY7JtU1yrntoUbwLO4y1EcxSUXPtIZnyQhq3v
c8li3lfanpeQZSXR10Fk/VTRAsuk1IDZMot1Bzs1jFXdqzpxyKBg02nXcFIJFD5hU0IBMhuqqAy6
LsGkPgJrGFezyyxaycqnvgx0HLoZFr0qXy5t3zkjvoUuCHFHo2Vx1K+lYUhMut1ZzBAb55DFcQSI
4eg5yKeEIFvRyGbLCutT++P6CrEPFb/MVhFMjIJxSM9tkZ/bRRG22ry6JmMF569lxufElblLEgPA
tJUdIubXWjOUIIZnBRUZAHtaqLugDrf4b5DURP+ZlAT6soeajnMyxROzCEMrCTwy0qHWsKiNdDOE
nwX4urMGmafUA8YU88gKPpTxjmJtLu5QKIoUv7GWk+gccyciLujTK0wlGBL5YmkMiv4hZ5NGP60Y
hpYiCnA1MjVyUw7RBH8QFZ4Kx9i1pIAQxarzoBY+Q27igowcArslSWEVty5VftQcnEnS2yOU2uph
VspTN2gfvWTgXwbxtEpc7faP/+ZwY94UWQTONjFw00ykpNt4gMbCkhkYKhWnNnob5ccIyVnIkk6G
XQ0GX7e4SyIaVGtDTf66llFhGA2PLaP1Oo7+YjMlX6A7gFyMZofJWT5znqK4YSxIg+KyTvA7rPWK
E10Ui95XLeJKanHrYzzkoUpIYEoSfy5JKej0lR+k5uzDZbuKAd+sepQUrRCDX8ruosXyQBBlL+He
3+Jp/KvhynIuMNa2jp6dtl2Gcl0VwFjG45QyajE74I0GkWeSKPiwYzam5fFY53kF160NdqLsQBRk
3QcNgtStt+mlEXA1u1T+xXPxKgORe4bidYE18JoOKJ6O8lnpNlcjQaWmyHDYJjio3YDxaFdcdCc+
l7Fir3GlStn9qmr4kiOjnNq5+MgqQqIsSA8OxoGj1RSnwKnJN+g4VdMmP5uifa3VEi2GdsRNpqz+
X5n8X6YVVd36R2zvf1AmT/3Xb/bfRcl//9v/llYUcAzBzTMlgD5IaBHF8z/Sijxopqtp/J+6If6T
LEkm0aGec9EmdUfT/1NaUf1n3eTvcM9zsO6hdf5fVElD121URy7vIS3tP//yTzY4RMiMmuFAltEN
Zj7/RZVMhxH8YhYntEQ1Cebz5oVK+ewc1drrwMWBozhV272WLxM+KoK8esGTsPPO62gJyg0oqFsS
gpTpZZdAhNE1APN0STQI+eSA6nw5now5lEAuIo4Dlw5/kjeIhWfHIWw0ICSb/zjUlSdWdhS6DFsv
NXfDVaUZZApTcwfMoVjFxjh6MQ2JbT3Fezez7qyD6TaBJ7BVa3EZUCN0ldUGmzZVTK1qYjqOzIM5
0ebUd4vmVGFfDuid7Uducfwx/BlNLE9BEr5YdoqMdnIaBiNNYTEPkgNSJMzEhj+M9cGRftIZNYU3
RA21ujzw20EAt3/cWb8D67BwReS4g2SH9mV0fuviCk1KeZbE8VW98+G/kABwP5veueiYd5XGuGUd
ZPcuIcrCcFLfiZY7hIQptSTtx9XAPVbXqes1j2a2S5pTYewdMO9jQiwDjHim9EQjcHIgiZArDLEM
IaTm817rPiljHLSj1V9baDNGAUcDRdQcbCiO9VVkhyz6iLRvqzxS12m4VzfaYqAEss+q294dGDrY
y3hor02r80te83APC9FVla2S/lnJhcj0JZc5E8/IAyQVYF7qCcNoBxiHG6on91l5qEIO70T+2EJx
ZuyWtGWnic+J8+JIo4c0TFhmwOmKYDcxPMndY9bFHxioPxVOymYOgjz1e4SqUOl8De4SUZN1pb02
8fuUpX7Otyd71OMFJQ3BHdoM0OB0Gavf7aF5LdUSiPRMdu9jObEF1qXW2gO47ebWVumT1c0cBG2u
ytjMLK+X78yjHqPkOnL/ZqW3qJ8e+bHAhK6MSNl0fO1U7c0SYHEf3eCwU687btohOtkDmaL2oM2P
JcUZg6173JiOQj1aWvkktA5NznVvvJELVAiHz8XEr9bW726Vb1RtwfLAZTC3s4KGylFcyumSMMaJ
tVObKzs4gzpdbOUW59Skmm8MuIltbp288Dlnc3bSjrI4YOKDjb8Dj3jDDAZzsvAK4n9NcI4Ab+Tz
NQACL83ZC+29Hn1BWFtcPCt4CUqOuwe2DVgOwDn0+T6oKeYbcmCB1CEbfEepb/SjN/JdZeNiVDg7
gDXm8SdFDm6X3XwWjNt/e7UCO8PNuoEFbjJQsEEaCw7ZXtIcw/CT4/8Y3FQulLFzsrMzEdm1I8qz
7dBU9NpuGw1T8/gwR489gVFCaArx06WEgOqawAKoFYS+C+UBJXMV5MsLo+2XdQtQ2nqOr3VArZqU
l7ZJOcZv4pw7hu0Q5iRVMQICUG26gAgpykpsA4EjDBDzC0edVUEINBHhus2YqgXw+CrHs8s9u/At
Zo6ahPwUWJrwfnndyKin38TaHjoCo7hLaN5AE1UC+o5yU8NHWC4SkaZkrhq5B2Q2jOzv+gi7PUYL
ofYX4JRqJQDVwL2q6YYi8Q3jVys+BbaFI/vBYSrQSv7V4CNFydH5PCuCuXHd7swGjMJc+AZOiUkJ
OAxVjzKd7tCapRgPBgqSHtm7AkB4YsCiciJPacdNJXQMVvQl0lkDztUYj4ZytFFda+KzY/eWMnDs
l6SEdcOQSXE0etlexAi/Ca1pqnFQ9TMvI1RcOJyYRzjd5Xmyi3MGjhfEx33m7EtgV2iFy3XWDT+4
C+wZPRyr4LNPXBiJj9K6Gk3AzwdZT7OfazpoOln7MYGTWgfmGPPUcsRvszezkc+CmXxvw+yZrjpY
7Ak/uoHXuQBeWiHbpMYBe5nfq+eQmUUz0LowE+vAjuDsYimfdPtpZD5sRIPnkn82rB3hz52iIIyU
ZGUGsccAP1V0QIDmAGW7wkyBHW9ct/jpuErcO0U8BYG2jeevsTYpBd4VIz20OU+35hfj0eZHNVB0
l/NgxHmQsQGjZQqhrF1qRFw9FCCFxxxHQoiHlEmnVL5nBCtIu7zVLdNImiKwpO5GYFFFisMi3lVa
tU0SG5h4xjg5i64hbQxc424jrRi0fSOJXov8fXDAZIXVXuEdqEP9mg/JVxmztGshB9TQPlH9cBz3
BouXllxD/V7T32xH/dZuTzNx3UUIqtTnapz2CtzDyTRP+r6xmq0rAO7Y+GwsijpyhXpMEJuSyEtd
3lkWfKVu70t0CnvDJiejOE/ZixqFe2E1DxUbs+HUJ4g/kM9fwLOvxvI4YcmuQ1S+R9N+MlvAJ0yR
pxi5Y5rSNzcJjxC9cOj4tqGuW/C3Qdp7bsSuW+oPtkpsr9qqWMHVxaoa2+IjRza1xbWJlDNz+BOE
e79QbOSNaTpLEsFcA71EuNvaTYgFUQ9lPuMr4WGlUSgzc8b19srKjR/qM5lr8BW3L3rGRhPWxyhQ
fgipeaPLIKfAnWHPDw7Xr5wuZsV5T9SH0G08s/wZrad2fmsS4wD6AL3o2Qr+shh0lKBvQnNZN1pI
ldI3atB+ZV8+EE06atNfLU1fD419QGVyaI7fC83SmWi36RqN7aTxLXvbs27qzthhClv4lM05ythy
tIaIMiQeNLKJuhJ19IcQSRU3K/IoBVHyzZny62xuXeABI1NCkPHYYK+6CRhY2nv8aBtDPMb5ToUD
YC2P+3xZugw6zhzSyNB0D1mhbl40MT2keuFrxXvikoyyq4sZV1uj/R3d14l+zJCMohR/oEGJ+nIN
H3xosOt23Fv0Sg5y1Qn9kKUTH1XkN8ZJn9RNrZ6DaZtyp5WZ48X5l1rQWddEJ0WY71rkXoJwWKd2
+BAtO9lIK5rxyNgUPpm4zObOZEBr4iI29ZyGi8x3QlTuot+bxVn9a6ikjNEaBo4ZeMp3Rnesy2fA
eockSzG3+5rZ7MqIT4HQNOG6tWHxFuv1waZHQtrjqcTMQJccLWoXxXmwWADFeqp+s8J443JO79Eh
Ld1tGVWQrQSVQTGFe8cWtxRB54dguhlRwwLL4mpcKzM/MoG9l8MBBJcxl/cKtRYoPgkb3gpeuceY
VNVIXk82X27UPwkd9W2YNt1SiY1sHO1CxnRlNH3RKcETQXkQTThgj5F/cp80xD2un9lHm+Q1cL96
+yvqLrb7lOuDN1PiluMmzvu9m2NXaU8omBqD6jp6jRmE037CXjNvjHrchUbpT7QMyLz1CwKGxHaL
EJZbvnbvCP2hWDmaDwWhjQAOBCdxs1pq3pB9EOWK8BJY+brEJt5M9yxdCoGAnDiDtZ34HTVsPRU8
vjIadjl9UKifdj/sBNKODIjIyeS8iElWqR8MX8AQ0rmCo0KmLB5ApasofqElCYbwbQHfPsBD2WZo
dlX11GUOHQ3UE83MNsO7qh+diERP8oaHjrCovm/7wa+w+dtxf+ZtACL0E7oc2YS2rXg5ZzKKM+vg
ElXTin2Z8KW0LCxh4A/0HZlbf24fRl14tsGZkAC1TB9S2suQeWjMdr/T3iD0z4AEZXYyU39WXzVg
ldQ9fdfRX5Yqnk73Vm17XXNMmnTVtxJ0wrEYJI5/SIQj+W1u9v2a140JFCnepQ2L3qIRzT8nSxrq
txE+aRlhUoagHLdirVjvNkThyGWMybJKwcqmw05VT9c0bFDMHX4TBhe6u52m5OFxzojbFS00bnIO
zLOCKVkXGJcb2R9yqrq69JoY4D5opluUkoTXraRNZEKstlr+CjmgPA8uoUzW391S9JWr9lEpWh+X
nalwHoLOZbMcpU69Rplh6WNbaicT/4ivR0jfst2TyfZ7TVlj0qzg1IewA109XvcZwrwJqSDbxsQp
TLm1aPkA4c5c60r+itgR9Nk9qJfz4nVw+uswBQcmKwKTn4QBH/r0bK/GWsfW2XmNJlaCWJ0pzlPa
repU7pBmeRKP7pCi5zJTQoEZpkvFwCqirah0fpwFBoldFZq8N/X1VpCBb5ZTVPWXja9tNO+SqN8o
dHn0KEEJYAjFBfTcbyoVPD9vaY/i2HQ9x8X3mWe5mb4BrXlW1e6k/hlqJMDCeWVb+c4GF2FtbPZq
2B3ELDJGgvWrYjIypD3aaoHsZxwQzgO4HFut18VAMI4+IsaZY3KNp0/sHWtcGqRhl44jlguH9YZV
HZImp+/0wJNWiNkHnwcac4DeG06HoQNZnoF3ezNHaDcANMqQQM+VOKOSAXCE8wK80hsKuelfkoF+
EMnT351yjhh1eawsCIsTHx1bsHNFRGPlPDicpKsuwCH3UrRXUlVk9ZVVVzxV5gd8lXXGz0YmPaN0
qggpoYR5oeVna76qmBIRrUOuTn32LeKXeZj2tjHspg7fHM492RLtoI8dIw3RLo+rDIeZbWbZq0SS
B7JPyaLrXOqy8ox0T4RzN2ZIeqTAy55YhKvs8/NEsYthz5vJukvzUFX1LhwzdptjrXyANF4DpNeq
w0IcKWm4onY+TcIfo/vN3KeWa1SfP1bDtM20z6i+z83XQEXfkHIQ0gxP5BXhVIqRxjfLxfbWxbs6
PtbRQQ0tH/sUxTtoKoQeExojp4BKH/QyXSeVU21a1p7OFp7l3LuBnsImWuA08cKv2YQzVUF8AuYZ
4gvmEOsIhEGb2AXEhH/t0272EKj9UFkisavBrDe1Lgn2BM9dKWG+Vp7EK1FyFl18MIrwgZwDQ7qT
+vZ6h8iR/V2wjBs4qxVSPqEKnCctzpSzL18+RZfpPbZNygbqvYy2GqbhiHNXaKH/YKCTg+9Gn2AM
KJFhgONZEBV0DYYeMB6ILjDpGrjnfYgWgi8rn4nkJT9mMnkuQJVOOVf108hJxpign4akXOIPhRAG
KpXhVHTVXiaOqHK6tcawDdRmO+NUY6TCnlG/ShQrSc5NauORUqczEhjVfPJg5tfJmZ7trvaDmnpo
xG87THbjqu6x2rrVwUxxtzlAQLV3zNuc0+5RenbIm855/NLxLNlBAM/uodJuRfUkxi9Zl3vAgMxM
QLaQZKV5GVgJPVnkeLq/qsK2AIeIIQ+8J0hQOmwLqNZN4lkh8kTretr0NsvXiU46e6e9Bf03CDsA
7TjRii2m17IU9+xtbq4ta9aIlDoL+Zxyp05V9VZV4F+AHWrjfBjEq4UE1qQ9sSznMZw/h5yXq3SO
ZdOeiFCuUiXbNNpSK46tR+UTX5iH+dMcAWSZ43LlTM37qM4vWcR0zGJPR0ajK21XMwxCK17p0/tc
Ir1geJ7YaiuaUB3ykuX4NXNdFMnLNFxdfTNpFpmn/FCjWizl9G79aiSokVb2PjCYsyN3rRry5FDy
AKHvnsGC5JR+cGqNCZWl+pi/ydxfHJt8p2r7RRrvO/OkdEfXCV8kZ36TdVEErw1Xgn6EAwO3SCsS
Pv2GTTv0RrvYp67yZHL1TjDaINUWo7vhVrmh8vJZxByJ8Gv0tlgV47Du9IHo/i1JnxycVq3LqG5o
/TBA28fEMqIIk/h9igqTeg6xjdT8qEm619x011lvYow4QEY7LJznQQNVgluu4wZcMr7k8qc2gR+F
yqZwnvCMAd98z+rXPrGeqYX47mmvcy+EvmAzQFSwjkapewkOdykPSPlzbu8jkDCZ/mzHlZd2zy6Y
6OjaR5Wv1zedapHJImSHJ0rtjmlwL/VrrC3+HeM5IAi2MmXEW8mBTiOx8ZcufbVpscWEsEVZeg34
100CnQOaxNL1jEl4P9HKgltpU9U/oME9Yq3HhrvP3CTHztpETnyyi+QYCfceL8v/NWE/qc0RiLRc
u9MJt+HeNLvVkERrXQS+QLi25Zbh5p7vgdi4xJyiO/Ig8EyH2jsb4U5+sxKQyg/7k4q9SF5H9wlm
SuRrbLia/GEnVqJrGr/YjQBS4s/1a5I9OMltmggH3/JSP9boII/URobRvoMQ/0wGMJVnPdilAM2m
VesudJ0MZyK72Gedzd9prvmjwskuEn6rA/3ugDtIRKAIcPTUd5u8IFtXwcuYfnNNHKy4BqTdYhRK
XinNIJICtgpxsaFRZXBuHQOO3Lpjdj4qQ74N4W2xvndzci7CZN1X02OM4xOz1ac7oRTBGOpm/A+5
vrGxJkuEqUq74I/xVDODQJX641B4ic7+J6t9ymFjbuqD2tpezQ6rL8VpI8gu517wYGC210V4iIUC
u4gCu2bcYv/aYJ/ZtWO2N4J3Zf6zoJ1B/GZnrNatHr3lMoU6YW/KOvwkiszIlSSCdYqbkInb6A0w
svMRxKqN/175DO07BPVHoT+IDneqs0npkGmJuNeWzjT3FaMqJwKgC5R2GPqj3S9Vc9PWtL90bdcz
re8KbdMGv+r0xmneA47zapT1OtQ+YPuu2v5TH+SZtUDMgENnbm7ppUuuBRcBnTWKON9mRkTDy7y2
sYrFC0qvGj6q9NOKcRBkgL4q1noqTcOs29pfnR5xCZb8sjDKbKYd1A/lOt/KQ+w8lwRdWwDGROeV
lUkwXZ14d/Vj/IEn+kp8gvpQiELdpcy/SvO9GFyQKdGvUrNZ5sHNhXcbD1+mAm3F3ET6S2Sr564M
th3PtqL/Du4lmrVXTt8obO26VQC99ZnnyHqXmMCYE0aa47hqInZ1gaYYcZxQtiobOgCadRJZL4X9
HOZ/BSStJrjmjMNSg4CDRqCTXVKk0hsyCwR1y938scTxEagUx7X7ht4JDe9YkykeHCbCH99O1UJQ
crdWED2V5nRwhLt3DXunYgSWzxOkLPqeNzVnu8F9tfI/s+AzODiLKZEZcJv5kI/XJrtrzVhNLECE
ACOcQe5AbnGfeyJSnlyfQvtlieRr4To3wA23+nOJS6KyNQCx1m6gcacqaRa2kl2URRu9H/e2GA5h
Jne9Et3bpZ50uMlO+dY716vt/jCreNasbttV2YHyDZCtTPuadN/ljRc6WGHxiUCvgqTya0PSH7jY
5xO66vybyW1Uvyc2bBZHUnyJA6P61aFsONwNSBEzTBivStxwlHoxnUMaknbKglVlMGmr6zMgy9dJ
JyckfCplj/zFI3Y2JBl+i9d+flouDKXdvHcWn1067WwdDw3IR4ZeFRcfbvV/HKN2uV49565BZm1F
KXjPKC8Q1d50f7SZmioct01H8SCM99HYDVVLJpxpFY69pH/NUnVLc9rS2wHTzL2XFSKTSgWTRkg/
UK8loDKOGyLAF8yQYJW39bYbAR/Rj8Lg/aiZCmSRad9SpQg6l5wMR0dmAmWlbRsqpdrhUtr9foiu
xg8QFn9Qs08byYOPxSovasMJXNfuRthjLZlOdd/8jfjXaUkKZmtbOWIftYT5zGEbOtGxtJj2INNH
1TmSRzh5IEiBKmk2g39c+yaQGwOvZggYdxKYHnQ/KJ0Djn/ABqw0pitpZLJXWjvA0Z4V/CUMHJvu
7oz9t0GZJT3FzX4gcVAlj3PDBpNhr43qB5ttbTIYyQ9fgWg9C6kC9/EL2sKjmxIMnwoyS9BQcpUj
ef9YuorX6PlW5ShhEGlWTGutM6RWdO2tm+kVZtOClPRkm7go0gkwlvqJILDJAxvHkravRsEFGRh9
8DDge6FT/tZpwDvtgMJUbd/LlhvFu0MrNNGVECBqufS7jfTWlDsA+Ctmn14Yc+HOSs9MrQdJnszW
QXokeDButSJXEwdmWrPkPY3c98YJOfcOuOyetUwwdyPG3g84736intMJD3+pqV7M1bEWxxxdsVAE
lPzuYwSSHrTPC/QyTkjwr2qWgB4e+jlTA4+IPRvw7zj/9ArgrrrD00iVLl68SBckIWTxS2qRk093
IHW4bzmSKdGRY8nQtC8U/3ohiLYJjtts/zkNBfDliFce7JAdrAti0HQDYR4m8IARaJb6CzDbjREQ
DyzAyuUullspsctzBt0OXE2Csvvo0nIXJWS4O6TWZFu1wy7BOzEU7w7R7LJhGB2Gyk4WCtwAf2Rm
kXMSQCgZeDgKEhhKvZ3ah66LzlSbbgI+dyHQfblcw1KUOHUDEBtxSF8xLpFAq3fKIsKFyguL5qZM
b5a26M6DD/LeFDOtc3TTWZTf6eJC+dumo5E3Xeq2+it5z1aTfjDQckLAE6rHTnPtddvi3WJEzzyE
UgZciWBHBJafHNdTU1qHSi+uAR13zZfDA9k3Cy0Jtha7MBreW1GSp9ev0PbZ3BkrgLetYHEOvbJy
beex4G4ekFzIuRkWVrMpH2qqPHryDnZD3wfUiyKt7kk/rduyYIDwLsR7PHMQtbmKqBt74JGilAYH
JyLDi83ht5E2s7kzeJgVFQJPVVccGjP41gVvMebRXSzkI2iud73lqIQrbouhmpGN6jVTdzC6dFv3
ymWcOBVhfZfpvFOB5eqclVZDqMIhI5yj8cHr3MKZX9S6b1eUJTX1cIkd+tyIOSohwxwn8lNukQlU
K0K5ZcoMIfiJg97PuZTR3fOsZLjp7HnL9XRzIxCxBfS0drr5kMw/aSE2Y0sCrjTegmQv0bcm8SqU
34pBytgOa7d4c7RpGyYo3fUPZXEGZC8tunbsnwHlNJUboug/KaO2m8B5xmb8UJGYwJK4stcdcSK3
DPZ1CGES2Vsnn9ER5ZIU20TJXqSQc3D24HEzzI+52Ocq1sae/yQo0bRflXvXE2VX0XUWFISWu8us
4kh91MfPoWAoBOsKeinIfng3nJK1cSeBplJJ/Qs2ZCjYGTjKdiMvCX1sEZAXad6jfACdYa44Pi6e
Hm8gdTE5M/Owbm2YyWmS7VesDu9EKFcaATyhlAgw1k5BKNE4Cdou9r7zWGLGA2rbsJhVc/cw9pxd
LFZ9W5hMerTTEIMaG7C5l477O9jRO4gFrzRpUoqN/tyw+NFbyT1h/JgDloX2q8xDjlIFFrT5MTWa
Cwuqad5VJe/XrabT/d2RBZLBWyZAF/Nq5hdXgIxoQrmqMgqY5/pOxPZsjgZuLwLHrXrEPqHCsho6
2qzUb8m8tqkO8wzaeyRLDZMVOzfT2t0ALoEx6ape+AkGvU9UFHq2C1nBTOERlbhPI+IdfTPUl4rc
jgdeHv8f8YbOImFrNJwA3ZwwLZA4AiPMf02t8aPAwF+fhjNm1QxScfbelEG6YRBLDWPVe1BuufV1
UbF1E0Ytrc0SP+dA7pSRQGqcyUsSQLkfSkhdjhG/ZELlKJ0Xf6UrgMqUDlxrciOyRyEhaB94pja5
fqWoKjNz+Lf2tOwgjC3wYvM/KYhE9YQxBfjSnWLjl8Qcbh1ueF5/QD7AnGMAho8ir+/ZiAEyTHI+
owSLaJ+kNCM09DwyyeRrYjykhdSj2yQsHen6wE1JhbijxYisEStZWl4oz0LtsHA21ICn9bMmNbCK
eTd5WtteQNlxsiQRtOcMuQF2YJGO08cdGuAC9nGYoywfnt+lD6Gahn6XaJiMdfCkDuaJTRnMhHoE
6VoorOA1YV8Z6SmccYaYDmo0nc/xqugRmpVGBS9L6R3B2WLXlzPzo2Exmhfxd8g2qgYT5cNy/qM9
gYVm+GRYkaxFDUxFQa8ZA5TNIWt+iCFSJKz9Mo2dWBD7fGVxSrp2ZveQyXba0f5ct72nNDBSBnCa
XmY6m6rl7FbO02LeSG+V/omb8IPbuLOyghZ+kFX+1mF4jmYDppfCFUjpAP3WhfhYkCxRnnDFs8L6
1MA3CgsueMyGNbAuvQWTzNl0ejocrKHBdz6KHz3k7M2EWWyQ3maT8LOJQss4DbeBPbyE2AyyMvNb
erz8qqsC37BMPBADWkPQtj+24ejbOmGoOGbTM1E7e5PwtHskXHeJxZZAy0GzafMrfTg4P2XTUSiO
/m1xxcAFyuG4CBUmE2lIQ19219T+O1KHhZJtbE2LaL+mMoNetClDeTYalpvoxVK6eYOSyCEh7kH2
utULBhx3PdBQEVlqcBBLsfeUWu3WLPt6TYVWVBcuP0XPqJtTHzoI2kzWfKcTjvCBfEULC2EXR8mf
7CPwjWlL6dNVVyxxpVadPysHx5NhVKIbj0TvS+2mGA+ZrRteiDuHKSxwraUQPf8KU5kecp3IgarA
8lLxfa56jFLrRG3fVcg8aojVymnMfV5kctM0DQyWBnJOnojHQrXnUx5+jkUOeUkQQe4DLt1URPlZ
LkAoVhZXL2rD6cgjBpumj46FA9tWEGfc4toR+/TzrJUbUxi3sROJHxWEiOyxYkxuUoZrl35UE6HA
/88h2KQcsaI3POeL2gjo8yz9z5ELRC+yLAquA3JXy5PWR87Zrpm8Ea7Dv0bXZafIrVxQU5YWJXSt
2NB0+/aEHsDrHeNK0KusRidAEBoEAXaTXFqYfVXO9GmSDsK6zms9mlyIBJ1CNEzmnhWEV8sawR7h
QPOUHDoZYIap1gGoCTxtdQpn2rY8uw3aLXa2LUlqanPYZMBWMJTSDczn1vQ45sGMnRdKQQ0uOSQw
tp50lAk+sBnYHz6XPqU8gCMmLQdHfNFs4xGsUEwJBIuH/qFh9B9pA3CR+GkIGBDni1CkQgdgwC2I
0mF9DoGh1kqw6/TS8V0NADUIXd+qMNYVueZci7GYvKILnit+m9UcZTHk89ImcYTTZGTM5DCnItKb
+URt7JUw3ZtV4OQg0IBcacibOVXzvl8stRNaSBKNu3bin3LE9DVHysOoNNfcMPAxyV+e2JJhNvYl
TVGAjEzaXc1pT4woeOR+v+OmxAVBy1BypwBPmUY7ZkJALMLXhUKuY1Y0QWNPyBvpsKlSM3tQSmNc
WhZnJm3KRXaRuilNO9ywmO+7mvjrhDDrO6AxVlONJ7s31HKT68Yvhya4t05Rr2E63IRkdBJp06cb
q3ArqXtdRxYtvSb1f0WO6SNVMcjYooaJ4NwU3PYbaCMF3QzNT1YnLSQjPWR4PvwFjD+KOZleguZt
SO0HXRfWxVLEM8W7ex2TICOmDCL7bzaa1rae4UQEDFnypN6PVBdSK9us6Xfm/ErAc6/19N8AMuMD
eS+bGCZqjRmCUBPEWwiyHrFqBg6K15u4dHhDa584QrBOx/gxzJkfD4Kn16rDnMOq9UqlywObMCg3
rQI4jy6ga9q9ZKWMNOqZiWo6Vqtsu7pc4svtGvKnupvkX9iLd6KTCUtSTao4Nm8E6wgTDq/g0chX
zVEIypYGMc0VH5ox/YazY6Nk4DdVp2FxvL/VgqshmQ78fQMfaQAJv4IgiHRLt0WMhz0bTJIFc16s
Ybl5JfY5P2oxQyk2OM5GqodEyU5pWIGRyOMre627SXPl7Cy/m9X0kNg7+8bp5pQ3RrQLQFvw0xQv
vTozYOROppDA5P48bksVzGvQBzvC8zxoSeoFJntva5Pxtmiy4eDCUSlYvjlG+YlOSrmrZb5PWUyo
HFa4Y+2b5TjgcHgou0jz2Ur+hhA4mpFEh6XyoEqDvzmgrXqeyWC0hmBSOoMlUU13x6PIs8N8BiGb
LNZYPqHYUnDl5O9UZ2mnyp5vmF1TTyH7sjDMCLPbYNy1UfPpjkCDxL3Z5jVXxzx/MovQJUk1qv6Q
5X+BSkYhLcu/ljvqXCiw+cZI2+N9mG4FaTctzY+49Gce27I4/Ct7Z7JcOZJm51eR9R5pgAMOOGTd
WvDOE3nJ4BDkBsYhiHmesddL6Hm630ufR1a3WiXJSrWvTZqVVUZkxOWF4/fzn/OduGqe+zy17hmq
k33HGrgqY75pPa/B1AKAajPCrvEZdlxrVwEmmV3QOjsa3yxyEpbDzgJvWtu+gLmMtmYUVDsXl0+U
Occ5CF9Kh4/PNJYXKtDZcVtqZDl/qQ1kMHssEnAFMO8sX6AwtwJmIYpO1jLoJIlPQUt6iSJ716EE
baRLvrJ3gXWCagTAmaP125RAIwBiLUak9J790C3PbDh+eeVydp2EKWr8ol4R+mWmKdN1c3I9l5Vz
upfBV8ORhqWyZ2ilXsBoMC1aFbDsIHtOI6O4SW2zw2TZP5oRcTIwJHIbCp+rgd2fev2WtMPCP4We
9zoKiENujCWS3qaWRLX3DvF011cJbwD52XK63cYuN3FQ9BU2gPaxTVv+r6T88usCLFDg7AbCgim3
43Ua0zrsMw8ETXnnhWxcwgHkuoI9ugJ3ymE2HOwc+mo8QTawx/gScW9nci32non7qqBanr2ZySsD
Bkv1UDrXPl1sqrAwY+RzxX3Urc6tAJjiZd4rUuFPAOq72KMOq7c444aA+o45I7BaliMzdRoLFJ3i
VHbGq0sd9D6bg0vR8bDWUngkRmK26NJ01mE41ZgBi22xG1EcJHV9rsvqsyjPkVP9tMRAo7Vww01p
VFe6NBiI47laeXGKKkN199oSYm+lnEndBGZa9uRK6RHnhEAwcHhbTqRFV02U8G9CpPHyJqO4fPBg
mzKAlcb0kNgW6D4DSqX03tuAc4OX9ERclDc4cXg82TiH9mObWgxQ4kofomKXBVv7d0ObTz/kjHKL
jLgWLhoGYy1MmzF9Sclvr2c6v+hzi5Ah2sdyDk6JrJ8hqWybmL1qyOiud3PfrNG+UxDVt5OhLlnb
d9umy9azzd8bNORr6fcfDnfVMu29i5OxTCP2l2wDt3gt1USMcgGp3Y7+kbdGckmj+K3tenvnDcV0
SKL0NOYxJBcgIixnZu9iLL2xp8DmtrfxOrXpbG3J1P+oBCqp6r5qg5VJow1cc9d9QhGjzEGDeR3B
O3HgWwm5icMvTI4RJiOzWi5Wbvp3vBDjrZEoquAamzdirHCwFMtHFI/2bYWXs7G9+SWDkGDDQjrn
5RVAQU1OeJNPhPKm4sxccuqCzj8nYSmwtETjOkS8Rl0veRB7k8w9nWR4AbmVFaNF/JJNapxxxY6C
cNPpt3WRU+lqOlgiJuKL+RAxN0LsssHANK33Vbf4qLsUj3NbaiYTwOtlSiigdREtZoCkfkgpfQV6
JjIj8kM1Gc4kEyS25p1psRuHHwJvG0DdWlLktxmrV8pP+1ubYrrVYgQZkwdkNzNivdBl73FLwLGB
onuTLBWSjMXX11H9J7AwqPf5siZfoNuJLH60PeaVPL0wJfOFWXiGkAoIv8vy3VAScCRNKy0pR6Ko
UCPryHvmFWet/xEW+nvCQqRm/kZY6I7Uzf8jK8Qv/jMrZKk/PJP4kGm5YAptaYEQ/DMrZLl/KF85
wrRtW/F/6phOUf7ZbGb9IUzL8hmE/9Jg9h8IQ8f/g/COKXzpWKYl6Uz7e8JC/NK/ygqRURKO5/oC
16gPGZF6tf9MMBysEOxmgEuuMd3PxpxxNqYGyyZZX5W28cMVPjgdO7dhNNaV5oP6yCeIqzQKL43N
rn+6W9xSwuSw7o0U9TClysVynOemqxXYDGi4UfZhBAzKLnXUnsVa2hm4LkVsrBrTI3bAAVxHuPrC
oTx1s/0du8NnN0Bviyq6mz0aImOWsjCzdi0pEWZgsOLte8jTta1pRaPEHFohvSUh/WVFEDKD1R9t
c+vYnbWBuBXQNXHjTvO8tRYSoAzVF49VXBDeu0svds5IC3MzykflVQ8uOhIW+tpkVUqUk/cXQu4v
gDu8DbGDriwZ+JhliDN2MX5KOWHIc5M3yxiHdSf974EQSNyzKZsFVQMTmZ1WJdqRzMBuc0GFI7RB
MiJ/hTncJE5RmF3BfGxvYwZbenTnK0Te/tiGHT4z+LrQXfZJX5irzqPsYa7wFpYtGp10jyA2HLRO
ShQEwWauVAP8V8/k+uy4A1b7Euh1oNFZ3X4aPYJbvJ2iwTwQNf9wcn9nFQ0g5rFEyNAN8NViNrTa
ma9Jj0cuNcIXfgS3TKvuYUJX8Lucq5K/4HGBXhBZXBnBR9LP5kRbXjkJigEdW1H5kXs204RJGJt8
2HmILHbnJLnAt8Lbyd1PQvq/wjb/WWA1bNF5+4CEF2gDBX585Se+cx6skquiGTCYoxKMs/EIO2Ri
w0WVyjzQDG5holH5vB3TfINHfNrBvOcvIJ4qgSyTFj6GgzTe2EF9wce1zml5IeGuVpmkD9PvJDCt
3D7h2fTBC4ASCuzgMy2jIzkdFIOEq1/h2JsB5slNbeL4sGtmyrxfbiLxUlKkcLKH9qEvkSfAMTwW
3OB1PpoPWAZbtKR7bIFE0bN0D4w2P9Oa+lxT6IXofJJjU++CqSMW1rvuWnTtrVwIA8Wt720IbB8m
rJo7t87S3dAR8s4Ldfn9j8U80XXvb1LWWathYqjJBkqryyp4UAbdHGjf8Qat/KfSZl0zec6b9yA7
Cvs+Z2W6GkLE73EERhaZ8b7wlg0lr3iqXb/cSkI7kux/Zr9PqmhvqfHBqDU2OHAxFBPZLXYll9Lc
YfxhyQnUQj5lE7Kc2Zg0elWkuwyKd2VEvU6hu85ww2W4KKN6Pktiy0Iq0q3TgMLOJRNx6YIjCffN
4KDKVMVV+BTS9bn7NpvzqXUCfCz1z7nn+XK9EmG9g1zQMizOyt3XCn1FOkphM4AET0kG73QLy4uz
MMsK3YW8AGXbdvOnausauwTbKvfq9KzIjcwkaj2Qv6E6+RGIO6t157tZF53VXiCgqHPkVz+sQXwY
iS9XotbFLQkXfrAYFJ4BczjGnnhtrJbUeZ6f8F6wNB2sF0cjI0VZP1IPP2zzmvjV4LbVnW3ACmVl
ZUI1pPOgPHo1MvjCBB8v8NAgrW6LUDtepL8Bi3dv9tA/U+/n4EuBx2DId2C67pCCTGwGaO6KdnNY
1jUstyDb9DmgsiV2Vh5f3a1ZXs26WTtcxG6q6sBPLz5HdCDdtnodKxnrEw9NXOCAgMGBCRtUAwa7
x8SgP1WoV1zUpsPzwiH6axDd0QlCyuzKBfbnlDwpGG7GAK+FByMG+NoRx2Tklx4kZu6Jd3GtBaGU
u3wZ4bbGA4yeDZBtU8XGbWwz+6KVhTdNI4xTQcpmUw1pceyIndxkamFhNyfoui1lyX1PRWw8WbwM
9ktm9Uf+ij8Xo9ckIs7JYTuXsO17kmE93AnL7O7biVuZDTU/GI84wFoT5ApkRIsFSbsuWxiBmeRQ
D90x2QDmvkb8cWiGin5Qb96sR08eiNOu6XgmthETuQmmZcdd6VZWc3saJCEfQv57dLKVVdRPxcS4
l/hsXVXwHbjOL9k8YtM+S2TZwndhxr4Rd9V3bVQZ30/zs5wh/xhsA6sId5dHUCqQoy4Prq4+INZV
1Tty7fC8xGavWOUD1gxNvmvCdcb7NjgKp6V6udtWDeh4ZZEkcWynvMm88lTqb+cU5j8b9kpsnrPj
XNfRIQnZcqD6kEpCkBgEXwszR5LR36NZ4FC0gotNASL595ENfxvQiYz8Ath+w1V8qwb5nrKB35iK
jMHYRo8Sa4RtBCYnCLzfXLdThXmAV9B6aOR4qYdU4mvkTR/jHyHfUT9UnC6Utfg/UJAIaKbxuQGm
r6i2E6zr0Ilpq0mCd3jsV3SEHJc5U0MCOhQJqZNri2J3TAwc9a4LuTZcuMhmdBSyL8DjZcPxnF2A
noA9JYBPSs2jU6CZn7Wmf7ZgQJXmgYYlZFDe83uEi5BDFWpoovmhbi80Wsi48wKSJ4tumyh4dU6o
toHmj/oTXIlKM0mNHDopkLxrYPNJcqKLCzsLtnkZiBhukJWmmya4Fp0ZS35KDcS2p9HICMvx3I/J
3q6wD7TleDcAS78xLMipfEzcTM3swivhEdE7xIPK8q25VeWdMcXjth2gsBoxL0VTk1kFKuw+AdYa
aGpruzDwD3b5lGiiq6vZrtLkJiY075XyIYz6LG1vmB+JaYKFFeBhI54sfO/RvavJscmMqcsIrV03
sgJrM8TaXtCuGSXmsWdz4gel3Mzx9BiL2xY0bQKidrI2iSbWVh33JA79emOCs0UIW0cjiaUK0C10
vmA3diQRXGDLoHDZYd6LRX7YmpGbAsttNTWXQwQ63HAIyoitdWTejRazAe5Qn1ZBhhmfTpfFvlMQ
3tbR0Gb8SQQHE2OW1MxeHmu+gybIRD1eOFhoMVtuCDByq++pQWO9u1e/KcDggMGlWGvaebHrJF+d
JgZPqkIEnMpwG4ATrn6DhRcsIXU59GuYlqScwFVSlkWJpyYS2zZs4jrqkNLBFdeaWxwBMKZ/CJKx
enagEd0vFJ6QCICHNRDw2xmeuDgMzciIKaoovzQCkhxhXGc0hZvcAVB2NEkZBtC56Vh6ALn46Q1K
HfMqh+bSF/fccNetDZHZH/eDDg+pktSFAJ5F5DHfux0cZ78lWdPFpOaSCYt3NI97LLcgwqwKlakt
oTW1x2zyxiduuLd+nyscJIN3nNpp3AnZPJABgik9Y3Xv5CP+ATrSU27qoTIFQqzFXlYlr3yW3AU8
q4NYHRh4OjjIASxtPbYiNvs9R9OtyTtejP670tRrY5646APCnjURuwlhY4PAhF7OP1YG4OwJ3esY
A4HLx6PSDKumR3pJoNf0skyY8cxLmSIW2GmVA/NOeNjq8GqkXswwVT+6JZXpuRXtnAmeTT97t1ke
XvOMI93BpUcGRwXrmoxsH4JWROQ+NPVblbyZdSdXlQQNvPhqVYEpmkv54QS8wduCONYYadyBTDe2
Y71NMn1oC4k5s+ifGhc7+FKgFFUkUGi644xgVZ9mlOX4/ruiWiZZBK0l6SfL82cKpsAaJm8zQDbI
h5SEBWBKwwlb51wUcErM9iSg9R5nwRfeGjY9xeuPWV+tkrKjPoha5e3cLv3T5LQP1VLOByS9C+XS
bOP7kgVxsVBdVPhP1oTimVpsxgJYAVtBO1MOhH6VhAB5dT2bN9QYcPDEtyUlKZpIN+A4YG8e0q3c
D7vM9zDOtwmyt2xGavT0v6EwSKbhgzWY8IjoLAUz+1wDyK18dtq4/kDhpA4HekdUs7O+qyZG3MmC
tzyOzktdOZgc/E+8BlSg0oZm9q9TTy2wwKBUmz0o4NT94KT8QfUcxsaa6xuLO0H0DOGdtq973zi2
dpdtsgCtssi4ZLplVXKkWOTWM4Lu7TAc8iCQJx0ULviiHVmt6g7Bjn5rVMclD4lCNbwfaMVwZQvY
wcruaLR6zU0OgGHuDNZzcAZHBSHN4O0uyDBVvJPrVO3rtDqYSZHsfDN5S+lFJMZRtcdODl9eFXLA
4siDR5HvYgsk+UD8ZcoJUecFtdA1fiCKj/krZQk1RTd1XH57WeCzRgqWnTemzzXhlTFvoBsVpB6Z
5jcxDwXLiwCshd8DnbqmJY4BusPXuVvCJDeQ+dwKW6LgB2/41n60FAFs9uH8wITJjyR1Uzyoqb5G
ieY9xuvRtsU1ixjw58a5gzX7MjR4J+qaMx6iICpni+DIWnBDlQjsYYpFtzFGjTVSOxuY0SrBbqWr
GDWS94nEY8USAn92+WjAKF1FDPU3IgTTbCjtaY+srywrn2qCwAVq2KkX5AKw6fBTyNt3Y5hOLr2b
N44zvWZFionFSX+6Tt0cnDZ8N2NskQb4wL7F4UGQremqYS+keRvM3h4/xKMl2nOoRmLmMztZGIE4
hIqvqgmZFD31auf+e5lKTp3qzlTJYx+RQkmNuiD/yM2ZxEBrk5sdidpQZFbuEgmLiOefR4NZhh4r
rLPpuB3cBuuPSlcl66zdP1S0/08VTVhS+uhNf0NFu5Zf6XtTvX+m8S9Us6KLu1lzbCzz33+DP5U0
Yf8hUapsNDN6PyzQfv+upAkLHo/rCQVFRwti/yGjmX8o4YCQdJSjsL8r6z/LaKhy/C4oYupPWe6/
/fPn9F/DX+X1T5RO+1f/+78UfX4t46Jr+aMxdf6VjsZ/gt/fczxTgPDht/zfdTTPAr7mKt+nE6Fj
jiMT0lQYjc1TY/0YKk4zhwomAXarGL1tIHg3K6wsabTx4AtYOqrQMKPQmktCDuY/70peGCVbI3fa
u+wxhgxx+RJOtI/TwshtDoePDTaKOzgW+32RUmG3vHnWu2OQ6R22Fhcg8MFbFAhSe7wWeojW3XsV
4WTpOQpm8Z7/tDr2NNBaU+QKys1qPANJzubcpu1+ftaV6GHanlPKqPkvoGBh78BDVa+T/G3qaJSy
562qHqr6pQAq+JaHjxWcGzVdBBmVYkd8255RpCCtcl7SQnmPuMDd2JU8z2QEMQxagkMVWIffXIzq
XpZ7Dw6dofvBqaUw3ors4hOdCiHnR7qSw6Pj1fsJzAt8ESP1A662G0zx1XvJqYP1I+j3XUCrs2yP
daNz5XQ8mSsFNqYn7mYAdz9iqFnVFGSar6l3StJobTW8ZnHSAAsemH+EA3/s22v3HbiEqpp+DWBY
bMN+6FN5dCK9KiNwWtJ7fu4nIBNgGSXXfabQgl6qxOl39OTSrYStjR+aZKPTsU5wNJCkTnc5rWN0
yTfiVQCM8KAHhNsZcrWttl3MYOBdBjGAHniJ80/dTtUSmvPoAWAPt8C/z43xrjYO8VJDWvdQo9i4
YIbSLa9LwCsFtBsZ/Rvi+hu6FYDi0vABty/AMyzEfe5M/BAADLTrBkBi4pDitX0+XeSaqMbDkKyH
/Wz/GP0IUVUdmoA1TZtdHEJ1Rb8cbe0RDC7K/UEhB2ChBRVyuPi9ceNi1RzhQwfBg98TNrNIA9cM
BukZxyhv3Do56PRroh5p1Z3sJ9uR1yHq75n0fS47EbZO5GOgfndTc1bJcF142UZ41EZczUtNMyCW
dSc956RU6gaRQS0Hek++BoofPLqIz55Drcs9zTUxy7SGytudrd6Ql3IVU4zJTEMRL/B7OLe09Az+
g5WwmEWamoXatcmyqbInlfKlgZSYgL4wYZL0RDuDkVW9b5zMgnRPAbCK1VOUUFZn+yt2Ygcj3jdV
dLVpR7WiZdO705pNLfJSukpJ99g7t1+3uzkYLggmtXqmSYcsN+v+foqAv0AveV5c5FGK4rH1vaow
uCWishJxxZeX5xWLxuTnpwxGdSbem+XbFk91xu84sy4bcZxTnMyaOAcnpZp8J+mIR4eJW3wwkd1u
iS5BZIQatI9tdWrJ1BKcehy7L7t1b8ICB2z8olS95nq186J0R77iBfY/mSRUA/OIf2FjTHdx8e6A
xjfrxx5GEcZ5eH8E8DNiv+Nbkh676jNaPjw24AJ2sgz46vkfmX0PT+RhaDTFE/wkX6mKz9stn3Sf
HQEHdnLOaYxpczVhvoc/pM7AFs22srJNJMU+K0AcJs4ACuZutqhuBCxQFA1AzHgX598DJ5FnauAg
JTXppsjF1q7kIa0+Ws9eRQNkCadYT86A09M/hsOTHvoE7SSmuE9MLoH2Xe5GWy46m6VfgDZnR4fj
IkSdHRb7ErSeFg5wnjWHOEE2MU40nrjc8JlFUDT2QbN8JNjhe+/nEuEZwNZKvUwXvYPDd7n+bZKh
gJ+RhWLTeVxqC4ur09ClkJ8WB4a2S+a9tbl9jAGh3xY7hu1D8MiZNhfLu1CFk986aMvjVFU7K7BJ
x5fztSGJU1Tgfp1BC53Ll0OlBLORO5EQMppLeTSYuqcbJX6adfyJNxHShqG2oT95RyHjZ0FsZpeE
xqcfuSdPUrAwGeKE8f4J82uD6RuYidtkck955o2JWWU2ftBQitjc+sMGgCS1SMlWsH5BFFXG2mnt
eePSEIDzo96aqv9ltWgIFCCN3LbSifUQRkbXj8G0Tvd1TItjbgODbwcXJRPMt9briy56xYgEhdEk
diDL+DtMTH/P0Y7M36csiwu2Uc5CFpHsZ+gPKHrB1B+oA4gzvEQ9JYE1ZoOpAheLvDtsYcYS2LoX
mdGwrV77QCWjAkanh59VNrmFOTL+BrsNiqwC+ULyb8pKCEdu8oti345PsCYkWdI+xGjJ1Rs8XX3T
dbtWvnTB62TBnFQdVIgxuzoBVIwSh+Len5qvGayCEW2WKLku8wSkZvbzA9VRZEnJH6i6/hRxdz/O
zkdEbd89Om+5avDrQYrRmw5v6o99Zf6aLN56dc3BGMy3gRlvu44EoheFO4e2xAyOC2yKbw63Gjdi
ow4qXjjfQHJmce09QJ259S0O+9gHyUFV7p0VeAPYF8Io2byLBVbQDB/qBgsCPeRLv+HS9gQ0qj5m
3vyWDOMH3pxpUy3wWKzBXVUDdvIOLPFItEh/Mxo4M/Alqi5/bgPxtJgpKddaPUTNz25KeAL8lkPM
pmDd5EyGUj3vZ04SOXInS5zopcamC/MShsyydMDABvVkDIXCyMDz4TfjwaNlN4rM/sQc30KNE8+4
ZCKapbxgH9CNPM/dZ029CPuN8qblwwHXXiTHnly7XoTDoH5epgmBRC/J7dYa+drIi8n+XOlFummb
6arVy3U89JVetqfVbyMWmA7ibESV2clLdvOOXtKnel3f/l7c6xV+n72bPpgcGDgsEyNiCUkbi5XB
Bw0Q+tXVVoBOmwICLkQEnzEK1DgGUpwDQlsIYm0mUL9tBXb4NU0dRgMsNzemNh8kZMq0GaHXtoRG
GxQMk5bSdjgZC8eD4evjlx2iApLbpNjI5ETQ32ocxFwKYMnnlZuFCtcg7mC59JKFaDjpTBQA3rIx
R2KcGCnSEEsFGrp/rnFZzMWZh2PgdmsCk6OI2L/zqjw4V3H0CKFrfrHQ9Skgt2+xyXxgtNJWDvoz
8QLzhh7ZYkRV5d8p6pS1G2Wa7fjoRgrPfX0bmjw+HZ8N9D9OgtqpP+2GUaDRthIfe8lvmwl+k04b
TxA22b/hRQlNTCmdtqdIbVQZ4brvKJc+KW1i6bSdBYzt26QNLom2upR4Xhhtol3eZq8lbZJbB6IZ
eQz4yGAqoZf0H+FQvy7aRAMkdp1rW82s/TXaaNPhuFF++82QydpAm3EEgfFiKJ/LIjzX6GMqnRGf
h5IsLV7bRuUv5kThCq4wgkplyHsS20+4oFrDxsj12jq0Yh+/rXOdtFlo0LahXBuIhLYSedpUhOWa
dVj3HmBdgkDErynV8NBrd2nlMiUqbU8SqMyge1DvtHVJ4mHyE+mRtGG245uypQ4C9nKWJuTGrX1t
su5U2g4F+ZdkhP76VnilJm2aEto+FeOjKsuzp21VcIwQQcpNucvwXEXafFVrGxZxOhRPbc1qpM1P
rglvY9g0+wL/VoaPCzmfuBE1NARzeIU1E2MZf04uD9oCtrAY6vGEKbxhqizRZMbmnP22jWkDWaet
ZIVz7R7jFKrIHEANyXGcudp6houy2Ie40YR2pWl7WkPF140bNcOBBUFqsR0KbRQh3DXBTQ/4MmI0
xkBZrzNtfRvxwEWl7eymMnsgEfLVaZsc94HHSBvn3Moqt2Y8mbei/MqxnG4rEzp1F7x7DrB4Txvw
4CklBODkq6PNeYO26eGzJpiGcS9YgH6ZNCbzAhofsXyALtRGvwzHH1ZYfxcCIWp+mwFxBbbaHugS
rwJg5tGSxn7uZGgbYaQNhf745f02GGqnIY7DaBrLc2k4zyrs5M5ghdME5luiXYrarjjgW3R/Gxi1
lTHG05ilF+Cj3QrTZKWZ6dtU2x+FNkLCEkw07J9J67dN0r7Qgzhuem2gJG75UmlL5YK3Er/U0dPl
u9p0GWj7Zde+LNqOWWpjpq0tmgZeTbI6FGdo++bcrR1t52wnLqiy5O1aa7MnLcM3k7Z/kkWx7uOl
o2oaoTdxYnMjbYpimoKR1Z6vlgdt3MgzcrMG1XpR821os+mE69TV9lNXG1ErHKndb2sqHtVKm1WX
zsEf66BYayMrUCPBc4C5lajaNdB2Vwff66gNsDVOWLeFBmBhjfW1SdZs1X5xuOO1LT9kWC3gvrkv
UxDgfRM+uakLLzyW0ti6tfMd8sbYpmjXRt0BMqrM9MB7yuTG1f8272obr60NvSzI7mMcvp62+nLs
8gbQ9l9slJtYG4INnMGVtgiDwN7Vqf1OMLtvuSS1QXKhgZn11PJCqJOKtKq6BJKrItwO2uyK9Bi6
wyvsAx/BQL4OIbctXkpvJoCuVWxDahkaCHZDTOk3xZw5IGkiGOz3qIXq8LdyHwQlK4bm2SxUCx4W
f0035z9iG9O1lSMI5CzgbvK42+HSvssEWW5V3ufaIdG1XH043M8mEu0qodSPUwaKWk2ZbksjChHl
k3LSO6dHS1cT9RyGG7Vr0639s1SVlszHhxEy7Y5lRLL15nIzWdUCNnCUt1jet6qPiaU0Vs94RYI1
R/dtkUZYGk5AtwrCo33MytbGFX/AdnNji9C8r4Km4gXKnGmO1Qa7Y3h0KOBazaP37lAOHNaP4EHk
iUU47NzgO06wgKo0Ug8OOi2w9IBkDpSuxBbM8L29N/yMoB8Og9Fildq1Q7s3C/PU5Wa475Avb4ze
vs3s4eh5WBKtcTjZi8mfdE4xO1IbLmqCNgMW2vbgVCLYZqbZrV0okUPbIKUMxTutDqzwpUHEazhh
/19WBcU5IOVA51I1yUp0+mUBlz1C7ked5LPbpFVDEL3GCFWP7P4HFwQRwPN1QnNbrvBctgMwttlv
QLr6pB0yj2aDZVDylCxc/tVrH74yAMjrnAQdQFSLpzVYnvwkUTeGF9PPqi2a1li+y4yrnRzqH2Hp
fi258xWp4G1uZ2PbejizGhhWlevv86TEXhUPrFV6mlesgJLvOnYFPnk6tHhS9xXNkHt8GiyiSMdC
yzDT/tzitsVB436ljkHzWGb2e7PkvtMlCLs+Ll9mwZ2Zwh9I2oekwT9aGi5cNiVJYxmkTfSulETm
c9m5xKztyjuPqn4fk/TgTe9BF/3iFQ02GYdnZA7WtgGcGGLWJ1/LddHquazPiOM3XjdhfqmGM4S8
ybN1KZEvebWSJ/cMzgaDyjvyF/0Mx20OSSXUIb263rTcscXOTyR8NX4W6xU1uv6x+cVQ+sUrFCkP
R9+qlbwsJlB3nc/QsyxjTJCEjKHy3E8mZ2YOD/Cb1SdHqn/Ypg1gdVFdohgFrEnHn9hUFq6wmIoM
rmqzoc9WMIN0eYAd8Bv+4vjwdp0tXtvEk9R1wdZdbAwgFQvTyiBsk6npJUna69BIxY1GzwgmYEhN
MzN+THB6k16+5/FA0Q+rZpPphIWh0rWW2PUYnE8S58gKlxPVQ4jfRp+Km0oxF1WaHbfk6YNQ1Rf8
U4gJNsi0ZM7TM09nxajhTSxrF9I9U2cQVBruSoMXm+H5+U2cAjT0grVlJugx0BcGNmxrNm04ulFp
2e8WVGrNiGfQbjgerXDiaFmAaxkm8/viOrcpTr8JOxmsmGgj8ilZw5JNDzXUNBi42U6MtDVkDVsG
GsCPEoM61xBeQL6L6NV2L3mcbBYa308imbNtWE3GtfcilC9z+cmtvVvFmv8XuET/7IWVSVN/jYks
N6a1mspercULUOh4LTMf2ldhIWUQNmwiUE/pXKzzjJlDIk/2Dhm2PgmOeQR42Ux4oUmXbJNiNxXY
Zcki1Es4XXryTeIjxMETSBsqU12RNZUrj/wVi5npPo7H/Uj8fkU+mtK32KlvFq96qyuPFWJRo3am
8lc4um/6QlaVbsxIhVEzsnL29jI9XxBubCZJEzqOLT9n/zWxm1vRcwcBOtIyuIpHLoy/rc3p2h64
Jk0GA7zp8TF2Aq5OjjhCCTFNUjPNyh66oorw5qgoeunR5Nehm+MdlzPeaeOwNP6DYa8XGe9Mvqg7
2xsNIrDpudISKI0bcjVn6ommifKGpjKGA4vW0nSswbfPGJf7DEwUuLckIgM+196vCQGbqz1zlJXr
7I5uT3maMr4m1MIHqxakGavWTt539hfxxm9g2/52yF1c/OknYz8jow87HZklDjAiUiDIlDxANEGb
wxSZbcCmlYRSzG3k2QHvFphVyuJ6aLNpIItDzQUmi2MY4mnk9WoTpvXQncLC2M42qo8tzJ1ZttZt
B0thGSjitULIi+ViE3KZOA7yqwx/emN7ITh+4ltVJ/WTEXwzkV5tkf+QQKbXVE+BC8zkJpHJUy+5
bzVV/KuYq58ChQU/Sw+M2rLkKTKAxvrDsp0jODlxXIm9adgYj25KNz95ZZ2usbrDJBAVRGufvEmn
aXD1W9GHoGqiij2v2rSeBfoDZvgSvtcYYQh6uwWE/Oip6Nt93/TXUuUno+m/QoH5ioqydZmQ1ldw
teWXqox3q7K97RAn3zLBrDoI01hVTppsSvzoZ6bkC1Bb95Yt8kGGBNmNBbcknBS6qBy8ULXLFI8Z
90Kdy8aH8XduuTpgEH2l1O/nJOpk63K/ivrwR+ub3TadHnyLdtFF9N9ESbkzpzDLaYCDasKXLTOc
ZINHj0HBPSjP6w7kthZ+TvzHp4cJ7CuTapKMa+3RCO3pMHf0EugGpPDDSgIgqxoSADbdfl/0WmD0
9h3FqUOWPkbJzMib7fLgtXNgFQN6UGZ1iOFKOLm7i0L3UFb+ibqu6qYLq6OBpJEZ5ZGI6Komajny
3QrRDQxIXOnVz5tV75IhgbhpU66OkKOWYN/06X7w89caplg8had5SV9J7awGY9qW6rUR7NEpzD36
dvSRGlw/PynWPVXxff0qq/BqWS+h/cYTdxxncL8QEqBX3RAFO1L0dku4lzxz8+EW8r1lCTS+9E2E
1t8PT7DsLqPixFa65os/IlTJfiRGV/Mp9PV0lm1zwhqaOhkXCcEBFay83txNXfjgWhu78LeoAeg2
Etkkz6x7UohvzeBsFJ4odsU+Kpac2nXBZdjXXVku7YOrPjgFGbDHOP8xsgzx+u/Qppxn8O2Z6Sde
j751cJNkjw/rRVbRl5NOtz2fjO2Fr2WVsm7mw8OaHXnTY9imxyJdm3V97cXwJawnizIIThPqo9NN
kvJ44tB13IfZDM8tT3BkqNu+uJ1np/lHfcpf9q2PUJD/5Z/e6XstUMi6Jv7s/i+rWBauf2OX+2//
I/vX//5/RiJ+L3L51X+JRBBhcD1bEmEQ7HJ15OAviQj1h+ngHFO+xFooXZfl8f9KRFimK4QpaOx2
EVj5RW3Zd9G//BOJCJtsPFteh22vsJT6exIRFrvav1rlCtsVPttn+/d/zpHif7J3HkmSK1mWXRFS
ACgUCkyNE+fcYwJxDwLOiQIY1i56P9376qMh2SVVJd1dUvOapKT8zO8RZm6mePruvef+eymXjNUY
sMCgA9v1C5ZE7Bwk4fVJej2F8OQZLRZlSHr1Y6GvamEH6qf3NM7C81w/6uSTlfrZm2CguDZm2aoa
6VTyxG0KPwIPEXoLiSJLopNZfN5RE7hsKogloQ0SbWhysgOwVxoWLjypSnCU83yb1J82JpCtF5hH
Ztx+cH4yyY7poSYhzMIKxsCI64U2bUSVbZqge2TzL/4WN0Wq7g2kRs89OfvxtR1i2KPdPk9DHLYV
Dchsh0+FR6HIGutP1RFis/zTUikQ8YwVTcRKMVf2QxfeTwlDM0LlWwInahM+V4n+zpFCDs3HmjH0
NANbS9X4d26RfDD1Ndva7Zz96H1MM+9npPTDOlgPFmj7XYGxc9feoURe1SxPVPeO+9ThcjqEXMnY
XfxqHKTFefqIZccatJ0PiUMOfRULY3UYY0JyofsrYBSObU51QS8kxTX42vfITmIT9zGbH1Q80fgP
llyBdYfyOS+cQ5i631qut2umnke/QpJKP9c0jc48uW576l/3jsB4LsOU0x5vtqj7gjlVPDht+sSN
7NseRLMLBqTXqGL3nCbesSgR4nHgonWH/aPbwtWEzA+ownuSvcoPk030JI6br2KntWHpsyEFjVPt
LVShvR4TCk/S8b1cqrMHTb0Am96HSEg02d77AU4jyYlKZNk723PHJdVmThMD7sHVsbed9g+li3k5
iOGiynVEZFea+spe2QxV82/WL+9LypE/cZweks6pMBFvqszF4QUNbjsuyZVwDGasit+Ar8eCRmDz
uQ+8x0QU8XWEjtnWNkC2EIGwiFj7gEazfSbg1CGNBub8HkqH2jAMbltKzoEJGRMjDCIncJ9zL/vp
qD9u4fKI6enG1ivS/Vp77l1SigufxkLZB5HzZtoF8nSnyWuGSuxGLe4HoAhlAiFFuzxgRtv/rEc/
v7HzMtnRDkEFtaJgM/OoGQ8SVq3AFnOCDZtaeyeKwlEFZgibarbOrkLoyutbK+OilXY4METpX2OJ
cxSoxH0vQQyXpJU3Ci4tgeCHhKGs99aS6PLC9DqV9zKxPnutD1z7wYn/oAc2OUwYurYNpkIs1HTE
sk/cGWio0A0SJG7yjqk3okNlt8SDt3My52XKg/mrWhimnOw8l/PJvogiTC7BKuJjk8+fXp9APOL2
YJfqT0epw2Ye12qrQkF7W3lMehx1DUci1x1xpRhK4oiIMGuVGFz594m1hgrRi1UClJeN24ozecoH
7O8R2Sys25WtCUfXGalDJgOnhYu+etRJD+AoU0A/u7WGwepk/CRBmVFo0eIQ16KFtqsfnHn6rI0k
EWIxz1KTnOWBDQP/dgqDfZ5oxoTJA39WMwLG6tiIFbefTxHLkHFXB1Uoj1683ljtmO/wLENJoXty
mzXVD7ZfPwOCChsMurijneVgLXi6vAKysafrp7nqf7gzJe8ohymdkcQ6nBbznUut7YQ9MqjiA62O
YLF17t2kXCS5JjzjZqf3QluA0NIKqJlNz4HxuiKww7bi7tD4T8Q7aFRvaPos6UiwZi6vEY418tHu
qfLLd5zhDRvYRGKFBaXWWJrxKMPQY1ftMW3GP6SW6M90mlvfq2pKKqmljBNCQX0EJqBxia9CdGV5
ywHQTgCiPZx0LxY4b0rOc7n1nEea+ri4rOv6SqXsZpQDjwEX5ssKBXeGcXhgkUDHIni0jEAuKwEf
idAnLTbfF14I7oEIxC5P2tci7oFrAE4VpU3kQzP7DavYzB1SqTshBc19fY9Ohd1otjCHjt4fX6E4
lMlfvygv3atz/JUdx3RqK7Ao659+IUMAfQFARltdCV/7PB+p5xbASC1qYRmtM4w7fd6zxmMatJnW
kaZR/taTn/EoIMI67LDV1juv4X2HWA5JaUShXvgy9gAfd+vBT/z8srrFAXcICBulQCQlEF74V1+W
ia9xRYM1150ZqHd3G/ThU1kAKfGbEhhk9hIKbq5ll7MuEx04i0gcHVWScTv5HnNjjMvWSYdp31Pz
4wNitMceCosqCKBwcPhFThxA9eKywr6PRw8bTNqAW61oRgOYB+WScnKB6WXb4vrNg+B5hCzEhZ69
QTuRb4lrqMeJ6k7Rwo2rbfqYUBUgQc4z9i+8QkjtK+HGhl6Wy9QsWysgwOHOvUPneZHuAfUO4jRh
DemZDqyFsyB6yG/Ye06EqA4TfjHWx91nBZiL7HD61fdsy72MaoDGg0ALWwMvl/OhV2Qpr3qwQ64g
BciH4+Iup8jtDgN07dGayEENtnvI02DXuxC+Of+B95XMLE0Qs0qcORy6GgCJ3T8DrFXbyLZ5jlMF
0GcWVNBIsSQJ1Lmeki+/7utd5zBVtE52dVvKwcAVHWTHojrmbDvAJrpLa8TNvqNYzAZot7E919rm
2PNda2Bf4sqW2k9SXiz4+dKH13508DfM/LsW39x+5TFT6AHbhjU9sZfnsWchu6+9A1AP531qifPc
IrF7K65t3AMe6R0Caktp3zTF+qAngKNOU/K5vwKySIH1k4RAo/ITL3tRInwOvVGfsdrzbGDlCZXT
na9U1LF8CDO+WEH4p3fycx/6HKqCB/dCqlxowQtwQLFxhaTN9WoPnGJAcW3SRNV9qSrrRuXrLiSr
KPQe1j1ovfWDl0VlA2Hvfdpbf2pLIxwmqBFp/jUk3nOPMSxdYPVWE8aZwG5/Iig5u6ZynxI1PDVV
F2KXp1NuCp5NYpM/BqhLm+xGjI57C4YkbZokLT3AJbOK8Nx5684hb8XXP4GQ3wMVXtPzLGt+qwac
aDXjsR3IjkWzbZ+Uyj+Rh8liBGZV6PXPOuBXR3EcrSM8z5y8trd2W797FVRDDDQHjZUrjc9Yztuc
iu2ctOGqOPCnNWHOXQFI+WRuEj1BrQm4W1tPdc4qApji3Tq3v6SlPZgslJ20s/uYxrjeBntlIs0J
gIYjHGXEdO6WEgqKTxnb7Kwr25LoGYj0QxnLM0oBC2KbINwUoqrWLC/72M0vFpDEohjw9kBPnDJB
pJfpQ0yEZpskZ+WR9maV+x7xDEdiZZNrPACjCr6JZ0bk9H5WYgzvWe3tBphgLFUtqHV8P5Fcf8Kx
v+0m1iLFMh8jB1cUFqT4ju3k1WCEivVEQQam7a7qHscSFnkU4RDvfXbRLOjZL5SXJKDxbIwizUVa
3hFRuyTT9DuLwd/EJeJatzo4XEqaw/A3uDyn0vaMBXXZwmCgDq4Pnn3dxcdC+q+lPwTXhkyG44PD
Xnt2EUsHpI22d0hMIy4PaFZJPR6DqL9vk4lAwa8cxDnBF/pYHrJi1XBzUtCyJjE4mewgbeDCZAl7
It/wHASFpIchJE09Bu1bZ3nFvjJJRDp8Piy/p67dpBSjOb+HvV8eu3Ry7/vhw5akSWKijQVjNLcP
GDDGLmDSj/2KIDvRGQlm/bKahGQEN36n3EuXpw3fHrSOFsfQYUzrl7hmuTdn67utMfpEa36dYsSm
pbM/OytraPalcrmrjQ8EOh6bHo9qBrV+O171rLskuFnHrr+duMw4f8yidSUAWpkkKGc3kqBJh5bE
RDufBxip0X75uZgUqWPypMIkS/2/GdO/aVOTOx20S/mRjwjjT/JUx/OwSdoIBgn5pKUz4dzwvUcY
OpNJIa4ifkR+z3DQFQ+NhrW3al53U6+3luDDzEcPqjMhWQ+HnLPqmzlYv5IRe1Rp8rRsXk4RAVtN
0HY1idvcZG9VLF6lCnnw4ymoiOfGf3O6BHZnk9wNTYZXmzQvyqMy6V5cY1OLEpKQzOPQIB9gksAT
kWA63HEk9ibiCxAzPBfdV0GAOHfHk0ycD2GSxYFmANRF8NRk/QB+A/dBjqmPc4Eorm1fLRNU/vsf
mtiyMvnlxSSZiaycET8p0gkWgajQ3tkhVTmucVt62rjtnGvzNxst4zdh0tJUPZ3wSRCpI0jdmES1
lZCtLglZE3p/GUzqGlvgU+OSw07d99Lksj0C2i251sNacMlpTHrbI8atTZ67INhtEfCeTdLbNZnv
kfD3zPNgK90AeZ2UDlGVFHMuMIKyuVVExzOTIXemDLa0+zqadLlF0u04ETiH2XyYO7VdbFygGI/J
7pl0+kRMPc+RdfGj7zImx21gsuzKpNo5ZSHLAf/SxK2wm8ZWRtWe+O0Th8e6ThEEms6YkJRHULsZ
THZ+nI2CRZw+QwcpTb5eErR3TOI+Ntl7zlqKm4jj0/WhaU3pOdlJ6msi+zS4vE85cif5qM+ixsNa
SLVwvrLabVTmH71AkZ/qvmPGw7OPS00ZK4suh1OJZm24AQIH+dT4zFCGKVApRmX/PQQ1wH7X23YV
Vuix37WkSTe94RKkhlAw6dNcIyTl4G+4OuiRrkH94LdCHTMAB7UhHeD2JGpE47FhIKCc5dxDH3xD
R0B4psDRgRjaNhbIAxgKa1h9Jpb/xzV0hapNfsw2313XEH1QN7cSrAWxIr7vNplArpS/iSJzkAFu
YFbAd2BYDr2k6rwRL8JQHqgIdI8cxQ/WelrxkwHmY2cddMuBhThJ2HVb25XDDebOShHmRR2eY13d
+3HXXFko806I6dGaIBcPSNZW/HsJ3Gs24xQP4/SbxOPb6hIPDSY4To36RDM+VtHSnkvyVnxoPf7u
XKo7zQOHhQhlYNNb+Dlp7zeUIzieU0CR94y1cva/IlRihMcSuQwrXrTy7SHadsxtnqxNVWMWXDkx
oD8cvJ7FT9NNpyBhXB4SntZkuV5LcugbWluJDkUTbH1ulrdxQzhNW/RvNjWUYZhqO/HqZH+iYqCq
cZzzu7kUzxnPqrAkO6ACj+uVDMBndz/mApePlowiDtYh3zwzHe53ERaBQ+jR7Cb/VOEiuCnzm8F/
UQD2O65L9DIGgXMdRqoRK+/Swzak/So5o4n8jEFn7NwWtXgpqm2okukZ7WbDsJTfFOTZFmavY6ud
+3wE3jc0I60YXqq2QPsuFm1tw/A8dkNPCCveeQAFueSz7JGbzAagulgPVe6fWRfSHUiGczfiAwGJ
TU1fWuhXMHNYOi39VuBWx20d3nu+/ZjDZgT+H3yTZWNfLXgutguRv94amSzi2eImtxv6tudORrFC
0zSwlmysBPd0wi5fgm3WLoPbuE0x924Bp3FNcNfh1HQjzxDXAz4UVt9Vww9Iird2iLJLGulbFlCo
BtbAERu1p46LCNbl/JJOHBw59wqRtlQCTO3vgVY2rZ3f2uLRXJE94yX0906PetCbraHbgUhhJpvR
J2qfYP0iU3/fdv5BmHlAM1aUPECdlv7BGZpCPZPgKLD79HwdbbzVe6tOb5qA69zo31q8RuBtPPTh
bxz5stQwdWe5c9lnpFyDDlU6cCpr+0fpc2MggU9GczlXorvqIkNfSCBoZnNw7FY4iETxh32VWW96
SU1wguqPmq9fSbMnmZHuph6IUOu1fF/XY5bXvwetLi5sRbeQ4rjQ3sUfdKxnpBaG9wj0OgwLOUTn
ygqvTpqFFE5NuzC2/bMdL4/VTMWK43DoKrpa+Vq/4x+x94SRsfLvs9LtDwMTKi6AYFPY8jLP/SsT
1nNXNiF9Hb6xzEzHdRTPVb4cR4G1Z22N4WOsrqGNV28QZtqmR6MhkZ3NVGAs3XwTresLoBqOegAa
24y9UM+YgN2WZEGU59v/Dpf9V8JlbO7/U0FCp//zf3A0d+vy/9Al+CH/DJg5/2BcEeCapO9I9295
+z+FifAfyqHLIOAgE86/TZg5/xASu0dI3bPPbVrxw/4pS0j7H/z/fc/GeEReDDPgf0mWsB2TIPu3
re6uCOmO93wvsJE7hIcC8m9JTX1BLGuNJa2WrJjyNT9r3V9EYHn7HIQ1fOLwRY20rae5esv69nPR
PH6GdL4yBMFiH7iBJqWxCrACJA59mTDbq5hQ0rjSKJbQxNY4+cwwUPONGMrfwMEx+l1lLn1uEsFw
6E/VGJU0l2TtBqMuBiSr3eK7RqFdaF4i/Y0PmMJlPVKcKxccqQ5ZAOm4Ng5N/1bI8jYVy3VZ3Ndk
xlfasX3ZjZBWgi55WYbsO2K5uonsqD+lTs8um+IzCTOfGoNgn2j8vHMV/YF9ku7mrP9VqsfJ8stL
CgKXGnpOYQx6V1w5BOcIh5I7cXf+JFyEXga35AneJW7a9Z3j6cuCWEM7F5GyYJnOFcXFIg3hKs8s
00dk/9nOqCE1oy4EsCtnMdTOXN0tcfSx6mS5eJ6pZw7Ca1XNkNij9TnL6pu4yj5ZsKDpRLLcOdW2
rcuFnhCGfT+8K2M2gik11xfkezx8LI1IBCRUrnDAE7fysCLSXSxghLODsHz7SfRreQLU+DJO9rcl
Aw1sDmk9MnsaLTvW2eFXk/c8BBb3PFtE3ayYQShJZ4L5tEmV4fqbhD41lAQjskTPV9nRT0PN6nWS
KDl5JO910n6pegrIGdOtoFjRgYaKDsFlGDDeltjzpVa/QN2EWxXICYcIHygYW/u5ni9dy8UVe8+G
YTw+BVgO5lT0/OGKjZ650RmbXYbfLjXGu9RY8Kyui7D+AX3NhuBpScdsp00jCFM6fTp4+Aj+vHiN
8bB91QYvH+uUvThlh71d0hfG3fGoqp5HteRELpLx7Ja8wmgCw+4ZD2Fn3IRQfiYMsPbOTsORwagO
GfNDona+vBsM5NeCzDXHdXaIC0p2y3Z5cgw0P1/t8KZLAMfkQrQ7LSNs2k55P7Njtp38kXPj0FiR
x6WQfIVdIffQsHPTG9cktpaQFUT7mIzlb79NHug6xQWJ0zJRoc0uatLoLOVzYvyYNlHlnSuHN8mv
BdcQH76+am0m1IbdtSyuFi57SGWHTkWfDA7YGVVNma1wfnQBnpixCj5LTdy0bpZP9v/5ZUnqUzky
fHXrygERThcdf5QesZLcLW6xpukNVHtYPF9xhDEnnmHZ0iGL1aB6s0qWRRUWupMflTyIwwd+V3QS
GCZuARxXG0quDy63MNzcHIBu1BEQiwMWFIat2xjKrg9uNzXc3dIQeIFsDxsWKTtnMZs9w+ll8gSM
W9CSZxi+rCo+IkP11SSnEsP5dQH+wi35EXWsQJy1iLduDss8j96TzKUwPFEPk+EGr4YgnIASXqc/
kLbsU8pSbCcAaZJzoAxnvEg3hTshbKqRlu5Lx4p6i5x7YT75jPDWHRakautPL2HmcqWBRqE9a+dT
ykJnLWda6/61uUyH0CcsscIz3rYeHfFVKNkaGVcTbmUHUAbDC3UEDvhye8VYlJgii75akVAmX+w7
jGpWQtcA5WliQcDwzZxW43xK6hzbdYFpk0OA71bMohzWgTVzexqn7vcUZG8ZFrHjbOd/6sQ0LKiW
ZPuKCdQmpNtPf0YT1iU9cXVE9orxmEt5mP3Mcg1BauzeEXZtMFE0LsiyCQ6WR1mIHeV7B5OX70C0
SDmmyoWuLGw+hHf8x6LuQ/7ykbULiukCa/dHTIyt7AN0W7N/tb1MbYsaN2N8j/z2NDlY3AdvaI+Z
y/vW0rWowvTiGy8QS2T/0stlU3neCFFhQMv++88o2PEvclDzkcPiU1FcCKftex3t4DJhis3bBKZF
mv1aEwHSTOofS/rg8VxnGeBcBkWcb1VcSFscNpssH7E5ZTREKNZcU3ErJuXsXZSbbTUo+6i6jicK
oZNpzIGUwBX04uWnXWXxDQ735Y46v61XepTCJWzTM2rph6m3dvYwPeokOGpbvjUjZGnUJrlPEIXD
qtD7oaXpq1y9vV5o1urmgL0MzpWKtwQiLAUbqYt/LDZFS9487mQdAFeiE8VXdIknIDOwMXxVUwQi
T2ZP2jJYlFngLIrkhajDr6Hyxa00++6hT7dhGrK4xuoTe1jck6ewRPeN3TFGbwD4g6v3rHqeV7BX
9tPwlfkxiMV1AIvDUUDYd0r2LKm6be6odVOMODl9+heQ4tqNquMroEPyuA0FXfTXUQxNYUSL75wN
Q3DW9F5sGmfkrCqNpaCjcyNse5snNpW+GKFOg6lVI2pwplbjMe7siR1wE+3YGED8R1jJCpqwaND6
5MALjBREziAMcfYweDQzRuMUupiP2gMnp6Utck3Y4cmyIGw436RV/OTVbA0Ll89nvMzONkZhPWcS
bmFJATpl8dtEW1+ksG9l3AeUGpSmbpgG76CJMFN/Fn18pl6v2XPePeaF9baM6A90GsC7M81My1ze
qWziA19mch/01Zu2SU8r+4sVWXqgn6ym7CjoOcXZHMN8dmKuPhmgGXtbU33Q0YwTRUTo0xo2f+PL
65Ik9GHhrs19V98IrcmwOPal+FZJD3x8ObZ+QhicGjI/KT+7KSYSNgsWYBaydRHdhK0HJTDy5N7k
5WMu/gOUwW1ro0oW1p8qcPOHfvZu6OTjs4Gask3CtTuOqIyrbDgWZmyZwXoTKorqKtIblwTa1C6r
8SV7xmYSO961jX/atkVJCJttDMzjce4g1Aj21TvWPl+MTDHSDKS+aLSTrc5xR9syvQvi9lxJzTBR
0CrVGHwKmgnGwem1JdBvDbjMnVA4fMhZONGrw30J0tVir/5Gjd4z35fqwt+LPN6yk6w3NyHWcFA2
ZOV74BsMioyhDvIMZurVLHLxwq69YrFQq4tqAg91J8WC21HSwqFEByipqeFKzgvPRdWo3UjBZpcp
az8QaMUA2uK5X2nC0LZPhDtk5b9GyFzhQPJrpvHDX6vsEJCaw4hIU7il91PPKjC0vAc3F7+FqXIQ
a/+zXuhsaBdmBRuuCzi3BwS//NxMrL3BHR1T2eLNPGWgyYF0RYxOyUMLi2dbUAINiTDDQ0vlvZX6
JPo6XPgQnWJpiyPdT8vWS6GSi755yCiHZL2NkC4TfPIdHexgz9aGHpzU9So2XfHPLBufQpM+sbR8
GHnfIXzyjHUTr3ku+VXsu9qmXJ0MSjvoZCuEc2Q24PiM+ier1K6Z0KNtLZ5xY5N8d6vfToOfQ4+x
x5AotpRK5bthxXSZeMVpKInJ84T9KctyL4ZlfBD2fUPf215Y9eMQoOJ6lBBLQTOEzAkeiuw7mKbv
edb70G1PdYGs/bPxyc4tJvCsav/NYzvhhs2dhQpdAJcgt35VennSdUe4rsx/EAO4F87twEgWDGRN
abcBjpAz41U2Tdquw9Y5cfiG5O8RXeJOhEebp5R9SEX87Wpe2US5gts8DbW+0/NE5CRyzhIfLe5j
GurcAuVNovCxHByN4BcY6Q/syLM0YmBdfOBEhjL2Vybsrwj6PLND/0JQ8CHVy41nhEXivEiMRmxc
jOzoTy4XBN9oBettH/Fhbkcn3SXhAAqtbZFyONB1LE3tjT7YrDO3GUarK/bWhgANtT4IoMJIoUT9
d3hDMGoambQzgmlipFOBhkq/6QzanomZde8hyoeaBB+Sa4v2Ko0IGyf519iH53lOwl3Q8IrLOaZU
E+m2MCJuiZqbGVkXaWLYFmwSW3OVGP6Kv0YGztCDYTu6B8pOmDLQiqO5PSztfIJiP2M0XiAVBves
bUCbR8sHeDGyzwjPwkjQnRGjBar0ant0HaNTj0awHo10nSBl3jrNYwY8ixAz8vZ46sWpci+MzQQD
xpIgPh4fAN3Gyb1Yl6oYfuJzzX38QHiRXhqL2aDtK1Kw3PbJJbcnbSc2XwvGp2ieHK6ilNGDYn72
gShx1E1bmp5pnLfKg+1wXi2G0WcNyPr0dp09I/RLI/m3HDlQNkb8uzy1YEIl9524s41RwDaWAYl3
ABKbjZMAOZrgnTEXFLgMgr92g+xFGvtBYYwICkeCwJlAwgLWk6UUITP5lvvNFzmjD7WAC4kmxSxb
1ARNHbKJChHS0TYiQp1HaAf+PTYXSglL+Omz+9t2kCtD+gPwZgz0H60LBFg850AHeIfJczb4UhgM
eWpSIUKumAgISQzmAzmXiK4s/wJ61YhT0n7SevvQ/G+OotuHKPhG8k/8ACneA6uYDf2325S7qmIU
IajGoproFQhWfHmV+q1ixLGq5UhsCrFTWVuwn7w4i7m7hSxLuT9jp0rKPb3ubyWoKGkvYl8gnGH3
BfwQOPtAdmTz3Tg4Obkx3vjDJz0LW8urrCPv55eLTYytAI1OAXVQVmH9Di2clnHcveCA+i7wrW2B
NP4IMgXA6xIFGG581qbANuQGXZInR9B8IHPLkxcE6TFPfHbM9Nf6Xkb5K004LYQd5GiUNfo4TkvO
iaqXU8lEX7JQhTHxkBB12Xt99O74TPRlzlbDz2GsDa26ZBGQMUwHW7tE56Hv6xw0HOyZI02tXQnD
lRg+aXcqD0pitBZX2QuoqXTTctVXE3feGZNgVlPT3RTRa9L4JuNt9fv/3gr+V7aCoJn+k63g7df/
+he4cf8XePtfpzI/4F83gp4gMRuG8NGVVAYg9a8bQRs8uxsGjvSVCIwf+f9Yle1/SFzw0pZKKGF7
fvivO0Gsyg7Jap/9ndki/gfC1P+XOOVKfsy/3wfidfZDX9gSn3LgiP9AnKJzKXBRkoQhre3ccAkI
Oro/7UH5LFkwFgOuwDnDiFnJwiKPl/1MZuuxqotnsCrva4QBEBL4Tz6N9X6A5t4M8lRMfCO6MKeH
iUodWd+7osO0NSX9KfR9rGR0LDTJFywovKZTdSPLiK2cpASjJ5UILYE0LSUxm5LhAASQD95uQcMa
ndvYXq3L6FmvK9cyYjiIoHr6gDNa3DTJq92GELBK6EDO87ogqcuaNgZKMEDOK/6eDYKLuTGsRbGj
3QaNseHxn4Oz6xKIf2nkfLrdcgnt6geqjlK/qrmjOw2sHUHx7URIrrHGy5AD66vn6kcW6HxXOp84
W/Jj1FLeRcZY7FuZPk3iHZvraW3T/KYDfDRGe8fjgpfbPYvEmspoDePF+ay64d7LvbfeYVk3pYJ0
JDdAUe9meLXrlH61pffs8BDn3XMrpOsMG/F0dJ2Uw9MfgS469t20BNOOz1JMoLvZ26NXw7qo7juE
FoACb8sgm4vS/JfI1xfH13CWGSvHmMl2ldFDJivCLjSHc1ILLCFz/sxNeiP85oiD6zViBMYHTCgo
LPKPtoZYkhF599tDuLNk0oFwQfekBLrPW55fi4M4FOT7qUhv/JR788rbtXG6magRhbsHeR9Uk+lR
Yx3itm5PLrX+CD3rATvkeyx7ytDr5Ir3peLP89q9Oz74itFtDEkUYUfYZRGNyIHD6D4RYqG+xOgm
HuWbJsPfu6SE/DdYOdlGppAuyo8WMyu+af4kb82ubIufejAXfPO4Nfbzn2rJ78IybDduudxN0piB
u+w4N863jOuSvVZ2HjtDvMabGvVC0riXp8eo8u/ttHhTz9ikwtMkEMXz7KwngGEBoN5mHh7Wwm8O
AUKswDiPqLgyFViSzhzYXG12r7n14+mNXyaRH4dpEneSQnLCC4BaR/RdO2nB7tAb5rTZH6fOT33/
VuTND5UMCXMdyStSNvhNdjicPxvB+rc1vuAiYaBzTEfXKELMeg4VYDA3XJxZDtyqXVTCzYiH+BL2
3sEf5XPg1WwoWOiW4FQqnwVS1Vp7wm8//JwU0qznm2EoKNPBpUhWar5x1Z4s1HgIAgKjoSM+Gsfa
jQh0lDNNr5mxdLpAv3YW59BmnJbmwNxwsGyDErFVdWDb/itzFAiTQLkHb8gveQfs0ikXEjyQwMNh
fhlBmx8CgJubQDjXwpVUJy3Q/UWBLVvNAH1tjDsxLX7OaxoYtBJ8yB2iDJz4hXxnQFUsxCjrPMD9
cVJvbwn7OwYglkbqU3pkzCbjhp+CN9si+9ZQDIOXsUwufrWrah+bqXntWIHemjoEJQ7EyYqR/on1
ZuB4FO6sNXBJUZvBsH2VLfW8fXkYdPo1ljHO2EowVIhi4JYJ6K4R3HNi7OMmDyreF5MO5RM8m7To
YGKjhMT5pWGiTfkVWnBpsOytH5NJmyYmd8pkXICcIItaEUotCadSvBshKLM78QmuOgRYKXKIcRPi
L8DfURw73obM5F2FSb72gZ/sc/yXOxtjTFbIO+YGvQu4YLFYIjurTYo2M3naPmg7lnqABse4Svfa
5G6xxZ9dk8S1iORS1vmuyDXiXiatOxHb7U1+1zJJ3rZVszEcNLvc5Hxzk/gtTPZXEAJmp5k/tTjr
WpMPjieSwh67Sm2yw+FKGJK79xXTkITKjm3QMVnjXMevY+R6JysOvsJJoiS/eCadvNq71KSVdcfH
MOdsLgkytybRrPlwUBdVf7BQxvmgLLlNKvlJFtk6ckPwrjnh6NmkpGeTl47JMQUmQQ0aBu1jXj6K
udGbFcja37S1yV0nVn4JB9zyxRjjNIVO64gArwqg890cwBjj07sfTJYbzU3wSyffzcP2V/9bs++l
hQ1jyyqoBp2Qf6mMmO87kxInKoOEY5LjqcmQw0YmwLJrTbYcbAj9oyZvznFemfy5Na6PbUwcbW4I
MLSJ3bO2D5KdZdpMO9c52B3E6VyXZ7fIf0/xN4+l80zkvTLZ98ak4OM5f8tc0PDWCoJApeoQy4gE
dWEKVyhat+vsOTG5eouAPQ23d3kiPcLSimsWKW/so/4v7Hus3QnoTyapz1Uq3eXUppLgV0T51d9M
v8dt2jU5f6eN/Es72DMdFV2/GSrrJAwXYDB7uxZYRgoywDboABACPigB3zAFXOACqaEMrE6FLTYG
bEOLwqvrUxG4GioBu1/QfzEy2SfFrIC9Cv+aZAUAphi8e2ut2bmPCkiC1TBspjm4nWM28DZkCn92
y6PQHNeF4SSAB2UUMewE16gfXq8JibrTiVsMkZde2nT3Omd6u0DT1Oqr7lqoI+ayaxS02EdLmxDV
4K+/eEZli5X9xAjYcyWSHG3ssjLXP09UMIcd+lPH2irENLprc0KawJSMk/eulESROqPxuQCHjeY3
xwZd4MWf01De9HJ+7oYe3GwV8FzUKIZGNmwX9dEr6d+FnGre3F49QR/DYhTHiVWuZzTIDmlo07XN
YbXb6dz0FNQkBqBYNF8CCbNGylTO45zp42JP7smXNLnn+JJDDG2bDhk0NHpoZpRRbTTSSj0uSKad
5NlZDGBPZnCXjgXjP5zXW9LRwXZZu70LmPQU+exoWz/+phbxGSGFOA86bZgjMcAifk2z+aqS4tYe
vFugh+wRFd/txIfPGS8kMAYHD/zEnbxGFK6MOkyd2tYzenHkWfjpjIY8nLRRlIsWBDH1jteQnmEn
+02LDxpokaBCD1wkR+pvBMHyY0eZnWs0axLxRqMpb1tRabSA4dc8TtcWPfAIOv6zld6bmFvY5LV6
4bNP1ZArWdVb7WVJDTuPFLK5b6Xm5tVyBfvf3J3JdhpJFoafCDpyiBw2tRAgkDzI1mBVecPBsooc
SXKAHHZ1Tj9F92P0I/Txe/V3kWQjW1bZlYvi9NIGkUkQGRF3+P4/llhMxTXolsRnxJeexGtE37Qn
SgyHbICY0liUMixYLbgzgj9k1vNWnaiM4hq2ILDtBIYDiRBdQsWVxIymRI+aMDKUeDImsIwlwtwA
xBDactC8MZUfzdYeLaTQesgecALfRakSryYErloi2FZiWUVQu5XoNiHMpbRdgQ0Q+ar6NDa9U7S/
3ge4kHAi1B8CQmUsCdg/BsHv8dqY6SjCAFhAosBPF1G2HUwt1kpfYm+qa+gfEI37Epcz9MaEGmkq
EbsjsfuKIJ5S7zuboB6hoZAzDSeUdcVD4VinnmQAyLaaY0+yAhR26HokTSD5gpLEQSUZhExyCRZJ
hZjkgibJkCP+gXiVNVFNg7NS7k20mH4m/M8GG3pq02Qr/FJPcotJRxs5DTSYUMw3q5iEFVmOXPId
pWQ+SIqMIaGRuZOsyErSI64U6AZ0KPrpbeYsw2MtuRRNUqWU7AoudwhiknCpJPNiSw4Gdkwqi/hE
N0X6a5ytFhQZ3vFDuEdWxeTEXKSZpEAnjdAnFhgK9esWsVYS9S5NEGNOocdh3cSnyCNuCcQagVmE
agmEb8m8iOx5hFXsit5F8nZbRKiKmSnE10r6HYWU2VINmpgJWM/SohxkA9QUQtZEPvufbyYvwhID
lUr4mw0gTkB169ilVdmu2NHMkr19JdxOuwS/6xTitRVSD9ZKkeqocaEWn5QKJfwRx1cL5rtcjYqY
3qnOWc9SQCG0X6+Wpa7xERVJ0te7zk29Mqm8CmXkc1+089LvKgSSAkXKhUlKjWyNsRLpSZ12V6ut
qJflb0Ma8kdzYZouGuGbMp23o60wTwHw00AoKE6u2JKXnAFbVlEtrFQINLUReioAo+rAqUzhqiAj
KCYIa4Vzh00bmIc88Ca+LmIDlSTIrGUrXx1YK1pTH9m21DyqzXnsU5mvZdxXwnjVwF6mUF8K/MvD
CX1CC/BF6LiAYY71MvCot8cxbQNNWE2cuDldo3CUGzQ+asXjbQhrVgOdcTw7t4RCmwuPlgqZRj/m
pSusWgq0Rg36vS8Um7/j2YRss0DcUmHdSqHeqEk4ZN5JuqYgcXNaJw1h5NQ2BvxCBLZZl69qCC5s
XCDqlnO6D+yKforqN5wi3tjhNj8JwD54slMEWspkhKgLtrLC6mmh9iBSLpVwfAVAn4da8DgVxg83
Y7ixGNsW+nIAWK0T2KWICI2GdRyJcImgxQJJEuSWHYZ0G9Gxw8E9F7aw0ijYLAcc56EOa+EPcbji
CSuRyUpI1WkgxRxY0RdqsTBUcBqfGM52Zq8oSzY0UbdVs9BeexnSIoskYZqMc1oHa5BIU9hI6KqJ
U+HQpNqNdP2a5Mg5CQ8oBB6nv9Zq21CeoQrfeGj6xWdBwkZTmiiiLcEyl4MzpI/CKRMnOSqTao3m
YH1mt7S6mECdgdCdEZ2vVBmyV8j1X5XlmqhCWNAcKNSOrFlZmT7SrkI2otncOZgckZ0lUAQqJfmA
5xNVXdqxnd+2Qp4SoLkjKMCLeaXPlrA6Y347dxRH1Tha1i7Hbzx8t8dLgNZWyFasetm2QrT0iKUo
Mxe/l1Fw01jqQpk1hSRUDfJGzXH/rNGzg7fL4vqsTZDFRgMHuyAAW+DqcSnEbet4CXGCxfa6WeKL
6byNijYFFKJ0naAGhXok9C6ZfLTA4HlJb5KEpFVcSN+NML+N0L+rZXKNrOWtsi1FyhtC2BZW2BVq
OBF+OAck7oQo3gpbzPFmXBJdzCiTn2A5BYsgsdcKJLkQNjkGUl4GEVi5wCL1dUbLPiMIz4x9y6QR
wnkrrHM8HgwyCG26PSvAweOoOvdrRFbnYc1M81g25uz06y5VNLiYU7NkISNGbVB9g7Om6vNBAV5r
AGwzg8Tu0GY0mmKNlwnLSCG8dgC43QrB7YNyY7FyhTH0BeX+V3rToacBpOTrC4zN7SMTGNz2kenL
ssEkom0DxYpgsnRqewp59rYzcO8JwoFoPs2sjcPO9aEhxz0tVxmOFHWN+06AgjF4wIoi3Czc5Fj3
ldMoZa1uTMeb5lojG1UhCNSZq45j2drkW78zkrVPqondBHOW4GSwvkqSJj1JHP4KcwnsJpLN1Cpr
BO7cqSoqlv+OEr5yCRs6o3phgKW02xRHMjzUUc1pXvrL5BxQ6Pe0e0FL0pVPIj6kNQaU0aeK46Gm
6jApsyCqR3iRDGjRcMpZkvqIZFSbF2AokMSRk48ttKY8z75WHc9mvMq3lPxuaD9iF9X569qgugS5
cwn2Zs0Ih5DEbDHJntNX3LmkR4oUh3WHA5zblesxqDM1SHCadZ07VOLjhR23KMUa3QdvicGE9ppL
7LhM4cE4/rQl5RVDE7OFXcxhK6VpcMRZ/Q0KIPYR9DkqjcZLojbv2Eo4Vw4KJg8H/E3Q2eMu1wsH
ZaKjmtjgKNfnQa0KyvQhKj7US0N680ZNHqPc50GcBwhC4cBUYYM3A628DaziGkmjKcJU5w1q4dA6
atTYb0jHbOeIEfsp03czDzT5xGZWenO208LbIqyNgINhzpaaGpoLQbSKPOCb1DlKaJ6ZIlHOrKf5
rkm3b6zYzN8MNlTF7KA4ScleIU+zmSbL7WsjR8Yxz9qC/qf5iafXN42nXw5atpMoQH0o2iAZn6Cr
FXWFuOe9ZqekOYVDBdWE2MATafkugTU8+T+rHfzjzqRhvKgWk51VxNvNbdGe33Kmqj4n0OXVnVfD
ZfbX3vSQmX/6g35KNOXrasTuvnY3/dzHJAtsMDYfEWWhZuBho6G0xvKCCoR0HyfIzt6/bKqh6Sq0
IE0UULSrLEoUVD/2hul7A/H8d7wb0eff89wXuCvYfPbxcNTdfX359X52HLQ5pF1Bkx82tGuSMWBg
98bBcIeIv1gUaijI+CIE8zeNww0cbyUzchlmq0ciOv4PDsFXn/BlKjAEBtUAh0lAucf15AP3h8Af
Src5m4xj0xKKgM3fNATP6wg5yt3dV4+pgBOMR/GLM6jvqrs5vz8OeogNjOP5PC0UwXyHJ+YgH4m+
S4O2hwbCR8rVyrWY8QYlwv1xcLGKxljasSAU4Bo8Xj7Icbj7fXrNB0/bioXB0g6gl6yBe+PAEulZ
WmEB5GptuYY6wHGgLcU2eo+DGjq2i6uRJoXNpmFRlN4bB5ZIDIg8noj7zeJAp8Pdyt1rOvA8aNtl
5gPEf7VhYsgO36q1rWEVXYUF+0EOg/Z7r5LG0KE3wMVhnnhOyKXHs4HdghOF4TAGljjKH+pucXdf
PaYDBwfb9g2sTe5nxKNxwDxMsYvQrW8pFzW4+1368A5QajdPe42DAaRGJyPtJ/cSevurg2aYEOXz
LIdjpgXtdpDPhaO+dpT76YOkNWSxtTX75m7TRC9wf5U0zSENPzhhGuiloFF49xge2nSAN+w7HZj3
LH7MBoszhOlajOv+dHBYHgxS4w4iCAjcHmJcsds0e+8WxpD+KRq5XFkJASwfj4NMB8UbSGGQcjK1
dYCHh13TWt/HgjhT1gXPYKfweDak121vPjAO7JaGQs+Dl+h4O8ztgvWr73OhiDNxcEA9wkVD3nS+
ijO9oayfSB/4RFrSyneQyyQLV/9xkODB5PEnoBQc+vF8UENqG/Q3+gTjtJD/zHPxA4vp51TOKAiT
j7skTnhbPpXr+d4bHlIX375+n7bY5SbY5R69UYRw7659l8CQf//yKJ7dpVb2XnxIteyuc//n91/w
20s/utbDt3r4z1l4WyyKm4BipXig3t/m60VKFujl5sPtE+2qDyvgl/v5RsX3cyvscx9/9mQz7ENQ
0vfTf8DhdfeNZfT+2v1/+tcPYf49r/IDbcM9r/Dpj//+52P3tBEuB5G+P8SfyTP3vPtxlqyyT//+
vgQ0e2ffr8CDAKX3hFOwozgg9/306/CWcuCTD4PkFSWJ2fcSLzbRoi6RQFpnaQa/8+RX4VDT9zqv
Fl1Wh7c3T1+A3bvvBXiqk8V37p+9ou/HXy+KNPz0TxkpdM3oQ376i7DN9b3Sm2d+CDb/vh//fnET
ZB9XIdPq+z/4nz7cT20pn9P83240D+n7p/7s8S4q77hJbhfFL/8DAAD//w==</cx:binary>
              </cx:geoCache>
            </cx:geography>
          </cx:layoutPr>
        </cx:series>
      </cx:plotAreaRegion>
    </cx:plotArea>
    <cx:legend pos="r" align="min" overlay="0"/>
  </cx:chart>
</cx:chartSpace>
</file>

<file path=xl/charts/chartEx2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_xlchart.v5.2</cx:f>
        <cx:nf>_xlchart.v5.1</cx:nf>
      </cx:strDim>
      <cx:numDim type="colorVal">
        <cx:f>_xlchart.v5.4</cx:f>
        <cx:nf>_xlchart.v5.0</cx:nf>
      </cx:numDim>
    </cx:data>
  </cx:chartData>
  <cx:chart>
    <cx:title pos="t" align="ctr" overlay="0">
      <cx:tx>
        <cx:txData>
          <cx:v>Moc wszystkich instalacji [MW]</cx:v>
        </cx:txData>
      </cx:tx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r>
            <a:rPr lang="pl-PL" sz="1400" b="0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/>
            </a:rPr>
            <a:t>Moc wszystkich instalacji [MW]</a:t>
          </a:r>
        </a:p>
      </cx:txPr>
    </cx:title>
    <cx:plotArea>
      <cx:plotAreaRegion>
        <cx:series layoutId="regionMap" uniqueId="{9C4A3733-07F7-471F-943E-55CFFFF6F664}" formatIdx="2">
          <cx:tx>
            <cx:txData>
              <cx:f>_xlchart.v5.3</cx:f>
              <cx:v>moc [MW]</cx:v>
            </cx:txData>
          </cx:tx>
          <cx:dataLabels>
            <cx:visibility seriesName="0" categoryName="0" value="1"/>
          </cx:dataLabels>
          <cx:dataId val="0"/>
          <cx:layoutPr>
            <cx:geography cultureLanguage="pl-PL" cultureRegion="PL" attribution="Obsługiwane przez usługę Bing">
              <cx:geoCache provider="{E9337A44-BEBE-4D9F-B70C-5C5E7DAFC167}">
                <cx:binary>1Hvbbt24tuWvBHlupUiKpMiNXRtoSuu+7OVLYid5ERzHoUiRut/f+qD7I/qcz+hP6FP/1dOpy05c
2TnZQDbQAQqueGmJpjg45xxzDOqv99Nf7t3DXfNs8q5o/3I//fw867rqLz/91N5nD/6ufeHNfVO2
5YfuxX3pfyo/fDD3Dz+9b+5GU+ifCML0p/vsrukepud/+yuMph/KY3l/15myuOwfmvnqoe1d137l
2hcvPbt7702RmLZrzH2Hf37u+ncPrs3Nw/NnD0VnuvnlXD38/Pyzrz1/9tPTwf70h585mFvXv4d7
GX5BCCJSRDxCQgpKnz9zZaF/u0zIC4ngC4hLIRhhofz9T5/febj9trQvnh2/ZVofJ3X3/n3z0Lbw
YB///+f7P3uUn58fXz1/dl/2Rfe4hhqW8+fnFyWswN3zZ6Yt41+vxOXjg1wcPz75T58v/9/++uQD
WIsnn3yC0NOF+68u/Qmg5e4+K98XpqxKXzbfGanwBRMEcySpjFCEQvwZUpi9YJxwISOBsRCSsy8g
9fafmt9XIPvSQE+we3vxY2H3r4CMvsAsRChiKAoJJRii55PgwtELGXES8pCGoQgj8aXguviWnfQV
pD65/wlAF2c/FkB5b+/GNi+DfwVS4QuAiNEIwCACEwieT4ESL6iIGKOMIfwxTX4htg6/T++TFf/H
WforiH1poCfQHX6w2ILC1X/nbEheYMkRD6VkIccA2ueIsRcQVEyKkLMIfkhIlr+C8Xnd+i9n9RWc
oOz9dvsTdI7qxwqs8a7x5pf/+Rha/m7pv3/dEowiDJmQcUrZk7pF0AsRMkQFhwALI4y+lARv/z7D
s2+Z4VdQ+/JQTxC8/cFS4y//9n//z/vlexNDjhiJKJA/GkrA7fMAky8ojhh+ZI1hRBGBy38KsF/+
xzdM6ytYfXL/E4COyQ8WYubB5cAKvzd7Jy/CEDNgfJhFhHDGPwcpegGsA1IkwQwIPPz7CyDdfuvU
vgLUkzGegHX7g1UrSILlaB7uv288AVSUShwR+RvJ+Awqgl8goPUCAglFmIgvFizIfd8ysa8A9dkI
T2A6++8/VkxV5Xt3951ZRfiCPNYooOwf+br4nFU8dsNE8ohiKhiTLPpCOF18y6y+gtAn9z/B5+IH
y3m//If7z//1nfFBkO9CwhioFYJAwnuS78SLRzoYCSopgWZYfqkH/uXfv2FaXwHok/ufAHQNEsSP
pFa8L11R/itQglwGUhLUnRC6XxKFn2tKmAN1wAxxzogIyUch40/UIfnmuX0FqqeDPMEruf6x8PoX
8Af0gtMIBEwWCiSYDD/PdyBQCAnCH/yAsvTlfHf6BlLzFYj+fvsTcE4/GGmAapTfNdXd92UNVL54
7G8FBgIuoCqJz0U/KEigR2DEhYBLEYhIX65I3zSzr6AERemTIZ4gdXH4scLol/8YzX/+767Mm2X+
7uXpUc8jkNe4gOz2JPFBqxuBcguRBFxdIvRFMf2Xf//22X0FsT8P8wS169sfCzV/98u/ff8ECPEF
aY8ixqCZhRB6IvwBYgTii/6W/r5cqs6+cWZfQevzIZ4gdfb/eSb8B5TnU+3zs6/8sw4V5DhCOeRA
gsNHkfzzFIhBiACFApwPTjn5sxDxu1/0j6fzZVx+v++zqf+r7ad/bE394eEld93d6qP594k79fWr
Hx8QPMknt37NQ/x1tXbvf36O0aN4gKDV+cNXfBznz2LPlyyhLw3zcNd2MCwH74NE0O+SiHMMyD5/
Nj58vAKmCaTHRweLMooRBo5flE2XgVlJweOSEtTcKIItAU7Y82dt2X+8RF5whEQkOVwVH+Wq3x8b
kJx1WfyxRr/9/qzo/UVpiq6F2YDQ9fxZ9esXH58agh5kLZBMYIYhg1zO4U9V93dXYPg+fv+/VUMR
UZO5OU5JsTVz3Na6V8ISr+ZUNKof5F1JaRoXHfeql+Sm6mMs50U1mhRJM0bVFs1xaJp3co60ci6Y
1djSnQynXBWuqjYVo6elwl7ZXh6N8cE+eknGYtlmQboraaHXNa7K2LvuaGt5PjfkSvAuV7U2iyL1
BDOp8wTb4BZ34zvLUqEYyul+YMXO17OqZFnsh8p08dy4UKUDFivdjxdRYNo1fPG2pC8pT5kqUJgl
Nqti400YLxmiq4pOCc28SYqhPNEp8PHobmfdsmMeyV0F2CRhOrcq7M3rPDBVMi0PLHeT4lX4qqCy
Uw7rIG7Hdm9xumyHQJwySdbEssRWXCuPfBqnbQZPkm/nIHwfRn2u5mC8Gzt5XOri7TijbUnQCfWC
qXCaDmWzTDEvbvrlFFb5Ied8WbNON4pls1Xer/owKlUdBu/lHCo/h2fBQu77bWW7214aHs9LK9UY
6GRsp9VoXnbgLqhemz7ueTerQA7mGNgoFlNYqVYsx9qP6zBtbhuxY7U+d9KeeZEXmyWVbgUtqlbU
p5UywxiblhZKCn2OK3kmG4F21ODrsYqyg+t7fArcEBdsWs7mxeKTCBzZWxNdho0ot5rQi4W6dW+q
WuGyDzaoqoMT7+viGEzFDnghXde9X3k0OVUNMlD5FKVrJuv3pvMkTk0UKsdTroQhcdvjVzwQg0qR
jocK24uwn6cN6ZxZZyNayT5Yobl8z4puNzXhYRjzt3Km9cqTGa9TZKnqIzntTbQcM9ofiy4oFZ3E
oS+WUIkiZGoY6VUfUb81rkuGBo1xho3YSUdmNTDpNxIPndKTsWchzhRyfFRti9NVKrrmfC5Y/euP
Rjql2/5VbvnliKcP/YA7RWleKr7MSmRvImMaZYfAJhYeS6Gi2Nfj3G5JG2WqqAlPMl5uTRjcVHNW
HGWPg1VJahz3yB2qoH7lR1OqntJGVbz/0Az1RjZjq7J8lMqPTajKPL+pTFvBFstkYvAbF9RmFQb6
3aKnfVqk5znLrtOZV7Aq6CTJXe1uloiemwZdh2JThv2dN7VXWVl8aGl+yWBcHMYuDy9t7W+i3A9K
35RSbJwJL8d0UI0bTnIWNx4sLLXMZbGJZnFOg/wybdIkj9KYo+qmiPyW+uhqnAtF5O1ghvq8Cdjt
EgRZkvZ1vAzlTcuq16Iurl0dxn4I9sK2h4XKJrZa0KQLvEp7rS8EDTchdjdlbaxyQ13uBJFhXNmy
2TY9XdsyKAAIK5QNdaUoSd+5ZWa7rj3h0ufnc0qI6jBpVRT0VKV+N6bBoPg8LWokeF63ZjFJZqeb
QdCDRe5c90sNiS16Rbvg1A3DwWAeQxruYgbzVoXR+aods6SBnKOOXWpuWNrwU6mrFVsCukUie+sY
HlQOjwc7QG9sZNudiwKkWtIhSLmYrajV5qwho93UKS4Uj+Zgixg/Vr7Z96w114L6IsmYTFVN3dtl
pM1xLO8rxryifRSsKkvWQV3iXVMXV3UH4UUCW6mJBx/YiK+cFxufhV0SBHY9G/LWB81bUr9Kq7pJ
BKog3uj5oamGLpkKmiXhZC6tplc5XRM35ZuoJ33s8KSykVTrPtyH5XIB/55WUY5DFaYWx7KVb8rc
YDVm3RuhqwczBUWsdTxejoUfY11Fy6pvAEj5ruG637kwNuW7opChAiH5TLr0ZvJVPCzjzndpLEvm
FJDdI5N8TxALlGsSmxuT5BxdcIZin5rH4Olff2BlkfRZsRoLtPGoPhNhbGexn1yg9Ow81Cn7aikH
HBfluENZeqd5i9SZxfJVmzet6ovoZUr1yzyab8lUWTWJ6ZzJ5aKHGLMlviJBN25LPR6cCU5p2w1b
ZFutwoZfF3TF9SRVNfkAsvIyJbUPXhZm5onQE1a+MNuJRS6uyyZG5dgoJB436BS87yqyTe0WBe7t
KKlWxhd7ZgbIdua8sEWfzDwY4jks5/UyU6hFUTepAGXbIDyf2XpO+0xJbM8HSlZoqd5n5ZxUtVzn
0XjEodMrzNhFyoqzuaqvq0WzeKJRm+BBbC3LezXVnVGId1YVtDzphbxixG5DV9zWDcR3MdLVMrKE
IjrHEP/xPItsFcm2X409vcYOirRD9AwVh6E2+bE0WbXrZ7ertOhU78o+GYbmxKciUy3KTm1etVBp
gnSbpgGJBWWw0JbdznWZKp75lXN9p1qNq1Uk7E57hA+ENm8wZX7j65yoOeNZ0gbzdS7IeixsvfdS
Q4Fg2aEB+Uf5mr5eEHqf94FVvN+WUf3eZen7wAaNkijbpDTYdnRymwnXiyqL+d2wiPlYnHKGNhYM
eBWWvVFTNhgVylyJoeiV9f0+pRDttRdG0WZKE5O6XnncJlE9HdLFvumj2sQTUROxbtuMVquqTF+Z
NHYpeyXzYkiMMW1sS7+FunfvcfgKYlCvOxrGSGN6YPnEVd9WOAkL0m5LqTdFTXsVduWymnm37Epm
TgEr3dH1GVI2LeubpY/8uqF1FEedfV15HTvXWgVG27toai5z2t5E6eDicNg0wtfKmNGvChvt66l5
LYmKRGMSXpVoXcvoZspopibTNfE8ephM3b/LZ//aOEaPrc5jPHEDi/FmKC0/pGPYrmsUAL9KzTos
AnJiJDtg2E1n3upbL2LRlMsZK9pNVhQbl2f5epmIjN2Qyc3QbIK0etwEajb5dAg6sq16uxwGvqxS
TlBco6JeL0OxyWez1WOoFZnKNClaqeOK1+UeWf5IDptpNcx2e8iB5LAp82stLLCIoB7jpexbFTT2
Eo9Fuh3F+AYqshQsjSvqY7w4IBpuUVOIV4FfkiggVnUyf0NEFSZ5C9Rjadt8FYzpSfQayjayH6pp
aWKigT8vFK8dZde//tKFbcw93sxtE25wjW+nNmqSfpzvSzRs+Rz0W10HZMXQDEHbAz1bQgQrzSpF
vBVxlVV13HGerojNBhWlvDotoYmHvIhzjOpz3g2bsNT01Gd9bOWi42acyRlernQgloOcEVZ1q41i
sky3vWs6yFztmuOFq3Kp0KkUoUlSj6+6MU/qwuz4HDklRtzEwfwWz7xMaJ5XKqNY2dZtqCNHLJdz
X57mvn1fyFFsMs+OUaeBCrXzY3egW1U1K1TXUHAKrmRdcmUdu80y6mLocjdlfyT9eI7g2ZVl8lUu
U5kUtq0uCqgejpurtoEwlkyEMCYQQpafRdynygTkZpjKWc1dcS1Etc+CcB9M7TVtm6vKxlNRP0Cy
fQscHcXIo3BFapkm0kEA4VVXGv5mNm271QhtiA7PNcryjYES4qNgV1V0l45tr2RGNmE/3s1WH/08
iaRw+qy9GUc0xV0IiJSsQQrO5YTKONet4dyt3s48fch7V++NaLeZWLahj8SW536HJ7tcuRHt0wEo
sC5XaUTveyFP0aLdtqbQJHV5zMKSb0wHpUU306waLu9aTCuVtkW77ux4KJDbZ+1SqDQffJymo1yF
Ta2V6MXl0NI3o6hHFc7pSvAUIlbyUzHzZhWylRhubERWveMweAs8hA9vA45eEtHvtIX0ZI9Rdl+J
m4AM606Mr1wprrqenRccx0aLVdmztRv6MGkJ7EITEazcJHTMPF1jT6ttlXXrUAApgqY32uPofi7a
UOXZcieaZjdrYjbCvq9cLjbBEkLqyZarloouqQ2VqmTLhWn5sOEe+o12Cs9CzqlaUrLPUgjOgRiU
aO7OJaptglCKjlExvGvCQMYtJ+dVXZRJicc5gV4rj5vA812up20ldHkoWECSBpM67tmQr2wzlMnI
U6hjUA9Ny/iGTwu0qXXlz0vWrZpZGlWGbXBgZtyIeZpeRuy1rZezBvqoU9en/rzri1yR8oTqpYZM
iLwam5cRluOxJXWzdlm7Q9FwswwjWZVQx/Y59TcunctL0m8GZFiCLBI7bqcDbA58DObUJaCUQ2Mn
m+I0NuiAB5arKXXdodW62JYTEG0URK8dNAi3zqJ8F/JqSOb1IMxwG/gP0LXw1TQLn5RjGV76R8pc
pacBcbcJGyD92mbKdhM/DRnQnHnu0LrlHT4rg/VSpvmxBkk3qVzBVD9n/gAMbGvD+q2GczJJCyr+
FnbDvp/y4TBHw/1QtP16LmwIyydfCu8IrIrdEF7NZxGQej71YxJm1ZxYRugxN2Q99bo8a6D/T3pu
+7izc79iFlUxmoebnvFsZ3JZ7voAX1doQGfAeiGXRj5XlpPuUHh+xitdb/g8XKWjfZu7fEwcEGLZ
jcWepMM9mdPhOBQXtjMLJG+o0ovl4V7IOd8Klu2iAbrDhupF4cLU26wX103fT8em6rjKmNarWYz6
GBq9hqWv92OY87iLMrpqGvdyAUYG9YcCDykfbEfnLV+0ObWvUbZM5w6Yx4q0LIynVswHFuiN5tic
fN9k+5b2l6b3+rwHChm6BQKVMZMsztRELah7F5LG7ZfOjQqBBrEV1zj05XkVdnZre/xheWwqU7wA
TZTaJHWoT7IrlrPB3Jp5ys40bu05HNxWmEJX2kdQdoo0RYnJB8gEQ7DLenZqUQs9oOddwoTwapqK
9vHzJh4rBiGJxEXG8MH0LQa41Fym4zmt2HmZS7prEXo5gtKya1asFUkaRug8BBrahTCLQJCXtpns
oWnWPIK9U5L3ot4SCOcVarzbaOA7iayhrcOyKGLfUBlP6RBtZpLSTSmHPF7EdNURA/lxXngSeo8P
yGXrQGuzHTXfLi6YNmxxl9k4LSs82kDV2TSsy7KDrh4oitVMTR3Oky40E5BYIKWlNqHSkRcrmWGd
4DZcw6JEMQ+NT8ziNKT9nK5QYNb1VJOt7+qL0AeZwjPiKk89KAM6DWLrzVEUg15V+ewSUuG4cz3E
X+tXVaDpzj5ExegTFFXnEZ2HGHSnM6joJJGNzJOsH5S1IJDxMHXrweYqg8YDjmG8TEvGYjG4tzTb
VeMyxryDYkOw3etBVCone5HDB8iNIvGWtmrCxqhU4CtRoHzdIfphhAIUl4O/Rqx4Zwt/xjR5nX78
s4PL4whnl/04ISX94lTRuFetMBD8N6Nkr4MqbWJeV6Uitl3WeZbtGttGSRRNEbCEcrfgnqwCMSOV
6/JtlwmURGFCA6BeztH9QqrlQFy6W6BRPy867VfCAy59YaBjbIsbt4AEECzQnriZndFFjkBjOItH
O912IU2ijguVBq5a6TSv4b5cxymEfkxGRmLygQzFmFjLYpsXEgph9DKqolbN+YDUkD62B02z1UFT
q6HhO02aEshYZ+JAwxgp5fuC7F0E7VDweGsBrUDqlp2eKghz0BMFLcymFdOaB+TaOYRUKitoywLo
fMVYrnThXdLlWWwKYGfWhnniZhupaex6RSqeJ8M0JksENE10IIyQsj2v+BxjDys2YLJe6kmvOdrj
epo3U5t/+PhwHRQXxe0IXX6ZveOUnWcLSXAw37Yy86DWjUP8cdEzugzwt+GzbHZXoqFX1QLPXE1x
0M1iU9cIyEY2Kzms2znUb4EXXU5po+NODPWhtXMOFL9fC83lPifsAwXhblXpsYtJaovEjbVPFllv
axeEO1wuZttgutW+X/E+TFVeOpi9Y2tQMthpivBFxcg+17bZTRX090tGUxCnDmM4zGuJ0nd+8fcT
h2Hqfl5FhXzsE2HTkoHmyWykUBUClaKXsGErEFs2cEhiiKd8hC09Bq8FmynoGN0Qo7p4PXRjUhIM
ckjwmOTBwW1HVcv+IphARBmD5gLL4Fy/4qc5r7LVZGZ2Ab3sVd0v2zZL4xH8ljVBsOmrTl4tRr90
QESmzTjn3d6kb6F5lNdwABT2fuNsXNYraVgW92ETJcxn6Z6nPSy776EJNuiAuuW0QHYb8jDft32V
g87ELn1ZbRdR5KcmH85Gui1YUasim8u1j+QGBDCv2im49VN3ViyuP4OElpAaumD0KMNwaCAKm64f
LdV4GI5ANEliLC2VFeJEqwFWQphuPw6z3NenOYSdGNZo56c8XRXNRd0pSeYuyWqLFJeIxlXkTv1Q
OBXm9xFm+lAtpYnzvjiOxt/UTTCuOreqRn3FIYHEFLU2zht9B91pGBc17FpepAc5ELKFDZhU/fJu
0BYU2trHKFjqYx+Ot1gT0Nbwcobr8a2IQOzrWujPIdzUInoPdaSqgGfQegf7k4O0WoOea2VsGbsq
DJcrv4xB7KPoDDE5rLDhZD+XNFJLpde6zI9wZuM6IDqRoLoTA4Ic60MPXLLXsQ1Ksw5Aq+dpFLv5
UTpBLT3oOTygPFi1VWovw3I8b2nbHjXF57qQzc3oBq2Yh0efq0splkg5eKnlpDtbxEtR1hvnp37v
ApfoueoUoUC1UjP1Ow6kpa19Ftc422W06deLqZrHLixLeibfZISNkI2ao2QZlGfoP+yQklWB+yqB
ugGR11w21gVvUGs2RHTXLiOnqmnqxPl2H5hJxrQiSwKHU2C6oz0huTRb1zbBrkfjvsAIVE7P3H5k
y8sJCMY1nLHMjgXGN32YXXpeoIsGieUixV2+hyr8ToTVbsxHvjIgfm1AYJpACgs3Pa96haLUbWY8
m0NGUKGY6RdFS5wEwvJd4cuzCdN9TyA9WDSvCIfUkfGpjRf3DnX1Dc/qe5JGQJxR062m4TK17XAh
ZLgypCqhtZxmwEeu52UIYmCdPC7m+Q5ktWwdoend2AdQgLjsQLRPm2TMahrzLEIxyIvrT19++8zw
ui+ruTE6++31wz9+/dvZ7+80fnwh7u+fP77A+PffXpYe/vvqV/7hQI9u5h8j/f3Fu0f78I+38J54
kr++Kfm7c/fPXPwn3Ewm/2s385Oj509MzI93/2piwvEAzhHQPvAKhUT88fTAbyamgCNwYEgiSsnj
yw0C7M3fTUw4CAyH48CqRAA9vFQEk/ndxIR3IRimPIL3WRiH1yLkH++TfoYpeLlfMjFDBNb4ZyYm
QRJODkk4MxkxGPbxePinJmZuRAZy2sRj18nHHFPtcwvaPdEaahfkhiVvwYXjh9AB8dCw8eOuckCr
+nBXdkSsKzufF6y56pqljlNxXdf2XW8tXlc4C6FspUk23zroqkiYmXgxUK1Y2YIRBmbkus1BKZs6
dBUFZ6BHnxDxb3U7lkmwoCvZ+IPPIaY95GJZnYM1thYlvzELowo3oF+MH7TmMVgz23kaV3IY3gW1
f2dQXa66IHulU3+d1V0fN5BCHJgUqyU4LRPUPw5WYM7b+ymvupWmbtsui1aLQXlSQO8x9JoqBEKW
akjxUGZGbIrwWlcVrIQfCYjy7VVRAL0nId5U3ZjFrbP5qi7RS9cukI4zWl3nadcmXc1snI7sQhA2
x4Ebr0xl7y0BJxBVaZ6YsT719cKBlNtz0depCkz+ummaC71UEyi6xRzrXIQbxxumghwSCZQIj1EG
/aW99dZ068aDFtBnF0Gein1eYrGvQIOuJ2V4t5F6nEE5lfnOTcVFhoA4s3q26wqcWbq097QMHRgl
7GEK+MUCYkscZPOqxj1dtY7G4GhbkBZdrdKuW6M0C6D5yEFbRjw4RAK608wMS1yVQRqHXabXfVtu
OPgmkJyti313QDIHRT7PSAySXLiA1cwrQWPKymg/t9HWEQ225xBGqvIOK8lLF6M+AH6fYhqzoIIS
m/WzInPCHUdgMk/FvkD8ekKgvs21q2JWh0Jh18YT3LOydSFUXYPAHE2vKtoD4xFzXDlnVSRB+JG6
3mFmzqcc9XHQowzKn1hiNoQ6hnx9RwyDzNqURI15vxGZXeIFgaVU6Xvg+vQAHaoa4ExAbLuySnw4
+30GPFYVCz62KQkTOKdSKRB5uyxqNtU45jFKgUF0Ez2WguQXPvjQINomLO9oDCrHtJp0ol3AVpMF
zTYSAVRvQ8CuZqAfOJLMY/mmJHbT8KxTaTPDpFrVBLmGqjNCD+AfwLiNI18UqhuyaeXtkAHKZI2d
rtWMRKGyzi9r3pF5xcqXxVitKuifweUBuxyssTckJTe+HqP/x96ZNVeqa9n6F3EDiUbwCqze9nLf
vShsZyYggZAAAeLX12BX3bPPPVFVN+q9XnJHbjtXh5DmHOMbcxUJPXfEePt+k6rXAbIWC0jOglYc
19nXxcBgzTTUe0jWesk7+E75NDd7pt29TVEiBhXNug6f5IQGN5fJS6JnFDpd1+2TwWSrWuoLrzt8
SGkpjqWt9H0UBHOWdNUDnVKVkRFPTiBN9tHnmohmRzneg99EjwwO6IHjNsMxDfMrolB3oW/mY7T+
7uLyyAP+QrxU3M3Cdllf9yLrJS6630DVpqsKj86kT2tbegeXNiiXtUpRgCQGLSXWMo/3jYvFBbdI
mfEAVEcMNLqwOFvhDxcmgcVn/f4QhDi418Gynarh2zRG69wEy0O5hn3Bue7zMvC7m3W4zor1V+L0
+wypO5MkyWrrkmyIeVnI1Ba6pnUOAmXNocAXNILjttI57znudNgFZs/R9cEF8WAu0Ius+e+m757W
EHfCHPhLpkPRPzseYscML3EDk8dBxQcsQVHz+teWQQ6eSuYdujJfe7NepZA0R6Y1R0t/BSJSoeMz
tz0gjjyKZgi8cg6xzz+2ZtB5Cp0DJv54xy0Ps3Ju95x0v0Pj6ixtBjxGyNpsGrR7hQJSwVpMsAQC
uhuUgIDXw69geNfwM+w5APygzNgBKTA9Vg/MvKrvM0raFUW8DA9IvICSaRzfr7a8KROO7VDF+4ja
k8O5kqG9znx41rkYKjhIQ9Xn9YquA1VNkM0RrmU5P4bjfAq0ifZj4MAgeE2uygbIBvjzvPHEDwuX
h7WC799EusxN9EhLtudUo9FSGmgEaXcpU5uXlaKgfylHD6t45I9h0HyPvnzwdAtVvRqPA8OeVPXY
dEEAuX2D2m0WbRYPoSnaxJOF5AHdo0Hu8iikM3peWsF+IGrn8VZkSb/kkUWTHsxorGZ0DNCqO8jz
SX2C4t1kfbrUOV5JrmoAMOGsulwa8jKHRmB7dQztEI6BDW5AWzQE5uiVE9/5WFc5VJ3yMGn/pXMV
Xj2YpcMaJ+heVLJko2p2OH+f/dgMOZvTEp5u+JS2c5M3PsV1sUPuRHoM07k8ThxXaAooXLIp7bLO
F9NOTm+D54dncAm2RX8mG1jccSfvIyz1YvJ0IelAcbBBbNQeTNdV2Y8B7c5Bo507h2VYuIgHOwFg
AIcizqwGp0YPbd3XludV8yDLBJctns+zUR9m6UJ0PsOtcPEbVJQjQh/JpTbrzxjBOq1GnM+C1zsz
NeqmI9FhgSrGB5QySje2WPDyCk7AN9C5cmcvCh+01wYnh4YZHdzzkIg/oDp1EZX8fvCg9qemSTIf
7gcQh+h7Rft0IKNrd2MZQT2oZZ1vfgJjFjag9v29cBCh6FAIFOQF/JMLLvwl8dvxmAbkktQBlIFA
8Kxya+5PeONJX0L4oFOWcOyqaOLR6IYJBVAwQViDVlgY8tqAGcOBadxOM3lEHncqSGxAIs3vOB/a
m5VCl1/A28yRvM4Me4jfO1P0a3lWa0LwwYZbw482XJsF+5DdgJI9WjhsxwHLa8PSIkgk8BPwMywf
JhJAVqlvXWfDfGlXVYyEvMuVsJOUFNZgLcTZm0VWp7FGy1kFx4kJgitc/+FtXOVNeai6Exc/MNJB
dzWV2UVOfkc907u4svVukuOQw+2zRV/1B2sjV5CwTQtJimQp67OpmvM46C8WzpA+aQQlX/6mkDYP
Zb9Gd4LsAo4GuF2gF2EDjS323WmEilPWA7SwdMjg6KHLzbuZrtmgofl3DnvLUP0KBrTJiVqWvMIl
if11P3vQBoLKyHMzVF0+IHh8U0222UOOsVkYR2+KYKEqOZw7iY6+KvVeW/MHiubZK1ts5Da+q0p3
H6dtd8Nwcxz45K9ZRcbwNhrukr5KTjVKoLPpfdzMK+xM63FMKin9vKbGQOyo8HIojiGNg6xpIVy0
aZybgZ/Hqta58pLvVtO7ALpXUJZfzYoFB0nwV7OMKq+nyi/C+JkyOuDU0jsKkmTqZqw+6Jy5J9td
Cbchm8cOGqG255V3VVaO0E+nut/LoPwC7/iiePoOAvA9DVq09UE6H0NqIWd3WPQiJcdeYJPsVUSy
jFrIfDMP692ixrt0qOZiCRds+VCupx6lU7PoKl9A2IwygdirYM3Pa1BEizHZUPcnz0QlZKBE7T1G
tiXEHnTiQYiNFpSECYfF7UPLD8MmqzVKvTVVBy2mcyzMfdjUAnwjTB0mh0NpSb8nphyzqV2KmpVo
hFP3NpGyOcTDc+TET1LHMVwl3RfVZGzetU1bRMoHf8TIkzRtdK5XeZhjeRIC+4UXD8e6km0xoYvP
sJHvYRfATehrlfuwv7J1eQVSdvHVcq4YfW5Y0+ZQcVTmSs/LhiaAZd002bS6Eza+Pk/7bjzZ2N60
yqe5LDdhk417zWtTdC39ieb1t5VhUwC4CvYAOZZsTocTt6PIQ7tZd53Y8cH8NIBjCn+tmkz6Yid4
dOUMlczghqqolVjgSGPXHeL2wvo+KhKL61K1oCSlX6RhQG9o59/S0FszaB9ETyJbpyiGLh289fXy
4IE/LSJ0JFkoU1MkkWgLO4JwGJZ+zv0A1FOq5026vDGdyF2o53tsTRBKxcEPUR0vEthcldTfg2ug
cAEfbWj9bcbojlhJd0uzK6kNIEZ6XV73c8FpncBKifF+FwIsNNgP4fwVCDOA8DJvTgL7wDachcAY
C+fDBk1jlLWwNVBglc4Wscpj/G0niYYgPuCBTIxjzbZ3dI1fqqD+I0mdZnUAdbm/Wgql2W8hF5fz
ux7x25wtp75O3ueETLnuoxcONnacmSx4FN8ZwJjYO5w5gAmEXLaAGfIt6A++OQCMHAWhfjF11VJo
Zp4n48X7TTNcMCjphijcDjFeaDTAjnNWfHowzo4prd7GFhJkCDvmNC3rOYh5uEeBdwqFeBgnx7Om
rQlQLvEYRDIpiKbqQAP3FEjOYHFDhux4/UljFPuQktfcowHO/bEsxn7ydulYPVts/mtaxkVkfHtY
/aTMJnRoE3ipgi9tWECcryDKe2CTnbo6X+1JiY+oWbFazbABudu6MiDtfNlC5qe6wl47Nmjt0iXn
pF6OEvsixL9yvlNoqzwGh0DByAmgwYvIDcXKjxOpwDrF0U3bgpkxpvyoItcWIfu2SXhDU5TjgfZR
vGytD1cQsjuhduGyQIJXd0v57gHEO3psMLtadvWuGlBFNPWfAcDmEcGnNQ+ZPa62szvsZW2uAmKL
FnR4YVn6FEP/ppZAg+5CW4SiBczpL6/eMmHN+agQc3T6OmNTMuRV5dKMzWanOfatQa46K8M4T4Sj
exe+NnXK9/B83C/RCoF6GTSwBJqWVP6rIeCmKnBWZ02kyoYZrkwyufXQCrdc/bLO0eeTfVSvIjeW
f0xu0DsjeJl3tOgGYAAStXH4kfDKFmNldaanCEKH/GNce185oJfLaL08DUGA1FGzg8qQ7roFH+3S
lv0F6KR3QFtWZXE7pHud8ne5+I9l2qS5HP06m3GxStO6gmsPjS8froGHSmWoxJhpWDfYY3Ve+Ubm
idbvXLqHVcwLpJNV7jTo36xOoKwnDFrOWE5PYhrfatq+yWRA+eCAO1W28/L4E+/LLwBTMdDfu7mC
/RyCaSpKhn5uitFvWtSwgfxV8lTByplRyDH6OaA9T0cGVtBwmBZCpBmt7KVhcYrqVLcFl2LNvG0h
NfGpX4CE6QigrE94uWudV1RquBm9pzQOfzP+pwb8hZUahQV4ppdYz7nsKD+ubEGPyIbLoIe7hS/r
YazZTmqH+5uiTmXRyacW50NYPZVBtB78Go5INIsdtrQxm2eNRS7HouPwKHvfb2FFPpQWB8B67RfT
X2CPPYx1k418zJcurY5VDAtVmRwk0s+81u+uIfYMKolAjstG323C/7Dk0F1Q5a82H9qhzTrgR+eW
D3w3BZ53GTX0dSNw0za8vIZxWO4ARLK8NKgSJ0k9eFYANX1priGDHDx08sDVCKRDEzRA0yQztup8
XcRLDRcK7H0ZHywdz7C6f68hN2AJT5zT5KP2Ljx57lDfwmmE60DRJdVQl3dJxMasR3KhCvR8QGx3
zl7jtRlR8oxsH/zS1VTesm1NqckeSnU3cZ/v+xTtes0hNAytly/B2O9QWeFSBslF1+lLbF150I4/
QUrpcpIQAI9jbU7DwGhetVOYDSsxGfAn+BMl0VgJ7nc6WVAS7K4VZrlPYStnDKfrmXYMDpUe4puV
88vYLrnoVf9QRejJvbJZjzPsk+rStrS8A705g5QE1m4mfVgSd1t2/s86BkcY12Q3lC3LSrFCwbHp
dVh/5nHg2ciS7w60YF9J3BUClG2wHZcDGv0Suo9ohxDGe5BZEfiAgkZ5kM2443I9ItMhzwpdhE1L
gHtGhVBWAnZDp/g0cntvyuo5VSF28BjaFGcRHgSbKrcLoM4w4oV2jB2NH/tZmyT0wZuDc+jN6LYW
82uMp7swISpn3iMJEshF83TCUdoVfO1yuwJbc2yt0ENjq4ltfSQdnEVTnuaHdNhj55zWYjXdmy87
0H+rVgXDc0/Jgg0zHJ6Q721g/XdrHjP5kS6+f9Qjejuu7QHLp0Kr0TGQbPVJDt7X3Ffu4GssOHwa
azEz/oAEMTgbmLswIcfziNEIu8GZqmiYyh10P9Y9TzBrCyKnNEvT6ZGY8NELwcRIM/4IyFg5fr3Z
yWgADhU/RX775ZU46bx5zavB+wMxYoa8sUSZXt+VVSnkrmDeJXksccMw5d1Ira5lY/1iBVeUx5dS
uCgjpEy2y4BCygFL/F+H5N+NjP90ZuS/eBxwLv6/ea+/x1/9Z//4HykvTOHCsEJ/G8pA2Ga8/CPl
Be0PxUcaI1+WYArA3wZJgABY6AdJjJ/9Zav8bZCQ/xPEMDXwoyAJsYzj/5lBEv2rQUISZHwwlgUP
SOGQxHjb/2yQaB4JAvsacgWRDygJQIEChc183uYUeB/0R2MgoFh6DuhGHlQofiPw2AdKR3kMLQSy
FXywSkyNiFBKj8DLPoOp5jut8ahCoeamE4Q564UXSBAejtQSiLVD2xZUyHIFaHcACFVQDdSYsxpA
6NLvEtagQ2qwiS+2QtXm071fKpBPeNY8Sth9Xy6PXQA4O67ib+JFDJmMXkE3RqzBvjrx0FdjlfU+
xC+14DFlLK6ruJ9aAvikRmW6gkCACk/tLgUt143dD18obrjlPrLqdp0sPyRRcGIxuZmnCdTUT9mi
9U67IdpRlcABculrSuQBTMcBsuWQ9xALEE3JhONXYqd9GKmnbhSv8Io9tBwRJFVmjrzq/CLGThDX
5BDedq4GfqXcVyzfywbvUPpLuFc1GEpkv7JBJm+mQ7NaK3SyMYQUGpQNjNmRHHrw/K5aFGra+Ccp
0zib7fgqzUAfJCf3fWPsk0Z9DikSR0Szvi9sflRzrR/QsuoHF5H7CghsGcV9VovNOrhtggl8Zuvc
sVUesNEeHbIa6MHzkWaqtU72kawuZuRfQ6sQIXNleuNVIKHFCu1vxsa1WGHR3s6koH6HE9h/EgLr
wyc4aHG6t6BPSe6Z0gfH2tRQFH1YBZGHg6NafiMpuSmIEwAAfAbVuEmUGkJbgJWkem/YR2EDQ2OT
QKrkpe1+gQ8cgfIATeO9nM+8Iru6nT9la39Zrd1ujUGlAg0Fky70RYRQ640ffpNguKYKBUAZjKAo
+A24Soi5MPZNskWnKggBc3sfygNpTFokE5Zn65BbQpHblFW9K2uEuoRH+33gXLyhSyd/GG7nks2/
mKGnCKGXxEsg4Wh5jiFxolV5XttAHzqCFCVaHX+34JWgAIQ+GaslhFTWTn/JcMgJGIF1dkIBLy8R
7YDQt4WBQ2KS5UV1EIowIwnAo9JXCA5QFXr5ldjmGYDf7ayhaZVJGR7htPlnqdlbKIMDrV+txf/r
1lMYdLfIRDaZX4se5eD42Ce22/UMNbTq6Y3Xd0uuU/VQteUD4hel+cH4zrtIQqOIoz8OKa8DsmP5
KIEmlF2M5trHDQf9b0U9vecyXLEbeDgIKUR3ZJb6s0quIiHxJV78AkmkS2WWDxpgVaDy0ECr2zjn
nfZPVTV+ixgBCuNidg4Qcjl0YwYW6mkpE2hQfnquFfg4Eybp3VTrm7pfURyOkC5JN6kCisvb0NZH
3INd3J3aGtWGb16ZC7GL4GKX+hLKUKPDCq41jRV8WI7sBZvzwUc+QPtY0CZG/WaPYQPNTJbu2k3W
ftCU5yT81UbqOKpPlSD+JaYD0rlQyt2gCvQPQ0aggPEZYont7hKPPqNIJ1nEm2/Ha6QUq/sRiywp
DTqLAGEzEhh6cQDt/Kqrcq6wKSQrHD12S5bhNyPU283J+GJY2BXBUH+uE0DzdnixEhX2fCzH/sRG
7zZd4Xn6XgXkJK5RDGr4mCaxRVBiRyKOnCbvsqT+GeEi5p6RNYM4h0pyNd4vhA5EEQeyRXXfZqVO
ozPkn/slitvDADoOHRdcVs/RjDjvB+nzT9V571vTmKS3TYQ6G7zSUKWfW6IJ7Esyn+Jui1+O4ZDz
tEZ4QjIQdPCe5o5B+Wng8dZgzygn7mBr9assw2rfzPrbC0h5gPVz34bYhaA1FrjDrm203sLZP4dL
fFALVKISZ5FSYwQ+KAVROE8gsuJvxCRCmHVDc6Q5JLQA2GaLq90GL3KaSOZmY/e0/sW5/QNG/jXh
y7cHAwYeYvi9dNVjCAC2G6BdY69XmezRx3yEC/Yz159C5j938YCAbFe/VdMKX1r96eL6QbewCg2t
vhv8l5dgVhJpkyJB/kyFOIg8pMEgog0h8GX7AfLlTD12myhFi6SqPyAGP40rOw0wqZ2Nmn1Lowc2
LZdhhDk80/l+qrwHgQxMVpOWnT0BB2GeT8vCT4EI963nudxPuz9MUxyIBPXpuIZZW19EVS43NICW
auv+XmHid4ajAY4LEltj7K6gv5PHFO67QTVw6Qn4vRUZs7U0UVYafhdNbjkhAntoJ/woEC/bxjFL
744tyU3Qd1cEp6C1aJzdGjnp0nuayvnFj9iLNwU6FzFSBoZ+AHR35yhRn9yqLER4dO9F0IMrvFuT
ZGyJUeWvFAe2/2YhRANQRIy1D/2fEsFVnKPkZ4I5hiYCNmZVRn8Ctl7xJLt1nX/XqFJE82V4cKM5
BAN729AeVg5OjFxr/5iKUufOgulHOsO/jHF1bpNBH3wboNlMIUgFKG8QJoiOE7jmnXTY8hxXd54X
Fgg4geb1ZhDxo4RztsUUI94hY0w4LUp/uEmg0vUV5bAoPQGNePggvf85GgR1YzrfMgGNytLtfEq/
U+Lj/OqXL1CmDVjhWCu6W03yTkf3GiD8O7Y+TEna5crvzmIWBWfsjG3tMdzQ4dTDOdPE8RVTKE8T
AlKOnFPA7N5BrvQ6VNMzMh73e4U4Zz7yqDk1g73pOrmfhjHZJ6prEHvqcXAdfdjPh2GCUDMZzXJe
9TC+3d5NrXyNqM/gbHob1wanWtkUESn7GPegJwXWT7ws92zWH3EY3McEzLKTBEKGgwDSx69JGwOj
bJLLskIT8Mon1Hww9sR4XojYxQL8sN8ccIGWzC91jbingcOATmnt1VfyuyeByDRkZ1Ozo3XjN++S
P3WMIkeZBN588+Gr6D5gFnlGOWYsnPR3GxWj64N9i0jBOV3IrzhV3b5GrP6mR/Fohi45N5TXhQ6B
sxu1osQE87dny5vxxu/Uqgvoni4jLUCERNRXKrsXpSU9uBKrb4SBdUCQsSmsHj+8xB4fMZH8vpna
P10PX1h38mwGy28VtOR6GV7q2v7WC6KlHAVtuMIF7+y1U9EXhr6qfTlXB8L7lzWI79nAEAaOYfpa
LP4CIvhbJBFutBqMvVePcR6H/lF2oHpt699VnfMgq0HyV+1lbroHWelnAVQo64g42d4AEPYWuOLL
DFWb3A5j+5lY6GyRUCuUNXIl3reO2EMDbPw8gxRV4/oaT+aJMl/uahhyOIfgDKhqzUHkOoJIL+/t
Mxn6qy/dY4BCEuoyAsGAqmcOaXGt+5tkjgti4T/Kkmamgm9g7yjozT89rNz9tKq3nvvj7t0Di4nY
ew0PsQHZELkOMisb83pmiF4vl7Cv7lWQvsyUooWw6m5GeLpGiBrZjLpYKHLVbEtYL1vW2mtPyZa9
tlsKG7kfGItbMtsO13ZLakeIbMP+gdo5Q8H1amAhngr2KeYjHJMS2JPcUt9qy39TBMGHiR7sTLxr
NCLlO1N4YiMuwTCbC1qyc4SWxW+bpz7S71NkXi0Ma7flzj0XvIlQmrt2fgtLIJIIqHcIqkPAefWR
NYJwWcxe/RAj0O62ZHuzZdwTmMoGofcS92JUkoduZYcQBCtq/6nEDViTBzDdMC0zGeLctBKGXIsz
uRm+enKoW/fkELjXzWtCv8YthI8NFdp09ZQinu8Q018H/rV0Tb2r1QfjLClGhqRHGFevKFoQQdvS
/ryfh2zAAACDQQDTNhGAGxQiTdC9oK27gP8leSShuzcibBF7QntjkSoymDEQbNMGkBocjgQDCOQ2
iQC/KIpkm06QYkoBzNZom1qAA3dEBGH502CgQYXBBl6PAjW15u6vP1on+juEkRBAIyi/+waVGg3r
28pAqcNEyvZQ+c5BI4vZiTGAFciIFRbBpqMY6eNg1222wITARhpfkNlAJrMab5x0N9M2r8HbJjeo
v2Y4bNMcwCZ9NvBFcV1PMml+6Z5DOUUwBI3HnlpIZ3abDZFiSES0TYvoMTaCoX6R2xwJ2wdB5sIK
nasCWY5A2X6coFC2zjZIFkLMYT7GBiC657xSQfb2+HWJWg8cLXCyLXqBRX2/ApY5TmX0INuUnGtM
ib6yLQ3DUFEs2xyM2bgKITLyxLeJGRSjMzhGaIhtlobA24+26RoYHA3TowmbnYUre1ia+rZZOGZ7
nMSq3+Jy2ieNu0kXzOwoJSRVjikeE3JoWFp/TfYIUmRzn5eNxILYv24zQCbUTbnBWJAJMUf6ozAq
pAKO0GN0SLvAQbblbqzhqaUwzzLk0NY9nPgL0mxx/BLGdslZOl3WbS6JwoCSCYNKHAaWTBhcUrv1
i26TTBYv+NWmCHulLuMhcPtpRBI3wPiTGmNQZoxDUYwCxPfMGRsUzxmicxnTwQvoP5ho62+xTVWh
GK9CtzkrY0/8YsAckljX0U0XvpbYiXGCtddOVHWB+RqFx0Yk6ueU5l7X5YK6qigreMVh/zyE5C3e
pr4gjX+fbnNgYh/8pkjTIR9NCaWawgvt21MTswD9CjInUTR+VwG6bysKC44JeBN3wJsgb4KEfJws
5NupvzFj0+XhxgY2U3pqA88dk2exzbKRGGrjawQ3DcbcdNu8G75NvlkwAqfdZuHwbSqOmLpvFPSo
bjTi3bOCzYUiM9U5d/7rqgG1q23GzohhO8s2dYdt83eQ6LTALtDztscZODe4OByuI5weJOOD4+B+
iOvH3PbtI8AvC38OBCG4l2SHz+GuD4UpMOnBHsKBfbMujC7+8mtNosOo3XkMqD54NftA4UJhyuno
1rfRTeQ5TO2fP0bIAgUSlu6cOJyWSwcMnYbgl+b+t8dBBzlctjwZuv1YPawRckO1xMmBw2IqmtSQ
QpjpaWFyPXg2OThh732pQeeQ9r1y9A8JtzkuAiHqlrZIOvo/fQsYI+CqKcyKsQ6ASt6SiokiHTFU
AmXDcrGFBc+G7kq8DdEI+EUYUyioSpiCc6+G5qejzdEy+JyKgHX3WjCrbUT6XS/QmDctyj3CzN6n
PdRV5LdxbCyvlYBGtRhI0rH8pMw1+1B8YHxxeZgt8DDYQbcpZPbaG7s8VfC09OA9awmXcRTNu43s
a9WVYIMB/IQRfYIHgDzPsAOT6XfN+O739Dd8o+ZmREgUPio+wDLFhZqA6ES6OYD5tBeXJAW2JLiA
fFfJpt8Bt91Hk0BOkyCDy9TDahV8yERnUyRkDvUBko0fI2VrwMg1HjgyWZ/dKB5RrPK++wNcjh8w
/AD4LwGpmpa/0f291w5oGjhpU4SuReAR3oxOBWYHJOWfEKM6kCT3AT54BCDiJg3Oyxdh3ouaVbTr
1ISo2GzPMa3QHcCYTecQbMdSYxxM9ysc3sN4XvYuMt8mXSgWfYtzmfSfjkPZJkO8iy16Q4INQAcY
lDBNfnhkcVNwAK8QR29GHZ+Ae6mdTL1qh4Z9v5DpTrXo/0zWPXuxRzLrY4COGt5BX/X5VjEh3LhN
LuHFQ6TEF4SwcG/LBiUuDGcO0qisuMCUIPa77JYAyUN04+Bq8c66Me8leST1jyzj55HFh3BaX51E
hNoMbXBrKbQ3AjnRhGgNJQz2GDNnpKhePMli9GACbEn3FdmK7fquL7Mlia4C9R16B4hXi58p3j8I
KLFYT+aAwQ7IXCTDXKSYkpENf2XIiL/vtZ/ks91eVx2emJ5dnjRbhKkKXoE1IzkbLRhm8tNLtIYp
1CLM8MBhnCEaaHGo+v0uHMyrCF23CzA4Bt92dOHLUvSSF3ONnaEOBnOQ/aEONMQaOBERgFmMJKgB
LsQ1stnIwmra3iZEgjhATVTQsnsSC7uUcXc3JWu3uYObvZveCJ9hgIzz99JzLxrAMtylBjGcGU+Y
xOtN6jtRIAqAgB/vf0L8skINQ6a2gJP+KYPTxJjagaZhORm7U63x0jCf5X2ZxmeHRFE2jvER7rTB
6C526LBtxW2HagPMdKsxVEO19zJmt3CRc1U9zL64R2xe5UmHay0UaLRWl7+aHjeJZfo0JP6NWYCh
qriBmISe2HB25OQx6ls/nziCPkOdIxc3ZegMSRbz4ON/fZV/9lV+Ovv3t1X932Gsf83RS+E9/Ncj
9JDn+Otrrf7JS9n+wX/kTDASL4wYS2B4+H6UIBfyt43y3wzLSwKMwN6yJqiR8J1Q/7BRMPXS9ym+
yiZlcOsChPj+JzYKcnEwa/6fnEmYhPjWHHzNUYSWLgy2LzL6ZxuFEQCh+GqqNK/5ePWW8SJ7vReJ
D4HlCRMdYLJ7QQ7ypcBIAWC5w7mB+08khuIEaA5LgcMaYjZku0CeJBW5B7sY3QN2q+UYYz7V1HyI
+LZcHpr6VINhEAPJA6gGfu/nsj0qGRRu/WTkK/TuOPx60pDcQY7FnDq4xHUuAGOY8UtXGEpjUwh6
9Kt9RzEMWxts7pBkc/hjMPpBtJthj67EvVYrJkEgoCKn04BnwAgQbxPk0faJ9nMZAwQh3T7Rj9q8
KSseP9vyGUGsLFluafpvHJ3XcqzIEkW/iAi8ee0GmvaSWv6FkDnCuwIK8/Wzeh7uw0ScmXuEoCpz
594rb1mNfHI0Fsb2ZDkzjX7Pfax7uibOLjqwfqf001bT75IJl7k4K+2j1URYdSjjfMdidKx81uWZ
9CJ/iRY7bO7XzrJpnPeW/6g+XqX95JnFBrWv/WpQScw8jMcIjpbfWD3uxK1OtD/21K3L5TWmZ6Gg
nx/AzW27kqj6R+EcyW34GkyQ1SNuzNVFtaVDD9T+nB6dF3G+nf9J4YWGYjyNhXUw0zPObgxQ4Lv6
08i4lhh6YU3Y4+qgRvXJTYwDMa4poh0avzRL26oDZa3Jz5h3jIqMt1pg39I/9ASTsrGPk3BBJTfc
cMj6o+6cJQcWYMKs+vEMpj/yAP+JgrnYrM0aVcp07ZR9hn3FIlGSAp1RPQq/mcuQsCPu8a1OQDPx
UkZNeK9sEkmqHsSiPOv6Y2Wi67uzD8dJqNS+prrPaA2SotxgavUbN/dltBi3ycN/U7p7wbBd9OUZ
8Q4fP+auqiPqcXZtelHoRGBvpCXP3oh1g9kAkuUmjp+80d6OOE2JRIKYO9WEEwnh53sNYEbuPnue
Pxsvhmkhb46Pq3H1kAzTFjNiyqMarzPaQi4fVpiGaTtsaUkRy64tjQPd5ala1w0J1U3jrvtWNL+S
2KATLu7JMV/z+JE2ACgDEV5l2Bnup4mt1M0Osp43ol4Q8gx/Qjh0pfek5aQTcYoturvrqXTa8sXF
EdsVDCznGSJWsh1n0lAT5YSn4I5MNjXxExTsTZqLAMliSw2+V0hDt+mDIQBfpiDK7BlLHoI+oeoi
+XLAXox+v4M3ccbI0rmveWdszBZheZzTCLFhbV5X2wm6U92i8IA+iy8pXl4dl6zO3LJrAG15FeQw
bVfqX2L9M/SXruS/uDxMYsJGWYRdpyHUWkdXVDuLtCTTzaxHmk1hLJGK2LprUHsksN1j33bRME3P
04Bt2N4k9RxBhnBdqr653DkwbhpHvCm4zitKOqke0ha40XzN6i/Tq09q9zz2AFqmTcb0bRXlVvbT
Z14chvYnXb8dtUHWpzgidpx536XxuJJHl3hJFnNiGJAiFteh3bzE6C+C+Ek3kzXKlrBQHfLiN4v5
DhoLsboySC09ApeDH8WU/Va5LtrZzYlZ1bU4lE2GHPInOYkclXdJHNS5COpKD43W2hftd+9gapZl
SHAfH68MLM2DlEC8QB70dPBV/TFX8V4aV7zd4bxqwTqugYmH1OS4SES3k6txBiNAGgy4ZSH2Wa5u
VuUodFS4AgctvXQfxWL9Bu6FOe99hb94Ev3kUv2lX9JA8ay6IJe13AxlogeDQzVSazafy1AwiMCs
dB804AsycCJiPMa3JZiFe3ggq7Y/4Ew/W95UXUzLfp5m2kYtZnBkNcuDEMW+xg9Fn+DK7br+mmuJ
CrbY886zFHFuDoqypZF19Xe1y35khryCshEm3uwcSOC84qr2dnmi/Hgp+omVlIdZ0Y9EK2gyKAdJ
9NS+LUqLlDpBB3nXNm5LkWfbsieG7ZLjqfU81CXu5hKPs2/2xhLYDGch1NBBueM/rUeiaSpr2jKk
nfeF52aB7WU3vMaPXSb5PoyBFIO035ulpPPBEVwP6EcdLi9ipsT3muwvyVUv4miHBDYWzL4BmzyY
K2M9sniJJ5GsYpLXjA+zkt58bLaSAPZmbi36h5XBu9LihzUfdTqgIBU+TvZDWs+F7wzLljpPIw6P
8xLYj8cw0FOt0p/LRt13dv6vD5aBJ9jBeGiWcUTkxnhPKqijDN311tsQf8xkVzcuGNpxKh9Met5N
YxZx5M3iF6SBoEtZ0/xhXeaRubBX7Qc57dOcSaHbkY7OhsdpMb9T4iKPHsNd+g1l3I0iy7aTQ8R8
bNV/s8atx6grbePlEqtZOAy9EzgpIzIRWiUIkbFz/jjcCHdpSCJuhvxWptMTqBjnaRRAkDQO+8wj
Q1YO41WLHQhg/blUy2WX6SshocqVQUPbZ2brGIgZvBbBEEAYyyey07e+EAZqV3xLmiSByhDNHarn
fkLLu78ZQgetwRc9VK9EAl9WlaiD1blPqXgf5pwvAFVFz4w6mlXOZNg4C4Db+WpBBbRzM33rqoH+
vkl9ua7DTubSZXZErDFJ+D48Me2JBx/SVB2PeVb24eTqr4njpGd4sRAAZc4BOPx0VTIedKPZ9Dwc
MqN1fiCvqSYi32qFeLWapkRW1N4mQDa+Av9SHzX0nV500RR0y/9TO0TvVAddOdmmuXNnoJ1FeQHn
mF4h892jGRcxuMDRKgokb66+rM6WW9eFHNuNDItN8hgj7+hsKFthkTiq0+Zk0HGR5VzqYCiM6apW
5m1JCiuya4yXGZ1xkJG57HmnoMXaN5SxYpeT0N+pnXmZ2q3QVWTaOMeBOvQqSQc3tQ7WYpjbccD7
glE9mmPmrePMfcwfW3xVZPIU58kr9jYwYSdXOC5Xnj2EwKXwxebDRfCHuVFdGeaD0QX8dNSAkPD4
6fIwd369Vb+Zk2oztqkQBuSA4GMMIba0k5c38iybDlfpEFbZ8lzk3pcY3Ytuyp0ijAf2/vowiJpQ
0ze5Hpn9wY2lDwiIOQlCHpeRrjfUQkerjHJxqg3Qq8mOsM9WJytWKqhfmZ+4Pnbe7XiX0chzVOte
G75WKB7EWsZr361bUhS0chxoGPuTBptoeSjTz1T7sZujof0zvKuX7gRFQ8lPkPY3t7ohY4V0FFfR
6/yQ1yrZo9R6qrJTij87vxRDi4RX8Z2kQY9psdX90X6Q2mFYEr9t033ZHNqkDqV7iycCSXUd4YGG
Amt+LZbYzMju0rAi3Zj8Akog1nPQXMdyyD7rAYOfAZe54uUtQs6ZTaIMIfhMaooRMgamy4+lLEKs
zKqkZV+P6KAYD4qtbJJj0T1RQjuTeGuoXQdvDRX7k7gTeMNLp/UHeCnioW+LZ+COeNzxq1cHo7OD
UX70Ujyl+XXGsNLHkV1WIXUOI64Vs5WCNoX0S0mF+E9J/DCOamjDuQbecnImI2j6A1DABkmK4FVg
KurRVI+21jybGqRPy/MewIwHKQGsQrtYixf03YeHr1nFxAx92/es3aowOxRIz3K55HjyM1LDlRKt
fNjUPs0OrW9RrXc5FiCwdm5VE4elnPC0o6wPe2rt2Y3MdnjIZsy0fEO1t/oiPqcDwZr1es8zSmsN
EmfP5D2dHd5XeOMVot4EqwqpmpdK5ntXfURWDEawPrGE7Gb/gJA0RgRwflfkjOhgzgC//HWGGWNh
sqLhYnqejv9G5l/LSpMkymDmFrOdyQczh009F0fSSlJA/XrAgYSV/OSUZ8ng0jWbs+PuCvut3wmY
iN09ifk0ThjNmH/oaOSk92T+GtsK4nwSeusQlFx1cXX/YLQ9GSCSyTH0gGuH57qR8tILkMMmIC6c
3RACe9QOjidUQie5phWPtzUhkjoC3Wp9HZmlci/7uUl+plSJVNjbuXUDp9kzXXjIsKffwVe1blGm
2sGANkfpkmENId7mAji0HrTmgSz5RlEe1OTJNR/kBPqRkXMKVWbSTl72oc/YvElYqcbOq/Cs2/lh
mk1fwhTAowbQ8dfOTrFj4x9+dEHi9Dif8/gTdqev8zxbZwqzrqfqLbbE1EPDHGCdx9tEbZ9ksdzs
FhbtfDA0esPUiWqCBbkB+BtCF95y5rg6U9kz8Yg3V2l2xny8h5rTPOxSNLaBmECNM2PFffBQ1HRo
w4WYmpklGyW3Ic0aB1U/8zHm9soYUPgdqeSK0HdWvS/1RdPWPf1O44BfwybTMPZIPu2EgmCyjm38
Neawd+wnaV8NEfP3U5NQc15wPCPLdyGElj0+EHOT8da6RO7Kd0vIFxMbFDJk2CxXXZv8ZVE2GCiv
dTvuYRBtC+MgalRJ9Zx0NIQTde7K6IiMgBtlUpJ/e56pfIwU8AOyt2FHxphHCpLu2nhMYs39OByW
tn7uq9wvyXTDE73nz7e9Q5BNtLdBMfEGMDtcv+fOuuh08HPoQTReVi2s5yN8uq2hvWLQj8z0bg1h
KlQ7Q6DZUYEkMbeKD3G+Ukk9yKcFK6VUfnDcBCWDA1oMuBd0sBNkqFmMxAmrKM6iVmt3ee6E4j4C
s8r0mhgkWVwsRaRlY1L9aXOtq4/JdXd20u4VvoEu0a/VlH83GUe7ljjBkjinjmH3vDc4vLT8mui3
DlKmk447pz+ta+xbqU038dLOyx4Q7n6xrJO+F7bYeeZ6cBzluJIV9nDrl/TwlRxpIZsbxwIyZX8D
soS5VfPJKIBGLl/VNNmbtnhsuZjRzU9VV/tMZBcUhbk5LhrZeMwk1pPlPFs99hIdRn+Gx25Zind8
JscyFdexCB1i2L3NiKfAT5py6zb6o6NCQcV1ssSM5sFpZI75Wbk8evMK4fDscDaSxQxr5lb0jAug
vsZPsC/kprfrvDwAfJNZ1stsZbysA9UkmhDhx41NDG5GiHZGfsX9q15y0STdMY2V38VVghnOQFO7
j9DrH11ayKpqAsX9yNXHxBMAEn5n+7lf30VuHHK3oP59seO/MgN6YhK01zzOjZ7pvAyNjpRgMzaP
MjOP2vLXSSsEiLqP6RISa/5pczNwF3yKzOa4Tu5cPwpZmAbuPGwqMQb6Is5pyZWjEUcp+rDHn7eQ
aVPnEP7rtczqbCMEioR8dxnkrdbOwyoxeytvMsaa+qpbSaBKZ49P2jfMp6yK1End2vfXfb3cCREQ
2ZFtyiCGJ42D7lUzl8dCJwJWf+Sesk0pla2spfb9N3tvS6keExX+ifk3oBxhn2yMKazuo4B5b88H
UgebwcSoQ24IDSUUxgk5xe/Uc7zsCpdytXSxl36rdRyUIj3h8P/QUu9CBG9bOJgl7zfZ3AeZ8aR2
eJx787JakeVwdRJRs3TGlSWNaeLcpam9VZ/VP0GJnWFBnigzAMFEaGZd8+KW4yFnXiXUULNE1KQ8
hUJsFNgGhs1XrHcHh4C5dOZT4yDQAxzx+oviPtp3+9V2af+VtfHekJPIobo13q5J25PamH5ON9bG
x94gXd+mj/HyYKSCA5bD1bi2FlDGWr81E73ig7E2t5bcTn5oqh6pvuaTe8pgJcwq1w87PdLx2QSY
akBUHVrSjt7fmEZJG2+aFDZ2AyE0jYEGF5ssgcmrVqGi67ese+EeFflb7H2Pzjc+W8d7rvQpWJdl
W9XaoRr3XlXtkNcwlmrK+9qlb3e7l1gb7prVNzoSYEYDQar0ZdWHtUGo/DDVScTMdevdXDsEboM7
GyMxsbCtF5/MB7u/wjGm0RyAJiCPVuTV5EEsNzjkTF2YumJo2THBZg7F4COb+BmmqCLqSXPnjISH
MfRJvD2GzM9ZZQV2gx0efzf9lUbuHDQvhwcWljbNXgGtkBd6qEZ987g2gp0HZNPa56F0zzkjNrHe
B3U3VT+66Rgm+buX4U5d9X0/ToRz+72TjWe+BnzSv4lHyWbC4OHjXAX/4xzUXRUw6b7J+aVgs1KT
OJzGe+UVrv3jrAMeNagJ7XuoChf4HOqUKrXq/UA08i1IFg2G4cUCqK2+adAFQMX+dOlfCRlNNw60
lcEgjrmgue0l8d1jPckjvD4MRs999k9lfsnntolnQbdOJhN2woyZo8KMk+gP8Bx5cszR6pUrwiQL
9OGQhk89NACO1QWFcSCg1y3XAlPOYoG1IaPcokksGPaf1hK6a90HCTYhk5lZvOS0/uVWkJaqCHIO
xTU3mu2ckXwZ023O59akzSM2wSe751+hJa2q+JLIfPsz3AP0leocFcjIHnxvhXpIqBuH46hwoTP/
azj6uJb6BT6DEaINUbP2e5C14agBJ8Pl5WVhQq/soQCMJWKpJQ7ArbOpCCy5s6GlgTbfxPXVasDa
OUcjAzyfnmud4dN4nZb40BcX0+MPe76ZhNK7Y/ORVUz4wcg/poaoY57vnraukNF9SNhPRw/CtsdO
Col9aVqgFjNHhQfSuL+uDm91RJmriQqN3Q6X/k7cq6j2r8T2nK5RTupSkXo4ovDmxI0VL4twArcq
Rh++UvyQgRhGysWPlXdZLD+F8AK77SOpf+Ed59tYUaawMt2xrL7DXa0SgtoZpYJH4k2x4F2XlFCA
u3kMc3ueVhURDkfuFE6y3gJrOs/5NVu+nEyysyDZ3EXfe3xOupw3nOoyrqi+C7r2A1ExXCuRZp0n
iJzJcpiGE+zcreu8W/Md5gvaMYm88jrYe4VZBpCaLTkOmB7SH19zBqKYiBDXTxUlRtccW/uslwuP
jivYvUJi4eQ8uFTS7RBHrfla99fYGiJ9VjAXPbfWJ6PLbcnfTc0uJSiUOhHMRySOwLON0VRaAQbE
hNZpLH/M7HWdlr1jTNGCvTcd+Qj68cPwoOKA+E5IVjLOcAsoVjBRpdjoziknTKZeSG4EDHRWdYnm
ElMokiLTs2DxlH11XhbqO2f1F/smrUOLPJvMuBzUY6d8wv/ampz+7WEg79/k2CAAr+TJrzH8K73n
njZqrJ6YC+9K7Svtbqv4nrxxNxUUQpoRmMhqrjQidX63vXU7DPA2s2OXHtTEDrO+2WOU22oZHiNF
ObHaJOj7lC7d3VowkDh7Bgelxr0NU7fhooMIhidf1hWOXRZB8AQsltowXW3sY7n+0xZuAfY8LNqX
I/aGyQmskFufiNXhM9HlLpvjl6EB0gExA3vYJ5sM6rvcq2BjRv1c15vFuTW6eFWdH6gwW2OA06Uj
A6jLbi3qs12ATaG706ziljnWIde6vWRsxt6plLorsbNdPADNmEIv/aqm5ozNOV4DuypCXWsZU6xb
d/IzZkDuHIxQD9qJo2LNAeb+WvkSeG59xErfds8zlYxBGB9uB8/nUwH3WY5Hw22hwVwWSlS5PPTG
tItBJa0Q5ZBUuDO6N0DcdO69LzUc3LJlbYaAesH0psJvvbw4A7ijDocyGDYHMhQC4wjX0WsPmD/Z
KwAxSPtI05k67ZYWjN1BGlXZ68C75MSxX9aPrfZQt8/m/H03MfZui2ay+J0yMcmzAcAdWcMB8fWv
BVvbTckGkefE7BPe7GM8VfwSMeImE1gBL9CW91W+LdARnEh7j8cfDK2enAPbqncyeSFhfivfV3Ht
ObNmFVaEKfHR57zOKtlUudW6Abl3PUzmmz3gcoB7ghHsKVm/JshHQ+Oypqo/SRTMAlqm0IYAGXeR
Kk8c415LDCZtA22FruAu4gPM2WuZoo7Z3Okw5Ka6jzrEoMQjPL18sIfBj9lHcF920OpK5E5YTubv
lXbRzF+XiW1E/qLZ/qJXh06Dmk/KCIeQkTOFssuPCWHOST3CV/LkJvgKZX9jp86RKv3gdtp9JZIa
6mBk9fLiOiCV8TIAvtsPQFqGI8usXvFRby3ORTN+E7QE4yx2BVBV1EaevuDSToLZqdG5lWeL1jtX
DgsooXr2fLpKv67yF5NJXMNimNHBm4jzYNCnXQ1+vHh22yboIQXQ/YVJvGzZUIPTNabYcZ9TEOvg
WrFDVmDe1zuWLhrsd8AkFJBpNDnuedKKk2U/rgMdcIN8SfOnijhMEyJ27rPtxUHufpTd25jbL4uY
f0BxbbxLDXbOGDuMbEej0QMEVl/KQzscoeMhU0Ns0TFBtkExvHiktlOWRrSh3j3o7DVYbNa1TORw
GG/Ht0a/ZhoxtdJ4ideaqItM+Sop6BCD5R+uL9a21Lt0TXe5lG8x/+9Wz5IrUYUOczB1HPYLWQ2Z
rn7b/fZ9Hgi3Pwp6n1XkePZ94Bsg/EGWmYyT78f/Nec+6awZtJDcestpkPEel95mylM2RqBl49JB
6Ebc3PN7WMHeG4JmRB5M1PxE++AijOQPJ4HdPyXjSV13mbwCps/MWxpqXLia/OUmVtJrkb06wvSF
G67dW14+uvnDQsx9eKga/QiwdnpqhyhJ94MX9i+auQftSzK/UHYwk3qv2HaY5l30D/urK9efotLC
WaGyS82wB4yrDT3oMDB8qZ35y4gWXlc7pQXjsPyr4KvaWUfCuQ8BbbwREN801E5M7pB0ncfJfRgQ
OAgRr9V4VKZql3ThxPk+rPm5vvsI2uUpw0DQ9fmXt+iEXLDiMZMxK913NC2Q7M9ptQuYpeA++GjW
IpynOsiZxHey3RcUG8wNDyoDh44bVrcoo4CdCPdW82IksJDN5JCZDHW54Gsx70oIJyBgo56ktxF/
KOufzdaecp25Gdttr6fvFXmJFZZC0zEUZa0RtVUR24S3kjtIIZgaRo7ziKj3MLvKV+LcFK9+MvVH
cziZkwtMbsZPj/Jp66i5bwQ5qAh67JqkU/QnZ1T8Yll2lvOta9GIWj/U7CKI/6nLO9U8tEDnzWi6
baJ9qncz+vilT/LMWWAyTG7hqRfFZcivpO8QdtKNw4sHUmjj1MQjenA1Dm1sO322xZedmX5ajjut
5awHiZWUw875HvSUJljyw35I00HtuPsxdH4rj5n70mgujvKNDOSqMNkC/bjw7erH7NOJm2vG0iX8
CXk5XJrqu7E+akzaQ5X+Uzouyyp+YEMRVvlvSzl4I0Qw/TV11PPQxLuBd1vR/00eWHDtjeobewkM
KiX7dcaSVR5dlDOkVXIkzZnpd8qtbg6+llJOsFqPC5156jZPbVasvSTVH4u74PJdK+SwwliuuUZo
iluSXFQwsekmrXp686fGhruhsi6hh12Rgr2otqJkkR7YltX8caFRuJO3Y6/Ic2NhDzU9Nj06kTqS
l3khh4N0gJZCbTd5b3b1Z9U8g4ObuWGOBtyXYVxDqeR27ZDVzJKBZowdGXcHtTZulcBMlWecGJwA
HJH8WmjnpnZj2eOZtUtB6wBKKe1oKi9OizustfMovZO0x3lP1OqQlDIalfTWNxjpyFYNyo8+eEHn
AJCCvcImK8yvLFfAr6rdSdsMWodKBKw1MWFDKHX5LAUE/xTAFo19tVQhWMZS7tLuI3dm+mp5VVlm
0sPpIgno0hu4jIwGc74SeKOUerVgl7IIiSUHmxbTRd11Z8OL3xZICKw2zLTmyL94bAtQYS4/xdu4
Pt8bBkbyH4PNsyuWyNFxiNauRPRqaXzo6v8oo6JKb18qzwhzIKZP44iUF5vt3vJ+tXXYemO2E0OP
E+nQz0Y0tT1GSdQqzAf5+FYW6q5olH+Owi4I17s1LUMmNd+6mnnNYvb+sLmMcsOMiYYiEgBE6HbD
LAEdVieE96NmKU/YrPe9aPZJWm4TvMkDmkDTEk4ed2o/XRpn3E/p1fhtEH0ntfxyGHnwWLARqoIK
XNduRjIecQSculH8zXVYJhgvQMaCUd2zyiZsrWmXQL1obNSebJOk7TmVR53jLCGh3GoOwj9zSWuy
98YINK04NssdoKuHBInu4SB2LnDSwBH3sxGnac80tlqVbcMppYnh5s7jjxEPPus0BVxsfj/50yq4
YMoaJa8jlJfuFwNJfvqOzZ7ZpnacEAiZLTx5xZiRUIiJLLM8AaNVNT7hFwkEOQaVUsK4782z7K2O
SK3o2vuwTgfo33tNWZ/vhIymwK2jqF8MBPwqdnyqz32Ld4jpJNu/HqcJv3PWPgyaODkOvixV24+y
p6P4cKceEZ8MHZuySMbcFyItTXRnwKB9kk6m4S6bwCrsR+KrePfnBwXnRvzQkaMBuYspbJa3IvU+
hJtQ98LSmV60knU6BNDtcQqy5BcUTtDz8jeais1ZDzrzCD8XZoV50vThc64UDCgvLHIiO27s8cdy
BIyRYjFljgOb6dy6/JvX31FR9lRM/lKCv6wx++jkTgpZ/zPTu+5NIEnv9z0lmZIeKUsm0b/W9y8v
pajrx/3q/LnYl+pm3oll9RucRzVYHBtsZoM5qHTYhiX1V0x+IGFcdhCCRK3IamlS+rDFN7DQaE3i
ZvgciiZKc823B0at+a4lQ5sPd0LlhztwNwnE6CRRIlljH27CGc0CJh6bWfyJl4MdE4PS7Zb+cRjS
c7HMfsxzN03mvjTXoF8lVovYdjAgse8DJGWsAa68D+ES5ZVD028KknP3ufMUFuJimevRwnWG8wLQ
unnRYl7uxS8KVhVm4zWJox6Hdzw5Rz1LAktPIs3D39WzRxOJHj2EYDmOt6EN74uhKlYsisY+ANe6
xlXii2+XF3LEGXgfFaG0Ywtq3uvmVZn0azncL3dkhWx6JAXOPj5l4znuU01vHhOkrugMa1v4zWMn
EuahLBQT616xFJ57e8tH9gA3NQLCh2l+ZBBp+AUYbF5yJl6pFeCrfmTI8OpQ/ArpoM2dCxIY5Sif
26E+CCv+0U2+4mZuo8yUT0phfOg9pZJR27seDaZSVbYrDYS/i103Kpd5oSoinSxh0KiZiueXf5gS
Nehz3TcB60idLhz9Ah6w067IGt10ydyFZabGXkkQc9w0LOgi87Am1scnh4YQ/2bxGLLJJSyL5EWB
LtU5K+6X1n/o7nC+1Ni6w3rI198CA9vcE4VujPc4x6rMDl3zzVT+tQgpMw5Gr34H+bNLANZN3e9i
7Ayd7iC9DtyfxFb8FvaY0J+VWYuWlrWVFsnhBIc7zENnOxDCYeXanjgHWwHowPHRDdVZkwbY+3xv
wu0TeOPM5GaAC2ansSpDcK77ClKA6L9b76bnSsQuT+LjKZP9ywosq33S56+pRhQyg9yj7zBzf+HJ
ThqGL6N/HFf3n1MhpHAzUMoOMx9J/dWQhjGkdUur6ZgqFm73/NxkRNBBFixAECVDdcPKT4vsIZBP
H1qlbbRJIxXQMICxI4VBiUYl6Hg7RTnPzUQ7gFGEw6xdh8d5pHaxOfUd00LpgahB8A0O64CVz/s3
OemHQFpvrILDxBjPgsNvXCR9wvy5xhwL/XdTgbrp6+K+ta4wxIUD1bJuqlIRhtd0uFADHhUZv5em
tk35NKsL5lDeBnY8toRDxrW7dU16tmYDxCBgpl493u2MuMKngQW+6o9ErxXtYV3Lr55k1gYW9gBV
7a53C26a0KRSa7TqBKuqIoZgmW+Iuw+2NWbHIiUWskqaV3tWXyfP/E0K9TSk6Yfsk+bNTeaAvN9r
7XWAuhWri9Q0Rb0FQW3m9rIDeY02StD7bqRKnizFI8ahU/jyEVMjbBqhtDd1YjJKAsAAVlBjB5XG
YH2OsFCB8FYSZIBJJr4X5KCIpxXMilEVyo/aBV7dEHGTYxYugt3WTHzuSzTQ41bUu5mx1A6jRlly
GsRAwWaWNtFiDb8uUE+KRtd7ilk/ufXYZ23mNa9fZX43hZoe8nGMoTJqPRlA549r2I4sDfQERizX
NLUjURm01XomqrmKBI5U+5by/RY9OqC1qHewKaxFgzXH/X5Ni0DV1sMQvyonLUX+M389doV57MlJ
oaI8zs18pPIJ7vYLvWj3drwEJRTnjtlpda/Q8fDwH8QJaW7V/OpyX3pJpDssVQLKoJg5K5F1vGf5
vo/fhpltPuwbValnCZfUKm8Myh+TfKbxxlFLllssp/gID7B8NiHqse9Cfa0ymsXqdTG5bESeX7p5
aH0zZ141OD9y4AizZ3N6Y31eDdmsJuhm34OgNbaW9GHSW3rDEUbi/URo2C4zllHhDcZOSrbsWOk8
hnDhCIfhRITuwZCrKYQvc2KCccF4ZzZgZCQLXfDcIz/iQTUoL5mp26UIE+PWYUmGao+9EW18xvmo
40rS7kB8cWCz0HeOIBVNDXD1dZaQzc1CedYI7jQAD9hX4jDHKFSavdoILPvaa3gX2rR+nnG+LMkl
Y3RrJESb5M+K5lbl6n2BI+kKlCDuPw99LV6XwL0HUebzvbBCLNyaRNVZdEVebyMkU8GJHZIUQg7n
gkHGrTHVwLG4yYifIMYyHfc1+UeQnz4XR5/5AhgomuDUCRNX31OP1uUl32BQYCzwe7W+lIq9AIx5
ygZ/hApw1C9Sl6rg1zEY9bJhvU0sKAD824m7uZvZAd5ioZ6jPjvM1mdVDywGG/ex9SPxZCsWvhzv
Rctx2BPkgSfU37cOJlz8LTp7pHPC5/Yun0Kkz+1MTqReQ82g+SalWLI1YWXOpyCYu+Y7we/cZPY0
XLhgRftctW8uopFU+/3dx7o2hyY2Gd89gtvceCCcDWJiDTAAFgf7maSRjLdVFxk6Pw68gcw5cW63
DO0qI/cL9XNSF5TGtwbRFhwqIiT2lfjZVtkq2LzLGmmXy7GHbzKAR5lnLnTYsxVPrWd6ntVHvf2j
hVAoDrKF0x14KW0zu6cdrgvDKfbiP/bOYzdypc22T0SA3kzTW2XKV2lCSGXoTTCCDJJP34s6jfvj
9rgnDZxJQlKpSqXMZDBif3uvnTLRJ3iD9FzLU4sNh6bVtUfEvHxGcZo4A6uLmZ2RMLyYSCi2u2La
pSrej+5ec9IPvI/BemoJ/o05tPdp5zPapo02JVMLG5Hj5zEy6Cut7HUUtnsy02uDuyPxs1X6G1l0
XakLfgcW/A68MXD438D1EOl6jC9Mkj+qFhdAc4vFwzJAMhhwYD8W4rOpCB4wvagYuZnl1ulBoBgD
cy/sCJnYATNd2/0lRjklFUlRYoSES8C05akZPb6HV6XB/NyIXT9kmxCT7eLEBJPQh+8zorRnPbQy
PzdELsHUYNtGQWx/5PIoqgL+wom68zUiVGudk+GPHd/be8zcluJy7PHX0WQfyQhpAmNMpMI7a5IC
ijN6Oz8ZdCX4abkxOqDHLzZmkYD1nq6z/Vi+UHhwKjiip+3zpLdu92uGSTTad5H+FtlJYnLCZ1To
6xT9oT10ayX0M5AfxqwRcod1NFyP2dx5uGxpI8Q8WWM0/hPJbpkBH0su4o6TueGpnR/99UtWlxmR
c/TWnv/HTDkY6q2a+S04wov6lLuE2dxXc9zH3M76VJ7ifJvGpPZfa3ChHsfQwgbF8BcnKBwgjk2H
xsVYQ2QOhyCp9bgc15R1M7VtkNxS+B0eDmXXOI4sJb35aIhtYOCmsW4ORxZJSBRjWvfDSnwACL8S
drO9Cldx8zbqM1nHEFgfnOzlrTMzZc85Apkgdvz2cyQJAp9pXOS4U4SymSTkue7DVANb+QGUlBvt
yvaGXcJq6WQNxxPeDbmkC5qtnbVuq6NTvMz+H0lIuvzwMHyK301WbJpojf/Uhz1rxK9Oi5HEA4Z9
CAY5r4MZZj5ygczG9h42T8FkkpmnP4WN6fBr0m2yVJb5R2sC1hGEmbWBoLQSQc1hi5PQDl5QSjQm
Nzbd4p4jXkp0nF+ROYtjuj/9GeyLN2XgpXovfo68m+aQFJASfDMymjk1WrstknGtxfQ79aoQzgEn
KUomfnQ9Y8qsaRgI9CZSDVPzJkRBDkiUj+EDo23vtVcfNiXP25oWg40GPwnE6lH4dfLklr8i+qAZ
oLFUGa4iqeTbATvH4W/VTu8+cBNGacsr+NgQiHYy/1kSad+nvb/zEwgpDFa/KpE25PdNEtmMZhqr
RXPrWfCN1LS2qa2THRm8ngby6JZYtJn1ryaXvct/xAkyJiGPVsbFgH0i4ucwrkC4tZlI0yyQmV8U
nhzq+qkuLn00YfdkwBT+DfN9YN6npniZCBH59Xzq7L+xQtPUQNv0XxVQuf0ijAt4AGAuj9CO1nii
Azbzb4XG6uoTfOq3vYMQh5VG+8Mm6NXKd58kRpKEmFJaUlhZXIkMR4P7EEUfBrkdY/geLC43R6fU
6Mjutkj1pQPlRB3FqRixn+Dj1nfQRfXG5iCrMvNn2dkPc8X8XFHuVcxxRG+FoCUMzIFDNY4KJXQQ
n1pdI7R+I7fuXa8vLsOwzuN0vouMpk6DLU8V5Nwf/SqlKc3zzuWYQx3rpndlbGQp9M3rAa6EMy9O
Iv1DXhjRnp1yQm7pktXFQzYsWJgF4NVYYMvnwn8uSVWbgfA2jUGM027b8UiUe43/m/OKLWh2mQHX
aJKgd6ooLjFjToio4oFrwVrZaI074UzrUstxV07JW9gOzdWm8nQ7FCEQ07m8hA5EiZnR+FPsPjDA
espKFZCLIxkLLqFcAXMm+wWlY2Uo/9ZVaOUUukDeznx8hSertseN1sAaFtuxHKf2Ws7Yz7FHH2Dh
f0U2BgU2xNaePd0xCuTMKwVXwniBGJSGxa1LKuosOJVtc0MxYapotabLU+Zfk2eOyK/FxpCwdGUh
GGcX5R8knMWPgy2Ty5aBCv8hng1CPtZbk3ma99CdXw4ATRSOCP7Zrou5v3cd5hm/x8CXGc2pYuwJ
QqrldudA83Ryax+nAaOZGkEiSw9A2IDuiTSEug5pdJbgRZI8QeQYAIl1yMlL8stQ7XI6YaeYmKPc
caKW24BW5VWWls8EMQ74JdhHYPycBdaEpuLW31nNz1oBkCmzU+Jy50vS4T6NvnNZotdat+Bm8+jQ
1xU++mLFORUScoBHek6YTHPvszLsDqNo2LnF2fn7cxecHXJE8TyNBdPB5aEoDclpffnw+4vfD6UX
TKfc1mBXvj/8/qIStMJJh6JAEUUnDh/aW39/OGG3qVeJRYTRb/JuzYGdnUzDTFOatXnql4cxiOd/
Hr6/9p9Pv//0f3zt+0+Vomn7P9/Xgp88hd2pcXgLQuNTdDcNdGojFub5xjDQNQJH3SMrIa2QseFb
taPTnA1h5v/9oVkFeLsjs1PHUMQga0HN4Txszv/8gcXyapJWgNNxMlpNNs4z++n0z8NAh0auQUQm
NjGdbkHffX/U/r+P/vk089qjgyPPyIfqnNLv/c+D41jF2g4TEASGCy8QyxXCrHdmojbvsUbH9aTO
tmEQL1wevJxZn7M8/I+vwYIpj9RxoKXnAbdaFZy/P+IcjwxVTGgS6Bku5xrwJzUVMGwRmn0H3ExT
9wE7MFXq0pegdilcq3eN3eYHBNB72nvuOYQ93bF9zTxmr9o9G7nz/32ejsl8Tt//8w3ff+v7W/ua
qyS2/Ho7m6NxQcP974d+brvznz5g0BSb+fn7QUcOJ6H/fO7wHDAfpTX26pJf2I+x+anszj57Xk2s
JgwEhtbSe56H8L0laH7m9OXa7qNRV9YDdWBbbQCsGRy4Y1YuH11HZSfGth82uSBcYjjUMbaEe604
gHjdWF4TTWi1tyN6mi0cymR0tnrEkeVaeXrxc/sTg45HNYApVwQsEFpRMM/fDwQ8JSqQgfWhb8V5
zOAkrw3oBnZfR/Cf13HQOedkll9FkSjc0Zhl8ErIuDG2bZJQB+cKhnBUbwcMuBCs2MfXob7GXWds
UxTGVZ6R8YNsfO56jDHCMJ/mwTcPVTAfq1pjK5Bjc/QD9mjRggP0J5LIBXKclUoIgc7eo7d1W5qi
245JGTA67m957BLZ1y9+GhpvCX7veuBUYc9eCh+WExte8/gYRBlG39zYD8yXt84c7Sxj3FCjZR5p
0+Bs5nC2UoZ9SyDjI5zTljGn9JHYnHpXc8FwIZzUTglzmWVkT3WEbCbpwb40CRUH2BPvzXUOaNbq
B53SaolKn1l4GsMSmUx08kbJxPeP9mRM+CE2KR5rySLobH6pJ2KDU8xkCnTIi28QZ8Ga8v2Nk0BG
tzhsHmuAUSunUfTYUSPE8A9FZyKUFHKe2Q4iEwz5qJgeXTpdso5+pRat6VFj3GI3X/3sgKltrb4S
O5CaFu07hn/47uWsDTangZirPfmf+R4FKiFlC7B1UvNPej71o08SMsDTRvPQdLDxpqVz/pfOXWzV
llXcgWZeBygx77wWtMhXgN3SmdGka7XJni1tv7F9hWWsLF6KZqTyBakY+TP5S2OId4atG0GyRBxC
/y8aec2dycCAPb55VVfsZDlMHxn5mKClSTZRxdM3OtBCIWpBtzNL6IMnZTvD3kY4anmy09H2H91I
+I8BzlvOhk61+8/XRL6o0raHk6of+1svabtLTHUfZub35N4bmlkadf9+kBU1OwU/0nYon6m9IL35
s32J7SU12nBilTVPkwS5ua/aqLuMmVPsLNUha7sqOVdg6M5I5NWeHuWFgIhiE3AjVOmlbIHEscM2
netQ+NQPS0o1OKUiqdlTsqf7sr3inGmvlHK016Zto21fdqgqbLR3Uo2g2m1a14UKaxJQXrf3F0lN
dqK5xrHAzRv0GGI84isJYvmm7amOZ8OfQW0sr2p5NxYz3ud5wPxh9SFeReUosfb75Msp0M3AwFhn
YpMEUUeb+WxtXAdlyYtBMHx0e/PSK5cHuzcZE/ZIM+HV55ZyLq0suKcWU1OIgNNBYlGPCBQ+FmVK
x1tnkctd/i1R2eHGc927EtBWBKjKR9tQwb32SCcZ5kb3rnlUUzD+CDg7MUkNuFxePRliSpUxER42
gH7eB3dYsPKpCOJ3gKcBkynGPfwMM6Ra2zNSgyKrnKhQH9ooqXNyzfvMwlbMmFfkDyCdzfMgn2RX
ohNVUfiQkHw9m0urQTFOkF79Jt5Opjk8lI0YHkYrefQT8ty81O6mmtL4wSlEuLXZEW5Ca6CfFufO
IaSIjIgibQZO9NYqWHVxzbEORL39KjWwUDc8mgNrM150fWRG8uT0BE2pNb02kYJcrXVH5WJe4i+a
Xgas+JfSQ/zIe2ebztX82Ybti7YJgce5Kc5GVuUvEQS7DMmEl714Za9UbWN2EUfbLIaN5eBEEUZ1
pXJY3cHeyCB5CZfuQ4mBlkhq5e17gXvue5GKPUTzir7RvZfaT76Q7kGFmiMwtj9KQQqyhkE36bOo
eLUpD9Bnz83ovQTdSIkJ2O6OICHEl9RaeutAL6cLO95nBjYkyj0VGBKsPPvn/RWQ4jFsqD0ojzgw
9ZhelXGRHoz8TZnhAxxj0f7Uc27eHED6cT08mzEzYFMx9PdFcBPpZFy/31BRgRxmNvm48bIE9C5+
TT1ExZnbl9xCmvR/ZHjpF+NUe5AsXLfOsox9HTY4h7VV3miUT27+c9KA4ktYrHZWpunUaAWfLl8L
2VscbJvoQxQjF1s+t8/BcYIHtTykHqUeaTab/1zR0+Bew8aej6rHRD82D98X3KwZY+YV/2w4KIIg
hry0Bhu7ZIhSLAQRUo+b2vJm6Qp6D2/OFYMw8kDm8EYho33jAGPfABSwG6ihF6XC3/uwch5A4GT4
S7P8n4+k8lBye8yQyP7bZITCh6IUhJvIKN6dSVo4xejPDD3fXsoNYJN19npUkOKqgZD6OA4/xj5p
rjrDzBaiohUOSBDSM9kyYSkeRjUI6jDCPeVFBYKrN96peP8roWHt/bCMz6AsBpOy8KmlYSK16FyT
zi6OzWDt0wkBFbdE+AkKd2sa2U7gRT4wArs7jDlxEZqk22MApS6l1JzBidiPFCYUYRSeBU03JJD6
H3m7G4I6/WvaAodPmzmvQxVyQ0HRncjBeSrOD+S181PpYVaWhUdYi1t/JDEkxNhz94E77KZK30Zw
i1EtwaUR9Pm3lp1Dx7+17P/Wsv+frGXX//IH/+UP4mb9lz/4L3+Q4374L3/wf4E/WLsIBm39rDsc
G7R09VZgHqz0d5KOvypUp5WbYW3n9EkbApZzMKt4WC3xGUksZ1SCPM7VRIu8uacDNHvJ8IxqDmFk
8gQ9MhSOgL8fKaHTxPWq4U2ByTvS5u5wGTOcNSs8HLDF0i3VJgNlO+EZ7Qt+tsiX1uFXt+4OGFU/
TPNJq/a5rWswCU7nknpz1vjKFzAjzsRumk5Dw7Qojt2DKdJh18dNw5Sge3Tz9GdYRObK8/GHSFmf
y05X2yr7nOrC39K7iF9zGh/NjMSCTZceNZ/+hv1otw/y8qCx2pQLdq2TptipkSdJBNRsj2prmnCW
jIh0X1A815lLbKlScP9p83LNqDxWkUsU0H+iZK2lElH+yeJp1S9pQiJjeBQpm+lz4qaeY/nY5B41
CM647shmFEtl6eTvOreHDhE/M2UhGzZeC3TxTd8zSRFaXJGcHnMiD4duef6GAMaNNXIQTaP8ZEbE
WS3/JQ29S6FoLuKo8VdUXbzxrQFmSv2rWFJ/jhuI9UiAeGU67rttK3rCJgo4x9b+3avyjnVOISzC
tqME+6FwEPaaOb/RPkmLc+LtjMR/5z9Jb22f/ygnOpvI0sD5c+crYD/0stBCNQTAuZ9baxNQA1CQ
+j0HEXNQ2Fy6gyGe5CmOUOpUOUVTb+8GeE1SgYMF9lRGqci6Bxsx+ZC9HHec1k2AD6dpTLQRLAmt
UeKM0Xg9C7KnUETeh6gdt4wOeCN3gt7lpj2WrdOdjYLZFdyDuS4vLW8naI76UIz9JQKSamOIc+vg
hxX359YZzn0S/aXB3j+ARMTlBj1qst1nlDZAh6kDObj4mOe+2yeVeii74L0IGtAt9T5vvhKjvcIK
/RDfiB60yZqUDYGmpRu4Nc9hYl/LvL9Mib7XsS22aaiemWx6iB+EefjNyR4HDFE8HFSkZXqQPwIa
mCx8iso1aKAWui8AhQ9icMgjg1XfDMf/pSl9HqZwFTIhpQQYA3Xj3oI80aeqOjZeSAime58Yr/IC
+p95wEsOHUxuxt6ENT9s6UmCWAuTuHQeNDSZWVvUPuBaSlqZLBojgohPH3jvDi+zbF/x+FTUPYQk
bi1hrqI5VCf6RdeAoT/wngHtSFygB8hG51CN84on4GUBG1V5dK+cdNNoUmw6bGEa2sEThmGMJDgt
YOlP7xFRZw9/T6lu2nbe/ITf35Lk7gwGc3MPcLDgCgfON+FiNrBbYcFgnPY0SYfUhGGAZmnN38HF
mzv89GVfb3K6YfoSjs5mLl1xBtL83o0M4+HBbJugfa05K7Z52h4oOo9WGvBKUGYIuQ6hs0Ke6Xf8
mgmMKTeRTJ4LEjW0LZJWSwDFfplKPFVGx1oQlExMbIEZu/Yt6H6CuqUwp703xtDEckN3JTDEyYUd
BjbsMOvoyVpavX0jmNdaeik/DEW3URKGmcApSokv5aUhSJilIs3nL8shOggHDr9rqE3a5zYokPC9
sh7pDiRrCIJkZUZ0zCTde7hQfOwhfpOy/+gFFgNfob6WtM076mCVzrN0xvmxLwvyThZ/e1IV5nh3
pMNc9WuP2hPffuiy4hzHVJDGCsY5c5hbm1gxHdVLoVRX/rK0w2oaJlsdlu/cM3gjJ5GFMXPkzdj5
ZyRKsXUj/2aL/urIN7qdLMh6wybKNb74sNolQ/ZB1Avcl9U8xQgO2zgPrv3i9m2ysdtBO31WDZik
qHSwesao4pM0LxKAYowJZh8lNt60yvrIZ0byTmAfq4HFHN7+kYuQZSWnTyX1f7dpE3MXSIAmhizW
Sib7JANZ2aJYlSHh5djvSJjFBs+wN5Bw8LoWUDSs4HAun5jbEQOKiEYZZfPSNzFEcgc9cm6hXTnJ
rwpZEKY1pBPmHy9itG+Ng1xtElR258LazejoqHztPrTRiM0cZH7dDR3ZZrWLjCjaGTgQzZ4Qv+Ey
n45HXVxlXV1lxOSTepb2lo/Etj2JCTvMWu+wVESWCWThtOsJFwCNsjKSP5OT7pyiNg+xQJbvmajO
bv+ZNwWwqkdBOm4NO5mQtUOCMbHzMyVNu1pQ8KxpMzdjTK+U5dH9SmJgBmPXaNAOEWU0JQ3h+7pA
nbEqxh9jBaMinnddlbzRvL0qlul6XPePFTfppNy0FR44eGMM2M9VHBVbOeBBtdLypQ6hxmNIxaZE
rBtQYzAP59QigBIHcBhNv76rwvhtVi3VOEzc1knYPs5Gc1Ha+gA/BFYgzqYVzer3788gBTabuoRH
mjBT2ASMUqhK1+UhYcmMHXPp4MW4JWnGouMiYUn3eaJjvbN9yDwtrPy1Y+Z/lYSElsC1kzjqRZb+
BT2J1c0O54X8eMBvM7z2dnsCLl0f/AjDT+4Rb7NbPE1p5vY708c5a9b3PsPOlJj41aY8383EMdd2
ABVwsMJjstyuMpNXrk/ISNWu3jWDerCy4YQn8jgYNAJm0/hXKIc0neOsA5uK30KSHYhj3NltMJ6n
gsiYp3S0caDTYorEEpRxY1reHrBbWrA2C2enIZzjlOoj69W4M6ADdO5orVUx/M2oTBlit9o6xlZB
KOcy1fOmJw7X2gF5QxdQpVti9sgx80TxlVER44cwWzzaJCBYFgf1xzSTtwri00XO9UfZFhP7JvUY
jn5x9rv6EocCqx3EwazoqitTsndhNlRMpCkEIWMVO0ip7F9w6HTOvHd9no28Mt7Zak6XOiwYasxQ
8MPUYJrCJdc407nUfk5iaz2WqMPTGFvsxupx3w7VoZUo5ArigzGb5nr2VbrhH3Mw95EO9Q7KSg+N
Ub5LGDFc+yCZZtrL8ox/2HPmTe7QEuPV/WbIsFm2lVusnYi3WaqqZIs7hrdIdRrMYG9Dx9v4PZwO
b+J38QEkdD3QwZg0VhVoFy/fhDVeOFTszOavlusypS2NZZffw6y751gJ7nB1g6sNg1/azundLEmm
zETEE4xO3OUzVlWiA5XuQm5z4242En2c6Bme5/HvxMRzNfYy3PnMH86mZdzL3Euu+GyB5OTvOsqc
XZE5GeAH8uMigRZEvkPIaaM7lz22gBbIcA3n2JBRiobphGTMJnPxoEdEwi+txZufP3tKNc4jWBwF
rFv+6xrbJBWMs4Ppo2uXBQO3TtFW/P2csKFI7iDps4Prixe/sRxmYumeVrN91E/BQ1kl96rE0OIy
7gPjASpfgNnqk7wEVNwcO/HR5h+mUB4cz3ETzVGIvcD+mhrvy6VXHI8KRBedLsREr9g6rvUxesWT
rD3ynXX/2vkkyucaSmwLxAL/ECs3XsSixD4XRZ9hGOMytB/8oqCYWL0ZVMQNTf4xcbZYj3Z403ED
UWQkGTrVNZeciXtBCn2abNiJ1oAhq+4pHaJurFEMCjGr7yY596+jK8E5NxNtQMkVyz6G/r5R26Ke
/bWqsfeiPAOvo845Bje4s2PYJbzv13nirz1M8zpAY88SYvWyyUEOcrgaCC1syznBsd4P+5LR4NqR
ebXyvW4xJy3fEZKxLJInazC5teIEDbLqTYTdmXHVuCI4yKpeYJu0FbQnZf1tuwyfaxl/VFl6mQUZ
AwCcv4grYCyF32r2P5lBbLApQDs2e2urC/9rKsdnDD1kI8VOSCyt9vRcMsffBMZjZJykQyNNGWM/
rcsaz3XTNku/KOi7ElaeHIZjFcfeOWGfXseZe0pZUHBm0ZdSYcWeK3j9VkeZcQL3wZOwIZnMRFn9
szKxuFLEZrAEDadZh2z26RLf2vtM0y4fiyI8CAz5Zl7n+8jMPwrcZpAg4Ngqb/gdtGA1fEJ9ppbV
Hgp4vBogaIwVHLaqxmwviBRhJ+dXKvM1/neR0WhXxhEM73jeB7p4E5iQddVxo64BJ+HH2WZDirUa
qJAOo54L+V40RAZJZGwqv6HkwSDV4rckG21eeCOyDtoKYbhhieMFs01eksIviLEWHDBwH35mxEU4
g97LNKDzonNvZm2/Dx1mTiFsnoog6lZYrZPdnM3bTlo+eanvtjFCBxPOSvZd9FFPLFFZAibRjz22
ei1BwsGjn4IOz3Wa4hqzE0wyRrjE4lPrd1k2rwKWWG0b+bm3QQuQ9OFVqCQOkfHs42YkXjb+LOuC
HIxb/PBdQRuhTD6pc9+bBifhXm4bExZOp9rhYHvmQzwFh6brXixbXhJGhwAUkmvPcZeQUU37UUL1
YxD+dKrosymoYpzamxnmL7SdwsQxRA1CqVyzh9xLB/SWhtbBWImpvMdtleufS8MkRUS4koGn3g1+
R3ooLEjFtDkGBtooTOwwbWEQ3AXYGwYgEUEhH11FfnnQBrs+jtgRU2KCagPrXefATRhvs994C//7
0ShIYhU4hS3XfesU7W8z9HPqKr+M+E9Z+LiNAiImDJFKIIGkfzszAOE4kFhJ8WQlQ3NWk0N33PBL
DRgO03bs6eZud0wUcUVHewlx0zfcDyaAn4k5xLztIJ0DM64CbLEJ8Zg6ZisqxZeR0XDvNNERP8/N
T7r2PCm2bbUzPBoDMT5lUBOT/MEEcs5HKHPUiH8RYXqb7cwgh2RgZw9+4ibjpDmJY8XKAbOZynTR
E5omFbIexhIy1vAW/Ry0+8f3be5LQ8juCkGkHP3PmC38esDfU8ygeElX0JAYxvvCpAa9rRtgwdim
iX2NO1dy4bbdQEdG4K5USuk5q9JrVS0E9mPJRRAPBM1nJ7ni6dnxQnh7zAdE7syJBYzEw1+oGXAL
+5EZY+U853TPRxXdARRaU3vs0ZVUdh9jSV5ee6a1sSCz+PwK0mrIPubA3CIXzJn3t44mZ6NiSsRk
fy45Pu7nKX7pw5AKrv4wwjs8SbvdgYJKj54afyWdn29sEQUIL/U6CtLheSl/pfm8uJSszFOUd3vw
kzealIjgtbgzO7y5dDTrkwG6TKnnvlOS5STZuK4XQcdcQwFf5RiIcLLc0ZKOlEIA0hOQv3tTLvlQ
mHVZqV+jjuygMvRbifoDjy260ZTwWLhwd7o4/GJVhiXtzBhjJm5e0ugxLCWjQWf8RkneNnMMZaBF
RmLrSIDuBiB1+nTg6m/yXrASSLj2tdHHa+b26sC2A13AdtONE9Vfdcs/kJZv1CjnpyzGokWL2rqn
mgocuDhATyxAlxenbCDkWaCFOZnAODGIPwpEmdbWH23AVatZRfkVmFtL7idywnFjd7zHxxnaBBET
f+ZQ5mX+VnRUAnVEJTVT9EXcswQwvhHFqhknKExgMuXAlgK2+pbCvksbssL2/tXgd1w5XURkLhn3
XtU0W12N3sZmp5UNGOfrTIHf0+ZH5Y/A+kFguJjGapQdjZ4CAE6Em3wM990MTqfhgLGtc+NNTyxa
sw8Hg/gN5Ac0txCrRaNAfOm5ep/nfV40f5QOTnbCTys9Zz+BsuIH7ZsxcdfARmJyyDNWLxUfayM6
WxnhrxJzdpSY/tFMpkd6T2fuYpwfAsCljVm/s/egczkkgYSjo8Jqr2h1ZjYfrkrTY/ouX1Umnjvs
RMArADmpCYWsd545X+17xwICL6qFH1GfOW4gqtDnbXD6QdYgCTViuoKxconn+YWVRq6Kie6AnBVd
UkIMkng5GBckEWy/3E0Gq4DXeceBTfjajUP4tXBwVq7dPJb6TKfZm/Szm5kT5hjmH036czTsozvg
krNNTsk1TYlr6TrXDNWUDRYI/5o4i0f1guGQHRwzpu/M6XcRXVNcN0W4Xd4cLVkZrJHUCkbjSN3b
T5M75Nql8Yr7vvhho+60PjnBJp/esrJX67FnZdFuA6d/TR/51svH3/wvLmUW3JYQsB7lBQj3q1AJ
bKduW2TRcJhrgyQonTqlC7B5TvTPoIumFZa3qQ7IZSHWtnHQLPV59y66DWkENCiTbyk5/FX0XKf6
q4Cuv2t/zDm7lVYB5A1a/8Eu0x9sOlvQfZ217d0frKAWnkh9n5VxN0CHYnZBdhYPXITnYPQOWNh7
jIBk3VVEpZ2u89+tRdoZn0WyyAiGGHepxVF7drAcWRE6km1DTw0A+Vmm80ll18ZIM1hwWX1wFjZr
8TWiue5l3bDP0iTghhTFtIYUsDb0IeuFA1xrz6EJSpbth3vheeB8FYhimm7njb80nSnjzSrbiPQM
SlAim/RotK9lOS7Vc/wttkxsoqCMOFjfaZHamx2M53xmJTEDFw3QUmeLfjN6W7Gd66RcT2K8REn5
RDv932o+t2RSIt7kGcrkukujEBgQZHVfo9CmyDvssMn2CV8eyiq6SEv1Z6Kly0Ed4CIq/jkM3Xdz
5hIvajFsc/+X4YLyizzxoC3KgnnBX6jFcw7tUL9hgCfaFLPGzKitq66KNyZ9f9zbZcsAQNOBFeCQ
1rCp4aN9usWEPGzNX2HCtskLx5cS6WiT6iGHXYAi71mo+myzik0fwLXlxe7EnaGEu/JC6rd96xKO
UbhD4yFj0ZF4lkAX0tndzML79BOyiURwaST1OCxRgjUViBIOUaisBo40igLkf1iy9s583WDJXukD
Pcp/Uqd7z1Nvz8HmaaQ5pLVjsrHunSt7wFuFQpqGwNtSDxmc+GAY9xsKpQaMq1x5ln1IPC6kALGk
BmqeZBWF8HVs7KkrCWGfOpuxGu5OYYu70ZNzdNPuWNGx5ley35fJ8GAJlW1Fw0FY6/gYeu2vkRGB
MWG1y9MAU3BP6JHy0IZgFof3EXxAbWzYv/CbWoV1NF30Hsg0R3aPGztCcQ6k/Qs3nc+TxHpAhcFW
zom9AaZobJo6/5WOxiPdwM+5O7zPsWbtLvtfTWQ3W8XGrFXeoRySX3kXFUes7NuSrJ3tdGpDmEge
It/f2iMQrzb9pBUogDdTXyiqpBnDi0OskCTXLWKOUPOnVaVIr0gBaDrCys8g65qYs3HqXeN17rqv
FFrlFu7qjykbmQGkrybgW5pvSWdYz/OEUOA1gvR+BQJaIQlo5LZ5DJD4yhLYH/bZoi3e44Iteoe5
lvYl66fdTShC9Qf39yD4XY/dq9OxVTdiKktyeW+N/qQKDiDNWH/kIbzFyvoZjnnBJUn4tuhSZyu8
7Glw3huzpCg9Ky6Y8tc95aFEoNcFgS4lQecb+nNwrJ91p260yr9Ji43kkDknrNaQQpsNFdcrzu2f
RKafLZgGPHtU/jIp3zoNnlmLWULg9xwkLfOBMcGwsdFcthlPrNm7DeD4+tZxyzXG+m1SXnsKNB+g
DZ0sX98ygf+7T+Diz158/+4JTwAqEeWDkGmNxXNvhni2kDZH9RpHSKeUiFqrqCx+iIbuClCkbMR2
Ebm/lPx3u+s72DjEW0iWTQtTAjLwUGYXP8PBTgaIBZJmZfgbQbzzbmFNN+iwhDJsYQObdJsfkYvw
MU3viQeK027SM0CYmp9HD6vd3/2AhqOeIYJHzHqTx4BiQsviJD8lxHL75Q6K+KVTku3S3tJu+0Zr
CtzcDNGo+oHlUewGk5+EKoJ7Heco14/r88e+HP/WU/EQVRSV2tX0MHhVusm6HBHX+sLQWJ3taGlK
Rnbn7Qmrw/F2aUHsPa79m5mVb8EzmmB0AGsKATnHvEh1VNjo/2LuzHYj184s/SqG73mK5CY3yUK5
LmKeFZJC4w2hKTnP3Jyevj9m2e52oWG40DcNGPLJczREhiL2sNb6v3VXDu11SmW5cTmSC/Y7jpcT
o/+avRcZYdwqvuvr+XAzBrdOJNu268TFhtMkSSsuXMUer4fk5Oyo3htV/Msokl3TPKdJ+e6EbQhl
S10Ln4eU9Svapd9KwXJTEdVcpWE7C8clv2Dh7XzT+OX3WEBmVa+MPkbbyqAgBWTFCdZtpLIfAdA/
lwoOE5joVS65XOWVtu4i9S6TDEGlH05tm+abXLXmamoJJDtrIwaB4bo28URDvJaGtlIc1VaEDJ9i
HZXWpP5ppdGBtlDdCAGujzZz/JOxGydnujr7jg1nXEWuY26sNjkkNRd4Ixu/qULh4NEONxVNPHeI
CAsinMfUtKcZ6MrE8owGc0CKjZSjLqDNS+MpcueSHe68K+GgPpsjhiXYhLk7SNu3cNAZcFwzWPcZ
UCUV+c6bbUFT7Fy0hM6da5e9bSmxHgvoWQfmnvNClkvKMGq4KM1zWXgZiVaQEYGKVs5Md0hJODMV
Szp59CC0atWTXUEtYZRTWTBQVOwfspB9W481diVpOwuXw4gvSK36Ec5v26hdLMzPoKfH1RZwByuG
bgFxOGDP0Q2G+yjqd33cIoDNFK8xsiomxMv3qnT4heSUyJqJ/RP08n1uWSkLGWHvcX0OjYwtwk5O
5wJDfpm2bAKFsL9G7y0Ge2EyTLMCqzUPkJk3cL3xcnBkshJk+FeDpjOE6cwDWybkuIzGoxZHcACP
tqLQgaG/kHEsNwxflOXIFdvlnl1vXIlA20+196AJNF4GMAhZb+FMaIsgTk7l3GuGt8Eofeo+oekX
i7ideGkaGip4X1FQwlmhUSkgRICmGHYcJyvnZwAJT18PXT0Go3VY4vhUT0Oac4SJ4f43QDtRAlv7
vhXfdqF+2fwiNl0m3ZWRfJUugj6tRcuU7qTIb2IqSZh59TqYXRRuWZ1MWZRyxs8KfcMe4nOuZcDe
NQYuS5Z0mXLDUGhyqp8C0hLksMWmhUi4pKpZ24wC81KY+lYvGgPKhHOdusrcGgF0hWISy5Z+Y0tk
Vzt4dfrmDBrlKAHqxdWT5v9CWLzSU/3IBTaCOYG2LFN7Hdvxk6I7GxUn+mGm5NWkNgleoqJuwTBs
kCoAELxu2owhflAUleZO18QT1WSFzI5OwRxLGZasr2ZJZwMv56SdeafVe65YtUdiyp2kvdcxgFuR
SJ+CjyooaCsfZY7hFj7lqtmpeUFxs6NWq+/AHOFf86QXMTwal6XN/nZL7cMohbPpoviXHZvltjN1
psasBDzGxJ2breOc1UpeEDn3NnOBB23ibQYJjPO/hfhcSQZakUjOGGcs0h6R8dQHnh2+Wbb2OnCD
2MiueA5V8Nh4esuE2INnNPVmMtUvc2AWtEpo5bByoiglL7Z0BnOQB6F+VO5dx2n3GCgTvyd++PAw
ADbPDPoE4DViXAVi2KPBfNuz1xx8snyBEZ8xOPP05Mc0d/31zrwxP8zTLmE8vkxGus38t9bqMUUh
ZenlPoKcZGVyGwZyX5TekWAE5clBeeCcz8MpDophS+ZawJACJbaWdAhMKrl6LCQKYkAGU1rMCzxj
n5O/q1VCZ3P2VnEqiIbgOE7JmzGxJGnDpnDfapNree9DwRDhZ6KxD31VuTyW0X31ZpfB1TBeAvHO
O+7QswumMIDgM+IMegciNRcORqu4rD8lMImGZsf+hYFZCvxU9+R1wxmbflW6c6CChwg3WfX5a1Xx
LCiuA3ZTH0E5JFZKHT2duzbt2krfDm3wII21yL2Nd4c3srZtkBKpcc/B473urLXrX32kTI9qKhtS
SS44MMypBDlgQSj/6KfgjKPscWY9OepXILBBO0+Mi54Gn94z9jKOd8oMX+wSjAMHVcUzw430rSgZ
r2GrE8rchs5wC5rkkCcrvaquyuy+TePJoO6I1WSRR8k6Tnh7Qh215MOoB9xRxkWouReVX8aRK9D/
vI71VmT87z/+7Wv496+CjsooCNv//I9/+NM5+mKrKH61//Sztj/F5SP7af77J/3Dd27+8/d/Dn6K
1Uf78Q9/WFM424736qceH35YM//rUfz1M//V//inn9/f5Qbm/y9//vjOonwVNYw+fbX/0Maqm4Yt
dfOfVbK+FPEff6LW+6NvwABeiwxybxL9/N+/zc9H0/7lz4b3h2OTjqJ1FS8UGJ7196JW5w/TNk3B
rDWkQov/+/Of8qJuw7/82RZ/OC4iIf/O5YrHCMffi1pt8w/BIIeUbGqm/bv49fdvhueEwljqhnKe
Tn5T//vPf6KL/VpQ3dvwaCxLUsT6X584d9A6ugkCRzeFZQnH1nVP8Cj+z6LWmkcWTy5czhaMrmgy
atLqsdoVqDRZgXdBXw+mUwvkfuzD7qDbJUUyzQXx3jp7NBCgLCYgsdq+OAXBeI1ZLv2A9Ul18YF5
7V9RUG5IxwkAPnT5JUAiCFS8eCbtOp6rpxvGco1TiNa2rKcxOVgp9yMJhbitxbFOnI9eGs7BwNOz
QDIJ9KvcCZ5rX39MavUqtBZD0l5xBbvLqMmpT1ZeUfoQRh88u+nKmITH8YBMm0hGlg90Ms7OrASo
G8wY50cN4gwTfnTRao5vrI1ptDGJ6Vyw/GxblfH3AODN1KJHL3Pu2Oy/4Dew/Wf9thPPYzgC3tcw
YdxV0RYvthp+Zbb7rekEBZSu3zVtJ3dhCExC4qfGvTMdJ/AJS1TvReEloLEp/PCYSuWeVLg0CRin
3OhfJgbobMWpsPOsX0URPE1d/mBP/ovSgEG3AeBcJoicLrpovQbIBtXQyn3iC/o4y8Ivumc6y4zN
HJ43uUMLZwCLj1swTDs8+napRppqU46GpO5gjWTmS5swBsOUy5eosTLGiG9E81OCbezibEViUesE
sXI91FeGVd3gFVqLXvOyTQNo0MvZyF263Ry0WacoaD9qaesoZE47V0tnez5QBZ/M5yBXX/lQ0C2m
6sfZbVMK1yzvcPZU62Vr6ZXEOAsqHVAywgvbQMdk2YX5tGfHybsdzw411PiyqZlDa2uei0Bdict4
m9rIz7wJkQ8ZIVyJvn+K+qzbsJFSM8j6Hssbxaf6SvdhRjWteKKNQ8IWYzob+N/nQAjTLFluS2BY
XsChzmmLhyJ5nVIu1/D/nkDGKZpu6ImlQ6T1733R7MBsXctges+qMthE9U8aafDRW/Gq9fyoxvRh
tlA5kcRFsLUmOMhSNs3ulrThrTR4LWJSfln9RFlspN0mDyXm94e8sG6NvGRQ00ACgOwQJefjkYJw
AIeqMnREreoo8+KpKcQ3ZVmtq8j0LbIonfZO7v04Qh0Kq9xNlNXa9X2mnEcA7eYidbxz65X0eWeY
8I6lHsIQJ4ZwCsKkDqKZOxyLEg6uozkLIYLH0SK/NlXjjdwaaWZlU9HO4GjqochrX508pQm6ciRJ
i+jFkcPkRaGkdUD7bBSnG8fxitTS+1xRMUTJXZLCMS3SeDcmDhSDCd2WgodtavcvUQnZTBQXb6DY
GNPRG6hVA4aNSOFQeKrNfcsmATfKPMHW5VAJY52eHw8uk8K1XE0Gj7brT7pKSC3hKg5TsQlBpKe2
tmMBPA9NYmLXZfCqOt4YSMvKOcd2CYk1rpZoo1+NgnbCq4X+YarswO9cfemxJoqjQZbJrdSzJwES
R6RlbIEpNKF/Ns03Ksm9G7pzJi/9UAPsL8OC7eZf2prbXBldisTfmwF0rHng17LLC/euGprlt2Xa
7dVX2V3qgfAZ8txZpJ3tncC2wUANcUdt0FvoT2uvED9NXF4CRQV0ojGfCWifFt9xKZI72/daSNvV
S0Y259DQrJanb6kV7Cqv+qU18rMuwWVkAF+GEOBTQj1qXYiB2lFzJgwBV0PAL7eRMzygRNyTdwgh
8HLwqaD2a1robuqxeB80dXWraDf2EKRMG+8X82FfTWHBgKbXrMmkMXjJgLquo2CzZi6ABrkXS5K7
SbmObGFEL2N34BANPYZzYrySNVmZ0iFrMYYIA9hn2hgEq456TA7iTdtD7jDojpi0167OvEMMmHkR
zbyxjhzVGjmtmAjYh6p9rK1TkYX3duf+mvyavtmeJdKuwUuRHFnXMH52oAKABgiCf3Wpn52sPfdi
Yt/j5Kg7AWU1E3QIgjvtujfN16Tm4l1atGCl8b7GmyU+VmxEmeZbOya8ULS8gSPHUeRDyuDYjVhj
fP2YU6rSSdyPqkMDDWOCaSSSMfXI1hKTLilhrPahSTYwU2t7YsQ6zsVpio01rTQvyOofNiElGrXu
2ryhasZeimx8k2F+9tzkJSfnvjBccZN4iJG5w7jfdNVbmtFWgpMLTRY6WBDcl737XFBIW9VdsCsx
mnwL4cnjqZY2128j9d48qZ457HK3UJeQOsu09t40yqeKUNv63fQ+XtH6fwZrQ15jolBd+8k1Azyb
qb5CTWymKcGMc/OzmTVrrR1v6S/Dn2DiNyQOPHB7Olp/HIQXpq4vroa82FbnzoofHbGLNftqm8aP
T52rZThH8sDs8dGGtaSglcY563rjkFcoPGp+IsBDYu8EX3rQ3fzMecCqfEnC8p44IVjDfd9MsN8J
3fi/lS5N36ZfOkgD6mHfTFJWbtn720DG4S6f9KcoAzdEciCzwm++Pz5wG71K5Z24Of5o+fSUoKIS
onXStfTd75jIsMr1xxJgn6Zt0IsjKC4qXfImrJAOUDsSF7AL343JdtJVUXYLKwKmfdLWu0DmTx6Q
k11DD2NGGBt1huLGOsouuK/iWhpkVGxoB1F6q8uEcsOwKw+Kdoy91FRGPj36boDib4BvkvVo46v0
4leawj+7+LWV4a0ww6++TI8ScEbpb3AoTkRc78paf2k7dI+s8R5iCVHuNwXl94ffUBR+wsnmerQb
x8o/pjp0znl/jogFrkWJ8itSD3Qpf5dIvAeA5OD0vrtOCdCNRbc0pfXYt5SYmv3Q3elNqTbAGykt
p4dcUiakdBXs48/GhDqgVdSpA7kGN5vdDRRj+Z29Msb+1BDwPsvm1R+Ew3uABk6tpSqqxj7BoOYt
U07DRjTObTTsC6Cqrm2bXTZSXdV5t9A+1nkVUSIE1FGqtzip3uJq5vYAYRtiIFip4uYp49G9zwJq
3nJvNVSdArw3PLvTtPKrOt2PiTrHTfdDpnCZvXmi6dBscB8jcDaHIZaCDo0RMG6TP2Ot9kei4N4q
E1zwrNIOV81ASYXJDDdVO3yoCDUvfC9/qlR75zPN69egO0UJ0sCu7vusuvG8/ZjhTi/CcJ16+rdp
+89DEkaI7CNUteAttIwrZ0VE32quPmygwXsquxQNZDA3lk9hVX7JPMPvRvEaLbAbcQsHrkNFmPKq
ACHM8t2VHxVK98UtagalC7HKJ7fZk4gQ2yJ+xpviMpDeDdXAnpDbe4Mii5rBjEVrMYUcU70gh+Gi
Y9q3qc5MR5GeKmuEgdLD+9Kq58CzToMWAIJDRDdMyAZErZJ++A5yqWDNUdQ+drdZ5XlOX5zcfNfT
kkpDVHXGKJ7H7i12rV1ZDC9F5LxPothNRcZUfXkTZknq0ovhx0LPAfpE+gnnWMsYSxBmOqC/owF5
AzkRm1qzDIo/YJlfZnGuOdKDHWesZBIn21avykl+XM5ViQsxpdBgDkbCe0kSc1vo8S1Sj1Plb5RX
3bTY8cCKDsamiuYWLKIcA/C5TRnV2sqw2S6bgH44nZTlWKH9pkPfb7GAWpQzRGcF3yyUI8lpg6GW
weu2ox0cjdaZmS+8IXgtL4aM/lh3PkbqgoKy2nQhtLccHyBmcIYtr2RRr3bEaT+dPngKlioa2Vs1
FMl2ypsrHsBR69K7fj5kB4I2TJJVRhh/V8iXC2s0NCymqF9SQWAVkD0h597lsXxQM/fQgHVmB7Hz
MP8D5GvGjR4qllzgWRyTPCf+AtabzsTe9FiPKxpD5vmeCE5XRbiJTZzyr7xa9o6xcRyisH4KdQKs
K4oMaDCiHRvIeFvTD1d1Mj1X+miuYhPptxEaxrIO732QbJ0DHvS+zH/J0f1pjOye+8VzS83rktfF
/ANbEvQq1rDzBWJt1QNcUNVTPeEombjmemt/V5azmUL/PqTjKdYZlyKHXXZhcGAu4aLjOIJ/B84d
VeapL+OXJmh2OXzHIXVuYk4LSRJMo9c6l8mVOw5eLMO6sWuqNl9renoTOXkZx5bPTUo5lz3Q36UB
qcBoRggFvwD+fOj0ix1ED8XY0RPi+eEys4eD9LtoM8QDuT5+Ypy963aXXKliSVdZNlfWhiPYosJT
R93VC2h5FDs3cb/PawJN7BswA13vyTH8k+E22gPSer1yyKQEmVYs+9h4SwbZrDtV9+sMWpWDeZaH
rn6LRfmKoC/PtWzss2fr1JYOZ1gNUq8ZADKByYYD4xkD3Nx6wka2AvrhUklMhyslZBIzcpfC1XaG
HhHj1ECStKBtnZyjS+Q/NWYF6ItvN3nwXKFAQuOmp6otDBzAgWQAgyqRIZpDorDZYSRsLNNPLwUn
RLp7Zya5z/nA4F5jl9mjGeAdOAShFaRVF7IuWKz06HO6HavShjAGEzcZmn1vONmppU7ixAjYRzn2
b6SgnytzTvP+YhYPulRCGLwioOdOZXPk+HMM6iRcdk1zoB6d19Cj6NonjTwtr8VxL2rO40PVR4ui
K7wNrSYnp9FuzMjw6rGTe1c3PukzFVtpWyeXbNyK6ZqCguT0gQGEsa2ew57UtRYz9xL6s6Xfe7RS
dcrYBGVx8C2IsLK5bw1ioTpDSJWjtWdbU+vYxHw1swfizh7Ta4KEW8ytsuuKW69o7QkoFggSbN2g
UtPRzecOXSqsFtJlNcHT1pcu0TZumUB9S8WREeBJhEdSblsjc9fKN7FMM9ApMEspQmTeEOhIsg14
SWArRXQdDC4p+xgCT5o008GK5gUaVqihmqdgyMiIV3Q3Ft292/bukUTmQ8tQGbdRjMRIB3/f3toi
Puq++YXCM5u3T4VipG4qKupnDI5mOYF+ck1QkuP0MBqEWioC3kDfeD4oPZejOGAgvdKJ+1NJQXlZ
8VgI564zNQpylcHxH34LJi/ervKN/qG1Juda0usm68I+OH36alTWfaPFuxSatAsciDAvDXQTEEww
g/CBZMjd0U+eIB+fVfKRteFd1dHN0fUJ/WgyPbWaRdBwsMSauGhCSSYHpXleZydN2txU+uZ1gXfU
obG7wUSbC5QRZqxSuR70GfDNiBspy3AViPixNK07o6YtxmTHmux8E5bw/0yojopELgLbxhe8nl2q
VbOc6AwHhnSlfP1TTlmyZ3ak25CBw6cU8Rq6a4NX5FLu3sKHBXXP8Eh6Z+Ucpgr1VvaSztUO0wYK
U+vXP+bsDBLXeBWVfxjoXug69wRGNYA7qTXMi63r0sXuDUua1gJuZ0OomPkbL32TQ7nm1inmviJP
Z3/ep153seef5IPJp3HbH8nKlJDAvXDARrfkWq+sc9jX77mZPHfdg+XSBZQYc76Unq6mpbEe6svQ
pPWlsutfVeqnx1irn0vBk+BO1tYkG9NRcISeYFLnNwh90wWAOBMdNO5E69MudisOzdN0jCSGje5Q
PjSQStGaR8Oj7yaDbOb4IbOB7ldJ93GUMSjSmQy5CY0UqQdfmrGDoJB3RLg+Swps7KLgcj4+BqRO
OLeDxt5z3D5Hobpzw/sKxlNrZ2dcjbfaflQgt7oheLdQktqWorjUFfR51JAzDXtN0PaS6YAwi30W
aJ+K1sletuWOWNONShROyVmT8JIY7ocwpKa9phE9l9mHMp0bU5y8hdj8DamYB2ULxxo/G6Zz0J3w
4FTl/ZAb16TlySiMeTqPo5fVUnmk8/61ENu4Os7ifi02MvGoLGg+RaNvsChJ6ll3VYtaZrjyCvxY
D5k6SMz71o/i7SRC3MzhodCL+tzAQVoQiZs7jKgAdcxkp/tIilnkzdY0eaz2paWR0NGzjxLXbpsE
OLi651HiMTlrG+okfwWlONEUdSnWg6/cYztjJ/vKF0svMoZtU88gvywDGtoVF8Zx4n2BY7XQlObs
YLYXB7rNnooGqLIp89e4EHvPzlc6EN+l8TEYOWC2kWRhNkkKf6g2qFd6P3UryngI/5X6UxxN90EP
1tJoEnZbRiNFwdqdWodcYZ5w4WMkhao9J+2/bFkD2be1Y9zxe+ytVK4is2/umm7wL7iV85hY/5nG
wxPljZxz9RnZWNCZMeDFjUV+8ib5FQq19Xs6WUjOrsNaPw5DvtY5WPa5e4zMCqRadwia9uhO9Ver
Z90KUUM/M4BL812mnUfzakSMD2lKfGWBUAvbCI9J7ZbHDiM39YYtLwzcwsLB8ndovDeN8dNgJIPJ
St1b1MU4Q+fpyhg1mrNxwbCVueOjqqB4MrRKbK+vzfc6YxMc9cjbtrmkuCihTRcaarDjeuAzJVsi
etcmgVHtLiuSNxJf77ScoK7p54EcNqb64MBBBHOmwebMmpgCxJYjdW9DHkum8uZo4XNH3IPF1aEY
HDq7Gg6TiO6nnIwHUzYEJtedrTkby69YejDcLePUOeljVjsPeRh9FozWL8kLs42a5osb8be2Pf1B
9nTXj7HxGNjOfpRtsAtFsdZ160L07wFl5zkpTBKdHeTApiTwyCyf0NKjtg0T7+pr4mALB5wncROJ
lpnVYccNrA2P/3P/618zt/5fXLL/fw0w/KF/+5uDNPtxf3XPZhvvL3/+bYD9M9+Lr/677yVxp0zk
DUMCITOMv/te8g/H0G0D30mAkpu9rb/ZXtYfrkDS9KRlGAY0f76mKdRfHTFbZ2DMFbrLF1vS+/Pf
HuS/Ynux8/4328vAYbJ4d+H4uRYUBPcfba85V0Rys2V8V6POo5904nNR8mBUJmd8hmqGFdKCuXWi
7irny0A7Xwt47M/WfFGInfymJxPwTi5knKbLZVe6O7oVnEukd4e4NhlPaLxbzYyrW7e7jhtJyM3E
L+BJJIKYTSyMi+eXwSFJiI7l0fs8fAbI777kntOYoA3mi0/FDajnJsSol7skg4u+MF+T8NWoNpiv
TkyEzRI7moZR3Mta+0nFr5Q06t4YOmyF+QJWz1cxFjByp/P1rOKeZnBfo7ZlG80XOIM4ybrwX8yU
XUCEExw6bnvM7ANum7lo80VQZTlMONxr4v+reL4s/v5ARegX3YQjo46SZ7J7sLlhwgDeWvOVc/6H
dr6EOpn7UCWKVCApyJmOJ7MeMLXNIHA2p0+t9FvieSFwWbuBWy5M6ruIW6+ar7/lfBHu5iux4G7c
c0c2WCUq7s0afTOKOzQdxP4xH7n6JhNlvE3hU/aS4ZiAYl5Q+sYBY76QV03ELjZs84khpmC+tLfc
3icNodrXmDwuLdFvKxCMC72EV0d88WjbaUDdNaM6nh0WG4u8u2wCcuyO4PyfzNIBGoKOlhCrx0Km
txSFIUZpKGfJgVMF0XJUiA41QqJKeKV9GlPqT3NaOszx7PcBOQdkjHDWM0ACzwANYlFcWri8MQZQ
zvoH6lNL7rUlz8HTbjJ6FgfNTUuKuxHxJBisd+yfFzrvee7eQiQWXhiEihBdJOJL8tLMSswAEWFW
ZrQMjSZGrJFttrbr8KRFE7nQNL4xKMDFuX0uCe2MmkEvgZeBL0YBYjpi6SAJaQrTpaBWRAj223I2
Rk25p1AOFHcbZ3cVqff4uZh1pmxWnMAhk+icRSiY8Jc8bD5G27ofZ51KIVhFs3JV2UzzWBVJUakV
PwHyloPMlf/WuxC+VFFiPsxamDmrYgHyGAm6txi5rJ91M/Cez3BTvqdZUWOC1kBgK4LiRgK+zup4
6dekcDmO7kskOQ9prpw1OmNW635/qGcFjxGZkM0cVc+Z9b1wVvpSJD/GsNQmnacDx1kKxNJAhJs1
QvOjHXBrk/GHgP/ZJP21b0Yd3uPw3M8aI6eidNYcqVJ275NZh+xnRbIYecoiRMoIsTJAtFSIl9Ws
YrbRyTK1m6/UXT+rnMV0iAbnEuverZxVUDnLobMuOgFrXQgaEheZ5jvbUb42YVqfw3LEM5IriPsb
KhvvkllvrSFPJwzKH6PPdtZjbfStCYE2npVa8uhqY8zqreV1xSZFu36cAZ8okcVhDNV7YOUfDIC9
S0Rgb1aDTWThcNaHm1kpTpCMh1k7tmYVWSInFzNsG9f8rx+iWXVOkZ+bWYcuEKQ7hGmAyqcQoZqJ
ya5MjznydYOMDZilNvpPWWWvep1eDUG5m94G8cZp029e2QisgVlx16kOWo9Ltu6K/JbMynlhrNtZ
Sa+Q1GM9T5e1zeE/G8unOPxkyHRr4cy6YfqLpMWEwiKPjDCTCm5q9I74CQ/mBkv3l6e8H9Iej8VI
5VCS3Cx8uUSzkMSyH6uxr8IuHg2npTGRklunx2X1qm+nE6uMShS9YU0ai8c6Z8bH6b33fmLmWn/w
mVgaim8mu+W1JEy1tH201MGq2ShUfcmSFyeGJBMa+lvocXUULFVcKJ0X+uzA7ujDfej1N61r7uKq
fpr7+CiVuuaOfkuJYxZaf+qn5DxIkyg/J/twSbX5JaS57cGhND3Hb9nVvLHgXVM0ErQcfGcjNSlW
iRXUDETWdOUS7sTqeCGZzmVEJxk2qe4iMn9YemK4idBdZXXzHm/bjMWjDMAWQHG+VuF0JKz2gv+I
cF753hVt6cMwLMqWMd4z541DP4sNvOdEJAyODIu2xYjWp12LCMwFEbO6LL9HZobPToCQYZsbs6nU
PjPOZhnBhE5ODd70IlY2YO12fMxcpqJT1Mkay5bx1Mlep9LbmJFNC6GN6DR5lApWJVpl5BCsC7yn
KmY0IqGD0TSVC2D6ZKcQxT2feQBtCA4OUlaQt8mmrLqjsMHEBqNBXCvuDKrLyx4VLgICEbAAUklZ
jRQZMPnl9uPBM8pz6yNR0OhSJ/ZrmnM4j5zBWDDx82m20XcEJ3c5CuIQ1KVenL6ibMwg8NKEa+Ww
thoMiLG5Y/G6XXkXjvUv2UBjGfDx2dU/7V6fBVUtWisLx1MbGWpoCHAyqjyxrWhQhEBeEOXYZJUO
HDZRn2PUkZYmHhFG5n1tsd+BH4YwqxAgi3M5+XdhjQ/ulbfB91BrYmufaePcN6dC3Be2HaKrIcUX
Kb1mPCfSqLcZzrmCiPugeh9aFQNgyxCzNEvT10yyILTzhem1VCx3ofPpa9Ck3epbNiZsHPjgHZof
S5qxNUrtnBk0RBWkYAo75UFydT7a6aBt+l6cymTOwxgFWAlwJ6Z99plzt20rPFgquVQx264raKlM
gmyLohitjAiD1dXARFv16G3o/lw3HmoyPSEvNZ0OnqYQgKL8ZxisYq3yL19Y98KN4XZZiuF9krq2
AMGkp5T9hXot99Kcew6NfEtxnMeY3R1nw3HrgoUnfuSsy7K6ZtlUHhtSIdrofLQheR2pxdrSsrBC
yjI6/f4AoQKsvTn+9Y+Olh8Cavh4yXgcG1qWHq2MXpx25CTE+BgSTiKPLlZinhb+dRoH78qcsHcV
5KkJJ1dnxwwtlPSZRTLNc6aJ4x46LR2YCow3qHXh3vobx99C5z62QKI3jkk/RTMY46MD3IHPHx7Y
92F5ey4ui/AucdSeRqP+cd0g2zGI0lxCr60vPvfCCxkWOojxfBcDk8l6y/hyqqfZGa4CV8XOMZd6
ZusHKTzo14PFuZm6NKAt8cF1J/OYph4zwPOHquVAVQchqX720GneQzWrps47afsDQyANheBFQztr
K6aTaWX3Jdklg9cHLHnoaVNkrOfWoD3zT7sxbOpdCVMJl0Rm21Zk4V752ksJxYhDsLQ3Zt3Hd9ZI
9Fl1HHhlpl4737b3fZxyXK+nneU0atF21rYUyac+FCPf3fY30kLRMeF3M0Wwi5xwbdads5OdOFKt
uW0GIZESiXsWrZ+R4x+dlZhKtR56Vkw+lRhUNBgPKRHl0Sa0n9Q2C30uTY5NxpshsGjwmbJF3vPb
s4aCLvvmkaZsyMF+Zi9rau0TgxqczK29xei+KsFMjGbWtA/KcuW5zTv26I8OQ2KZQTxiYTRAtte7
iSY1s2JLM/Tv3jBfRMa4imcI0Ep+jZU37mPJxduKaegUBX/zRqMpdXTccuHqw83J6fAIq+k7DWlG
8X2ansYhJlEuNFpqhpOu0XqgDSbwciyaBbSsC/vgQe/YRuhqi5ZdZ8DY6tFpPvuSqjqNUmPQz09j
76+STj/VkqXK1hOPWEW2pUIORdTk64Y2HrDpcPGzatkxqUD3VY+V2uQ/pZ+O/C4pW+MScmiKiqFv
kARjMKJ+wFfLYx8veKRTlTePNqqC7jLrRad2XVjOd23JFxHFH6LSyC+ZL14fzRwshHQyE/MJ98Or
y7uEcw/UdMB6jNcualobKre9Yp+liyHIyQVRHO2FGppKz3NG3hz0kL34RmXVl3WC6B21RMaGwbyU
MZ8e9vx7WCbTApl4zyzSYwcXaukPXr4SydStURzFhukphvoibgkOS+zkcwsT9pKGk+9AA9vmzN/c
yIZDGxQHMlFEXGzGrktH2wmrO3E02+sOc0iGF/aHiDaG3Gej7gbMRtLpDHIY6Zqm8lybiWbSewGP
Xi70hCC60XHfml8BAbiu/8Xeme04jmTZ9ouYII2kkXyVqFlyl+SzvxDuHhGc55lf38vi4nYXGg00
6r1fApWJioxMF2W0s8/eayOC5X+iBKjH338aGH6pQF5D4vCsstGKqy7Y1O09cuDKFF45bh1an5eZ
Znkj065xiGIOuH3t5YbvklU5Id1QK2eWcsvuMsnanVPI6mWwL8k8ctWkAuCIpRdiFTeJiJ04fIpm
5aCBHx2SH2cCVr/GOXcPE4uLVcW5MgtNPERB413LkKjBArrby5ZXl9IeNp4LjQYj6EbWA8m0qTBL
+jqIoyP6IF7OgR/x3GuJ3+bNYciH8WDlTr3iyk2bKerUxgmB0u8QNxfWK6YKzWveTbivEUvTfUyo
1jOpRGz64piFWuRj7S93Q0uobG5c4+AMMqJM0JsPpMh3rQojoQa4FfYid89w5IFlkFBmjDGmPXOy
r8GYEHCd5fW/HYp/j0cXp+i6rA0OuaGaT65uevQmE5Buq3A+/f1FNBRcBzVFfez3uFlo6pA2pgU8
UhwZtASS0qEo/OHvLwMgeXqttB0TNF0I6hfJlp4vsbP/+7eEAfYj762LkZQ1TDyd7MAUztAx+rKm
7YEMARh/3O0Mp0SG5FEF2M9/f+G6Up9qMBN1oHuXv7/A4ABcZ71XWQLeo3fzQ6sExQKb/c1O3S13
bnZkyVzSqymsW2Um7Q1KTI5pz7Jq85IJHEruMoVnlotPOgXenpm/D67nncJk7OBOoYirFho9a+g6
TVL/bydNvLCScxtUmVAbOq6rlXmM66U/1XSJYxbodkj+7SUeo/ZCKwE4TEyGDO0he1oRnbFuyUs1
1EjuIONqk6OHZNj3otPzNRkZ+PswfegF3c1hkMIvCcRRSGmtIt4BF7qGVnKOxl1hL9cqthBsLZeO
1Wi5BwsPSZml7s7BLhwKVhdNQ5Bo+ZrHktV3+zN6Az1GOm7+zG22eo4z08ot0iBuCIBEUDUpImSh
oceq0dtwk+QmCXmMFvNhSlnku+NLaAITdF/d6CeTp7IHKtR3h0SfnxnZP6NWPvJaJGTvkBUcXpdl
kxjEfUeIdo5kBSBmytLdelz1rfXBBvpGdJLaKFATGxZYOSQgyKdOkh5ZTJ+8lloVF7PPaujCb0Lh
XJFw4q0svun0faGTYPKTS0j3XeA85rn4AZMQFBDmGKaPkTDnO+UjhwZr3t5TVr6x2f/9qsyR+3sy
0xDTEaihhPvAasxKohMdlXFhOE7r9NnpgrPAlMx3OTiJfvxyI7H7exaXlXXIHO3AvAtCi8WfEZoP
sLR2U4ynti1j+SGMDZVm1C7j4Fxy3eS5YreCKe1zLOrf8IvGobsHU/uUdeKYElmtKyK/IW8dqjVe
TZeHn96TCzZB9d3G89wk9TGV8T0X04bNQXXVK5uE6OC8tFGOV2XpH6z0bFj6LkTEWnPrp9e0lMyf
AB1qjE9ls6lHloEuZd++NmE6zwbznHujuwOR9SuYH23LeAAZfk7bjPo+Y2WTCFpNAmZAE32lLkTb
2kDPkjoLOqK5HL534HQxnp5Kf7SNRVUYgm7IGtaVVGfjDlG+R2/kxAjc5aQv93qcxSX20OS7CLJH
GVqPdjfseEJYXaYwjkyqxAJZPdLIBNlDymBTRsxReRc4a6UZDS0nE7ojZ6Y+Q8Ll67ZxYDawWewh
1QGXyfHf8uG/sY9VaAqEzM6kaTQU7A0tGxOxwQDKX5QTgW3Wt38cleJieHic25Z8S+sOmBor02+9
9ENqJPOCfPFH09g4GbeIriJATluFbQXIe/CX3PFDH4tg7zTRTfOAh9gDiiI1QPRhJE62xSm45W0U
UxiCbUifcDR7eVwem8YO1wGHnD/ChoMZRuIBv1OlFyR/paBrUeK86ZPlFKj6E9bwJ6QWqHbYGakA
hc2wmydB2yUHMQM3f2x0ywMgnPype1Y2YMqygL4397VNnhcSUtgVsoyuqzHd0+7kbrUhfko5caUD
GjghXnGYJNZAmITBTvSpgQRarGlHZLGeSLYl1Q9kguQUN+bDooHUYzPGlirVcfp2VzTsdp216auW
mx9T7F2jnG8A6GMMH6lDCekyDkznVbBpw7jYutVPByxLUEg3J9Q+De5XlJPIijsuK3S/nWTNG5Y8
5ozLiQ9bsPxb5xYzLz6PmXzEV4RtGSssR1drevRogUI1BsKWQ/1uLJA1BqwRLGIfB0PfxNK+UhHm
QYTMDqh8q670LuMU3qiug3tm62fRd5fBa3dxhoAh7MeePPN6CRyb7wDdWwDHHhxWn7aRnSOSpf+3
5fl3Yk5sVv6XLc9bDEIKLBoP0P+YcOKf8J+bHsOAt03CyWKwJK30n5semxiT4wmSTxbLEkP3/mvV
Y/4jHUOarsWbRPJ/+JdVj/EPuyGdFY+Uti0c0/p3Vj04xPT/turhb7m6hQODO4/Oqod/i39NODnR
bCVZRsm9BpC5buboMC/AEg2CoEZXvlssvQEW1qcQDIsajvpNFonuCEoqH4R1hsYt6nS6haVRHUVM
YlsGpgsDxv7yAo+Km4xDtKmaqygNshQm7E9mKn9WLYnWnN3stsfOVIAuqT1hr5ef3JMtQwaon5k1
A+6lTTZA/2mZMldlJg8hDBUtRTypqj5HjsbX2BsDPewMaY2N0y/oAG7CldrYjvgU+WitrIxUi5X+
ivuJw3yAoBw51dXKMzQxawAbMkAgpkEnJlLi1+9kLLR1ho0NpsmELiHyt3To3vpweCKgVePSd9V9
Cv4lRnCq6JOR+1w631KzeY+VM9S2smqtCqVcIEY4DPiiVkH76FVU3GlVTry6n/dtA+RxNGEEt7q4
G030ESd03bHHhzPnWtpuzMPmVExYF5yBq8jgBNnGNkoEhUVbxzM/BvTXa0AzcT3Y9z5irMF11/td
Y30kIVFs0j4OC604AgkyV5s6CD8pHU0gktoKZhuvIZRPj84wU/w4UsZcGimpEyvXjpWhG6e2Fa8p
+gSfIAXfVZGsXWP+tQVQrG1l9kbPvNiGC1J0g6JlIG+ti7nZGIGB94kmaRw8eGK2ic6uPpwHfH36
9GonGLCgidEHjMVp7eA8GxwwPrzn/UWTvW/rCyCzrqcmqBjBitAVn1qC23n8J26hWIF6ijeh26oI
Q1jss/6dfB0pipnAC1ZF2hUxMJDFAoJMAN+F49cv8mxBY3fM3G/q8IOrGMs4aZ9HXKLIAfvUpqiy
hiKv7iHhxjUTsmCrbqnHB3cKbKwe9YQKFCEwchfDLYjZzw0VnLMFKIH5ZA0yeMKrQewXJ5/D1bvY
ejNMPBLH6izn84xay3dw9vljyp+pk5GXNe8q3QtRCgd60ZfkeTKojMpJ3foB+1H0jWVtyhT6cYBJ
wSmAmLSgmXjZPOkQ8XYWs4TPQutu2zm34V4EOOayW+/Ig5CBtSVqc4RUJA9tDjGYWNBbQ6BoL4Ps
k8Q+JcXwhda841mcIs9JExJqljtb4OygkaPJjw2h40Ez1O+ASaj3ztoiL19qNQDKaq53LoD8zrF0
XxR8s+uvocbESyNgq8AQM9nO1bzQJhh7+nidNTL5rjxPw7TVSc9vXdwra9Gy3IVAkCNNx43v9dW4
cjzDwXK8AJyRb1qoSZ/1DQSF/mhalOiapX4JLFOcLX6YcW7+8vpo9F2uLn5HNL5pCweTNiJKN7fQ
jdWnYzrOo66npBcpdiTZRP1bW/9wvdiMRoWM03eYNLz2QFCQ/IZlmtuBKLQvx+V36Fpg/MvaN7gy
tZKyzZynfi3GkfXO2B0gRxP1XuaDAUa6yXApTSHqWsAycVVFjA5ZbD/zfB1dWZ7m6XVJFaWioZW1
U9WANWVeTddSMx5XuR867T6lgWFdlnC+ZQabbUBTCq0ni/7FbZGDQgkHpXSURP8xJIFUL/Kf2n5O
RJEpPP/bXGTdeiHLSR9DR/DHaLYMNjvR8UBZcUAvbVJfESMpF4B0z44S7Y8PrTFNfvBJuDNSAeG5
4PcGrnejG49jLEpKpA6PrRBkEmtiQTfi2w2TIsC3r5WrzEp308y3PwGGuHaA/GfSiNZuy+cyFt0D
nOIY1TD2Vn6teK8mnvx1rDibpQh3pkDctkxv3NszK93A1N/LwHtHkHnJzPBrjBueyGkACMZS1ZLD
0UqBzFr4XCBB55vMTSkvL8f2RBvi1g0InDsY4Wz5jGtQ9/k2FWsgcr9Il6jjMmbZEm371HooNfcb
8G/F3V475sRHosjm5jqWfDTKNVMo/4ylnDQAOg8Sa00w2dTCszk9OHNx4na567DhmH/9OOaMX6zX
XjSsOgaWncziuEUV2EeYeQgvPYH9j4hv6ndP+X0wMLw1ygGkug55H8bfBeagEZOQF+nnoY9p3Kj9
XrmIPOxEc9DvCsyJgxneCo8Pr+SA0vj4YcIov+iL2xbPk3IoCeVVEix2NovXHP4qDkVS4SdS3qYE
kxPd9W8LpqcC81ORe48sk3ZzgIUsLSHCR+4S7gneYzqAG7xdlI+K0wMfBdYqh1FUOa3Qlb1VqsxX
yoUllB/LRF9olUPLUV4toVxbIhq/G4+wWJMxYdvK25Vj8hqV2Uu5vnhEToXygYWD+RPNLZ0g0a3B
KMaCOyFEgncMOy2Ot4o8FbYyFji0QNdna2YhgIHPoADEEzPGhtneBJW37fpuFwXmz4JhbVYQCeVg
65WXDSsU3ALsbWWxfFsWc3WnnG90SpOCVG44s57Exk2JHATkPIax+xka0PwzJrpcuelcbHWD8teh
5NuNlvpW22HDC6dbE80vbRqBUSn6wR/gnOPVAx6Mgx/3Xte3zrr65dqAJ2zBYhGbn4ndr1K+PzZa
LxgokDQHPIFjyOvK4oVxIJj0MCjnILeCeFM5HT803TbJL6B8e0vG1Son3EdiD5vGsPJkB3tVbtzZ
mvxWlV5mfR3v6NH76jExppgZbUyNBeZGVwN77WJ3bJXvsVQOyE55ISvlivSmu65ckr3yS+r1rSX/
zMhME4l1jVsgNTMGSwDTGwvDZY7x0sGA2eWZuW1yGmWUNzNVLs1W+TWJzJRJPUBtx8/j5eZ1aJqb
gcWTrP/RwvK5/PV+KhcoT8YqxRaaD/ZzU6Zfo/KLEnc0ThEWUomW5uspSGdSds/hYFRgS/SHAuNp
jAFVFM/aXD7EMxjijDSzyeeIvMeGAesq09TngJW1tZ/COP6YouwihePr4grO8lHvmwtVw8oLGykU
G+ZYiUm2xiwrMM1GmGcrxxu5vri+jq02qfsTzlA6B2RxcjHeuhhwBVWKESkAWknaJ1t5dA1nlSjP
LvTTU6pcvBhbrX3rQi5xJlM5WnH7esr369COsMr19sHDEsztA8ELkzDfFpIm2Ia9yKkfkgVLkZuc
tTK7ZsphDNYuX3FUOFr+aoT9Jw7wS0zNDK4D8uWjEx0ECZYcdIqbcEpiY46s6QGwQA1PADfH06Dc
zgO252ocH4LM7B4Ifvh9qpWXVnmk9YygKlQ4rNPdnp3B2agGHy3viLr+HmhooFVe/S4zUMQR4noW
WEcDS/ZfwzQWbThft8hA6wIlHm1ZzbXr0Uw3KchR4hB4vEFipYcB23ei/N+FcoKn4/BbzJxmeWBv
c/VDsduHWLnHdeUjNzCUC4zlNQZzmp+fWjeJfIsrWlZKJhQ34OsfcW9xlEM9TfXXCIPXydbij3qS
T1bLMoi+z3HjKIe7rbzu06gj3CuAHBietZRc0YEePAbzF0uuS5QXLw5uGtapybcGxZShA1e9p/z1
E8uOtEbZw3jvYsCPC94JRoyRXXnzYf+Nd8JjvC6Vcx8ZMvETOmv80PAeI+z9DUfPhN1fs8t3mQIR
rfqjbfS3SuUCGIEWNmZtdrRcgj+EBxqVIphVnqBQyYKRiAGYIH8hcgBt/ARU+Rk2wR0bfLipmkm1
Lt11TPkn8nk3R+UXIoIMpNvblxIslWUvv3KVdSDPzWmr8g+o5pTuqkwEtLGdrlISpcpLmCo5AS9w
2PUqTQEmfterfEWtkhaaylx4Kn2RqByGoxIZQmUzyDiG0ECz5cTW2vMbleGYCHOMKtSh0h2zynlM
KvHBSHVPiYAY0biZZdVfWjqdOUQa7iP9TfSchRDswpEcSasSJbHKloCOp65b5U0WgifMQKZb3HWC
K37KSse3PQwni5k/cOrMh8UCjmwNL3kVPRswKwnARCoJM1vDSadd9TRDxcdBROc4nSN8af/E7rxl
IfZKlvPDIV7Tq5zNpBI3+MwPc8YjLKPeXouBR1Tlc1ru87Aqqj/utDNVgkeqKA+Rnklle1wIYSts
/ZButDJ/oD+DKDNhoEilggziQchAKHO62Iul2AcqS6SrLNHiTvwvRCrZhK8DEyoh7PCBapKLUEkk
i0gSuRjeKyqlRC244dsquYTjA0VfpZlclWtaIpVwIurEhhCLwiUgANVKklCZykSlZgUmlpSU/JuX
ak+jyk/BkW434WJ+4GSERmyyaAsj6oWYRe9FF17YorymAB9IKjn5mqTreBgwN4DmIrfV5cMpdqgC
DgzV4DMluWquTa/LUn7O+h4wGa+8WsRbtrLHGMHKU8qVC8hEKVkSSUtX2pai9q1N+zFRqteI/GUi
g2XIYWOFk3ucgmuPUNYgmKUIZ/pfBQ0pbURS61rKgp1xM/VpxlP5Fg1G6osug1Qs3YudJ8D0IVMf
mu5rTpZ5nce8VTGtoeIpPa9Ryp6jNL4ZsS9Rql+s9D8dIbAGlrIR1n0CDu5KtuNOvg2or6dmuR3W
rVITa6Urxkph7GLtugj7wzby10ZpkAVipIYoGaqJj25yAC4DHLF6Sk6z/C47HUJVqSNZcFc1lcqp
Kb1zVspnqjRQQvSQ3ZBFwzF+spROyh4t3TcVxD9dqagdaiqiaoK4yrDt+NPo7oXGROJxHINFxGCE
X9yUyTbTsl2n1bzgg/nCPxX98tWm25g3Y3SCEiqAJcTbmZooXwRju3WwCJwKVlk43HlNgyjrB+uc
QoUUovkGFMoIYgIWAyvKJnq2X+Ml0rdwVEhIwr1Iq/eEE5IzDE+8nuDdLHcEAjO+me1rMVU3o1y+
I0WcMbifamH0jnfDWWuA6bYFK5ZXzNDAcLlynUsvfOTIXiDPgVZwXK7DodC2C3uCfa4lht/VHct9
EyJtj2Wh0Brslob50hTeT+Gl+1ngMAlo6fJ5zbwkwbougxfTwGHapW7KeM9rJ4dalUUfVKefMmC+
UZD1JIOmwK9ytKd8gVSp6UT6kpQ6AN5PHLhcgEuOuJgqMpYjtMs/9otL/0kxf49Gvaxaa8p2sC73
rh7tAmJAK9sKf4dzB5hsn7CQVbuVX1ltvQMCoVvLjk4ZAMDVULBbSVyxbbT5aYokDsw6FSuOdzw+
VvOhZQg0FFMdmtCoNkTuO77m+Wbiv2o1JvabY9n0gQS025hYIfdNWrG81aNHeypQI4bmsaPxB0Q5
QlY3Z4cCjOhh4ZZy1oMjO7dL1DjmsazEkxbAYVhmppcCOGHJTg0WvQXBxsSGQqC0kekbR+O+rPUX
x8mh8ytMLoRabhloeDyOe2OCxNm5jrWeqvqJnMtFt+2rboIAdNPh3CXuNoY4byzVr9ESm8iNHuIY
jUXO29CCpBTtc27BK31mn04get4uUiP9lfAiGGPuL4PqQSiOk2cpMHny2bu7FmBePNFAFCrbs6au
20MN3Zx6AOESBmk6VoTxTGFdrj2HBrT2jIKWFRw5zOvzpiFFqpeMo72RDZQXMieF4wmaEnVzpXEf
WPfxYF55ez2IOYeXNIxvwN6e8tB+du2CUHbjvGzKvCKb2ztfi90fTL02WMEkL9GcgcGgQGdIgyNf
8b5tLxZNbUNUbGRZ+Cgsdf+ec/Ti+V3Wrpyv+EsxfRB4py0Grqp9JAV7dnECUa8Gqi0dDh1uj8hx
XitPXvIC51FUwp5eD4vVHcjffXOLoayc5Y0VYS2/IlGA9KXfvCQrP9cfFjcytErvQwSJwerfII44
stRbqukq+qOhDdW2iia+oXhNep5EjD9b0zXuLKlvTMER4Ou683c0YbCUQIasFHu0fuFb+LnE4pPV
8baIMNvnubuTo3GfpfbH1JIKvbnPqNPJ7gvkRbJ3+nZMUcEMg3XYaH8PWt+cY5peMgkOrhVRQSAy
jJ8IlB7psjgTStf2sw0Is+XiC3kkjFmakFLrBMpTzjjKTTRpD+kQ7jIXUSa3DbVLiz7lohGzD+ms
CBr5yNTzSpy32yRl9qaB3NoW1Z9glfYPVSSe+8ElXzjh3YdmP8eYQ6PB48pEF6WcMPMFxlWPxrve
No991qLj8SOgbaM2XFqqzNpgJ2i8siJIN3SSPeXd8jpODZvTbjoapn2zx28gx4/AgjnYemTd1KNL
p7nkMVNxEPZ4DhpCBlYRH2KbHj6Ymc9DVt6Enp7m2uaJ6EjFE2fElMagadEbFndyncM04rPki0+C
7G2FFQBNyhX4YwabvkHrKoLmJRqj3dihV466+NKb9lE6mGJsO8CUPEE46X9HU/uSNzBH2z64lCUg
vsbh7Tvkf7AhX2/N1O17WX/Iys58UNfmbgKVhGsJq7+Rli9OApleXScZvum8crLTDMd5SN8aypu2
tYNTIcugT0SmovMyCh+1oeZoGcNz3RMqsOX8i7Yk42jTOrfNoCki2H9PabcSDmwmRuprUSUfyeCs
ExnyLJXuH5b231Ax9gYnVm2Y6Oe/QaR+GTEeMpTjhyWE8WSojgVbz3homnVmxBtrbo5mo1QtJ7gT
IaFezz05uTS2NMS8BnP6a0oN1q0G/iTbMq9yrD7kPFzHCAtdPHoPbtje89474ldDyuCtz0CvEzIe
bIhD7TbvkWl7FojrZijh6g5IcPU+bymsox+GGaLt3C26zDZt+3Mb2LSPouyu11wNr100PGeLeIQS
HkiMSUfHiICDLIcUspur8fI16ZfbUIp19xx+hAuG36Q4Nt6EUWqekUXh8ibj6+Da705ViA3zEcVd
KET91yRRdcUivwfhvjDZhitHjBdEBLKJjf45Nu1Hp0Oq4orPV3BINtrSnqllEb5F6xJNp5wWomMt
H2tjtqsmCJOBZrHwLh7wuEzrfqxIjUrY3JqgArHhhElzvearmFU77O2QRELihL0m/MpxSJt6875x
3HZdVZDbCr29ePT0FeJsis+IrtV5GX+3AoR8MD16mfjTo23Arqsb5KnlR+t4+mpL/3EHyeDYRRSv
5G8lWRnulkbos8kCb/+TLCGXLUaPrdcXK8stPhkFKKCtxUcsrY9goI9DH7koWN2LNT91k7lxcXet
xEjwuRkgcki2CqX3EETm3jahudJimUqxs4Z5AtFPu2PIV9NeeOOgA24rS6JbVdNqckn7YFYmfcI7
EtVn7cyYpfKow9fPBTCOwonGhNPYLeytuNjLSqTrxSv/ZKDn14JbLLfgAw/EYSm9dWx78silETSa
5t5Gs7+mjCV844cTe7/b1NvZloXFT7s4B2mNGF7jD6r0hJ/brKjFfLQS6qPC1toEgqMstxqcLn9f
KoAYvBAklSoUqUT0zZ8YrkaZ3sBH/ekS6BdL+haWVFtYsfkslwMcvWRVrnjPkZPSoOiX+KAoEOS8
rZN7psnvYMGNSsfld2V3r17Q/zHiX9NY99sEu+Sq9MAPpQkbsg4GPssMM832hU4NjhvLbyR7arwS
F+dQYW8KgSeG5dEmLO2dk4ljH87El41HG9phTv3tJRT6NeB+t0vH6lvTaFTs4uIXy6l5F8SAz6My
Y9ogOOtYlIlhKGSoC9KbbvPg1R5lCV2YTQc40+HBnbXPPhguVR+dbUNDcGE8194daX3qswbtaRar
lsmRC9awHm38tzLLiV959rGA9GCbKfV+OWLAXGNpzJZ9LLxxPevjM0a1Zjn22kmfDRBoasFfU2JZ
0ScpIfHsFiICkBwoupKdduEac2jGfZeiu+TtyzyEZ9HGn5WDP7bUFbZ+1DaTjTxjOZc5Ey9eofvw
xyIsmPrK1nAfQ+/TvKoELgi6LJW32gJwCO7womu5cZ4HX9OZTrlSIRLa6c9Qg6ElnLQUuMZrTq31
jRpEXgf9eaiH8YEamE2ukVGjXZJk9GR4mz5mqmWVrKEe9uQ0QApwTUkZgOQ5zOtvfUhTv2u5z0Xe
n4r1yNpQS5g0fA0t83eGyMrC8s2qRx0bLINl2Y4Ho7O+01okVAixIErDB0yeqZsbRziLW2Ddm27R
Hxe3wJdE8do6lqZOcp5fRFjy0cDrBBofjKSOsv48crvu+/SJdciboBAD/YZHPcLYb9vGS6a348ay
LRolCP6vksLg6jgjXtdNmRxAfK6GurJ8jPKMjZDbjyKo4p2ZW++WmRhYwqJqLfRg2SABUAAyxXKd
atF1cdpH00WVjhLhI5SL7dR656jn8mMS3HHiggQAtVBVqfETRKYNXAVCn4xko5sk5DQCcOSKyM9M
7qWn2M3HTg+QlxfHrhK/3NYwMIxw7dGyAPti+BABNhZN+EcrW1uZTiJy3wQrsLshJq0TG4wEdBZ0
fBpaMaIjInA1Dbi620tJh+CcHTt9lKtqomApc50Dy2eGn9K6h6k5P5tO/TPLOr3AuWS87CNzCzEU
vhqN4XcQn9OpLA6WA+bTnSnVJVd5QkcnL49BZ0PrVu4WR5GmNlqFxX2Eq1oF1n0tGUqUz+f4a3Dc
5tSwKVqjKXwSLkQxKr88ZMnTEvTH2KkZiBLOwxIHuG4fvCrJL7HAMq8RzlnVE65c52ZDWmY+NUpw
BuaDNMvgjtmu4wcgEntfBArezElPjnA9asCN2GI0deXeAQysWopsjlXLZj+cnUtWZdYpJYuAy4Ei
US2kENAwIPwF+VFgoDok6XKLpftk6ckxaycEiLqQ61F0e5t6VZ/mUgJMnfdObYQTlxIMHPpCq+mf
tVW+JKg4LM1iZ0X+m3lFmCGqHFuWyNSPHiITXdlny1koVgR15auryHhaiAbucRsx/lvRXZrjD62U
OMUN1ole3Lln+1i2yXXUYOGUAFxbm1jH1Gxc6XBkL0XpRzUu68Kk6NXgXgOBO1jNJ26Y81pCai0o
CCFOauEW814Hu6KiE0idjvMu5YVETJHCH6ZkJODoZ+r65EQdBvm4Tp5GvSwvMe2KHtwHZdAwXlt0
y9Ye10PQXo00Pie4Epl8vadyjqlan+p7tMDK5UkD5zKk9qa2x4vRGXee5202WdxG55yeuIYlFD0C
OzwKTzrEJ78NTOqdPfE1TxGLF1pSsOaRmugxlo7BSmhUZJD0ucyz6P22hxg6ToXfY8hj3uAv9Kz2
/8869e9Yp8z/1Tp1+VrKMf798z8bp/j9/884Jcx/+G6Sk7FcHQCC+1++Ke8fQdbdQiE0HMN1/iUh
b/5jOWTkPYd2Vw9qKTTp/5+QN/7RDVv3XBskpoNr6t+zTfFb/7ttytDhYRPRVyYty3L5t/hX2xQ2
xTmaggmcOlpCF4+EgpyGWIOeGn7WN2+apWPZ95Ify6C/WHBFbKhqHmhSYv34R+/A7ActIDebPR4b
4HFD7vRPzJUfAEn+Kor+tyNCBqkIhdEtuISB4eHGinclVEMY3Ql2izyZ5K6+9mrbD8oSJ2O2SzBL
bdya+bmTBPCWhciPnodfmBYzXqkWbeNZ/qch9raKCs9eVXhx5oRqFleysC8WWtQFhH+vYSwiXsRv
Hi0C3vHVTZBk7eGZiR0yHkGYMh0ksHgg8iCrt8ncfLHcCtj3lbbfm0ennk5NleJ06VvsCi52pL4u
b7i7tB3lar4VGdaZsKtpGE8plWGp0dP+y15+tejazfLcN1jydOViD11FeSLX2RTf6UkJ1oU71dxa
YgtI89ZqvWUdWgNvOJpodpqgspfGVG/Xzx/kOjhPlu6psWFGjgBZ4cJQGUvs4YjAdtBiF4oaflo6
LyR+lt/dlGWPJv5hbeoOsnRe+iJxHsrcuwn7fTHH+TUvOIbi5Y+IJJ+AUbTroOqxFwA7IBchfb12
rw27JlRh7qquB27KDrFryeC5Rp1YB7Fuw9GZv+yBVR4P0BUsP27ilOq6oJe/c8cu/VgfeQNVgH9q
xx23JE9iuDJqoe+EPkAIPPiu9hB2OmtEm6hkN6b5jQsj/aJOfpks+9cI6SV2RpPkmYdCbdBJW82a
PxqZ4CW9kJ1oomrP2WvkgI272XgSGgOraZjQkyK73A7D79rWq40X148mo4Wbjt94iJhQjQGrBtDO
gY5pOVfMoOZwTcnq753ClHvb9q4x30ICQ1m2dVw1pE8jb8B8O8Ul+9coi7e1QakKkbEXSpXmzZKE
3qN0Q1itEvl4AhQWYRijojc8aIX2rPrNx8Ci37MtvHWmMUyTXVsYPNDuxsqHQsmYNPY3K4v8MSK5
AP7O8nW4PNJjBqliXBF6jDgCmWgRfAPLmZV8bpfBrhjNR29O6H2X8z0R0MebDq9c1PO8KHMyXuCd
NmUdED9nQ2Sm3joZOgxBsW2RVqz0su/KrbwNKTcBmD3GUWDSTDRWWxBVtAlqPL2SbR5BqvmL3rVv
SRDAkixoS5jxhC5qv4tR8izGO/Zr7blu4CbEneIHRjnr1nJCMcNhDlAX9G/tERjyLkNah5cK04nB
WLYNPTvxh+KF1p92A5Ng9rPMPgdRK06jUYhtXCMqWU65nezx6FJ0tKYlu9zMnUUBB0pGkdEQXBGQ
2lbeA/hEZ+NJblFumt5LmiN9Ow1qfItsaJkP+QbN4RbAcbtWRxf7pNgX/ZfDlvQscnkfOmR0YhED
PaI1CBrsaK6O1GPEYkMX1sfgJTRO0cCuLIOhX1D0sY7SAbR9/g1I81Il4VPUEvmsQs/k0UCKMa/2
LOnvKKHgt3BRNpFNl59wMvtR3Fjms8DuI3tFMfmftnXSvTVTB5SVyrHV/WgNdvF8FIh3LIgzsCO+
YfgeZNc16REWTEsDOUGiew8ZP+CCJ0x41WtN6TpC4eSsZAMPtXun34gYWhi/QsSFf+LuM/M/2DuT
5ciRNTu/i9ZCm2MGFtrEPDDI4MzkBsYpHfMMx7DWq+m99Dlvt650TWay3mtRNJJZlUVGAHD385/z
nThAu3D3ZrhAtxPDVx3kjzKTZ7hYdMWSfb9z09ij9ppNbqjaHvY5KIVsuiMx0G6gus/rnvmfKi3c
jKKhkXDgCNxwHFJksPYh8GzWFXx5PXWvRKcipgGp2mVVvmNMsi398YVpfL+W5BFWBiEw+p1sMqeb
KM2rDYfbb44uJT0eBEr9Ptz0xuJtvNQxV6O0KfRNh40Hv4TAJN5OsnabWRd7kF3buCPo3n6iZciz
4wu2zp+m4pGUJDmJuWB5r6wPBvnXcsHzU3XBgocygEJizDxXkkFrhdwQL9wA2Fzd/t7tJ3WnfJxe
jdPPBwqefloa0qug/zYNoGlLXu1kB2Mm5xSFmeKDuA7htNr6G7S66ZbMRVMmXzTPoWkDq9rNWXlo
1aLLjJEdfS5kxtXMYcKAy5UW+55DDXPbJiYjClQtLJyBdPhyhdFJs4vVkSQg4LEy8OPtuuxeRuSH
fLprvDJdjvOBa3U6BJaFWuFo/mmXHLuagq66HG6top+3QnFbpwjcbdtvbfgpcK0uQ+VtI6K53NWu
tyfCAe7OinbBSPlYYkpqFAFB8mii1jlpJzy+XXZDdP1eQkxfTS6nVLto2BE/YBfhhW8ddMZhIRvr
zNfQEy95NT+2jC5h8hTV1lGZADCc0+rIGQ3iCgEWbTTOZxeLVRVEWz+D+qlUSMYn7CgaLL09PYp/
M0fAT7GTF6cGl0ZbEqJpnKtb35jqdd3D0sg6nw5htgvIZ8S+ATisEzK9RcaBC3xMhrn2T9vmhHW9
Amx752sbEqGohnkkLVhbt+7FNvUV6zbtDZukzbmGBUGlZqlhoHvNLRU3nEF+uQniYouUAXpFcsOM
HlMQyJ3Q+ZoM0cJSjEEiNx6OfeFV64Djf29jUvYXWsN8nCEueVlSkGvajaM7CPFrjFTJxqw5yk3W
OO0TzkeCBqk9tbWUfseveKefRNX7ODrnx8ITb27K/GzksoFIfczy5Zb3pd4oLw/WQe/RVz/QhBvb
G7xHxF1CCRu5V+bGk4F/Dvv61UgtAAATzvWCa6JtXhnNXYTfPjG+6hTWURetcTUwB05qUOuEffjJ
elSuxPhIAyUhHvjLSjkclhOYzSsZEBVx6SwD0fQQB3QDSiRKhvzOVlp1sOeU983uDXJyPyGSTdrw
F780XXUtwuEt8bL3PmPSggl+R3l2QlSOmgg76/9ga3rIwjhYNeZwQWa6wQrxgk/g3c7Mcpub9sVV
Wh4Q892CJsIdQvROlCaZNWmt6nn4cWagrtJ+TWeGkFHDPM+RM7wANMMBi52RFWptxOmwq335IRd4
zCEZR5PZJngZF2TRqpg5wLkU/YmGu32qsZ2mM2nCejbfvKT9lB5vREo3OjHA/slRxa4dp/cOlDuB
HFzoeYzlOmiJcMsZoVrUxXs8pNe+NuIdCai5xPvVJ7OgLlfdWSllRr8fvNFlA5WLlipQwghtfOpy
L947XSIPANv/GNUhJO4q/Tw76X/GusG6IogppKZzxHIB0XqmuxgkZr6Rg3gbt4NL0tpq8HYXlrEn
md5Zqbn3gnxvzf1nAsuA233h/guHF7+t5BFZOd/VEIYV6QSMAtGeJl5ILX5xTDie00wdnuPSUKfW
Dg6QTNRZIvxtkIDxnLldsS9jIvKGiwuT5haBzWbnLNbV8KqrT4h112hSU9Fmd/FUHY2wq5CiLYSP
4SOPVbG1iFNC/oaYmbTW1miiGzc70bs0PgYWKngqg3dz6d6SGlk/FawQEJkxLaJYzz3J9obycuAK
yDHDuQfkfyNa6BxJ0z9VDPZuwfbkG8P6mwXjVSlrLwpo2L5L+WBWLX+qrZeBEK5mvMmj/w3d49XL
AKBa2TYv1UPaDs90K8DCXvZB5+IvNl+klb1B3blpTcaiCXFJvRdCBtFObVqkFrsjNcXdYg5UJpY5
JrWpY0JotIOzKac53M6twwM5vO3dXYvHKWroTcFihw9mZ5nRPujdvcMkwB8j+5S5k9yA14YD6qnD
HCXGzjZw0+r2uTBNON9UAHzDSwqYZd0zxN2JILhgvt1ZZftpUnp2nCYb7qBD7zZFE7x6UfIc9JSc
ZC1m2jEq3V0ZMmOQ+VuXfnVT+ZPJ8NaigsZU/kvD1rElczxm3Rfd6kgx8cGxzezYCZvESWOvlUve
fAIVuxtKfdtNP3OGs7rznf3UeffgdF494QcwBrtPAFvpbrLy+7lyL1h4eQ5Y40NKkuA0uM5dR7WY
cEmSe7oBZ+yDz5pD4UZI8R7YPv4M4+AuD2P+aISouyPGrUML1n+d55oK4F/0UwzQbvGXnASm8vKb
B+u5wZcTD/XO9tynTo6PtS28TcGDY1vV3q3fnvMxfEws69rWns0Lry3+ns3jZZSf8XKpM4DEJEG9
TUVf3qM934yx1E+4vv4euOoatJug20twHBfCiyfMCS5evwzcLhlP3bP24vBQxaQH67McOUB1kKcn
49rYo7sdZNnoChG5KarkMwL+vOksAs0FTR27xbCs22CO1oWpT8QqtF5HuA77cYBB8ftlVhp7Hojd
MRfnivaDTZjnp7C1nXU2IFAt9VfLA7xj+3xyo+YMi4IASxC+jB1YUBbLbMloefL6bREsYgMZhYKh
1juUBW1IGoYKO+4zNdgPKwvjUrWw4mMMoQi61cbpIdsk0XIvQhyQBk/UCOSJURzgrMdkBpsXcADH
OsCVwtjsL0eb25BF0JLFqUWSs+M7cKAXRqD5bslSDO39dEyH8r1zsS8oou7kBCRuT++BIfayki4F
KXLInub2Oaea8mgsS7NVCs+AE/YHRzYHAMje3p6iLxb5jnMCbxNHao5cnROM61K23WbOm/w2ial/
9WNDbDTbZSXLP55FKqNW/b0wscfBzQDI0XIwUdQZrgaHthDysmXQ2PtSFTdmxRipx1u6jzrz5DgY
AzDj6MzrEvAkdqybuVjA3bvKQAbX4438EgThOwciHM26j6KswnOSMY2sU+/Bj5D8wjZ7qQpwfWPw
ToQD2/hwlIt8Hqb5xc6ACo/GW185n4Q+JgeeAF606S4Dk7cWjnpI6KukJ2SINkrUEwHtOtoXivE/
eAs63GEcLiT0rZzzeFu4wJymj7TwgLYDxtmX2fhetclM1MCDSBw8VoK7a5qW4oVdEXyHpHhnQLCe
ClqQ1MGTAhdK5iEc6DCbOUM3asthP6pLJIBE02zImp7D+2zs59GJnA1DZiadoVXcuDhX8KzKapPq
UdzojWs5Yebr8aRgEI5ndycpEuwNXK1llz0R1cKAg8DNBBzId/eWpUSzXS//S2k4HOaOiaeipJih
U3Cru+h5Pvk5kyjjOeY936W1w/Yf7NAInWAdwTQBU8vYhDNecfI7dpJLTrVR3Gz5/VtCKTjuQZqy
Vyp70iWjvhjT1U+axK/+1DBG1nbbrnRvpio/s/qtIchfnaa5pT7qvT43tYE2nSIR6GUTZgbk4Zi5
rsUzjMLVfSuWcG3QGQ28bBNy4TC4plfbyRk5dcTo6Xr2rLVjN9YaJ8b7WLXEvG8Gr3o3ne4axUAO
5gnwU+MwtO7vMAdpH13fbHKvejFVcJYuGtqY92SRQqpH3Aoml1UgQbi0QG4MmPQ4LLy9ibinbWof
/ogWAaj8kgpWGIOzArv66NoFxQckjLc4z9+HUopVhO8z6zGWLLnzMVUV71Tsb/M5onxEsudK9/nY
/5H2+NOazldA92yWlONxcdNsPSj3NrKsszOA3aHg804HhrJcbEk3cyDwLhgbVwOmzDV2NrZsigB8
JkB4ZHRD94YLs2MximPN3hn2TnLKneGL5pZ2W7skJ+FJZOexlfIcvkeKyZcl8u/eSchOudUFWAno
3emU9ekru7W/JkkGZYA4CY0ALwvtYbA6SPbU7IbaQb2NpY/iwjBjGgqOVDonkNKTsZNuC1URBtae
5WGvhP3iKJwmYZjfGvixbGdkTNfxd1f8wl00vS3UdDJ+sHelMB5YjDZxnBMNXVxKIALnPR39FmY4
hzp88waLctASzcz65I8qjGtWL58tC+0qNORdzPNilXeIt4zRe1iYDTyOmAAeY7/iOWkxi1Eq8NAO
zd8oZPLeAxMseRSTIfOvWNyeEzO9ujWnjCG6J4mxNp3XHu/n1hTlNzXy+KVtTqLSOnOueJfmrjCT
+FIAKsL1weDr98sRZON5gO88BME2TJFykskrQdYbB8sOZk7AHnIKLYTA6q5GXLwvDO92Hi90omaG
c1Ec48kS9wnPKnOisEqJEWlYl1g1us7KzCi2Yl0FeI9kpiuvos779NKKE6E8FBzpFHBMXZGV0JXl
6NIsK7trCNisS12nFWT0alnpJavL23oUP32Y9tzSHJIDtoI5nVyZopxLAwhxMPUB0aDsrloGftjx
W8ZUerl0e1m65Mum7aum9Suk/WugBSyhDczgNVO6jYCWME4pOsvLFgYJRGSfnq4TG3SxGOIXtKXh
JQ5t4gkmIAIoGl19ZTKI4AzYotUlZRFtZaWuLUvoL8voMSPDd2/Ra6boN5t10Zlp2RfNb0toQJtp
QqsY0Hah5K13hxuWt4ehYv3qWzz5povyEWKc7QzjxoqBJcgKhXjUtMBRF7BFkyNAWTh3Ed1sTlDc
NkH0WvfDK2Xxe0BMeN51nVvFxvEAPH8/0vRGPJqZJ9VvNAXjyRNPA51wPRUZVRvewiRDK7ZXhS6P
G70bTAazrpRr8DRRiezuZ5uyujSanhqMupyFHxYDuDhegnkFr+5u1mV1zL6p+0F99ZzhodWFdhRn
wasSxiX8Lbsb/Ecb6OCcX0qIK3bRnwz0Z6vtl6OM110wfMbppqVBz6VJDzjUuUg7cR6qajdD3wM2
tqpd9ls5mWmEgNuicp5m3dH3+wEt6Gl0ma36TvJlWpxU2SA9ProeMBKp3IzosS79o/2v1zWAHGPF
pjbEWy19PPr+N9Uqcter8T0a22toQzCJ7hOaBSdgVVOsQV9z/VymDv2E2VsAdS7SpYSIaNPOGcif
5PgSCRx9cmIj+jV7D8Js6jPll7dDEQJVdJf4wWVOtIttY8/ar73uxiFa2kNO/SZW1wdHRk9tav3N
IwW/CY2wrYdXX4obv0oD5iAkUNDDCXD7I0ZcpFwXb2RZz8u5HXkVJLWWLc+JA8S5O9BAw4qqwm9H
D1apwmypxBRUY07IbG3z0oTDvqdmmmU7/qprZE1fPoakqJJFftMbAMiTeUTNoQXntGNuZwojqCrH
7G4E5BBoeAQ9jg8Vek+0coh/RrrTE1hSSL6dKKtSxruDpra2T4Ogqg/TGHlZC51sxeHrDWrRY0Ft
KIG4lZ2M94I6UQXY79RQMOqXE/yJjgF5G3+XbLpI+pH+gfXEMSCi3rz8wYWPyTBGe+5pPGbLWqxN
DrdwMvg3QCdCqjOaxYXPFKk90+sf13IxkNjtboraD09vEyaZnDgyuDySacBkibLrbo8OpLNJSCco
QBj0Wr9mj5J9ujmbCbp9SeumX7I61uSGcotqyUL+HXzW39zHlRWHpFfhTNGykqanNLPAYC2mDzrD
fBuLBahHNThr4IiXVpn2nmoTbh8rgN4KJBRHGaehNdcKM2vFM2PA50pVckuDZThyvy8cx9cqTU4B
Ef5NFXnQDMziTtisiiXUrjENipvOG9+E1zyVhubhF8XBzsd565IqXs3J61Swl4wCIcmCcbcrWzI/
p2t2nbM5QsgkSK4iG//BAoSGtEqWB8Wmpm6xa4f+IGb3vOTDOfPCnp2tz+rF4F+iAJYavKnhRDJh
99RJt4AWOxMjNcjbJrb7SVCNcrYGLbdl1VhxpV+p4a03bYCAnj/xiIGHADXluPjevcWg8xS52FGY
hzRgdyTbqm7C3MBBozTdPWtneUO2GFAhEy2m/HhkxfgVscs+G3XP7+y8jm5zqafK4Qot/xTeeEJv
yNcyv19q5nlWa2NdifOIlxaaSlWsJ5df3JZ01wuvOgkzGnEADn+A6OIoqjUGwELbGYx647Cd2LhV
dk1zPMd04zDlgC8D6wJz9auz1PCIVVitAAdSOhu1LD7hKA9TGh4ya2B7C/QiKJBRq8R6LH2cF8HA
rndOyqeuzLcps8bV7AE49HtGhBUl5itfzs/j0sl9MJKZxZEebeHmHZYsfCU1vGqnbt13COPKoeCc
PfizzcYQC19D1bekU94wE4KiC+6iIDkaTYUVvGy49Ea+5QyZXPvtRDUgoAD2BuVWsQ9c5/VCIU7N
AARkj7UbfLgyc7k0m3hMcePa20qV2OVbWFvdMKB/dcPBb9h8u6K4r9rqs53ko9EZWOWfAwHXjucF
hklJirYegBjx9h8GprhN/ji55LOVOeDHcab7zEi/2p4Z8wISknxFwe7VslcLuY7dGEzHKJ0fqgb9
uuXJrB1bq7GLmRx3HMME/V8kvXF5S7XAGAQ6hwNwR5Xwfh7kTcHelq53m9fQAEVsmjxbJG9QbGPF
72rEl6LpK96+cT1U6XBi7cABQlAFkvB40zPh1FmL61h2MS76en4pHfaLbsR16XRo4qFZ/RhIiOEQ
OZz5+luOySFOy4osXA5+eHTOnguPUbFi0a4MBlYmiEkyuctIgac8MYDbNctdKdeD9I29BdqeusS7
yJwUUUCSFjyIii0DpvMUOe+Vk7ZPyhZcL45FFLGtHtMk+omts9cwzgqNpd9IJ252sEzdFTlu5kwG
BFyfJ2sQL2vTAE7SkTsOAldu4oEHqHYDTQu/tjXXb1PJflZ0hCBFdWNEGPiY5sMyIiYLxQiIScJz
V3SDv3UcphJKtPs2QAmm3YlhEEG9nONJVMQMnVxiL0wPU6I98NTQbyxu0FVkxUweJRZb0qgR4CH/
0bIN+yAKIApNxt4aTzBPlnTA5WmEKSp+9OxkySGerR8TGNjamRb22gXW2jDNtp4/B/sldx/MCL/U
HKT5dmrddz2tBZtKEAwOS0CPOJCzkSmSVV0JqCWHMIGLPpdTctZTwNAeqp3AlrjO6peWmNO6rGzJ
AzFGjg3DB6+er8OY49f3CUukEUZ1Ed53khr6slP1hvhLcsDFQVG3gT9Ph5UISRu7bDgNDiO3QoiX
IompwlT0Wua8D6mqtn3wiPl+JmHOUBQDN8CYKABykhF1LIimuANrr50wiSgwQ01G+pNOw2tjQOvI
PiUBgBP6wiX1rPFGVS7LPHlmkCPnuPKzfRhxdmxiQkqMO23Eakaoe6pD5MaNR2vbZR0if9Rv0Dp5
gO888aHELFZ+V774RepuvVQZm2yeCkY27mWQMc/LgThSmhsvYcxGt+lqfKAxg/k/bTFG23Tpod1Z
1YVer2DXT+5FjsaHZUoH/geo4sTdG5VhHY1pwptt4Qa0KzfcxqV8yLrppnEJfBLsihmckkNohpkv
7RhcB9svPT0FxhCtUHyx0c12QAkeKJu8rY6LxJM+eNm2d1npHCAEgCLte4yrp4nQFUZjWR8I2lEq
3IkNkSMSJwVOkMokAKpAyBK3Co6wTJyV2zG4I/J4HWsIpWPPHNyr5LnzmEwDCn7JIKzsUhMhDkt/
C3vHjJn6sbY0S8/SGuCTTMnxFe4WVgJnTZ68rcKvNloYaWoSJCihD85g36SmyUkxCTnOdizpIFm7
0rMvaZ1848k/0cbJdNZQsR4/P7Qu/Fq39T/y0vnrUVS3NaJl31sG+TBnGgC1tkyKFCkuD9dpwUux
GvWyaYwUm2X08xaWu8UBXeDwyUeWQLGlPNXbmoyMWIH9l7EN92KAdJ5h3sjMceNx4Ni4BQpEx/Bu
NpMZc24qb2w5fxWz/XcYsgmDs51sGYV8+qkQe54rlJAxdcAacGEgvGq1cTLJhoBHP+nBmbVkhZKs
tnZunmx4V3RRX6NqeDcmFp2gld9pEzsrX8A8mNrgRKnOp0eBpu+bf0x+gr1h196JE67HFo6nL2do
qY6Ci/z3e00gvdPcFekJ/vg2Yc8II6AhWUwVQO9lD6KWPHBPi0MIkyw8SjNxj7WRNxQYT+9+jtxb
Rvz2FQ9vx7sXNdcnuCprHfP0JM4Dwa4tNqag4f3/O/n+M04+HG3/LwjaBwfH//Hfu6wyMPVBD/2/
W/r4i/7d0mf9G1NzNwgJ+8HYdn1qZQhr9P/tv5ghZj/XDEJMdXbo4aj7JwvN+TfHwbQnLBczU2C7
AMr+w9SHRdAx+QstskaOJ8L/lKnPxEX4r6Y+/vceEDQnsB3bcYU2/X19PCRwCPgZ/2ueLpbVScxp
MflK+sWB1PZaNSNAwNQ29S8mk8nS3KbesouM5M7VehsTBMyv/q0dltk61ZqcjzhHTIrSrPGnNtQf
0kd7nNSvUy0viVb1ZuQ9gcwnmiXkpsJVrhXABCkwN/y3bqg/emCO17SmRyMkvRip6qIk2B0Ff183
YBM29cHLc9ZhA1xtiMuxqla/WiSipNLq5Kjo0ZmgmsRZ+xKbc6NL2fJVSX9Z1bPf1ipniNw5ERqh
7vc96m9k2t8Wkfk+dspaB1onRfQbT7bWTlvDClY1LmESPwp+KPgWhtbrLjaqfU9gI/XwOWO4O1CB
6qwLrdDWSLXVmaP2h4t8C9zxanEgmZF1O1JMvMTlyvtVfJF+vzuXUQJZpfcGWTjU+rDUSnGjNeOU
8x7ok+wO1u9WaF3515gfaq3ZUeXI8CFLOf+4aEH4AWgreOmoejzSyc7mGNl60Pq1cOSAoa4Bi4a4
nWqVW3hvLqJ3qtXvUOvgFYL4oJXxGIk8QSoPYgDM4bMckAgkJ3K7xmsy4kTamD56JSyj8qbFRc1u
HxUefO8zUxz/PCHQYx2lzlFdGoR7oRX8WGv5jVb1Xa3vu+qA72C9mD0Cf/Xuthyr6RgtX6AFRluj
eioMUBxV2s6n1Jzfo9qr9/ihDX4j8WGU/r1lhdjcoyI6103crCOyfUOMi2Si0Xupx2kXdSICY4P/
RDBgzUDGrQNlT6BM++42q77p1fnMGHpYDD+KcmS5iZ5ChiLmyHAkRjOguGEixm4gBcNWxRmv5ykF
g5VKT1iEnrX4DF0chi89knKcWcY2URYjXMnOBsLVIkKTE+zKZoATMsipfTXQksNr6GfVTVrO9t5b
1CEaqF5LO/ageiLk6dmQqadE+ajufT03kibdPSy2NBeYm6RkmJMMIr/1i7HbdNDK1plKMNfEUHpX
jp5MITl9+W5nERUy7ZOz5K8Nc90D1G9hTtemT+iVRLAgP7CupB3ezg5TJZR6tp74iLpqnC5u7nlA
a4ua4I74bnNFlxLVQyQ605uFYXsvpvYKz9671RP03lveqalFFQLftaH9dB27y0CMPUj3Rk87iOXN
m6AHUJwlt53NdIAUlLHKEzvfQwldxSy0hxwPRBQN1p0iby8Y2a18s6e72LJBLIz3lVPuBjT3nSen
d9vBhmLjKQWxhH0rbabNEBQc1OLyo/LVobVEuiu4rZiUnNMxYh8IkAl4ekVaMKyGHa4mMuMIkzVt
HhTl/fGqoriay7TKTdncAcDehrkcX5IqvHe4za95LddjrNpHqADrQs39W1o28mRNDP3aWKxrDy4k
AQxUUOMWEewMOM69pblrRyAqOJcGb04SlcvqQowh2OU2hayuj3WhQklewGNTRZs+VZIgGiXYAm+0
AhZTTcGqC9hVVHAIbOeF1ml6tmK7WTmx+yXMHLeOSp5RKdkueki1rcGJU7FjKeKk3w6tD9w//CCs
cyGti7IZmdm2LhzzZalnEsQgbCSVBzUnmR22kHsjIWcuqXMatBr2TM5ifABvIdewJB7mNvtwycP4
bfosY/8uzYL7xq7OGbtMGelBJz/LIWDoNWXZOV18tVasFbODuGdCI+Iu4uCseoiw2cJIyeVN8wSw
vYYQ5sjLMy/2oTRg5lp9tZ6LGr6a6dF8kvcPBfdUHdWbkoHOCth2tR+KAcheiEDZFeImEzh9zMaV
zAu6Lyuu7F1hi8cUx+dmauMjfMJh3RRGeyNS+xNbY7MvLeyFTg3ar0oGtE+ALk9Qsl+t1sEwjBBy
rpfyLrHOtj8VZ3RthCsLEDDR29feIdHTSyc/etgSN1mTZTvuxGCVFBxkTTqN1iNmuV0YUH6ct+/w
1XOGUfFNA1fFK0lFtQ0XRMjQBsuvo/Zd0bbnBXgBE9/gZojiv1Fp/F0UYxhuZGgLXJxzax0o0UxW
8eS3VA7YGDfgEx5k0ulBr7ONbQJH0yT/Wk1w105GvWswRaznJji1kYXeVN1NdTvvfEZtpMIYvdow
CTdmhWDA8VWQngrKtWeEw9YiU8IQC4Bb28qjZfWftuOdo9oN91ZCIbFIe378qXgmyE4MgGjTEOUt
XdHLPq6SZyrA35PGAkSFgMfGNtgLKDSUBWS3PnnzjW+RapyU3Bi5g8cldopD47pceglIfjQm3XAA
3n5qCJAqoPA/vmEP8JyqN5a1HKUk0vbCG2mZz1Y8HTsfSiF8CD2JeBuNtt4vHIVWfiGeG4W3s2qz
cRVJTNDS4bBPhP1KLZ1943v5Brvy1pBIYkNZvCCmkWegIaX0OVQu0mx/gSXJ2U7ASzDBj5Kzp8yE
bivh7PAnQXTOltOoP2S50RHc15/+fvP3Q+76rGDW2Bdo4Hz6+82+McJdx14kbMLwFAzG6LLq8+lM
BgLWj0kiwWPtY1olV0VfjUiLohTo13wAx7z848Pv9/755e+f/sv3fv+078f//T+ryyU+Be2psml1
Ar3U+6eZbBKe5C4lhKDZtL7dX0NGbXuVjGi69cRdbjSU9v3jU1EQlF8zSemPAcIenfcMSNRQ4f/Q
f2De2koMJyvI55NRc8LjXEro4B8flEYPjcpYS2uCfE8R7un3s/p/ffaPL5leHW1YkZh+C3Zx//HB
xhqkMRZc8LpUzI0oFTPhtHRdCsi1oC9+7s/Y+bt/fMDg2J9t/eFfvhc1Bg6PQm1rP/XPTLT98+9n
rrL8s5VRl+EBRsWRy9OmL20LIr/LfJ3AMKYpDJZl3PdU4DH7qKuIIKZVpwebVy3GZnSmri9BwLMT
9/yrtBmp/X98HU9yOcev//wXfv+r3391KC2o4qZXbhcxGTfJ4P/7h8VBZaZQkTpcY2A8Dt+HtXIk
Ee59pg0iHjLiZ0G4VkeYEXrXEFhQ6nyWN4NtCuXeG8VuECX+0QDLtkGWDzbR6GxVZ9NHuNwtrdOc
8OQwrKnqcza6sMXA11GKdW1RfHG+LZh3WzLPSTDY2xhzQWzGNDLyRtwZo70cvEfBM6KvbWMXLT3+
GuywJScbcE1YeixVHkVa1lviKHihC/8esBX0mC6wj5JWaJAkA56bo5E1iFk5gkpbC/vIGIqnlC0O
PFTlRrjpwSAagUphU0LiUnW5TMmhadiaL0OymS2HEYCHDmMkf0P+yXM1ArMRGRw1+Up73YMCTnAf
JOqniJhiOFOrw7t3gxyhrrvwyzhplOgrz+YoAIjJIQHUBHZKReFBNQQu8hrgq9/MR49emmlwHlEc
GOoANJCCtqhF90Y5Ng1SwULoUKREjKwgPYe2c9+XX6NunWIW/xPoHip6frC7Bq9IOSg/NICNqoVV
SK0GuznRb6bUSzbs7/cdjnqS1VqepPaKjG58CiskCdO9kEjYlxRk5TGXv+OaNzijjF0/O/IMWHYE
+E9APqdiS9RMP3XnlqXbtyCazTmKpfC/iiUj3N05n2DeNlYSvJnUd3H8yCnzkkG96XW7V697vrDw
Tw85o+NKd4DZlIGlZIeVbgcDB8emJCzjfbHAtfBq3z4iZpw6u3wir0ZvITVj1I21w2bS7WON7iGT
FJLVJiGRkB3A5Iyf1uQwms9xoLUwl3SbGQx9KvM4QDA7M4+9A1q/yWg/c3QPGtyYz5FhLYXS5lpS
lear+q7W3Wkuc9dVIWYkWQo7m2gauHbrXTW7t+S/JbcNMB+TOraUWjaM0hiT/VCs1Oy/6eSYlrt4
Gy4+XASQMqhk5gtC7AdCMCLwxCx7HkaCXoum8YfpgVwYk7doPFdsXIkJWYc0SXhKc2wMJ/oOcmCC
Fk1zgVCHxkhDMFPGs3QifJ2ip+zIV5vGAZcWMTLc1wvddAXHVMMntswPWOAdbl/KigqhghZuZhik
lbxzYUKuKdqLlSfDkU5ua2e4NIEovjMX3wVlsHHqJntcQrXRt/c2EJsOI+My1GceMDXBMozWdv9c
Kxt0XfLBAhleC93blxnOa9NP5zE1qO6k2Y+SV3Lq+5LCP4fiv4jaHqhYEF4GdYuiMKI3IwZAOHmN
EbHYztPrpJsEOSoO2itg6Y5BQ7cNdtQOVhX9g7Y1n/NBLQ8eOh6wzZGyNt1XCFX8Imt1447sWmgx
iQPnWiK0GnFNXq25Iw/yNCzqvlEk7M1IVyLCtsElDY4rn/9AE/NR81+8NGtvc/4//QhBi3bHin4p
y73OXv49BMeynR/kiJrpceamm1FQ0rhQ1phT2mgQmClxmhsxN/lMM55Pu6NFzWPV21flpT+isel/
7a8zdZA1tZA19ZDREP5QQMd9zSDEerLnWF4W2m6ALbjnIlmWG1Elf2VhbPkt92r+KJryuXFBcCa6
m3II+hpw5sC+TmC+Z+08GG75rDDmH2QDerEK0qcc9uIqdeLvMAuWk8/8HF8K00yavVmNreSUujtz
yEjRz49J0GPJDL47Ohy3KdZNmiSWZ0w1PySXbuY+eYOwSCaIv40KyWNcFIAy52eJYnkQjk3nRA2T
JpZ/Mkn6G9CD2IduEWswbMaasTwqE54rXmhZ3rvG/GoU/gOgaBx1X4G0gGrJF2LrGLpE5++91r+k
BbErkezyevZPtkmAIOJ9t8yfxHCvnn0YnPSRc9MlcMUaQMAt9PVbJdx+LURir+d5Wytn4jiHFiue
zKLbpkF5mf8nc2eyG7m2ZudXMTznMdtN0nB5EMHoI6QI9akJkZJS7MnNvpnXU9TrVL1XfTuvXdf3
wnbVgScGDvIgG2UqpOBu/rXWt1i6VpFmbT2z/0xHh1GNH39r3kCbpLZFCv+erv6wvJcx8JhmQpjy
CUbWB6Yhd4W5HDzRv+i5/8NxIpKmbqhMczXwqm4jmyHCkakF1QhdjlIiP4GwnSqQV0dRifc2ay23
SHPvGCfds57SluuXrMpXgS0sNfUfHVeX2O1OwOrvSeXczF78LHRk0gILOg1M/uREnFh6kg36OYQt
WT3aafgofZfdLSQyL+J0L3yi5j2NhlPZAApghVdUWWJS0QnkVR9EyvjtQ7lEi2jLnQejb6hVqr85
dI41bVp4rNsxc94mj1p5MH3FanERpFqW9QG44hoA6KWW+sW3fPKjMxeJGrruvkmIa+AhOGozs58h
KbCQD953hXnM6s+dbB7t3IFwgNHd9czNPJH6L2tQPEvve8dk0d6wUJyzxoQEhbaD5ddVCTO74msE
4HZV8aXG71Cve79IA2qSaEeox+OiupYXq97Bfp+xJxjeXYsbRnHiEIqVRwxYUXzp1HKfKwfZ759q
Ovml6l0a1ik26mCWPaQzzGe4qzrIha8+pjR00JvApFYv+dVv/Odh7N2rK7QLalYA1WsgbNl9Y0D3
HgRaWb1Uz5HywEnlhpuVL84EylEGeUlkCD7BHTZHLIvG+LEU/jXFWOcqh52tvHYOEFGsd4ny4LF6
vYfKlRcpf56JUa/AsJdh3JuVgy9r9TeCndlaZVPQd72gacUjcHmO0Oi5PUbAWvNgmA84wKOBvxgR
HhWL+5uhI53AfZuCKvfvNXeiQxqXYa38hinGQ085ELla1Mz+yNJiTkwxKUY+Z/KO+c9cX2Ith3rT
VF+948n1BPgZl6MW4neslPORRabZZJghM+WKrLBHNgs+yVY5JlOsk6nyUP551eGpKvjvv/2Xz+m/
flYSHnwUd7/73P/6s0vy2VRt9d39X//U7lelmunbv/9Df/M3t//9929Hv6qAQvu/+QlQv6Sbb/0v
toJfbZ//5bP4H3/yP/qb/+nPiA7M/f8d0eFafeU//w9KAx/9b/AA3xYoA45t++ZfIAF/URpM4w9V
am8CCfB//xYaQFk1XfwP/9lBaUBkMHXTQICwFFjgfwoN5h+mKwydJ9nTPce3vD9TumI4rvg7oUEB
A1A5dF3Q46I0jL8VGtLBbuuO0X1Q+yKjXw99W4Y2tCVpEzyCTsHMhPN8ZRTnITMxGSyO/bpUzVU4
fXLKYj3aLQPLg5j0l9G3vzDhnbs4/jG0UfXqRRPrnPtS0kvJHdGp93oMyJWS1LVN7SW7wFyisAMx
TPCGPziaWm9N7LXKmumTy2SCBl4D87iM4elj6ye6NVid895jfYIwVwwXY7I3EDFZfgTDiMxDWfC9
/EfpkfmuUjacPtnyxuZCgdC7SGJ85bKwq2HoZooK8w2fWZixqAPwwHTZfTECCDnne/5DmCSktTjf
QcSj1q2wP6pMj48p0f/A6wFzeon7LYlIse9EqwhOOXwG4+Tq4B/xDbAPLA3cp1y+xgn8P/gAK2eG
SJ9iHcUkL5b2QEHaRjeWYxe+aGeDMF1qf/nmXedzII7f8CVN1XQqvWGjRxA+M4kIPW/yVq5xBoMV
ZDY00G6X+gQA0NDTe685Ew3cmyQhgZmtNXDflTKkF9SSha8d2CUBYFNnAizFoYT1GrN6DYAgSZzT
XDM/hsMYkhse8yebiTSXWuVKSIb74gUzyYvdpOldPXXYnVKAfZ37OXR4yATXhdecO9gmx57FPd2H
NcxbKoyvo8lCn/bkv9pA+lV3TPocbnBn7YYhJU0YT/2WqB513rZDD9uIU7iCHUzUtYeS6rHDWwW9
mPChOYj0EIOaDcp+546McpttZD3WmEAIEgbcbVcGSJWJDrDJuMZ62hyNevrAn9nQ8NDMu4X52rqy
M+2JxO1cGUxyE0D6pgHYxnRKa+OI+9YYicfGtBh4j+EckR5h9hrFQTd8LoKjf6oHzciajjRk4BDy
Cf+HywzmgvqQ6UIEDQGtwIB39LmmCZmsGuQJc+QyEYOzG7g+Y0CqbJDI7NikH5hi+StqWY3hOzcb
kgjVerCfrajbjx2TMnxqy0NLWY8ffcCdYmzP99X5qeGD6AWE/WrfOnrg2UHGllUlX66VbiHN4Lh0
YEvw0VBHY+oyKwhmhTbtW+5BzntRdtuq6g+hwzbj4p0nKO0/G+mN+lfyv4ypuQJU0Rh0ctfYeyV7
pGKXjhAycibju7wkbGvVtHxyAx/RVlzc7jpIf/utdH6mNt2j3R29t418KiRNe8Q29BYyEUCN6kgr
LVesGwNanEjFysJ+V/nEPPwlSIYfiFfrQt1HeDl6e07cs9XeJKER6oKCDAggTIHBeOV6TuyEQwBO
bC18EgQq8+oN7XJtwLVqRRl0C+4BMBsl1pCCrxqoCeSakym/Ecs0mgKwCwB3xPZIraO4d0l+WK6K
9wVlhkVMCG5RRzmXG7hAa4eKmBzP8G3ud0Z31pOT0wROeC/EGOjZvI27cDfZu5HmJtd5H4wHySFw
SiEBzLiaYIctjINBYHBchJTra+HGBOzme3JXtGREpEUBVbGKv2zCO0V3tnoIY9BBvPKUJV/UngQm
AGA8RHH2XkgOa9V9WN8ZJQM5YNZ6xWLwsyoek7LemwVyDux8C0chtNTAQcpykno78aUx+zN+1lr0
a6Rdv6OtKnmTfGkmprAO35VqwD1OsI+rr8fNy8Bg7s7b3ntdOnzGxp1s01OF60QMybkkQSKBKpN+
RDnswmPKAQirkzROERT98CqvYQZaPBlwtlwmxidlc8RGsdYGehBOI5flLrXpHH7QOuaecMS05uSG
T7R4oDSl9PFFuyl/KmiIyex4HcvHGRxa87ngt5lMiu2/ahplQZX3/XM2Xmb/VzjIjREpciChnXFD
mIiUFt0si7514h/uvBcp1k2id7+Ujl3K+JDzEDekkzQHyp3/LXJWl4X6QCLUjvilxy0l8hDdeBVp
tK3LI6zolWE/6/ha2M7w+RxJ9MfhKUmfS3RpJ6VtAMaF/Eapp3jqrh33lX1jvSP2sDUEmZJ8gkfK
FP1YISPFaKOOt41s7TCxlPT6Tas3rmbjUr630pFrAfb6TdW8GREoq/wziuS6J80QVi/TeNLF1pt3
etJiROYegXKfUrZAmjkQ8ueUsHZsrSlDZaEqpqS1k2qf6zCX28J8o6eLjXZlOgA7WC2tpNouVJb1
aYvP8WWCSSCLg5U9LeJXO+yj/N3RN2P9ha0vqGim6T5FYQca0GqJu8CpG537BMl8d8H4WeZPLbCe
q1c9uLPe7o2Wk3ZTD5/zKKMAspk4GDN5PtdLjKCCrVBDjtu0pdluHexaO5C3WsBQdZVoXXXLCl5i
vvyydPsHnNx5TdYZ5mDvhNCb72l+PrhGYr9ocDflWHjEoCNg7fX8FTsF3tsBDA6OvzfKc1X9ZnXj
NqXfYZY9jpWXnR232E2Tx+k+dZ777t0EsbMpc7OgsWOd5p52qwXOMzv/9EGF7020LzbUDhC+MEmW
lMN3IedXkbN76on6Dt4UF8RKxGMbNt4u7gXyaPvDGMr2o6hJBRQjGldToE4ZsliZwL8YpOjGJjbH
aItg2o9nChoio76f+2edx97mE7FcbtnhzUh4GCh7RNnrnZIK0kdT7wFSHhL9Y8r0PZn6kvSYP0N/
Qn33vlF7Xf06V2QoidmIcjk25nfYKX9ctVvG787dN+NTrZ29/MvW0hvMjPXWTlyY2S8UOmQpyVCL
ci5ugwn405HMjwuJRNgPhIHXkcPiBvrSyC7l9OIP9p3vv2vElrQBU2VypzZHPOY4ue1NFo/nBjSk
HRfHTCHUnNwdr+QOYSgnMBMT/UfemHc4ORgdNdohW0J/7Ti1BC6k0oW4mL1WrAWsmlzzjC+odnSO
kZWjTSwN4+Vak4mNIY1yIKLnDP9HvAXH6dC0nModO/9rpwUtXnZcMjB4vYVvTtSKfQrZbpeBNYho
Fk7K7C4ZWO9mD95dxRzUWjLxmHccvVyoVpWGn9aUcjr48LMl9XWrzqwxzS1jGoyp7l5zLT2H3Pfk
zOLMs2Dg4WcoW9PJmY9gqvM5evEk/hmzb+LNQEKdRjiaB+ifYzBj03hr33E/f0jQPyjNbcfAKjFi
I5ZiqBlRIrSOtEThEK6vsSUkiRi3yRGsDsLeyPR85DTbTrO85NQ4TGEq93GdffimaaoDsbHjTAfg
sV34TgV9pT3FHbPB7L6JCmpq3B7Mj8ZUYireDXyRdKd9zI4+HX1yv1rrLLs2q+lrz/JfBuVnWlUy
7+KxpSeAT4ivRlB7xkuVOCPvoSsvDu6+75H16pJtE7K/N4wPAXCRz0i06lg4vJ6aLyf8Ljp4IVbu
wthlFIIAFiTxXoI9ZrICF5FAQQluiVxvREB44qaPERAwRTf5B9wM6nbCSRFDTLvVMqJqbkZSCi7l
Y+GMNMM6nCNiEL013NCqYOuny+RH2aWHPk+OMDSGNeNMZt7cRoIynJ4xpeSr0aNnpES9ZJoK2UXp
meiammE865p3tnWQ237DNaMu3qyy6++n4pfwuotGILGbPcoFal45GXroSWTBk34s9gs3nY2r14B9
EvvDGmBMm+ivhhJiQyXJTmizqRJpUyt676LoOTbnXY+rdFcqGneZaaRBsmcisTA5LfpNTHfyd2mG
qoVVY2jS6CBHcaBnDDdmRKve0jK9t5SQ7NS0A0D04H2SouzDFwCTQjfbtuyKe42gXm3jixSEDWol
Uxvo1SO6daQE7Aolm0CNtjaVuF0rmTtSgjc+GXwhSgTXUcNtVPFZyeM+OrlpZd8FD+p5RkFvlJSO
m2XYeUper5XQ7ijJXbAAx77G3HzON5WB68gItzCLOjolWApjJd2XSsTnBVOXo4T9Vkn8CDA+76Ph
dVLyv1RGAL4SqJLmqcIhUCmrgKFMAynugUzZCEplKLCUtaBQJgNH2Q0WfAdSGRBmZUUY8SQk3iQB
9oJikQoiim9BVwYGzwY27A3YMzpInv1YQ63TKhZQgIH4nB0Z9ObZT0T7IIUDMxm+vWmUa9cHnRor
C8XA/5WlIhwQ96cBh0VcIYK72mvc1c5W4pUIKCYkTaKCssqmEU5uemLag5SZ7CNlJKF3kgoLDoN4
PGK8Hh6ej7wTB+HEP/smfbC6JOIYLIaH1HxqsobzPg46zCMdLpJa2UlifCVJbNrHchnPftQYL1kx
Zpt5pE+LMrgLtCps2HC1Uq/dzNS8k2bDZp42yJE+FyW3jDj3RKzIrfkpbJV3h3CESG2+6LhhOo4z
QO141pRRhlsb41FlnsE59YRtnm7s2m83EEDt7TSkO3tMvC1gDA7aqYbZDrYciu8yb0PDoWdhrk+V
cZeWsMRADHfHoYSs0BQtQ9I4YunIurcCxKsNiO5x4rwYRXp1VRqmhKz20oXjBtKnvHe4NsF5y6/Z
QrGAlo6B4XM7ZeGngLvfEpXjDhHic8iUJSlJTn0Duog3Srodh35vDdlPxu461utsCkolgXZUPTdN
bQQurqdB2Z8kPihvvM3KFuUpgxRuGqxSBYWspDbup7766Fqa1MEPUvOAwcp3pLbSG0kn4iLiOy/8
YDvh7UAXS+MRYqR0uedUVlL4SnGNZqOe0nX9buHrapXBq1dWL51nj/sX5i9cYHQzlrsFX1iqDGJC
WcUwKUwXFFjQo8pGhvdjNfZM8QsP9askf5VjTDJwn3FHp1E8hLORv3I2s44e/pbN8JusAGLBjsHG
9qReQkVfyBSHYWqetS57Qu6nMkCRGjicPkSK3dADcWi4xV0TsA4ggQ6z4jzoivhAd93FjO9rQBAG
QAiPiwuNsncyHb/9om1hWPiHFoTEyD7GXoD/xF8utWk/c2mjSm+5EUbi/kBCbHBTmLGmqSbnbAKJ
olXkYCtytHKgcNN3x3S7/U22GHqd+ja923hO/B1zdrVR6ZbJfdEjfLQdMdJsADtec1oKF/mZgtCQ
BsNpUMdHgDcTs+GTrmgbKdiNSOE4BkXiGBST4/dPc8XpcAF2EGcz70A2AESjfSkocg9feJV8qBqq
AFtmfS+5iSBsa9eZiW/JFhRMPpYz9ebLQYbMih2SKoqI1lBUvAAW0VwIIw2oEYKHHeARs4NAMigW
iTmfS8Umkb8pJYpXkvsXL00/XJz1AOTxywx6bO9mwwaG6D8KqntBn1CVHG3ygrw4CtojMM4nWubl
NlmusqPJz/7MMJpy2Cq+wShQdQNgZVq09yFxCVPAO9kvOhH+0XmwF+Z0e1cRWhZQLdUCs4Uh0Ae0
B3gSDjyXBrBLB+AFBBT5CnN8mBX7ZQICM5r5LVFUmLxp+QA4MTXAmLEVt14RZJIalZDrY9ha604z
6y00ULAOijvT6NbjaHRc0EHS+KBpBhA1ipFW1xiihf9SFOSV3PCuAWnTpJ8LgJsC0M2giDepYt+4
ioKDZeiZUDkCsyLkjIqVQ68Dgq3bfcxgdBZwOq3i6iQmhB3nPipy0nWKvJORAjMVi0e4HDoWkMdp
1GEIVsQeodg9FhAf3RK7UNN2uaL7OGB+Oq3ZlP1GRjuYZZRLUYqimEBhAx2oa5hwMkvkIVHsIKko
QjM4IeA6FdnZkaKDNjFo9NkP9NlsMiBEmpG92cmrbnDIsEZ/2YnpIWm4AQMvmgULeu0dpLBeaTH+
ct2uo1M0ebJ5My4/6H4ER6ZoSGlh7DK/v6ZQXiUYqVJxk2IASosiKbWKqUQR4WlSlCUZ/Zo6qEu2
KSfGhJCYIod0ZwycSV+ANAFrwj0GYnLoxseuOyIgXASNPEbGsJU8NXMDoRcbN51+IgweohAaVAIW
CnvXPUlNrskFe8Li1FfeR1ePvXmbg2peOBID7eGzUbwpXEYUFCy4OSdzGiDXunumTsOxjzJIVQpZ
pdhVFRCrWNGsBp4D2uOCWHGuhCJe9aCvasXAqi0W3pBSjsTIIDx5+k70b2ET7sKOC3RoquAQXUTz
G93HeWB7knmdYm4lwLewOCzBoHhcAjCXpn7gpnALK/h8/Q++VazyiuVVN7RLAvfyFOWLDCoORIX/
+v2DDQysVVSwSfHBhnLdSnhh/hBfWycl5eJx1ohd4pBJqcivGmIdWjqq3fRukR9cQJFRMcn9UTSk
LvEBVuDKEsUtYxDJxAAvdJCTjgl9bmJGjJlXAjwrAZ9FANCQD58rgGihIqOFipHGoF5dh9i8FT9N
VyS1BKSaZr7aOqNvxqe/IsVcW4Cv4f0xVuR8+jVOjnujD8kBG9bFVMw2SEbvOAde5nk8S6BuqVLQ
yAI+uAsjPTUPn3U3ASzsAjkkCchn9p4DiZPA4oz4RcOnt2paI1S4SYb0Yf2lGRDmbFBzmgdzLvJ4
KToYOv7ZH1UMSzfmPLvqFauuU9S6RPHrsFX/BHQOMA20XawYdx2JbVtR71qMHTRBAyrpn0KweHX9
OitKXljiiGpK+2Fymte6oWeld3WSUoqu1yvOXg9wDzxlzfLB5qtYfNxFZQD07C7tmgP8TDYWwH19
O7857vC4KKKfL+JnrX/NYjpcFsX8iwsu0CYUQF1iVxsUGVClr2bFCnSwdip6jQAiKBRNsFVcQdUH
GA9hRe0OUC/qWJl0KRN8GyqHymBz/I+eTKBEeKunnfCRL91hw+0QzLDMo23GfjjUxsuflwT/Y3rf
/4tw+P+rJuj4BH7+HU0Qfbes/uWf8n/+x/+tMPj7r/iLMGi4f7i+b5m+iyjn4+L4twSS/YdnCHxD
An6PRZHqX2VBgw/xPDwVgBGEz9X9r7qg/gcfYNv8Kv8Xru/+OV1Q/3tdEKmSqjhfWGQ8OK/rSJD/
awCpkGWSGjEDy9DKEyC2A+Orxlp2togIhBbaK2UrnEQ8OMacHre2F2vk+UbysxZWolGkVwwFUx52
q3kKjW03lRMBfdj9bX3SOg9v66JjExRdHPCX8VnAeqWZp6NkrdLy19ZkmqET9qBJaNrR0IR3zoKC
aLndGtA3t2g0CLzz2RoAO/NhbPEbRkcyl8Vx0N2d6cU0NPXcwpx5ZBPqQYPQsh1wtGBKNNoMuueY
TLzVMoTRP2UD3FXX4gOfD+fzkmRBV0PxKytGvky/Y6rFrjqNk83CEZWCCdh4WcL8GnhsMTbepswm
CG7ReJgT7bQs0/cMO4zSUWKuAjoHJ0nixamDDWmihtVJX0cfEEpGPnKl2xIbXXRP4D7c1y0B0MaO
IWtwroi6jLHqkOz6hImMHTMbAVaKUz2mGsOABcDvPcQjY7mJmuwX3Lx6OaIplORXLSYiDXiwkh0L
iy8gENuksL5LIR0zK4E2vNIzjx5p4CbH5MEoRQldIYJVS6YU30oc1BEEhSnFnOgn9huOPO6VVLyu
6MsBCHOxXDnt4JfsLfrtjaIR2x4tKsnVXTRxO0B51DR1TfEjt8GsRJNDULJCQ+tShIi4eA77QVFL
KEzFb/VgLPa4ExTGHGXcesGkoTc01fTMqzuSVT/7/YifirTvKiErvy9lfZmsxoDNhdwFKIDLo9YU
1JcWjzg/+crQN7IKKamxNJ25LJ11vbyxObgXq839IwVqb1jgEo4x49kh5kD6obyrQrfZUFlG2iZs
rliLUXH4FtiNxKRh2Bdi9IyMHcTqwYMhaQvh3AjHzu7gXyIr/GgYoqzaJH9rYj7UtorxyfYif+PQ
36xpkb6VdRVv51GHdN/3W4ZoLo4hLzxNXh9tjQwvCI2nZDeyrxlDNzsAU/KycR59v6/B3uR7i96L
lbCYKYY64OxhsXDfJoTzR/2zwfaIH56gWYhOJybr4JcMV1qrIGs0wnIZqC+xKPCGobe2Q51iKYg3
ZlPqG4LEh2gc3jvkSsU1f7QnL95bi/PR5t4tqebPuX+IBvgPxInDXVUNmwjUFrUpVbAI51Bzdtjg
yKsw2oTTcTQ2Sa6RVLJPc3Rfy+UJri8WZsbwi2jIpLdEBjJw97Qk+dumNncc5QV479JA9otvOWzi
wJgsuHXJeTF9e9UNUITckFG7lZKWNiw8ug4mTQCm9FgvWv2MDzqC/Ep6MfMr0sOlvzfoOmJsCEym
UzVaTSHHLf125XXy6nrNYJGWjiF6NtryAkhO4oI3+GUTi0Cbz/dpTVlzAcU71acRiDnv6D5Ot1HK
UbgkLVmHGgsYUft17pavkaPWjd68aBbqcpmE16gcPCRwNGsMr2Q4HXDjMzPspsLEkLfFcuTQfNDH
+DqPAv5xO1WM6rzfYRBcAzLZa1A8tq7O89hM+l6iBgR+zZGNRA8lqY61DTtmDMK6aWZYkkLm6FYy
8OBxR0Ew/YgEUkwUjRAE4tDsMD/R422vJpySd+oW9PiVJpsPr9Uznh6Og5SjJKolJVR9KSnFKZNq
UGHUROCAr/qs2lVwan8ak8OwUO/xA6ouThuBAV9u004FTDD/ZVJtLRW1LS6UIW5I83o5darVpVb9
LpNqeklqRDbV/eKrFhjMiJ2DQbsMSWyOhfU01vm14xpieue2Ho2Vm7NP1N3yOYn0oV04TumqdWY6
aVTQhIS4gmqiO9Oe5nPcLOATlmNeuP5KhzkMuh16RSGQNjLVb1OPxXPbz++Lar7xVAdOlu1sKnE6
1Y3j978Zft2ekkaxdgpe35glx1kXj1oy3RhZm4cxNIoj42AmWlFNwyVNPDmVPDGKOz+4l7odp02n
ensSVeCjmnykycGPjo6uICvPQ1upzh/eygRdelCb+5rCige3de4AjlUHH4vvSnukBwPl3cZamisx
P1TdQoYDfql9x1A8r1PVPqRTQxRCHTtlFBMJVVDkmu+taiwaXbqLfuFRP7qqz6hWzUaU/LJ9cMG3
VOtRr/qP5ElqRIYG1YtEpeDJV01JjupMkiVFD3QokYd84O3EzE3nPLx1SwTamsHdZSmqzxGn6tOS
mw+9amZiRzl0C/PmVqe1iVTvsYu08Vz4cMQpdmo6lZmn6sl00Z81O84CLH0UkFLyiD3cn5N44ybA
ESwqoxKqoyoqpHrVJUUQjMAjC75ffIENqQBZMpo2UTCCwRaXPKOTalTtVAZCu6/6qkIbe0HBHyBC
m2i0yTMo0OzisiR44Rnf03x0xv6KYotlwPboxNJhr+XMpun3EEQ46M3iu7JsRtWlRbUe0xXqtbBA
JjuiCOZRikWiNtLCpQ4F+KnTg6saun5DJwfV2uU49HcVOnK0cAw65QjTqY4vS7V9OdR+DX32OAFk
iJk/nCth47hQHWFWRFtYKiz99PsHX3WJEQbT1FHlXlIzxshvC4MJlwkQrPpOz7j05PhDcOS6H5GL
RmVSj2SHCz4XGi4dvzzbo/iVdS8Tt5dVrdrOEv+bokeKG1QPWlzUHxG+eFD6uupJc1RjWmTQnbYd
EvZ9vxr8DVMs9FHVstYpIK/qXSub/uxRxPagmiTXtK4iOVDTNlLX1lHb5qr+tohh+jEEMKya3QYq
3hqbrjcm04sHOmahcZtVDVoxM2QWIuSKGLF2wOteRV9dk5KHZOLAEfWpCC94E/jkimXdJpzMOkoS
grbmHKmVO4L+cCOdH0XPIVN+FVDWmd33Pyjyu4/sEjBLgqmG+ejaLRay237AcGmdTpwVksUog3iC
/iZp3LDb8uRTKKwN1obANZ4Y1nNRHdJvz43oeJ1eTRhHAWPQBDcSNhNsMOibns/IOsy3BmUMM1Sl
VV9Zj4wb7E6au0YFqjKME0hTHeTfST8kfs0xY8BiY2ocL8hd/hA+AGM6Hsq5FacG4quLhyk0IQNV
SpQkVLSs9HTotgtQKl/vXzhP1QGgDbpIRlW1XuE6Fg4AEHB3ln3XRfUn/2IR3Wq/vEUtvvOqMc+t
m3IJjSXo/q55AMHM4abipMzzAikGkhLMMiMBRGvtUum+hkmmq3mkvR8k6DLbqy9elT6RM/lJKgPL
XSnvJShBkgTFhKlteBY9QYc0D0K3PFehzE5edXDIWFLbwCSnwLW3noeOlrml5bQxq9N4AqjfrrDa
6YVFuHwqngTjkXGMsqMkMrXi1mu5+sHWm/Gr1euLk9iHxu4FeLGxYa+ZSZlIF5PgQFCP9IM7MMvS
c9wiZHu9sbiGRXM3VxSfuh7TQ2V0GmfvrJndvVeS3EJ8vE8i82NImD0WY3lavNBZzaJ3tp2U86Yd
mq/a6N57jUY93VXkZ+o9J8ay69D+zIdnXbHoDAtAkWvbUOuqcFgvc4HpKyJ30E/bLKWcJcSghQkR
gr1DpXLu6ZR7d1AeoibSdwuWRhDGnN/qhFCbSzLci+dHk0Yf30B18Kmp2FFysS51gi/LgNBZCXZI
PY+nTS2Av8zakTABFUhSMV8TY+c3DhDYEj5JFIl5P2msLk59EXAFaI2nR6PjCOMY16hx5I2uLHmb
3fGhWN4sY5C7uhgwTuV1/5jTLJzXrXkbQThkhYP2FdufS8z4vdXjvUg6Y2dZtN4mOqb1No1QXvJo
DUPj1Y5xFSXxsMr1yd7GeUkoLnuby/nnmOHziM4z4jI2O1zXlR6k3YJJVLdZXmptjVD7QlPQo5T9
ltLX+4mzLmPINVbEdl30VEL0VDeU7ks4GMbWURtHlPN9iH+OnAkwEelnvTYP80CNvW8CncmHK1Qh
Tiz5pyzr14iRHzetfkauod3YLSYOcek1F+l9NUFlIMApV21MXGZJb6yJLy3l8AXzMlPDJefG4oN8
HTt8ND0Iz70atM/SzMIrjAxzO6sqAjfXzA2Hy+HIGcdL+Dv9ENuRTexz1WDzIzqekWRGilq4EYL2
wHsa5ybd8QbomZI+jlwA6FoKkD55LN67QcWZ3CQ5KM4VQe3xhUketfF4K3dQzoyNO5I/lIIq0mko
8PSb0ll78G3zIYQNWWEjBfJ6c0PrxwQ2k9sYT0uJXmzI8nFssMlSx90bLhm/GFjq9EllEBm6xGo2
ttOsyRLDF5bVsoZj+dNveRmsAbelQNcA8ZOWZfLEMI4jElO3hBEAFBKaQUJWBsBCRPwLFDrD9Q+M
OUFVODji9ALjLPhv7ryzoDba804MS8Fs1Qx8s/zZLslMZfm7rj+MnXyUJZgNYTW0sfbWegFmsKLt
h0npTGtuhUUnDO29XtNG1MPwRfJubnYa//AyEmWOmLifsb7nDby5Ivk5l5nYWBYZRmeebjQzwZ/j
wbVVP81EQmPncuca8TfDD4ATzcrDJIMvUo1aoU8d24hYAs2vfoHTeiwT2lKGogOUhOqLTYDiZN+G
dioepMSy66XtrwQcZm/08VoHgzLDMeDCR5CQoTrMovY20kgREofiSFp/5uBCtyxyjOxpdMdj2efT
JSMMHUAEEPt6ZCHOh1saL5Dx1dcPgDk3cQSGVeynR0jtb4shyGw55wwhggR3/00GPQyEMRy9sPzM
wFGtLNtlUIMzAfXCfiVcbq1KemvXE3WefZdfq4nArsuJG159dJdZnJGrJb23pF6s48jZapF45ZNk
NevTN9bhYh35HEtme7kMaKhsXUaxbjtjgASCctoA9qpKkwITZE4EgLFJNqDemICMjggkvTpAOVym
unGNbRhAYWLMtFV71t3M+WhtccRfVy7mZzoYzJWLD1SSnAhwsEs86w6bmP46+CQ+yYvzRm5q95BV
8pBLqzlpGYYhQvFLmZ8lbycGYOM+m/qzHzY3bseUCLhvRtifpDWc+sj/nvGF7ENEFg4GHBhN+5EL
vLGeY+vbsLP3hYjYLiq6u7xxXzO3KrdIsWn1EWnyUsjkvfajTRmTxyzDMDlklN/x6OgnIllwgKk9
icZrGVK5FHvdIxKOwwU3HTa8cjB5Ls4VB9s6SIneo68uEkycxHpxR1KM0uDw0/rvlk3zFlf+8l6z
xOfYyp8DsD4PW9rWKhEdKvveTeHmFMgjjmchPL9CbOUpXMRPLg+qbdtuwV/raJjDhgWn5UC1eLl1
NyL8LyNC0YIxJpIUofHKseELeJu9PTwtrXzGWF0EJWOegKQP14qFlFvr9+tuke8Y/q21HtmIFiNs
UCooaMrVi6eWz75ISTaCbatG5kKjJwVFnu4DAj3uXeytFNLMrz44e1pTV3l3P5rWi2D7wm2QoK7h
hqLnlYEbT3jdYKWg5xuPO75XPEwPc2vZQaxxpNGl/uWenaVx6ahCQ0jBmPY5t9gArDkOAzN/bSYc
kA0QjsqF4WsPW0mj/R64KAHIoVH9auRprY5ez/ZEPcPH4oAsBF2HwY0Y7xAXA3S1qN5EH8gLD9hJ
WAuAG0L4q12+AVy3UnaRtVDAwQguMFGHbK0QgjwdDpAQKfas+g+GYsoKDWzg2Dox/xhUzKprH7Oo
9tlM2REaJjyZTz7ZFHxwO/jcFyn2tmE00jqDOaTzXgvjNlJpzeNATF73swEww6sn64mIQPjStv07
le8FA86eu0KFVK165a3HFovQrf9X9s6bR3YoPaL/RTkFmksXKOlusr2Z6fEJMZbek5fm1+twIUGC
FEjKFS129z28mW7ymq+qTmVpCUKVvz11BOsyMdLm0fVrE4uLhaAbp0fCsADwO4jL+GOvVQhwlJkT
E9Am+9YGmuZyJ/QGJ3tlz+BBDpcEG4IWZi3raPc9kTXXuup1z/jtxUwN7UAt2saF009lY+6HMv4g
0A0USoOgbCQ6rU/2uR+4KZbx2PjgVu9dOYVUXtDUY7JtU1yrntoUbwLO4y1EcxSUXPtIZnyQhq3v
c8li3lfanpeQZSXR10Fk/VTRAsuk1IDZMot1Bzs1jFXdqzpxyKBg02nXcFIJFD5hU0IBMhuqqAy6
LsGkPgJrGFezyyxaycqnvgx0HLoZFr0qXy5t3zkjvoUuCHFHo2Vx1K+lYUhMut1ZzBAb55DFcQSI
4eg5yKeEIFvRyGbLCutT++P6CrEPFb/MVhFMjIJxSM9tkZ/bRRG22ry6JmMF569lxufElblLEgPA
tJUdIubXWjOUIIZnBRUZAHtaqLugDrf4b5DURP+ZlAT6soeajnMyxROzCEMrCTwy0qHWsKiNdDOE
nwX4urMGmafUA8YU88gKPpTxjmJtLu5QKIoUv7GWk+gccyciLujTK0wlGBL5YmkMiv4hZ5NGP60Y
hpYiCnA1MjVyUw7RBH8QFZ4Kx9i1pIAQxarzoBY+Q27igowcArslSWEVty5VftQcnEnS2yOU2uph
VspTN2gfvWTgXwbxtEpc7faP/+ZwY94UWQTONjFw00ykpNt4gMbCkhkYKhWnNnob5ccIyVnIkk6G
XQ0GX7e4SyIaVGtDTf66llFhGA2PLaP1Oo7+YjMlX6A7gFyMZofJWT5znqK4YSxIg+KyTvA7rPWK
E10Ui95XLeJKanHrYzzkoUpIYEoSfy5JKej0lR+k5uzDZbuKAd+sepQUrRCDX8ruosXyQBBlL+He
3+Jp/KvhynIuMNa2jp6dtl2Gcl0VwFjG45QyajE74I0GkWeSKPiwYzam5fFY53kF160NdqLsQBRk
3QcNgtStt+mlEXA1u1T+xXPxKgORe4bidYE18JoOKJ6O8lnpNlcjQaWmyHDYJjio3YDxaFdcdCc+
l7Fir3GlStn9qmr4kiOjnNq5+MgqQqIsSA8OxoGj1RSnwKnJN+g4VdMmP5uifa3VEi2GdsRNpqz+
X5n8X6YVVd36R2zvf1AmT/3Xb/bfRcl//9v/llYUcAzBzTMlgD5IaBHF8z/Sijxopqtp/J+6If6T
LEkm0aGec9EmdUfT/1NaUf1n3eTvcM9zsO6hdf5fVElD121URy7vIS3tP//yTzY4RMiMmuFAltEN
Zj7/RZVMhxH8YhYntEQ1Cebz5oVK+ewc1drrwMWBozhV272WLxM+KoK8esGTsPPO62gJyg0oqFsS
gpTpZZdAhNE1APN0STQI+eSA6nw5now5lEAuIo4Dlw5/kjeIhWfHIWw0ICSb/zjUlSdWdhS6DFsv
NXfDVaUZZApTcwfMoVjFxjh6MQ2JbT3Fezez7qyD6TaBJ7BVa3EZUCN0ldUGmzZVTK1qYjqOzIM5
0ebUd4vmVGFfDuid7Uducfwx/BlNLE9BEr5YdoqMdnIaBiNNYTEPkgNSJMzEhj+M9cGRftIZNYU3
RA21ujzw20EAt3/cWb8D67BwReS4g2SH9mV0fuviCk1KeZbE8VW98+G/kABwP5veueiYd5XGuGUd
ZPcuIcrCcFLfiZY7hIQptSTtx9XAPVbXqes1j2a2S5pTYewdMO9jQiwDjHim9EQjcHIgiZArDLEM
IaTm817rPiljHLSj1V9baDNGAUcDRdQcbCiO9VVkhyz6iLRvqzxS12m4VzfaYqAEss+q294dGDrY
y3hor02r80te83APC9FVla2S/lnJhcj0JZc5E8/IAyQVYF7qCcNoBxiHG6on91l5qEIO70T+2EJx
ZuyWtGWnic+J8+JIo4c0TFhmwOmKYDcxPMndY9bFHxioPxVOymYOgjz1e4SqUOl8De4SUZN1pb02
8fuUpX7Otyd71OMFJQ3BHdoM0OB0Gavf7aF5LdUSiPRMdu9jObEF1qXW2gO47ebWVumT1c0cBG2u
ytjMLK+X78yjHqPkOnL/ZqW3qJ8e+bHAhK6MSNl0fO1U7c0SYHEf3eCwU687btohOtkDmaL2oM2P
JcUZg6173JiOQj1aWvkktA5NznVvvJELVAiHz8XEr9bW726Vb1RtwfLAZTC3s4KGylFcyumSMMaJ
tVObKzs4gzpdbOUW59Skmm8MuIltbp288Dlnc3bSjrI4YOKDjb8Dj3jDDAZzsvAK4n9NcI4Ab+Tz
NQACL83ZC+29Hn1BWFtcPCt4CUqOuwe2DVgOwDn0+T6oKeYbcmCB1CEbfEepb/SjN/JdZeNiVDg7
gDXm8SdFDm6X3XwWjNt/e7UCO8PNuoEFbjJQsEEaCw7ZXtIcw/CT4/8Y3FQulLFzsrMzEdm1I8qz
7dBU9NpuGw1T8/gwR489gVFCaArx06WEgOqawAKoFYS+C+UBJXMV5MsLo+2XdQtQ2nqOr3VArZqU
l7ZJOcZv4pw7hu0Q5iRVMQICUG26gAgpykpsA4EjDBDzC0edVUEINBHhus2YqgXw+CrHs8s9u/At
Zo6ahPwUWJrwfnndyKin38TaHjoCo7hLaN5AE1UC+o5yU8NHWC4SkaZkrhq5B2Q2jOzv+gi7PUYL
ofYX4JRqJQDVwL2q6YYi8Q3jVys+BbaFI/vBYSrQSv7V4CNFydH5PCuCuXHd7swGjMJc+AZOiUkJ
OAxVjzKd7tCapRgPBgqSHtm7AkB4YsCiciJPacdNJXQMVvQl0lkDztUYj4ZytFFda+KzY/eWMnDs
l6SEdcOQSXE0etlexAi/Ca1pqnFQ9TMvI1RcOJyYRzjd5Xmyi3MGjhfEx33m7EtgV2iFy3XWDT+4
C+wZPRyr4LNPXBiJj9K6Gk3AzwdZT7OfazpoOln7MYGTWgfmGPPUcsRvszezkc+CmXxvw+yZrjpY
7Ak/uoHXuQBeWiHbpMYBe5nfq+eQmUUz0LowE+vAjuDsYimfdPtpZD5sRIPnkn82rB3hz52iIIyU
ZGUGsccAP1V0QIDmAGW7wkyBHW9ct/jpuErcO0U8BYG2jeevsTYpBd4VIz20OU+35hfj0eZHNVB0
l/NgxHmQsQGjZQqhrF1qRFw9FCCFxxxHQoiHlEmnVL5nBCtIu7zVLdNImiKwpO5GYFFFisMi3lVa
tU0SG5h4xjg5i64hbQxc424jrRi0fSOJXov8fXDAZIXVXuEdqEP9mg/JVxmztGshB9TQPlH9cBz3
BouXllxD/V7T32xH/dZuTzNx3UUIqtTnapz2CtzDyTRP+r6xmq0rAO7Y+GwsijpyhXpMEJuSyEtd
3lkWfKVu70t0CnvDJiejOE/ZixqFe2E1DxUbs+HUJ4g/kM9fwLOvxvI4YcmuQ1S+R9N+MlvAJ0yR
pxi5Y5rSNzcJjxC9cOj4tqGuW/C3Qdp7bsSuW+oPtkpsr9qqWMHVxaoa2+IjRza1xbWJlDNz+BOE
e79QbOSNaTpLEsFcA71EuNvaTYgFUQ9lPuMr4WGlUSgzc8b19srKjR/qM5lr8BW3L3rGRhPWxyhQ
fgipeaPLIKfAnWHPDw7Xr5wuZsV5T9SH0G08s/wZrad2fmsS4wD6AL3o2Qr+shh0lKBvQnNZN1pI
ldI3atB+ZV8+EE06atNfLU1fD419QGVyaI7fC83SmWi36RqN7aTxLXvbs27qzthhClv4lM05ythy
tIaIMiQeNLKJuhJ19IcQSRU3K/IoBVHyzZny62xuXeABI1NCkPHYYK+6CRhY2nv8aBtDPMb5ToUD
YC2P+3xZugw6zhzSyNB0D1mhbl40MT2keuFrxXvikoyyq4sZV1uj/R3d14l+zJCMohR/oEGJ+nIN
H3xosOt23Fv0Sg5y1Qn9kKUTH1XkN8ZJn9RNrZ6DaZtyp5WZ48X5l1rQWddEJ0WY71rkXoJwWKd2
+BAtO9lIK5rxyNgUPpm4zObOZEBr4iI29ZyGi8x3QlTuot+bxVn9a6ikjNEaBo4ZeMp3Rnesy2fA
eockSzG3+5rZ7MqIT4HQNOG6tWHxFuv1waZHQtrjqcTMQJccLWoXxXmwWADFeqp+s8J443JO79Eh
Ld1tGVWQrQSVQTGFe8cWtxRB54dguhlRwwLL4mpcKzM/MoG9l8MBBJcxl/cKtRYoPgkb3gpeuceY
VNVIXk82X27UPwkd9W2YNt1SiY1sHO1CxnRlNH3RKcETQXkQTThgj5F/cp80xD2un9lHm+Q1cL96
+yvqLrb7lOuDN1PiluMmzvu9m2NXaU8omBqD6jp6jRmE037CXjNvjHrchUbpT7QMyLz1CwKGxHaL
EJZbvnbvCP2hWDmaDwWhjQAOBCdxs1pq3pB9EOWK8BJY+brEJt5M9yxdCoGAnDiDtZ34HTVsPRU8
vjIadjl9UKifdj/sBNKODIjIyeS8iElWqR8MX8AQ0rmCo0KmLB5ApasofqElCYbwbQHfPsBD2WZo
dlX11GUOHQ3UE83MNsO7qh+diERP8oaHjrCovm/7wa+w+dtxf+ZtACL0E7oc2YS2rXg5ZzKKM+vg
ElXTin2Z8KW0LCxh4A/0HZlbf24fRl14tsGZkAC1TB9S2suQeWjMdr/T3iD0z4AEZXYyU39WXzVg
ldQ9fdfRX5Yqnk73Vm17XXNMmnTVtxJ0wrEYJI5/SIQj+W1u9v2a140JFCnepQ2L3qIRzT8nSxrq
txE+aRlhUoagHLdirVjvNkThyGWMybJKwcqmw05VT9c0bFDMHX4TBhe6u52m5OFxzojbFS00bnIO
zLOCKVkXGJcb2R9yqrq69JoY4D5opluUkoTXraRNZEKstlr+CjmgPA8uoUzW391S9JWr9lEpWh+X
nalwHoLOZbMcpU69Rplh6WNbaicT/4ivR0jfst2TyfZ7TVlj0qzg1IewA109XvcZwrwJqSDbxsQp
TLm1aPkA4c5c60r+itgR9Nk9qJfz4nVw+uswBQcmKwKTn4QBH/r0bK/GWsfW2XmNJlaCWJ0pzlPa
repU7pBmeRKP7pCi5zJTQoEZpkvFwCqirah0fpwFBoldFZq8N/X1VpCBb5ZTVPWXja9tNO+SqN8o
dHn0KEEJYAjFBfTcbyoVPD9vaY/i2HQ9x8X3mWe5mb4BrXlW1e6k/hlqJMDCeWVb+c4GF2FtbPZq
2B3ELDJGgvWrYjIypD3aaoHsZxwQzgO4HFut18VAMI4+IsaZY3KNp0/sHWtcGqRhl44jlguH9YZV
HZImp+/0wJNWiNkHnwcac4DeG06HoQNZnoF3ezNHaDcANMqQQM+VOKOSAXCE8wK80hsKuelfkoF+
EMnT351yjhh1eawsCIsTHx1bsHNFRGPlPDicpKsuwCH3UrRXUlVk9ZVVVzxV5gd8lXXGz0YmPaN0
qggpoYR5oeVna76qmBIRrUOuTn32LeKXeZj2tjHspg7fHM492RLtoI8dIw3RLo+rDIeZbWbZq0SS
B7JPyaLrXOqy8ox0T4RzN2ZIeqTAy55YhKvs8/NEsYthz5vJukvzUFX1LhwzdptjrXyANF4DpNeq
w0IcKWm4onY+TcIfo/vN3KeWa1SfP1bDtM20z6i+z83XQEXfkHIQ0gxP5BXhVIqRxjfLxfbWxbs6
PtbRQQ0tH/sUxTtoKoQeExojp4BKH/QyXSeVU21a1p7OFp7l3LuBnsImWuA08cKv2YQzVUF8AuYZ
4gvmEOsIhEGb2AXEhH/t0272EKj9UFkisavBrDe1Lgn2BM9dKWG+Vp7EK1FyFl18MIrwgZwDQ7qT
+vZ6h8iR/V2wjBs4qxVSPqEKnCctzpSzL18+RZfpPbZNygbqvYy2GqbhiHNXaKH/YKCTg+9Gn2AM
KJFhgONZEBV0DYYeMB6ILjDpGrjnfYgWgi8rn4nkJT9mMnkuQJVOOVf108hJxpign4akXOIPhRAG
KpXhVHTVXiaOqHK6tcawDdRmO+NUY6TCnlG/ShQrSc5NauORUqczEhjVfPJg5tfJmZ7trvaDmnpo
xG87THbjqu6x2rrVwUxxtzlAQLV3zNuc0+5RenbIm855/NLxLNlBAM/uodJuRfUkxi9Zl3vAgMxM
QLaQZKV5GVgJPVnkeLq/qsK2AIeIIQ+8J0hQOmwLqNZN4lkh8kTretr0NsvXiU46e6e9Bf03CDsA
7TjRii2m17IU9+xtbq4ta9aIlDoL+Zxyp05V9VZV4F+AHWrjfBjEq4UE1qQ9sSznMZw/h5yXq3SO
ZdOeiFCuUiXbNNpSK46tR+UTX5iH+dMcAWSZ43LlTM37qM4vWcR0zGJPR0ajK21XMwxCK17p0/tc
Ir1geJ7YaiuaUB3ykuX4NXNdFMnLNFxdfTNpFpmn/FCjWizl9G79aiSokVb2PjCYsyN3rRry5FDy
AKHvnsGC5JR+cGqNCZWl+pi/ydxfHJt8p2r7RRrvO/OkdEfXCV8kZ36TdVEErw1Xgn6EAwO3SCsS
Pv2GTTv0RrvYp67yZHL1TjDaINUWo7vhVrmh8vJZxByJ8Gv0tlgV47Du9IHo/i1JnxycVq3LqG5o
/TBA28fEMqIIk/h9igqTeg6xjdT8qEm619x011lvYow4QEY7LJznQQNVgluu4wZcMr7k8qc2gR+F
yqZwnvCMAd98z+rXPrGeqYX47mmvcy+EvmAzQFSwjkapewkOdykPSPlzbu8jkDCZ/mzHlZd2zy6Y
6OjaR5Wv1zedapHJImSHJ0rtjmlwL/VrrC3+HeM5IAi2MmXEW8mBTiOx8ZcufbVpscWEsEVZeg34
100CnQOaxNL1jEl4P9HKgltpU9U/oME9Yq3HhrvP3CTHztpETnyyi+QYCfceL8v/NWE/qc0RiLRc
u9MJt+HeNLvVkERrXQS+QLi25Zbh5p7vgdi4xJyiO/Ig8EyH2jsb4U5+sxKQyg/7k4q9SF5H9wlm
SuRrbLia/GEnVqJrGr/YjQBS4s/1a5I9OMltmggH3/JSP9boII/URobRvoMQ/0wGMJVnPdilAM2m
VesudJ0MZyK72Gedzd9prvmjwskuEn6rA/3ugDtIRKAIcPTUd5u8IFtXwcuYfnNNHKy4BqTdYhRK
XinNIJICtgpxsaFRZXBuHQOO3Lpjdj4qQ74N4W2xvndzci7CZN1X02OM4xOz1ac7oRTBGOpm/A+5
vrGxJkuEqUq74I/xVDODQJX641B4ic7+J6t9ymFjbuqD2tpezQ6rL8VpI8gu517wYGC210V4iIUC
u4gCu2bcYv/aYJ/ZtWO2N4J3Zf6zoJ1B/GZnrNatHr3lMoU6YW/KOvwkiszIlSSCdYqbkInb6A0w
svMRxKqN/175DO07BPVHoT+IDneqs0npkGmJuNeWzjT3FaMqJwKgC5R2GPqj3S9Vc9PWtL90bdcz
re8KbdMGv+r0xmneA47zapT1OtQ+YPuu2v5TH+SZtUDMgENnbm7ppUuuBRcBnTWKON9mRkTDy7y2
sYrFC0qvGj6q9NOKcRBkgL4q1noqTcOs29pfnR5xCZb8sjDKbKYd1A/lOt/KQ+w8lwRdWwDGROeV
lUkwXZ14d/Vj/IEn+kp8gvpQiELdpcy/SvO9GFyQKdGvUrNZ5sHNhXcbD1+mAm3F3ET6S2Sr564M
th3PtqL/Du4lmrVXTt8obO26VQC99ZnnyHqXmMCYE0aa47hqInZ1gaYYcZxQtiobOgCadRJZL4X9
HOZ/BSStJrjmjMNSg4CDRqCTXVKk0hsyCwR1y938scTxEagUx7X7ht4JDe9YkykeHCbCH99O1UJQ
crdWED2V5nRwhLt3DXunYgSWzxOkLPqeNzVnu8F9tfI/s+AzODiLKZEZcJv5kI/XJrtrzVhNLECE
ACOcQe5AbnGfeyJSnlyfQvtlieRr4To3wA23+nOJS6KyNQCx1m6gcacqaRa2kl2URRu9H/e2GA5h
Jne9Et3bpZ50uMlO+dY716vt/jCreNasbttV2YHyDZCtTPuadN/ljRc6WGHxiUCvgqTya0PSH7jY
5xO66vybyW1Uvyc2bBZHUnyJA6P61aFsONwNSBEzTBivStxwlHoxnUMaknbKglVlMGmr6zMgy9dJ
JyckfCplj/zFI3Y2JBl+i9d+flouDKXdvHcWn1067WwdDw3IR4ZeFRcfbvV/HKN2uV49565BZm1F
KXjPKC8Q1d50f7SZmioct01H8SCM99HYDVVLJpxpFY69pH/NUnVLc9rS2wHTzL2XFSKTSgWTRkg/
UK8loDKOGyLAF8yQYJW39bYbAR/Rj8Lg/aiZCmSRad9SpQg6l5wMR0dmAmWlbRsqpdrhUtr9foiu
xg8QFn9Qs08byYOPxSovasMJXNfuRthjLZlOdd/8jfjXaUkKZmtbOWIftYT5zGEbOtGxtJj2INNH
1TmSRzh5IEiBKmk2g39c+yaQGwOvZggYdxKYHnQ/KJ0Djn/ABqw0pitpZLJXWjvA0Z4V/CUMHJvu
7oz9t0GZJT3FzX4gcVAlj3PDBpNhr43qB5ttbTIYyQ9fgWg9C6kC9/EL2sKjmxIMnwoyS9BQcpUj
ef9YuorX6PlW5ShhEGlWTGutM6RWdO2tm+kVZtOClPRkm7go0gkwlvqJILDJAxvHkravRsEFGRh9
8DDge6FT/tZpwDvtgMJUbd/LlhvFu0MrNNGVECBqufS7jfTWlDsA+Ctmn14Yc+HOSs9MrQdJnszW
QXokeDButSJXEwdmWrPkPY3c98YJOfcOuOyetUwwdyPG3g84736intMJD3+pqV7M1bEWxxxdsVAE
lPzuYwSSHrTPC/QyTkjwr2qWgB4e+jlTA4+IPRvw7zj/9ArgrrrD00iVLl68SBckIWTxS2qRk093
IHW4bzmSKdGRY8nQtC8U/3ohiLYJjtts/zkNBfDliFce7JAdrAti0HQDYR4m8IARaJb6CzDbjREQ
DyzAyuUullspsctzBt0OXE2Csvvo0nIXJWS4O6TWZFu1wy7BOzEU7w7R7LJhGB2Gyk4WCtwAf2Rm
kXMSQCgZeDgKEhhKvZ3ah66LzlSbbgI+dyHQfblcw1KUOHUDEBtxSF8xLpFAq3fKIsKFyguL5qZM
b5a26M6DD/LeFDOtc3TTWZTf6eJC+dumo5E3Xeq2+it5z1aTfjDQckLAE6rHTnPtddvi3WJEzzyE
UgZciWBHBJafHNdTU1qHSi+uAR13zZfDA9k3Cy0Jtha7MBreW1GSp9ev0PbZ3BkrgLetYHEOvbJy
beex4G4ekFzIuRkWVrMpH2qqPHryDnZD3wfUiyKt7kk/rduyYIDwLsR7PHMQtbmKqBt74JGilAYH
JyLDi83ht5E2s7kzeJgVFQJPVVccGjP41gVvMebRXSzkI2iud73lqIQrbouhmpGN6jVTdzC6dFv3
ymWcOBVhfZfpvFOB5eqclVZDqMIhI5yj8cHr3MKZX9S6b1eUJTX1cIkd+tyIOSohwxwn8lNukQlU
K0K5ZcoMIfiJg97PuZTR3fOsZLjp7HnL9XRzIxCxBfS0drr5kMw/aSE2Y0sCrjTegmQv0bcm8SqU
34pBytgOa7d4c7RpGyYo3fUPZXEGZC8tunbsnwHlNJUboug/KaO2m8B5xmb8UJGYwJK4stcdcSK3
DPZ1CGES2Vsnn9ER5ZIU20TJXqSQc3D24HEzzI+52Ocq1sae/yQo0bRflXvXE2VX0XUWFISWu8us
4kh91MfPoWAoBOsKeinIfng3nJK1cSeBplJJ/Qs2ZCjYGTjKdiMvCX1sEZAXad6jfACdYa44Pi6e
Hm8gdTE5M/Owbm2YyWmS7VesDu9EKFcaATyhlAgw1k5BKNE4Cdou9r7zWGLGA2rbsJhVc/cw9pxd
LFZ9W5hMerTTEIMaG7C5l477O9jRO4gFrzRpUoqN/tyw+NFbyT1h/JgDloX2q8xDjlIFFrT5MTWa
Cwuqad5VJe/XrabT/d2RBZLBWyZAF/Nq5hdXgIxoQrmqMgqY5/pOxPZsjgZuLwLHrXrEPqHCsho6
2qzUb8m8tqkO8wzaeyRLDZMVOzfT2t0ALoEx6ape+AkGvU9UFHq2C1nBTOERlbhPI+IdfTPUl4rc
jgdeHv8f8YbOImFrNJwA3ZwwLZA4AiPMf02t8aPAwF+fhjNm1QxScfbelEG6YRBLDWPVe1BuufV1
UbF1E0Ytrc0SP+dA7pSRQGqcyUsSQLkfSkhdjhG/ZELlKJ0Xf6UrgMqUDlxrciOyRyEhaB94pja5
fqWoKjNz+Lf2tOwgjC3wYvM/KYhE9YQxBfjSnWLjl8Qcbh1ueF5/QD7AnGMAho8ir+/ZiAEyTHI+
owSLaJ+kNCM09DwyyeRrYjykhdSj2yQsHen6wE1JhbijxYisEStZWl4oz0LtsHA21ICn9bMmNbCK
eTd5WtteQNlxsiQRtOcMuQF2YJGO08cdGuAC9nGYoywfnt+lD6Gahn6XaJiMdfCkDuaJTRnMhHoE
6VoorOA1YV8Z6SmccYaYDmo0nc/xqugRmpVGBS9L6R3B2WLXlzPzo2Exmhfxd8g2qgYT5cNy/qM9
gYVm+GRYkaxFDUxFQa8ZA5TNIWt+iCFSJKz9Mo2dWBD7fGVxSrp2ZveQyXba0f5ct72nNDBSBnCa
XmY6m6rl7FbO02LeSG+V/omb8IPbuLOyghZ+kFX+1mF4jmYDppfCFUjpAP3WhfhYkCxRnnDFs8L6
1MA3CgsueMyGNbAuvQWTzNl0ejocrKHBdz6KHz3k7M2EWWyQ3maT8LOJQss4DbeBPbyE2AyyMvNb
erz8qqsC37BMPBADWkPQtj+24ejbOmGoOGbTM1E7e5PwtHskXHeJxZZAy0GzafMrfTg4P2XTUSiO
/m1xxcAFyuG4CBUmE2lIQ19219T+O1KHhZJtbE2LaL+mMoNetClDeTYalpvoxVK6eYOSyCEh7kH2
utULBhx3PdBQEVlqcBBLsfeUWu3WLPt6TYVWVBcuP0XPqJtTHzoI2kzWfKcTjvCBfEULC2EXR8mf
7CPwjWlL6dNVVyxxpVadPysHx5NhVKIbj0TvS+2mGA+ZrRteiDuHKSxwraUQPf8KU5kecp3IgarA
8lLxfa56jFLrRG3fVcg8aojVymnMfV5kctM0DQyWBnJOnojHQrXnUx5+jkUOeUkQQe4DLt1URPlZ
LkAoVhZXL2rD6cgjBpumj46FA9tWEGfc4toR+/TzrJUbUxi3sROJHxWEiOyxYkxuUoZrl35UE6HA
/88h2KQcsaI3POeL2gjo8yz9z5ELRC+yLAquA3JXy5PWR87Zrpm8Ea7Dv0bXZafIrVxQU5YWJXSt
2NB0+/aEHsDrHeNK0KusRidAEBoEAXaTXFqYfVXO9GmSDsK6zms9mlyIBJ1CNEzmnhWEV8sawR7h
QPOUHDoZYIap1gGoCTxtdQpn2rY8uw3aLXa2LUlqanPYZMBWMJTSDczn1vQ45sGMnRdKQQ0uOSQw
tp50lAk+sBnYHz6XPqU8gCMmLQdHfNFs4xGsUEwJBIuH/qFh9B9pA3CR+GkIGBDni1CkQgdgwC2I
0mF9DoGh1kqw6/TS8V0NADUIXd+qMNYVueZci7GYvKILnit+m9UcZTHk89ImcYTTZGTM5DCnItKb
+URt7JUw3ZtV4OQg0IBcacibOVXzvl8stRNaSBKNu3bin3LE9DVHysOoNNfcMPAxyV+e2JJhNvYl
TVGAjEzaXc1pT4woeOR+v+OmxAVBy1BypwBPmUY7ZkJALMLXhUKuY1Y0QWNPyBvpsKlSM3tQSmNc
WhZnJm3KRXaRuilNO9ywmO+7mvjrhDDrO6AxVlONJ7s31HKT68Yvhya4t05Rr2E63IRkdBJp06cb
q3ArqXtdRxYtvSb1f0WO6SNVMcjYooaJ4NwU3PYbaCMF3QzNT1YnLSQjPWR4PvwFjD+KOZleguZt
SO0HXRfWxVLEM8W7ex2TICOmDCL7bzaa1rae4UQEDFnypN6PVBdSK9us6Xfm/ErAc6/19N8AMuMD
eS+bGCZqjRmCUBPEWwiyHrFqBg6K15u4dHhDa584QrBOx/gxzJkfD4Kn16rDnMOq9UqlywObMCg3
rQI4jy6ga9q9ZKWMNOqZiWo6Vqtsu7pc4svtGvKnupvkX9iLd6KTCUtSTao4Nm8E6wgTDq/g0chX
zVEIypYGMc0VH5ox/YazY6Nk4DdVp2FxvL/VgqshmQ78fQMfaQAJv4IgiHRLt0WMhz0bTJIFc16s
Ybl5JfY5P2oxQyk2OM5GqodEyU5pWIGRyOMre627SXPl7Cy/m9X0kNg7+8bp5pQ3RrQLQFvw0xQv
vTozYOROppDA5P48bksVzGvQBzvC8zxoSeoFJntva5Pxtmiy4eDCUSlYvjlG+YlOSrmrZb5PWUyo
HFa4Y+2b5TjgcHgou0jz2Ur+hhA4mpFEh6XyoEqDvzmgrXqeyWC0hmBSOoMlUU13x6PIs8N8BiGb
LNZYPqHYUnDl5O9UZ2mnyp5vmF1TTyH7sjDMCLPbYNy1UfPpjkCDxL3Z5jVXxzx/MovQJUk1qv6Q
5X+BSkYhLcu/ljvqXCiw+cZI2+N9mG4FaTctzY+49Gce27I4/Ct7Z7JcOZJm51eR9R5pgAMOOGTd
WvDOE3nJ4BDkBsYhiHmesddL6Hm630ufR1a3WiXJSrWvTZqVVUZkxOWF4/fzn/OduGqe+zy17hmq
k33HGrgqY75pPa/B1AKAajPCrvEZdlxrVwEmmV3QOjsa3yxyEpbDzgJvWtu+gLmMtmYUVDsXl0+U
Occ5CF9Kh4/PNJYXKtDZcVtqZDl/qQ1kMHssEnAFMO8sX6AwtwJmIYpO1jLoJIlPQUt6iSJ716EE
baRLvrJ3gXWCagTAmaP125RAIwBiLUak9J790C3PbDh+eeVydp2EKWr8ol4R+mWmKdN1c3I9l5Vz
upfBV8ORhqWyZ2ilXsBoMC1aFbDsIHtOI6O4SW2zw2TZP5oRcTIwJHIbCp+rgd2fev2WtMPCP4We
9zoKiENujCWS3qaWRLX3DvF011cJbwD52XK63cYuN3FQ9BU2gPaxTVv+r6T88usCLFDg7AbCgim3
43Ua0zrsMw8ETXnnhWxcwgHkuoI9ugJ3ymE2HOwc+mo8QTawx/gScW9nci32non7qqBanr2ZySsD
Bkv1UDrXPl1sqrAwY+RzxX3Urc6tAJjiZd4rUuFPAOq72KMOq7c444aA+o45I7BaliMzdRoLFJ3i
VHbGq0sd9D6bg0vR8bDWUngkRmK26NJ01mE41ZgBi22xG1EcJHV9rsvqsyjPkVP9tMRAo7Vww01p
VFe6NBiI47laeXGKKkN199oSYm+lnEndBGZa9uRK6RHnhEAwcHhbTqRFV02U8G9CpPHyJqO4fPBg
mzKAlcb0kNgW6D4DSqX03tuAc4OX9ERclDc4cXg82TiH9mObWgxQ4kofomKXBVv7d0ObTz/kjHKL
jLgWLhoGYy1MmzF9Sclvr2c6v+hzi5Ah2sdyDk6JrJ8hqWybmL1qyOiud3PfrNG+UxDVt5OhLlnb
d9umy9azzd8bNORr6fcfDnfVMu29i5OxTCP2l2wDt3gt1USMcgGp3Y7+kbdGckmj+K3tenvnDcV0
SKL0NOYxJBcgIixnZu9iLL2xp8DmtrfxOrXpbG3J1P+oBCqp6r5qg5VJow1cc9d9QhGjzEGDeR3B
O3HgWwm5icMvTI4RJiOzWi5Wbvp3vBDjrZEoquAamzdirHCwFMtHFI/2bYWXs7G9+SWDkGDDQjrn
5RVAQU1OeJNPhPKm4sxccuqCzj8nYSmwtETjOkS8Rl0veRB7k8w9nWR4AbmVFaNF/JJNapxxxY6C
cNPpt3WRU+lqOlgiJuKL+RAxN0LsssHANK33Vbf4qLsUj3NbaiYTwOtlSiigdREtZoCkfkgpfQV6
JjIj8kM1Gc4kEyS25p1psRuHHwJvG0DdWlLktxmrV8pP+1ubYrrVYgQZkwdkNzNivdBl73FLwLGB
onuTLBWSjMXX11H9J7AwqPf5siZfoNuJLH60PeaVPL0wJfOFWXiGkAoIv8vy3VAScCRNKy0pR6Ko
UCPryHvmFWet/xEW+nvCQqRm/kZY6I7Uzf8jK8Qv/jMrZKk/PJP4kGm5YAptaYEQ/DMrZLl/KF85
wrRtW/F/6phOUf7ZbGb9IUzL8hmE/9Jg9h8IQ8f/g/COKXzpWKYl6Uz7e8JC/NK/ygqRURKO5/oC
16gPGZF6tf9MMBysEOxmgEuuMd3PxpxxNqYGyyZZX5W28cMVPjgdO7dhNNaV5oP6yCeIqzQKL43N
rn+6W9xSwuSw7o0U9TClysVynOemqxXYDGi4UfZhBAzKLnXUnsVa2hm4LkVsrBrTI3bAAVxHuPrC
oTx1s/0du8NnN0Bviyq6mz0aImOWsjCzdi0pEWZgsOLte8jTta1pRaPEHFohvSUh/WVFEDKD1R9t
c+vYnbWBuBXQNXHjTvO8tRYSoAzVF49VXBDeu0svds5IC3MzykflVQ8uOhIW+tpkVUqUk/cXQu4v
gDu8DbGDriwZ+JhliDN2MX5KOWHIc5M3yxiHdSf974EQSNyzKZsFVQMTmZ1WJdqRzMBuc0GFI7RB
MiJ/hTncJE5RmF3BfGxvYwZbenTnK0Te/tiGHT4z+LrQXfZJX5irzqPsYa7wFpYtGp10jyA2HLRO
ShQEwWauVAP8V8/k+uy4A1b7Euh1oNFZ3X4aPYJbvJ2iwTwQNf9wcn9nFQ0g5rFEyNAN8NViNrTa
ma9Jj0cuNcIXfgS3TKvuYUJX8Lucq5K/4HGBXhBZXBnBR9LP5kRbXjkJigEdW1H5kXs204RJGJt8
2HmILHbnJLnAt8Lbyd1PQvq/wjb/WWA1bNF5+4CEF2gDBX585Se+cx6skquiGTCYoxKMs/EIO2Ri
w0WVyjzQDG5holH5vB3TfINHfNrBvOcvIJ4qgSyTFj6GgzTe2EF9wce1zml5IeGuVpmkD9PvJDCt
3D7h2fTBC4ASCuzgMy2jIzkdFIOEq1/h2JsB5slNbeL4sGtmyrxfbiLxUlKkcLKH9qEvkSfAMTwW
3OB1PpoPWAZbtKR7bIFE0bN0D4w2P9Oa+lxT6IXofJJjU++CqSMW1rvuWnTtrVwIA8Wt720IbB8m
rJo7t87S3dAR8s4Ldfn9j8U80XXvb1LWWathYqjJBkqryyp4UAbdHGjf8Qat/KfSZl0zec6b9yA7
Cvs+Z2W6GkLE73EERhaZ8b7wlg0lr3iqXb/cSkI7kux/Zr9PqmhvqfHBqDU2OHAxFBPZLXYll9Lc
YfxhyQnUQj5lE7Kc2Zg0elWkuwyKd2VEvU6hu85ww2W4KKN6Pktiy0Iq0q3TgMLOJRNx6YIjCffN
4KDKVMVV+BTS9bn7NpvzqXUCfCz1z7nn+XK9EmG9g1zQMizOyt3XCn1FOkphM4AET0kG73QLy4uz
MMsK3YW8AGXbdvOnausauwTbKvfq9KzIjcwkaj2Qv6E6+RGIO6t157tZF53VXiCgqHPkVz+sQXwY
iS9XotbFLQkXfrAYFJ4BczjGnnhtrJbUeZ6f8F6wNB2sF0cjI0VZP1IPP2zzmvjV4LbVnW3ACmVl
ZUI1pPOgPHo1MvjCBB8v8NAgrW6LUDtepL8Bi3dv9tA/U+/n4EuBx2DId2C67pCCTGwGaO6KdnNY
1jUstyDb9DmgsiV2Vh5f3a1ZXs26WTtcxG6q6sBPLz5HdCDdtnodKxnrEw9NXOCAgMGBCRtUAwa7
x8SgP1WoV1zUpsPzwiH6axDd0QlCyuzKBfbnlDwpGG7GAK+FByMG+NoRx2Tklx4kZu6Jd3GtBaGU
u3wZ4bbGA4yeDZBtU8XGbWwz+6KVhTdNI4xTQcpmUw1pceyIndxkamFhNyfoui1lyX1PRWw8WbwM
9ktm9Uf+ij8Xo9ckIs7JYTuXsO17kmE93AnL7O7biVuZDTU/GI84wFoT5ApkRIsFSbsuWxiBmeRQ
D90x2QDmvkb8cWiGin5Qb96sR08eiNOu6XgmthETuQmmZcdd6VZWc3saJCEfQv57dLKVVdRPxcS4
l/hsXVXwHbjOL9k8YtM+S2TZwndhxr4Rd9V3bVQZ30/zs5wh/xhsA6sId5dHUCqQoy4Prq4+INZV
1Tty7fC8xGavWOUD1gxNvmvCdcb7NjgKp6V6udtWDeh4ZZEkcWynvMm88lTqb+cU5j8b9kpsnrPj
XNfRIQnZcqD6kEpCkBgEXwszR5LR36NZ4FC0gotNASL595ENfxvQiYz8Ath+w1V8qwb5nrKB35iK
jMHYRo8Sa4RtBCYnCLzfXLdThXmAV9B6aOR4qYdU4mvkTR/jHyHfUT9UnC6Utfg/UJAIaKbxuQGm
r6i2E6zr0Ilpq0mCd3jsV3SEHJc5U0MCOhQJqZNri2J3TAwc9a4LuTZcuMhmdBSyL8DjZcPxnF2A
noA9JYBPSs2jU6CZn7Wmf7ZgQJXmgYYlZFDe83uEi5BDFWpoovmhbi80Wsi48wKSJ4tumyh4dU6o
toHmj/oTXIlKM0mNHDopkLxrYPNJcqKLCzsLtnkZiBhukJWmmya4Fp0ZS35KDcS2p9HICMvx3I/J
3q6wD7TleDcAS78xLMipfEzcTM3swivhEdE7xIPK8q25VeWdMcXjth2gsBoxL0VTk1kFKuw+AdYa
aGpruzDwD3b5lGiiq6vZrtLkJiY075XyIYz6LG1vmB+JaYKFFeBhI54sfO/RvavJscmMqcsIrV03
sgJrM8TaXtCuGSXmsWdz4gel3Mzx9BiL2xY0bQKidrI2iSbWVh33JA79emOCs0UIW0cjiaUK0C10
vmA3diQRXGDLoHDZYd6LRX7YmpGbAsttNTWXQwQ63HAIyoitdWTejRazAe5Qn1ZBhhmfTpfFvlMQ
3tbR0Gb8SQQHE2OW1MxeHmu+gybIRD1eOFhoMVtuCDByq++pQWO9u1e/KcDggMGlWGvaebHrJF+d
JgZPqkIEnMpwG4ATrn6DhRcsIXU59GuYlqScwFVSlkWJpyYS2zZs4jrqkNLBFdeaWxwBMKZ/CJKx
enagEd0vFJ6QCICHNRDw2xmeuDgMzciIKaoovzQCkhxhXGc0hZvcAVB2NEkZBtC56Vh6ALn46Q1K
HfMqh+bSF/fccNetDZHZH/eDDg+pktSFAJ5F5DHfux0cZ78lWdPFpOaSCYt3NI97LLcgwqwKlakt
oTW1x2zyxiduuLd+nyscJIN3nNpp3AnZPJABgik9Y3Xv5CP+ATrSU27qoTIFQqzFXlYlr3yW3AU8
q4NYHRh4OjjIASxtPbYiNvs9R9OtyTtejP670tRrY5646APCnjURuwlhY4PAhF7OP1YG4OwJ3esY
A4HLx6PSDKumR3pJoNf0skyY8cxLmSIW2GmVA/NOeNjq8GqkXswwVT+6JZXpuRXtnAmeTT97t1ke
XvOMI93BpUcGRwXrmoxsH4JWROQ+NPVblbyZdSdXlQQNvPhqVYEpmkv54QS8wduCONYYadyBTDe2
Y71NMn1oC4k5s+ifGhc7+FKgFFUkUGi644xgVZ9mlOX4/ruiWiZZBK0l6SfL82cKpsAaJm8zQDbI
h5SEBWBKwwlb51wUcErM9iSg9R5nwRfeGjY9xeuPWV+tkrKjPoha5e3cLv3T5LQP1VLOByS9C+XS
bOP7kgVxsVBdVPhP1oTimVpsxgJYAVtBO1MOhH6VhAB5dT2bN9QYcPDEtyUlKZpIN+A4YG8e0q3c
D7vM9zDOtwmyt2xGavT0v6EwSKbhgzWY8IjoLAUz+1wDyK18dtq4/kDhpA4HekdUs7O+qyZG3MmC
tzyOzktdOZgc/E+8BlSg0oZm9q9TTy2wwKBUmz0o4NT94KT8QfUcxsaa6xuLO0H0DOGdtq973zi2
dpdtsgCtssi4ZLplVXKkWOTWM4Lu7TAc8iCQJx0ULviiHVmt6g7Bjn5rVMclD4lCNbwfaMVwZQvY
wcruaLR6zU0OgGHuDNZzcAZHBSHN4O0uyDBVvJPrVO3rtDqYSZHsfDN5S+lFJMZRtcdODl9eFXLA
4siDR5HvYgsk+UD8ZcoJUecFtdA1fiCKj/krZQk1RTd1XH57WeCzRgqWnTemzzXhlTFvoBsVpB6Z
5jcxDwXLiwCshd8DnbqmJY4BusPXuVvCJDeQ+dwKW6LgB2/41n60FAFs9uH8wITJjyR1Uzyoqb5G
ieY9xuvRtsU1ixjw58a5gzX7MjR4J+qaMx6iICpni+DIWnBDlQjsYYpFtzFGjTVSOxuY0SrBbqWr
GDWS94nEY8USAn92+WjAKF1FDPU3IgTTbCjtaY+srywrn2qCwAVq2KkX5AKw6fBTyNt3Y5hOLr2b
N44zvWZFionFSX+6Tt0cnDZ8N2NskQb4wL7F4UGQremqYS+keRvM3h4/xKMl2nOoRmLmMztZGIE4
hIqvqgmZFD31auf+e5lKTp3qzlTJYx+RQkmNuiD/yM2ZxEBrk5sdidpQZFbuEgmLiOefR4NZhh4r
rLPpuB3cBuuPSlcl66zdP1S0/08VTVhS+uhNf0NFu5Zf6XtTvX+m8S9Us6KLu1lzbCzz33+DP5U0
Yf8hUapsNDN6PyzQfv+upAkLHo/rCQVFRwti/yGjmX8o4YCQdJSjsL8r6z/LaKhy/C4oYupPWe6/
/fPn9F/DX+X1T5RO+1f/+78UfX4t46Jr+aMxdf6VjsZ/gt/fczxTgPDht/zfdTTPAr7mKt+nE6Fj
jiMT0lQYjc1TY/0YKk4zhwomAXarGL1tIHg3K6wsabTx4AtYOqrQMKPQmktCDuY/70peGCVbI3fa
u+wxhgxx+RJOtI/TwshtDoePDTaKOzgW+32RUmG3vHnWu2OQ6R22Fhcg8MFbFAhSe7wWeojW3XsV
4WTpOQpm8Z7/tDr2NNBaU+QKys1qPANJzubcpu1+ftaV6GHanlPKqPkvoGBh78BDVa+T/G3qaJSy
562qHqr6pQAq+JaHjxWcGzVdBBmVYkd8255RpCCtcl7SQnmPuMDd2JU8z2QEMQxagkMVWIffXIzq
XpZ7Dw6dofvBqaUw3ors4hOdCiHnR7qSw6Pj1fsJzAt8ESP1A662G0zx1XvJqYP1I+j3XUCrs2yP
daNz5XQ8mSsFNqYn7mYAdz9iqFnVFGSar6l3StJobTW8ZnHSAAsemH+EA3/s22v3HbiEqpp+DWBY
bMN+6FN5dCK9KiNwWtJ7fu4nIBNgGSXXfabQgl6qxOl39OTSrYStjR+aZKPTsU5wNJCkTnc5rWN0
yTfiVQCM8KAHhNsZcrWttl3MYOBdBjGAHniJ80/dTtUSmvPoAWAPt8C/z43xrjYO8VJDWvdQo9i4
YIbSLa9LwCsFtBsZ/Rvi+hu6FYDi0vABty/AMyzEfe5M/BAADLTrBkBi4pDitX0+XeSaqMbDkKyH
/Wz/GP0IUVUdmoA1TZtdHEJ1Rb8cbe0RDC7K/UEhB2ChBRVyuPi9ceNi1RzhQwfBg98TNrNIA9cM
BukZxyhv3Do56PRroh5p1Z3sJ9uR1yHq75n0fS47EbZO5GOgfndTc1bJcF142UZ41EZczUtNMyCW
dSc956RU6gaRQS0Hek++BoofPLqIz55Drcs9zTUxy7SGytudrd6Ql3IVU4zJTEMRL/B7OLe09Az+
g5WwmEWamoXatcmyqbInlfKlgZSYgL4wYZL0RDuDkVW9b5zMgnRPAbCK1VOUUFZn+yt2Ygcj3jdV
dLVpR7WiZdO705pNLfJSukpJ99g7t1+3uzkYLggmtXqmSYcsN+v+foqAv0AveV5c5FGK4rH1vaow
uCWishJxxZeX5xWLxuTnpwxGdSbem+XbFk91xu84sy4bcZxTnMyaOAcnpZp8J+mIR4eJW3wwkd1u
iS5BZIQatI9tdWrJ1BKcehy7L7t1b8ICB2z8olS95nq186J0R77iBfY/mSRUA/OIf2FjTHdx8e6A
xjfrxx5GEcZ5eH8E8DNiv+Nbkh676jNaPjw24AJ2sgz46vkfmX0PT+RhaDTFE/wkX6mKz9stn3Sf
HQEHdnLOaYxpczVhvoc/pM7AFs22srJNJMU+K0AcJs4ACuZutqhuBCxQFA1AzHgX598DJ5FnauAg
JTXppsjF1q7kIa0+Ws9eRQNkCadYT86A09M/hsOTHvoE7SSmuE9MLoH2Xe5GWy46m6VfgDZnR4fj
IkSdHRb7ErSeFg5wnjWHOEE2MU40nrjc8JlFUDT2QbN8JNjhe+/nEuEZwNZKvUwXvYPDd7n+bZKh
gJ+RhWLTeVxqC4ur09ClkJ8WB4a2S+a9tbl9jAGh3xY7hu1D8MiZNhfLu1CFk986aMvjVFU7K7BJ
x5fztSGJU1Tgfp1BC53Ll0OlBLORO5EQMppLeTSYuqcbJX6adfyJNxHShqG2oT95RyHjZ0FsZpeE
xqcfuSdPUrAwGeKE8f4J82uD6RuYidtkck955o2JWWU2ftBQitjc+sMGgCS1SMlWsH5BFFXG2mnt
eePSEIDzo96aqv9ltWgIFCCN3LbSifUQRkbXj8G0Tvd1TItjbgODbwcXJRPMt9briy56xYgEhdEk
diDL+DtMTH/P0Y7M36csiwu2Uc5CFpHsZ+gPKHrB1B+oA4gzvEQ9JYE1ZoOpAheLvDtsYcYS2LoX
mdGwrV77QCWjAkanh59VNrmFOTL+BrsNiqwC+ULyb8pKCEdu8oti345PsCYkWdI+xGjJ1Rs8XX3T
dbtWvnTB62TBnFQdVIgxuzoBVIwSh+Len5qvGayCEW2WKLku8wSkZvbzA9VRZEnJH6i6/hRxdz/O
zkdEbd89Om+5avDrQYrRmw5v6o99Zf6aLN56dc3BGMy3gRlvu44EoheFO4e2xAyOC2yKbw63Gjdi
ow4qXjjfQHJmce09QJ259S0O+9gHyUFV7p0VeAPYF8Io2byLBVbQDB/qBgsCPeRLv+HS9gQ0qj5m
3vyWDOMH3pxpUy3wWKzBXVUDdvIOLPFItEh/Mxo4M/Alqi5/bgPxtJgpKddaPUTNz25KeAL8lkPM
pmDd5EyGUj3vZ04SOXInS5zopcamC/MShsyydMDABvVkDIXCyMDz4TfjwaNlN4rM/sQc30KNE8+4
ZCKapbxgH9CNPM/dZ029CPuN8qblwwHXXiTHnly7XoTDoH5epgmBRC/J7dYa+drIi8n+XOlFummb
6arVy3U89JVetqfVbyMWmA7ibESV2clLdvOOXtKnel3f/l7c6xV+n72bPpgcGDgsEyNiCUkbi5XB
Bw0Q+tXVVoBOmwICLkQEnzEK1DgGUpwDQlsIYm0mUL9tBXb4NU0dRgMsNzemNh8kZMq0GaHXtoRG
GxQMk5bSdjgZC8eD4evjlx2iApLbpNjI5ETQ32ocxFwKYMnnlZuFCtcg7mC59JKFaDjpTBQA3rIx
R2KcGCnSEEsFGrp/rnFZzMWZh2PgdmsCk6OI2L/zqjw4V3H0CKFrfrHQ9Skgt2+xyXxgtNJWDvoz
8QLzhh7ZYkRV5d8p6pS1G2Wa7fjoRgrPfX0bmjw+HZ8N9D9OgtqpP+2GUaDRthIfe8lvmwl+k04b
TxA22b/hRQlNTCmdtqdIbVQZ4brvKJc+KW1i6bSdBYzt26QNLom2upR4Xhhtol3eZq8lbZJbB6IZ
eQz4yGAqoZf0H+FQvy7aRAMkdp1rW82s/TXaaNPhuFF++82QydpAm3EEgfFiKJ/LIjzX6GMqnRGf
h5IsLV7bRuUv5kThCq4wgkplyHsS20+4oFrDxsj12jq0Yh+/rXOdtFlo0LahXBuIhLYSedpUhOWa
dVj3HmBdgkDErynV8NBrd2nlMiUqbU8SqMyge1DvtHVJ4mHyE+mRtGG245uypQ4C9nKWJuTGrX1t
su5U2g4F+ZdkhP76VnilJm2aEto+FeOjKsuzp21VcIwQQcpNucvwXEXafFVrGxZxOhRPbc1qpM1P
rglvY9g0+wL/VoaPCzmfuBE1NARzeIU1E2MZf04uD9oCtrAY6vGEKbxhqizRZMbmnP22jWkDWaet
ZIVz7R7jFKrIHEANyXGcudp6houy2Ie40YR2pWl7WkPF140bNcOBBUFqsR0KbRQh3DXBTQ/4MmI0
xkBZrzNtfRvxwEWl7eymMnsgEfLVaZsc94HHSBvn3Moqt2Y8mbei/MqxnG4rEzp1F7x7DrB4Txvw
4CklBODkq6PNeYO26eGzJpiGcS9YgH6ZNCbzAhofsXyALtRGvwzHH1ZYfxcCIWp+mwFxBbbaHugS
rwJg5tGSxn7uZGgbYaQNhf745f02GGqnIY7DaBrLc2k4zyrs5M5ghdME5luiXYrarjjgW3R/Gxi1
lTHG05ilF+Cj3QrTZKWZ6dtU2x+FNkLCEkw07J9J67dN0r7Qgzhuem2gJG75UmlL5YK3Er/U0dPl
u9p0GWj7Zde+LNqOWWpjpq0tmgZeTbI6FGdo++bcrR1t52wnLqiy5O1aa7MnLcM3k7Z/kkWx7uOl
o2oaoTdxYnMjbYpimoKR1Z6vlgdt3MgzcrMG1XpR821os+mE69TV9lNXG1ErHKndb2sqHtVKm1WX
zsEf66BYayMrUCPBc4C5lajaNdB2Vwff66gNsDVOWLeFBmBhjfW1SdZs1X5xuOO1LT9kWC3gvrkv
UxDgfRM+uakLLzyW0ti6tfMd8sbYpmjXRt0BMqrM9MB7yuTG1f8272obr60NvSzI7mMcvp62+nLs
8gbQ9l9slJtYG4INnMGVtgiDwN7Vqf1OMLtvuSS1QXKhgZn11PJCqJOKtKq6BJKrItwO2uyK9Bi6
wyvsAx/BQL4OIbctXkpvJoCuVWxDahkaCHZDTOk3xZw5IGkiGOz3qIXq8LdyHwQlK4bm2SxUCx4W
f0035z9iG9O1lSMI5CzgbvK42+HSvssEWW5V3ufaIdG1XH043M8mEu0qodSPUwaKWk2ZbksjChHl
k3LSO6dHS1cT9RyGG7Vr0639s1SVlszHhxEy7Y5lRLL15nIzWdUCNnCUt1jet6qPiaU0Vs94RYI1
R/dtkUZYGk5AtwrCo33MytbGFX/AdnNji9C8r4Km4gXKnGmO1Qa7Y3h0KOBazaP37lAOHNaP4EHk
iUU47NzgO06wgKo0Ug8OOi2w9IBkDpSuxBbM8L29N/yMoB8Og9Fildq1Q7s3C/PU5Wa475Avb4ze
vs3s4eh5WBKtcTjZi8mfdE4xO1IbLmqCNgMW2vbgVCLYZqbZrV0okUPbIKUMxTutDqzwpUHEazhh
/19WBcU5IOVA51I1yUp0+mUBlz1C7ked5LPbpFVDEL3GCFWP7P4HFwQRwPN1QnNbrvBctgMwttlv
QLr6pB0yj2aDZVDylCxc/tVrH74yAMjrnAQdQFSLpzVYnvwkUTeGF9PPqi2a1li+y4yrnRzqH2Hp
fi258xWp4G1uZ2PbejizGhhWlevv86TEXhUPrFV6mlesgJLvOnYFPnk6tHhS9xXNkHt8GiyiSMdC
yzDT/tzitsVB436ljkHzWGb2e7PkvtMlCLs+Ll9mwZ2Zwh9I2oekwT9aGi5cNiVJYxmkTfSulETm
c9m5xKztyjuPqn4fk/TgTe9BF/3iFQ02GYdnZA7WtgGcGGLWJ1/LddHquazPiOM3XjdhfqmGM4S8
ybN1KZEvebWSJ/cMzgaDyjvyF/0Mx20OSSXUIb263rTcscXOTyR8NX4W6xU1uv6x+cVQ+sUrFCkP
R9+qlbwsJlB3nc/QsyxjTJCEjKHy3E8mZ2YOD/Cb1SdHqn/Ypg1gdVFdohgFrEnHn9hUFq6wmIoM
rmqzoc9WMIN0eYAd8Bv+4vjwdp0tXtvEk9R1wdZdbAwgFQvTyiBsk6npJUna69BIxY1GzwgmYEhN
MzN+THB6k16+5/FA0Q+rZpPphIWh0rWW2PUYnE8S58gKlxPVQ4jfRp+Km0oxF1WaHbfk6YNQ1Rf8
U4gJNsi0ZM7TM09nxajhTSxrF9I9U2cQVBruSoMXm+H5+U2cAjT0grVlJugx0BcGNmxrNm04ulFp
2e8WVGrNiGfQbjgerXDiaFmAaxkm8/viOrcpTr8JOxmsmGgj8ilZw5JNDzXUNBi42U6MtDVkDVsG
GsCPEoM61xBeQL6L6NV2L3mcbBYa308imbNtWE3GtfcilC9z+cmtvVvFmv8XuET/7IWVSVN/jYks
N6a1mspercULUOh4LTMf2ldhIWUQNmwiUE/pXKzzjJlDIk/2Dhm2PgmOeQR42Ux4oUmXbJNiNxXY
Zcki1Es4XXryTeIjxMETSBsqU12RNZUrj/wVi5npPo7H/Uj8fkU+mtK32KlvFq96qyuPFWJRo3am
8lc4um/6QlaVbsxIhVEzsnL29jI9XxBubCZJEzqOLT9n/zWxm1vRcwcBOtIyuIpHLoy/rc3p2h64
Jk0GA7zp8TF2Aq5OjjhCCTFNUjPNyh66oorw5qgoeunR5Nehm+MdlzPeaeOwNP6DYa8XGe9Mvqg7
2xsNIrDpudISKI0bcjVn6ommifKGpjKGA4vW0nSswbfPGJf7DEwUuLckIgM+196vCQGbqz1zlJXr
7I5uT3maMr4m1MIHqxakGavWTt539hfxxm9g2/52yF1c/OknYz8jow87HZklDjAiUiDIlDxANEGb
wxSZbcCmlYRSzG3k2QHvFphVyuJ6aLNpIItDzQUmi2MY4mnk9WoTpvXQncLC2M42qo8tzJ1ZttZt
B0thGSjitULIi+ViE3KZOA7yqwx/emN7ITh+4ltVJ/WTEXwzkV5tkf+QQKbXVE+BC8zkJpHJUy+5
bzVV/KuYq58ChQU/Sw+M2rLkKTKAxvrDsp0jODlxXIm9adgYj25KNz95ZZ2usbrDJBAVRGufvEmn
aXD1W9GHoGqiij2v2rSeBfoDZvgSvtcYYQh6uwWE/Oip6Nt93/TXUuUno+m/QoH5ioqydZmQ1ldw
teWXqox3q7K97RAn3zLBrDoI01hVTppsSvzoZ6bkC1Bb95Yt8kGGBNmNBbcknBS6qBy8ULXLFI8Z
90Kdy8aH8XduuTpgEH2l1O/nJOpk63K/ivrwR+ub3TadHnyLdtFF9N9ESbkzpzDLaYCDasKXLTOc
ZINHj0HBPSjP6w7kthZ+TvzHp4cJ7CuTapKMa+3RCO3pMHf0EugGpPDDSgIgqxoSADbdfl/0WmD0
9h3FqUOWPkbJzMib7fLgtXNgFQN6UGZ1iOFKOLm7i0L3UFb+ibqu6qYLq6OBpJEZ5ZGI6Komajny
3QrRDQxIXOnVz5tV75IhgbhpU66OkKOWYN/06X7w89caplg8had5SV9J7awGY9qW6rUR7NEpzD36
dvSRGlw/PynWPVXxff0qq/BqWS+h/cYTdxxncL8QEqBX3RAFO1L0dku4lzxz8+EW8r1lCTS+9E2E
1t8PT7DsLqPixFa65os/IlTJfiRGV/Mp9PV0lm1zwhqaOhkXCcEBFay83txNXfjgWhu78LeoAeg2
Etkkz6x7UohvzeBsFJ4odsU+Kpac2nXBZdjXXVku7YOrPjgFGbDHOP8xsgzx+u/Qppxn8O2Z6Sde
j751cJNkjw/rRVbRl5NOtz2fjO2Fr2WVsm7mw8OaHXnTY9imxyJdm3V97cXwJawnizIIThPqo9NN
kvJ44tB13IfZDM8tT3BkqNu+uJ1np/lHfcpf9q2PUJD/5Z/e6XstUMi6Jv7s/i+rWBauf2OX+2//
I/vX//5/RiJ+L3L51X+JRBBhcD1bEmEQ7HJ15OAviQj1h+ngHFO+xFooXZfl8f9KRFimK4QpaOx2
EVj5RW3Zd9G//BOJCJtsPFteh22vsJT6exIRFrvav1rlCtsVPttn+/d/zpHif7J3HkmSK1mWXRFS
ACgUCkyNE+fcYwJxDwLOiQIY1i56P9376qMh2SVVJd1dUvOapKT8zO8RZm6mePruvef+eymXjNUY
sMCgA9v1C5ZE7Bwk4fVJej2F8OQZLRZlSHr1Y6GvamEH6qf3NM7C81w/6uSTlfrZm2CguDZm2aoa
6VTyxG0KPwIPEXoLiSJLopNZfN5RE7hsKogloQ0SbWhysgOwVxoWLjypSnCU83yb1J82JpCtF5hH
Ztx+cH4yyY7poSYhzMIKxsCI64U2bUSVbZqge2TzL/4WN0Wq7g2kRs89OfvxtR1i2KPdPk9DHLYV
Dchsh0+FR6HIGutP1RFis/zTUikQ8YwVTcRKMVf2QxfeTwlDM0LlWwInahM+V4n+zpFCDs3HmjH0
NANbS9X4d26RfDD1Ndva7Zz96H1MM+9npPTDOlgPFmj7XYGxc9feoURe1SxPVPeO+9ThcjqEXMnY
XfxqHKTFefqIZccatJ0PiUMOfRULY3UYY0JyofsrYBSObU51QS8kxTX42vfITmIT9zGbH1Q80fgP
llyBdYfyOS+cQ5i631qut2umnke/QpJKP9c0jc48uW576l/3jsB4LsOU0x5vtqj7gjlVPDht+sSN
7NseRLMLBqTXqGL3nCbesSgR4nHgonWH/aPbwtWEzA+ownuSvcoPk030JI6br2KntWHpsyEFjVPt
LVShvR4TCk/S8b1cqrMHTb0Am96HSEg02d77AU4jyYlKZNk723PHJdVmThMD7sHVsbed9g+li3k5
iOGiynVEZFea+spe2QxV82/WL+9LypE/cZweks6pMBFvqszF4QUNbjsuyZVwDGasit+Ar8eCRmDz
uQ+8x0QU8XWEjtnWNkC2EIGwiFj7gEazfSbg1CGNBub8HkqH2jAMbltKzoEJGRMjDCIncJ9zL/vp
qD9u4fKI6enG1ivS/Vp77l1SigufxkLZB5HzZtoF8nSnyWuGSuxGLe4HoAhlAiFFuzxgRtv/rEc/
v7HzMtnRDkEFtaJgM/OoGQ8SVq3AFnOCDZtaeyeKwlEFZgibarbOrkLoyutbK+OilXY4METpX2OJ
cxSoxH0vQQyXpJU3Ci4tgeCHhKGs99aS6PLC9DqV9zKxPnutD1z7wYn/oAc2OUwYurYNpkIs1HTE
sk/cGWio0A0SJG7yjqk3okNlt8SDt3My52XKg/mrWhimnOw8l/PJvogiTC7BKuJjk8+fXp9APOL2
YJfqT0epw2Ye12qrQkF7W3lMehx1DUci1x1xpRhK4oiIMGuVGFz594m1hgrRi1UClJeN24ozecoH
7O8R2Sys25WtCUfXGalDJgOnhYu+etRJD+AoU0A/u7WGwepk/CRBmVFo0eIQ16KFtqsfnHn6rI0k
EWIxz1KTnOWBDQP/dgqDfZ5oxoTJA39WMwLG6tiIFbefTxHLkHFXB1Uoj1683ljtmO/wLENJoXty
mzXVD7ZfPwOCChsMurijneVgLXi6vAKysafrp7nqf7gzJe8ohymdkcQ6nBbznUut7YQ9MqjiA62O
YLF17t2kXCS5JjzjZqf3QluA0NIKqJlNz4HxuiKww7bi7tD4T8Q7aFRvaPos6UiwZi6vEY418tHu
qfLLd5zhDRvYRGKFBaXWWJrxKMPQY1ftMW3GP6SW6M90mlvfq2pKKqmljBNCQX0EJqBxia9CdGV5
ywHQTgCiPZx0LxY4b0rOc7n1nEea+ri4rOv6SqXsZpQDjwEX5ssKBXeGcXhgkUDHIni0jEAuKwEf
idAnLTbfF14I7oEIxC5P2tci7oFrAE4VpU3kQzP7DavYzB1SqTshBc19fY9Ohd1otjCHjt4fX6E4
lMlfvygv3atz/JUdx3RqK7Ao659+IUMAfQFARltdCV/7PB+p5xbASC1qYRmtM4w7fd6zxmMatJnW
kaZR/taTn/EoIMI67LDV1juv4X2HWA5JaUShXvgy9gAfd+vBT/z8srrFAXcICBulQCQlEF74V1+W
ia9xRYM1150ZqHd3G/ThU1kAKfGbEhhk9hIKbq5ll7MuEx04i0gcHVWScTv5HnNjjMvWSYdp31Pz
4wNitMceCosqCKBwcPhFThxA9eKywr6PRw8bTNqAW61oRgOYB+WScnKB6WXb4vrNg+B5hCzEhZ69
QTuRb4lrqMeJ6k7Rwo2rbfqYUBUgQc4z9i+8QkjtK+HGhl6Wy9QsWysgwOHOvUPneZHuAfUO4jRh
DemZDqyFsyB6yG/Ye06EqA4TfjHWx91nBZiL7HD61fdsy72MaoDGg0ALWwMvl/OhV2Qpr3qwQ64g
BciH4+Iup8jtDgN07dGayEENtnvI02DXuxC+Of+B95XMLE0Qs0qcORy6GgCJ3T8DrFXbyLZ5jlMF
0GcWVNBIsSQJ1Lmeki+/7utd5zBVtE52dVvKwcAVHWTHojrmbDvAJrpLa8TNvqNYzAZot7E919rm
2PNda2Bf4sqW2k9SXiz4+dKH13508DfM/LsW39x+5TFT6AHbhjU9sZfnsWchu6+9A1AP531qifPc
IrF7K65t3AMe6R0Caktp3zTF+qAngKNOU/K5vwKySIH1k4RAo/ITL3tRInwOvVGfsdrzbGDlCZXT
na9U1LF8CDO+WEH4p3fycx/6HKqCB/dCqlxowQtwQLFxhaTN9WoPnGJAcW3SRNV9qSrrRuXrLiSr
KPQe1j1ovfWDl0VlA2Hvfdpbf2pLIxwmqBFp/jUk3nOPMSxdYPVWE8aZwG5/Iig5u6ZynxI1PDVV
F2KXp1NuCp5NYpM/BqhLm+xGjI57C4YkbZokLT3AJbOK8Nx5684hb8XXP4GQ3wMVXtPzLGt+qwac
aDXjsR3IjkWzbZ+Uyj+Rh8liBGZV6PXPOuBXR3EcrSM8z5y8trd2W797FVRDDDQHjZUrjc9Yztuc
iu2ctOGqOPCnNWHOXQFI+WRuEj1BrQm4W1tPdc4qApji3Tq3v6SlPZgslJ20s/uYxrjeBntlIs0J
gIYjHGXEdO6WEgqKTxnb7Kwr25LoGYj0QxnLM0oBC2KbINwUoqrWLC/72M0vFpDEohjw9kBPnDJB
pJfpQ0yEZpskZ+WR9maV+x7xDEdiZZNrPACjCr6JZ0bk9H5WYgzvWe3tBphgLFUtqHV8P5Fcf8Kx
v+0m1iLFMh8jB1cUFqT4ju3k1WCEivVEQQam7a7qHscSFnkU4RDvfXbRLOjZL5SXJKDxbIwizUVa
3hFRuyTT9DuLwd/EJeJatzo4XEqaw/A3uDyn0vaMBXXZwmCgDq4Pnn3dxcdC+q+lPwTXhkyG44PD
Xnt2EUsHpI22d0hMIy4PaFZJPR6DqL9vk4lAwa8cxDnBF/pYHrJi1XBzUtCyJjE4mewgbeDCZAl7
It/wHASFpIchJE09Bu1bZ3nFvjJJRDp8Piy/p67dpBSjOb+HvV8eu3Ry7/vhw5akSWKijQVjNLcP
GDDGLmDSj/2KIDvRGQlm/bKahGQEN36n3EuXpw3fHrSOFsfQYUzrl7hmuTdn67utMfpEa36dYsSm
pbM/OytraPalcrmrjQ8EOh6bHo9qBrV+O171rLskuFnHrr+duMw4f8yidSUAWpkkKGc3kqBJh5bE
RDufBxip0X75uZgUqWPypMIkS/2/GdO/aVOTOx20S/mRjwjjT/JUx/OwSdoIBgn5pKUz4dzwvUcY
OpNJIa4ifkR+z3DQFQ+NhrW3al53U6+3luDDzEcPqjMhWQ+HnLPqmzlYv5IRe1Rp8rRsXk4RAVtN
0HY1idvcZG9VLF6lCnnw4ymoiOfGf3O6BHZnk9wNTYZXmzQvyqMy6V5cY1OLEpKQzOPQIB9gksAT
kWA63HEk9ibiCxAzPBfdV0GAOHfHk0ycD2GSxYFmANRF8NRk/QB+A/dBjqmPc4Eorm1fLRNU/vsf
mtiyMvnlxSSZiaycET8p0gkWgajQ3tkhVTmucVt62rjtnGvzNxst4zdh0tJUPZ3wSRCpI0jdmES1
lZCtLglZE3p/GUzqGlvgU+OSw07d99Lksj0C2i251sNacMlpTHrbI8atTZ67INhtEfCeTdLbNZnv
kfD3zPNgK90AeZ2UDlGVFHMuMIKyuVVExzOTIXemDLa0+zqadLlF0u04ETiH2XyYO7VdbFygGI/J
7pl0+kRMPc+RdfGj7zImx21gsuzKpNo5ZSHLAf/SxK2wm8ZWRtWe+O0Th8e6ThEEms6YkJRHULsZ
THZ+nI2CRZw+QwcpTb5eErR3TOI+Ntl7zlqKm4jj0/WhaU3pOdlJ6msi+zS4vE85cif5qM+ixsNa
SLVwvrLabVTmH71AkZ/qvmPGw7OPS00ZK4suh1OJZm24AQIH+dT4zFCGKVApRmX/PQQ1wH7X23YV
Vuix37WkSTe94RKkhlAw6dNcIyTl4G+4OuiRrkH94LdCHTMAB7UhHeD2JGpE47FhIKCc5dxDH3xD
R0B4psDRgRjaNhbIAxgKa1h9Jpb/xzV0hapNfsw2313XEH1QN7cSrAWxIr7vNplArpS/iSJzkAFu
YFbAd2BYDr2k6rwRL8JQHqgIdI8cxQ/WelrxkwHmY2cddMuBhThJ2HVb25XDDebOShHmRR2eY13d
+3HXXFko806I6dGaIBcPSNZW/HsJ3Gs24xQP4/SbxOPb6hIPDSY4To36RDM+VtHSnkvyVnxoPf7u
XKo7zQOHhQhlYNNb+Dlp7zeUIzieU0CR94y1cva/IlRihMcSuQwrXrTy7SHadsxtnqxNVWMWXDkx
oD8cvJ7FT9NNpyBhXB4SntZkuV5LcugbWluJDkUTbH1ulrdxQzhNW/RvNjWUYZhqO/HqZH+iYqCq
cZzzu7kUzxnPqrAkO6ACj+uVDMBndz/mApePlowiDtYh3zwzHe53ERaBQ+jR7Cb/VOEiuCnzm8F/
UQD2O65L9DIGgXMdRqoRK+/Swzak/So5o4n8jEFn7NwWtXgpqm2okukZ7WbDsJTfFOTZFmavY6ud
+3wE3jc0I60YXqq2QPsuFm1tw/A8dkNPCCveeQAFueSz7JGbzAagulgPVe6fWRfSHUiGczfiAwGJ
TU1fWuhXMHNYOi39VuBWx20d3nu+/ZjDZgT+H3yTZWNfLXgutguRv94amSzi2eImtxv6tudORrFC
0zSwlmysBPd0wi5fgm3WLoPbuE0x924Bp3FNcNfh1HQjzxDXAz4UVt9Vww9Iird2iLJLGulbFlCo
BtbAERu1p46LCNbl/JJOHBw59wqRtlQCTO3vgVY2rZ3f2uLRXJE94yX0906PetCbraHbgUhhJpvR
J2qfYP0iU3/fdv5BmHlAM1aUPECdlv7BGZpCPZPgKLD79HwdbbzVe6tOb5qA69zo31q8RuBtPPTh
bxz5stQwdWe5c9lnpFyDDlU6cCpr+0fpc2MggU9GczlXorvqIkNfSCBoZnNw7FY4iETxh32VWW96
SU1wguqPmq9fSbMnmZHuph6IUOu1fF/XY5bXvwetLi5sRbeQ4rjQ3sUfdKxnpBaG9wj0OgwLOUTn
ygqvTpqFFE5NuzC2/bMdL4/VTMWK43DoKrpa+Vq/4x+x94SRsfLvs9LtDwMTKi6AYFPY8jLP/SsT
1nNXNiF9Hb6xzEzHdRTPVb4cR4G1Z22N4WOsrqGNV28QZtqmR6MhkZ3NVGAs3XwTresLoBqOegAa
24y9UM+YgN2WZEGU59v/Dpf9V8JlbO7/U0FCp//zf3A0d+vy/9Al+CH/DJg5/2BcEeCapO9I9295
+z+FifAfyqHLIOAgE86/TZg5/xASu0dI3bPPbVrxw/4pS0j7H/z/fc/GeEReDDPgf0mWsB2TIPu3
re6uCOmO93wvsJE7hIcC8m9JTX1BLGuNJa2WrJjyNT9r3V9EYHn7HIQ1fOLwRY20rae5esv69nPR
PH6GdL4yBMFiH7iBJqWxCrACJA59mTDbq5hQ0rjSKJbQxNY4+cwwUPONGMrfwMEx+l1lLn1uEsFw
6E/VGJU0l2TtBqMuBiSr3eK7RqFdaF4i/Y0PmMJlPVKcKxccqQ5ZAOm4Ng5N/1bI8jYVy3VZ3Ndk
xlfasX3ZjZBWgi55WYbsO2K5uonsqD+lTs8um+IzCTOfGoNgn2j8vHMV/YF9ku7mrP9VqsfJ8stL
CgKXGnpOYQx6V1w5BOcIh5I7cXf+JFyEXga35AneJW7a9Z3j6cuCWEM7F5GyYJnOFcXFIg3hKs8s
00dk/9nOqCE1oy4EsCtnMdTOXN0tcfSx6mS5eJ6pZw7Ca1XNkNij9TnL6pu4yj5ZsKDpRLLcOdW2
rcuFnhCGfT+8K2M2gik11xfkezx8LI1IBCRUrnDAE7fysCLSXSxghLODsHz7SfRreQLU+DJO9rcl
Aw1sDmk9MnsaLTvW2eFXk/c8BBb3PFtE3ayYQShJZ4L5tEmV4fqbhD41lAQjskTPV9nRT0PN6nWS
KDl5JO910n6pegrIGdOtoFjRgYaKDsFlGDDeltjzpVa/QN2EWxXICYcIHygYW/u5ni9dy8UVe8+G
YTw+BVgO5lT0/OGKjZ650RmbXYbfLjXGu9RY8Kyui7D+AX3NhuBpScdsp00jCFM6fTp4+Aj+vHiN
8bB91QYvH+uUvThlh71d0hfG3fGoqp5HteRELpLx7Ja8wmgCw+4ZD2Fn3IRQfiYMsPbOTsORwagO
GfNDona+vBsM5NeCzDXHdXaIC0p2y3Z5cgw0P1/t8KZLAMfkQrQ7LSNs2k55P7Njtp38kXPj0FiR
x6WQfIVdIffQsHPTG9cktpaQFUT7mIzlb79NHug6xQWJ0zJRoc0uatLoLOVzYvyYNlHlnSuHN8mv
BdcQH76+am0m1IbdtSyuFi57SGWHTkWfDA7YGVVNma1wfnQBnpixCj5LTdy0bpZP9v/5ZUnqUzky
fHXrygERThcdf5QesZLcLW6xpukNVHtYPF9xhDEnnmHZ0iGL1aB6s0qWRRUWupMflTyIwwd+V3QS
GCZuARxXG0quDy63MNzcHIBu1BEQiwMWFIat2xjKrg9uNzXc3dIQeIFsDxsWKTtnMZs9w+ll8gSM
W9CSZxi+rCo+IkP11SSnEsP5dQH+wi35EXWsQJy1iLduDss8j96TzKUwPFEPk+EGr4YgnIASXqc/
kLbsU8pSbCcAaZJzoAxnvEg3hTshbKqRlu5Lx4p6i5x7YT75jPDWHRakautPL2HmcqWBRqE9a+dT
ykJnLWda6/61uUyH0CcsscIz3rYeHfFVKNkaGVcTbmUHUAbDC3UEDvhye8VYlJgii75akVAmX+w7
jGpWQtcA5WliQcDwzZxW43xK6hzbdYFpk0OA71bMohzWgTVzexqn7vcUZG8ZFrHjbOd/6sQ0LKiW
ZPuKCdQmpNtPf0YT1iU9cXVE9orxmEt5mP3Mcg1BauzeEXZtMFE0LsiyCQ6WR1mIHeV7B5OX70C0
SDmmyoWuLGw+hHf8x6LuQ/7ykbULiukCa/dHTIyt7AN0W7N/tb1MbYsaN2N8j/z2NDlY3AdvaI+Z
y/vW0rWowvTiGy8QS2T/0stlU3neCFFhQMv++88o2PEvclDzkcPiU1FcCKftex3t4DJhis3bBKZF
mv1aEwHSTOofS/rg8VxnGeBcBkWcb1VcSFscNpssH7E5ZTREKNZcU3ErJuXsXZSbbTUo+6i6jicK
oZNpzIGUwBX04uWnXWXxDQ735Y46v61XepTCJWzTM2rph6m3dvYwPeokOGpbvjUjZGnUJrlPEIXD
qtD7oaXpq1y9vV5o1urmgL0MzpWKtwQiLAUbqYt/LDZFS9487mQdAFeiE8VXdIknIDOwMXxVUwQi
T2ZP2jJYlFngLIrkhajDr6Hyxa00++6hT7dhGrK4xuoTe1jck6ewRPeN3TFGbwD4g6v3rHqeV7BX
9tPwlfkxiMV1AIvDUUDYd0r2LKm6be6odVOMODl9+heQ4tqNquMroEPyuA0FXfTXUQxNYUSL75wN
Q3DW9F5sGmfkrCqNpaCjcyNse5snNpW+GKFOg6lVI2pwplbjMe7siR1wE+3YGED8R1jJCpqwaND6
5MALjBREziAMcfYweDQzRuMUupiP2gMnp6Utck3Y4cmyIGw436RV/OTVbA0Ll89nvMzONkZhPWcS
bmFJATpl8dtEW1+ksG9l3AeUGpSmbpgG76CJMFN/Fn18pl6v2XPePeaF9baM6A90GsC7M81My1ze
qWziA19mch/01Zu2SU8r+4sVWXqgn6ym7CjoOcXZHMN8dmKuPhmgGXtbU33Q0YwTRUTo0xo2f+PL
65Ik9GHhrs19V98IrcmwOPal+FZJD3x8ObZ+QhicGjI/KT+7KSYSNgsWYBaydRHdhK0HJTDy5N7k
5WMu/gOUwW1ro0oW1p8qcPOHfvZu6OTjs4Gask3CtTuOqIyrbDgWZmyZwXoTKorqKtIblwTa1C6r
8SV7xmYSO961jX/atkVJCJttDMzjce4g1Aj21TvWPl+MTDHSDKS+aLSTrc5xR9syvQvi9lxJzTBR
0CrVGHwKmgnGwem1JdBvDbjMnVA4fMhZONGrw30J0tVir/5Gjd4z35fqwt+LPN6yk6w3NyHWcFA2
ZOV74BsMioyhDvIMZurVLHLxwq69YrFQq4tqAg91J8WC21HSwqFEByipqeFKzgvPRdWo3UjBZpcp
az8QaMUA2uK5X2nC0LZPhDtk5b9GyFzhQPJrpvHDX6vsEJCaw4hIU7il91PPKjC0vAc3F7+FqXIQ
a/+zXuhsaBdmBRuuCzi3BwS//NxMrL3BHR1T2eLNPGWgyYF0RYxOyUMLi2dbUAINiTDDQ0vlvZX6
JPo6XPgQnWJpiyPdT8vWS6GSi755yCiHZL2NkC4TfPIdHexgz9aGHpzU9So2XfHPLBufQpM+sbR8
GHnfIXzyjHUTr3ku+VXsu9qmXJ0MSjvoZCuEc2Q24PiM+ier1K6Z0KNtLZ5xY5N8d6vfToOfQ4+x
x5AotpRK5bthxXSZeMVpKInJ84T9KctyL4ZlfBD2fUPf215Y9eMQoOJ6lBBLQTOEzAkeiuw7mKbv
edb70G1PdYGs/bPxyc4tJvCsav/NYzvhhs2dhQpdAJcgt35VennSdUe4rsx/EAO4F87twEgWDGRN
abcBjpAz41U2Tdquw9Y5cfiG5O8RXeJOhEebp5R9SEX87Wpe2US5gts8DbW+0/NE5CRyzhIfLe5j
GurcAuVNovCxHByN4BcY6Q/syLM0YmBdfOBEhjL2Vybsrwj6PLND/0JQ8CHVy41nhEXivEiMRmxc
jOzoTy4XBN9oBettH/Fhbkcn3SXhAAqtbZFyONB1LE3tjT7YrDO3GUarK/bWhgANtT4IoMJIoUT9
d3hDMGoambQzgmlipFOBhkq/6QzanomZde8hyoeaBB+Sa4v2Ko0IGyf519iH53lOwl3Q8IrLOaZU
E+m2MCJuiZqbGVkXaWLYFmwSW3OVGP6Kv0YGztCDYTu6B8pOmDLQiqO5PSztfIJiP2M0XiAVBves
bUCbR8sHeDGyzwjPwkjQnRGjBar0ant0HaNTj0awHo10nSBl3jrNYwY8ixAz8vZ46sWpci+MzQQD
xpIgPh4fAN3Gyb1Yl6oYfuJzzX38QHiRXhqL2aDtK1Kw3PbJJbcnbSc2XwvGp2ieHK6ilNGDYn72
gShx1E1bmp5pnLfKg+1wXi2G0WcNyPr0dp09I/RLI/m3HDlQNkb8uzy1YEIl9524s41RwDaWAYl3
ABKbjZMAOZrgnTEXFLgMgr92g+xFGvtBYYwICkeCwJlAwgLWk6UUITP5lvvNFzmjD7WAC4kmxSxb
1ARNHbKJChHS0TYiQp1HaAf+PTYXSglL+Omz+9t2kCtD+gPwZgz0H60LBFg850AHeIfJczb4UhgM
eWpSIUKumAgISQzmAzmXiK4s/wJ61YhT0n7SevvQ/G+OotuHKPhG8k/8ACneA6uYDf2325S7qmIU
IajGoproFQhWfHmV+q1ixLGq5UhsCrFTWVuwn7w4i7m7hSxLuT9jp0rKPb3ubyWoKGkvYl8gnGH3
BfwQOPtAdmTz3Tg4Obkx3vjDJz0LW8urrCPv55eLTYytAI1OAXVQVmH9Di2clnHcveCA+i7wrW2B
NP4IMgXA6xIFGG581qbANuQGXZInR9B8IHPLkxcE6TFPfHbM9Nf6Xkb5K004LYQd5GiUNfo4TkvO
iaqXU8lEX7JQhTHxkBB12Xt99O74TPRlzlbDz2GsDa26ZBGQMUwHW7tE56Hv6xw0HOyZI02tXQnD
lRg+aXcqD0pitBZX2QuoqXTTctVXE3feGZNgVlPT3RTRa9L4JuNt9fv/3gr+V7aCoJn+k63g7df/
+he4cf8XePtfpzI/4F83gp4gMRuG8NGVVAYg9a8bQRs8uxsGjvSVCIwf+f9Yle1/SFzw0pZKKGF7
fvivO0Gsyg7Jap/9ndki/gfC1P+XOOVKfsy/3wfidfZDX9gSn3LgiP9AnKJzKXBRkoQhre3ccAkI
Oro/7UH5LFkwFgOuwDnDiFnJwiKPl/1MZuuxqotnsCrva4QBEBL4Tz6N9X6A5t4M8lRMfCO6MKeH
iUodWd+7osO0NSX9KfR9rGR0LDTJFywovKZTdSPLiK2cpASjJ5UILYE0LSUxm5LhAASQD95uQcMa
ndvYXq3L6FmvK9cyYjiIoHr6gDNa3DTJq92GELBK6EDO87ogqcuaNgZKMEDOK/6eDYKLuTGsRbGj
3QaNseHxn4Oz6xKIf2nkfLrdcgnt6geqjlK/qrmjOw2sHUHx7URIrrHGy5AD66vn6kcW6HxXOp84
W/Jj1FLeRcZY7FuZPk3iHZvraW3T/KYDfDRGe8fjgpfbPYvEmspoDePF+ay64d7LvbfeYVk3pYJ0
JDdAUe9meLXrlH61pffs8BDn3XMrpOsMG/F0dJ2Uw9MfgS469t20BNOOz1JMoLvZ26NXw7qo7juE
FoACb8sgm4vS/JfI1xfH13CWGSvHmMl2ldFDJivCLjSHc1ILLCFz/sxNeiP85oiD6zViBMYHTCgo
LPKPtoZYkhF599tDuLNk0oFwQfekBLrPW55fi4M4FOT7qUhv/JR788rbtXG6magRhbsHeR9Uk+lR
Yx3itm5PLrX+CD3rATvkeyx7ytDr5Ir3peLP89q9Oz74itFtDEkUYUfYZRGNyIHD6D4RYqG+xOgm
HuWbJsPfu6SE/DdYOdlGppAuyo8WMyu+af4kb82ubIufejAXfPO4Nfbzn2rJ78IybDduudxN0piB
u+w4N863jOuSvVZ2HjtDvMabGvVC0riXp8eo8u/ttHhTz9ikwtMkEMXz7KwngGEBoN5mHh7Wwm8O
AUKswDiPqLgyFViSzhzYXG12r7n14+mNXyaRH4dpEneSQnLCC4BaR/RdO2nB7tAb5rTZH6fOT33/
VuTND5UMCXMdyStSNvhNdjicPxvB+rc1vuAiYaBzTEfXKELMeg4VYDA3XJxZDtyqXVTCzYiH+BL2
3sEf5XPg1WwoWOiW4FQqnwVS1Vp7wm8//JwU0qznm2EoKNPBpUhWar5x1Z4s1HgIAgKjoSM+Gsfa
jQh0lDNNr5mxdLpAv3YW59BmnJbmwNxwsGyDErFVdWDb/itzFAiTQLkHb8gveQfs0ikXEjyQwMNh
fhlBmx8CgJubQDjXwpVUJy3Q/UWBLVvNAH1tjDsxLX7OaxoYtBJ8yB2iDJz4hXxnQFUsxCjrPMD9
cVJvbwn7OwYglkbqU3pkzCbjhp+CN9si+9ZQDIOXsUwufrWrah+bqXntWIHemjoEJQ7EyYqR/on1
ZuB4FO6sNXBJUZvBsH2VLfW8fXkYdPo1ljHO2EowVIhi4JYJ6K4R3HNi7OMmDyreF5MO5RM8m7To
YGKjhMT5pWGiTfkVWnBpsOytH5NJmyYmd8pkXICcIItaEUotCadSvBshKLM78QmuOgRYKXKIcRPi
L8DfURw73obM5F2FSb72gZ/sc/yXOxtjTFbIO+YGvQu4YLFYIjurTYo2M3naPmg7lnqABse4Svfa
5G6xxZ9dk8S1iORS1vmuyDXiXiatOxHb7U1+1zJJ3rZVszEcNLvc5Hxzk/gtTPZXEAJmp5k/tTjr
WpMPjieSwh67Sm2yw+FKGJK79xXTkITKjm3QMVnjXMevY+R6JysOvsJJoiS/eCadvNq71KSVdcfH
MOdsLgkytybRrPlwUBdVf7BQxvmgLLlNKvlJFtk6ckPwrjnh6NmkpGeTl47JMQUmQQ0aBu1jXj6K
udGbFcja37S1yV0nVn4JB9zyxRjjNIVO64gArwqg890cwBjj07sfTJYbzU3wSyffzcP2V/9bs++l
hQ1jyyqoBp2Qf6mMmO87kxInKoOEY5LjqcmQw0YmwLJrTbYcbAj9oyZvznFemfy5Na6PbUwcbW4I
MLSJ3bO2D5KdZdpMO9c52B3E6VyXZ7fIf0/xN4+l80zkvTLZ98ak4OM5f8tc0PDWCoJApeoQy4gE
dWEKVyhat+vsOTG5eouAPQ23d3kiPcLSimsWKW/so/4v7Hus3QnoTyapz1Uq3eXUppLgV0T51d9M
v8dt2jU5f6eN/Es72DMdFV2/GSrrJAwXYDB7uxZYRgoywDboABACPigB3zAFXOACqaEMrE6FLTYG
bEOLwqvrUxG4GioBu1/QfzEy2SfFrIC9Cv+aZAUAphi8e2ut2bmPCkiC1TBspjm4nWM28DZkCn92
y6PQHNeF4SSAB2UUMewE16gfXq8JibrTiVsMkZde2nT3Omd6u0DT1Oqr7lqoI+ayaxS02EdLmxDV
4K+/eEZli5X9xAjYcyWSHG3ssjLXP09UMIcd+lPH2irENLprc0KawJSMk/eulESROqPxuQCHjeY3
xwZd4MWf01De9HJ+7oYe3GwV8FzUKIZGNmwX9dEr6d+FnGre3F49QR/DYhTHiVWuZzTIDmlo07XN
YbXb6dz0FNQkBqBYNF8CCbNGylTO45zp42JP7smXNLnn+JJDDG2bDhk0NHpoZpRRbTTSSj0uSKad
5NlZDGBPZnCXjgXjP5zXW9LRwXZZu70LmPQU+exoWz/+phbxGSGFOA86bZgjMcAifk2z+aqS4tYe
vFugh+wRFd/txIfPGS8kMAYHD/zEnbxGFK6MOkyd2tYzenHkWfjpjIY8nLRRlIsWBDH1jteQnmEn
+02LDxpokaBCD1wkR+pvBMHyY0eZnWs0axLxRqMpb1tRabSA4dc8TtcWPfAIOv6zld6bmFvY5LV6
4bNP1ZArWdVb7WVJDTuPFLK5b6Xm5tVyBfvf3J3JdhpJFoafCDpyiBw2tRAgkDzI1mBVecPBsooc
SXKAHHZ1Tj9F92P0I/Txe/V3kWQjW1bZlYvi9NIGkUkQGRF3+P4/llhMxTXolsRnxJeexGtE37Qn
SgyHbICY0liUMixYLbgzgj9k1vNWnaiM4hq2ILDtBIYDiRBdQsWVxIymRI+aMDKUeDImsIwlwtwA
xBDactC8MZUfzdYeLaTQesgecALfRakSryYErloi2FZiWUVQu5XoNiHMpbRdgQ0Q+ar6NDa9U7S/
3ge4kHAi1B8CQmUsCdg/BsHv8dqY6SjCAFhAosBPF1G2HUwt1kpfYm+qa+gfEI37Epcz9MaEGmkq
EbsjsfuKIJ5S7zuboB6hoZAzDSeUdcVD4VinnmQAyLaaY0+yAhR26HokTSD5gpLEQSUZhExyCRZJ
hZjkgibJkCP+gXiVNVFNg7NS7k20mH4m/M8GG3pq02Qr/FJPcotJRxs5DTSYUMw3q5iEFVmOXPId
pWQ+SIqMIaGRuZOsyErSI64U6AZ0KPrpbeYsw2MtuRRNUqWU7AoudwhiknCpJPNiSw4Gdkwqi/hE
N0X6a5ytFhQZ3vFDuEdWxeTEXKSZpEAnjdAnFhgK9esWsVYS9S5NEGNOocdh3cSnyCNuCcQagVmE
agmEb8m8iOx5hFXsit5F8nZbRKiKmSnE10r6HYWU2VINmpgJWM/SohxkA9QUQtZEPvufbyYvwhID
lUr4mw0gTkB169ilVdmu2NHMkr19JdxOuwS/6xTitRVSD9ZKkeqocaEWn5QKJfwRx1cL5rtcjYqY
3qnOWc9SQCG0X6+Wpa7xERVJ0te7zk29Mqm8CmXkc1+089LvKgSSAkXKhUlKjWyNsRLpSZ12V6ut
qJflb0Ma8kdzYZouGuGbMp23o60wTwHw00AoKE6u2JKXnAFbVlEtrFQINLUReioAo+rAqUzhqiAj
KCYIa4Vzh00bmIc88Ca+LmIDlSTIrGUrXx1YK1pTH9m21DyqzXnsU5mvZdxXwnjVwF6mUF8K/MvD
CX1CC/BF6LiAYY71MvCot8cxbQNNWE2cuDldo3CUGzQ+asXjbQhrVgOdcTw7t4RCmwuPlgqZRj/m
pSusWgq0Rg36vS8Um7/j2YRss0DcUmHdSqHeqEk4ZN5JuqYgcXNaJw1h5NQ2BvxCBLZZl69qCC5s
XCDqlnO6D+yKforqN5wi3tjhNj8JwD54slMEWspkhKgLtrLC6mmh9iBSLpVwfAVAn4da8DgVxg83
Y7ixGNsW+nIAWK0T2KWICI2GdRyJcImgxQJJEuSWHYZ0G9Gxw8E9F7aw0ijYLAcc56EOa+EPcbji
CSuRyUpI1WkgxRxY0RdqsTBUcBqfGM52Zq8oSzY0UbdVs9BeexnSIoskYZqMc1oHa5BIU9hI6KqJ
U+HQpNqNdP2a5Mg5CQ8oBB6nv9Zq21CeoQrfeGj6xWdBwkZTmiiiLcEyl4MzpI/CKRMnOSqTao3m
YH1mt7S6mECdgdCdEZ2vVBmyV8j1X5XlmqhCWNAcKNSOrFlZmT7SrkI2otncOZgckZ0lUAQqJfmA
5xNVXdqxnd+2Qp4SoLkjKMCLeaXPlrA6Y347dxRH1Tha1i7Hbzx8t8dLgNZWyFasetm2QrT0iKUo
Mxe/l1Fw01jqQpk1hSRUDfJGzXH/rNGzg7fL4vqsTZDFRgMHuyAAW+DqcSnEbet4CXGCxfa6WeKL
6byNijYFFKJ0naAGhXok9C6ZfLTA4HlJb5KEpFVcSN+NML+N0L+rZXKNrOWtsi1FyhtC2BZW2BVq
OBF+OAck7oQo3gpbzPFmXBJdzCiTn2A5BYsgsdcKJLkQNjkGUl4GEVi5wCL1dUbLPiMIz4x9y6QR
wnkrrHM8HgwyCG26PSvAweOoOvdrRFbnYc1M81g25uz06y5VNLiYU7NkISNGbVB9g7Om6vNBAV5r
AGwzg8Tu0GY0mmKNlwnLSCG8dgC43QrB7YNyY7FyhTH0BeX+V3rToacBpOTrC4zN7SMTGNz2kenL
ssEkom0DxYpgsnRqewp59rYzcO8JwoFoPs2sjcPO9aEhxz0tVxmOFHWN+06AgjF4wIoi3Czc5Fj3
ldMoZa1uTMeb5lojG1UhCNSZq45j2drkW78zkrVPqondBHOW4GSwvkqSJj1JHP4KcwnsJpLN1Cpr
BO7cqSoqlv+OEr5yCRs6o3phgKW02xRHMjzUUc1pXvrL5BxQ6Pe0e0FL0pVPIj6kNQaU0aeK46Gm
6jApsyCqR3iRDGjRcMpZkvqIZFSbF2AokMSRk48ttKY8z75WHc9mvMq3lPxuaD9iF9X569qgugS5
cwn2Zs0Ih5DEbDHJntNX3LmkR4oUh3WHA5zblesxqDM1SHCadZ07VOLjhR23KMUa3QdvicGE9ppL
7LhM4cE4/rQl5RVDE7OFXcxhK6VpcMRZ/Q0KIPYR9DkqjcZLojbv2Eo4Vw4KJg8H/E3Q2eMu1wsH
ZaKjmtjgKNfnQa0KyvQhKj7US0N680ZNHqPc50GcBwhC4cBUYYM3A628DaziGkmjKcJU5w1q4dA6
atTYb0jHbOeIEfsp03czDzT5xGZWenO208LbIqyNgINhzpaaGpoLQbSKPOCb1DlKaJ6ZIlHOrKf5
rkm3b6zYzN8MNlTF7KA4ScleIU+zmSbL7WsjR8Yxz9qC/qf5iafXN42nXw5atpMoQH0o2iAZn6Cr
FXWFuOe9ZqekOYVDBdWE2MATafkugTU8+T+rHfzjzqRhvKgWk51VxNvNbdGe33Kmqj4n0OXVnVfD
ZfbX3vSQmX/6g35KNOXrasTuvnY3/dzHJAtsMDYfEWWhZuBho6G0xvKCCoR0HyfIzt6/bKqh6Sq0
IE0UULSrLEoUVD/2hul7A/H8d7wb0eff89wXuCvYfPbxcNTdfX359X52HLQ5pF1Bkx82tGuSMWBg
98bBcIeIv1gUaijI+CIE8zeNww0cbyUzchlmq0ciOv4PDsFXn/BlKjAEBtUAh0lAucf15AP3h8Af
Src5m4xj0xKKgM3fNATP6wg5yt3dV4+pgBOMR/GLM6jvqrs5vz8OeogNjOP5PC0UwXyHJ+YgH4m+
S4O2hwbCR8rVyrWY8QYlwv1xcLGKxljasSAU4Bo8Xj7Icbj7fXrNB0/bioXB0g6gl6yBe+PAEulZ
WmEB5GptuYY6wHGgLcU2eo+DGjq2i6uRJoXNpmFRlN4bB5ZIDIg8noj7zeJAp8Pdyt1rOvA8aNtl
5gPEf7VhYsgO36q1rWEVXYUF+0EOg/Z7r5LG0KE3wMVhnnhOyKXHs4HdghOF4TAGljjKH+pucXdf
PaYDBwfb9g2sTe5nxKNxwDxMsYvQrW8pFzW4+1368A5QajdPe42DAaRGJyPtJ/cSevurg2aYEOXz
LIdjpgXtdpDPhaO+dpT76YOkNWSxtTX75m7TRC9wf5U0zSENPzhhGuiloFF49xge2nSAN+w7HZj3
LH7MBoszhOlajOv+dHBYHgxS4w4iCAjcHmJcsds0e+8WxpD+KRq5XFkJASwfj4NMB8UbSGGQcjK1
dYCHh13TWt/HgjhT1gXPYKfweDak121vPjAO7JaGQs+Dl+h4O8ztgvWr73OhiDNxcEA9wkVD3nS+
ijO9oayfSB/4RFrSyneQyyQLV/9xkODB5PEnoBQc+vF8UENqG/Q3+gTjtJD/zHPxA4vp51TOKAiT
j7skTnhbPpXr+d4bHlIX375+n7bY5SbY5R69UYRw7659l8CQf//yKJ7dpVb2XnxIteyuc//n91/w
20s/utbDt3r4z1l4WyyKm4BipXig3t/m60VKFujl5sPtE+2qDyvgl/v5RsX3cyvscx9/9mQz7ENQ
0vfTf8DhdfeNZfT+2v1/+tcPYf49r/IDbcM9r/Dpj//+52P3tBEuB5G+P8SfyTP3vPtxlqyyT//+
vgQ0e2ffr8CDAKX3hFOwozgg9/306/CWcuCTD4PkFSWJ2fcSLzbRoi6RQFpnaQa/8+RX4VDT9zqv
Fl1Wh7c3T1+A3bvvBXiqk8V37p+9ou/HXy+KNPz0TxkpdM3oQ376i7DN9b3Sm2d+CDb/vh//fnET
ZB9XIdPq+z/4nz7cT20pn9P83240D+n7p/7s8S4q77hJbhfFL/8DAAD//w==</cx:binary>
              </cx:geoCache>
            </cx:geography>
          </cx:layoutPr>
        </cx:series>
      </cx:plotAreaRegion>
    </cx:plotArea>
    <cx:legend pos="r" align="min" overlay="0"/>
  </cx:chart>
</cx:chartSpace>
</file>

<file path=xl/charts/chartEx3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_xlchart.v5.7</cx:f>
        <cx:nf>_xlchart.v5.6</cx:nf>
      </cx:strDim>
      <cx:numDim type="colorVal">
        <cx:f>_xlchart.v5.9</cx:f>
        <cx:nf>_xlchart.v5.5</cx:nf>
      </cx:numDim>
    </cx:data>
  </cx:chartData>
  <cx:chart>
    <cx:title pos="t" align="ctr" overlay="0">
      <cx:tx>
        <cx:txData>
          <cx:v>Liczba wszystkich instalacji</cx:v>
        </cx:txData>
      </cx:tx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r>
            <a:rPr lang="pl-PL" sz="1400" b="0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/>
            </a:rPr>
            <a:t>Liczba wszystkich instalacji</a:t>
          </a:r>
        </a:p>
      </cx:txPr>
    </cx:title>
    <cx:plotArea>
      <cx:plotAreaRegion>
        <cx:series layoutId="regionMap" uniqueId="{9C4A3733-07F7-471F-943E-55CFFFF6F664}" formatIdx="2">
          <cx:tx>
            <cx:txData>
              <cx:f>_xlchart.v5.8</cx:f>
              <cx:v>liczba</cx:v>
            </cx:txData>
          </cx:tx>
          <cx:dataLabels>
            <cx:visibility seriesName="0" categoryName="0" value="1"/>
          </cx:dataLabels>
          <cx:dataId val="0"/>
          <cx:layoutPr>
            <cx:geography cultureLanguage="pl-PL" cultureRegion="PL" attribution="Obsługiwane przez usługę Bing">
              <cx:geoCache provider="{E9337A44-BEBE-4D9F-B70C-5C5E7DAFC167}">
                <cx:binary>1Hvbbt24tuWvBHlupUiKpMiNXRtoSuu+7OVLYid5ERzHoUiRut/f+qD7I/qcz+hP6FP/1dOpy05c
2TnZQDbQAQqueGmJpjg45xxzDOqv99Nf7t3DXfNs8q5o/3I//fw867rqLz/91N5nD/6ufeHNfVO2
5YfuxX3pfyo/fDD3Dz+9b+5GU+ifCML0p/vsrukepud/+yuMph/KY3l/15myuOwfmvnqoe1d137l
2hcvPbt7702RmLZrzH2Hf37u+ncPrs3Nw/NnD0VnuvnlXD38/Pyzrz1/9tPTwf70h585mFvXv4d7
GX5BCCJSRDxCQgpKnz9zZaF/u0zIC4ngC4hLIRhhofz9T5/febj9trQvnh2/ZVofJ3X3/n3z0Lbw
YB///+f7P3uUn58fXz1/dl/2Rfe4hhqW8+fnFyWswN3zZ6Yt41+vxOXjg1wcPz75T58v/9/++uQD
WIsnn3yC0NOF+68u/Qmg5e4+K98XpqxKXzbfGanwBRMEcySpjFCEQvwZUpi9YJxwISOBsRCSsy8g
9fafmt9XIPvSQE+we3vxY2H3r4CMvsAsRChiKAoJJRii55PgwtELGXES8pCGoQgj8aXguviWnfQV
pD65/wlAF2c/FkB5b+/GNi+DfwVS4QuAiNEIwCACEwieT4ESL6iIGKOMIfwxTX4htg6/T++TFf/H
WforiH1poCfQHX6w2ILC1X/nbEheYMkRD6VkIccA2ueIsRcQVEyKkLMIfkhIlr+C8Xnd+i9n9RWc
oOz9dvsTdI7qxwqs8a7x5pf/+Rha/m7pv3/dEowiDJmQcUrZk7pF0AsRMkQFhwALI4y+lARv/z7D
s2+Z4VdQ+/JQTxC8/cFS4y//9n//z/vlexNDjhiJKJA/GkrA7fMAky8ojhh+ZI1hRBGBy38KsF/+
xzdM6ytYfXL/E4COyQ8WYubB5cAKvzd7Jy/CEDNgfJhFhHDGPwcpegGsA1IkwQwIPPz7CyDdfuvU
vgLUkzGegHX7g1UrSILlaB7uv288AVSUShwR+RvJ+Awqgl8goPUCAglFmIgvFizIfd8ysa8A9dkI
T2A6++8/VkxV5Xt3951ZRfiCPNYooOwf+br4nFU8dsNE8ohiKhiTLPpCOF18y6y+gtAn9z/B5+IH
y3m//If7z//1nfFBkO9CwhioFYJAwnuS78SLRzoYCSopgWZYfqkH/uXfv2FaXwHok/ufAHQNEsSP
pFa8L11R/itQglwGUhLUnRC6XxKFn2tKmAN1wAxxzogIyUch40/UIfnmuX0FqqeDPMEruf6x8PoX
8Af0gtMIBEwWCiSYDD/PdyBQCAnCH/yAsvTlfHf6BlLzFYj+fvsTcE4/GGmAapTfNdXd92UNVL54
7G8FBgIuoCqJz0U/KEigR2DEhYBLEYhIX65I3zSzr6AERemTIZ4gdXH4scLol/8YzX/+767Mm2X+
7uXpUc8jkNe4gOz2JPFBqxuBcguRBFxdIvRFMf2Xf//22X0FsT8P8wS169sfCzV/98u/ff8ECPEF
aY8ixqCZhRB6IvwBYgTii/6W/r5cqs6+cWZfQevzIZ4gdfb/eSb8B5TnU+3zs6/8sw4V5DhCOeRA
gsNHkfzzFIhBiACFApwPTjn5sxDxu1/0j6fzZVx+v++zqf+r7ad/bE394eEld93d6qP594k79fWr
Hx8QPMknt37NQ/x1tXbvf36O0aN4gKDV+cNXfBznz2LPlyyhLw3zcNd2MCwH74NE0O+SiHMMyD5/
Nj58vAKmCaTHRweLMooRBo5flE2XgVlJweOSEtTcKIItAU7Y82dt2X+8RF5whEQkOVwVH+Wq3x8b
kJx1WfyxRr/9/qzo/UVpiq6F2YDQ9fxZ9esXH58agh5kLZBMYIYhg1zO4U9V93dXYPg+fv+/VUMR
UZO5OU5JsTVz3Na6V8ISr+ZUNKof5F1JaRoXHfeql+Sm6mMs50U1mhRJM0bVFs1xaJp3co60ci6Y
1djSnQynXBWuqjYVo6elwl7ZXh6N8cE+eknGYtlmQboraaHXNa7K2LvuaGt5PjfkSvAuV7U2iyL1
BDOp8wTb4BZ34zvLUqEYyul+YMXO17OqZFnsh8p08dy4UKUDFivdjxdRYNo1fPG2pC8pT5kqUJgl
Nqti400YLxmiq4pOCc28SYqhPNEp8PHobmfdsmMeyV0F2CRhOrcq7M3rPDBVMi0PLHeT4lX4qqCy
Uw7rIG7Hdm9xumyHQJwySdbEssRWXCuPfBqnbQZPkm/nIHwfRn2u5mC8Gzt5XOri7TijbUnQCfWC
qXCaDmWzTDEvbvrlFFb5Ied8WbNON4pls1Xer/owKlUdBu/lHCo/h2fBQu77bWW7214aHs9LK9UY
6GRsp9VoXnbgLqhemz7ueTerQA7mGNgoFlNYqVYsx9qP6zBtbhuxY7U+d9KeeZEXmyWVbgUtqlbU
p5UywxiblhZKCn2OK3kmG4F21ODrsYqyg+t7fArcEBdsWs7mxeKTCBzZWxNdho0ot5rQi4W6dW+q
WuGyDzaoqoMT7+viGEzFDnghXde9X3k0OVUNMlD5FKVrJuv3pvMkTk0UKsdTroQhcdvjVzwQg0qR
jocK24uwn6cN6ZxZZyNayT5Yobl8z4puNzXhYRjzt3Km9cqTGa9TZKnqIzntTbQcM9ofiy4oFZ3E
oS+WUIkiZGoY6VUfUb81rkuGBo1xho3YSUdmNTDpNxIPndKTsWchzhRyfFRti9NVKrrmfC5Y/euP
Rjql2/5VbvnliKcP/YA7RWleKr7MSmRvImMaZYfAJhYeS6Gi2Nfj3G5JG2WqqAlPMl5uTRjcVHNW
HGWPg1VJahz3yB2qoH7lR1OqntJGVbz/0Az1RjZjq7J8lMqPTajKPL+pTFvBFstkYvAbF9RmFQb6
3aKnfVqk5znLrtOZV7Aq6CTJXe1uloiemwZdh2JThv2dN7VXWVl8aGl+yWBcHMYuDy9t7W+i3A9K
35RSbJwJL8d0UI0bTnIWNx4sLLXMZbGJZnFOg/wybdIkj9KYo+qmiPyW+uhqnAtF5O1ghvq8Cdjt
EgRZkvZ1vAzlTcuq16Iurl0dxn4I9sK2h4XKJrZa0KQLvEp7rS8EDTchdjdlbaxyQ13uBJFhXNmy
2TY9XdsyKAAIK5QNdaUoSd+5ZWa7rj3h0ufnc0qI6jBpVRT0VKV+N6bBoPg8LWokeF63ZjFJZqeb
QdCDRe5c90sNiS16Rbvg1A3DwWAeQxruYgbzVoXR+aods6SBnKOOXWpuWNrwU6mrFVsCukUie+sY
HlQOjwc7QG9sZNudiwKkWtIhSLmYrajV5qwho93UKS4Uj+Zgixg/Vr7Z96w114L6IsmYTFVN3dtl
pM1xLO8rxryifRSsKkvWQV3iXVMXV3UH4UUCW6mJBx/YiK+cFxufhV0SBHY9G/LWB81bUr9Kq7pJ
BKog3uj5oamGLpkKmiXhZC6tplc5XRM35ZuoJ33s8KSykVTrPtyH5XIB/55WUY5DFaYWx7KVb8rc
YDVm3RuhqwczBUWsdTxejoUfY11Fy6pvAEj5ruG637kwNuW7opChAiH5TLr0ZvJVPCzjzndpLEvm
FJDdI5N8TxALlGsSmxuT5BxdcIZin5rH4Olff2BlkfRZsRoLtPGoPhNhbGexn1yg9Ow81Cn7aikH
HBfluENZeqd5i9SZxfJVmzet6ovoZUr1yzyab8lUWTWJ6ZzJ5aKHGLMlviJBN25LPR6cCU5p2w1b
ZFutwoZfF3TF9SRVNfkAsvIyJbUPXhZm5onQE1a+MNuJRS6uyyZG5dgoJB436BS87yqyTe0WBe7t
KKlWxhd7ZgbIdua8sEWfzDwY4jks5/UyU6hFUTepAGXbIDyf2XpO+0xJbM8HSlZoqd5n5ZxUtVzn
0XjEodMrzNhFyoqzuaqvq0WzeKJRm+BBbC3LezXVnVGId1YVtDzphbxixG5DV9zWDcR3MdLVMrKE
IjrHEP/xPItsFcm2X409vcYOirRD9AwVh6E2+bE0WbXrZ7ertOhU78o+GYbmxKciUy3KTm1etVBp
gnSbpgGJBWWw0JbdznWZKp75lXN9p1qNq1Uk7E57hA+ENm8wZX7j65yoOeNZ0gbzdS7IeixsvfdS
Q4Fg2aEB+Uf5mr5eEHqf94FVvN+WUf3eZen7wAaNkijbpDTYdnRymwnXiyqL+d2wiPlYnHKGNhYM
eBWWvVFTNhgVylyJoeiV9f0+pRDttRdG0WZKE5O6XnncJlE9HdLFvumj2sQTUROxbtuMVquqTF+Z
NHYpeyXzYkiMMW1sS7+FunfvcfgKYlCvOxrGSGN6YPnEVd9WOAkL0m5LqTdFTXsVduWymnm37Epm
TgEr3dH1GVI2LeubpY/8uqF1FEedfV15HTvXWgVG27toai5z2t5E6eDicNg0wtfKmNGvChvt66l5
LYmKRGMSXpVoXcvoZspopibTNfE8ephM3b/LZ//aOEaPrc5jPHEDi/FmKC0/pGPYrmsUAL9KzTos
AnJiJDtg2E1n3upbL2LRlMsZK9pNVhQbl2f5epmIjN2Qyc3QbIK0etwEajb5dAg6sq16uxwGvqxS
TlBco6JeL0OxyWez1WOoFZnKNClaqeOK1+UeWf5IDptpNcx2e8iB5LAp82stLLCIoB7jpexbFTT2
Eo9Fuh3F+AYqshQsjSvqY7w4IBpuUVOIV4FfkiggVnUyf0NEFSZ5C9Rjadt8FYzpSfQayjayH6pp
aWKigT8vFK8dZde//tKFbcw93sxtE25wjW+nNmqSfpzvSzRs+Rz0W10HZMXQDEHbAz1bQgQrzSpF
vBVxlVV13HGerojNBhWlvDotoYmHvIhzjOpz3g2bsNT01Gd9bOWi42acyRlernQgloOcEVZ1q41i
sky3vWs6yFztmuOFq3Kp0KkUoUlSj6+6MU/qwuz4HDklRtzEwfwWz7xMaJ5XKqNY2dZtqCNHLJdz
X57mvn1fyFFsMs+OUaeBCrXzY3egW1U1K1TXUHAKrmRdcmUdu80y6mLocjdlfyT9eI7g2ZVl8lUu
U5kUtq0uCqgejpurtoEwlkyEMCYQQpafRdynygTkZpjKWc1dcS1Etc+CcB9M7TVtm6vKxlNRP0Cy
fQscHcXIo3BFapkm0kEA4VVXGv5mNm271QhtiA7PNcryjYES4qNgV1V0l45tr2RGNmE/3s1WH/08
iaRw+qy9GUc0xV0IiJSsQQrO5YTKONet4dyt3s48fch7V++NaLeZWLahj8SW536HJ7tcuRHt0wEo
sC5XaUTveyFP0aLdtqbQJHV5zMKSb0wHpUU306waLu9aTCuVtkW77ux4KJDbZ+1SqDQffJymo1yF
Ta2V6MXl0NI3o6hHFc7pSvAUIlbyUzHzZhWylRhubERWveMweAs8hA9vA45eEtHvtIX0ZI9Rdl+J
m4AM606Mr1wprrqenRccx0aLVdmztRv6MGkJ7EITEazcJHTMPF1jT6ttlXXrUAApgqY32uPofi7a
UOXZcieaZjdrYjbCvq9cLjbBEkLqyZarloouqQ2VqmTLhWn5sOEe+o12Cs9CzqlaUrLPUgjOgRiU
aO7OJaptglCKjlExvGvCQMYtJ+dVXZRJicc5gV4rj5vA812up20ldHkoWECSBpM67tmQr2wzlMnI
U6hjUA9Ny/iGTwu0qXXlz0vWrZpZGlWGbXBgZtyIeZpeRuy1rZezBvqoU9en/rzri1yR8oTqpYZM
iLwam5cRluOxJXWzdlm7Q9FwswwjWZVQx/Y59TcunctL0m8GZFiCLBI7bqcDbA58DObUJaCUQ2Mn
m+I0NuiAB5arKXXdodW62JYTEG0URK8dNAi3zqJ8F/JqSOb1IMxwG/gP0LXw1TQLn5RjGV76R8pc
pacBcbcJGyD92mbKdhM/DRnQnHnu0LrlHT4rg/VSpvmxBkk3qVzBVD9n/gAMbGvD+q2GczJJCyr+
FnbDvp/y4TBHw/1QtP16LmwIyydfCu8IrIrdEF7NZxGQej71YxJm1ZxYRugxN2Q99bo8a6D/T3pu
+7izc79iFlUxmoebnvFsZ3JZ7voAX1doQGfAeiGXRj5XlpPuUHh+xitdb/g8XKWjfZu7fEwcEGLZ
jcWepMM9mdPhOBQXtjMLJG+o0ovl4V7IOd8Klu2iAbrDhupF4cLU26wX103fT8em6rjKmNarWYz6
GBq9hqWv92OY87iLMrpqGvdyAUYG9YcCDykfbEfnLV+0ObWvUbZM5w6Yx4q0LIynVswHFuiN5tic
fN9k+5b2l6b3+rwHChm6BQKVMZMsztRELah7F5LG7ZfOjQqBBrEV1zj05XkVdnZre/xheWwqU7wA
TZTaJHWoT7IrlrPB3Jp5ys40bu05HNxWmEJX2kdQdoo0RYnJB8gEQ7DLenZqUQs9oOddwoTwapqK
9vHzJh4rBiGJxEXG8MH0LQa41Fym4zmt2HmZS7prEXo5gtKya1asFUkaRug8BBrahTCLQJCXtpns
oWnWPIK9U5L3ot4SCOcVarzbaOA7iayhrcOyKGLfUBlP6RBtZpLSTSmHPF7EdNURA/lxXngSeo8P
yGXrQGuzHTXfLi6YNmxxl9k4LSs82kDV2TSsy7KDrh4oitVMTR3Oky40E5BYIKWlNqHSkRcrmWGd
4DZcw6JEMQ+NT8ziNKT9nK5QYNb1VJOt7+qL0AeZwjPiKk89KAM6DWLrzVEUg15V+ewSUuG4cz3E
X+tXVaDpzj5ExegTFFXnEZ2HGHSnM6joJJGNzJOsH5S1IJDxMHXrweYqg8YDjmG8TEvGYjG4tzTb
VeMyxryDYkOw3etBVCone5HDB8iNIvGWtmrCxqhU4CtRoHzdIfphhAIUl4O/Rqx4Zwt/xjR5nX78
s4PL4whnl/04ISX94lTRuFetMBD8N6Nkr4MqbWJeV6Uitl3WeZbtGttGSRRNEbCEcrfgnqwCMSOV
6/JtlwmURGFCA6BeztH9QqrlQFy6W6BRPy867VfCAy59YaBjbIsbt4AEECzQnriZndFFjkBjOItH
O912IU2ijguVBq5a6TSv4b5cxymEfkxGRmLygQzFmFjLYpsXEgph9DKqolbN+YDUkD62B02z1UFT
q6HhO02aEshYZ+JAwxgp5fuC7F0E7VDweGsBrUDqlp2eKghz0BMFLcymFdOaB+TaOYRUKitoywLo
fMVYrnThXdLlWWwKYGfWhnniZhupaex6RSqeJ8M0JksENE10IIyQsj2v+BxjDys2YLJe6kmvOdrj
epo3U5t/+PhwHRQXxe0IXX6ZveOUnWcLSXAw37Yy86DWjUP8cdEzugzwt+GzbHZXoqFX1QLPXE1x
0M1iU9cIyEY2Kzms2znUb4EXXU5po+NODPWhtXMOFL9fC83lPifsAwXhblXpsYtJaovEjbVPFllv
axeEO1wuZttgutW+X/E+TFVeOpi9Y2tQMthpivBFxcg+17bZTRX090tGUxCnDmM4zGuJ0nd+8fcT
h2Hqfl5FhXzsE2HTkoHmyWykUBUClaKXsGErEFs2cEhiiKd8hC09Bq8FmynoGN0Qo7p4PXRjUhIM
ckjwmOTBwW1HVcv+IphARBmD5gLL4Fy/4qc5r7LVZGZ2Ab3sVd0v2zZL4xH8ljVBsOmrTl4tRr90
QESmzTjn3d6kb6F5lNdwABT2fuNsXNYraVgW92ETJcxn6Z6nPSy776EJNuiAuuW0QHYb8jDft32V
g87ELn1ZbRdR5KcmH85Gui1YUasim8u1j+QGBDCv2im49VN3ViyuP4OElpAaumD0KMNwaCAKm64f
LdV4GI5ANEliLC2VFeJEqwFWQphuPw6z3NenOYSdGNZo56c8XRXNRd0pSeYuyWqLFJeIxlXkTv1Q
OBXm9xFm+lAtpYnzvjiOxt/UTTCuOreqRn3FIYHEFLU2zht9B91pGBc17FpepAc5ELKFDZhU/fJu
0BYU2trHKFjqYx+Ot1gT0Nbwcobr8a2IQOzrWujPIdzUInoPdaSqgGfQegf7k4O0WoOea2VsGbsq
DJcrv4xB7KPoDDE5rLDhZD+XNFJLpde6zI9wZuM6IDqRoLoTA4Ic60MPXLLXsQ1Ksw5Aq+dpFLv5
UTpBLT3oOTygPFi1VWovw3I8b2nbHjXF57qQzc3oBq2Yh0efq0splkg5eKnlpDtbxEtR1hvnp37v
ApfoueoUoUC1UjP1Ow6kpa19Ftc422W06deLqZrHLixLeibfZISNkI2ao2QZlGfoP+yQklWB+yqB
ugGR11w21gVvUGs2RHTXLiOnqmnqxPl2H5hJxrQiSwKHU2C6oz0huTRb1zbBrkfjvsAIVE7P3H5k
y8sJCMY1nLHMjgXGN32YXXpeoIsGieUixV2+hyr8ToTVbsxHvjIgfm1AYJpACgs3Pa96haLUbWY8
m0NGUKGY6RdFS5wEwvJd4cuzCdN9TyA9WDSvCIfUkfGpjRf3DnX1Dc/qe5JGQJxR062m4TK17XAh
ZLgypCqhtZxmwEeu52UIYmCdPC7m+Q5ktWwdoend2AdQgLjsQLRPm2TMahrzLEIxyIvrT19++8zw
ui+ruTE6++31wz9+/dvZ7+80fnwh7u+fP77A+PffXpYe/vvqV/7hQI9u5h8j/f3Fu0f78I+38J54
kr++Kfm7c/fPXPwn3Ewm/2s385Oj509MzI93/2piwvEAzhHQPvAKhUT88fTAbyamgCNwYEgiSsnj
yw0C7M3fTUw4CAyH48CqRAA9vFQEk/ndxIR3IRimPIL3WRiH1yLkH++TfoYpeLlfMjFDBNb4ZyYm
QRJODkk4MxkxGPbxePinJmZuRAZy2sRj18nHHFPtcwvaPdEaahfkhiVvwYXjh9AB8dCw8eOuckCr
+nBXdkSsKzufF6y56pqljlNxXdf2XW8tXlc4C6FspUk23zroqkiYmXgxUK1Y2YIRBmbkus1BKZs6
dBUFZ6BHnxDxb3U7lkmwoCvZ+IPPIaY95GJZnYM1thYlvzELowo3oF+MH7TmMVgz23kaV3IY3gW1
f2dQXa66IHulU3+d1V0fN5BCHJgUqyU4LRPUPw5WYM7b+ymvupWmbtsui1aLQXlSQO8x9JoqBEKW
akjxUGZGbIrwWlcVrIQfCYjy7VVRAL0nId5U3ZjFrbP5qi7RS9cukI4zWl3nadcmXc1snI7sQhA2
x4Ebr0xl7y0BJxBVaZ6YsT719cKBlNtz0depCkz+ummaC71UEyi6xRzrXIQbxxumghwSCZQIj1EG
/aW99dZ068aDFtBnF0Gein1eYrGvQIOuJ2V4t5F6nEE5lfnOTcVFhoA4s3q26wqcWbq097QMHRgl
7GEK+MUCYkscZPOqxj1dtY7G4GhbkBZdrdKuW6M0C6D5yEFbRjw4RAK608wMS1yVQRqHXabXfVtu
OPgmkJyti313QDIHRT7PSAySXLiA1cwrQWPKymg/t9HWEQ225xBGqvIOK8lLF6M+AH6fYhqzoIIS
m/WzInPCHUdgMk/FvkD8ekKgvs21q2JWh0Jh18YT3LOydSFUXYPAHE2vKtoD4xFzXDlnVSRB+JG6
3mFmzqcc9XHQowzKn1hiNoQ6hnx9RwyDzNqURI15vxGZXeIFgaVU6Xvg+vQAHaoa4ExAbLuySnw4
+30GPFYVCz62KQkTOKdSKRB5uyxqNtU45jFKgUF0Ez2WguQXPvjQINomLO9oDCrHtJp0ol3AVpMF
zTYSAVRvQ8CuZqAfOJLMY/mmJHbT8KxTaTPDpFrVBLmGqjNCD+AfwLiNI18UqhuyaeXtkAHKZI2d
rtWMRKGyzi9r3pF5xcqXxVitKuifweUBuxyssTckJTe+HqP/x96ZNVeqa9n6F3EDiUbwCqze9nLf
vShsZyYggZAAAeLX12BX3bPPPVFVN+q9XnJHbjtXh5DmHOMbcxUJPXfEePt+k6rXAbIWC0jOglYc
19nXxcBgzTTUe0jWesk7+E75NDd7pt29TVEiBhXNug6f5IQGN5fJS6JnFDpd1+2TwWSrWuoLrzt8
SGkpjqWt9H0UBHOWdNUDnVKVkRFPTiBN9tHnmohmRzneg99EjwwO6IHjNsMxDfMrolB3oW/mY7T+
7uLyyAP+QrxU3M3Cdllf9yLrJS6630DVpqsKj86kT2tbegeXNiiXtUpRgCQGLSXWMo/3jYvFBbdI
mfEAVEcMNLqwOFvhDxcmgcVn/f4QhDi418Gynarh2zRG69wEy0O5hn3Bue7zMvC7m3W4zor1V+L0
+wypO5MkyWrrkmyIeVnI1Ba6pnUOAmXNocAXNILjttI57znudNgFZs/R9cEF8WAu0Ius+e+m757W
EHfCHPhLpkPRPzseYscML3EDk8dBxQcsQVHz+teWQQ6eSuYdujJfe7NepZA0R6Y1R0t/BSJSoeMz
tz0gjjyKZgi8cg6xzz+2ZtB5Cp0DJv54xy0Ps3Ju95x0v0Pj6ixtBjxGyNpsGrR7hQJSwVpMsAQC
uhuUgIDXw69geNfwM+w5APygzNgBKTA9Vg/MvKrvM0raFUW8DA9IvICSaRzfr7a8KROO7VDF+4ja
k8O5kqG9znx41rkYKjhIQ9Xn9YquA1VNkM0RrmU5P4bjfAq0ifZj4MAgeE2uygbIBvjzvPHEDwuX
h7WC799EusxN9EhLtudUo9FSGmgEaXcpU5uXlaKgfylHD6t45I9h0HyPvnzwdAtVvRqPA8OeVPXY
dEEAuX2D2m0WbRYPoSnaxJOF5AHdo0Hu8iikM3peWsF+IGrn8VZkSb/kkUWTHsxorGZ0DNCqO8jz
SX2C4t1kfbrUOV5JrmoAMOGsulwa8jKHRmB7dQztEI6BDW5AWzQE5uiVE9/5WFc5VJ3yMGn/pXMV
Xj2YpcMaJ+heVLJko2p2OH+f/dgMOZvTEp5u+JS2c5M3PsV1sUPuRHoM07k8ThxXaAooXLIp7bLO
F9NOTm+D54dncAm2RX8mG1jccSfvIyz1YvJ0IelAcbBBbNQeTNdV2Y8B7c5Bo507h2VYuIgHOwFg
AIcizqwGp0YPbd3XludV8yDLBJctns+zUR9m6UJ0PsOtcPEbVJQjQh/JpTbrzxjBOq1GnM+C1zsz
NeqmI9FhgSrGB5QySje2WPDyCk7AN9C5cmcvCh+01wYnh4YZHdzzkIg/oDp1EZX8fvCg9qemSTIf
7gcQh+h7Rft0IKNrd2MZQT2oZZ1vfgJjFjag9v29cBCh6FAIFOQF/JMLLvwl8dvxmAbkktQBlIFA
8Kxya+5PeONJX0L4oFOWcOyqaOLR6IYJBVAwQViDVlgY8tqAGcOBadxOM3lEHncqSGxAIs3vOB/a
m5VCl1/A28yRvM4Me4jfO1P0a3lWa0LwwYZbw482XJsF+5DdgJI9WjhsxwHLa8PSIkgk8BPwMywf
JhJAVqlvXWfDfGlXVYyEvMuVsJOUFNZgLcTZm0VWp7FGy1kFx4kJgitc/+FtXOVNeai6Exc/MNJB
dzWV2UVOfkc907u4svVukuOQw+2zRV/1B2sjV5CwTQtJimQp67OpmvM46C8WzpA+aQQlX/6mkDYP
Zb9Gd4LsAo4GuF2gF2EDjS323WmEilPWA7SwdMjg6KHLzbuZrtmgofl3DnvLUP0KBrTJiVqWvMIl
if11P3vQBoLKyHMzVF0+IHh8U0222UOOsVkYR2+KYKEqOZw7iY6+KvVeW/MHiubZK1ts5Da+q0p3
H6dtd8Nwcxz45K9ZRcbwNhrukr5KTjVKoLPpfdzMK+xM63FMKin9vKbGQOyo8HIojiGNg6xpIVy0
aZybgZ/Hqta58pLvVtO7ALpXUJZfzYoFB0nwV7OMKq+nyi/C+JkyOuDU0jsKkmTqZqw+6Jy5J9td
Cbchm8cOGqG255V3VVaO0E+nut/LoPwC7/iiePoOAvA9DVq09UE6H0NqIWd3WPQiJcdeYJPsVUSy
jFrIfDMP692ixrt0qOZiCRds+VCupx6lU7PoKl9A2IwygdirYM3Pa1BEizHZUPcnz0QlZKBE7T1G
tiXEHnTiQYiNFpSECYfF7UPLD8MmqzVKvTVVBy2mcyzMfdjUAnwjTB0mh0NpSb8nphyzqV2KmpVo
hFP3NpGyOcTDc+TET1LHMVwl3RfVZGzetU1bRMoHf8TIkzRtdK5XeZhjeRIC+4UXD8e6km0xoYvP
sJHvYRfATehrlfuwv7J1eQVSdvHVcq4YfW5Y0+ZQcVTmSs/LhiaAZd002bS6Eza+Pk/7bjzZ2N60
yqe5LDdhk417zWtTdC39ieb1t5VhUwC4CvYAOZZsTocTt6PIQ7tZd53Y8cH8NIBjCn+tmkz6Yid4
dOUMlczghqqolVjgSGPXHeL2wvo+KhKL61K1oCSlX6RhQG9o59/S0FszaB9ETyJbpyiGLh289fXy
4IE/LSJ0JFkoU1MkkWgLO4JwGJZ+zv0A1FOq5026vDGdyF2o53tsTRBKxcEPUR0vEthcldTfg2ug
cAEfbWj9bcbojlhJd0uzK6kNIEZ6XV73c8FpncBKifF+FwIsNNgP4fwVCDOA8DJvTgL7wDachcAY
C+fDBk1jlLWwNVBglc4Wscpj/G0niYYgPuCBTIxjzbZ3dI1fqqD+I0mdZnUAdbm/Wgql2W8hF5fz
ux7x25wtp75O3ueETLnuoxcONnacmSx4FN8ZwJjYO5w5gAmEXLaAGfIt6A++OQCMHAWhfjF11VJo
Zp4n48X7TTNcMCjphijcDjFeaDTAjnNWfHowzo4prd7GFhJkCDvmNC3rOYh5uEeBdwqFeBgnx7Om
rQlQLvEYRDIpiKbqQAP3FEjOYHFDhux4/UljFPuQktfcowHO/bEsxn7ydulYPVts/mtaxkVkfHtY
/aTMJnRoE3ipgi9tWECcryDKe2CTnbo6X+1JiY+oWbFazbABudu6MiDtfNlC5qe6wl47Nmjt0iXn
pF6OEvsixL9yvlNoqzwGh0DByAmgwYvIDcXKjxOpwDrF0U3bgpkxpvyoItcWIfu2SXhDU5TjgfZR
vGytD1cQsjuhduGyQIJXd0v57gHEO3psMLtadvWuGlBFNPWfAcDmEcGnNQ+ZPa62szvsZW2uAmKL
FnR4YVn6FEP/ppZAg+5CW4SiBczpL6/eMmHN+agQc3T6OmNTMuRV5dKMzWanOfatQa46K8M4T4Sj
exe+NnXK9/B83C/RCoF6GTSwBJqWVP6rIeCmKnBWZ02kyoYZrkwyufXQCrdc/bLO0eeTfVSvIjeW
f0xu0DsjeJl3tOgGYAAStXH4kfDKFmNldaanCEKH/GNce185oJfLaL08DUGA1FGzg8qQ7roFH+3S
lv0F6KR3QFtWZXE7pHud8ne5+I9l2qS5HP06m3GxStO6gmsPjS8froGHSmWoxJhpWDfYY3Ve+Ubm
idbvXLqHVcwLpJNV7jTo36xOoKwnDFrOWE5PYhrfatq+yWRA+eCAO1W28/L4E+/LLwBTMdDfu7mC
/RyCaSpKhn5uitFvWtSwgfxV8lTByplRyDH6OaA9T0cGVtBwmBZCpBmt7KVhcYrqVLcFl2LNvG0h
NfGpX4CE6QigrE94uWudV1RquBm9pzQOfzP+pwb8hZUahQV4ppdYz7nsKD+ubEGPyIbLoIe7hS/r
YazZTmqH+5uiTmXRyacW50NYPZVBtB78Go5INIsdtrQxm2eNRS7HouPwKHvfb2FFPpQWB8B67RfT
X2CPPYx1k418zJcurY5VDAtVmRwk0s+81u+uIfYMKolAjstG323C/7Dk0F1Q5a82H9qhzTrgR+eW
D3w3BZ53GTX0dSNw0za8vIZxWO4ARLK8NKgSJ0k9eFYANX1priGDHDx08sDVCKRDEzRA0yQztup8
XcRLDRcK7H0ZHywdz7C6f68hN2AJT5zT5KP2Ljx57lDfwmmE60DRJdVQl3dJxMasR3KhCvR8QGx3
zl7jtRlR8oxsH/zS1VTesm1NqckeSnU3cZ/v+xTtes0hNAytly/B2O9QWeFSBslF1+lLbF150I4/
QUrpcpIQAI9jbU7DwGhetVOYDSsxGfAn+BMl0VgJ7nc6WVAS7K4VZrlPYStnDKfrmXYMDpUe4puV
88vYLrnoVf9QRejJvbJZjzPsk+rStrS8A705g5QE1m4mfVgSd1t2/s86BkcY12Q3lC3LSrFCwbHp
dVh/5nHg2ciS7w60YF9J3BUClG2wHZcDGv0Suo9ohxDGe5BZEfiAgkZ5kM2443I9ItMhzwpdhE1L
gHtGhVBWAnZDp/g0cntvyuo5VSF28BjaFGcRHgSbKrcLoM4w4oV2jB2NH/tZmyT0wZuDc+jN6LYW
82uMp7swISpn3iMJEshF83TCUdoVfO1yuwJbc2yt0ENjq4ltfSQdnEVTnuaHdNhj55zWYjXdmy87
0H+rVgXDc0/Jgg0zHJ6Q721g/XdrHjP5kS6+f9Qjejuu7QHLp0Kr0TGQbPVJDt7X3Ffu4GssOHwa
azEz/oAEMTgbmLswIcfziNEIu8GZqmiYyh10P9Y9TzBrCyKnNEvT6ZGY8NELwcRIM/4IyFg5fr3Z
yWgADhU/RX775ZU46bx5zavB+wMxYoa8sUSZXt+VVSnkrmDeJXksccMw5d1Ira5lY/1iBVeUx5dS
uCgjpEy2y4BCygFL/F+H5N+NjP90ZuS/eBxwLv6/ea+/x1/9Z//4HykvTOHCsEJ/G8pA2Ga8/CPl
Be0PxUcaI1+WYArA3wZJgABY6AdJjJ/9Zav8bZCQ/xPEMDXwoyAJsYzj/5lBEv2rQUISZHwwlgUP
SOGQxHjb/2yQaB4JAvsacgWRDygJQIEChc183uYUeB/0R2MgoFh6DuhGHlQofiPw2AdKR3kMLQSy
FXywSkyNiFBKj8DLPoOp5jut8ahCoeamE4Q564UXSBAejtQSiLVD2xZUyHIFaHcACFVQDdSYsxpA
6NLvEtagQ2qwiS+2QtXm071fKpBPeNY8Sth9Xy6PXQA4O67ib+JFDJmMXkE3RqzBvjrx0FdjlfU+
xC+14DFlLK6ruJ9aAvikRmW6gkCACk/tLgUt143dD18obrjlPrLqdp0sPyRRcGIxuZmnCdTUT9mi
9U67IdpRlcABculrSuQBTMcBsuWQ9xALEE3JhONXYqd9GKmnbhSv8Io9tBwRJFVmjrzq/CLGThDX
5BDedq4GfqXcVyzfywbvUPpLuFc1GEpkv7JBJm+mQ7NaK3SyMYQUGpQNjNmRHHrw/K5aFGra+Ccp
0zib7fgqzUAfJCf3fWPsk0Z9DikSR0Szvi9sflRzrR/QsuoHF5H7CghsGcV9VovNOrhtggl8Zuvc
sVUesNEeHbIa6MHzkWaqtU72kawuZuRfQ6sQIXNleuNVIKHFCu1vxsa1WGHR3s6koH6HE9h/EgLr
wyc4aHG6t6BPSe6Z0gfH2tRQFH1YBZGHg6NafiMpuSmIEwAAfAbVuEmUGkJbgJWkem/YR2EDQ2OT
QKrkpe1+gQ8cgfIATeO9nM+8Iru6nT9la39Zrd1ujUGlAg0Fky70RYRQ640ffpNguKYKBUAZjKAo
+A24Soi5MPZNskWnKggBc3sfygNpTFokE5Zn65BbQpHblFW9K2uEuoRH+33gXLyhSyd/GG7nks2/
mKGnCKGXxEsg4Wh5jiFxolV5XttAHzqCFCVaHX+34JWgAIQ+GaslhFTWTn/JcMgJGIF1dkIBLy8R
7YDQt4WBQ2KS5UV1EIowIwnAo9JXCA5QFXr5ldjmGYDf7ayhaZVJGR7htPlnqdlbKIMDrV+txf/r
1lMYdLfIRDaZX4se5eD42Ce22/UMNbTq6Y3Xd0uuU/VQteUD4hel+cH4zrtIQqOIoz8OKa8DsmP5
KIEmlF2M5trHDQf9b0U9vecyXLEbeDgIKUR3ZJb6s0quIiHxJV78AkmkS2WWDxpgVaDy0ECr2zjn
nfZPVTV+ixgBCuNidg4Qcjl0YwYW6mkpE2hQfnquFfg4Eybp3VTrm7pfURyOkC5JN6kCisvb0NZH
3INd3J3aGtWGb16ZC7GL4GKX+hLKUKPDCq41jRV8WI7sBZvzwUc+QPtY0CZG/WaPYQPNTJbu2k3W
ftCU5yT81UbqOKpPlSD+JaYD0rlQyt2gCvQPQ0aggPEZYont7hKPPqNIJ1nEm2/Ha6QUq/sRiywp
DTqLAGEzEhh6cQDt/Kqrcq6wKSQrHD12S5bhNyPU283J+GJY2BXBUH+uE0DzdnixEhX2fCzH/sRG
7zZd4Xn6XgXkJK5RDGr4mCaxRVBiRyKOnCbvsqT+GeEi5p6RNYM4h0pyNd4vhA5EEQeyRXXfZqVO
ozPkn/slitvDADoOHRdcVs/RjDjvB+nzT9V571vTmKS3TYQ6G7zSUKWfW6IJ7Esyn+Jui1+O4ZDz
tEZ4QjIQdPCe5o5B+Wng8dZgzygn7mBr9assw2rfzPrbC0h5gPVz34bYhaA1FrjDrm203sLZP4dL
fFALVKISZ5FSYwQ+KAVROE8gsuJvxCRCmHVDc6Q5JLQA2GaLq90GL3KaSOZmY/e0/sW5/QNG/jXh
y7cHAwYeYvi9dNVjCAC2G6BdY69XmezRx3yEC/Yz159C5j938YCAbFe/VdMKX1r96eL6QbewCg2t
vhv8l5dgVhJpkyJB/kyFOIg8pMEgog0h8GX7AfLlTD12myhFi6SqPyAGP40rOw0wqZ2Nmn1Lowc2
LZdhhDk80/l+qrwHgQxMVpOWnT0BB2GeT8vCT4EI963nudxPuz9MUxyIBPXpuIZZW19EVS43NICW
auv+XmHid4ajAY4LEltj7K6gv5PHFO67QTVw6Qn4vRUZs7U0UVYafhdNbjkhAntoJ/woEC/bxjFL
744tyU3Qd1cEp6C1aJzdGjnp0nuayvnFj9iLNwU6FzFSBoZ+AHR35yhRn9yqLER4dO9F0IMrvFuT
ZGyJUeWvFAe2/2YhRANQRIy1D/2fEsFVnKPkZ4I5hiYCNmZVRn8Ctl7xJLt1nX/XqFJE82V4cKM5
BAN729AeVg5OjFxr/5iKUufOgulHOsO/jHF1bpNBH3wboNlMIUgFKG8QJoiOE7jmnXTY8hxXd54X
Fgg4geb1ZhDxo4RztsUUI94hY0w4LUp/uEmg0vUV5bAoPQGNePggvf85GgR1YzrfMgGNytLtfEq/
U+Lj/OqXL1CmDVjhWCu6W03yTkf3GiD8O7Y+TEna5crvzmIWBWfsjG3tMdzQ4dTDOdPE8RVTKE8T
AlKOnFPA7N5BrvQ6VNMzMh73e4U4Zz7yqDk1g73pOrmfhjHZJ6prEHvqcXAdfdjPh2GCUDMZzXJe
9TC+3d5NrXyNqM/gbHob1wanWtkUESn7GPegJwXWT7ws92zWH3EY3McEzLKTBEKGgwDSx69JGwOj
bJLLskIT8Mon1Hww9sR4XojYxQL8sN8ccIGWzC91jbingcOATmnt1VfyuyeByDRkZ1Ozo3XjN++S
P3WMIkeZBN588+Gr6D5gFnlGOWYsnPR3GxWj64N9i0jBOV3IrzhV3b5GrP6mR/Fohi45N5TXhQ6B
sxu1osQE87dny5vxxu/Uqgvoni4jLUCERNRXKrsXpSU9uBKrb4SBdUCQsSmsHj+8xB4fMZH8vpna
P10PX1h38mwGy28VtOR6GV7q2v7WC6KlHAVtuMIF7+y1U9EXhr6qfTlXB8L7lzWI79nAEAaOYfpa
LP4CIvhbJBFutBqMvVePcR6H/lF2oHpt699VnfMgq0HyV+1lbroHWelnAVQo64g42d4AEPYWuOLL
DFWb3A5j+5lY6GyRUCuUNXIl3reO2EMDbPw8gxRV4/oaT+aJMl/uahhyOIfgDKhqzUHkOoJIL+/t
Mxn6qy/dY4BCEuoyAsGAqmcOaXGt+5tkjgti4T/Kkmamgm9g7yjozT89rNz9tKq3nvvj7t0Di4nY
ew0PsQHZELkOMisb83pmiF4vl7Cv7lWQvsyUooWw6m5GeLpGiBrZjLpYKHLVbEtYL1vW2mtPyZa9
tlsKG7kfGItbMtsO13ZLakeIbMP+gdo5Q8H1amAhngr2KeYjHJMS2JPcUt9qy39TBMGHiR7sTLxr
NCLlO1N4YiMuwTCbC1qyc4SWxW+bpz7S71NkXi0Ma7flzj0XvIlQmrt2fgtLIJIIqHcIqkPAefWR
NYJwWcxe/RAj0O62ZHuzZdwTmMoGofcS92JUkoduZYcQBCtq/6nEDViTBzDdMC0zGeLctBKGXIsz
uRm+enKoW/fkELjXzWtCv8YthI8NFdp09ZQinu8Q018H/rV0Tb2r1QfjLClGhqRHGFevKFoQQdvS
/ryfh2zAAACDQQDTNhGAGxQiTdC9oK27gP8leSShuzcibBF7QntjkSoymDEQbNMGkBocjgQDCOQ2
iQC/KIpkm06QYkoBzNZom1qAA3dEBGH502CgQYXBBl6PAjW15u6vP1on+juEkRBAIyi/+waVGg3r
28pAqcNEyvZQ+c5BI4vZiTGAFciIFRbBpqMY6eNg1222wITARhpfkNlAJrMab5x0N9M2r8HbJjeo
v2Y4bNMcwCZ9NvBFcV1PMml+6Z5DOUUwBI3HnlpIZ3abDZFiSES0TYvoMTaCoX6R2xwJ2wdB5sIK
nasCWY5A2X6coFC2zjZIFkLMYT7GBiC657xSQfb2+HWJWg8cLXCyLXqBRX2/ApY5TmX0INuUnGtM
ib6yLQ3DUFEs2xyM2bgKITLyxLeJGRSjMzhGaIhtlobA24+26RoYHA3TowmbnYUre1ia+rZZOGZ7
nMSq3+Jy2ieNu0kXzOwoJSRVjikeE3JoWFp/TfYIUmRzn5eNxILYv24zQCbUTbnBWJAJMUf6ozAq
pAKO0GN0SLvAQbblbqzhqaUwzzLk0NY9nPgL0mxx/BLGdslZOl3WbS6JwoCSCYNKHAaWTBhcUrv1
i26TTBYv+NWmCHulLuMhcPtpRBI3wPiTGmNQZoxDUYwCxPfMGRsUzxmicxnTwQvoP5ho62+xTVWh
GK9CtzkrY0/8YsAckljX0U0XvpbYiXGCtddOVHWB+RqFx0Yk6ueU5l7X5YK6qigreMVh/zyE5C3e
pr4gjX+fbnNgYh/8pkjTIR9NCaWawgvt21MTswD9CjInUTR+VwG6bysKC44JeBN3wJsgb4KEfJws
5NupvzFj0+XhxgY2U3pqA88dk2exzbKRGGrjawQ3DcbcdNu8G75NvlkwAqfdZuHwbSqOmLpvFPSo
bjTi3bOCzYUiM9U5d/7rqgG1q23GzohhO8s2dYdt83eQ6LTALtDztscZODe4OByuI5weJOOD4+B+
iOvH3PbtI8AvC38OBCG4l2SHz+GuD4UpMOnBHsKBfbMujC7+8mtNosOo3XkMqD54NftA4UJhyuno
1rfRTeQ5TO2fP0bIAgUSlu6cOJyWSwcMnYbgl+b+t8dBBzlctjwZuv1YPawRckO1xMmBw2IqmtSQ
QpjpaWFyPXg2OThh732pQeeQ9r1y9A8JtzkuAiHqlrZIOvo/fQsYI+CqKcyKsQ6ASt6SiokiHTFU
AmXDcrGFBc+G7kq8DdEI+EUYUyioSpiCc6+G5qejzdEy+JyKgHX3WjCrbUT6XS/QmDctyj3CzN6n
PdRV5LdxbCyvlYBGtRhI0rH8pMw1+1B8YHxxeZgt8DDYQbcpZPbaG7s8VfC09OA9awmXcRTNu43s
a9WVYIMB/IQRfYIHgDzPsAOT6XfN+O739Dd8o+ZmREgUPio+wDLFhZqA6ES6OYD5tBeXJAW2JLiA
fFfJpt8Bt91Hk0BOkyCDy9TDahV8yERnUyRkDvUBko0fI2VrwMg1HjgyWZ/dKB5RrPK++wNcjh8w
/AD4LwGpmpa/0f291w5oGjhpU4SuReAR3oxOBWYHJOWfEKM6kCT3AT54BCDiJg3Oyxdh3ouaVbTr
1ISo2GzPMa3QHcCYTecQbMdSYxxM9ysc3sN4XvYuMt8mXSgWfYtzmfSfjkPZJkO8iy16Q4INQAcY
lDBNfnhkcVNwAK8QR29GHZ+Ae6mdTL1qh4Z9v5DpTrXo/0zWPXuxRzLrY4COGt5BX/X5VjEh3LhN
LuHFQ6TEF4SwcG/LBiUuDGcO0qisuMCUIPa77JYAyUN04+Bq8c66Me8leST1jyzj55HFh3BaX51E
hNoMbXBrKbQ3AjnRhGgNJQz2GDNnpKhePMli9GACbEn3FdmK7fquL7Mlia4C9R16B4hXi58p3j8I
KLFYT+aAwQ7IXCTDXKSYkpENf2XIiL/vtZ/ks91eVx2emJ5dnjRbhKkKXoE1IzkbLRhm8tNLtIYp
1CLM8MBhnCEaaHGo+v0uHMyrCF23CzA4Bt92dOHLUvSSF3ONnaEOBnOQ/aEONMQaOBERgFmMJKgB
LsQ1stnIwmra3iZEgjhATVTQsnsSC7uUcXc3JWu3uYObvZveCJ9hgIzz99JzLxrAMtylBjGcGU+Y
xOtN6jtRIAqAgB/vf0L8skINQ6a2gJP+KYPTxJjagaZhORm7U63x0jCf5X2ZxmeHRFE2jvER7rTB
6C526LBtxW2HagPMdKsxVEO19zJmt3CRc1U9zL64R2xe5UmHay0UaLRWl7+aHjeJZfo0JP6NWYCh
qriBmISe2HB25OQx6ls/nziCPkOdIxc3ZegMSRbz4ON/fZV/9lV+Ovv3t1X932Gsf83RS+E9/Ncj
9JDn+Otrrf7JS9n+wX/kTDASL4wYS2B4+H6UIBfyt43y3wzLSwKMwN6yJqiR8J1Q/7BRMPXS9ym+
yiZlcOsChPj+JzYKcnEwa/6fnEmYhPjWHHzNUYSWLgy2LzL6ZxuFEQCh+GqqNK/5ePWW8SJ7vReJ
D4HlCRMdYLJ7QQ7ypcBIAWC5w7mB+08khuIEaA5LgcMaYjZku0CeJBW5B7sY3QN2q+UYYz7V1HyI
+LZcHpr6VINhEAPJA6gGfu/nsj0qGRRu/WTkK/TuOPx60pDcQY7FnDq4xHUuAGOY8UtXGEpjUwh6
9Kt9RzEMWxts7pBkc/hjMPpBtJthj67EvVYrJkEgoCKn04BnwAgQbxPk0faJ9nMZAwQh3T7Rj9q8
KSseP9vyGUGsLFluafpvHJ3XcqzIEkW/iAi8ee0GmvaSWv6FkDnCuwIK8/Wzeh7uw0ScmXuEoCpz
594rb1mNfHI0Fsb2ZDkzjX7Pfax7uibOLjqwfqf001bT75IJl7k4K+2j1URYdSjjfMdidKx81uWZ
9CJ/iRY7bO7XzrJpnPeW/6g+XqX95JnFBrWv/WpQScw8jMcIjpbfWD3uxK1OtD/21K3L5TWmZ6Gg
nx/AzW27kqj6R+EcyW34GkyQ1SNuzNVFtaVDD9T+nB6dF3G+nf9J4YWGYjyNhXUw0zPObgxQ4Lv6
08i4lhh6YU3Y4+qgRvXJTYwDMa4poh0avzRL26oDZa3Jz5h3jIqMt1pg39I/9ASTsrGPk3BBJTfc
cMj6o+6cJQcWYMKs+vEMpj/yAP+JgrnYrM0aVcp07ZR9hn3FIlGSAp1RPQq/mcuQsCPu8a1OQDPx
UkZNeK9sEkmqHsSiPOv6Y2Wi67uzD8dJqNS+prrPaA2SotxgavUbN/dltBi3ycN/U7p7wbBd9OUZ
8Q4fP+auqiPqcXZtelHoRGBvpCXP3oh1g9kAkuUmjp+80d6OOE2JRIKYO9WEEwnh53sNYEbuPnue
Pxsvhmkhb46Pq3H1kAzTFjNiyqMarzPaQi4fVpiGaTtsaUkRy64tjQPd5ala1w0J1U3jrvtWNL+S
2KATLu7JMV/z+JE2ACgDEV5l2Bnup4mt1M0Osp43ol4Q8gx/Qjh0pfek5aQTcYoturvrqXTa8sXF
EdsVDCznGSJWsh1n0lAT5YSn4I5MNjXxExTsTZqLAMliSw2+V0hDt+mDIQBfpiDK7BlLHoI+oeoi
+XLAXox+v4M3ccbI0rmveWdszBZheZzTCLFhbV5X2wm6U92i8IA+iy8pXl4dl6zO3LJrAG15FeQw
bVfqX2L9M/SXruS/uDxMYsJGWYRdpyHUWkdXVDuLtCTTzaxHmk1hLJGK2LprUHsksN1j33bRME3P
04Bt2N4k9RxBhnBdqr653DkwbhpHvCm4zitKOqke0ha40XzN6i/Tq09q9zz2AFqmTcb0bRXlVvbT
Z14chvYnXb8dtUHWpzgidpx536XxuJJHl3hJFnNiGJAiFteh3bzE6C+C+Ek3kzXKlrBQHfLiN4v5
DhoLsboySC09ApeDH8WU/Va5LtrZzYlZ1bU4lE2GHPInOYkclXdJHNS5COpKD43W2hftd+9gapZl
SHAfH68MLM2DlEC8QB70dPBV/TFX8V4aV7zd4bxqwTqugYmH1OS4SES3k6txBiNAGgy4ZSH2Wa5u
VuUodFS4AgctvXQfxWL9Bu6FOe99hb94Ev3kUv2lX9JA8ay6IJe13AxlogeDQzVSazafy1AwiMCs
dB804AsycCJiPMa3JZiFe3ggq7Y/4Ew/W95UXUzLfp5m2kYtZnBkNcuDEMW+xg9Fn+DK7br+mmuJ
CrbY886zFHFuDoqypZF19Xe1y35khryCshEm3uwcSOC84qr2dnmi/Hgp+omVlIdZ0Y9EK2gyKAdJ
9NS+LUqLlDpBB3nXNm5LkWfbsieG7ZLjqfU81CXu5hKPs2/2xhLYDGch1NBBueM/rUeiaSpr2jKk
nfeF52aB7WU3vMaPXSb5PoyBFIO035ulpPPBEVwP6EcdLi9ipsT3muwvyVUv4miHBDYWzL4BmzyY
K2M9sniJJ5GsYpLXjA+zkt58bLaSAPZmbi36h5XBu9LihzUfdTqgIBU+TvZDWs+F7wzLljpPIw6P
8xLYj8cw0FOt0p/LRt13dv6vD5aBJ9jBeGiWcUTkxnhPKqijDN311tsQf8xkVzcuGNpxKh9Met5N
YxZx5M3iF6SBoEtZ0/xhXeaRubBX7Qc57dOcSaHbkY7OhsdpMb9T4iKPHsNd+g1l3I0iy7aTQ8R8
bNV/s8atx6grbePlEqtZOAy9EzgpIzIRWiUIkbFz/jjcCHdpSCJuhvxWptMTqBjnaRRAkDQO+8wj
Q1YO41WLHQhg/blUy2WX6SshocqVQUPbZ2brGIgZvBbBEEAYyyey07e+EAZqV3xLmiSByhDNHarn
fkLLu78ZQgetwRc9VK9EAl9WlaiD1blPqXgf5pwvAFVFz4w6mlXOZNg4C4Db+WpBBbRzM33rqoH+
vkl9ua7DTubSZXZErDFJ+D48Me2JBx/SVB2PeVb24eTqr4njpGd4sRAAZc4BOPx0VTIedKPZ9Dwc
MqN1fiCvqSYi32qFeLWapkRW1N4mQDa+Av9SHzX0nV500RR0y/9TO0TvVAddOdmmuXNnoJ1FeQHn
mF4h892jGRcxuMDRKgokb66+rM6WW9eFHNuNDItN8hgj7+hsKFthkTiq0+Zk0HGR5VzqYCiM6apW
5m1JCiuya4yXGZ1xkJG57HmnoMXaN5SxYpeT0N+pnXmZ2q3QVWTaOMeBOvQqSQc3tQ7WYpjbccD7
glE9mmPmrePMfcwfW3xVZPIU58kr9jYwYSdXOC5Xnj2EwKXwxebDRfCHuVFdGeaD0QX8dNSAkPD4
6fIwd369Vb+Zk2oztqkQBuSA4GMMIba0k5c38iybDlfpEFbZ8lzk3pcY3Ytuyp0ijAf2/vowiJpQ
0ze5Hpn9wY2lDwiIOQlCHpeRrjfUQkerjHJxqg3Qq8mOsM9WJytWKqhfmZ+4Pnbe7XiX0chzVOte
G75WKB7EWsZr361bUhS0chxoGPuTBptoeSjTz1T7sZujof0zvKuX7gRFQ8lPkPY3t7ohY4V0FFfR
6/yQ1yrZo9R6qrJTij87vxRDi4RX8Z2kQY9psdX90X6Q2mFYEr9t033ZHNqkDqV7iycCSXUd4YGG
Amt+LZbYzMju0rAi3Zj8Akog1nPQXMdyyD7rAYOfAZe54uUtQs6ZTaIMIfhMaooRMgamy4+lLEKs
zKqkZV+P6KAYD4qtbJJj0T1RQjuTeGuoXQdvDRX7k7gTeMNLp/UHeCnioW+LZ+COeNzxq1cHo7OD
UX70Ujyl+XXGsNLHkV1WIXUOI64Vs5WCNoX0S0mF+E9J/DCOamjDuQbecnImI2j6A1DABkmK4FVg
KurRVI+21jybGqRPy/MewIwHKQGsQrtYixf03YeHr1nFxAx92/es3aowOxRIz3K55HjyM1LDlRKt
fNjUPs0OrW9RrXc5FiCwdm5VE4elnPC0o6wPe2rt2Y3MdnjIZsy0fEO1t/oiPqcDwZr1es8zSmsN
EmfP5D2dHd5XeOMVot4EqwqpmpdK5ntXfURWDEawPrGE7Gb/gJA0RgRwflfkjOhgzgC//HWGGWNh
sqLhYnqejv9G5l/LSpMkymDmFrOdyQczh009F0fSSlJA/XrAgYSV/OSUZ8ng0jWbs+PuCvut3wmY
iN09ifk0ThjNmH/oaOSk92T+GtsK4nwSeusQlFx1cXX/YLQ9GSCSyTH0gGuH57qR8tILkMMmIC6c
3RACe9QOjidUQie5phWPtzUhkjoC3Wp9HZmlci/7uUl+plSJVNjbuXUDp9kzXXjIsKffwVe1blGm
2sGANkfpkmENId7mAji0HrTmgSz5RlEe1OTJNR/kBPqRkXMKVWbSTl72oc/YvElYqcbOq/Cs2/lh
mk1fwhTAowbQ8dfOTrFj4x9+dEHi9Dif8/gTdqev8zxbZwqzrqfqLbbE1EPDHGCdx9tEbZ9ksdzs
FhbtfDA0esPUiWqCBbkB+BtCF95y5rg6U9kz8Yg3V2l2xny8h5rTPOxSNLaBmECNM2PFffBQ1HRo
w4WYmpklGyW3Ic0aB1U/8zHm9soYUPgdqeSK0HdWvS/1RdPWPf1O44BfwybTMPZIPu2EgmCyjm38
Neawd+wnaV8NEfP3U5NQc15wPCPLdyGElj0+EHOT8da6RO7Kd0vIFxMbFDJk2CxXXZv8ZVE2GCiv
dTvuYRBtC+MgalRJ9Zx0NIQTde7K6IiMgBtlUpJ/e56pfIwU8AOyt2FHxphHCpLu2nhMYs39OByW
tn7uq9wvyXTDE73nz7e9Q5BNtLdBMfEGMDtcv+fOuuh08HPoQTReVi2s5yN8uq2hvWLQj8z0bg1h
KlQ7Q6DZUYEkMbeKD3G+Ukk9yKcFK6VUfnDcBCWDA1oMuBd0sBNkqFmMxAmrKM6iVmt3ee6E4j4C
s8r0mhgkWVwsRaRlY1L9aXOtq4/JdXd20u4VvoEu0a/VlH83GUe7ljjBkjinjmH3vDc4vLT8mui3
DlKmk447pz+ta+xbqU038dLOyx4Q7n6xrJO+F7bYeeZ6cBzluJIV9nDrl/TwlRxpIZsbxwIyZX8D
soS5VfPJKIBGLl/VNNmbtnhsuZjRzU9VV/tMZBcUhbk5LhrZeMwk1pPlPFs99hIdRn+Gx25Zind8
JscyFdexCB1i2L3NiKfAT5py6zb6o6NCQcV1ssSM5sFpZI75Wbk8evMK4fDscDaSxQxr5lb0jAug
vsZPsC/kprfrvDwAfJNZ1stsZbysA9UkmhDhx41NDG5GiHZGfsX9q15y0STdMY2V38VVghnOQFO7
j9DrH11ayKpqAsX9yNXHxBMAEn5n+7lf30VuHHK3oP59seO/MgN6YhK01zzOjZ7pvAyNjpRgMzaP
MjOP2vLXSSsEiLqP6RISa/5pczNwF3yKzOa4Tu5cPwpZmAbuPGwqMQb6Is5pyZWjEUcp+rDHn7eQ
aVPnEP7rtczqbCMEioR8dxnkrdbOwyoxeytvMsaa+qpbSaBKZ49P2jfMp6yK1End2vfXfb3cCREQ
2ZFtyiCGJ42D7lUzl8dCJwJWf+Sesk0pla2spfb9N3tvS6keExX+ifk3oBxhn2yMKazuo4B5b88H
UgebwcSoQ24IDSUUxgk5xe/Uc7zsCpdytXSxl36rdRyUIj3h8P/QUu9CBG9bOJgl7zfZ3AeZ8aR2
eJx787JakeVwdRJRs3TGlSWNaeLcpam9VZ/VP0GJnWFBnigzAMFEaGZd8+KW4yFnXiXUULNE1KQ8
hUJsFNgGhs1XrHcHh4C5dOZT4yDQAxzx+oviPtp3+9V2af+VtfHekJPIobo13q5J25PamH5ON9bG
x94gXd+mj/HyYKSCA5bD1bi2FlDGWr81E73ig7E2t5bcTn5oqh6pvuaTe8pgJcwq1w87PdLx2QSY
akBUHVrSjt7fmEZJG2+aFDZ2AyE0jYEGF5ssgcmrVqGi67ese+EeFflb7H2Pzjc+W8d7rvQpWJdl
W9XaoRr3XlXtkNcwlmrK+9qlb3e7l1gb7prVNzoSYEYDQar0ZdWHtUGo/DDVScTMdevdXDsEboM7
GyMxsbCtF5/MB7u/wjGm0RyAJiCPVuTV5EEsNzjkTF2YumJo2THBZg7F4COb+BmmqCLqSXPnjISH
MfRJvD2GzM9ZZQV2gx0efzf9lUbuHDQvhwcWljbNXgGtkBd6qEZ987g2gp0HZNPa56F0zzkjNrHe
B3U3VT+66Rgm+buX4U5d9X0/ToRz+72TjWe+BnzSv4lHyWbC4OHjXAX/4xzUXRUw6b7J+aVgs1KT
OJzGe+UVrv3jrAMeNagJ7XuoChf4HOqUKrXq/UA08i1IFg2G4cUCqK2+adAFQMX+dOlfCRlNNw60
lcEgjrmgue0l8d1jPckjvD4MRs999k9lfsnntolnQbdOJhN2woyZo8KMk+gP8Bx5cszR6pUrwiQL
9OGQhk89NACO1QWFcSCg1y3XAlPOYoG1IaPcokksGPaf1hK6a90HCTYhk5lZvOS0/uVWkJaqCHIO
xTU3mu2ckXwZ023O59akzSM2wSe751+hJa2q+JLIfPsz3AP0leocFcjIHnxvhXpIqBuH46hwoTP/
azj6uJb6BT6DEaINUbP2e5C14agBJ8Pl5WVhQq/soQCMJWKpJQ7ArbOpCCy5s6GlgTbfxPXVasDa
OUcjAzyfnmud4dN4nZb40BcX0+MPe76ZhNK7Y/ORVUz4wcg/poaoY57vnraukNF9SNhPRw/CtsdO
Col9aVqgFjNHhQfSuL+uDm91RJmriQqN3Q6X/k7cq6j2r8T2nK5RTupSkXo4ovDmxI0VL4twArcq
Rh++UvyQgRhGysWPlXdZLD+F8AK77SOpf+Ed59tYUaawMt2xrL7DXa0SgtoZpYJH4k2x4F2XlFCA
u3kMc3ueVhURDkfuFE6y3gJrOs/5NVu+nEyysyDZ3EXfe3xOupw3nOoyrqi+C7r2A1ExXCuRZp0n
iJzJcpiGE+zcreu8W/Md5gvaMYm88jrYe4VZBpCaLTkOmB7SH19zBqKYiBDXTxUlRtccW/uslwuP
jivYvUJi4eQ8uFTS7RBHrfla99fYGiJ9VjAXPbfWJ6PLbcnfTc0uJSiUOhHMRySOwLON0VRaAQbE
hNZpLH/M7HWdlr1jTNGCvTcd+Qj68cPwoOKA+E5IVjLOcAsoVjBRpdjoziknTKZeSG4EDHRWdYnm
ElMokiLTs2DxlH11XhbqO2f1F/smrUOLPJvMuBzUY6d8wv/ampz+7WEg79/k2CAAr+TJrzH8K73n
njZqrJ6YC+9K7Svtbqv4nrxxNxUUQpoRmMhqrjQidX63vXU7DPA2s2OXHtTEDrO+2WOU22oZHiNF
ObHaJOj7lC7d3VowkDh7Bgelxr0NU7fhooMIhidf1hWOXRZB8AQsltowXW3sY7n+0xZuAfY8LNqX
I/aGyQmskFufiNXhM9HlLpvjl6EB0gExA3vYJ5sM6rvcq2BjRv1c15vFuTW6eFWdH6gwW2OA06Uj
A6jLbi3qs12ATaG706ziljnWIde6vWRsxt6plLorsbNdPADNmEIv/aqm5ozNOV4DuypCXWsZU6xb
d/IzZkDuHIxQD9qJo2LNAeb+WvkSeG59xErfds8zlYxBGB9uB8/nUwH3WY5Hw22hwVwWSlS5PPTG
tItBJa0Q5ZBUuDO6N0DcdO69LzUc3LJlbYaAesH0psJvvbw4A7ijDocyGDYHMhQC4wjX0WsPmD/Z
KwAxSPtI05k67ZYWjN1BGlXZ68C75MSxX9aPrfZQt8/m/H03MfZui2ay+J0yMcmzAcAdWcMB8fWv
BVvbTckGkefE7BPe7GM8VfwSMeImE1gBL9CW91W+LdARnEh7j8cfDK2enAPbqncyeSFhfivfV3Ht
ObNmFVaEKfHR57zOKtlUudW6Abl3PUzmmz3gcoB7ghHsKVm/JshHQ+Oypqo/SRTMAlqm0IYAGXeR
Kk8c415LDCZtA22FruAu4gPM2WuZoo7Z3Okw5Ka6jzrEoMQjPL18sIfBj9lHcF920OpK5E5YTubv
lXbRzF+XiW1E/qLZ/qJXh06Dmk/KCIeQkTOFssuPCWHOST3CV/LkJvgKZX9jp86RKv3gdtp9JZIa
6mBk9fLiOiCV8TIAvtsPQFqGI8usXvFRby3ORTN+E7QE4yx2BVBV1EaevuDSToLZqdG5lWeL1jtX
DgsooXr2fLpKv67yF5NJXMNimNHBm4jzYNCnXQ1+vHh22yboIQXQ/YVJvGzZUIPTNabYcZ9TEOvg
WrFDVmDe1zuWLhrsd8AkFJBpNDnuedKKk2U/rgMdcIN8SfOnijhMEyJ27rPtxUHufpTd25jbL4uY
f0BxbbxLDXbOGDuMbEej0QMEVl/KQzscoeMhU0Ns0TFBtkExvHiktlOWRrSh3j3o7DVYbNa1TORw
GG/Ht0a/ZhoxtdJ4ideaqItM+Sop6BCD5R+uL9a21Lt0TXe5lG8x/+9Wz5IrUYUOczB1HPYLWQ2Z
rn7b/fZ9Hgi3Pwp6n1XkePZ94Bsg/EGWmYyT78f/Nec+6awZtJDcestpkPEel95mylM2RqBl49JB
6Ebc3PN7WMHeG4JmRB5M1PxE++AijOQPJ4HdPyXjSV13mbwCps/MWxpqXLia/OUmVtJrkb06wvSF
G67dW14+uvnDQsx9eKga/QiwdnpqhyhJ94MX9i+auQftSzK/UHYwk3qv2HaY5l30D/urK9efotLC
WaGyS82wB4yrDT3oMDB8qZ35y4gWXlc7pQXjsPyr4KvaWUfCuQ8BbbwREN801E5M7pB0ncfJfRgQ
OAgRr9V4VKZql3ThxPk+rPm5vvsI2uUpw0DQ9fmXt+iEXLDiMZMxK913NC2Q7M9ptQuYpeA++GjW
IpynOsiZxHey3RcUG8wNDyoDh44bVrcoo4CdCPdW82IksJDN5JCZDHW54Gsx70oIJyBgo56ktxF/
KOufzdaecp25Gdttr6fvFXmJFZZC0zEUZa0RtVUR24S3kjtIIZgaRo7ziKj3MLvKV+LcFK9+MvVH
cziZkwtMbsZPj/Jp66i5bwQ5qAh67JqkU/QnZ1T8Yll2lvOta9GIWj/U7CKI/6nLO9U8tEDnzWi6
baJ9qncz+vilT/LMWWAyTG7hqRfFZcivpO8QdtKNw4sHUmjj1MQjenA1Dm1sO322xZedmX5ajjut
5awHiZWUw875HvSUJljyw35I00HtuPsxdH4rj5n70mgujvKNDOSqMNkC/bjw7erH7NOJm2vG0iX8
CXk5XJrqu7E+akzaQ5X+Uzouyyp+YEMRVvlvSzl4I0Qw/TV11PPQxLuBd1vR/00eWHDtjeobewkM
KiX7dcaSVR5dlDOkVXIkzZnpd8qtbg6+llJOsFqPC5156jZPbVasvSTVH4u74PJdK+SwwliuuUZo
iluSXFQwsekmrXp686fGhruhsi6hh12Rgr2otqJkkR7YltX8caFRuJO3Y6/Ic2NhDzU9Nj06kTqS
l3khh4N0gJZCbTd5b3b1Z9U8g4ObuWGOBtyXYVxDqeR27ZDVzJKBZowdGXcHtTZulcBMlWecGJwA
HJH8WmjnpnZj2eOZtUtB6wBKKe1oKi9OizustfMovZO0x3lP1OqQlDIalfTWNxjpyFYNyo8+eEHn
AJCCvcImK8yvLFfAr6rdSdsMWodKBKw1MWFDKHX5LAUE/xTAFo19tVQhWMZS7tLuI3dm+mp5VVlm
0sPpIgno0hu4jIwGc74SeKOUerVgl7IIiSUHmxbTRd11Z8OL3xZICKw2zLTmyL94bAtQYS4/xdu4
Pt8bBkbyH4PNsyuWyNFxiNauRPRqaXzo6v8oo6JKb18qzwhzIKZP44iUF5vt3vJ+tXXYemO2E0OP
E+nQz0Y0tT1GSdQqzAf5+FYW6q5olH+Owi4I17s1LUMmNd+6mnnNYvb+sLmMcsOMiYYiEgBE6HbD
LAEdVieE96NmKU/YrPe9aPZJWm4TvMkDmkDTEk4ed2o/XRpn3E/p1fhtEH0ntfxyGHnwWLARqoIK
XNduRjIecQSculH8zXVYJhgvQMaCUd2zyiZsrWmXQL1obNSebJOk7TmVR53jLCGh3GoOwj9zSWuy
98YINK04NssdoKuHBInu4SB2LnDSwBH3sxGnac80tlqVbcMppYnh5s7jjxEPPus0BVxsfj/50yq4
YMoaJa8jlJfuFwNJfvqOzZ7ZpnacEAiZLTx5xZiRUIiJLLM8AaNVNT7hFwkEOQaVUsK4782z7K2O
SK3o2vuwTgfo33tNWZ/vhIymwK2jqF8MBPwqdnyqz32Ld4jpJNu/HqcJv3PWPgyaODkOvixV24+y
p6P4cKceEZ8MHZuySMbcFyItTXRnwKB9kk6m4S6bwCrsR+KrePfnBwXnRvzQkaMBuYspbJa3IvU+
hJtQ98LSmV60knU6BNDtcQqy5BcUTtDz8jeais1ZDzrzCD8XZoV50vThc64UDCgvLHIiO27s8cdy
BIyRYjFljgOb6dy6/JvX31FR9lRM/lKCv6wx++jkTgpZ/zPTu+5NIEnv9z0lmZIeKUsm0b/W9y8v
pajrx/3q/LnYl+pm3oll9RucRzVYHBtsZoM5qHTYhiX1V0x+IGFcdhCCRK3IamlS+rDFN7DQaE3i
ZvgciiZKc823B0at+a4lQ5sPd0LlhztwNwnE6CRRIlljH27CGc0CJh6bWfyJl4MdE4PS7Zb+cRjS
c7HMfsxzN03mvjTXoF8lVovYdjAgse8DJGWsAa68D+ES5ZVD028KknP3ufMUFuJimevRwnWG8wLQ
unnRYl7uxS8KVhVm4zWJox6Hdzw5Rz1LAktPIs3D39WzRxOJHj2EYDmOt6EN74uhKlYsisY+ANe6
xlXii2+XF3LEGXgfFaG0Ywtq3uvmVZn0azncL3dkhWx6JAXOPj5l4znuU01vHhOkrugMa1v4zWMn
EuahLBQT616xFJ57e8tH9gA3NQLCh2l+ZBBp+AUYbF5yJl6pFeCrfmTI8OpQ/ArpoM2dCxIY5Sif
26E+CCv+0U2+4mZuo8yUT0phfOg9pZJR27seDaZSVbYrDYS/i103Kpd5oSoinSxh0KiZiueXf5gS
Nehz3TcB60idLhz9Ah6w067IGt10ydyFZabGXkkQc9w0LOgi87Am1scnh4YQ/2bxGLLJJSyL5EWB
LtU5K+6X1n/o7nC+1Ni6w3rI198CA9vcE4VujPc4x6rMDl3zzVT+tQgpMw5Gr34H+bNLANZN3e9i
7Ayd7iC9DtyfxFb8FvaY0J+VWYuWlrWVFsnhBIc7zENnOxDCYeXanjgHWwHowPHRDdVZkwbY+3xv
wu0TeOPM5GaAC2ansSpDcK77ClKA6L9b76bnSsQuT+LjKZP9ywosq33S56+pRhQyg9yj7zBzf+HJ
ThqGL6N/HFf3n1MhpHAzUMoOMx9J/dWQhjGkdUur6ZgqFm73/NxkRNBBFixAECVDdcPKT4vsIZBP
H1qlbbRJIxXQMICxI4VBiUYl6Hg7RTnPzUQ7gFGEw6xdh8d5pHaxOfUd00LpgahB8A0O64CVz/s3
OemHQFpvrILDxBjPgsNvXCR9wvy5xhwL/XdTgbrp6+K+ta4wxIUD1bJuqlIRhtd0uFADHhUZv5em
tk35NKsL5lDeBnY8toRDxrW7dU16tmYDxCBgpl493u2MuMKngQW+6o9ErxXtYV3Lr55k1gYW9gBV
7a53C26a0KRSa7TqBKuqIoZgmW+Iuw+2NWbHIiUWskqaV3tWXyfP/E0K9TSk6Yfsk+bNTeaAvN9r
7XWAuhWri9Q0Rb0FQW3m9rIDeY02StD7bqRKnizFI8ahU/jyEVMjbBqhtDd1YjJKAsAAVlBjB5XG
YH2OsFCB8FYSZIBJJr4X5KCIpxXMilEVyo/aBV7dEHGTYxYugt3WTHzuSzTQ41bUu5mx1A6jRlly
GsRAwWaWNtFiDb8uUE+KRtd7ilk/ufXYZ23mNa9fZX43hZoe8nGMoTJqPRlA549r2I4sDfQERizX
NLUjURm01XomqrmKBI5U+5by/RY9OqC1qHewKaxFgzXH/X5Ni0DV1sMQvyonLUX+M389doV57MlJ
oaI8zs18pPIJ7vYLvWj3drwEJRTnjtlpda/Q8fDwH8QJaW7V/OpyX3pJpDssVQLKoJg5K5F1vGf5
vo/fhpltPuwbValnCZfUKm8Myh+TfKbxxlFLllssp/gID7B8NiHqse9Cfa0ymsXqdTG5bESeX7p5
aH0zZ141OD9y4AizZ3N6Y31eDdmsJuhm34OgNbaW9GHSW3rDEUbi/URo2C4zllHhDcZOSrbsWOk8
hnDhCIfhRITuwZCrKYQvc2KCccF4ZzZgZCQLXfDcIz/iQTUoL5mp26UIE+PWYUmGao+9EW18xvmo
40rS7kB8cWCz0HeOIBVNDXD1dZaQzc1CedYI7jQAD9hX4jDHKFSavdoILPvaa3gX2rR+nnG+LMkl
Y3RrJESb5M+K5lbl6n2BI+kKlCDuPw99LV6XwL0HUebzvbBCLNyaRNVZdEVebyMkU8GJHZIUQg7n
gkHGrTHVwLG4yYifIMYyHfc1+UeQnz4XR5/5AhgomuDUCRNX31OP1uUl32BQYCzwe7W+lIq9AIx5
ygZ/hApw1C9Sl6rg1zEY9bJhvU0sKAD824m7uZvZAd5ioZ6jPjvM1mdVDywGG/ex9SPxZCsWvhzv
Rctx2BPkgSfU37cOJlz8LTp7pHPC5/Yun0Kkz+1MTqReQ82g+SalWLI1YWXOpyCYu+Y7we/cZPY0
XLhgRftctW8uopFU+/3dx7o2hyY2Gd89gtvceCCcDWJiDTAAFgf7maSRjLdVFxk6Pw68gcw5cW63
DO0qI/cL9XNSF5TGtwbRFhwqIiT2lfjZVtkq2LzLGmmXy7GHbzKAR5lnLnTYsxVPrWd6ntVHvf2j
hVAoDrKF0x14KW0zu6cdrgvDKfbiP/bOYzdypc22T0SA3kzTW2XKV2lCSGXoTTCCDJJP34s6jfvj
9rgnDZxJQlKpSqXMZDBif3uvnTLRJ3iD9FzLU4sNh6bVtUfEvHxGcZo4A6uLmZ2RMLyYSCi2u2La
pSrej+5ec9IPvI/BemoJ/o05tPdp5zPapo02JVMLG5Hj5zEy6Cut7HUUtnsy02uDuyPxs1X6G1l0
XakLfgcW/A68MXD438D1EOl6jC9Mkj+qFhdAc4vFwzJAMhhwYD8W4rOpCB4wvagYuZnl1ulBoBgD
cy/sCJnYATNd2/0lRjklFUlRYoSES8C05akZPb6HV6XB/NyIXT9kmxCT7eLEBJPQh+8zorRnPbQy
PzdELsHUYNtGQWx/5PIoqgL+wom68zUiVGudk+GPHd/be8zcluJy7PHX0WQfyQhpAmNMpMI7a5IC
ijN6Oz8ZdCX4abkxOqDHLzZmkYD1nq6z/Vi+UHhwKjiip+3zpLdu92uGSTTad5H+FtlJYnLCZ1To
6xT9oT10ayX0M5AfxqwRcod1NFyP2dx5uGxpI8Q8WWM0/hPJbpkBH0su4o6TueGpnR/99UtWlxmR
c/TWnv/HTDkY6q2a+S04wov6lLuE2dxXc9zH3M76VJ7ifJvGpPZfa3ChHsfQwgbF8BcnKBwgjk2H
xsVYQ2QOhyCp9bgc15R1M7VtkNxS+B0eDmXXOI4sJb35aIhtYOCmsW4ORxZJSBRjWvfDSnwACL8S
drO9Cldx8zbqM1nHEFgfnOzlrTMzZc85Apkgdvz2cyQJAp9pXOS4U4SymSTkue7DVANb+QGUlBvt
yvaGXcJq6WQNxxPeDbmkC5qtnbVuq6NTvMz+H0lIuvzwMHyK301WbJpojf/Uhz1rxK9Oi5HEA4Z9
CAY5r4MZZj5ygczG9h42T8FkkpmnP4WN6fBr0m2yVJb5R2sC1hGEmbWBoLQSQc1hi5PQDl5QSjQm
Nzbd4p4jXkp0nF+ROYtjuj/9GeyLN2XgpXovfo68m+aQFJASfDMymjk1WrstknGtxfQ79aoQzgEn
KUomfnQ9Y8qsaRgI9CZSDVPzJkRBDkiUj+EDo23vtVcfNiXP25oWg40GPwnE6lH4dfLklr8i+qAZ
oLFUGa4iqeTbATvH4W/VTu8+cBNGacsr+NgQiHYy/1kSad+nvb/zEwgpDFa/KpE25PdNEtmMZhqr
RXPrWfCN1LS2qa2THRm8ngby6JZYtJn1ryaXvct/xAkyJiGPVsbFgH0i4ucwrkC4tZlI0yyQmV8U
nhzq+qkuLn00YfdkwBT+DfN9YN6npniZCBH59Xzq7L+xQtPUQNv0XxVQuf0ijAt4AGAuj9CO1nii
Azbzb4XG6uoTfOq3vYMQh5VG+8Mm6NXKd58kRpKEmFJaUlhZXIkMR4P7EEUfBrkdY/geLC43R6fU
6Mjutkj1pQPlRB3FqRixn+Dj1nfQRfXG5iCrMvNn2dkPc8X8XFHuVcxxRG+FoCUMzIFDNY4KJXQQ
n1pdI7R+I7fuXa8vLsOwzuN0vouMpk6DLU8V5Nwf/SqlKc3zzuWYQx3rpndlbGQp9M3rAa6EMy9O
Iv1DXhjRnp1yQm7pktXFQzYsWJgF4NVYYMvnwn8uSVWbgfA2jUGM027b8UiUe43/m/OKLWh2mQHX
aJKgd6ooLjFjToio4oFrwVrZaI074UzrUstxV07JW9gOzdWm8nQ7FCEQ07m8hA5EiZnR+FPsPjDA
espKFZCLIxkLLqFcAXMm+wWlY2Uo/9ZVaOUUukDeznx8hSertseN1sAaFtuxHKf2Ws7Yz7FHH2Dh
f0U2BgU2xNaePd0xCuTMKwVXwniBGJSGxa1LKuosOJVtc0MxYapotabLU+Zfk2eOyK/FxpCwdGUh
GGcX5R8knMWPgy2Ty5aBCv8hng1CPtZbk3ma99CdXw4ATRSOCP7Zrou5v3cd5hm/x8CXGc2pYuwJ
QqrldudA83Ryax+nAaOZGkEiSw9A2IDuiTSEug5pdJbgRZI8QeQYAIl1yMlL8stQ7XI6YaeYmKPc
caKW24BW5VWWls8EMQ74JdhHYPycBdaEpuLW31nNz1oBkCmzU+Jy50vS4T6NvnNZotdat+Bm8+jQ
1xU++mLFORUScoBHek6YTHPvszLsDqNo2LnF2fn7cxecHXJE8TyNBdPB5aEoDclpffnw+4vfD6UX
TKfc1mBXvj/8/qIStMJJh6JAEUUnDh/aW39/OGG3qVeJRYTRb/JuzYGdnUzDTFOatXnql4cxiOd/
Hr6/9p9Pv//0f3zt+0+Vomn7P9/Xgp88hd2pcXgLQuNTdDcNdGojFub5xjDQNQJH3SMrIa2QseFb
taPTnA1h5v/9oVkFeLsjs1PHUMQga0HN4Txszv/8gcXyapJWgNNxMlpNNs4z++n0z8NAh0auQUQm
NjGdbkHffX/U/r+P/vk089qjgyPPyIfqnNLv/c+D41jF2g4TEASGCy8QyxXCrHdmojbvsUbH9aTO
tmEQL1wevJxZn7M8/I+vwYIpj9RxoKXnAbdaFZy/P+IcjwxVTGgS6Bku5xrwJzUVMGwRmn0H3ExT
9wE7MFXq0pegdilcq3eN3eYHBNB72nvuOYQ93bF9zTxmr9o9G7nz/32ejsl8Tt//8w3ff+v7W/ua
qyS2/Ho7m6NxQcP974d+brvznz5g0BSb+fn7QUcOJ6H/fO7wHDAfpTX26pJf2I+x+anszj57Xk2s
JgwEhtbSe56H8L0laH7m9OXa7qNRV9YDdWBbbQCsGRy4Y1YuH11HZSfGth82uSBcYjjUMbaEe604
gHjdWF4TTWi1tyN6mi0cymR0tnrEkeVaeXrxc/sTg45HNYApVwQsEFpRMM/fDwQ8JSqQgfWhb8V5
zOAkrw3oBnZfR/Cf13HQOedkll9FkSjc0Zhl8ErIuDG2bZJQB+cKhnBUbwcMuBCs2MfXob7GXWds
UxTGVZ6R8YNsfO56jDHCMJ/mwTcPVTAfq1pjK5Bjc/QD9mjRggP0J5LIBXKclUoIgc7eo7d1W5qi
245JGTA67m957BLZ1y9+GhpvCX7veuBUYc9eCh+WExte8/gYRBlG39zYD8yXt84c7Sxj3FCjZR5p
0+Bs5nC2UoZ9SyDjI5zTljGn9JHYnHpXc8FwIZzUTglzmWVkT3WEbCbpwb40CRUH2BPvzXUOaNbq
B53SaolKn1l4GsMSmUx08kbJxPeP9mRM+CE2KR5rySLobH6pJ2KDU8xkCnTIi28QZ8Ga8v2Nk0BG
tzhsHmuAUSunUfTYUSPE8A9FZyKUFHKe2Q4iEwz5qJgeXTpdso5+pRat6VFj3GI3X/3sgKltrb4S
O5CaFu07hn/47uWsDTangZirPfmf+R4FKiFlC7B1UvNPej71o08SMsDTRvPQdLDxpqVz/pfOXWzV
llXcgWZeBygx77wWtMhXgN3SmdGka7XJni1tv7F9hWWsLF6KZqTyBakY+TP5S2OId4atG0GyRBxC
/y8aec2dycCAPb55VVfsZDlMHxn5mKClSTZRxdM3OtBCIWpBtzNL6IMnZTvD3kY4anmy09H2H91I
+I8BzlvOhk61+8/XRL6o0raHk6of+1svabtLTHUfZub35N4bmlkadf9+kBU1OwU/0nYon6m9IL35
s32J7SU12nBilTVPkwS5ua/aqLuMmVPsLNUha7sqOVdg6M5I5NWeHuWFgIhiE3AjVOmlbIHEscM2
netQ+NQPS0o1OKUiqdlTsqf7sr3inGmvlHK016Zto21fdqgqbLR3Uo2g2m1a14UKaxJQXrf3F0lN
dqK5xrHAzRv0GGI84isJYvmm7amOZ8OfQW0sr2p5NxYz3ud5wPxh9SFeReUosfb75Msp0M3AwFhn
YpMEUUeb+WxtXAdlyYtBMHx0e/PSK5cHuzcZE/ZIM+HV55ZyLq0suKcWU1OIgNNBYlGPCBQ+FmVK
x1tnkctd/i1R2eHGc927EtBWBKjKR9tQwb32SCcZ5kb3rnlUUzD+CDg7MUkNuFxePRliSpUxER42
gH7eB3dYsPKpCOJ3gKcBkynGPfwMM6Ra2zNSgyKrnKhQH9ooqXNyzfvMwlbMmFfkDyCdzfMgn2RX
ohNVUfiQkHw9m0urQTFOkF79Jt5Opjk8lI0YHkYrefQT8ty81O6mmtL4wSlEuLXZEW5Ca6CfFufO
IaSIjIgibQZO9NYqWHVxzbEORL39KjWwUDc8mgNrM150fWRG8uT0BE2pNb02kYJcrXVH5WJe4i+a
Xgas+JfSQ/zIe2ebztX82Ybti7YJgce5Kc5GVuUvEQS7DMmEl714Za9UbWN2EUfbLIaN5eBEEUZ1
pXJY3cHeyCB5CZfuQ4mBlkhq5e17gXvue5GKPUTzir7RvZfaT76Q7kGFmiMwtj9KQQqyhkE36bOo
eLUpD9Bnz83ovQTdSIkJ2O6OICHEl9RaeutAL6cLO95nBjYkyj0VGBKsPPvn/RWQ4jFsqD0ojzgw
9ZhelXGRHoz8TZnhAxxj0f7Uc27eHED6cT08mzEzYFMx9PdFcBPpZFy/31BRgRxmNvm48bIE9C5+
TT1ExZnbl9xCmvR/ZHjpF+NUe5AsXLfOsox9HTY4h7VV3miUT27+c9KA4ktYrHZWpunUaAWfLl8L
2VscbJvoQxQjF1s+t8/BcYIHtTykHqUeaTab/1zR0+Bew8aej6rHRD82D98X3KwZY+YV/2w4KIIg
hry0Bhu7ZIhSLAQRUo+b2vJm6Qp6D2/OFYMw8kDm8EYho33jAGPfABSwG6ihF6XC3/uwch5A4GT4
S7P8n4+k8lBye8yQyP7bZITCh6IUhJvIKN6dSVo4xejPDD3fXsoNYJN19npUkOKqgZD6OA4/xj5p
rjrDzBaiohUOSBDSM9kyYSkeRjUI6jDCPeVFBYKrN96peP8roWHt/bCMz6AsBpOy8KmlYSK16FyT
zi6OzWDt0wkBFbdE+AkKd2sa2U7gRT4wArs7jDlxEZqk22MApS6l1JzBidiPFCYUYRSeBU03JJD6
H3m7G4I6/WvaAodPmzmvQxVyQ0HRncjBeSrOD+S181PpYVaWhUdYi1t/JDEkxNhz94E77KZK30Zw
i1EtwaUR9Pm3lp1Dx7+17P/Wsv+frGXX//IH/+UP4mb9lz/4L3+Q4374L3/wf4E/WLsIBm39rDsc
G7R09VZgHqz0d5KOvypUp5WbYW3n9EkbApZzMKt4WC3xGUksZ1SCPM7VRIu8uacDNHvJ8IxqDmFk
8gQ9MhSOgL8fKaHTxPWq4U2ByTvS5u5wGTOcNSs8HLDF0i3VJgNlO+EZ7Qt+tsiX1uFXt+4OGFU/
TPNJq/a5rWswCU7nknpz1vjKFzAjzsRumk5Dw7Qojt2DKdJh18dNw5Sge3Tz9GdYRObK8/GHSFmf
y05X2yr7nOrC39K7iF9zGh/NjMSCTZceNZ/+hv1otw/y8qCx2pQLdq2TptipkSdJBNRsj2prmnCW
jIh0X1A815lLbKlScP9p83LNqDxWkUsU0H+iZK2lElH+yeJp1S9pQiJjeBQpm+lz4qaeY/nY5B41
CM647shmFEtl6eTvOreHDhE/M2UhGzZeC3TxTd8zSRFaXJGcHnMiD4duef6GAMaNNXIQTaP8ZEbE
WS3/JQ29S6FoLuKo8VdUXbzxrQFmSv2rWFJ/jhuI9UiAeGU67rttK3rCJgo4x9b+3avyjnVOISzC
tqME+6FwEPaaOb/RPkmLc+LtjMR/5z9Jb22f/ygnOpvI0sD5c+crYD/0stBCNQTAuZ9baxNQA1CQ
+j0HEXNQ2Fy6gyGe5CmOUOpUOUVTb+8GeE1SgYMF9lRGqci6Bxsx+ZC9HHec1k2AD6dpTLQRLAmt
UeKM0Xg9C7KnUETeh6gdt4wOeCN3gt7lpj2WrdOdjYLZFdyDuS4vLW8naI76UIz9JQKSamOIc+vg
hxX359YZzn0S/aXB3j+ARMTlBj1qst1nlDZAh6kDObj4mOe+2yeVeii74L0IGtAt9T5vvhKjvcIK
/RDfiB60yZqUDYGmpRu4Nc9hYl/LvL9Mib7XsS22aaiemWx6iB+EefjNyR4HDFE8HFSkZXqQPwIa
mCx8iso1aKAWui8AhQ9icMgjg1XfDMf/pSl9HqZwFTIhpQQYA3Xj3oI80aeqOjZeSAime58Yr/IC
+p95wEsOHUxuxt6ENT9s6UmCWAuTuHQeNDSZWVvUPuBaSlqZLBojgohPH3jvDi+zbF/x+FTUPYQk
bi1hrqI5VCf6RdeAoT/wngHtSFygB8hG51CN84on4GUBG1V5dK+cdNNoUmw6bGEa2sEThmGMJDgt
YOlP7xFRZw9/T6lu2nbe/ITf35Lk7gwGc3MPcLDgCgfON+FiNrBbYcFgnPY0SYfUhGGAZmnN38HF
mzv89GVfb3K6YfoSjs5mLl1xBtL83o0M4+HBbJugfa05K7Z52h4oOo9WGvBKUGYIuQ6hs0Ke6Xf8
mgmMKTeRTJ4LEjW0LZJWSwDFfplKPFVGx1oQlExMbIEZu/Yt6H6CuqUwp703xtDEckN3JTDEyYUd
BjbsMOvoyVpavX0jmNdaeik/DEW3URKGmcApSokv5aUhSJilIs3nL8shOggHDr9rqE3a5zYokPC9
sh7pDiRrCIJkZUZ0zCTde7hQfOwhfpOy/+gFFgNfob6WtM076mCVzrN0xvmxLwvyThZ/e1IV5nh3
pMNc9WuP2hPffuiy4hzHVJDGCsY5c5hbm1gxHdVLoVRX/rK0w2oaJlsdlu/cM3gjJ5GFMXPkzdj5
ZyRKsXUj/2aL/urIN7qdLMh6wybKNb74sNolQ/ZB1Avcl9U8xQgO2zgPrv3i9m2ysdtBO31WDZik
qHSwesao4pM0LxKAYowJZh8lNt60yvrIZ0byTmAfq4HFHN7+kYuQZSWnTyX1f7dpE3MXSIAmhizW
Sib7JANZ2aJYlSHh5djvSJjFBs+wN5Bw8LoWUDSs4HAun5jbEQOKiEYZZfPSNzFEcgc9cm6hXTnJ
rwpZEKY1pBPmHy9itG+Ng1xtElR258LazejoqHztPrTRiM0cZH7dDR3ZZrWLjCjaGTgQzZ4Qv+Ey
n45HXVxlXV1lxOSTepb2lo/Etj2JCTvMWu+wVESWCWThtOsJFwCNsjKSP5OT7pyiNg+xQJbvmajO
bv+ZNwWwqkdBOm4NO5mQtUOCMbHzMyVNu1pQ8KxpMzdjTK+U5dH9SmJgBmPXaNAOEWU0JQ3h+7pA
nbEqxh9jBaMinnddlbzRvL0qlul6XPePFTfppNy0FR44eGMM2M9VHBVbOeBBtdLypQ6hxmNIxaZE
rBtQYzAP59QigBIHcBhNv76rwvhtVi3VOEzc1knYPs5Gc1Ha+gA/BFYgzqYVzer3788gBTabuoRH
mjBT2ASMUqhK1+UhYcmMHXPp4MW4JWnGouMiYUn3eaJjvbN9yDwtrPy1Y+Z/lYSElsC1kzjqRZb+
BT2J1c0O54X8eMBvM7z2dnsCLl0f/AjDT+4Rb7NbPE1p5vY708c5a9b3PsPOlJj41aY8383EMdd2
ABVwsMJjstyuMpNXrk/ISNWu3jWDerCy4YQn8jgYNAJm0/hXKIc0neOsA5uK30KSHYhj3NltMJ6n
gsiYp3S0caDTYorEEpRxY1reHrBbWrA2C2enIZzjlOoj69W4M6ADdO5orVUx/M2oTBlit9o6xlZB
KOcy1fOmJw7X2gF5QxdQpVti9sgx80TxlVER44cwWzzaJCBYFgf1xzSTtwri00XO9UfZFhP7JvUY
jn5x9rv6EocCqx3EwazoqitTsndhNlRMpCkEIWMVO0ip7F9w6HTOvHd9no28Mt7Zak6XOiwYasxQ
8MPUYJrCJdc407nUfk5iaz2WqMPTGFvsxupx3w7VoZUo5ArigzGb5nr2VbrhH3Mw95EO9Q7KSg+N
Ub5LGDFc+yCZZtrL8ox/2HPmTe7QEuPV/WbIsFm2lVusnYi3WaqqZIs7hrdIdRrMYG9Dx9v4PZwO
b+J38QEkdD3QwZg0VhVoFy/fhDVeOFTszOavlusypS2NZZffw6y751gJ7nB1g6sNg1/azundLEmm
zETEE4xO3OUzVlWiA5XuQm5z4242En2c6Bme5/HvxMRzNfYy3PnMH86mZdzL3Euu+GyB5OTvOsqc
XZE5GeAH8uMigRZEvkPIaaM7lz22gBbIcA3n2JBRiobphGTMJnPxoEdEwi+txZufP3tKNc4jWBwF
rFv+6xrbJBWMs4Ppo2uXBQO3TtFW/P2csKFI7iDps4Prixe/sRxmYumeVrN91E/BQ1kl96rE0OIy
7gPjASpfgNnqk7wEVNwcO/HR5h+mUB4cz3ETzVGIvcD+mhrvy6VXHI8KRBedLsREr9g6rvUxesWT
rD3ynXX/2vkkyucaSmwLxAL/ECs3XsSixD4XRZ9hGOMytB/8oqCYWL0ZVMQNTf4xcbZYj3Z403ED
UWQkGTrVNZeciXtBCn2abNiJ1oAhq+4pHaJurFEMCjGr7yY596+jK8E5NxNtQMkVyz6G/r5R26Ke
/bWqsfeiPAOvo845Bje4s2PYJbzv13nirz1M8zpAY88SYvWyyUEOcrgaCC1syznBsd4P+5LR4NqR
ebXyvW4xJy3fEZKxLJInazC5teIEDbLqTYTdmXHVuCI4yKpeYJu0FbQnZf1tuwyfaxl/VFl6mQUZ
AwCcv4grYCyF32r2P5lBbLApQDs2e2urC/9rKsdnDD1kI8VOSCyt9vRcMsffBMZjZJykQyNNGWM/
rcsaz3XTNku/KOi7ElaeHIZjFcfeOWGfXseZe0pZUHBm0ZdSYcWeK3j9VkeZcQL3wZOwIZnMRFn9
szKxuFLEZrAEDadZh2z26RLf2vtM0y4fiyI8CAz5Zl7n+8jMPwrcZpAg4Ngqb/gdtGA1fEJ9ppbV
Hgp4vBogaIwVHLaqxmwviBRhJ+dXKvM1/neR0WhXxhEM73jeB7p4E5iQddVxo64BJ+HH2WZDirUa
qJAOo54L+V40RAZJZGwqv6HkwSDV4rckG21eeCOyDtoKYbhhieMFs01eksIviLEWHDBwH35mxEU4
g97LNKDzonNvZm2/Dx1mTiFsnoog6lZYrZPdnM3bTlo+eanvtjFCBxPOSvZd9FFPLFFZAibRjz22
ei1BwsGjn4IOz3Wa4hqzE0wyRrjE4lPrd1k2rwKWWG0b+bm3QQuQ9OFVqCQOkfHs42YkXjb+LOuC
HIxb/PBdQRuhTD6pc9+bBifhXm4bExZOp9rhYHvmQzwFh6brXixbXhJGhwAUkmvPcZeQUU37UUL1
YxD+dKrosymoYpzamxnmL7SdwsQxRA1CqVyzh9xLB/SWhtbBWImpvMdtleufS8MkRUS4koGn3g1+
R3ooLEjFtDkGBtooTOwwbWEQ3AXYGwYgEUEhH11FfnnQBrs+jtgRU2KCagPrXefATRhvs994C//7
0ShIYhU4hS3XfesU7W8z9HPqKr+M+E9Z+LiNAiImDJFKIIGkfzszAOE4kFhJ8WQlQ3NWk0N33PBL
DRgO03bs6eZud0wUcUVHewlx0zfcDyaAn4k5xLztIJ0DM64CbLEJ8Zg6ZisqxZeR0XDvNNERP8/N
T7r2PCm2bbUzPBoDMT5lUBOT/MEEcs5HKHPUiH8RYXqb7cwgh2RgZw9+4ibjpDmJY8XKAbOZynTR
E5omFbIexhIy1vAW/Ry0+8f3be5LQ8juCkGkHP3PmC38esDfU8ygeElX0JAYxvvCpAa9rRtgwdim
iX2NO1dy4bbdQEdG4K5USuk5q9JrVS0E9mPJRRAPBM1nJ7ni6dnxQnh7zAdE7syJBYzEw1+oGXAL
+5EZY+U853TPRxXdARRaU3vs0ZVUdh9jSV5ee6a1sSCz+PwK0mrIPubA3CIXzJn3t44mZ6NiSsRk
fy45Pu7nKX7pw5AKrv4wwjs8SbvdgYJKj54afyWdn29sEQUIL/U6CtLheSl/pfm8uJSszFOUd3vw
kzealIjgtbgzO7y5dDTrkwG6TKnnvlOS5STZuK4XQcdcQwFf5RiIcLLc0ZKOlEIA0hOQv3tTLvlQ
mHVZqV+jjuygMvRbifoDjy260ZTwWLhwd7o4/GJVhiXtzBhjJm5e0ugxLCWjQWf8RkneNnMMZaBF
RmLrSIDuBiB1+nTg6m/yXrASSLj2tdHHa+b26sC2A13AdtONE9Vfdcs/kJZv1CjnpyzGokWL2rqn
mgocuDhATyxAlxenbCDkWaCFOZnAODGIPwpEmdbWH23AVatZRfkVmFtL7idywnFjd7zHxxnaBBET
f+ZQ5mX+VnRUAnVEJTVT9EXcswQwvhHFqhknKExgMuXAlgK2+pbCvksbssL2/tXgd1w5XURkLhn3
XtU0W12N3sZmp5UNGOfrTIHf0+ZH5Y/A+kFguJjGapQdjZ4CAE6Em3wM990MTqfhgLGtc+NNTyxa
sw8Hg/gN5Ac0txCrRaNAfOm5ep/nfV40f5QOTnbCTys9Zz+BsuIH7ZsxcdfARmJyyDNWLxUfayM6
WxnhrxJzdpSY/tFMpkd6T2fuYpwfAsCljVm/s/egczkkgYSjo8Jqr2h1ZjYfrkrTY/ouX1Umnjvs
RMArADmpCYWsd545X+17xwICL6qFH1GfOW4gqtDnbXD6QdYgCTViuoKxconn+YWVRq6Kie6AnBVd
UkIMkng5GBckEWy/3E0Gq4DXeceBTfjajUP4tXBwVq7dPJb6TKfZm/Szm5kT5hjmH036czTsozvg
krNNTsk1TYlr6TrXDNWUDRYI/5o4i0f1guGQHRwzpu/M6XcRXVNcN0W4Xd4cLVkZrJHUCkbjSN3b
T5M75Nql8Yr7vvhho+60PjnBJp/esrJX67FnZdFuA6d/TR/51svH3/wvLmUW3JYQsB7lBQj3q1AJ
bKduW2TRcJhrgyQonTqlC7B5TvTPoIumFZa3qQ7IZSHWtnHQLPV59y66DWkENCiTbyk5/FX0XKf6
q4Cuv2t/zDm7lVYB5A1a/8Eu0x9sOlvQfZ217d0frKAWnkh9n5VxN0CHYnZBdhYPXITnYPQOWNh7
jIBk3VVEpZ2u89+tRdoZn0WyyAiGGHepxVF7drAcWRE6km1DTw0A+Vmm80ll18ZIM1hwWX1wFjZr
8TWiue5l3bDP0iTghhTFtIYUsDb0IeuFA1xrz6EJSpbth3vheeB8FYhimm7njb80nSnjzSrbiPQM
SlAim/RotK9lOS7Vc/wttkxsoqCMOFjfaZHamx2M53xmJTEDFw3QUmeLfjN6W7Gd66RcT2K8REn5
RDv932o+t2RSIt7kGcrkukujEBgQZHVfo9CmyDvssMn2CV8eyiq6SEv1Z6Kly0Ed4CIq/jkM3Xdz
5hIvajFsc/+X4YLyizzxoC3KgnnBX6jFcw7tUL9hgCfaFLPGzKitq66KNyZ9f9zbZcsAQNOBFeCQ
1rCp4aN9usWEPGzNX2HCtskLx5cS6WiT6iGHXYAi71mo+myzik0fwLXlxe7EnaGEu/JC6rd96xKO
UbhD4yFj0ZF4lkAX0tndzML79BOyiURwaST1OCxRgjUViBIOUaisBo40igLkf1iy9s583WDJXukD
Pcp/Uqd7z1Nvz8HmaaQ5pLVjsrHunSt7wFuFQpqGwNtSDxmc+GAY9xsKpQaMq1x5ln1IPC6kALGk
BmqeZBWF8HVs7KkrCWGfOpuxGu5OYYu70ZNzdNPuWNGx5ley35fJ8GAJlW1Fw0FY6/gYeu2vkRGB
MWG1y9MAU3BP6JHy0IZgFof3EXxAbWzYv/CbWoV1NF30Hsg0R3aPGztCcQ6k/Qs3nc+TxHpAhcFW
zom9AaZobJo6/5WOxiPdwM+5O7zPsWbtLvtfTWQ3W8XGrFXeoRySX3kXFUes7NuSrJ3tdGpDmEge
It/f2iMQrzb9pBUogDdTXyiqpBnDi0OskCTXLWKOUPOnVaVIr0gBaDrCys8g65qYs3HqXeN17rqv
FFrlFu7qjykbmQGkrybgW5pvSWdYz/OEUOA1gvR+BQJaIQlo5LZ5DJD4yhLYH/bZoi3e44Iteoe5
lvYl66fdTShC9Qf39yD4XY/dq9OxVTdiKktyeW+N/qQKDiDNWH/kIbzFyvoZjnnBJUn4tuhSZyu8
7Glw3huzpCg9Ky6Y8tc95aFEoNcFgS4lQecb+nNwrJ91p260yr9Ji43kkDknrNaQQpsNFdcrzu2f
RKafLZgGPHtU/jIp3zoNnlmLWULg9xwkLfOBMcGwsdFcthlPrNm7DeD4+tZxyzXG+m1SXnsKNB+g
DZ0sX98ygf+7T+Diz158/+4JTwAqEeWDkGmNxXNvhni2kDZH9RpHSKeUiFqrqCx+iIbuClCkbMR2
Ebm/lPx3u+s72DjEW0iWTQtTAjLwUGYXP8PBTgaIBZJmZfgbQbzzbmFNN+iwhDJsYQObdJsfkYvw
MU3viQeK027SM0CYmp9HD6vd3/2AhqOeIYJHzHqTx4BiQsviJD8lxHL75Q6K+KVTku3S3tJu+0Zr
CtzcDNGo+oHlUewGk5+EKoJ7Heco14/r88e+HP/WU/EQVRSV2tX0MHhVusm6HBHX+sLQWJ3taGlK
Rnbn7Qmrw/F2aUHsPa79m5mVb8EzmmB0AGsKATnHvEh1VNjo/2LuzHYj184s/SqG73mK5CY3yUK5
LmKeFZJC4w2hKTnP3Jyevj9m2e52oWG40DcNGPLJczREhiL2sNb6v3VXDu11SmW5cTmSC/Y7jpcT
o/+avRcZYdwqvuvr+XAzBrdOJNu268TFhtMkSSsuXMUer4fk5Oyo3htV/Msokl3TPKdJ+e6EbQhl
S10Ln4eU9Svapd9KwXJTEdVcpWE7C8clv2Dh7XzT+OX3WEBmVa+MPkbbyqAgBWTFCdZtpLIfAdA/
lwoOE5joVS65XOWVtu4i9S6TDEGlH05tm+abXLXmamoJJDtrIwaB4bo28URDvJaGtlIc1VaEDJ9i
HZXWpP5ppdGBtlDdCAGujzZz/JOxGydnujr7jg1nXEWuY26sNjkkNRd4Ixu/qULh4NEONxVNPHeI
CAsinMfUtKcZ6MrE8owGc0CKjZSjLqDNS+MpcueSHe68K+GgPpsjhiXYhLk7SNu3cNAZcFwzWPcZ
UCUV+c6bbUFT7Fy0hM6da5e9bSmxHgvoWQfmnvNClkvKMGq4KM1zWXgZiVaQEYGKVs5Md0hJODMV
Szp59CC0atWTXUEtYZRTWTBQVOwfspB9W481diVpOwuXw4gvSK36Ec5v26hdLMzPoKfH1RZwByuG
bgFxOGDP0Q2G+yjqd33cIoDNFK8xsiomxMv3qnT4heSUyJqJ/RP08n1uWSkLGWHvcX0OjYwtwk5O
5wJDfpm2bAKFsL9G7y0Ge2EyTLMCqzUPkJk3cL3xcnBkshJk+FeDpjOE6cwDWybkuIzGoxZHcACP
tqLQgaG/kHEsNwxflOXIFdvlnl1vXIlA20+196AJNF4GMAhZb+FMaIsgTk7l3GuGt8Eofeo+oekX
i7ideGkaGip4X1FQwlmhUSkgRICmGHYcJyvnZwAJT18PXT0Go3VY4vhUT0Oac4SJ4f43QDtRAlv7
vhXfdqF+2fwiNl0m3ZWRfJUugj6tRcuU7qTIb2IqSZh59TqYXRRuWZ1MWZRyxs8KfcMe4nOuZcDe
NQYuS5Z0mXLDUGhyqp8C0hLksMWmhUi4pKpZ24wC81KY+lYvGgPKhHOdusrcGgF0hWISy5Z+Y0tk
Vzt4dfrmDBrlKAHqxdWT5v9CWLzSU/3IBTaCOYG2LFN7Hdvxk6I7GxUn+mGm5NWkNgleoqJuwTBs
kCoAELxu2owhflAUleZO18QT1WSFzI5OwRxLGZasr2ZJZwMv56SdeafVe65YtUdiyp2kvdcxgFuR
SJ+CjyooaCsfZY7hFj7lqtmpeUFxs6NWq+/AHOFf86QXMTwal6XN/nZL7cMohbPpoviXHZvltjN1
psasBDzGxJ2breOc1UpeEDn3NnOBB23ibQYJjPO/hfhcSQZakUjOGGcs0h6R8dQHnh2+Wbb2OnCD
2MiueA5V8Nh4esuE2INnNPVmMtUvc2AWtEpo5bByoiglL7Z0BnOQB6F+VO5dx2n3GCgTvyd++PAw
ADbPDPoE4DViXAVi2KPBfNuz1xx8snyBEZ8xOPP05Mc0d/31zrwxP8zTLmE8vkxGus38t9bqMUUh
ZenlPoKcZGVyGwZyX5TekWAE5clBeeCcz8MpDophS+ZawJACJbaWdAhMKrl6LCQKYkAGU1rMCzxj
n5O/q1VCZ3P2VnEqiIbgOE7JmzGxJGnDpnDfapNree9DwRDhZ6KxD31VuTyW0X31ZpfB1TBeAvHO
O+7QswumMIDgM+IMegciNRcORqu4rD8lMImGZsf+hYFZCvxU9+R1wxmbflW6c6CChwg3WfX5a1Xx
LCiuA3ZTH0E5JFZKHT2duzbt2krfDm3wII21yL2Nd4c3srZtkBKpcc/B473urLXrX32kTI9qKhtS
SS44MMypBDlgQSj/6KfgjKPscWY9OepXILBBO0+Mi54Gn94z9jKOd8oMX+wSjAMHVcUzw430rSgZ
r2GrE8rchs5wC5rkkCcrvaquyuy+TePJoO6I1WSRR8k6Tnh7Qh215MOoB9xRxkWouReVX8aRK9D/
vI71VmT87z/+7Wv496+CjsooCNv//I9/+NM5+mKrKH61//Sztj/F5SP7af77J/3Dd27+8/d/Dn6K
1Uf78Q9/WFM424736qceH35YM//rUfz1M//V//inn9/f5Qbm/y9//vjOonwVNYw+fbX/0Maqm4Yt
dfOfVbK+FPEff6LW+6NvwABeiwxybxL9/N+/zc9H0/7lz4b3h2OTjqJ1FS8UGJ7196JW5w/TNk3B
rDWkQov/+/Of8qJuw7/82RZ/OC4iIf/O5YrHCMffi1pt8w/BIIeUbGqm/bv49fdvhueEwljqhnKe
Tn5T//vPf6KL/VpQ3dvwaCxLUsT6X584d9A6ugkCRzeFZQnH1nVP8Cj+z6LWmkcWTy5czhaMrmgy
atLqsdoVqDRZgXdBXw+mUwvkfuzD7qDbJUUyzQXx3jp7NBCgLCYgsdq+OAXBeI1ZLv2A9Ul18YF5
7V9RUG5IxwkAPnT5JUAiCFS8eCbtOp6rpxvGco1TiNa2rKcxOVgp9yMJhbitxbFOnI9eGs7BwNOz
QDIJ9KvcCZ5rX39MavUqtBZD0l5xBbvLqMmpT1ZeUfoQRh88u+nKmITH8YBMm0hGlg90Ms7OrASo
G8wY50cN4gwTfnTRao5vrI1ptDGJ6Vyw/GxblfH3AODN1KJHL3Pu2Oy/4Dew/Wf9thPPYzgC3tcw
YdxV0RYvthp+Zbb7rekEBZSu3zVtJ3dhCExC4qfGvTMdJ/AJS1TvReEloLEp/PCYSuWeVLg0CRin
3OhfJgbobMWpsPOsX0URPE1d/mBP/ovSgEG3AeBcJoicLrpovQbIBtXQyn3iC/o4y8Ivumc6y4zN
HJ43uUMLZwCLj1swTDs8+napRppqU46GpO5gjWTmS5swBsOUy5eosTLGiG9E81OCbezibEViUesE
sXI91FeGVd3gFVqLXvOyTQNo0MvZyF263Ry0WacoaD9qaesoZE47V0tnez5QBZ/M5yBXX/lQ0C2m
6sfZbVMK1yzvcPZU62Vr6ZXEOAsqHVAywgvbQMdk2YX5tGfHybsdzw411PiyqZlDa2uei0Bdict4
m9rIz7wJkQ8ZIVyJvn+K+qzbsJFSM8j6Hssbxaf6SvdhRjWteKKNQ8IWYzob+N/nQAjTLFluS2BY
XsChzmmLhyJ5nVIu1/D/nkDGKZpu6ImlQ6T1733R7MBsXctges+qMthE9U8aafDRW/Gq9fyoxvRh
tlA5kcRFsLUmOMhSNs3ulrThrTR4LWJSfln9RFlspN0mDyXm94e8sG6NvGRQ00ACgOwQJefjkYJw
AIeqMnREreoo8+KpKcQ3ZVmtq8j0LbIonfZO7v04Qh0Kq9xNlNXa9X2mnEcA7eYidbxz65X0eWeY
8I6lHsIQJ4ZwCsKkDqKZOxyLEg6uozkLIYLH0SK/NlXjjdwaaWZlU9HO4GjqochrX508pQm6ciRJ
i+jFkcPkRaGkdUD7bBSnG8fxitTS+1xRMUTJXZLCMS3SeDcmDhSDCd2WgodtavcvUQnZTBQXb6DY
GNPRG6hVA4aNSOFQeKrNfcsmATfKPMHW5VAJY52eHw8uk8K1XE0Gj7brT7pKSC3hKg5TsQlBpKe2
tmMBPA9NYmLXZfCqOt4YSMvKOcd2CYk1rpZoo1+NgnbCq4X+YarswO9cfemxJoqjQZbJrdSzJwES
R6RlbIEpNKF/Ns03Ksm9G7pzJi/9UAPsL8OC7eZf2prbXBldisTfmwF0rHng17LLC/euGprlt2Xa
7dVX2V3qgfAZ8txZpJ3tncC2wUANcUdt0FvoT2uvED9NXF4CRQV0ojGfCWifFt9xKZI72/daSNvV
S0Y259DQrJanb6kV7Cqv+qU18rMuwWVkAF+GEOBTQj1qXYiB2lFzJgwBV0PAL7eRMzygRNyTdwgh
8HLwqaD2a1robuqxeB80dXWraDf2EKRMG+8X82FfTWHBgKbXrMmkMXjJgLquo2CzZi6ABrkXS5K7
SbmObGFEL2N34BANPYZzYrySNVmZ0iFrMYYIA9hn2hgEq456TA7iTdtD7jDojpi0167OvEMMmHkR
zbyxjhzVGjmtmAjYh6p9rK1TkYX3duf+mvyavtmeJdKuwUuRHFnXMH52oAKABgiCf3Wpn52sPfdi
Yt/j5Kg7AWU1E3QIgjvtujfN16Tm4l1atGCl8b7GmyU+VmxEmeZbOya8ULS8gSPHUeRDyuDYjVhj
fP2YU6rSSdyPqkMDDWOCaSSSMfXI1hKTLilhrPahSTYwU2t7YsQ6zsVpio01rTQvyOofNiElGrXu
2ryhasZeimx8k2F+9tzkJSfnvjBccZN4iJG5w7jfdNVbmtFWgpMLTRY6WBDcl737XFBIW9VdsCsx
mnwL4cnjqZY2128j9d48qZ457HK3UJeQOsu09t40yqeKUNv63fQ+XtH6fwZrQ15jolBd+8k1Azyb
qb5CTWymKcGMc/OzmTVrrR1v6S/Dn2DiNyQOPHB7Olp/HIQXpq4vroa82FbnzoofHbGLNftqm8aP
T52rZThH8sDs8dGGtaSglcY563rjkFcoPGp+IsBDYu8EX3rQ3fzMecCqfEnC8p44IVjDfd9MsN8J
3fi/lS5N36ZfOkgD6mHfTFJWbtn720DG4S6f9KcoAzdEciCzwm++Pz5wG71K5Z24Of5o+fSUoKIS
onXStfTd75jIsMr1xxJgn6Zt0IsjKC4qXfImrJAOUDsSF7AL343JdtJVUXYLKwKmfdLWu0DmTx6Q
k11DD2NGGBt1huLGOsouuK/iWhpkVGxoB1F6q8uEcsOwKw+Kdoy91FRGPj36boDib4BvkvVo46v0
4leawj+7+LWV4a0ww6++TI8ScEbpb3AoTkRc78paf2k7dI+s8R5iCVHuNwXl94ffUBR+wsnmerQb
x8o/pjp0znl/jogFrkWJ8itSD3Qpf5dIvAeA5OD0vrtOCdCNRbc0pfXYt5SYmv3Q3elNqTbAGykt
p4dcUiakdBXs48/GhDqgVdSpA7kGN5vdDRRj+Z29Msb+1BDwPsvm1R+Ew3uABk6tpSqqxj7BoOYt
U07DRjTObTTsC6Cqrm2bXTZSXdV5t9A+1nkVUSIE1FGqtzip3uJq5vYAYRtiIFip4uYp49G9zwJq
3nJvNVSdArw3PLvTtPKrOt2PiTrHTfdDpnCZvXmi6dBscB8jcDaHIZaCDo0RMG6TP2Ot9kei4N4q
E1zwrNIOV81ASYXJDDdVO3yoCDUvfC9/qlR75zPN69egO0UJ0sCu7vusuvG8/ZjhTi/CcJ16+rdp
+89DEkaI7CNUteAttIwrZ0VE32quPmygwXsquxQNZDA3lk9hVX7JPMPvRvEaLbAbcQsHrkNFmPKq
ACHM8t2VHxVK98UtagalC7HKJ7fZk4gQ2yJ+xpviMpDeDdXAnpDbe4Mii5rBjEVrMYUcU70gh+Gi
Y9q3qc5MR5GeKmuEgdLD+9Kq58CzToMWAIJDRDdMyAZErZJ++A5yqWDNUdQ+drdZ5XlOX5zcfNfT
kkpDVHXGKJ7H7i12rV1ZDC9F5LxPothNRcZUfXkTZknq0ovhx0LPAfpE+gnnWMsYSxBmOqC/owF5
AzkRm1qzDIo/YJlfZnGuOdKDHWesZBIn21avykl+XM5ViQsxpdBgDkbCe0kSc1vo8S1Sj1Plb5RX
3bTY8cCKDsamiuYWLKIcA/C5TRnV2sqw2S6bgH44nZTlWKH9pkPfb7GAWpQzRGcF3yyUI8lpg6GW
weu2ox0cjdaZmS+8IXgtL4aM/lh3PkbqgoKy2nQhtLccHyBmcIYtr2RRr3bEaT+dPngKlioa2Vs1
FMl2ypsrHsBR69K7fj5kB4I2TJJVRhh/V8iXC2s0NCymqF9SQWAVkD0h597lsXxQM/fQgHVmB7Hz
MP8D5GvGjR4qllzgWRyTPCf+AtabzsTe9FiPKxpD5vmeCE5XRbiJTZzyr7xa9o6xcRyisH4KdQKs
K4oMaDCiHRvIeFvTD1d1Mj1X+miuYhPptxEaxrIO732QbJ0DHvS+zH/J0f1pjOye+8VzS83rktfF
/ANbEvQq1rDzBWJt1QNcUNVTPeEombjmemt/V5azmUL/PqTjKdYZlyKHXXZhcGAu4aLjOIJ/B84d
VeapL+OXJmh2OXzHIXVuYk4LSRJMo9c6l8mVOw5eLMO6sWuqNl9renoTOXkZx5bPTUo5lz3Q36UB
qcBoRggFvwD+fOj0ix1ED8XY0RPi+eEys4eD9LtoM8QDuT5+Ypy963aXXKliSVdZNlfWhiPYosJT
R93VC2h5FDs3cb/PawJN7BswA13vyTH8k+E22gPSer1yyKQEmVYs+9h4SwbZrDtV9+sMWpWDeZaH
rn6LRfmKoC/PtWzss2fr1JYOZ1gNUq8ZADKByYYD4xkD3Nx6wka2AvrhUklMhyslZBIzcpfC1XaG
HhHj1ECStKBtnZyjS+Q/NWYF6ItvN3nwXKFAQuOmp6otDBzAgWQAgyqRIZpDorDZYSRsLNNPLwUn
RLp7Zya5z/nA4F5jl9mjGeAdOAShFaRVF7IuWKz06HO6HavShjAGEzcZmn1vONmppU7ixAjYRzn2
b6SgnytzTvP+YhYPulRCGLwioOdOZXPk+HMM6iRcdk1zoB6d19Cj6NonjTwtr8VxL2rO40PVR4ui
K7wNrSYnp9FuzMjw6rGTe1c3PukzFVtpWyeXbNyK6ZqCguT0gQGEsa2ew57UtRYz9xL6s6Xfe7RS
dcrYBGVx8C2IsLK5bw1ioTpDSJWjtWdbU+vYxHw1swfizh7Ta4KEW8ytsuuKW69o7QkoFggSbN2g
UtPRzecOXSqsFtJlNcHT1pcu0TZumUB9S8WREeBJhEdSblsjc9fKN7FMM9ApMEspQmTeEOhIsg14
SWArRXQdDC4p+xgCT5o008GK5gUaVqihmqdgyMiIV3Q3Ft292/bukUTmQ8tQGbdRjMRIB3/f3toi
Puq++YXCM5u3T4VipG4qKupnDI5mOYF+ck1QkuP0MBqEWioC3kDfeD4oPZejOGAgvdKJ+1NJQXlZ
8VgI564zNQpylcHxH34LJi/ervKN/qG1Juda0usm68I+OH36alTWfaPFuxSatAsciDAvDXQTEEww
g/CBZMjd0U+eIB+fVfKRteFd1dHN0fUJ/WgyPbWaRdBwsMSauGhCSSYHpXleZydN2txU+uZ1gXfU
obG7wUSbC5QRZqxSuR70GfDNiBspy3AViPixNK07o6YtxmTHmux8E5bw/0yojopELgLbxhe8nl2q
VbOc6AwHhnSlfP1TTlmyZ3ak25CBw6cU8Rq6a4NX5FLu3sKHBXXP8Eh6Z+Ucpgr1VvaSztUO0wYK
U+vXP+bsDBLXeBWVfxjoXug69wRGNYA7qTXMi63r0sXuDUua1gJuZ0OomPkbL32TQ7nm1inmviJP
Z3/ep153seef5IPJp3HbH8nKlJDAvXDARrfkWq+sc9jX77mZPHfdg+XSBZQYc76Unq6mpbEe6svQ
pPWlsutfVeqnx1irn0vBk+BO1tYkG9NRcISeYFLnNwh90wWAOBMdNO5E69MudisOzdN0jCSGje5Q
PjSQStGaR8Oj7yaDbOb4IbOB7ldJ93GUMSjSmQy5CY0UqQdfmrGDoJB3RLg+Swps7KLgcj4+BqRO
OLeDxt5z3D5Hobpzw/sKxlNrZ2dcjbfaflQgt7oheLdQktqWorjUFfR51JAzDXtN0PaS6YAwi30W
aJ+K1sletuWOWNONShROyVmT8JIY7ocwpKa9phE9l9mHMp0bU5y8hdj8DamYB2ULxxo/G6Zz0J3w
4FTl/ZAb16TlySiMeTqPo5fVUnmk8/61ENu4Os7ifi02MvGoLGg+RaNvsChJ6ll3VYtaZrjyCvxY
D5k6SMz71o/i7SRC3MzhodCL+tzAQVoQiZs7jKgAdcxkp/tIilnkzdY0eaz2paWR0NGzjxLXbpsE
OLi651HiMTlrG+okfwWlONEUdSnWg6/cYztjJ/vKF0svMoZtU88gvywDGtoVF8Zx4n2BY7XQlObs
YLYXB7rNnooGqLIp89e4EHvPzlc6EN+l8TEYOWC2kWRhNkkKf6g2qFd6P3UryngI/5X6UxxN90EP
1tJoEnZbRiNFwdqdWodcYZ5w4WMkhao9J+2/bFkD2be1Y9zxe+ytVK4is2/umm7wL7iV85hY/5nG
wxPljZxz9RnZWNCZMeDFjUV+8ib5FQq19Xs6WUjOrsNaPw5DvtY5WPa5e4zMCqRadwia9uhO9Ver
Z90KUUM/M4BL812mnUfzakSMD2lKfGWBUAvbCI9J7ZbHDiM39YYtLwzcwsLB8ndovDeN8dNgJIPJ
St1b1MU4Q+fpyhg1mrNxwbCVueOjqqB4MrRKbK+vzfc6YxMc9cjbtrmkuCihTRcaarDjeuAzJVsi
etcmgVHtLiuSNxJf77ScoK7p54EcNqb64MBBBHOmwebMmpgCxJYjdW9DHkum8uZo4XNH3IPF1aEY
HDq7Gg6TiO6nnIwHUzYEJtedrTkby69YejDcLePUOeljVjsPeRh9FozWL8kLs42a5osb8be2Pf1B
9nTXj7HxGNjOfpRtsAtFsdZ160L07wFl5zkpTBKdHeTApiTwyCyf0NKjtg0T7+pr4mALB5wncROJ
lpnVYccNrA2P/3P/618zt/5fXLL/fw0w/KF/+5uDNPtxf3XPZhvvL3/+bYD9M9+Lr/677yVxp0zk
DUMCITOMv/te8g/H0G0D30mAkpu9rb/ZXtYfrkDS9KRlGAY0f76mKdRfHTFbZ2DMFbrLF1vS+/Pf
HuS/Ynux8/4328vAYbJ4d+H4uRYUBPcfba85V0Rys2V8V6POo5904nNR8mBUJmd8hmqGFdKCuXWi
7irny0A7Xwt47M/WfFGInfymJxPwTi5knKbLZVe6O7oVnEukd4e4NhlPaLxbzYyrW7e7jhtJyM3E
L+BJJIKYTSyMi+eXwSFJiI7l0fs8fAbI777kntOYoA3mi0/FDajnJsSol7skg4u+MF+T8NWoNpiv
TkyEzRI7moZR3Mta+0nFr5Q06t4YOmyF+QJWz1cxFjByp/P1rOKeZnBfo7ZlG80XOIM4ybrwX8yU
XUCEExw6bnvM7ANum7lo80VQZTlMONxr4v+reL4s/v5ARegX3YQjo46SZ7J7sLlhwgDeWvOVc/6H
dr6EOpn7UCWKVCApyJmOJ7MeMLXNIHA2p0+t9FvieSFwWbuBWy5M6ruIW6+ar7/lfBHu5iux4G7c
c0c2WCUq7s0afTOKOzQdxP4xH7n6JhNlvE3hU/aS4ZiAYl5Q+sYBY76QV03ELjZs84khpmC+tLfc
3icNodrXmDwuLdFvKxCMC72EV0d88WjbaUDdNaM6nh0WG4u8u2wCcuyO4PyfzNIBGoKOlhCrx0Km
txSFIUZpKGfJgVMF0XJUiA41QqJKeKV9GlPqT3NaOszx7PcBOQdkjHDWM0ACzwANYlFcWri8MQZQ
zvoH6lNL7rUlz8HTbjJ6FgfNTUuKuxHxJBisd+yfFzrvee7eQiQWXhiEihBdJOJL8tLMSswAEWFW
ZrQMjSZGrJFttrbr8KRFE7nQNL4xKMDFuX0uCe2MmkEvgZeBL0YBYjpi6SAJaQrTpaBWRAj223I2
Rk25p1AOFHcbZ3cVqff4uZh1pmxWnMAhk+icRSiY8Jc8bD5G27ofZ51KIVhFs3JV2UzzWBVJUakV
PwHyloPMlf/WuxC+VFFiPsxamDmrYgHyGAm6txi5rJ91M/Cez3BTvqdZUWOC1kBgK4LiRgK+zup4
6dekcDmO7kskOQ9prpw1OmNW635/qGcFjxGZkM0cVc+Z9b1wVvpSJD/GsNQmnacDx1kKxNJAhJs1
QvOjHXBrk/GHgP/ZJP21b0Yd3uPw3M8aI6eidNYcqVJ275NZh+xnRbIYecoiRMoIsTJAtFSIl9Ws
YrbRyTK1m6/UXT+rnMV0iAbnEuverZxVUDnLobMuOgFrXQgaEheZ5jvbUb42YVqfw3LEM5IriPsb
KhvvkllvrSFPJwzKH6PPdtZjbfStCYE2npVa8uhqY8zqreV1xSZFu36cAZ8okcVhDNV7YOUfDIC9
S0Rgb1aDTWThcNaHm1kpTpCMh1k7tmYVWSInFzNsG9f8rx+iWXVOkZ+bWYcuEKQ7hGmAyqcQoZqJ
ya5MjznydYOMDZilNvpPWWWvep1eDUG5m94G8cZp029e2QisgVlx16kOWo9Ltu6K/JbMynlhrNtZ
Sa+Q1GM9T5e1zeE/G8unOPxkyHRr4cy6YfqLpMWEwiKPjDCTCm5q9I74CQ/mBkv3l6e8H9Iej8VI
5VCS3Cx8uUSzkMSyH6uxr8IuHg2npTGRklunx2X1qm+nE6uMShS9YU0ai8c6Z8bH6b33fmLmWn/w
mVgaim8mu+W1JEy1tH201MGq2ShUfcmSFyeGJBMa+lvocXUULFVcKJ0X+uzA7ujDfej1N61r7uKq
fpr7+CiVuuaOfkuJYxZaf+qn5DxIkyg/J/twSbX5JaS57cGhND3Hb9nVvLHgXVM0ErQcfGcjNSlW
iRXUDETWdOUS7sTqeCGZzmVEJxk2qe4iMn9YemK4idBdZXXzHm/bjMWjDMAWQHG+VuF0JKz2gv+I
cF753hVt6cMwLMqWMd4z541DP4sNvOdEJAyODIu2xYjWp12LCMwFEbO6LL9HZobPToCQYZsbs6nU
PjPOZhnBhE5ODd70IlY2YO12fMxcpqJT1Mkay5bx1Mlep9LbmJFNC6GN6DR5lApWJVpl5BCsC7yn
KmY0IqGD0TSVC2D6ZKcQxT2feQBtCA4OUlaQt8mmrLqjsMHEBqNBXCvuDKrLyx4VLgICEbAAUklZ
jRQZMPnl9uPBM8pz6yNR0OhSJ/ZrmnM4j5zBWDDx82m20XcEJ3c5CuIQ1KVenL6ibMwg8NKEa+Ww
thoMiLG5Y/G6XXkXjvUv2UBjGfDx2dU/7V6fBVUtWisLx1MbGWpoCHAyqjyxrWhQhEBeEOXYZJUO
HDZRn2PUkZYmHhFG5n1tsd+BH4YwqxAgi3M5+XdhjQ/ulbfB91BrYmufaePcN6dC3Be2HaKrIcUX
Kb1mPCfSqLcZzrmCiPugeh9aFQNgyxCzNEvT10yyILTzhem1VCx3ofPpa9Ck3epbNiZsHPjgHZof
S5qxNUrtnBk0RBWkYAo75UFydT7a6aBt+l6cymTOwxgFWAlwJ6Z99plzt20rPFgquVQx264raKlM
gmyLohitjAiD1dXARFv16G3o/lw3HmoyPSEvNZ0OnqYQgKL8ZxisYq3yL19Y98KN4XZZiuF9krq2
AMGkp5T9hXot99Kcew6NfEtxnMeY3R1nw3HrgoUnfuSsy7K6ZtlUHhtSIdrofLQheR2pxdrSsrBC
yjI6/f4AoQKsvTn+9Y+Olh8Cavh4yXgcG1qWHq2MXpx25CTE+BgSTiKPLlZinhb+dRoH78qcsHcV
5KkJJ1dnxwwtlPSZRTLNc6aJ4x46LR2YCow3qHXh3vobx99C5z62QKI3jkk/RTMY46MD3IHPHx7Y
92F5ey4ui/AucdSeRqP+cd0g2zGI0lxCr60vPvfCCxkWOojxfBcDk8l6y/hyqqfZGa4CV8XOMZd6
ZusHKTzo14PFuZm6NKAt8cF1J/OYph4zwPOHquVAVQchqX720GneQzWrps47afsDQyANheBFQztr
K6aTaWX3Jdklg9cHLHnoaVNkrOfWoD3zT7sxbOpdCVMJl0Rm21Zk4V752ksJxYhDsLQ3Zt3Hd9ZI
9Fl1HHhlpl4737b3fZxyXK+nneU0atF21rYUyac+FCPf3fY30kLRMeF3M0Wwi5xwbdads5OdOFKt
uW0GIZESiXsWrZ+R4x+dlZhKtR56Vkw+lRhUNBgPKRHl0Sa0n9Q2C30uTY5NxpshsGjwmbJF3vPb
s4aCLvvmkaZsyMF+Zi9rau0TgxqczK29xei+KsFMjGbWtA/KcuW5zTv26I8OQ2KZQTxiYTRAtte7
iSY1s2JLM/Tv3jBfRMa4imcI0Ep+jZU37mPJxduKaegUBX/zRqMpdXTccuHqw83J6fAIq+k7DWlG
8X2ansYhJlEuNFpqhpOu0XqgDSbwciyaBbSsC/vgQe/YRuhqi5ZdZ8DY6tFpPvuSqjqNUmPQz09j
76+STj/VkqXK1hOPWEW2pUIORdTk64Y2HrDpcPGzatkxqUD3VY+V2uQ/pZ+O/C4pW+MScmiKiqFv
kARjMKJ+wFfLYx8veKRTlTePNqqC7jLrRad2XVjOd23JFxHFH6LSyC+ZL14fzRwshHQyE/MJ98Or
y7uEcw/UdMB6jNcualobKre9Yp+liyHIyQVRHO2FGppKz3NG3hz0kL34RmXVl3WC6B21RMaGwbyU
MZ8e9vx7WCbTApl4zyzSYwcXaukPXr4SydStURzFhukphvoibgkOS+zkcwsT9pKGk+9AA9vmzN/c
yIZDGxQHMlFEXGzGrktH2wmrO3E02+sOc0iGF/aHiDaG3Gej7gbMRtLpDHIY6Zqm8lybiWbSewGP
Xi70hCC60XHfml8BAbiu/8Xeme04jmTZ9ouYII2kkXyVqFlyl+SzvxDuHhGc55lf38vi4nYXGg00
6r1fApWJioxMF2W0s8/eayOC5X+iBKjH338aGH6pQF5D4vCsstGKqy7Y1O09cuDKFF45bh1an5eZ
Znkj065xiGIOuH3t5YbvklU5Id1QK2eWcsvuMsnanVPI6mWwL8k8ctWkAuCIpRdiFTeJiJ04fIpm
5aCBHx2SH2cCVr/GOXcPE4uLVcW5MgtNPERB413LkKjBArrby5ZXl9IeNp4LjQYj6EbWA8m0qTBL
+jqIoyP6IF7OgR/x3GuJ3+bNYciH8WDlTr3iyk2bKerUxgmB0u8QNxfWK6YKzWveTbivEUvTfUyo
1jOpRGz64piFWuRj7S93Q0uobG5c4+AMMqJM0JsPpMh3rQojoQa4FfYid89w5IFlkFBmjDGmPXOy
r8GYEHCd5fW/HYp/j0cXp+i6rA0OuaGaT65uevQmE5Buq3A+/f1FNBRcBzVFfez3uFlo6pA2pgU8
UhwZtASS0qEo/OHvLwMgeXqttB0TNF0I6hfJlp4vsbP/+7eEAfYj762LkZQ1TDyd7MAUztAx+rKm
7YEMARh/3O0Mp0SG5FEF2M9/f+G6Up9qMBN1oHuXv7/A4ABcZ71XWQLeo3fzQ6sExQKb/c1O3S13
bnZkyVzSqymsW2Um7Q1KTI5pz7Jq85IJHEruMoVnlotPOgXenpm/D67nncJk7OBOoYirFho9a+g6
TVL/bydNvLCScxtUmVAbOq6rlXmM66U/1XSJYxbodkj+7SUeo/ZCKwE4TEyGDO0he1oRnbFuyUs1
1EjuIONqk6OHZNj3otPzNRkZ+PswfegF3c1hkMIvCcRRSGmtIt4BF7qGVnKOxl1hL9cqthBsLZeO
1Wi5BwsPSZml7s7BLhwKVhdNQ5Bo+ZrHktV3+zN6Az1GOm7+zG22eo4z08ot0iBuCIBEUDUpImSh
oceq0dtwk+QmCXmMFvNhSlnku+NLaAITdF/d6CeTp7IHKtR3h0SfnxnZP6NWPvJaJGTvkBUcXpdl
kxjEfUeIdo5kBSBmytLdelz1rfXBBvpGdJLaKFATGxZYOSQgyKdOkh5ZTJ+8lloVF7PPaujCb0Lh
XJFw4q0svun0faGTYPKTS0j3XeA85rn4AZMQFBDmGKaPkTDnO+UjhwZr3t5TVr6x2f/9qsyR+3sy
0xDTEaihhPvAasxKohMdlXFhOE7r9NnpgrPAlMx3OTiJfvxyI7H7exaXlXXIHO3AvAtCi8WfEZoP
sLR2U4ynti1j+SGMDZVm1C7j4Fxy3eS5YreCKe1zLOrf8IvGobsHU/uUdeKYElmtKyK/IW8dqjVe
TZeHn96TCzZB9d3G89wk9TGV8T0X04bNQXXVK5uE6OC8tFGOV2XpH6z0bFj6LkTEWnPrp9e0lMyf
AB1qjE9ls6lHloEuZd++NmE6zwbznHujuwOR9SuYH23LeAAZfk7bjPo+Y2WTCFpNAmZAE32lLkTb
2kDPkjoLOqK5HL534HQxnp5Kf7SNRVUYgm7IGtaVVGfjDlG+R2/kxAjc5aQv93qcxSX20OS7CLJH
GVqPdjfseEJYXaYwjkyqxAJZPdLIBNlDymBTRsxReRc4a6UZDS0nE7ojZ6Y+Q8Ll67ZxYDawWewh
1QGXyfHf8uG/sY9VaAqEzM6kaTQU7A0tGxOxwQDKX5QTgW3Wt38cleJieHic25Z8S+sOmBor02+9
9ENqJPOCfPFH09g4GbeIriJATluFbQXIe/CX3PFDH4tg7zTRTfOAh9gDiiI1QPRhJE62xSm45W0U
UxiCbUifcDR7eVwem8YO1wGHnD/ChoMZRuIBv1OlFyR/paBrUeK86ZPlFKj6E9bwJ6QWqHbYGakA
hc2wmydB2yUHMQM3f2x0ywMgnPype1Y2YMqygL4397VNnhcSUtgVsoyuqzHd0+7kbrUhfko5caUD
GjghXnGYJNZAmITBTvSpgQRarGlHZLGeSLYl1Q9kguQUN+bDooHUYzPGlirVcfp2VzTsdp216auW
mx9T7F2jnG8A6GMMH6lDCekyDkznVbBpw7jYutVPByxLUEg3J9Q+De5XlJPIijsuK3S/nWTNG5Y8
5ozLiQ9bsPxb5xYzLz6PmXzEV4RtGSssR1drevRogUI1BsKWQ/1uLJA1BqwRLGIfB0PfxNK+UhHm
QYTMDqh8q670LuMU3qiug3tm62fRd5fBa3dxhoAh7MeePPN6CRyb7wDdWwDHHhxWn7aRnSOSpf+3
5fl3Yk5sVv6XLc9bDEIKLBoP0P+YcOKf8J+bHsOAt03CyWKwJK30n5semxiT4wmSTxbLEkP3/mvV
Y/4jHUOarsWbRPJ/+JdVj/EPuyGdFY+Uti0c0/p3Vj04xPT/turhb7m6hQODO4/Oqod/i39NODnR
bCVZRsm9BpC5buboMC/AEg2CoEZXvlssvQEW1qcQDIsajvpNFonuCEoqH4R1hsYt6nS6haVRHUVM
YlsGpgsDxv7yAo+Km4xDtKmaqygNshQm7E9mKn9WLYnWnN3stsfOVIAuqT1hr5ef3JMtQwaon5k1
A+6lTTZA/2mZMldlJg8hDBUtRTypqj5HjsbX2BsDPewMaY2N0y/oAG7CldrYjvgU+WitrIxUi5X+
ivuJw3yAoBw51dXKMzQxawAbMkAgpkEnJlLi1+9kLLR1ho0NpsmELiHyt3To3vpweCKgVePSd9V9
Cv4lRnCq6JOR+1w631KzeY+VM9S2smqtCqVcIEY4DPiiVkH76FVU3GlVTry6n/dtA+RxNGEEt7q4
G030ESd03bHHhzPnWtpuzMPmVExYF5yBq8jgBNnGNkoEhUVbxzM/BvTXa0AzcT3Y9z5irMF11/td
Y30kIVFs0j4OC604AgkyV5s6CD8pHU0gktoKZhuvIZRPj84wU/w4UsZcGimpEyvXjpWhG6e2Fa8p
+gSfIAXfVZGsXWP+tQVQrG1l9kbPvNiGC1J0g6JlIG+ti7nZGIGB94kmaRw8eGK2ic6uPpwHfH36
9GonGLCgidEHjMVp7eA8GxwwPrzn/UWTvW/rCyCzrqcmqBjBitAVn1qC23n8J26hWIF6ijeh26oI
Q1jss/6dfB0pipnAC1ZF2hUxMJDFAoJMAN+F49cv8mxBY3fM3G/q8IOrGMs4aZ9HXKLIAfvUpqiy
hiKv7iHhxjUTsmCrbqnHB3cKbKwe9YQKFCEwchfDLYjZzw0VnLMFKIH5ZA0yeMKrQewXJ5/D1bvY
ejNMPBLH6izn84xay3dw9vljyp+pk5GXNe8q3QtRCgd60ZfkeTKojMpJ3foB+1H0jWVtyhT6cYBJ
wSmAmLSgmXjZPOkQ8XYWs4TPQutu2zm34V4EOOayW+/Ig5CBtSVqc4RUJA9tDjGYWNBbQ6BoL4Ps
k8Q+JcXwhda841mcIs9JExJqljtb4OygkaPJjw2h40Ez1O+ASaj3ztoiL19qNQDKaq53LoD8zrF0
XxR8s+uvocbESyNgq8AQM9nO1bzQJhh7+nidNTL5rjxPw7TVSc9vXdwra9Gy3IVAkCNNx43v9dW4
cjzDwXK8AJyRb1qoSZ/1DQSF/mhalOiapX4JLFOcLX6YcW7+8vpo9F2uLn5HNL5pCweTNiJKN7fQ
jdWnYzrOo66npBcpdiTZRP1bW/9wvdiMRoWM03eYNLz2QFCQ/IZlmtuBKLQvx+V36Fpg/MvaN7gy
tZKyzZynfi3GkfXO2B0gRxP1XuaDAUa6yXApTSHqWsAycVVFjA5ZbD/zfB1dWZ7m6XVJFaWioZW1
U9WANWVeTddSMx5XuR867T6lgWFdlnC+ZQabbUBTCq0ni/7FbZGDQgkHpXSURP8xJIFUL/Kf2n5O
RJEpPP/bXGTdeiHLSR9DR/DHaLYMNjvR8UBZcUAvbVJfESMpF4B0z44S7Y8PrTFNfvBJuDNSAeG5
4PcGrnejG49jLEpKpA6PrRBkEmtiQTfi2w2TIsC3r5WrzEp308y3PwGGuHaA/GfSiNZuy+cyFt0D
nOIY1TD2Vn6teK8mnvx1rDibpQh3pkDctkxv3NszK93A1N/LwHtHkHnJzPBrjBueyGkACMZS1ZLD
0UqBzFr4XCBB55vMTSkvL8f2RBvi1g0InDsY4Wz5jGtQ9/k2FWsgcr9Il6jjMmbZEm371HooNfcb
8G/F3V475sRHosjm5jqWfDTKNVMo/4ylnDQAOg8Sa00w2dTCszk9OHNx4na567DhmH/9OOaMX6zX
XjSsOgaWncziuEUV2EeYeQgvPYH9j4hv6ndP+X0wMLw1ygGkug55H8bfBeagEZOQF+nnoY9p3Kj9
XrmIPOxEc9DvCsyJgxneCo8Pr+SA0vj4YcIov+iL2xbPk3IoCeVVEix2NovXHP4qDkVS4SdS3qYE
kxPd9W8LpqcC81ORe48sk3ZzgIUsLSHCR+4S7gneYzqAG7xdlI+K0wMfBdYqh1FUOa3Qlb1VqsxX
yoUllB/LRF9olUPLUV4toVxbIhq/G4+wWJMxYdvK25Vj8hqV2Uu5vnhEToXygYWD+RPNLZ0g0a3B
KMaCOyFEgncMOy2Ot4o8FbYyFji0QNdna2YhgIHPoADEEzPGhtneBJW37fpuFwXmz4JhbVYQCeVg
65WXDSsU3ALsbWWxfFsWc3WnnG90SpOCVG44s57Exk2JHATkPIax+xka0PwzJrpcuelcbHWD8teh
5NuNlvpW22HDC6dbE80vbRqBUSn6wR/gnOPVAx6Mgx/3Xte3zrr65dqAJ2zBYhGbn4ndr1K+PzZa
LxgokDQHPIFjyOvK4oVxIJj0MCjnILeCeFM5HT803TbJL6B8e0vG1Son3EdiD5vGsPJkB3tVbtzZ
mvxWlV5mfR3v6NH76jExppgZbUyNBeZGVwN77WJ3bJXvsVQOyE55ISvlivSmu65ckr3yS+r1rSX/
zMhME4l1jVsgNTMGSwDTGwvDZY7x0sGA2eWZuW1yGmWUNzNVLs1W+TWJzJRJPUBtx8/j5eZ1aJqb
gcWTrP/RwvK5/PV+KhcoT8YqxRaaD/ZzU6Zfo/KLEnc0ThEWUomW5uspSGdSds/hYFRgS/SHAuNp
jAFVFM/aXD7EMxjijDSzyeeIvMeGAesq09TngJW1tZ/COP6YouwihePr4grO8lHvmwtVw8oLGykU
G+ZYiUm2xiwrMM1GmGcrxxu5vri+jq02qfsTzlA6B2RxcjHeuhhwBVWKESkAWknaJ1t5dA1nlSjP
LvTTU6pcvBhbrX3rQi5xJlM5WnH7esr369COsMr19sHDEsztA8ELkzDfFpIm2Ia9yKkfkgVLkZuc
tTK7ZsphDNYuX3FUOFr+aoT9Jw7wS0zNDK4D8uWjEx0ECZYcdIqbcEpiY46s6QGwQA1PADfH06Dc
zgO252ocH4LM7B4Ifvh9qpWXVnmk9YygKlQ4rNPdnp3B2agGHy3viLr+HmhooFVe/S4zUMQR4noW
WEcDS/ZfwzQWbThft8hA6wIlHm1ZzbXr0Uw3KchR4hB4vEFipYcB23ei/N+FcoKn4/BbzJxmeWBv
c/VDsduHWLnHdeUjNzCUC4zlNQZzmp+fWjeJfIsrWlZKJhQ34OsfcW9xlEM9TfXXCIPXydbij3qS
T1bLMoi+z3HjKIe7rbzu06gj3CuAHBietZRc0YEePAbzF0uuS5QXLw5uGtapybcGxZShA1e9p/z1
E8uOtEbZw3jvYsCPC94JRoyRXXnzYf+Nd8JjvC6Vcx8ZMvETOmv80PAeI+z9DUfPhN1fs8t3mQIR
rfqjbfS3SuUCGIEWNmZtdrRcgj+EBxqVIphVnqBQyYKRiAGYIH8hcgBt/ARU+Rk2wR0bfLipmkm1
Lt11TPkn8nk3R+UXIoIMpNvblxIslWUvv3KVdSDPzWmr8g+o5pTuqkwEtLGdrlISpcpLmCo5AS9w
2PUqTQEmfterfEWtkhaaylx4Kn2RqByGoxIZQmUzyDiG0ECz5cTW2vMbleGYCHOMKtSh0h2zynlM
KvHBSHVPiYAY0biZZdVfWjqdOUQa7iP9TfSchRDswpEcSasSJbHKloCOp65b5U0WgifMQKZb3HWC
K37KSse3PQwni5k/cOrMh8UCjmwNL3kVPRswKwnARCoJM1vDSadd9TRDxcdBROc4nSN8af/E7rxl
IfZKlvPDIV7Tq5zNpBI3+MwPc8YjLKPeXouBR1Tlc1ru87Aqqj/utDNVgkeqKA+Rnklle1wIYSts
/ZButDJ/oD+DKDNhoEilggziQchAKHO62Iul2AcqS6SrLNHiTvwvRCrZhK8DEyoh7PCBapKLUEkk
i0gSuRjeKyqlRC244dsquYTjA0VfpZlclWtaIpVwIurEhhCLwiUgANVKklCZykSlZgUmlpSU/JuX
ak+jyk/BkW434WJ+4GSERmyyaAsj6oWYRe9FF17YorymAB9IKjn5mqTreBgwN4DmIrfV5cMpdqgC
DgzV4DMluWquTa/LUn7O+h4wGa+8WsRbtrLHGMHKU8qVC8hEKVkSSUtX2pai9q1N+zFRqteI/GUi
g2XIYWOFk3ucgmuPUNYgmKUIZ/pfBQ0pbURS61rKgp1xM/VpxlP5Fg1G6osug1Qs3YudJ8D0IVMf
mu5rTpZ5nce8VTGtoeIpPa9Ryp6jNL4ZsS9Rql+s9D8dIbAGlrIR1n0CDu5KtuNOvg2or6dmuR3W
rVITa6Urxkph7GLtugj7wzby10ZpkAVipIYoGaqJj25yAC4DHLF6Sk6z/C47HUJVqSNZcFc1lcqp
Kb1zVspnqjRQQvSQ3ZBFwzF+spROyh4t3TcVxD9dqagdaiqiaoK4yrDt+NPo7oXGROJxHINFxGCE
X9yUyTbTsl2n1bzgg/nCPxX98tWm25g3Y3SCEiqAJcTbmZooXwRju3WwCJwKVlk43HlNgyjrB+uc
QoUUovkGFMoIYgIWAyvKJnq2X+Ml0rdwVEhIwr1Iq/eEE5IzDE+8nuDdLHcEAjO+me1rMVU3o1y+
I0WcMbifamH0jnfDWWuA6bYFK5ZXzNDAcLlynUsvfOTIXiDPgVZwXK7DodC2C3uCfa4lht/VHct9
EyJtj2Wh0Brslob50hTeT+Gl+1ngMAlo6fJ5zbwkwbougxfTwGHapW7KeM9rJ4dalUUfVKefMmC+
UZD1JIOmwK9ytKd8gVSp6UT6kpQ6AN5PHLhcgEuOuJgqMpYjtMs/9otL/0kxf49Gvaxaa8p2sC73
rh7tAmJAK9sKf4dzB5hsn7CQVbuVX1ltvQMCoVvLjk4ZAMDVULBbSVyxbbT5aYokDsw6FSuOdzw+
VvOhZQg0FFMdmtCoNkTuO77m+Wbiv2o1JvabY9n0gQS025hYIfdNWrG81aNHeypQI4bmsaPxB0Q5
QlY3Z4cCjOhh4ZZy1oMjO7dL1DjmsazEkxbAYVhmppcCOGHJTg0WvQXBxsSGQqC0kekbR+O+rPUX
x8mh8ytMLoRabhloeDyOe2OCxNm5jrWeqvqJnMtFt+2rboIAdNPh3CXuNoY4byzVr9ESm8iNHuIY
jUXO29CCpBTtc27BK31mn04get4uUiP9lfAiGGPuL4PqQSiOk2cpMHny2bu7FmBePNFAFCrbs6au
20MN3Zx6AOESBmk6VoTxTGFdrj2HBrT2jIKWFRw5zOvzpiFFqpeMo72RDZQXMieF4wmaEnVzpXEf
WPfxYF55ez2IOYeXNIxvwN6e8tB+du2CUHbjvGzKvCKb2ztfi90fTL02WMEkL9GcgcGgQGdIgyNf
8b5tLxZNbUNUbGRZ+Cgsdf+ec/Ti+V3Wrpyv+EsxfRB4py0Grqp9JAV7dnECUa8Gqi0dDh1uj8hx
XitPXvIC51FUwp5eD4vVHcjffXOLoayc5Y0VYS2/IlGA9KXfvCQrP9cfFjcytErvQwSJwerfII44
stRbqukq+qOhDdW2iia+oXhNep5EjD9b0zXuLKlvTMER4Ou683c0YbCUQIasFHu0fuFb+LnE4pPV
8baIMNvnubuTo3GfpfbH1JIKvbnPqNPJ7gvkRbJ3+nZMUcEMg3XYaH8PWt+cY5peMgkOrhVRQSAy
jJ8IlB7psjgTStf2sw0Is+XiC3kkjFmakFLrBMpTzjjKTTRpD+kQ7jIXUSa3DbVLiz7lohGzD+ms
CBr5yNTzSpy32yRl9qaB3NoW1Z9glfYPVSSe+8ElXzjh3YdmP8eYQ6PB48pEF6WcMPMFxlWPxrve
No991qLj8SOgbaM2XFqqzNpgJ2i8siJIN3SSPeXd8jpODZvTbjoapn2zx28gx4/AgjnYemTd1KNL
p7nkMVNxEPZ4DhpCBlYRH2KbHj6Ymc9DVt6Enp7m2uaJ6EjFE2fElMagadEbFndyncM04rPki0+C
7G2FFQBNyhX4YwabvkHrKoLmJRqj3dihV466+NKb9lE6mGJsO8CUPEE46X9HU/uSNzBH2z64lCUg
vsbh7Tvkf7AhX2/N1O17WX/Iys58UNfmbgKVhGsJq7+Rli9OApleXScZvum8crLTDMd5SN8aypu2
tYNTIcugT0SmovMyCh+1oeZoGcNz3RMqsOX8i7Yk42jTOrfNoCki2H9PabcSDmwmRuprUSUfyeCs
ExnyLJXuH5b231Ax9gYnVm2Y6Oe/QaR+GTEeMpTjhyWE8WSojgVbz3homnVmxBtrbo5mo1QtJ7gT
IaFezz05uTS2NMS8BnP6a0oN1q0G/iTbMq9yrD7kPFzHCAtdPHoPbtje89474ldDyuCtz0CvEzIe
bIhD7TbvkWl7FojrZijh6g5IcPU+bymsox+GGaLt3C26zDZt+3Mb2LSPouyu11wNr100PGeLeIQS
HkiMSUfHiICDLIcUspur8fI16ZfbUIp19xx+hAuG36Q4Nt6EUWqekUXh8ibj6+Da705ViA3zEcVd
KET91yRRdcUivwfhvjDZhitHjBdEBLKJjf45Nu1Hp0Oq4orPV3BINtrSnqllEb5F6xJNp5wWomMt
H2tjtqsmCJOBZrHwLh7wuEzrfqxIjUrY3JqgArHhhElzvearmFU77O2QRELihL0m/MpxSJt6875x
3HZdVZDbCr29ePT0FeJsis+IrtV5GX+3AoR8MD16mfjTo23Arqsb5KnlR+t4+mpL/3EHyeDYRRSv
5G8lWRnulkbos8kCb/+TLCGXLUaPrdcXK8stPhkFKKCtxUcsrY9goI9DH7koWN2LNT91k7lxcXet
xEjwuRkgcki2CqX3EETm3jahudJimUqxs4Z5AtFPu2PIV9NeeOOgA24rS6JbVdNqckn7YFYmfcI7
EtVn7cyYpfKow9fPBTCOwonGhNPYLeytuNjLSqTrxSv/ZKDn14JbLLfgAw/EYSm9dWx78silETSa
5t5Gs7+mjCV844cTe7/b1NvZloXFT7s4B2mNGF7jD6r0hJ/brKjFfLQS6qPC1toEgqMstxqcLn9f
KoAYvBAklSoUqUT0zZ8YrkaZ3sBH/ekS6BdL+haWVFtYsfkslwMcvWRVrnjPkZPSoOiX+KAoEOS8
rZN7psnvYMGNSsfld2V3r17Q/zHiX9NY99sEu+Sq9MAPpQkbsg4GPssMM832hU4NjhvLbyR7arwS
F+dQYW8KgSeG5dEmLO2dk4ljH87El41HG9phTv3tJRT6NeB+t0vH6lvTaFTs4uIXy6l5F8SAz6My
Y9ogOOtYlIlhKGSoC9KbbvPg1R5lCV2YTQc40+HBnbXPPhguVR+dbUNDcGE8194daX3qswbtaRar
lsmRC9awHm38tzLLiV959rGA9GCbKfV+OWLAXGNpzJZ9LLxxPevjM0a1Zjn22kmfDRBoasFfU2JZ
0ScpIfHsFiICkBwoupKdduEac2jGfZeiu+TtyzyEZ9HGn5WDP7bUFbZ+1DaTjTxjOZc5Ey9eofvw
xyIsmPrK1nAfQ+/TvKoELgi6LJW32gJwCO7womu5cZ4HX9OZTrlSIRLa6c9Qg6ElnLQUuMZrTq31
jRpEXgf9eaiH8YEamE2ukVGjXZJk9GR4mz5mqmWVrKEe9uQ0QApwTUkZgOQ5zOtvfUhTv2u5z0Xe
n4r1yNpQS5g0fA0t83eGyMrC8s2qRx0bLINl2Y4Ho7O+01okVAixIErDB0yeqZsbRziLW2Ddm27R
Hxe3wJdE8do6lqZOcp5fRFjy0cDrBBofjKSOsv48crvu+/SJdciboBAD/YZHPcLYb9vGS6a348ay
LRolCP6vksLg6jgjXtdNmRxAfK6GurJ8jPKMjZDbjyKo4p2ZW++WmRhYwqJqLfRg2SABUAAyxXKd
atF1cdpH00WVjhLhI5SL7dR656jn8mMS3HHiggQAtVBVqfETRKYNXAVCn4xko5sk5DQCcOSKyM9M
7qWn2M3HTg+QlxfHrhK/3NYwMIxw7dGyAPti+BABNhZN+EcrW1uZTiJy3wQrsLshJq0TG4wEdBZ0
fBpaMaIjInA1Dbi620tJh+CcHTt9lKtqomApc50Dy2eGn9K6h6k5P5tO/TPLOr3AuWS87CNzCzEU
vhqN4XcQn9OpLA6WA+bTnSnVJVd5QkcnL49BZ0PrVu4WR5GmNlqFxX2Eq1oF1n0tGUqUz+f4a3Dc
5tSwKVqjKXwSLkQxKr88ZMnTEvTH2KkZiBLOwxIHuG4fvCrJL7HAMq8RzlnVE65c52ZDWmY+NUpw
BuaDNMvgjtmu4wcgEntfBArezElPjnA9asCN2GI0deXeAQysWopsjlXLZj+cnUtWZdYpJYuAy4Ei
US2kENAwIPwF+VFgoDok6XKLpftk6ckxaycEiLqQ61F0e5t6VZ/mUgJMnfdObYQTlxIMHPpCq+mf
tVW+JKg4LM1iZ0X+m3lFmCGqHFuWyNSPHiITXdlny1koVgR15auryHhaiAbucRsx/lvRXZrjD62U
OMUN1ole3Lln+1i2yXXUYOGUAFxbm1jH1Gxc6XBkL0XpRzUu68Kk6NXgXgOBO1jNJ26Y81pCai0o
CCFOauEW814Hu6KiE0idjvMu5YVETJHCH6ZkJODoZ+r65EQdBvm4Tp5GvSwvMe2KHtwHZdAwXlt0
y9Ye10PQXo00Pie4Epl8vadyjqlan+p7tMDK5UkD5zKk9qa2x4vRGXee5202WdxG55yeuIYlFD0C
OzwKTzrEJ78NTOqdPfE1TxGLF1pSsOaRmugxlo7BSmhUZJD0ucyz6P22hxg6ToXfY8hj3uAv9Kz2
/8869e9Yp8z/1Tp1+VrKMf798z8bp/j9/884Jcx/+G6Sk7FcHQCC+1++Ke8fQdbdQiE0HMN1/iUh
b/5jOWTkPYd2Vw9qKTTp/5+QN/7RDVv3XBskpoNr6t+zTfFb/7ttytDhYRPRVyYty3L5t/hX2xQ2
xTmaggmcOlpCF4+EgpyGWIOeGn7WN2+apWPZ95Ify6C/WHBFbKhqHmhSYv34R+/A7ActIDebPR4b
4HFD7vRPzJUfAEn+Kor+tyNCBqkIhdEtuISB4eHGinclVEMY3Ql2izyZ5K6+9mrbD8oSJ2O2SzBL
bdya+bmTBPCWhciPnodfmBYzXqkWbeNZ/qch9raKCs9eVXhx5oRqFleysC8WWtQFhH+vYSwiXsRv
Hi0C3vHVTZBk7eGZiR0yHkGYMh0ksHgg8iCrt8ncfLHcCtj3lbbfm0ennk5NleJ06VvsCi52pL4u
b7i7tB3lar4VGdaZsKtpGE8plWGp0dP+y15+tejazfLcN1jydOViD11FeSLX2RTf6UkJ1oU71dxa
YgtI89ZqvWUdWgNvOJpodpqgspfGVG/Xzx/kOjhPlu6psWFGjgBZ4cJQGUvs4YjAdtBiF4oaflo6
LyR+lt/dlGWPJv5hbeoOsnRe+iJxHsrcuwn7fTHH+TUvOIbi5Y+IJJ+AUbTroOqxFwA7IBchfb12
rw27JlRh7qquB27KDrFryeC5Rp1YB7Fuw9GZv+yBVR4P0BUsP27ilOq6oJe/c8cu/VgfeQNVgH9q
xx23JE9iuDJqoe+EPkAIPPiu9hB2OmtEm6hkN6b5jQsj/aJOfpks+9cI6SV2RpPkmYdCbdBJW82a
PxqZ4CW9kJ1oomrP2WvkgI272XgSGgOraZjQkyK73A7D79rWq40X148mo4Wbjt94iJhQjQGrBtDO
gY5pOVfMoOZwTcnq753ClHvb9q4x30ICQ1m2dVw1pE8jb8B8O8Ul+9coi7e1QakKkbEXSpXmzZKE
3qN0Q1itEvl4AhQWYRijojc8aIX2rPrNx8Ci37MtvHWmMUyTXVsYPNDuxsqHQsmYNPY3K4v8MSK5
AP7O8nW4PNJjBqliXBF6jDgCmWgRfAPLmZV8bpfBrhjNR29O6H2X8z0R0MebDq9c1PO8KHMyXuCd
NmUdED9nQ2Sm3joZOgxBsW2RVqz0su/KrbwNKTcBmD3GUWDSTDRWWxBVtAlqPL2SbR5BqvmL3rVv
SRDAkixoS5jxhC5qv4tR8izGO/Zr7blu4CbEneIHRjnr1nJCMcNhDlAX9G/tERjyLkNah5cK04nB
WLYNPTvxh+KF1p92A5Ng9rPMPgdRK06jUYhtXCMqWU65nezx6FJ0tKYlu9zMnUUBB0pGkdEQXBGQ
2lbeA/hEZ+NJblFumt5LmiN9Ow1qfItsaJkP+QbN4RbAcbtWRxf7pNgX/ZfDlvQscnkfOmR0YhED
PaI1CBrsaK6O1GPEYkMX1sfgJTRO0cCuLIOhX1D0sY7SAbR9/g1I81Il4VPUEvmsQs/k0UCKMa/2
LOnvKKHgt3BRNpFNl59wMvtR3Fjms8DuI3tFMfmftnXSvTVTB5SVyrHV/WgNdvF8FIh3LIgzsCO+
YfgeZNc16REWTEsDOUGiew8ZP+CCJ0x41WtN6TpC4eSsZAMPtXun34gYWhi/QsSFf+LuM/M/2DuT
5ciRNTu/i9ZCm2MGFtrEPDDI4MzkBsYpHfMMx7DWq+m99Dlvt650TWay3mtRNJJZlUVGAHD385/z
nThAu3D3ZrhAtxPDVx3kjzKTZ7hYdMWSfb9z09ij9ppNbqjaHvY5KIVsuiMx0G6gus/rnvmfKi3c
jKKhkXDgCNxwHFJksPYh8GzWFXx5PXWvRKcipgGp2mVVvmNMsi398YVpfL+W5BFWBiEw+p1sMqeb
KM2rDYfbb44uJT0eBEr9Ptz0xuJtvNQxV6O0KfRNh40Hv4TAJN5OsnabWRd7kF3buCPo3n6iZciz
4wu2zp+m4pGUJDmJuWB5r6wPBvnXcsHzU3XBgocygEJizDxXkkFrhdwQL9wA2Fzd/t7tJ3WnfJxe
jdPPBwqefloa0qug/zYNoGlLXu1kB2Mm5xSFmeKDuA7htNr6G7S66ZbMRVMmXzTPoWkDq9rNWXlo
1aLLjJEdfS5kxtXMYcKAy5UW+55DDXPbJiYjClQtLJyBdPhyhdFJs4vVkSQg4LEy8OPtuuxeRuSH
fLprvDJdjvOBa3U6BJaFWuFo/mmXHLuagq66HG6top+3QnFbpwjcbdtvbfgpcK0uQ+VtI6K53NWu
tyfCAe7OinbBSPlYYkpqFAFB8mii1jlpJzy+XXZDdP1eQkxfTS6nVLto2BE/YBfhhW8ddMZhIRvr
zNfQEy95NT+2jC5h8hTV1lGZADCc0+rIGQ3iCgEWbTTOZxeLVRVEWz+D+qlUSMYn7CgaLL09PYp/
M0fAT7GTF6cGl0ZbEqJpnKtb35jqdd3D0sg6nw5htgvIZ8S+ATisEzK9RcaBC3xMhrn2T9vmhHW9
Amx752sbEqGohnkkLVhbt+7FNvUV6zbtDZukzbmGBUGlZqlhoHvNLRU3nEF+uQniYouUAXpFcsOM
HlMQyJ3Q+ZoM0cJSjEEiNx6OfeFV64Djf29jUvYXWsN8nCEueVlSkGvajaM7CPFrjFTJxqw5yk3W
OO0TzkeCBqk9tbWUfseveKefRNX7ODrnx8ITb27K/GzksoFIfczy5Zb3pd4oLw/WQe/RVz/QhBvb
G7xHxF1CCRu5V+bGk4F/Dvv61UgtAAATzvWCa6JtXhnNXYTfPjG+6hTWURetcTUwB05qUOuEffjJ
elSuxPhIAyUhHvjLSjkclhOYzSsZEBVx6SwD0fQQB3QDSiRKhvzOVlp1sOeU983uDXJyPyGSTdrw
F780XXUtwuEt8bL3PmPSggl+R3l2QlSOmgg76/9ga3rIwjhYNeZwQWa6wQrxgk/g3c7Mcpub9sVV
Wh4Q892CJsIdQvROlCaZNWmt6nn4cWagrtJ+TWeGkFHDPM+RM7wANMMBi52RFWptxOmwq335IRd4
zCEZR5PZJngZF2TRqpg5wLkU/YmGu32qsZ2mM2nCejbfvKT9lB5vREo3OjHA/slRxa4dp/cOlDuB
HFzoeYzlOmiJcMsZoVrUxXs8pNe+NuIdCai5xPvVJ7OgLlfdWSllRr8fvNFlA5WLlipQwghtfOpy
L947XSIPANv/GNUhJO4q/Tw76X/GusG6IogppKZzxHIB0XqmuxgkZr6Rg3gbt4NL0tpq8HYXlrEn
md5Zqbn3gnxvzf1nAsuA233h/guHF7+t5BFZOd/VEIYV6QSMAtGeJl5ILX5xTDie00wdnuPSUKfW
Dg6QTNRZIvxtkIDxnLldsS9jIvKGiwuT5haBzWbnLNbV8KqrT4h112hSU9Fmd/FUHY2wq5CiLYSP
4SOPVbG1iFNC/oaYmbTW1miiGzc70bs0PgYWKngqg3dz6d6SGlk/FawQEJkxLaJYzz3J9obycuAK
yDHDuQfkfyNa6BxJ0z9VDPZuwfbkG8P6mwXjVSlrLwpo2L5L+WBWLX+qrZeBEK5mvMmj/w3d49XL
AKBa2TYv1UPaDs90K8DCXvZB5+IvNl+klb1B3blpTcaiCXFJvRdCBtFObVqkFrsjNcXdYg5UJpY5
JrWpY0JotIOzKac53M6twwM5vO3dXYvHKWroTcFihw9mZ5nRPujdvcMkwB8j+5S5k9yA14YD6qnD
HCXGzjZw0+r2uTBNON9UAHzDSwqYZd0zxN2JILhgvt1ZZftpUnp2nCYb7qBD7zZFE7x6UfIc9JSc
ZC1m2jEq3V0ZMmOQ+VuXfnVT+ZPJ8NaigsZU/kvD1rElczxm3Rfd6kgx8cGxzezYCZvESWOvlUve
fAIVuxtKfdtNP3OGs7rznf3UeffgdF494QcwBrtPAFvpbrLy+7lyL1h4eQ5Y40NKkuA0uM5dR7WY
cEmSe7oBZ+yDz5pD4UZI8R7YPv4M4+AuD2P+aISouyPGrUML1n+d55oK4F/0UwzQbvGXnASm8vKb
B+u5wZcTD/XO9tynTo6PtS28TcGDY1vV3q3fnvMxfEws69rWns0Lry3+ns3jZZSf8XKpM4DEJEG9
TUVf3qM934yx1E+4vv4euOoatJug20twHBfCiyfMCS5evwzcLhlP3bP24vBQxaQH67McOUB1kKcn
49rYo7sdZNnoChG5KarkMwL+vOksAs0FTR27xbCs22CO1oWpT8QqtF5HuA77cYBB8ftlVhp7Hojd
MRfnivaDTZjnp7C1nXU2IFAt9VfLA7xj+3xyo+YMi4IASxC+jB1YUBbLbMloefL6bREsYgMZhYKh
1juUBW1IGoYKO+4zNdgPKwvjUrWw4mMMoQi61cbpIdsk0XIvQhyQBk/UCOSJURzgrMdkBpsXcADH
OsCVwtjsL0eb25BF0JLFqUWSs+M7cKAXRqD5bslSDO39dEyH8r1zsS8oou7kBCRuT++BIfayki4F
KXLInub2Oaea8mgsS7NVCs+AE/YHRzYHAMje3p6iLxb5jnMCbxNHao5cnROM61K23WbOm/w2ial/
9WNDbDTbZSXLP55FKqNW/b0wscfBzQDI0XIwUdQZrgaHthDysmXQ2PtSFTdmxRipx1u6jzrz5DgY
AzDj6MzrEvAkdqybuVjA3bvKQAbX4438EgThOwciHM26j6KswnOSMY2sU+/Bj5D8wjZ7qQpwfWPw
ToQD2/hwlIt8Hqb5xc6ACo/GW185n4Q+JgeeAF606S4Dk7cWjnpI6KukJ2SINkrUEwHtOtoXivE/
eAs63GEcLiT0rZzzeFu4wJymj7TwgLYDxtmX2fhetclM1MCDSBw8VoK7a5qW4oVdEXyHpHhnQLCe
ClqQ1MGTAhdK5iEc6DCbOUM3asthP6pLJIBE02zImp7D+2zs59GJnA1DZiadoVXcuDhX8KzKapPq
UdzojWs5Yebr8aRgEI5ndycpEuwNXK1llz0R1cKAg8DNBBzId/eWpUSzXS//S2k4HOaOiaeipJih
U3Cru+h5Pvk5kyjjOeY936W1w/Yf7NAInWAdwTQBU8vYhDNecfI7dpJLTrVR3Gz5/VtCKTjuQZqy
Vyp70iWjvhjT1U+axK/+1DBG1nbbrnRvpio/s/qtIchfnaa5pT7qvT43tYE2nSIR6GUTZgbk4Zi5
rsUzjMLVfSuWcG3QGQ28bBNy4TC4plfbyRk5dcTo6Xr2rLVjN9YaJ8b7WLXEvG8Gr3o3ne4axUAO
5gnwU+MwtO7vMAdpH13fbHKvejFVcJYuGtqY92SRQqpH3Aoml1UgQbi0QG4MmPQ4LLy9ibinbWof
/ogWAaj8kgpWGIOzArv66NoFxQckjLc4z9+HUopVhO8z6zGWLLnzMVUV71Tsb/M5onxEsudK9/nY
/5H2+NOazldA92yWlONxcdNsPSj3NrKsszOA3aHg804HhrJcbEk3cyDwLhgbVwOmzDV2NrZsigB8
JkB4ZHRD94YLs2MximPN3hn2TnLKneGL5pZ2W7skJ+FJZOexlfIcvkeKyZcl8u/eSchOudUFWAno
3emU9ekru7W/JkkGZYA4CY0ALwvtYbA6SPbU7IbaQb2NpY/iwjBjGgqOVDonkNKTsZNuC1URBtae
5WGvhP3iKJwmYZjfGvixbGdkTNfxd1f8wl00vS3UdDJ+sHelMB5YjDZxnBMNXVxKIALnPR39FmY4
hzp88waLctASzcz65I8qjGtWL58tC+0qNORdzPNilXeIt4zRe1iYDTyOmAAeY7/iOWkxi1Eq8NAO
zd8oZPLeAxMseRSTIfOvWNyeEzO9ujWnjCG6J4mxNp3XHu/n1hTlNzXy+KVtTqLSOnOueJfmrjCT
+FIAKsL1weDr98sRZON5gO88BME2TJFykskrQdYbB8sOZk7AHnIKLYTA6q5GXLwvDO92Hi90omaG
c1Ec48kS9wnPKnOisEqJEWlYl1g1us7KzCi2Yl0FeI9kpiuvos779NKKE6E8FBzpFHBMXZGV0JXl
6NIsK7trCNisS12nFWT0alnpJavL23oUP32Y9tzSHJIDtoI5nVyZopxLAwhxMPUB0aDsrloGftjx
W8ZUerl0e1m65Mum7aum9Suk/WugBSyhDczgNVO6jYCWME4pOsvLFgYJRGSfnq4TG3SxGOIXtKXh
JQ5t4gkmIAIoGl19ZTKI4AzYotUlZRFtZaWuLUvoL8voMSPDd2/Ra6boN5t10Zlp2RfNb0toQJtp
QqsY0Hah5K13hxuWt4ehYv3qWzz5povyEWKc7QzjxoqBJcgKhXjUtMBRF7BFkyNAWTh3Ed1sTlDc
NkH0WvfDK2Xxe0BMeN51nVvFxvEAPH8/0vRGPJqZJ9VvNAXjyRNPA51wPRUZVRvewiRDK7ZXhS6P
G70bTAazrpRr8DRRiezuZ5uyujSanhqMupyFHxYDuDhegnkFr+5u1mV1zL6p+0F99ZzhodWFdhRn
wasSxiX8Lbsb/Ecb6OCcX0qIK3bRnwz0Z6vtl6OM110wfMbppqVBz6VJDzjUuUg7cR6qajdD3wM2
tqpd9ls5mWmEgNuicp5m3dH3+wEt6Gl0ma36TvJlWpxU2SA9ProeMBKp3IzosS79o/2v1zWAHGPF
pjbEWy19PPr+N9Uqcter8T0a22toQzCJ7hOaBSdgVVOsQV9z/VymDv2E2VsAdS7SpYSIaNPOGcif
5PgSCRx9cmIj+jV7D8Js6jPll7dDEQJVdJf4wWVOtIttY8/ar73uxiFa2kNO/SZW1wdHRk9tav3N
IwW/CY2wrYdXX4obv0oD5iAkUNDDCXD7I0ZcpFwXb2RZz8u5HXkVJLWWLc+JA8S5O9BAw4qqwm9H
D1apwmypxBRUY07IbG3z0oTDvqdmmmU7/qprZE1fPoakqJJFftMbAMiTeUTNoQXntGNuZwojqCrH
7G4E5BBoeAQ9jg8Vek+0coh/RrrTE1hSSL6dKKtSxruDpra2T4Ogqg/TGHlZC51sxeHrDWrRY0Ft
KIG4lZ2M94I6UQXY79RQMOqXE/yJjgF5G3+XbLpI+pH+gfXEMSCi3rz8wYWPyTBGe+5pPGbLWqxN
DrdwMvg3QCdCqjOaxYXPFKk90+sf13IxkNjtboraD09vEyaZnDgyuDySacBkibLrbo8OpLNJSCco
QBj0Wr9mj5J9ujmbCbp9SeumX7I61uSGcotqyUL+HXzW39zHlRWHpFfhTNGykqanNLPAYC2mDzrD
fBuLBahHNThr4IiXVpn2nmoTbh8rgN4KJBRHGaehNdcKM2vFM2PA50pVckuDZThyvy8cx9cqTU4B
Ef5NFXnQDMziTtisiiXUrjENipvOG9+E1zyVhubhF8XBzsd565IqXs3J61Swl4wCIcmCcbcrWzI/
p2t2nbM5QsgkSK4iG//BAoSGtEqWB8Wmpm6xa4f+IGb3vOTDOfPCnp2tz+rF4F+iAJYavKnhRDJh
99RJt4AWOxMjNcjbJrb7SVCNcrYGLbdl1VhxpV+p4a03bYCAnj/xiIGHADXluPjevcWg8xS52FGY
hzRgdyTbqm7C3MBBozTdPWtneUO2GFAhEy2m/HhkxfgVscs+G3XP7+y8jm5zqafK4Qot/xTeeEJv
yNcyv19q5nlWa2NdifOIlxaaSlWsJ5df3JZ01wuvOgkzGnEADn+A6OIoqjUGwELbGYx647Cd2LhV
dk1zPMd04zDlgC8D6wJz9auz1PCIVVitAAdSOhu1LD7hKA9TGh4ya2B7C/QiKJBRq8R6LH2cF8HA
rndOyqeuzLcps8bV7AE49HtGhBUl5itfzs/j0sl9MJKZxZEebeHmHZYsfCU1vGqnbt13COPKoeCc
PfizzcYQC19D1bekU94wE4KiC+6iIDkaTYUVvGy49Ea+5QyZXPvtRDUgoAD2BuVWsQ9c5/VCIU7N
AARkj7UbfLgyc7k0m3hMcePa20qV2OVbWFvdMKB/dcPBb9h8u6K4r9rqs53ko9EZWOWfAwHXjucF
hklJirYegBjx9h8GprhN/ji55LOVOeDHcab7zEi/2p4Z8wISknxFwe7VslcLuY7dGEzHKJ0fqgb9
uuXJrB1bq7GLmRx3HMME/V8kvXF5S7XAGAQ6hwNwR5Xwfh7kTcHelq53m9fQAEVsmjxbJG9QbGPF
72rEl6LpK96+cT1U6XBi7cABQlAFkvB40zPh1FmL61h2MS76en4pHfaLbsR16XRo4qFZ/RhIiOEQ
OZz5+luOySFOy4osXA5+eHTOnguPUbFi0a4MBlYmiEkyuctIgac8MYDbNctdKdeD9I29BdqeusS7
yJwUUUCSFjyIii0DpvMUOe+Vk7ZPyhZcL45FFLGtHtMk+omts9cwzgqNpd9IJ252sEzdFTlu5kwG
BFyfJ2sQL2vTAE7SkTsOAldu4oEHqHYDTQu/tjXXb1PJflZ0hCBFdWNEGPiY5sMyIiYLxQiIScJz
V3SDv3UcphJKtPs2QAmm3YlhEEG9nONJVMQMnVxiL0wPU6I98NTQbyxu0FVkxUweJRZb0qgR4CH/
0bIN+yAKIApNxt4aTzBPlnTA5WmEKSp+9OxkySGerR8TGNjamRb22gXW2jDNtp4/B/sldx/MCL/U
HKT5dmrddz2tBZtKEAwOS0CPOJCzkSmSVV0JqCWHMIGLPpdTctZTwNAeqp3AlrjO6peWmNO6rGzJ
AzFGjg3DB6+er8OY49f3CUukEUZ1Ed53khr6slP1hvhLcsDFQVG3gT9Ph5UISRu7bDgNDiO3QoiX
IompwlT0Wua8D6mqtn3wiPl+JmHOUBQDN8CYKABykhF1LIimuANrr50wiSgwQ01G+pNOw2tjQOvI
PiUBgBP6wiX1rPFGVS7LPHlmkCPnuPKzfRhxdmxiQkqMO23Eakaoe6pD5MaNR2vbZR0if9Rv0Dp5
gO888aHELFZ+V774RepuvVQZm2yeCkY27mWQMc/LgThSmhsvYcxGt+lqfKAxg/k/bTFG23Tpod1Z
1YVer2DXT+5FjsaHZUoH/geo4sTdG5VhHY1pwptt4Qa0KzfcxqV8yLrppnEJfBLsihmckkNohpkv
7RhcB9svPT0FxhCtUHyx0c12QAkeKJu8rY6LxJM+eNm2d1npHCAEgCLte4yrp4nQFUZjWR8I2lEq
3IkNkSMSJwVOkMokAKpAyBK3Co6wTJyV2zG4I/J4HWsIpWPPHNyr5LnzmEwDCn7JIKzsUhMhDkt/
C3vHjJn6sbY0S8/SGuCTTMnxFe4WVgJnTZ68rcKvNloYaWoSJCihD85g36SmyUkxCTnOdizpIFm7
0rMvaZ1848k/0cbJdNZQsR4/P7Qu/Fq39T/y0vnrUVS3NaJl31sG+TBnGgC1tkyKFCkuD9dpwUux
GvWyaYwUm2X08xaWu8UBXeDwyUeWQLGlPNXbmoyMWIH9l7EN92KAdJ5h3sjMceNx4Ni4BQpEx/Bu
NpMZc24qb2w5fxWz/XcYsgmDs51sGYV8+qkQe54rlJAxdcAacGEgvGq1cTLJhoBHP+nBmbVkhZKs
tnZunmx4V3RRX6NqeDcmFp2gld9pEzsrX8A8mNrgRKnOp0eBpu+bf0x+gr1h196JE67HFo6nL2do
qY6Ci/z3e00gvdPcFekJ/vg2Yc8II6AhWUwVQO9lD6KWPHBPi0MIkyw8SjNxj7WRNxQYT+9+jtxb
Rvz2FQ9vx7sXNdcnuCprHfP0JM4Dwa4tNqag4f3/O/n+M04+HG3/LwjaBwfH//Hfu6wyMPVBD/2/
W/r4i/7d0mf9G1NzNwgJ+8HYdn1qZQhr9P/tv5ghZj/XDEJMdXbo4aj7JwvN+TfHwbQnLBczU2C7
AMr+w9SHRdAx+QstskaOJ8L/lKnPxEX4r6Y+/vceEDQnsB3bcYU2/X19PCRwCPgZ/2ueLpbVScxp
MflK+sWB1PZaNSNAwNQ29S8mk8nS3KbesouM5M7VehsTBMyv/q0dltk61ZqcjzhHTIrSrPGnNtQf
0kd7nNSvUy0viVb1ZuQ9gcwnmiXkpsJVrhXABCkwN/y3bqg/emCO17SmRyMkvRip6qIk2B0Ff183
YBM29cHLc9ZhA1xtiMuxqla/WiSipNLq5Kjo0ZmgmsRZ+xKbc6NL2fJVSX9Z1bPf1ipniNw5ERqh
7vc96m9k2t8Wkfk+dspaB1onRfQbT7bWTlvDClY1LmESPwp+KPgWhtbrLjaqfU9gI/XwOWO4O1CB
6qwLrdDWSLXVmaP2h4t8C9zxanEgmZF1O1JMvMTlyvtVfJF+vzuXUQJZpfcGWTjU+rDUSnGjNeOU
8x7ok+wO1u9WaF3515gfaq3ZUeXI8CFLOf+4aEH4AWgreOmoejzSyc7mGNl60Pq1cOSAoa4Bi4a4
nWqVW3hvLqJ3qtXvUOvgFYL4oJXxGIk8QSoPYgDM4bMckAgkJ3K7xmsy4kTamD56JSyj8qbFRc1u
HxUefO8zUxz/PCHQYx2lzlFdGoR7oRX8WGv5jVb1Xa3vu+qA72C9mD0Cf/Xuthyr6RgtX6AFRluj
eioMUBxV2s6n1Jzfo9qr9/ihDX4j8WGU/r1lhdjcoyI6103crCOyfUOMi2Si0Xupx2kXdSICY4P/
RDBgzUDGrQNlT6BM++42q77p1fnMGHpYDD+KcmS5iZ5ChiLmyHAkRjOguGEixm4gBcNWxRmv5ykF
g5VKT1iEnrX4DF0chi89knKcWcY2URYjXMnOBsLVIkKTE+zKZoATMsipfTXQksNr6GfVTVrO9t5b
1CEaqF5LO/ageiLk6dmQqadE+ajufT03kibdPSy2NBeYm6RkmJMMIr/1i7HbdNDK1plKMNfEUHpX
jp5MITl9+W5nERUy7ZOz5K8Nc90D1G9hTtemT+iVRLAgP7CupB3ezg5TJZR6tp74iLpqnC5u7nlA
a4ua4I74bnNFlxLVQyQ605uFYXsvpvYKz9671RP03lveqalFFQLftaH9dB27y0CMPUj3Rk87iOXN
m6AHUJwlt53NdIAUlLHKEzvfQwldxSy0hxwPRBQN1p0iby8Y2a18s6e72LJBLIz3lVPuBjT3nSen
d9vBhmLjKQWxhH0rbabNEBQc1OLyo/LVobVEuiu4rZiUnNMxYh8IkAl4ekVaMKyGHa4mMuMIkzVt
HhTl/fGqoriay7TKTdncAcDehrkcX5IqvHe4za95LddjrNpHqADrQs39W1o28mRNDP3aWKxrDy4k
AQxUUOMWEewMOM69pblrRyAqOJcGb04SlcvqQowh2OU2hayuj3WhQklewGNTRZs+VZIgGiXYAm+0
AhZTTcGqC9hVVHAIbOeF1ml6tmK7WTmx+yXMHLeOSp5RKdkueki1rcGJU7FjKeKk3w6tD9w//CCs
cyGti7IZmdm2LhzzZalnEsQgbCSVBzUnmR22kHsjIWcuqXMatBr2TM5ifABvIdewJB7mNvtwycP4
bfosY/8uzYL7xq7OGbtMGelBJz/LIWDoNWXZOV18tVasFbODuGdCI+Iu4uCseoiw2cJIyeVN8wSw
vYYQ5sjLMy/2oTRg5lp9tZ6LGr6a6dF8kvcPBfdUHdWbkoHOCth2tR+KAcheiEDZFeImEzh9zMaV
zAu6Lyuu7F1hi8cUx+dmauMjfMJh3RRGeyNS+xNbY7MvLeyFTg3ar0oGtE+ALk9Qsl+t1sEwjBBy
rpfyLrHOtj8VZ3RthCsLEDDR29feIdHTSyc/etgSN1mTZTvuxGCVFBxkTTqN1iNmuV0YUH6ct+/w
1XOGUfFNA1fFK0lFtQ0XRMjQBsuvo/Zd0bbnBXgBE9/gZojiv1Fp/F0UYxhuZGgLXJxzax0o0UxW
8eS3VA7YGDfgEx5k0ulBr7ONbQJH0yT/Wk1w105GvWswRaznJji1kYXeVN1NdTvvfEZtpMIYvdow
CTdmhWDA8VWQngrKtWeEw9YiU8IQC4Bb28qjZfWftuOdo9oN91ZCIbFIe378qXgmyE4MgGjTEOUt
XdHLPq6SZyrA35PGAkSFgMfGNtgLKDSUBWS3PnnzjW+RapyU3Bi5g8cldopD47pceglIfjQm3XAA
3n5qCJAqoPA/vmEP8JyqN5a1HKUk0vbCG2mZz1Y8HTsfSiF8CD2JeBuNtt4vHIVWfiGeG4W3s2qz
cRVJTNDS4bBPhP1KLZ1943v5Brvy1pBIYkNZvCCmkWegIaX0OVQu0mx/gSXJ2U7ASzDBj5Kzp8yE
bivh7PAnQXTOltOoP2S50RHc15/+fvP3Q+76rGDW2Bdo4Hz6+82+McJdx14kbMLwFAzG6LLq8+lM
BgLWj0kiwWPtY1olV0VfjUiLohTo13wAx7z848Pv9/755e+f/sv3fv+078f//T+ryyU+Be2psml1
Ar3U+6eZbBKe5C4lhKDZtL7dX0NGbXuVjGi69cRdbjSU9v3jU1EQlF8zSemPAcIenfcMSNRQ4f/Q
f2De2koMJyvI55NRc8LjXEro4B8flEYPjcpYS2uCfE8R7un3s/p/ffaPL5leHW1YkZh+C3Zx//HB
xhqkMRZc8LpUzI0oFTPhtHRdCsi1oC9+7s/Y+bt/fMDg2J9t/eFfvhc1Bg6PQm1rP/XPTLT98+9n
rrL8s5VRl+EBRsWRy9OmL20LIr/LfJ3AMKYpDJZl3PdU4DH7qKuIIKZVpwebVy3GZnSmri9BwLMT
9/yrtBmp/X98HU9yOcev//wXfv+r3391KC2o4qZXbhcxGTfJ4P/7h8VBZaZQkTpcY2A8Dt+HtXIk
Ee59pg0iHjLiZ0G4VkeYEXrXEFhQ6nyWN4NtCuXeG8VuECX+0QDLtkGWDzbR6GxVZ9NHuNwtrdOc
8OQwrKnqcza6sMXA11GKdW1RfHG+LZh3WzLPSTDY2xhzQWzGNDLyRtwZo70cvEfBM6KvbWMXLT3+
GuywJScbcE1YeixVHkVa1lviKHihC/8esBX0mC6wj5JWaJAkA56bo5E1iFk5gkpbC/vIGIqnlC0O
PFTlRrjpwSAagUphU0LiUnW5TMmhadiaL0OymS2HEYCHDmMkf0P+yXM1ArMRGRw1+Up73YMCTnAf
JOqniJhiOFOrw7t3gxyhrrvwyzhplOgrz+YoAIjJIQHUBHZKReFBNQQu8hrgq9/MR49emmlwHlEc
GOoANJCCtqhF90Y5Ng1SwULoUKREjKwgPYe2c9+XX6NunWIW/xPoHip6frC7Bq9IOSg/NICNqoVV
SK0GuznRb6bUSzbs7/cdjnqS1VqepPaKjG58CiskCdO9kEjYlxRk5TGXv+OaNzijjF0/O/IMWHYE
+E9APqdiS9RMP3XnlqXbtyCazTmKpfC/iiUj3N05n2DeNlYSvJnUd3H8yCnzkkG96XW7V697vrDw
Tw85o+NKd4DZlIGlZIeVbgcDB8emJCzjfbHAtfBq3z4iZpw6u3wir0ZvITVj1I21w2bS7WON7iGT
FJLVJiGRkB3A5Iyf1uQwms9xoLUwl3SbGQx9KvM4QDA7M4+9A1q/yWg/c3QPGtyYz5FhLYXS5lpS
lear+q7W3Wkuc9dVIWYkWQo7m2gauHbrXTW7t+S/JbcNMB+TOraUWjaM0hiT/VCs1Oy/6eSYlrt4
Gy4+XASQMqhk5gtC7AdCMCLwxCx7HkaCXoum8YfpgVwYk7doPFdsXIkJWYc0SXhKc2wMJ/oOcmCC
Fk1zgVCHxkhDMFPGs3QifJ2ip+zIV5vGAZcWMTLc1wvddAXHVMMntswPWOAdbl/KigqhghZuZhik
lbxzYUKuKdqLlSfDkU5ua2e4NIEovjMX3wVlsHHqJntcQrXRt/c2EJsOI+My1GceMDXBMozWdv9c
Kxt0XfLBAhleC93blxnOa9NP5zE1qO6k2Y+SV3Lq+5LCP4fiv4jaHqhYEF4GdYuiMKI3IwZAOHmN
EbHYztPrpJsEOSoO2itg6Y5BQ7cNdtQOVhX9g7Y1n/NBLQ8eOh6wzZGyNt1XCFX8Imt1447sWmgx
iQPnWiK0GnFNXq25Iw/yNCzqvlEk7M1IVyLCtsElDY4rn/9AE/NR81+8NGtvc/4//QhBi3bHin4p
y73OXv49BMeynR/kiJrpceamm1FQ0rhQ1phT2mgQmClxmhsxN/lMM55Pu6NFzWPV21flpT+isel/
7a8zdZA1tZA19ZDREP5QQMd9zSDEerLnWF4W2m6ALbjnIlmWG1Elf2VhbPkt92r+KJryuXFBcCa6
m3II+hpw5sC+TmC+Z+08GG75rDDmH2QDerEK0qcc9uIqdeLvMAuWk8/8HF8K00yavVmNreSUujtz
yEjRz49J0GPJDL47Ohy3KdZNmiSWZ0w1PySXbuY+eYOwSCaIv40KyWNcFIAy52eJYnkQjk3nRA2T
JpZ/Mkn6G9CD2IduEWswbMaasTwqE54rXmhZ3rvG/GoU/gOgaBx1X4G0gGrJF2LrGLpE5++91r+k
BbErkezyevZPtkmAIOJ9t8yfxHCvnn0YnPSRc9MlcMUaQMAt9PVbJdx+LURir+d5Wytn4jiHFiue
zKLbpkF5mf8nc2eyG7m2ZudXMTznMdtN0nB5EMHoI6QI9akJkZJS7MnNvpnXU9TrVL1XfTuvXdf3
wnbVgScGDvIgG2UqpOBu/rXWt1i6VpFmbT2z/0xHh1GNH39r3kCbpLZFCv+erv6wvJcx8JhmQpjy
CUbWB6Yhd4W5HDzRv+i5/8NxIpKmbqhMczXwqm4jmyHCkakF1QhdjlIiP4GwnSqQV0dRifc2ay23
SHPvGCfds57SluuXrMpXgS0sNfUfHVeX2O1OwOrvSeXczF78LHRk0gILOg1M/uREnFh6kg36OYQt
WT3aafgofZfdLSQyL+J0L3yi5j2NhlPZAApghVdUWWJS0QnkVR9EyvjtQ7lEi2jLnQejb6hVqr85
dI41bVp4rNsxc94mj1p5MH3FanERpFqW9QG44hoA6KWW+sW3fPKjMxeJGrruvkmIa+AhOGozs58h
KbCQD953hXnM6s+dbB7t3IFwgNHd9czNPJH6L2tQPEvve8dk0d6wUJyzxoQEhbaD5ddVCTO74msE
4HZV8aXG71Cve79IA2qSaEeox+OiupYXq97Bfp+xJxjeXYsbRnHiEIqVRwxYUXzp1HKfKwfZ759q
Ovml6l0a1ik26mCWPaQzzGe4qzrIha8+pjR00JvApFYv+dVv/Odh7N2rK7QLalYA1WsgbNl9Y0D3
HgRaWb1Uz5HywEnlhpuVL84EylEGeUlkCD7BHTZHLIvG+LEU/jXFWOcqh52tvHYOEFGsd4ny4LF6
vYfKlRcpf56JUa/AsJdh3JuVgy9r9TeCndlaZVPQd72gacUjcHmO0Oi5PUbAWvNgmA84wKOBvxgR
HhWL+5uhI53AfZuCKvfvNXeiQxqXYa38hinGQ085ELla1Mz+yNJiTkwxKUY+Z/KO+c9cX2Ith3rT
VF+948n1BPgZl6MW4neslPORRabZZJghM+WKrLBHNgs+yVY5JlOsk6nyUP551eGpKvjvv/2Xz+m/
flYSHnwUd7/73P/6s0vy2VRt9d39X//U7lelmunbv/9Df/M3t//9929Hv6qAQvu/+QlQv6Sbb/0v
toJfbZ//5bP4H3/yP/qb/+nPiA7M/f8d0eFafeU//w9KAx/9b/AA3xYoA45t++ZfIAF/URpM4w9V
am8CCfB//xYaQFk1XfwP/9lBaUBkMHXTQICwFFjgfwoN5h+mKwydJ9nTPce3vD9TumI4rvg7oUEB
A1A5dF3Q46I0jL8VGtLBbuuO0X1Q+yKjXw99W4Y2tCVpEzyCTsHMhPN8ZRTnITMxGSyO/bpUzVU4
fXLKYj3aLQPLg5j0l9G3vzDhnbs4/jG0UfXqRRPrnPtS0kvJHdGp93oMyJWS1LVN7SW7wFyisAMx
TPCGPziaWm9N7LXKmumTy2SCBl4D87iM4elj6ye6NVid895jfYIwVwwXY7I3EDFZfgTDiMxDWfC9
/EfpkfmuUjacPtnyxuZCgdC7SGJ85bKwq2HoZooK8w2fWZixqAPwwHTZfTECCDnne/5DmCSktTjf
QcSj1q2wP6pMj48p0f/A6wFzeon7LYlIse9EqwhOOXwG4+Tq4B/xDbAPLA3cp1y+xgn8P/gAK2eG
SJ9iHcUkL5b2QEHaRjeWYxe+aGeDMF1qf/nmXedzII7f8CVN1XQqvWGjRxA+M4kIPW/yVq5xBoMV
ZDY00G6X+gQA0NDTe685Ew3cmyQhgZmtNXDflTKkF9SSha8d2CUBYFNnAizFoYT1GrN6DYAgSZzT
XDM/hsMYkhse8yebiTSXWuVKSIb74gUzyYvdpOldPXXYnVKAfZ37OXR4yATXhdecO9gmx57FPd2H
NcxbKoyvo8lCn/bkv9pA+lV3TPocbnBn7YYhJU0YT/2WqB513rZDD9uIU7iCHUzUtYeS6rHDWwW9
mPChOYj0EIOaDcp+546McpttZD3WmEAIEgbcbVcGSJWJDrDJuMZ62hyNevrAn9nQ8NDMu4X52rqy
M+2JxO1cGUxyE0D6pgHYxnRKa+OI+9YYicfGtBh4j+EckR5h9hrFQTd8LoKjf6oHzciajjRk4BDy
Cf+HywzmgvqQ6UIEDQGtwIB39LmmCZmsGuQJc+QyEYOzG7g+Y0CqbJDI7NikH5hi+StqWY3hOzcb
kgjVerCfrajbjx2TMnxqy0NLWY8ffcCdYmzP99X5qeGD6AWE/WrfOnrg2UHGllUlX66VbiHN4Lh0
YEvw0VBHY+oyKwhmhTbtW+5BzntRdtuq6g+hwzbj4p0nKO0/G+mN+lfyv4ypuQJU0Rh0ctfYeyV7
pGKXjhAycibju7wkbGvVtHxyAx/RVlzc7jpIf/utdH6mNt2j3R29t418KiRNe8Q29BYyEUCN6kgr
LVesGwNanEjFysJ+V/nEPPwlSIYfiFfrQt1HeDl6e07cs9XeJKER6oKCDAggTIHBeOV6TuyEQwBO
bC18EgQq8+oN7XJtwLVqRRl0C+4BMBsl1pCCrxqoCeSakym/Ecs0mgKwCwB3xPZIraO4d0l+WK6K
9wVlhkVMCG5RRzmXG7hAa4eKmBzP8G3ud0Z31pOT0wROeC/EGOjZvI27cDfZu5HmJtd5H4wHySFw
SiEBzLiaYIctjINBYHBchJTra+HGBOzme3JXtGREpEUBVbGKv2zCO0V3tnoIY9BBvPKUJV/UngQm
AGA8RHH2XkgOa9V9WN8ZJQM5YNZ6xWLwsyoek7LemwVyDux8C0chtNTAQcpykno78aUx+zN+1lr0
a6Rdv6OtKnmTfGkmprAO35VqwD1OsI+rr8fNy8Bg7s7b3ntdOnzGxp1s01OF60QMybkkQSKBKpN+
RDnswmPKAQirkzROERT98CqvYQZaPBlwtlwmxidlc8RGsdYGehBOI5flLrXpHH7QOuaecMS05uSG
T7R4oDSl9PFFuyl/KmiIyex4HcvHGRxa87ngt5lMiu2/ahplQZX3/XM2Xmb/VzjIjREpciChnXFD
mIiUFt0si7514h/uvBcp1k2id7+Ujl3K+JDzEDekkzQHyp3/LXJWl4X6QCLUjvilxy0l8hDdeBVp
tK3LI6zolWE/6/ha2M7w+RxJ9MfhKUmfS3RpJ6VtAMaF/Eapp3jqrh33lX1jvSP2sDUEmZJ8gkfK
FP1YISPFaKOOt41s7TCxlPT6Tas3rmbjUr630pFrAfb6TdW8GREoq/wziuS6J80QVi/TeNLF1pt3
etJiROYegXKfUrZAmjkQ8ueUsHZsrSlDZaEqpqS1k2qf6zCX28J8o6eLjXZlOgA7WC2tpNouVJb1
aYvP8WWCSSCLg5U9LeJXO+yj/N3RN2P9ha0vqGim6T5FYQca0GqJu8CpG537BMl8d8H4WeZPLbCe
q1c9uLPe7o2Wk3ZTD5/zKKMAspk4GDN5PtdLjKCCrVBDjtu0pdluHexaO5C3WsBQdZVoXXXLCl5i
vvyydPsHnNx5TdYZ5mDvhNCb72l+PrhGYr9ocDflWHjEoCNg7fX8FTsF3tsBDA6OvzfKc1X9ZnXj
NqXfYZY9jpWXnR232E2Tx+k+dZ777t0EsbMpc7OgsWOd5p52qwXOMzv/9EGF7020LzbUDhC+MEmW
lMN3IedXkbN76on6Dt4UF8RKxGMbNt4u7gXyaPvDGMr2o6hJBRQjGldToE4ZsliZwL8YpOjGJjbH
aItg2o9nChoio76f+2edx97mE7FcbtnhzUh4GCh7RNnrnZIK0kdT7wFSHhL9Y8r0PZn6kvSYP0N/
Qn33vlF7Xf06V2QoidmIcjk25nfYKX9ctVvG787dN+NTrZ29/MvW0hvMjPXWTlyY2S8UOmQpyVCL
ci5ugwn405HMjwuJRNgPhIHXkcPiBvrSyC7l9OIP9p3vv2vElrQBU2VypzZHPOY4ue1NFo/nBjSk
HRfHTCHUnNwdr+QOYSgnMBMT/UfemHc4ORgdNdohW0J/7Ti1BC6k0oW4mL1WrAWsmlzzjC+odnSO
kZWjTSwN4+Vak4mNIY1yIKLnDP9HvAXH6dC0nModO/9rpwUtXnZcMjB4vYVvTtSKfQrZbpeBNYho
Fk7K7C4ZWO9mD95dxRzUWjLxmHccvVyoVpWGn9aUcjr48LMl9XWrzqwxzS1jGoyp7l5zLT2H3Pfk
zOLMs2Dg4WcoW9PJmY9gqvM5evEk/hmzb+LNQEKdRjiaB+ifYzBj03hr33E/f0jQPyjNbcfAKjFi
I5ZiqBlRIrSOtEThEK6vsSUkiRi3yRGsDsLeyPR85DTbTrO85NQ4TGEq93GdffimaaoDsbHjTAfg
sV34TgV9pT3FHbPB7L6JCmpq3B7Mj8ZUYireDXyRdKd9zI4+HX1yv1rrLLs2q+lrz/JfBuVnWlUy
7+KxpSeAT4ivRlB7xkuVOCPvoSsvDu6+75H16pJtE7K/N4wPAXCRz0i06lg4vJ6aLyf8Ljp4IVbu
wthlFIIAFiTxXoI9ZrICF5FAQQluiVxvREB44qaPERAwRTf5B9wM6nbCSRFDTLvVMqJqbkZSCi7l
Y+GMNMM6nCNiEL013NCqYOuny+RH2aWHPk+OMDSGNeNMZt7cRoIynJ4xpeSr0aNnpES9ZJoK2UXp
meiammE865p3tnWQ237DNaMu3qyy6++n4pfwuotGILGbPcoFal45GXroSWTBk34s9gs3nY2r14B9
EvvDGmBMm+ivhhJiQyXJTmizqRJpUyt676LoOTbnXY+rdFcqGneZaaRBsmcisTA5LfpNTHfyd2mG
qoVVY2jS6CBHcaBnDDdmRKve0jK9t5SQ7NS0A0D04H2SouzDFwCTQjfbtuyKe42gXm3jixSEDWol
Uxvo1SO6daQE7Aolm0CNtjaVuF0rmTtSgjc+GXwhSgTXUcNtVPFZyeM+OrlpZd8FD+p5RkFvlJSO
m2XYeUper5XQ7ijJXbAAx77G3HzON5WB68gItzCLOjolWApjJd2XSsTnBVOXo4T9Vkn8CDA+76Ph
dVLyv1RGAL4SqJLmqcIhUCmrgKFMAynugUzZCEplKLCUtaBQJgNH2Q0WfAdSGRBmZUUY8SQk3iQB
9oJikQoiim9BVwYGzwY27A3YMzpInv1YQ63TKhZQgIH4nB0Z9ObZT0T7IIUDMxm+vWmUa9cHnRor
C8XA/5WlIhwQ96cBh0VcIYK72mvc1c5W4pUIKCYkTaKCssqmEU5uemLag5SZ7CNlJKF3kgoLDoN4
PGK8Hh6ej7wTB+HEP/smfbC6JOIYLIaH1HxqsobzPg46zCMdLpJa2UlifCVJbNrHchnPftQYL1kx
Zpt5pE+LMrgLtCps2HC1Uq/dzNS8k2bDZp42yJE+FyW3jDj3RKzIrfkpbJV3h3CESG2+6LhhOo4z
QO141pRRhlsb41FlnsE59YRtnm7s2m83EEDt7TSkO3tMvC1gDA7aqYbZDrYciu8yb0PDoWdhrk+V
cZeWsMRADHfHoYSs0BQtQ9I4YunIurcCxKsNiO5x4rwYRXp1VRqmhKz20oXjBtKnvHe4NsF5y6/Z
QrGAlo6B4XM7ZeGngLvfEpXjDhHic8iUJSlJTn0Duog3Srodh35vDdlPxu461utsCkolgXZUPTdN
bQQurqdB2Z8kPihvvM3KFuUpgxRuGqxSBYWspDbup7766Fqa1MEPUvOAwcp3pLbSG0kn4iLiOy/8
YDvh7UAXS+MRYqR0uedUVlL4SnGNZqOe0nX9buHrapXBq1dWL51nj/sX5i9cYHQzlrsFX1iqDGJC
WcUwKUwXFFjQo8pGhvdjNfZM8QsP9askf5VjTDJwn3FHp1E8hLORv3I2s44e/pbN8JusAGLBjsHG
9qReQkVfyBSHYWqetS57Qu6nMkCRGjicPkSK3dADcWi4xV0TsA4ggQ6z4jzoivhAd93FjO9rQBAG
QAiPiwuNsncyHb/9om1hWPiHFoTEyD7GXoD/xF8utWk/c2mjSm+5EUbi/kBCbHBTmLGmqSbnbAKJ
olXkYCtytHKgcNN3x3S7/U22GHqd+ja923hO/B1zdrVR6ZbJfdEjfLQdMdJsADtec1oKF/mZgtCQ
BsNpUMdHgDcTs+GTrmgbKdiNSOE4BkXiGBST4/dPc8XpcAF2EGcz70A2AESjfSkocg9feJV8qBqq
AFtmfS+5iSBsa9eZiW/JFhRMPpYz9ebLQYbMih2SKoqI1lBUvAAW0VwIIw2oEYKHHeARs4NAMigW
iTmfS8Umkb8pJYpXkvsXL00/XJz1AOTxywx6bO9mwwaG6D8KqntBn1CVHG3ygrw4CtojMM4nWubl
NlmusqPJz/7MMJpy2Cq+wShQdQNgZVq09yFxCVPAO9kvOhH+0XmwF+Z0e1cRWhZQLdUCs4Uh0Ae0
B3gSDjyXBrBLB+AFBBT5CnN8mBX7ZQICM5r5LVFUmLxp+QA4MTXAmLEVt14RZJIalZDrY9ha604z
6y00ULAOijvT6NbjaHRc0EHS+KBpBhA1ipFW1xiihf9SFOSV3PCuAWnTpJ8LgJsC0M2giDepYt+4
ioKDZeiZUDkCsyLkjIqVQ68Dgq3bfcxgdBZwOq3i6iQmhB3nPipy0nWKvJORAjMVi0e4HDoWkMdp
1GEIVsQeodg9FhAf3RK7UNN2uaL7OGB+Oq3ZlP1GRjuYZZRLUYqimEBhAx2oa5hwMkvkIVHsIKko
QjM4IeA6FdnZkaKDNjFo9NkP9NlsMiBEmpG92cmrbnDIsEZ/2YnpIWm4AQMvmgULeu0dpLBeaTH+
ct2uo1M0ebJ5My4/6H4ER6ZoSGlh7DK/v6ZQXiUYqVJxk2IASosiKbWKqUQR4WlSlCUZ/Zo6qEu2
KSfGhJCYIod0ZwycSV+ANAFrwj0GYnLoxseuOyIgXASNPEbGsJU8NXMDoRcbN51+IgweohAaVAIW
CnvXPUlNrskFe8Li1FfeR1ePvXmbg2peOBID7eGzUbwpXEYUFCy4OSdzGiDXunumTsOxjzJIVQpZ
pdhVFRCrWNGsBp4D2uOCWHGuhCJe9aCvasXAqi0W3pBSjsTIIDx5+k70b2ET7sKOC3RoquAQXUTz
G93HeWB7knmdYm4lwLewOCzBoHhcAjCXpn7gpnALK/h8/Q++VazyiuVVN7RLAvfyFOWLDCoORIX/
+v2DDQysVVSwSfHBhnLdSnhh/hBfWycl5eJx1ohd4pBJqcivGmIdWjqq3fRukR9cQJFRMcn9UTSk
LvEBVuDKEsUtYxDJxAAvdJCTjgl9bmJGjJlXAjwrAZ9FANCQD58rgGihIqOFipHGoF5dh9i8FT9N
VyS1BKSaZr7aOqNvxqe/IsVcW4Cv4f0xVuR8+jVOjnujD8kBG9bFVMw2SEbvOAde5nk8S6BuqVLQ
yAI+uAsjPTUPn3U3ASzsAjkkCchn9p4DiZPA4oz4RcOnt2paI1S4SYb0Yf2lGRDmbFBzmgdzLvJ4
KToYOv7ZH1UMSzfmPLvqFauuU9S6RPHrsFX/BHQOMA20XawYdx2JbVtR71qMHTRBAyrpn0KweHX9
OitKXljiiGpK+2Fymte6oWeld3WSUoqu1yvOXg9wDzxlzfLB5qtYfNxFZQD07C7tmgP8TDYWwH19
O7857vC4KKKfL+JnrX/NYjpcFsX8iwsu0CYUQF1iVxsUGVClr2bFCnSwdip6jQAiKBRNsFVcQdUH
GA9hRe0OUC/qWJl0KRN8GyqHymBz/I+eTKBEeKunnfCRL91hw+0QzLDMo23GfjjUxsuflwT/Y3rf
/4tw+P+rJuj4BH7+HU0Qfbes/uWf8n/+x/+tMPj7r/iLMGi4f7i+b5m+iyjn4+L4twSS/YdnCHxD
An6PRZHqX2VBgw/xPDwVgBGEz9X9r7qg/gcfYNv8Kv8Xru/+OV1Q/3tdEKmSqjhfWGQ8OK/rSJD/
awCpkGWSGjEDy9DKEyC2A+Orxlp2togIhBbaK2UrnEQ8OMacHre2F2vk+UbysxZWolGkVwwFUx52
q3kKjW03lRMBfdj9bX3SOg9v66JjExRdHPCX8VnAeqWZp6NkrdLy19ZkmqET9qBJaNrR0IR3zoKC
aLndGtA3t2g0CLzz2RoAO/NhbPEbRkcyl8Vx0N2d6cU0NPXcwpx5ZBPqQYPQsh1wtGBKNNoMuueY
TLzVMoTRP2UD3FXX4gOfD+fzkmRBV0PxKytGvky/Y6rFrjqNk83CEZWCCdh4WcL8GnhsMTbepswm
CG7ReJgT7bQs0/cMO4zSUWKuAjoHJ0nixamDDWmihtVJX0cfEEpGPnKl2xIbXXRP4D7c1y0B0MaO
IWtwroi6jLHqkOz6hImMHTMbAVaKUz2mGsOABcDvPcQjY7mJmuwX3Lx6OaIplORXLSYiDXiwkh0L
iy8gENuksL5LIR0zK4E2vNIzjx5p4CbH5MEoRQldIYJVS6YU30oc1BEEhSnFnOgn9huOPO6VVLyu
6MsBCHOxXDnt4JfsLfrtjaIR2x4tKsnVXTRxO0B51DR1TfEjt8GsRJNDULJCQ+tShIi4eA77QVFL
KEzFb/VgLPa4ExTGHGXcesGkoTc01fTMqzuSVT/7/YifirTvKiErvy9lfZmsxoDNhdwFKIDLo9YU
1JcWjzg/+crQN7IKKamxNJ25LJ11vbyxObgXq839IwVqb1jgEo4x49kh5kD6obyrQrfZUFlG2iZs
rliLUXH4FtiNxKRh2Bdi9IyMHcTqwYMhaQvh3AjHzu7gXyIr/GgYoqzaJH9rYj7UtorxyfYif+PQ
36xpkb6VdRVv51GHdN/3W4ZoLo4hLzxNXh9tjQwvCI2nZDeyrxlDNzsAU/KycR59v6/B3uR7i96L
lbCYKYY64OxhsXDfJoTzR/2zwfaIH56gWYhOJybr4JcMV1qrIGs0wnIZqC+xKPCGobe2Q51iKYg3
ZlPqG4LEh2gc3jvkSsU1f7QnL95bi/PR5t4tqebPuX+IBvgPxInDXVUNmwjUFrUpVbAI51Bzdtjg
yKsw2oTTcTQ2Sa6RVLJPc3Rfy+UJri8WZsbwi2jIpLdEBjJw97Qk+dumNncc5QV479JA9otvOWzi
wJgsuHXJeTF9e9UNUITckFG7lZKWNiw8ug4mTQCm9FgvWv2MDzqC/Ep6MfMr0sOlvzfoOmJsCEym
UzVaTSHHLf125XXy6nrNYJGWjiF6NtryAkhO4oI3+GUTi0Cbz/dpTVlzAcU71acRiDnv6D5Ot1HK
UbgkLVmHGgsYUft17pavkaPWjd68aBbqcpmE16gcPCRwNGsMr2Q4HXDjMzPspsLEkLfFcuTQfNDH
+DqPAv5xO1WM6rzfYRBcAzLZa1A8tq7O89hM+l6iBgR+zZGNRA8lqY61DTtmDMK6aWZYkkLm6FYy
8OBxR0Ew/YgEUkwUjRAE4tDsMD/R422vJpySd+oW9PiVJpsPr9Uznh6Og5SjJKolJVR9KSnFKZNq
UGHUROCAr/qs2lVwan8ak8OwUO/xA6ouThuBAV9u004FTDD/ZVJtLRW1LS6UIW5I83o5darVpVb9
LpNqeklqRDbV/eKrFhjMiJ2DQbsMSWyOhfU01vm14xpieue2Ho2Vm7NP1N3yOYn0oV04TumqdWY6
aVTQhIS4gmqiO9Oe5nPcLOATlmNeuP5KhzkMuh16RSGQNjLVb1OPxXPbz++Lar7xVAdOlu1sKnE6
1Y3j978Zft2ekkaxdgpe35glx1kXj1oy3RhZm4cxNIoj42AmWlFNwyVNPDmVPDGKOz+4l7odp02n
ensSVeCjmnykycGPjo6uICvPQ1upzh/eygRdelCb+5rCige3de4AjlUHH4vvSnukBwPl3cZamisx
P1TdQoYDfql9x1A8r1PVPqRTQxRCHTtlFBMJVVDkmu+taiwaXbqLfuFRP7qqz6hWzUaU/LJ9cMG3
VOtRr/qP5ElqRIYG1YtEpeDJV01JjupMkiVFD3QokYd84O3EzE3nPLx1SwTamsHdZSmqzxGn6tOS
mw+9amZiRzl0C/PmVqe1iVTvsYu08Vz4cMQpdmo6lZmn6sl00Z81O84CLH0UkFLyiD3cn5N44ybA
ESwqoxKqoyoqpHrVJUUQjMAjC75ffIENqQBZMpo2UTCCwRaXPKOTalTtVAZCu6/6qkIbe0HBHyBC
m2i0yTMo0OzisiR44Rnf03x0xv6KYotlwPboxNJhr+XMpun3EEQ46M3iu7JsRtWlRbUe0xXqtbBA
JjuiCOZRikWiNtLCpQ4F+KnTg6saun5DJwfV2uU49HcVOnK0cAw65QjTqY4vS7V9OdR+DX32OAFk
iJk/nCth47hQHWFWRFtYKiz99PsHX3WJEQbT1FHlXlIzxshvC4MJlwkQrPpOz7j05PhDcOS6H5GL
RmVSj2SHCz4XGi4dvzzbo/iVdS8Tt5dVrdrOEv+bokeKG1QPWlzUHxG+eFD6uupJc1RjWmTQnbYd
EvZ9vxr8DVMs9FHVstYpIK/qXSub/uxRxPagmiTXtK4iOVDTNlLX1lHb5qr+tohh+jEEMKya3QYq
3hqbrjcm04sHOmahcZtVDVoxM2QWIuSKGLF2wOteRV9dk5KHZOLAEfWpCC94E/jkimXdJpzMOkoS
grbmHKmVO4L+cCOdH0XPIVN+FVDWmd33Pyjyu4/sEjBLgqmG+ejaLRay237AcGmdTpwVksUog3iC
/iZp3LDb8uRTKKwN1obANZ4Y1nNRHdJvz43oeJ1eTRhHAWPQBDcSNhNsMOibns/IOsy3BmUMM1Sl
VV9Zj4wb7E6au0YFqjKME0hTHeTfST8kfs0xY8BiY2ocL8hd/hA+AGM6Hsq5FacG4quLhyk0IQNV
SpQkVLSs9HTotgtQKl/vXzhP1QGgDbpIRlW1XuE6Fg4AEHB3ln3XRfUn/2IR3Wq/vEUtvvOqMc+t
m3IJjSXo/q55AMHM4abipMzzAikGkhLMMiMBRGvtUum+hkmmq3mkvR8k6DLbqy9elT6RM/lJKgPL
XSnvJShBkgTFhKlteBY9QYc0D0K3PFehzE5edXDIWFLbwCSnwLW3noeOlrml5bQxq9N4AqjfrrDa
6YVFuHwqngTjkXGMsqMkMrXi1mu5+sHWm/Gr1euLk9iHxu4FeLGxYa+ZSZlIF5PgQFCP9IM7MMvS
c9wiZHu9sbiGRXM3VxSfuh7TQ2V0GmfvrJndvVeS3EJ8vE8i82NImD0WY3lavNBZzaJ3tp2U86Yd
mq/a6N57jUY93VXkZ+o9J8ay69D+zIdnXbHoDAtAkWvbUOuqcFgvc4HpKyJ30E/bLKWcJcSghQkR
gr1DpXLu6ZR7d1AeoibSdwuWRhDGnN/qhFCbSzLci+dHk0Yf30B18Kmp2FFysS51gi/LgNBZCXZI
PY+nTS2Av8zakTABFUhSMV8TY+c3DhDYEj5JFIl5P2msLk59EXAFaI2nR6PjCOMY16hx5I2uLHmb
3fGhWN4sY5C7uhgwTuV1/5jTLJzXrXkbQThkhYP2FdufS8z4vdXjvUg6Y2dZtN4mOqb1No1QXvJo
DUPj1Y5xFSXxsMr1yd7GeUkoLnuby/nnmOHziM4z4jI2O1zXlR6k3YJJVLdZXmptjVD7QlPQo5T9
ltLX+4mzLmPINVbEdl30VEL0VDeU7ks4GMbWURtHlPN9iH+OnAkwEelnvTYP80CNvW8CncmHK1Qh
Tiz5pyzr14iRHzetfkauod3YLSYOcek1F+l9NUFlIMApV21MXGZJb6yJLy3l8AXzMlPDJefG4oN8
HTt8ND0Iz70atM/SzMIrjAxzO6sqAjfXzA2Hy+HIGcdL+Dv9ENuRTexz1WDzIzqekWRGilq4EYL2
wHsa5ybd8QbomZI+jlwA6FoKkD55LN67QcWZ3CQ5KM4VQe3xhUketfF4K3dQzoyNO5I/lIIq0mko
8PSb0ll78G3zIYQNWWEjBfJ6c0PrxwQ2k9sYT0uJXmzI8nFssMlSx90bLhm/GFjq9EllEBm6xGo2
ttOsyRLDF5bVsoZj+dNveRmsAbelQNcA8ZOWZfLEMI4jElO3hBEAFBKaQUJWBsBCRPwLFDrD9Q+M
OUFVODji9ALjLPhv7ryzoDba804MS8Fs1Qx8s/zZLslMZfm7rj+MnXyUJZgNYTW0sfbWegFmsKLt
h0npTGtuhUUnDO29XtNG1MPwRfJubnYa//AyEmWOmLifsb7nDby5Ivk5l5nYWBYZRmeebjQzwZ/j
wbVVP81EQmPncuca8TfDD4ATzcrDJIMvUo1aoU8d24hYAs2vfoHTeiwT2lKGogOUhOqLTYDiZN+G
dioepMSy66XtrwQcZm/08VoHgzLDMeDCR5CQoTrMovY20kgREofiSFp/5uBCtyxyjOxpdMdj2efT
JSMMHUAEEPt6ZCHOh1saL5Dx1dcPgDk3cQSGVeynR0jtb4shyGw55wwhggR3/00GPQyEMRy9sPzM
wFGtLNtlUIMzAfXCfiVcbq1KemvXE3WefZdfq4nArsuJG159dJdZnJGrJb23pF6s48jZapF45ZNk
NevTN9bhYh35HEtme7kMaKhsXUaxbjtjgASCctoA9qpKkwITZE4EgLFJNqDemICMjggkvTpAOVym
unGNbRhAYWLMtFV71t3M+WhtccRfVy7mZzoYzJWLD1SSnAhwsEs86w6bmP46+CQ+yYvzRm5q95BV
8pBLqzlpGYYhQvFLmZ8lbycGYOM+m/qzHzY3bseUCLhvRtifpDWc+sj/nvGF7ENEFg4GHBhN+5EL
vLGeY+vbsLP3hYjYLiq6u7xxXzO3KrdIsWn1EWnyUsjkvfajTRmTxyzDMDlklN/x6OgnIllwgKk9
icZrGVK5FHvdIxKOwwU3HTa8cjB5Ls4VB9s6SIneo68uEkycxHpxR1KM0uDw0/rvlk3zFlf+8l6z
xOfYyp8DsD4PW9rWKhEdKvveTeHmFMgjjmchPL9CbOUpXMRPLg+qbdtuwV/raJjDhgWn5UC1eLl1
NyL8LyNC0YIxJpIUofHKseELeJu9PTwtrXzGWF0EJWOegKQP14qFlFvr9+tuke8Y/q21HtmIFiNs
UCooaMrVi6eWz75ISTaCbatG5kKjJwVFnu4DAj3uXeytFNLMrz44e1pTV3l3P5rWi2D7wm2QoK7h
hqLnlYEbT3jdYKWg5xuPO75XPEwPc2vZQaxxpNGl/uWenaVx6ahCQ0jBmPY5t9gArDkOAzN/bSYc
kA0QjsqF4WsPW0mj/R64KAHIoVH9auRprY5ez/ZEPcPH4oAsBF2HwY0Y7xAXA3S1qN5EH8gLD9hJ
WAuAG0L4q12+AVy3UnaRtVDAwQguMFGHbK0QgjwdDpAQKfas+g+GYsoKDWzg2Dox/xhUzKprH7Oo
9tlM2REaJjyZTz7ZFHxwO/jcFyn2tmE00jqDOaTzXgvjNlJpzeNATF73swEww6sn64mIQPjStv07
le8FA86eu0KFVK165a3HFovQrf9X9s6bR3YoPaL/RTkFmksXKOlusr2Z6fEJMZbek5fm1+twIUGC
FEjKFS129z28mW7ymq+qTmVpCUKVvz11BOsyMdLm0fVrE4uLhaAbp0fCsADwO4jL+GOvVQhwlJkT
E9Am+9YGmuZyJ/QGJ3tlz+BBDpcEG4IWZi3raPc9kTXXuup1z/jtxUwN7UAt2saF009lY+6HMv4g
0A0USoOgbCQ6rU/2uR+4KZbx2PjgVu9dOYVUXtDUY7JtU1yrntoUbwLO4y1EcxSUXPtIZnyQhq3v
c8li3lfanpeQZSXR10Fk/VTRAsuk1IDZMot1Bzs1jFXdqzpxyKBg02nXcFIJFD5hU0IBMhuqqAy6
LsGkPgJrGFezyyxaycqnvgx0HLoZFr0qXy5t3zkjvoUuCHFHo2Vx1K+lYUhMut1ZzBAb55DFcQSI
4eg5yKeEIFvRyGbLCutT++P6CrEPFb/MVhFMjIJxSM9tkZ/bRRG22ry6JmMF569lxufElblLEgPA
tJUdIubXWjOUIIZnBRUZAHtaqLugDrf4b5DURP+ZlAT6soeajnMyxROzCEMrCTwy0qHWsKiNdDOE
nwX4urMGmafUA8YU88gKPpTxjmJtLu5QKIoUv7GWk+gccyciLujTK0wlGBL5YmkMiv4hZ5NGP60Y
hpYiCnA1MjVyUw7RBH8QFZ4Kx9i1pIAQxarzoBY+Q27igowcArslSWEVty5VftQcnEnS2yOU2uph
VspTN2gfvWTgXwbxtEpc7faP/+ZwY94UWQTONjFw00ykpNt4gMbCkhkYKhWnNnob5ccIyVnIkk6G
XQ0GX7e4SyIaVGtDTf66llFhGA2PLaP1Oo7+YjMlX6A7gFyMZofJWT5znqK4YSxIg+KyTvA7rPWK
E10Ui95XLeJKanHrYzzkoUpIYEoSfy5JKej0lR+k5uzDZbuKAd+sepQUrRCDX8ruosXyQBBlL+He
3+Jp/KvhynIuMNa2jp6dtl2Gcl0VwFjG45QyajE74I0GkWeSKPiwYzam5fFY53kF160NdqLsQBRk
3QcNgtStt+mlEXA1u1T+xXPxKgORe4bidYE18JoOKJ6O8lnpNlcjQaWmyHDYJjio3YDxaFdcdCc+
l7Fir3GlStn9qmr4kiOjnNq5+MgqQqIsSA8OxoGj1RSnwKnJN+g4VdMmP5uifa3VEi2GdsRNpqz+
X5n8X6YVVd36R2zvf1AmT/3Xb/bfRcl//9v/llYUcAzBzTMlgD5IaBHF8z/Sijxopqtp/J+6If6T
LEkm0aGec9EmdUfT/1NaUf1n3eTvcM9zsO6hdf5fVElD121URy7vIS3tP//yTzY4RMiMmuFAltEN
Zj7/RZVMhxH8YhYntEQ1Cebz5oVK+ewc1drrwMWBozhV272WLxM+KoK8esGTsPPO62gJyg0oqFsS
gpTpZZdAhNE1APN0STQI+eSA6nw5now5lEAuIo4Dlw5/kjeIhWfHIWw0ICSb/zjUlSdWdhS6DFsv
NXfDVaUZZApTcwfMoVjFxjh6MQ2JbT3Fezez7qyD6TaBJ7BVa3EZUCN0ldUGmzZVTK1qYjqOzIM5
0ebUd4vmVGFfDuid7Uducfwx/BlNLE9BEr5YdoqMdnIaBiNNYTEPkgNSJMzEhj+M9cGRftIZNYU3
RA21ujzw20EAt3/cWb8D67BwReS4g2SH9mV0fuviCk1KeZbE8VW98+G/kABwP5veueiYd5XGuGUd
ZPcuIcrCcFLfiZY7hIQptSTtx9XAPVbXqes1j2a2S5pTYewdMO9jQiwDjHim9EQjcHIgiZArDLEM
IaTm817rPiljHLSj1V9baDNGAUcDRdQcbCiO9VVkhyz6iLRvqzxS12m4VzfaYqAEss+q294dGDrY
y3hor02r80te83APC9FVla2S/lnJhcj0JZc5E8/IAyQVYF7qCcNoBxiHG6on91l5qEIO70T+2EJx
ZuyWtGWnic+J8+JIo4c0TFhmwOmKYDcxPMndY9bFHxioPxVOymYOgjz1e4SqUOl8De4SUZN1pb02
8fuUpX7Otyd71OMFJQ3BHdoM0OB0Gavf7aF5LdUSiPRMdu9jObEF1qXW2gO47ebWVumT1c0cBG2u
ytjMLK+X78yjHqPkOnL/ZqW3qJ8e+bHAhK6MSNl0fO1U7c0SYHEf3eCwU687btohOtkDmaL2oM2P
JcUZg6173JiOQj1aWvkktA5NznVvvJELVAiHz8XEr9bW726Vb1RtwfLAZTC3s4KGylFcyumSMMaJ
tVObKzs4gzpdbOUW59Skmm8MuIltbp288Dlnc3bSjrI4YOKDjb8Dj3jDDAZzsvAK4n9NcI4Ab+Tz
NQACL83ZC+29Hn1BWFtcPCt4CUqOuwe2DVgOwDn0+T6oKeYbcmCB1CEbfEepb/SjN/JdZeNiVDg7
gDXm8SdFDm6X3XwWjNt/e7UCO8PNuoEFbjJQsEEaCw7ZXtIcw/CT4/8Y3FQulLFzsrMzEdm1I8qz
7dBU9NpuGw1T8/gwR489gVFCaArx06WEgOqawAKoFYS+C+UBJXMV5MsLo+2XdQtQ2nqOr3VArZqU
l7ZJOcZv4pw7hu0Q5iRVMQICUG26gAgpykpsA4EjDBDzC0edVUEINBHhus2YqgXw+CrHs8s9u/At
Zo6ahPwUWJrwfnndyKin38TaHjoCo7hLaN5AE1UC+o5yU8NHWC4SkaZkrhq5B2Q2jOzv+gi7PUYL
ofYX4JRqJQDVwL2q6YYi8Q3jVys+BbaFI/vBYSrQSv7V4CNFydH5PCuCuXHd7swGjMJc+AZOiUkJ
OAxVjzKd7tCapRgPBgqSHtm7AkB4YsCiciJPacdNJXQMVvQl0lkDztUYj4ZytFFda+KzY/eWMnDs
l6SEdcOQSXE0etlexAi/Ca1pqnFQ9TMvI1RcOJyYRzjd5Xmyi3MGjhfEx33m7EtgV2iFy3XWDT+4
C+wZPRyr4LNPXBiJj9K6Gk3AzwdZT7OfazpoOln7MYGTWgfmGPPUcsRvszezkc+CmXxvw+yZrjpY
7Ak/uoHXuQBeWiHbpMYBe5nfq+eQmUUz0LowE+vAjuDsYimfdPtpZD5sRIPnkn82rB3hz52iIIyU
ZGUGsccAP1V0QIDmAGW7wkyBHW9ct/jpuErcO0U8BYG2jeevsTYpBd4VIz20OU+35hfj0eZHNVB0
l/NgxHmQsQGjZQqhrF1qRFw9FCCFxxxHQoiHlEmnVL5nBCtIu7zVLdNImiKwpO5GYFFFisMi3lVa
tU0SG5h4xjg5i64hbQxc424jrRi0fSOJXov8fXDAZIXVXuEdqEP9mg/JVxmztGshB9TQPlH9cBz3
BouXllxD/V7T32xH/dZuTzNx3UUIqtTnapz2CtzDyTRP+r6xmq0rAO7Y+GwsijpyhXpMEJuSyEtd
3lkWfKVu70t0CnvDJiejOE/ZixqFe2E1DxUbs+HUJ4g/kM9fwLOvxvI4YcmuQ1S+R9N+MlvAJ0yR
pxi5Y5rSNzcJjxC9cOj4tqGuW/C3Qdp7bsSuW+oPtkpsr9qqWMHVxaoa2+IjRza1xbWJlDNz+BOE
e79QbOSNaTpLEsFcA71EuNvaTYgFUQ9lPuMr4WGlUSgzc8b19srKjR/qM5lr8BW3L3rGRhPWxyhQ
fgipeaPLIKfAnWHPDw7Xr5wuZsV5T9SH0G08s/wZrad2fmsS4wD6AL3o2Qr+shh0lKBvQnNZN1pI
ldI3atB+ZV8+EE06atNfLU1fD419QGVyaI7fC83SmWi36RqN7aTxLXvbs27qzthhClv4lM05ythy
tIaIMiQeNLKJuhJ19IcQSRU3K/IoBVHyzZny62xuXeABI1NCkPHYYK+6CRhY2nv8aBtDPMb5ToUD
YC2P+3xZugw6zhzSyNB0D1mhbl40MT2keuFrxXvikoyyq4sZV1uj/R3d14l+zJCMohR/oEGJ+nIN
H3xosOt23Fv0Sg5y1Qn9kKUTH1XkN8ZJn9RNrZ6DaZtyp5WZ48X5l1rQWddEJ0WY71rkXoJwWKd2
+BAtO9lIK5rxyNgUPpm4zObOZEBr4iI29ZyGi8x3QlTuot+bxVn9a6ikjNEaBo4ZeMp3Rnesy2fA
eockSzG3+5rZ7MqIT4HQNOG6tWHxFuv1waZHQtrjqcTMQJccLWoXxXmwWADFeqp+s8J443JO79Eh
Ld1tGVWQrQSVQTGFe8cWtxRB54dguhlRwwLL4mpcKzM/MoG9l8MBBJcxl/cKtRYoPgkb3gpeuceY
VNVIXk82X27UPwkd9W2YNt1SiY1sHO1CxnRlNH3RKcETQXkQTThgj5F/cp80xD2un9lHm+Q1cL96
+yvqLrb7lOuDN1PiluMmzvu9m2NXaU8omBqD6jp6jRmE037CXjNvjHrchUbpT7QMyLz1CwKGxHaL
EJZbvnbvCP2hWDmaDwWhjQAOBCdxs1pq3pB9EOWK8BJY+brEJt5M9yxdCoGAnDiDtZ34HTVsPRU8
vjIadjl9UKifdj/sBNKODIjIyeS8iElWqR8MX8AQ0rmCo0KmLB5ApasofqElCYbwbQHfPsBD2WZo
dlX11GUOHQ3UE83MNsO7qh+diERP8oaHjrCovm/7wa+w+dtxf+ZtACL0E7oc2YS2rXg5ZzKKM+vg
ElXTin2Z8KW0LCxh4A/0HZlbf24fRl14tsGZkAC1TB9S2suQeWjMdr/T3iD0z4AEZXYyU39WXzVg
ldQ9fdfRX5Yqnk73Vm17XXNMmnTVtxJ0wrEYJI5/SIQj+W1u9v2a140JFCnepQ2L3qIRzT8nSxrq
txE+aRlhUoagHLdirVjvNkThyGWMybJKwcqmw05VT9c0bFDMHX4TBhe6u52m5OFxzojbFS00bnIO
zLOCKVkXGJcb2R9yqrq69JoY4D5opluUkoTXraRNZEKstlr+CjmgPA8uoUzW391S9JWr9lEpWh+X
nalwHoLOZbMcpU69Rplh6WNbaicT/4ivR0jfst2TyfZ7TVlj0qzg1IewA109XvcZwrwJqSDbxsQp
TLm1aPkA4c5c60r+itgR9Nk9qJfz4nVw+uswBQcmKwKTn4QBH/r0bK/GWsfW2XmNJlaCWJ0pzlPa
repU7pBmeRKP7pCi5zJTQoEZpkvFwCqirah0fpwFBoldFZq8N/X1VpCBb5ZTVPWXja9tNO+SqN8o
dHn0KEEJYAjFBfTcbyoVPD9vaY/i2HQ9x8X3mWe5mb4BrXlW1e6k/hlqJMDCeWVb+c4GF2FtbPZq
2B3ELDJGgvWrYjIypD3aaoHsZxwQzgO4HFut18VAMI4+IsaZY3KNp0/sHWtcGqRhl44jlguH9YZV
HZImp+/0wJNWiNkHnwcac4DeG06HoQNZnoF3ezNHaDcANMqQQM+VOKOSAXCE8wK80hsKuelfkoF+
EMnT351yjhh1eawsCIsTHx1bsHNFRGPlPDicpKsuwCH3UrRXUlVk9ZVVVzxV5gd8lXXGz0YmPaN0
qggpoYR5oeVna76qmBIRrUOuTn32LeKXeZj2tjHspg7fHM492RLtoI8dIw3RLo+rDIeZbWbZq0SS
B7JPyaLrXOqy8ox0T4RzN2ZIeqTAy55YhKvs8/NEsYthz5vJukvzUFX1LhwzdptjrXyANF4DpNeq
w0IcKWm4onY+TcIfo/vN3KeWa1SfP1bDtM20z6i+z83XQEXfkHIQ0gxP5BXhVIqRxjfLxfbWxbs6
PtbRQQ0tH/sUxTtoKoQeExojp4BKH/QyXSeVU21a1p7OFp7l3LuBnsImWuA08cKv2YQzVUF8AuYZ
4gvmEOsIhEGb2AXEhH/t0272EKj9UFkisavBrDe1Lgn2BM9dKWG+Vp7EK1FyFl18MIrwgZwDQ7qT
+vZ6h8iR/V2wjBs4qxVSPqEKnCctzpSzL18+RZfpPbZNygbqvYy2GqbhiHNXaKH/YKCTg+9Gn2AM
KJFhgONZEBV0DYYeMB6ILjDpGrjnfYgWgi8rn4nkJT9mMnkuQJVOOVf108hJxpign4akXOIPhRAG
KpXhVHTVXiaOqHK6tcawDdRmO+NUY6TCnlG/ShQrSc5NauORUqczEhjVfPJg5tfJmZ7trvaDmnpo
xG87THbjqu6x2rrVwUxxtzlAQLV3zNuc0+5RenbIm855/NLxLNlBAM/uodJuRfUkxi9Zl3vAgMxM
QLaQZKV5GVgJPVnkeLq/qsK2AIeIIQ+8J0hQOmwLqNZN4lkh8kTretr0NsvXiU46e6e9Bf03CDsA
7TjRii2m17IU9+xtbq4ta9aIlDoL+Zxyp05V9VZV4F+AHWrjfBjEq4UE1qQ9sSznMZw/h5yXq3SO
ZdOeiFCuUiXbNNpSK46tR+UTX5iH+dMcAWSZ43LlTM37qM4vWcR0zGJPR0ajK21XMwxCK17p0/tc
Ir1geJ7YaiuaUB3ykuX4NXNdFMnLNFxdfTNpFpmn/FCjWizl9G79aiSokVb2PjCYsyN3rRry5FDy
AKHvnsGC5JR+cGqNCZWl+pi/ydxfHJt8p2r7RRrvO/OkdEfXCV8kZ36TdVEErw1Xgn6EAwO3SCsS
Pv2GTTv0RrvYp67yZHL1TjDaINUWo7vhVrmh8vJZxByJ8Gv0tlgV47Du9IHo/i1JnxycVq3LqG5o
/TBA28fEMqIIk/h9igqTeg6xjdT8qEm619x011lvYow4QEY7LJznQQNVgluu4wZcMr7k8qc2gR+F
yqZwnvCMAd98z+rXPrGeqYX47mmvcy+EvmAzQFSwjkapewkOdykPSPlzbu8jkDCZ/mzHlZd2zy6Y
6OjaR5Wv1zedapHJImSHJ0rtjmlwL/VrrC3+HeM5IAi2MmXEW8mBTiOx8ZcufbVpscWEsEVZeg34
100CnQOaxNL1jEl4P9HKgltpU9U/oME9Yq3HhrvP3CTHztpETnyyi+QYCfceL8v/NWE/qc0RiLRc
u9MJt+HeNLvVkERrXQS+QLi25Zbh5p7vgdi4xJyiO/Ig8EyH2jsb4U5+sxKQyg/7k4q9SF5H9wlm
SuRrbLia/GEnVqJrGr/YjQBS4s/1a5I9OMltmggH3/JSP9boII/URobRvoMQ/0wGMJVnPdilAM2m
VesudJ0MZyK72Gedzd9prvmjwskuEn6rA/3ugDtIRKAIcPTUd5u8IFtXwcuYfnNNHKy4BqTdYhRK
XinNIJICtgpxsaFRZXBuHQOO3Lpjdj4qQ74N4W2xvndzci7CZN1X02OM4xOz1ac7oRTBGOpm/A+5
vrGxJkuEqUq74I/xVDODQJX641B4ic7+J6t9ymFjbuqD2tpezQ6rL8VpI8gu517wYGC210V4iIUC
u4gCu2bcYv/aYJ/ZtWO2N4J3Zf6zoJ1B/GZnrNatHr3lMoU6YW/KOvwkiszIlSSCdYqbkInb6A0w
svMRxKqN/175DO07BPVHoT+IDneqs0npkGmJuNeWzjT3FaMqJwKgC5R2GPqj3S9Vc9PWtL90bdcz
re8KbdMGv+r0xmneA47zapT1OtQ+YPuu2v5TH+SZtUDMgENnbm7ppUuuBRcBnTWKON9mRkTDy7y2
sYrFC0qvGj6q9NOKcRBkgL4q1noqTcOs29pfnR5xCZb8sjDKbKYd1A/lOt/KQ+w8lwRdWwDGROeV
lUkwXZ14d/Vj/IEn+kp8gvpQiELdpcy/SvO9GFyQKdGvUrNZ5sHNhXcbD1+mAm3F3ET6S2Sr564M
th3PtqL/Du4lmrVXTt8obO26VQC99ZnnyHqXmMCYE0aa47hqInZ1gaYYcZxQtiobOgCadRJZL4X9
HOZ/BSStJrjmjMNSg4CDRqCTXVKk0hsyCwR1y938scTxEagUx7X7ht4JDe9YkykeHCbCH99O1UJQ
crdWED2V5nRwhLt3DXunYgSWzxOkLPqeNzVnu8F9tfI/s+AzODiLKZEZcJv5kI/XJrtrzVhNLECE
ACOcQe5AbnGfeyJSnlyfQvtlieRr4To3wA23+nOJS6KyNQCx1m6gcacqaRa2kl2URRu9H/e2GA5h
Jne9Et3bpZ50uMlO+dY716vt/jCreNasbttV2YHyDZCtTPuadN/ljRc6WGHxiUCvgqTya0PSH7jY
5xO66vybyW1Uvyc2bBZHUnyJA6P61aFsONwNSBEzTBivStxwlHoxnUMaknbKglVlMGmr6zMgy9dJ
JyckfCplj/zFI3Y2JBl+i9d+flouDKXdvHcWn1067WwdDw3IR4ZeFRcfbvV/HKN2uV49565BZm1F
KXjPKC8Q1d50f7SZmioct01H8SCM99HYDVVLJpxpFY69pH/NUnVLc9rS2wHTzL2XFSKTSgWTRkg/
UK8loDKOGyLAF8yQYJW39bYbAR/Rj8Lg/aiZCmSRad9SpQg6l5wMR0dmAmWlbRsqpdrhUtr9foiu
xg8QFn9Qs08byYOPxSovasMJXNfuRthjLZlOdd/8jfjXaUkKZmtbOWIftYT5zGEbOtGxtJj2INNH
1TmSRzh5IEiBKmk2g39c+yaQGwOvZggYdxKYHnQ/KJ0Djn/ABqw0pitpZLJXWjvA0Z4V/CUMHJvu
7oz9t0GZJT3FzX4gcVAlj3PDBpNhr43qB5ttbTIYyQ9fgWg9C6kC9/EL2sKjmxIMnwoyS9BQcpUj
ef9YuorX6PlW5ShhEGlWTGutM6RWdO2tm+kVZtOClPRkm7go0gkwlvqJILDJAxvHkravRsEFGRh9
8DDge6FT/tZpwDvtgMJUbd/LlhvFu0MrNNGVECBqufS7jfTWlDsA+Ctmn14Yc+HOSs9MrQdJnszW
QXokeDButSJXEwdmWrPkPY3c98YJOfcOuOyetUwwdyPG3g84736intMJD3+pqV7M1bEWxxxdsVAE
lPzuYwSSHrTPC/QyTkjwr2qWgB4e+jlTA4+IPRvw7zj/9ArgrrrD00iVLl68SBckIWTxS2qRk093
IHW4bzmSKdGRY8nQtC8U/3ohiLYJjtts/zkNBfDliFce7JAdrAti0HQDYR4m8IARaJb6CzDbjREQ
DyzAyuUullspsctzBt0OXE2Csvvo0nIXJWS4O6TWZFu1wy7BOzEU7w7R7LJhGB2Gyk4WCtwAf2Rm
kXMSQCgZeDgKEhhKvZ3ah66LzlSbbgI+dyHQfblcw1KUOHUDEBtxSF8xLpFAq3fKIsKFyguL5qZM
b5a26M6DD/LeFDOtc3TTWZTf6eJC+dumo5E3Xeq2+it5z1aTfjDQckLAE6rHTnPtddvi3WJEzzyE
UgZciWBHBJafHNdTU1qHSi+uAR13zZfDA9k3Cy0Jtha7MBreW1GSp9ev0PbZ3BkrgLetYHEOvbJy
beex4G4ekFzIuRkWVrMpH2qqPHryDnZD3wfUiyKt7kk/rduyYIDwLsR7PHMQtbmKqBt74JGilAYH
JyLDi83ht5E2s7kzeJgVFQJPVVccGjP41gVvMebRXSzkI2iud73lqIQrbouhmpGN6jVTdzC6dFv3
ymWcOBVhfZfpvFOB5eqclVZDqMIhI5yj8cHr3MKZX9S6b1eUJTX1cIkd+tyIOSohwxwn8lNukQlU
K0K5ZcoMIfiJg97PuZTR3fOsZLjp7HnL9XRzIxCxBfS0drr5kMw/aSE2Y0sCrjTegmQv0bcm8SqU
34pBytgOa7d4c7RpGyYo3fUPZXEGZC8tunbsnwHlNJUboug/KaO2m8B5xmb8UJGYwJK4stcdcSK3
DPZ1CGES2Vsnn9ER5ZIU20TJXqSQc3D24HEzzI+52Ocq1sae/yQo0bRflXvXE2VX0XUWFISWu8us
4kh91MfPoWAoBOsKeinIfng3nJK1cSeBplJJ/Qs2ZCjYGTjKdiMvCX1sEZAXad6jfACdYa44Pi6e
Hm8gdTE5M/Owbm2YyWmS7VesDu9EKFcaATyhlAgw1k5BKNE4Cdou9r7zWGLGA2rbsJhVc/cw9pxd
LFZ9W5hMerTTEIMaG7C5l477O9jRO4gFrzRpUoqN/tyw+NFbyT1h/JgDloX2q8xDjlIFFrT5MTWa
Cwuqad5VJe/XrabT/d2RBZLBWyZAF/Nq5hdXgIxoQrmqMgqY5/pOxPZsjgZuLwLHrXrEPqHCsho6
2qzUb8m8tqkO8wzaeyRLDZMVOzfT2t0ALoEx6ape+AkGvU9UFHq2C1nBTOERlbhPI+IdfTPUl4rc
jgdeHv8f8YbOImFrNJwA3ZwwLZA4AiPMf02t8aPAwF+fhjNm1QxScfbelEG6YRBLDWPVe1BuufV1
UbF1E0Ytrc0SP+dA7pSRQGqcyUsSQLkfSkhdjhG/ZELlKJ0Xf6UrgMqUDlxrciOyRyEhaB94pja5
fqWoKjNz+Lf2tOwgjC3wYvM/KYhE9YQxBfjSnWLjl8Qcbh1ueF5/QD7AnGMAho8ir+/ZiAEyTHI+
owSLaJ+kNCM09DwyyeRrYjykhdSj2yQsHen6wE1JhbijxYisEStZWl4oz0LtsHA21ICn9bMmNbCK
eTd5WtteQNlxsiQRtOcMuQF2YJGO08cdGuAC9nGYoywfnt+lD6Gahn6XaJiMdfCkDuaJTRnMhHoE
6VoorOA1YV8Z6SmccYaYDmo0nc/xqugRmpVGBS9L6R3B2WLXlzPzo2Exmhfxd8g2qgYT5cNy/qM9
gYVm+GRYkaxFDUxFQa8ZA5TNIWt+iCFSJKz9Mo2dWBD7fGVxSrp2ZveQyXba0f5ct72nNDBSBnCa
XmY6m6rl7FbO02LeSG+V/omb8IPbuLOyghZ+kFX+1mF4jmYDppfCFUjpAP3WhfhYkCxRnnDFs8L6
1MA3CgsueMyGNbAuvQWTzNl0ejocrKHBdz6KHz3k7M2EWWyQ3maT8LOJQss4DbeBPbyE2AyyMvNb
erz8qqsC37BMPBADWkPQtj+24ejbOmGoOGbTM1E7e5PwtHskXHeJxZZAy0GzafMrfTg4P2XTUSiO
/m1xxcAFyuG4CBUmE2lIQ19219T+O1KHhZJtbE2LaL+mMoNetClDeTYalpvoxVK6eYOSyCEh7kH2
utULBhx3PdBQEVlqcBBLsfeUWu3WLPt6TYVWVBcuP0XPqJtTHzoI2kzWfKcTjvCBfEULC2EXR8mf
7CPwjWlL6dNVVyxxpVadPysHx5NhVKIbj0TvS+2mGA+ZrRteiDuHKSxwraUQPf8KU5kecp3IgarA
8lLxfa56jFLrRG3fVcg8aojVymnMfV5kctM0DQyWBnJOnojHQrXnUx5+jkUOeUkQQe4DLt1URPlZ
LkAoVhZXL2rD6cgjBpumj46FA9tWEGfc4toR+/TzrJUbUxi3sROJHxWEiOyxYkxuUoZrl35UE6HA
/88h2KQcsaI3POeL2gjo8yz9z5ELRC+yLAquA3JXy5PWR87Zrpm8Ea7Dv0bXZafIrVxQU5YWJXSt
2NB0+/aEHsDrHeNK0KusRidAEBoEAXaTXFqYfVXO9GmSDsK6zms9mlyIBJ1CNEzmnhWEV8sawR7h
QPOUHDoZYIap1gGoCTxtdQpn2rY8uw3aLXa2LUlqanPYZMBWMJTSDczn1vQ45sGMnRdKQQ0uOSQw
tp50lAk+sBnYHz6XPqU8gCMmLQdHfNFs4xGsUEwJBIuH/qFh9B9pA3CR+GkIGBDni1CkQgdgwC2I
0mF9DoGh1kqw6/TS8V0NADUIXd+qMNYVueZci7GYvKILnit+m9UcZTHk89ImcYTTZGTM5DCnItKb
+URt7JUw3ZtV4OQg0IBcacibOVXzvl8stRNaSBKNu3bin3LE9DVHysOoNNfcMPAxyV+e2JJhNvYl
TVGAjEzaXc1pT4woeOR+v+OmxAVBy1BypwBPmUY7ZkJALMLXhUKuY1Y0QWNPyBvpsKlSM3tQSmNc
WhZnJm3KRXaRuilNO9ywmO+7mvjrhDDrO6AxVlONJ7s31HKT68Yvhya4t05Rr2E63IRkdBJp06cb
q3ArqXtdRxYtvSb1f0WO6SNVMcjYooaJ4NwU3PYbaCMF3QzNT1YnLSQjPWR4PvwFjD+KOZleguZt
SO0HXRfWxVLEM8W7ex2TICOmDCL7bzaa1rae4UQEDFnypN6PVBdSK9us6Xfm/ErAc6/19N8AMuMD
eS+bGCZqjRmCUBPEWwiyHrFqBg6K15u4dHhDa584QrBOx/gxzJkfD4Kn16rDnMOq9UqlywObMCg3
rQI4jy6ga9q9ZKWMNOqZiWo6Vqtsu7pc4svtGvKnupvkX9iLd6KTCUtSTao4Nm8E6wgTDq/g0chX
zVEIypYGMc0VH5ox/YazY6Nk4DdVp2FxvL/VgqshmQ78fQMfaQAJv4IgiHRLt0WMhz0bTJIFc16s
Ybl5JfY5P2oxQyk2OM5GqodEyU5pWIGRyOMre627SXPl7Cy/m9X0kNg7+8bp5pQ3RrQLQFvw0xQv
vTozYOROppDA5P48bksVzGvQBzvC8zxoSeoFJntva5Pxtmiy4eDCUSlYvjlG+YlOSrmrZb5PWUyo
HFa4Y+2b5TjgcHgou0jz2Ur+hhA4mpFEh6XyoEqDvzmgrXqeyWC0hmBSOoMlUU13x6PIs8N8BiGb
LNZYPqHYUnDl5O9UZ2mnyp5vmF1TTyH7sjDMCLPbYNy1UfPpjkCDxL3Z5jVXxzx/MovQJUk1qv6Q
5X+BSkYhLcu/ljvqXCiw+cZI2+N9mG4FaTctzY+49Gce27I4/Ct7Z7JcOZJm51eR9R5pgAMOOGTd
WvDOE3nJ4BDkBsYhiHmesddL6Hm630ufR1a3WiXJSrWvTZqVVUZkxOWF4/fzn/OduGqe+zy17hmq
k33HGrgqY75pPa/B1AKAajPCrvEZdlxrVwEmmV3QOjsa3yxyEpbDzgJvWtu+gLmMtmYUVDsXl0+U
Occ5CF9Kh4/PNJYXKtDZcVtqZDl/qQ1kMHssEnAFMO8sX6AwtwJmIYpO1jLoJIlPQUt6iSJ716EE
baRLvrJ3gXWCagTAmaP125RAIwBiLUak9J790C3PbDh+eeVydp2EKWr8ol4R+mWmKdN1c3I9l5Vz
upfBV8ORhqWyZ2ilXsBoMC1aFbDsIHtOI6O4SW2zw2TZP5oRcTIwJHIbCp+rgd2fev2WtMPCP4We
9zoKiENujCWS3qaWRLX3DvF011cJbwD52XK63cYuN3FQ9BU2gPaxTVv+r6T88usCLFDg7AbCgim3
43Ua0zrsMw8ETXnnhWxcwgHkuoI9ugJ3ymE2HOwc+mo8QTawx/gScW9nci32non7qqBanr2ZySsD
Bkv1UDrXPl1sqrAwY+RzxX3Urc6tAJjiZd4rUuFPAOq72KMOq7c444aA+o45I7BaliMzdRoLFJ3i
VHbGq0sd9D6bg0vR8bDWUngkRmK26NJ01mE41ZgBi22xG1EcJHV9rsvqsyjPkVP9tMRAo7Vww01p
VFe6NBiI47laeXGKKkN199oSYm+lnEndBGZa9uRK6RHnhEAwcHhbTqRFV02U8G9CpPHyJqO4fPBg
mzKAlcb0kNgW6D4DSqX03tuAc4OX9ERclDc4cXg82TiH9mObWgxQ4kofomKXBVv7d0ObTz/kjHKL
jLgWLhoGYy1MmzF9Sclvr2c6v+hzi5Ah2sdyDk6JrJ8hqWybmL1qyOiud3PfrNG+UxDVt5OhLlnb
d9umy9azzd8bNORr6fcfDnfVMu29i5OxTCP2l2wDt3gt1USMcgGp3Y7+kbdGckmj+K3tenvnDcV0
SKL0NOYxJBcgIixnZu9iLL2xp8DmtrfxOrXpbG3J1P+oBCqp6r5qg5VJow1cc9d9QhGjzEGDeR3B
O3HgWwm5icMvTI4RJiOzWi5Wbvp3vBDjrZEoquAamzdirHCwFMtHFI/2bYWXs7G9+SWDkGDDQjrn
5RVAQU1OeJNPhPKm4sxccuqCzj8nYSmwtETjOkS8Rl0veRB7k8w9nWR4AbmVFaNF/JJNapxxxY6C
cNPpt3WRU+lqOlgiJuKL+RAxN0LsssHANK33Vbf4qLsUj3NbaiYTwOtlSiigdREtZoCkfkgpfQV6
JjIj8kM1Gc4kEyS25p1psRuHHwJvG0DdWlLktxmrV8pP+1ubYrrVYgQZkwdkNzNivdBl73FLwLGB
onuTLBWSjMXX11H9J7AwqPf5siZfoNuJLH60PeaVPL0wJfOFWXiGkAoIv8vy3VAScCRNKy0pR6Ko
UCPryHvmFWet/xEW+nvCQqRm/kZY6I7Uzf8jK8Qv/jMrZKk/PJP4kGm5YAptaYEQ/DMrZLl/KF85
wrRtW/F/6phOUf7ZbGb9IUzL8hmE/9Jg9h8IQ8f/g/COKXzpWKYl6Uz7e8JC/NK/ygqRURKO5/oC
16gPGZF6tf9MMBysEOxmgEuuMd3PxpxxNqYGyyZZX5W28cMVPjgdO7dhNNaV5oP6yCeIqzQKL43N
rn+6W9xSwuSw7o0U9TClysVynOemqxXYDGi4UfZhBAzKLnXUnsVa2hm4LkVsrBrTI3bAAVxHuPrC
oTx1s/0du8NnN0Bviyq6mz0aImOWsjCzdi0pEWZgsOLte8jTta1pRaPEHFohvSUh/WVFEDKD1R9t
c+vYnbWBuBXQNXHjTvO8tRYSoAzVF49VXBDeu0svds5IC3MzykflVQ8uOhIW+tpkVUqUk/cXQu4v
gDu8DbGDriwZ+JhliDN2MX5KOWHIc5M3yxiHdSf974EQSNyzKZsFVQMTmZ1WJdqRzMBuc0GFI7RB
MiJ/hTncJE5RmF3BfGxvYwZbenTnK0Te/tiGHT4z+LrQXfZJX5irzqPsYa7wFpYtGp10jyA2HLRO
ShQEwWauVAP8V8/k+uy4A1b7Euh1oNFZ3X4aPYJbvJ2iwTwQNf9wcn9nFQ0g5rFEyNAN8NViNrTa
ma9Jj0cuNcIXfgS3TKvuYUJX8Lucq5K/4HGBXhBZXBnBR9LP5kRbXjkJigEdW1H5kXs204RJGJt8
2HmILHbnJLnAt8Lbyd1PQvq/wjb/WWA1bNF5+4CEF2gDBX585Se+cx6skquiGTCYoxKMs/EIO2Ri
w0WVyjzQDG5holH5vB3TfINHfNrBvOcvIJ4qgSyTFj6GgzTe2EF9wce1zml5IeGuVpmkD9PvJDCt
3D7h2fTBC4ASCuzgMy2jIzkdFIOEq1/h2JsB5slNbeL4sGtmyrxfbiLxUlKkcLKH9qEvkSfAMTwW
3OB1PpoPWAZbtKR7bIFE0bN0D4w2P9Oa+lxT6IXofJJjU++CqSMW1rvuWnTtrVwIA8Wt720IbB8m
rJo7t87S3dAR8s4Ldfn9j8U80XXvb1LWWathYqjJBkqryyp4UAbdHGjf8Qat/KfSZl0zec6b9yA7
Cvs+Z2W6GkLE73EERhaZ8b7wlg0lr3iqXb/cSkI7kux/Zr9PqmhvqfHBqDU2OHAxFBPZLXYll9Lc
YfxhyQnUQj5lE7Kc2Zg0elWkuwyKd2VEvU6hu85ww2W4KKN6Pktiy0Iq0q3TgMLOJRNx6YIjCffN
4KDKVMVV+BTS9bn7NpvzqXUCfCz1z7nn+XK9EmG9g1zQMizOyt3XCn1FOkphM4AET0kG73QLy4uz
MMsK3YW8AGXbdvOnausauwTbKvfq9KzIjcwkaj2Qv6E6+RGIO6t157tZF53VXiCgqHPkVz+sQXwY
iS9XotbFLQkXfrAYFJ4BczjGnnhtrJbUeZ6f8F6wNB2sF0cjI0VZP1IPP2zzmvjV4LbVnW3ACmVl
ZUI1pPOgPHo1MvjCBB8v8NAgrW6LUDtepL8Bi3dv9tA/U+/n4EuBx2DId2C67pCCTGwGaO6KdnNY
1jUstyDb9DmgsiV2Vh5f3a1ZXs26WTtcxG6q6sBPLz5HdCDdtnodKxnrEw9NXOCAgMGBCRtUAwa7
x8SgP1WoV1zUpsPzwiH6axDd0QlCyuzKBfbnlDwpGG7GAK+FByMG+NoRx2Tklx4kZu6Jd3GtBaGU
u3wZ4bbGA4yeDZBtU8XGbWwz+6KVhTdNI4xTQcpmUw1pceyIndxkamFhNyfoui1lyX1PRWw8WbwM
9ktm9Uf+ij8Xo9ckIs7JYTuXsO17kmE93AnL7O7biVuZDTU/GI84wFoT5ApkRIsFSbsuWxiBmeRQ
D90x2QDmvkb8cWiGin5Qb96sR08eiNOu6XgmthETuQmmZcdd6VZWc3saJCEfQv57dLKVVdRPxcS4
l/hsXVXwHbjOL9k8YtM+S2TZwndhxr4Rd9V3bVQZ30/zs5wh/xhsA6sId5dHUCqQoy4Prq4+INZV
1Tty7fC8xGavWOUD1gxNvmvCdcb7NjgKp6V6udtWDeh4ZZEkcWynvMm88lTqb+cU5j8b9kpsnrPj
XNfRIQnZcqD6kEpCkBgEXwszR5LR36NZ4FC0gotNASL595ENfxvQiYz8Ath+w1V8qwb5nrKB35iK
jMHYRo8Sa4RtBCYnCLzfXLdThXmAV9B6aOR4qYdU4mvkTR/jHyHfUT9UnC6Utfg/UJAIaKbxuQGm
r6i2E6zr0Ilpq0mCd3jsV3SEHJc5U0MCOhQJqZNri2J3TAwc9a4LuTZcuMhmdBSyL8DjZcPxnF2A
noA9JYBPSs2jU6CZn7Wmf7ZgQJXmgYYlZFDe83uEi5BDFWpoovmhbi80Wsi48wKSJ4tumyh4dU6o
toHmj/oTXIlKM0mNHDopkLxrYPNJcqKLCzsLtnkZiBhukJWmmya4Fp0ZS35KDcS2p9HICMvx3I/J
3q6wD7TleDcAS78xLMipfEzcTM3swivhEdE7xIPK8q25VeWdMcXjth2gsBoxL0VTk1kFKuw+AdYa
aGpruzDwD3b5lGiiq6vZrtLkJiY075XyIYz6LG1vmB+JaYKFFeBhI54sfO/RvavJscmMqcsIrV03
sgJrM8TaXtCuGSXmsWdz4gel3Mzx9BiL2xY0bQKidrI2iSbWVh33JA79emOCs0UIW0cjiaUK0C10
vmA3diQRXGDLoHDZYd6LRX7YmpGbAsttNTWXQwQ63HAIyoitdWTejRazAe5Qn1ZBhhmfTpfFvlMQ
3tbR0Gb8SQQHE2OW1MxeHmu+gybIRD1eOFhoMVtuCDByq++pQWO9u1e/KcDggMGlWGvaebHrJF+d
JgZPqkIEnMpwG4ATrn6DhRcsIXU59GuYlqScwFVSlkWJpyYS2zZs4jrqkNLBFdeaWxwBMKZ/CJKx
enagEd0vFJ6QCICHNRDw2xmeuDgMzciIKaoovzQCkhxhXGc0hZvcAVB2NEkZBtC56Vh6ALn46Q1K
HfMqh+bSF/fccNetDZHZH/eDDg+pktSFAJ5F5DHfux0cZ78lWdPFpOaSCYt3NI97LLcgwqwKlakt
oTW1x2zyxiduuLd+nyscJIN3nNpp3AnZPJABgik9Y3Xv5CP+ATrSU27qoTIFQqzFXlYlr3yW3AU8
q4NYHRh4OjjIASxtPbYiNvs9R9OtyTtejP670tRrY5646APCnjURuwlhY4PAhF7OP1YG4OwJ3esY
A4HLx6PSDKumR3pJoNf0skyY8cxLmSIW2GmVA/NOeNjq8GqkXswwVT+6JZXpuRXtnAmeTT97t1ke
XvOMI93BpUcGRwXrmoxsH4JWROQ+NPVblbyZdSdXlQQNvPhqVYEpmkv54QS8wduCONYYadyBTDe2
Y71NMn1oC4k5s+ifGhc7+FKgFFUkUGi644xgVZ9mlOX4/ruiWiZZBK0l6SfL82cKpsAaJm8zQDbI
h5SEBWBKwwlb51wUcErM9iSg9R5nwRfeGjY9xeuPWV+tkrKjPoha5e3cLv3T5LQP1VLOByS9C+XS
bOP7kgVxsVBdVPhP1oTimVpsxgJYAVtBO1MOhH6VhAB5dT2bN9QYcPDEtyUlKZpIN+A4YG8e0q3c
D7vM9zDOtwmyt2xGavT0v6EwSKbhgzWY8IjoLAUz+1wDyK18dtq4/kDhpA4HekdUs7O+qyZG3MmC
tzyOzktdOZgc/E+8BlSg0oZm9q9TTy2wwKBUmz0o4NT94KT8QfUcxsaa6xuLO0H0DOGdtq973zi2
dpdtsgCtssi4ZLplVXKkWOTWM4Lu7TAc8iCQJx0ULviiHVmt6g7Bjn5rVMclD4lCNbwfaMVwZQvY
wcruaLR6zU0OgGHuDNZzcAZHBSHN4O0uyDBVvJPrVO3rtDqYSZHsfDN5S+lFJMZRtcdODl9eFXLA
4siDR5HvYgsk+UD8ZcoJUecFtdA1fiCKj/krZQk1RTd1XH57WeCzRgqWnTemzzXhlTFvoBsVpB6Z
5jcxDwXLiwCshd8DnbqmJY4BusPXuVvCJDeQ+dwKW6LgB2/41n60FAFs9uH8wITJjyR1Uzyoqb5G
ieY9xuvRtsU1ixjw58a5gzX7MjR4J+qaMx6iICpni+DIWnBDlQjsYYpFtzFGjTVSOxuY0SrBbqWr
GDWS94nEY8USAn92+WjAKF1FDPU3IgTTbCjtaY+srywrn2qCwAVq2KkX5AKw6fBTyNt3Y5hOLr2b
N44zvWZFionFSX+6Tt0cnDZ8N2NskQb4wL7F4UGQremqYS+keRvM3h4/xKMl2nOoRmLmMztZGIE4
hIqvqgmZFD31auf+e5lKTp3qzlTJYx+RQkmNuiD/yM2ZxEBrk5sdidpQZFbuEgmLiOefR4NZhh4r
rLPpuB3cBuuPSlcl66zdP1S0/08VTVhS+uhNf0NFu5Zf6XtTvX+m8S9Us6KLu1lzbCzz33+DP5U0
Yf8hUapsNDN6PyzQfv+upAkLHo/rCQVFRwti/yGjmX8o4YCQdJSjsL8r6z/LaKhy/C4oYupPWe6/
/fPn9F/DX+X1T5RO+1f/+78UfX4t46Jr+aMxdf6VjsZ/gt/fczxTgPDht/zfdTTPAr7mKt+nE6Fj
jiMT0lQYjc1TY/0YKk4zhwomAXarGL1tIHg3K6wsabTx4AtYOqrQMKPQmktCDuY/70peGCVbI3fa
u+wxhgxx+RJOtI/TwshtDoePDTaKOzgW+32RUmG3vHnWu2OQ6R22Fhcg8MFbFAhSe7wWeojW3XsV
4WTpOQpm8Z7/tDr2NNBaU+QKys1qPANJzubcpu1+ftaV6GHanlPKqPkvoGBh78BDVa+T/G3qaJSy
562qHqr6pQAq+JaHjxWcGzVdBBmVYkd8255RpCCtcl7SQnmPuMDd2JU8z2QEMQxagkMVWIffXIzq
XpZ7Dw6dofvBqaUw3ors4hOdCiHnR7qSw6Pj1fsJzAt8ESP1A662G0zx1XvJqYP1I+j3XUCrs2yP
daNz5XQ8mSsFNqYn7mYAdz9iqFnVFGSar6l3StJobTW8ZnHSAAsemH+EA3/s22v3HbiEqpp+DWBY
bMN+6FN5dCK9KiNwWtJ7fu4nIBNgGSXXfabQgl6qxOl39OTSrYStjR+aZKPTsU5wNJCkTnc5rWN0
yTfiVQCM8KAHhNsZcrWttl3MYOBdBjGAHniJ80/dTtUSmvPoAWAPt8C/z43xrjYO8VJDWvdQo9i4
YIbSLa9LwCsFtBsZ/Rvi+hu6FYDi0vABty/AMyzEfe5M/BAADLTrBkBi4pDitX0+XeSaqMbDkKyH
/Wz/GP0IUVUdmoA1TZtdHEJ1Rb8cbe0RDC7K/UEhB2ChBRVyuPi9ceNi1RzhQwfBg98TNrNIA9cM
BukZxyhv3Do56PRroh5p1Z3sJ9uR1yHq75n0fS47EbZO5GOgfndTc1bJcF142UZ41EZczUtNMyCW
dSc956RU6gaRQS0Hek++BoofPLqIz55Drcs9zTUxy7SGytudrd6Ql3IVU4zJTEMRL/B7OLe09Az+
g5WwmEWamoXatcmyqbInlfKlgZSYgL4wYZL0RDuDkVW9b5zMgnRPAbCK1VOUUFZn+yt2Ygcj3jdV
dLVpR7WiZdO705pNLfJSukpJ99g7t1+3uzkYLggmtXqmSYcsN+v+foqAv0AveV5c5FGK4rH1vaow
uCWishJxxZeX5xWLxuTnpwxGdSbem+XbFk91xu84sy4bcZxTnMyaOAcnpZp8J+mIR4eJW3wwkd1u
iS5BZIQatI9tdWrJ1BKcehy7L7t1b8ICB2z8olS95nq186J0R77iBfY/mSRUA/OIf2FjTHdx8e6A
xjfrxx5GEcZ5eH8E8DNiv+Nbkh676jNaPjw24AJ2sgz46vkfmX0PT+RhaDTFE/wkX6mKz9stn3Sf
HQEHdnLOaYxpczVhvoc/pM7AFs22srJNJMU+K0AcJs4ACuZutqhuBCxQFA1AzHgX598DJ5FnauAg
JTXppsjF1q7kIa0+Ws9eRQNkCadYT86A09M/hsOTHvoE7SSmuE9MLoH2Xe5GWy46m6VfgDZnR4fj
IkSdHRb7ErSeFg5wnjWHOEE2MU40nrjc8JlFUDT2QbN8JNjhe+/nEuEZwNZKvUwXvYPDd7n+bZKh
gJ+RhWLTeVxqC4ur09ClkJ8WB4a2S+a9tbl9jAGh3xY7hu1D8MiZNhfLu1CFk986aMvjVFU7K7BJ
x5fztSGJU1Tgfp1BC53Ll0OlBLORO5EQMppLeTSYuqcbJX6adfyJNxHShqG2oT95RyHjZ0FsZpeE
xqcfuSdPUrAwGeKE8f4J82uD6RuYidtkck955o2JWWU2ftBQitjc+sMGgCS1SMlWsH5BFFXG2mnt
eePSEIDzo96aqv9ltWgIFCCN3LbSifUQRkbXj8G0Tvd1TItjbgODbwcXJRPMt9briy56xYgEhdEk
diDL+DtMTH/P0Y7M36csiwu2Uc5CFpHsZ+gPKHrB1B+oA4gzvEQ9JYE1ZoOpAheLvDtsYcYS2LoX
mdGwrV77QCWjAkanh59VNrmFOTL+BrsNiqwC+ULyb8pKCEdu8oti345PsCYkWdI+xGjJ1Rs8XX3T
dbtWvnTB62TBnFQdVIgxuzoBVIwSh+Len5qvGayCEW2WKLku8wSkZvbzA9VRZEnJH6i6/hRxdz/O
zkdEbd89Om+5avDrQYrRmw5v6o99Zf6aLN56dc3BGMy3gRlvu44EoheFO4e2xAyOC2yKbw63Gjdi
ow4qXjjfQHJmce09QJ259S0O+9gHyUFV7p0VeAPYF8Io2byLBVbQDB/qBgsCPeRLv+HS9gQ0qj5m
3vyWDOMH3pxpUy3wWKzBXVUDdvIOLPFItEh/Mxo4M/Alqi5/bgPxtJgpKddaPUTNz25KeAL8lkPM
pmDd5EyGUj3vZ04SOXInS5zopcamC/MShsyydMDABvVkDIXCyMDz4TfjwaNlN4rM/sQc30KNE8+4
ZCKapbxgH9CNPM/dZ029CPuN8qblwwHXXiTHnly7XoTDoH5epgmBRC/J7dYa+drIi8n+XOlFummb
6arVy3U89JVetqfVbyMWmA7ibESV2clLdvOOXtKnel3f/l7c6xV+n72bPpgcGDgsEyNiCUkbi5XB
Bw0Q+tXVVoBOmwICLkQEnzEK1DgGUpwDQlsIYm0mUL9tBXb4NU0dRgMsNzemNh8kZMq0GaHXtoRG
GxQMk5bSdjgZC8eD4evjlx2iApLbpNjI5ETQ32ocxFwKYMnnlZuFCtcg7mC59JKFaDjpTBQA3rIx
R2KcGCnSEEsFGrp/rnFZzMWZh2PgdmsCk6OI2L/zqjw4V3H0CKFrfrHQ9Skgt2+xyXxgtNJWDvoz
8QLzhh7ZYkRV5d8p6pS1G2Wa7fjoRgrPfX0bmjw+HZ8N9D9OgtqpP+2GUaDRthIfe8lvmwl+k04b
TxA22b/hRQlNTCmdtqdIbVQZ4brvKJc+KW1i6bSdBYzt26QNLom2upR4Xhhtol3eZq8lbZJbB6IZ
eQz4yGAqoZf0H+FQvy7aRAMkdp1rW82s/TXaaNPhuFF++82QydpAm3EEgfFiKJ/LIjzX6GMqnRGf
h5IsLV7bRuUv5kThCq4wgkplyHsS20+4oFrDxsj12jq0Yh+/rXOdtFlo0LahXBuIhLYSedpUhOWa
dVj3HmBdgkDErynV8NBrd2nlMiUqbU8SqMyge1DvtHVJ4mHyE+mRtGG245uypQ4C9nKWJuTGrX1t
su5U2g4F+ZdkhP76VnilJm2aEto+FeOjKsuzp21VcIwQQcpNucvwXEXafFVrGxZxOhRPbc1qpM1P
rglvY9g0+wL/VoaPCzmfuBE1NARzeIU1E2MZf04uD9oCtrAY6vGEKbxhqizRZMbmnP22jWkDWaet
ZIVz7R7jFKrIHEANyXGcudp6houy2Ie40YR2pWl7WkPF140bNcOBBUFqsR0KbRQh3DXBTQ/4MmI0
xkBZrzNtfRvxwEWl7eymMnsgEfLVaZsc94HHSBvn3Moqt2Y8mbei/MqxnG4rEzp1F7x7DrB4Txvw
4CklBODkq6PNeYO26eGzJpiGcS9YgH6ZNCbzAhofsXyALtRGvwzHH1ZYfxcCIWp+mwFxBbbaHugS
rwJg5tGSxn7uZGgbYaQNhf745f02GGqnIY7DaBrLc2k4zyrs5M5ghdME5luiXYrarjjgW3R/Gxi1
lTHG05ilF+Cj3QrTZKWZ6dtU2x+FNkLCEkw07J9J67dN0r7Qgzhuem2gJG75UmlL5YK3Er/U0dPl
u9p0GWj7Zde+LNqOWWpjpq0tmgZeTbI6FGdo++bcrR1t52wnLqiy5O1aa7MnLcM3k7Z/kkWx7uOl
o2oaoTdxYnMjbYpimoKR1Z6vlgdt3MgzcrMG1XpR821os+mE69TV9lNXG1ErHKndb2sqHtVKm1WX
zsEf66BYayMrUCPBc4C5lajaNdB2Vwff66gNsDVOWLeFBmBhjfW1SdZs1X5xuOO1LT9kWC3gvrkv
UxDgfRM+uakLLzyW0ti6tfMd8sbYpmjXRt0BMqrM9MB7yuTG1f8272obr60NvSzI7mMcvp62+nLs
8gbQ9l9slJtYG4INnMGVtgiDwN7Vqf1OMLtvuSS1QXKhgZn11PJCqJOKtKq6BJKrItwO2uyK9Bi6
wyvsAx/BQL4OIbctXkpvJoCuVWxDahkaCHZDTOk3xZw5IGkiGOz3qIXq8LdyHwQlK4bm2SxUCx4W
f0035z9iG9O1lSMI5CzgbvK42+HSvssEWW5V3ufaIdG1XH043M8mEu0qodSPUwaKWk2ZbksjChHl
k3LSO6dHS1cT9RyGG7Vr0639s1SVlszHhxEy7Y5lRLL15nIzWdUCNnCUt1jet6qPiaU0Vs94RYI1
R/dtkUZYGk5AtwrCo33MytbGFX/AdnNji9C8r4Km4gXKnGmO1Qa7Y3h0KOBazaP37lAOHNaP4EHk
iUU47NzgO06wgKo0Ug8OOi2w9IBkDpSuxBbM8L29N/yMoB8Og9Fildq1Q7s3C/PU5Wa475Avb4ze
vs3s4eh5WBKtcTjZi8mfdE4xO1IbLmqCNgMW2vbgVCLYZqbZrV0okUPbIKUMxTutDqzwpUHEazhh
/19WBcU5IOVA51I1yUp0+mUBlz1C7ked5LPbpFVDEL3GCFWP7P4HFwQRwPN1QnNbrvBctgMwttlv
QLr6pB0yj2aDZVDylCxc/tVrH74yAMjrnAQdQFSLpzVYnvwkUTeGF9PPqi2a1li+y4yrnRzqH2Hp
fi258xWp4G1uZ2PbejizGhhWlevv86TEXhUPrFV6mlesgJLvOnYFPnk6tHhS9xXNkHt8GiyiSMdC
yzDT/tzitsVB436ljkHzWGb2e7PkvtMlCLs+Ll9mwZ2Zwh9I2oekwT9aGi5cNiVJYxmkTfSulETm
c9m5xKztyjuPqn4fk/TgTe9BF/3iFQ02GYdnZA7WtgGcGGLWJ1/LddHquazPiOM3XjdhfqmGM4S8
ybN1KZEvebWSJ/cMzgaDyjvyF/0Mx20OSSXUIb263rTcscXOTyR8NX4W6xU1uv6x+cVQ+sUrFCkP
R9+qlbwsJlB3nc/QsyxjTJCEjKHy3E8mZ2YOD/Cb1SdHqn/Ypg1gdVFdohgFrEnHn9hUFq6wmIoM
rmqzoc9WMIN0eYAd8Bv+4vjwdp0tXtvEk9R1wdZdbAwgFQvTyiBsk6npJUna69BIxY1GzwgmYEhN
MzN+THB6k16+5/FA0Q+rZpPphIWh0rWW2PUYnE8S58gKlxPVQ4jfRp+Km0oxF1WaHbfk6YNQ1Rf8
U4gJNsi0ZM7TM09nxajhTSxrF9I9U2cQVBruSoMXm+H5+U2cAjT0grVlJugx0BcGNmxrNm04ulFp
2e8WVGrNiGfQbjgerXDiaFmAaxkm8/viOrcpTr8JOxmsmGgj8ilZw5JNDzXUNBi42U6MtDVkDVsG
GsCPEoM61xBeQL6L6NV2L3mcbBYa308imbNtWE3GtfcilC9z+cmtvVvFmv8XuET/7IWVSVN/jYks
N6a1mspercULUOh4LTMf2ldhIWUQNmwiUE/pXKzzjJlDIk/2Dhm2PgmOeQR42Ux4oUmXbJNiNxXY
Zcki1Es4XXryTeIjxMETSBsqU12RNZUrj/wVi5npPo7H/Uj8fkU+mtK32KlvFq96qyuPFWJRo3am
8lc4um/6QlaVbsxIhVEzsnL29jI9XxBubCZJEzqOLT9n/zWxm1vRcwcBOtIyuIpHLoy/rc3p2h64
Jk0GA7zp8TF2Aq5OjjhCCTFNUjPNyh66oorw5qgoeunR5Nehm+MdlzPeaeOwNP6DYa8XGe9Mvqg7
2xsNIrDpudISKI0bcjVn6ommifKGpjKGA4vW0nSswbfPGJf7DEwUuLckIgM+196vCQGbqz1zlJXr
7I5uT3maMr4m1MIHqxakGavWTt539hfxxm9g2/52yF1c/OknYz8jow87HZklDjAiUiDIlDxANEGb
wxSZbcCmlYRSzG3k2QHvFphVyuJ6aLNpIItDzQUmi2MY4mnk9WoTpvXQncLC2M42qo8tzJ1ZttZt
B0thGSjitULIi+ViE3KZOA7yqwx/emN7ITh+4ltVJ/WTEXwzkV5tkf+QQKbXVE+BC8zkJpHJUy+5
bzVV/KuYq58ChQU/Sw+M2rLkKTKAxvrDsp0jODlxXIm9adgYj25KNz95ZZ2usbrDJBAVRGufvEmn
aXD1W9GHoGqiij2v2rSeBfoDZvgSvtcYYQh6uwWE/Oip6Nt93/TXUuUno+m/QoH5ioqydZmQ1ldw
teWXqox3q7K97RAn3zLBrDoI01hVTppsSvzoZ6bkC1Bb95Yt8kGGBNmNBbcknBS6qBy8ULXLFI8Z
90Kdy8aH8XduuTpgEH2l1O/nJOpk63K/ivrwR+ub3TadHnyLdtFF9N9ESbkzpzDLaYCDasKXLTOc
ZINHj0HBPSjP6w7kthZ+TvzHp4cJ7CuTapKMa+3RCO3pMHf0EugGpPDDSgIgqxoSADbdfl/0WmD0
9h3FqUOWPkbJzMib7fLgtXNgFQN6UGZ1iOFKOLm7i0L3UFb+ibqu6qYLq6OBpJEZ5ZGI6Komajny
3QrRDQxIXOnVz5tV75IhgbhpU66OkKOWYN/06X7w89caplg8had5SV9J7awGY9qW6rUR7NEpzD36
dvSRGlw/PynWPVXxff0qq/BqWS+h/cYTdxxncL8QEqBX3RAFO1L0dku4lzxz8+EW8r1lCTS+9E2E
1t8PT7DsLqPixFa65os/IlTJfiRGV/Mp9PV0lm1zwhqaOhkXCcEBFay83txNXfjgWhu78LeoAeg2
Etkkz6x7UohvzeBsFJ4odsU+Kpac2nXBZdjXXVku7YOrPjgFGbDHOP8xsgzx+u/Qppxn8O2Z6Sde
j751cJNkjw/rRVbRl5NOtz2fjO2Fr2WVsm7mw8OaHXnTY9imxyJdm3V97cXwJawnizIIThPqo9NN
kvJ44tB13IfZDM8tT3BkqNu+uJ1np/lHfcpf9q2PUJD/5Z/e6XstUMi6Jv7s/i+rWBauf2OX+2//
I/vX//5/RiJ+L3L51X+JRBBhcD1bEmEQ7HJ15OAviQj1h+ngHFO+xFooXZfl8f9KRFimK4QpaOx2
EVj5RW3Zd9G//BOJCJtsPFteh22vsJT6exIRFrvav1rlCtsVPttn+/d/zpHif7J3HkmSK1mWXRFS
ACgUCkyNE+fcYwJxDwLOiQIY1i56P9376qMh2SVVJd1dUvOapKT8zO8RZm6mePruvef+eymXjNUY
sMCgA9v1C5ZE7Bwk4fVJej2F8OQZLRZlSHr1Y6GvamEH6qf3NM7C81w/6uSTlfrZm2CguDZm2aoa
6VTyxG0KPwIPEXoLiSJLopNZfN5RE7hsKogloQ0SbWhysgOwVxoWLjypSnCU83yb1J82JpCtF5hH
Ztx+cH4yyY7poSYhzMIKxsCI64U2bUSVbZqge2TzL/4WN0Wq7g2kRs89OfvxtR1i2KPdPk9DHLYV
Dchsh0+FR6HIGutP1RFis/zTUikQ8YwVTcRKMVf2QxfeTwlDM0LlWwInahM+V4n+zpFCDs3HmjH0
NANbS9X4d26RfDD1Ndva7Zz96H1MM+9npPTDOlgPFmj7XYGxc9feoURe1SxPVPeO+9ThcjqEXMnY
XfxqHKTFefqIZccatJ0PiUMOfRULY3UYY0JyofsrYBSObU51QS8kxTX42vfITmIT9zGbH1Q80fgP
llyBdYfyOS+cQ5i631qut2umnke/QpJKP9c0jc48uW576l/3jsB4LsOU0x5vtqj7gjlVPDht+sSN
7NseRLMLBqTXqGL3nCbesSgR4nHgonWH/aPbwtWEzA+ownuSvcoPk030JI6br2KntWHpsyEFjVPt
LVShvR4TCk/S8b1cqrMHTb0Am96HSEg02d77AU4jyYlKZNk723PHJdVmThMD7sHVsbed9g+li3k5
iOGiynVEZFea+spe2QxV82/WL+9LypE/cZweks6pMBFvqszF4QUNbjsuyZVwDGasit+Ar8eCRmDz
uQ+8x0QU8XWEjtnWNkC2EIGwiFj7gEazfSbg1CGNBub8HkqH2jAMbltKzoEJGRMjDCIncJ9zL/vp
qD9u4fKI6enG1ivS/Vp77l1SigufxkLZB5HzZtoF8nSnyWuGSuxGLe4HoAhlAiFFuzxgRtv/rEc/
v7HzMtnRDkEFtaJgM/OoGQ8SVq3AFnOCDZtaeyeKwlEFZgibarbOrkLoyutbK+OilXY4METpX2OJ
cxSoxH0vQQyXpJU3Ci4tgeCHhKGs99aS6PLC9DqV9zKxPnutD1z7wYn/oAc2OUwYurYNpkIs1HTE
sk/cGWio0A0SJG7yjqk3okNlt8SDt3My52XKg/mrWhimnOw8l/PJvogiTC7BKuJjk8+fXp9APOL2
YJfqT0epw2Ye12qrQkF7W3lMehx1DUci1x1xpRhK4oiIMGuVGFz594m1hgrRi1UClJeN24ozecoH
7O8R2Sys25WtCUfXGalDJgOnhYu+etRJD+AoU0A/u7WGwepk/CRBmVFo0eIQ16KFtqsfnHn6rI0k
EWIxz1KTnOWBDQP/dgqDfZ5oxoTJA39WMwLG6tiIFbefTxHLkHFXB1Uoj1683ljtmO/wLENJoXty
mzXVD7ZfPwOCChsMurijneVgLXi6vAKysafrp7nqf7gzJe8ohymdkcQ6nBbznUut7YQ9MqjiA62O
YLF17t2kXCS5JjzjZqf3QluA0NIKqJlNz4HxuiKww7bi7tD4T8Q7aFRvaPos6UiwZi6vEY418tHu
qfLLd5zhDRvYRGKFBaXWWJrxKMPQY1ftMW3GP6SW6M90mlvfq2pKKqmljBNCQX0EJqBxia9CdGV5
ywHQTgCiPZx0LxY4b0rOc7n1nEea+ri4rOv6SqXsZpQDjwEX5ssKBXeGcXhgkUDHIni0jEAuKwEf
idAnLTbfF14I7oEIxC5P2tci7oFrAE4VpU3kQzP7DavYzB1SqTshBc19fY9Ohd1otjCHjt4fX6E4
lMlfvygv3atz/JUdx3RqK7Ao659+IUMAfQFARltdCV/7PB+p5xbASC1qYRmtM4w7fd6zxmMatJnW
kaZR/taTn/EoIMI67LDV1juv4X2HWA5JaUShXvgy9gAfd+vBT/z8srrFAXcICBulQCQlEF74V1+W
ia9xRYM1150ZqHd3G/ThU1kAKfGbEhhk9hIKbq5ll7MuEx04i0gcHVWScTv5HnNjjMvWSYdp31Pz
4wNitMceCosqCKBwcPhFThxA9eKywr6PRw8bTNqAW61oRgOYB+WScnKB6WXb4vrNg+B5hCzEhZ69
QTuRb4lrqMeJ6k7Rwo2rbfqYUBUgQc4z9i+8QkjtK+HGhl6Wy9QsWysgwOHOvUPneZHuAfUO4jRh
DemZDqyFsyB6yG/Ye06EqA4TfjHWx91nBZiL7HD61fdsy72MaoDGg0ALWwMvl/OhV2Qpr3qwQ64g
BciH4+Iup8jtDgN07dGayEENtnvI02DXuxC+Of+B95XMLE0Qs0qcORy6GgCJ3T8DrFXbyLZ5jlMF
0GcWVNBIsSQJ1Lmeki+/7utd5zBVtE52dVvKwcAVHWTHojrmbDvAJrpLa8TNvqNYzAZot7E919rm
2PNda2Bf4sqW2k9SXiz4+dKH13508DfM/LsW39x+5TFT6AHbhjU9sZfnsWchu6+9A1AP531qifPc
IrF7K65t3AMe6R0Caktp3zTF+qAngKNOU/K5vwKySIH1k4RAo/ITL3tRInwOvVGfsdrzbGDlCZXT
na9U1LF8CDO+WEH4p3fycx/6HKqCB/dCqlxowQtwQLFxhaTN9WoPnGJAcW3SRNV9qSrrRuXrLiSr
KPQe1j1ovfWDl0VlA2Hvfdpbf2pLIxwmqBFp/jUk3nOPMSxdYPVWE8aZwG5/Iig5u6ZynxI1PDVV
F2KXp1NuCp5NYpM/BqhLm+xGjI57C4YkbZokLT3AJbOK8Nx5684hb8XXP4GQ3wMVXtPzLGt+qwac
aDXjsR3IjkWzbZ+Uyj+Rh8liBGZV6PXPOuBXR3EcrSM8z5y8trd2W797FVRDDDQHjZUrjc9Yztuc
iu2ctOGqOPCnNWHOXQFI+WRuEj1BrQm4W1tPdc4qApji3Tq3v6SlPZgslJ20s/uYxrjeBntlIs0J
gIYjHGXEdO6WEgqKTxnb7Kwr25LoGYj0QxnLM0oBC2KbINwUoqrWLC/72M0vFpDEohjw9kBPnDJB
pJfpQ0yEZpskZ+WR9maV+x7xDEdiZZNrPACjCr6JZ0bk9H5WYgzvWe3tBphgLFUtqHV8P5Fcf8Kx
v+0m1iLFMh8jB1cUFqT4ju3k1WCEivVEQQam7a7qHscSFnkU4RDvfXbRLOjZL5SXJKDxbIwizUVa
3hFRuyTT9DuLwd/EJeJatzo4XEqaw/A3uDyn0vaMBXXZwmCgDq4Pnn3dxcdC+q+lPwTXhkyG44PD
Xnt2EUsHpI22d0hMIy4PaFZJPR6DqL9vk4lAwa8cxDnBF/pYHrJi1XBzUtCyJjE4mewgbeDCZAl7
It/wHASFpIchJE09Bu1bZ3nFvjJJRDp8Piy/p67dpBSjOb+HvV8eu3Ry7/vhw5akSWKijQVjNLcP
GDDGLmDSj/2KIDvRGQlm/bKahGQEN36n3EuXpw3fHrSOFsfQYUzrl7hmuTdn67utMfpEa36dYsSm
pbM/OytraPalcrmrjQ8EOh6bHo9qBrV+O171rLskuFnHrr+duMw4f8yidSUAWpkkKGc3kqBJh5bE
RDufBxip0X75uZgUqWPypMIkS/2/GdO/aVOTOx20S/mRjwjjT/JUx/OwSdoIBgn5pKUz4dzwvUcY
OpNJIa4ifkR+z3DQFQ+NhrW3al53U6+3luDDzEcPqjMhWQ+HnLPqmzlYv5IRe1Rp8rRsXk4RAVtN
0HY1idvcZG9VLF6lCnnw4ymoiOfGf3O6BHZnk9wNTYZXmzQvyqMy6V5cY1OLEpKQzOPQIB9gksAT
kWA63HEk9ibiCxAzPBfdV0GAOHfHk0ycD2GSxYFmANRF8NRk/QB+A/dBjqmPc4Eorm1fLRNU/vsf
mtiyMvnlxSSZiaycET8p0gkWgajQ3tkhVTmucVt62rjtnGvzNxst4zdh0tJUPZ3wSRCpI0jdmES1
lZCtLglZE3p/GUzqGlvgU+OSw07d99Lksj0C2i251sNacMlpTHrbI8atTZ67INhtEfCeTdLbNZnv
kfD3zPNgK90AeZ2UDlGVFHMuMIKyuVVExzOTIXemDLa0+zqadLlF0u04ETiH2XyYO7VdbFygGI/J
7pl0+kRMPc+RdfGj7zImx21gsuzKpNo5ZSHLAf/SxK2wm8ZWRtWe+O0Th8e6ThEEms6YkJRHULsZ
THZ+nI2CRZw+QwcpTb5eErR3TOI+Ntl7zlqKm4jj0/WhaU3pOdlJ6msi+zS4vE85cif5qM+ixsNa
SLVwvrLabVTmH71AkZ/qvmPGw7OPS00ZK4suh1OJZm24AQIH+dT4zFCGKVApRmX/PQQ1wH7X23YV
Vuix37WkSTe94RKkhlAw6dNcIyTl4G+4OuiRrkH94LdCHTMAB7UhHeD2JGpE47FhIKCc5dxDH3xD
R0B4psDRgRjaNhbIAxgKa1h9Jpb/xzV0hapNfsw2313XEH1QN7cSrAWxIr7vNplArpS/iSJzkAFu
YFbAd2BYDr2k6rwRL8JQHqgIdI8cxQ/WelrxkwHmY2cddMuBhThJ2HVb25XDDebOShHmRR2eY13d
+3HXXFko806I6dGaIBcPSNZW/HsJ3Gs24xQP4/SbxOPb6hIPDSY4To36RDM+VtHSnkvyVnxoPf7u
XKo7zQOHhQhlYNNb+Dlp7zeUIzieU0CR94y1cva/IlRihMcSuQwrXrTy7SHadsxtnqxNVWMWXDkx
oD8cvJ7FT9NNpyBhXB4SntZkuV5LcugbWluJDkUTbH1ulrdxQzhNW/RvNjWUYZhqO/HqZH+iYqCq
cZzzu7kUzxnPqrAkO6ACj+uVDMBndz/mApePlowiDtYh3zwzHe53ERaBQ+jR7Cb/VOEiuCnzm8F/
UQD2O65L9DIGgXMdRqoRK+/Swzak/So5o4n8jEFn7NwWtXgpqm2okukZ7WbDsJTfFOTZFmavY6ud
+3wE3jc0I60YXqq2QPsuFm1tw/A8dkNPCCveeQAFueSz7JGbzAagulgPVe6fWRfSHUiGczfiAwGJ
TU1fWuhXMHNYOi39VuBWx20d3nu+/ZjDZgT+H3yTZWNfLXgutguRv94amSzi2eImtxv6tudORrFC
0zSwlmysBPd0wi5fgm3WLoPbuE0x924Bp3FNcNfh1HQjzxDXAz4UVt9Vww9Iird2iLJLGulbFlCo
BtbAERu1p46LCNbl/JJOHBw59wqRtlQCTO3vgVY2rZ3f2uLRXJE94yX0906PetCbraHbgUhhJpvR
J2qfYP0iU3/fdv5BmHlAM1aUPECdlv7BGZpCPZPgKLD79HwdbbzVe6tOb5qA69zo31q8RuBtPPTh
bxz5stQwdWe5c9lnpFyDDlU6cCpr+0fpc2MggU9GczlXorvqIkNfSCBoZnNw7FY4iETxh32VWW96
SU1wguqPmq9fSbMnmZHuph6IUOu1fF/XY5bXvwetLi5sRbeQ4rjQ3sUfdKxnpBaG9wj0OgwLOUTn
ygqvTpqFFE5NuzC2/bMdL4/VTMWK43DoKrpa+Vq/4x+x94SRsfLvs9LtDwMTKi6AYFPY8jLP/SsT
1nNXNiF9Hb6xzEzHdRTPVb4cR4G1Z22N4WOsrqGNV28QZtqmR6MhkZ3NVGAs3XwTresLoBqOegAa
24y9UM+YgN2WZEGU59v/Dpf9V8JlbO7/U0FCp//zf3A0d+vy/9Al+CH/DJg5/2BcEeCapO9I9295
+z+FifAfyqHLIOAgE86/TZg5/xASu0dI3bPPbVrxw/4pS0j7H/z/fc/GeEReDDPgf0mWsB2TIPu3
re6uCOmO93wvsJE7hIcC8m9JTX1BLGuNJa2WrJjyNT9r3V9EYHn7HIQ1fOLwRY20rae5esv69nPR
PH6GdL4yBMFiH7iBJqWxCrACJA59mTDbq5hQ0rjSKJbQxNY4+cwwUPONGMrfwMEx+l1lLn1uEsFw
6E/VGJU0l2TtBqMuBiSr3eK7RqFdaF4i/Y0PmMJlPVKcKxccqQ5ZAOm4Ng5N/1bI8jYVy3VZ3Ndk
xlfasX3ZjZBWgi55WYbsO2K5uonsqD+lTs8um+IzCTOfGoNgn2j8vHMV/YF9ku7mrP9VqsfJ8stL
CgKXGnpOYQx6V1w5BOcIh5I7cXf+JFyEXga35AneJW7a9Z3j6cuCWEM7F5GyYJnOFcXFIg3hKs8s
00dk/9nOqCE1oy4EsCtnMdTOXN0tcfSx6mS5eJ6pZw7Ca1XNkNij9TnL6pu4yj5ZsKDpRLLcOdW2
rcuFnhCGfT+8K2M2gik11xfkezx8LI1IBCRUrnDAE7fysCLSXSxghLODsHz7SfRreQLU+DJO9rcl
Aw1sDmk9MnsaLTvW2eFXk/c8BBb3PFtE3ayYQShJZ4L5tEmV4fqbhD41lAQjskTPV9nRT0PN6nWS
KDl5JO910n6pegrIGdOtoFjRgYaKDsFlGDDeltjzpVa/QN2EWxXICYcIHygYW/u5ni9dy8UVe8+G
YTw+BVgO5lT0/OGKjZ650RmbXYbfLjXGu9RY8Kyui7D+AX3NhuBpScdsp00jCFM6fTp4+Aj+vHiN
8bB91QYvH+uUvThlh71d0hfG3fGoqp5HteRELpLx7Ja8wmgCw+4ZD2Fn3IRQfiYMsPbOTsORwagO
GfNDona+vBsM5NeCzDXHdXaIC0p2y3Z5cgw0P1/t8KZLAMfkQrQ7LSNs2k55P7Njtp38kXPj0FiR
x6WQfIVdIffQsHPTG9cktpaQFUT7mIzlb79NHug6xQWJ0zJRoc0uatLoLOVzYvyYNlHlnSuHN8mv
BdcQH76+am0m1IbdtSyuFi57SGWHTkWfDA7YGVVNma1wfnQBnpixCj5LTdy0bpZP9v/5ZUnqUzky
fHXrygERThcdf5QesZLcLW6xpukNVHtYPF9xhDEnnmHZ0iGL1aB6s0qWRRUWupMflTyIwwd+V3QS
GCZuARxXG0quDy63MNzcHIBu1BEQiwMWFIat2xjKrg9uNzXc3dIQeIFsDxsWKTtnMZs9w+ll8gSM
W9CSZxi+rCo+IkP11SSnEsP5dQH+wi35EXWsQJy1iLduDss8j96TzKUwPFEPk+EGr4YgnIASXqc/
kLbsU8pSbCcAaZJzoAxnvEg3hTshbKqRlu5Lx4p6i5x7YT75jPDWHRakautPL2HmcqWBRqE9a+dT
ykJnLWda6/61uUyH0CcsscIz3rYeHfFVKNkaGVcTbmUHUAbDC3UEDvhye8VYlJgii75akVAmX+w7
jGpWQtcA5WliQcDwzZxW43xK6hzbdYFpk0OA71bMohzWgTVzexqn7vcUZG8ZFrHjbOd/6sQ0LKiW
ZPuKCdQmpNtPf0YT1iU9cXVE9orxmEt5mP3Mcg1BauzeEXZtMFE0LsiyCQ6WR1mIHeV7B5OX70C0
SDmmyoWuLGw+hHf8x6LuQ/7ykbULiukCa/dHTIyt7AN0W7N/tb1MbYsaN2N8j/z2NDlY3AdvaI+Z
y/vW0rWowvTiGy8QS2T/0stlU3neCFFhQMv++88o2PEvclDzkcPiU1FcCKftex3t4DJhis3bBKZF
mv1aEwHSTOofS/rg8VxnGeBcBkWcb1VcSFscNpssH7E5ZTREKNZcU3ErJuXsXZSbbTUo+6i6jicK
oZNpzIGUwBX04uWnXWXxDQ735Y46v61XepTCJWzTM2rph6m3dvYwPeokOGpbvjUjZGnUJrlPEIXD
qtD7oaXpq1y9vV5o1urmgL0MzpWKtwQiLAUbqYt/LDZFS9487mQdAFeiE8VXdIknIDOwMXxVUwQi
T2ZP2jJYlFngLIrkhajDr6Hyxa00++6hT7dhGrK4xuoTe1jck6ewRPeN3TFGbwD4g6v3rHqeV7BX
9tPwlfkxiMV1AIvDUUDYd0r2LKm6be6odVOMODl9+heQ4tqNquMroEPyuA0FXfTXUQxNYUSL75wN
Q3DW9F5sGmfkrCqNpaCjcyNse5snNpW+GKFOg6lVI2pwplbjMe7siR1wE+3YGED8R1jJCpqwaND6
5MALjBREziAMcfYweDQzRuMUupiP2gMnp6Utck3Y4cmyIGw436RV/OTVbA0Ll89nvMzONkZhPWcS
bmFJATpl8dtEW1+ksG9l3AeUGpSmbpgG76CJMFN/Fn18pl6v2XPePeaF9baM6A90GsC7M81My1ze
qWziA19mch/01Zu2SU8r+4sVWXqgn6ym7CjoOcXZHMN8dmKuPhmgGXtbU33Q0YwTRUTo0xo2f+PL
65Ik9GHhrs19V98IrcmwOPal+FZJD3x8ObZ+QhicGjI/KT+7KSYSNgsWYBaydRHdhK0HJTDy5N7k
5WMu/gOUwW1ro0oW1p8qcPOHfvZu6OTjs4Gask3CtTuOqIyrbDgWZmyZwXoTKorqKtIblwTa1C6r
8SV7xmYSO961jX/atkVJCJttDMzjce4g1Aj21TvWPl+MTDHSDKS+aLSTrc5xR9syvQvi9lxJzTBR
0CrVGHwKmgnGwem1JdBvDbjMnVA4fMhZONGrw30J0tVir/5Gjd4z35fqwt+LPN6yk6w3NyHWcFA2
ZOV74BsMioyhDvIMZurVLHLxwq69YrFQq4tqAg91J8WC21HSwqFEByipqeFKzgvPRdWo3UjBZpcp
az8QaMUA2uK5X2nC0LZPhDtk5b9GyFzhQPJrpvHDX6vsEJCaw4hIU7il91PPKjC0vAc3F7+FqXIQ
a/+zXuhsaBdmBRuuCzi3BwS//NxMrL3BHR1T2eLNPGWgyYF0RYxOyUMLi2dbUAINiTDDQ0vlvZX6
JPo6XPgQnWJpiyPdT8vWS6GSi755yCiHZL2NkC4TfPIdHexgz9aGHpzU9So2XfHPLBufQpM+sbR8
GHnfIXzyjHUTr3ku+VXsu9qmXJ0MSjvoZCuEc2Q24PiM+ier1K6Z0KNtLZ5xY5N8d6vfToOfQ4+x
x5AotpRK5bthxXSZeMVpKInJ84T9KctyL4ZlfBD2fUPf215Y9eMQoOJ6lBBLQTOEzAkeiuw7mKbv
edb70G1PdYGs/bPxyc4tJvCsav/NYzvhhs2dhQpdAJcgt35VennSdUe4rsx/EAO4F87twEgWDGRN
abcBjpAz41U2Tdquw9Y5cfiG5O8RXeJOhEebp5R9SEX87Wpe2US5gts8DbW+0/NE5CRyzhIfLe5j
GurcAuVNovCxHByN4BcY6Q/syLM0YmBdfOBEhjL2Vybsrwj6PLND/0JQ8CHVy41nhEXivEiMRmxc
jOzoTy4XBN9oBettH/Fhbkcn3SXhAAqtbZFyONB1LE3tjT7YrDO3GUarK/bWhgANtT4IoMJIoUT9
d3hDMGoambQzgmlipFOBhkq/6QzanomZde8hyoeaBB+Sa4v2Ko0IGyf519iH53lOwl3Q8IrLOaZU
E+m2MCJuiZqbGVkXaWLYFmwSW3OVGP6Kv0YGztCDYTu6B8pOmDLQiqO5PSztfIJiP2M0XiAVBves
bUCbR8sHeDGyzwjPwkjQnRGjBar0ant0HaNTj0awHo10nSBl3jrNYwY8ixAz8vZ46sWpci+MzQQD
xpIgPh4fAN3Gyb1Yl6oYfuJzzX38QHiRXhqL2aDtK1Kw3PbJJbcnbSc2XwvGp2ieHK6ilNGDYn72
gShx1E1bmp5pnLfKg+1wXi2G0WcNyPr0dp09I/RLI/m3HDlQNkb8uzy1YEIl9524s41RwDaWAYl3
ABKbjZMAOZrgnTEXFLgMgr92g+xFGvtBYYwICkeCwJlAwgLWk6UUITP5lvvNFzmjD7WAC4kmxSxb
1ARNHbKJChHS0TYiQp1HaAf+PTYXSglL+Omz+9t2kCtD+gPwZgz0H60LBFg850AHeIfJczb4UhgM
eWpSIUKumAgISQzmAzmXiK4s/wJ61YhT0n7SevvQ/G+OotuHKPhG8k/8ACneA6uYDf2325S7qmIU
IajGoproFQhWfHmV+q1ixLGq5UhsCrFTWVuwn7w4i7m7hSxLuT9jp0rKPb3ubyWoKGkvYl8gnGH3
BfwQOPtAdmTz3Tg4Obkx3vjDJz0LW8urrCPv55eLTYytAI1OAXVQVmH9Di2clnHcveCA+i7wrW2B
NP4IMgXA6xIFGG581qbANuQGXZInR9B8IHPLkxcE6TFPfHbM9Nf6Xkb5K004LYQd5GiUNfo4TkvO
iaqXU8lEX7JQhTHxkBB12Xt99O74TPRlzlbDz2GsDa26ZBGQMUwHW7tE56Hv6xw0HOyZI02tXQnD
lRg+aXcqD0pitBZX2QuoqXTTctVXE3feGZNgVlPT3RTRa9L4JuNt9fv/3gr+V7aCoJn+k63g7df/
+he4cf8XePtfpzI/4F83gp4gMRuG8NGVVAYg9a8bQRs8uxsGjvSVCIwf+f9Yle1/SFzw0pZKKGF7
fvivO0Gsyg7Jap/9ndki/gfC1P+XOOVKfsy/3wfidfZDX9gSn3LgiP9AnKJzKXBRkoQhre3ccAkI
Oro/7UH5LFkwFgOuwDnDiFnJwiKPl/1MZuuxqotnsCrva4QBEBL4Tz6N9X6A5t4M8lRMfCO6MKeH
iUodWd+7osO0NSX9KfR9rGR0LDTJFywovKZTdSPLiK2cpASjJ5UILYE0LSUxm5LhAASQD95uQcMa
ndvYXq3L6FmvK9cyYjiIoHr6gDNa3DTJq92GELBK6EDO87ogqcuaNgZKMEDOK/6eDYKLuTGsRbGj
3QaNseHxn4Oz6xKIf2nkfLrdcgnt6geqjlK/qrmjOw2sHUHx7URIrrHGy5AD66vn6kcW6HxXOp84
W/Jj1FLeRcZY7FuZPk3iHZvraW3T/KYDfDRGe8fjgpfbPYvEmspoDePF+ay64d7LvbfeYVk3pYJ0
JDdAUe9meLXrlH61pffs8BDn3XMrpOsMG/F0dJ2Uw9MfgS469t20BNOOz1JMoLvZ26NXw7qo7juE
FoACb8sgm4vS/JfI1xfH13CWGSvHmMl2ldFDJivCLjSHc1ILLCFz/sxNeiP85oiD6zViBMYHTCgo
LPKPtoZYkhF599tDuLNk0oFwQfekBLrPW55fi4M4FOT7qUhv/JR788rbtXG6magRhbsHeR9Uk+lR
Yx3itm5PLrX+CD3rATvkeyx7ytDr5Ir3peLP89q9Oz74itFtDEkUYUfYZRGNyIHD6D4RYqG+xOgm
HuWbJsPfu6SE/DdYOdlGppAuyo8WMyu+af4kb82ubIufejAXfPO4Nfbzn2rJ78IybDduudxN0piB
u+w4N863jOuSvVZ2HjtDvMabGvVC0riXp8eo8u/ttHhTz9ikwtMkEMXz7KwngGEBoN5mHh7Wwm8O
AUKswDiPqLgyFViSzhzYXG12r7n14+mNXyaRH4dpEneSQnLCC4BaR/RdO2nB7tAb5rTZH6fOT33/
VuTND5UMCXMdyStSNvhNdjicPxvB+rc1vuAiYaBzTEfXKELMeg4VYDA3XJxZDtyqXVTCzYiH+BL2
3sEf5XPg1WwoWOiW4FQqnwVS1Vp7wm8//JwU0qznm2EoKNPBpUhWar5x1Z4s1HgIAgKjoSM+Gsfa
jQh0lDNNr5mxdLpAv3YW59BmnJbmwNxwsGyDErFVdWDb/itzFAiTQLkHb8gveQfs0ikXEjyQwMNh
fhlBmx8CgJubQDjXwpVUJy3Q/UWBLVvNAH1tjDsxLX7OaxoYtBJ8yB2iDJz4hXxnQFUsxCjrPMD9
cVJvbwn7OwYglkbqU3pkzCbjhp+CN9si+9ZQDIOXsUwufrWrah+bqXntWIHemjoEJQ7EyYqR/on1
ZuB4FO6sNXBJUZvBsH2VLfW8fXkYdPo1ljHO2EowVIhi4JYJ6K4R3HNi7OMmDyreF5MO5RM8m7To
YGKjhMT5pWGiTfkVWnBpsOytH5NJmyYmd8pkXICcIItaEUotCadSvBshKLM78QmuOgRYKXKIcRPi
L8DfURw73obM5F2FSb72gZ/sc/yXOxtjTFbIO+YGvQu4YLFYIjurTYo2M3naPmg7lnqABse4Svfa
5G6xxZ9dk8S1iORS1vmuyDXiXiatOxHb7U1+1zJJ3rZVszEcNLvc5Hxzk/gtTPZXEAJmp5k/tTjr
WpMPjieSwh67Sm2yw+FKGJK79xXTkITKjm3QMVnjXMevY+R6JysOvsJJoiS/eCadvNq71KSVdcfH
MOdsLgkytybRrPlwUBdVf7BQxvmgLLlNKvlJFtk6ckPwrjnh6NmkpGeTl47JMQUmQQ0aBu1jXj6K
udGbFcja37S1yV0nVn4JB9zyxRjjNIVO64gArwqg890cwBjj07sfTJYbzU3wSyffzcP2V/9bs++l
hQ1jyyqoBp2Qf6mMmO87kxInKoOEY5LjqcmQw0YmwLJrTbYcbAj9oyZvznFemfy5Na6PbUwcbW4I
MLSJ3bO2D5KdZdpMO9c52B3E6VyXZ7fIf0/xN4+l80zkvTLZ98ak4OM5f8tc0PDWCoJApeoQy4gE
dWEKVyhat+vsOTG5eouAPQ23d3kiPcLSimsWKW/so/4v7Hus3QnoTyapz1Uq3eXUppLgV0T51d9M
v8dt2jU5f6eN/Es72DMdFV2/GSrrJAwXYDB7uxZYRgoywDboABACPigB3zAFXOACqaEMrE6FLTYG
bEOLwqvrUxG4GioBu1/QfzEy2SfFrIC9Cv+aZAUAphi8e2ut2bmPCkiC1TBspjm4nWM28DZkCn92
y6PQHNeF4SSAB2UUMewE16gfXq8JibrTiVsMkZde2nT3Omd6u0DT1Oqr7lqoI+ayaxS02EdLmxDV
4K+/eEZli5X9xAjYcyWSHG3ssjLXP09UMIcd+lPH2irENLprc0KawJSMk/eulESROqPxuQCHjeY3
xwZd4MWf01De9HJ+7oYe3GwV8FzUKIZGNmwX9dEr6d+FnGre3F49QR/DYhTHiVWuZzTIDmlo07XN
YbXb6dz0FNQkBqBYNF8CCbNGylTO45zp42JP7smXNLnn+JJDDG2bDhk0NHpoZpRRbTTSSj0uSKad
5NlZDGBPZnCXjgXjP5zXW9LRwXZZu70LmPQU+exoWz/+phbxGSGFOA86bZgjMcAifk2z+aqS4tYe
vFugh+wRFd/txIfPGS8kMAYHD/zEnbxGFK6MOkyd2tYzenHkWfjpjIY8nLRRlIsWBDH1jteQnmEn
+02LDxpokaBCD1wkR+pvBMHyY0eZnWs0axLxRqMpb1tRabSA4dc8TtcWPfAIOv6zld6bmFvY5LV6
4bNP1ZArWdVb7WVJDTuPFLK5b6Xm5tVyBfvf3J3JdhpJFoafCDpyiBw2tRAgkDzI1mBVecPBsooc
SXKAHHZ1Tj9F92P0I/Txe/V3kWQjW1bZlYvi9NIGkUkQGRF3+P4/llhMxTXolsRnxJeexGtE37Qn
SgyHbICY0liUMixYLbgzgj9k1vNWnaiM4hq2ILDtBIYDiRBdQsWVxIymRI+aMDKUeDImsIwlwtwA
xBDactC8MZUfzdYeLaTQesgecALfRakSryYErloi2FZiWUVQu5XoNiHMpbRdgQ0Q+ar6NDa9U7S/
3ge4kHAi1B8CQmUsCdg/BsHv8dqY6SjCAFhAosBPF1G2HUwt1kpfYm+qa+gfEI37Epcz9MaEGmkq
EbsjsfuKIJ5S7zuboB6hoZAzDSeUdcVD4VinnmQAyLaaY0+yAhR26HokTSD5gpLEQSUZhExyCRZJ
hZjkgibJkCP+gXiVNVFNg7NS7k20mH4m/M8GG3pq02Qr/FJPcotJRxs5DTSYUMw3q5iEFVmOXPId
pWQ+SIqMIaGRuZOsyErSI64U6AZ0KPrpbeYsw2MtuRRNUqWU7AoudwhiknCpJPNiSw4Gdkwqi/hE
N0X6a5ytFhQZ3vFDuEdWxeTEXKSZpEAnjdAnFhgK9esWsVYS9S5NEGNOocdh3cSnyCNuCcQagVmE
agmEb8m8iOx5hFXsit5F8nZbRKiKmSnE10r6HYWU2VINmpgJWM/SohxkA9QUQtZEPvufbyYvwhID
lUr4mw0gTkB169ilVdmu2NHMkr19JdxOuwS/6xTitRVSD9ZKkeqocaEWn5QKJfwRx1cL5rtcjYqY
3qnOWc9SQCG0X6+Wpa7xERVJ0te7zk29Mqm8CmXkc1+089LvKgSSAkXKhUlKjWyNsRLpSZ12V6ut
qJflb0Ma8kdzYZouGuGbMp23o60wTwHw00AoKE6u2JKXnAFbVlEtrFQINLUReioAo+rAqUzhqiAj
KCYIa4Vzh00bmIc88Ca+LmIDlSTIrGUrXx1YK1pTH9m21DyqzXnsU5mvZdxXwnjVwF6mUF8K/MvD
CX1CC/BF6LiAYY71MvCot8cxbQNNWE2cuDldo3CUGzQ+asXjbQhrVgOdcTw7t4RCmwuPlgqZRj/m
pSusWgq0Rg36vS8Um7/j2YRss0DcUmHdSqHeqEk4ZN5JuqYgcXNaJw1h5NQ2BvxCBLZZl69qCC5s
XCDqlnO6D+yKforqN5wi3tjhNj8JwD54slMEWspkhKgLtrLC6mmh9iBSLpVwfAVAn4da8DgVxg83
Y7ixGNsW+nIAWK0T2KWICI2GdRyJcImgxQJJEuSWHYZ0G9Gxw8E9F7aw0ijYLAcc56EOa+EPcbji
CSuRyUpI1WkgxRxY0RdqsTBUcBqfGM52Zq8oSzY0UbdVs9BeexnSIoskYZqMc1oHa5BIU9hI6KqJ
U+HQpNqNdP2a5Mg5CQ8oBB6nv9Zq21CeoQrfeGj6xWdBwkZTmiiiLcEyl4MzpI/CKRMnOSqTao3m
YH1mt7S6mECdgdCdEZ2vVBmyV8j1X5XlmqhCWNAcKNSOrFlZmT7SrkI2otncOZgckZ0lUAQqJfmA
5xNVXdqxnd+2Qp4SoLkjKMCLeaXPlrA6Y347dxRH1Tha1i7Hbzx8t8dLgNZWyFasetm2QrT0iKUo
Mxe/l1Fw01jqQpk1hSRUDfJGzXH/rNGzg7fL4vqsTZDFRgMHuyAAW+DqcSnEbet4CXGCxfa6WeKL
6byNijYFFKJ0naAGhXok9C6ZfLTA4HlJb5KEpFVcSN+NML+N0L+rZXKNrOWtsi1FyhtC2BZW2BVq
OBF+OAck7oQo3gpbzPFmXBJdzCiTn2A5BYsgsdcKJLkQNjkGUl4GEVi5wCL1dUbLPiMIz4x9y6QR
wnkrrHM8HgwyCG26PSvAweOoOvdrRFbnYc1M81g25uz06y5VNLiYU7NkISNGbVB9g7Om6vNBAV5r
AGwzg8Tu0GY0mmKNlwnLSCG8dgC43QrB7YNyY7FyhTH0BeX+V3rToacBpOTrC4zN7SMTGNz2kenL
ssEkom0DxYpgsnRqewp59rYzcO8JwoFoPs2sjcPO9aEhxz0tVxmOFHWN+06AgjF4wIoi3Czc5Fj3
ldMoZa1uTMeb5lojG1UhCNSZq45j2drkW78zkrVPqondBHOW4GSwvkqSJj1JHP4KcwnsJpLN1Cpr
BO7cqSoqlv+OEr5yCRs6o3phgKW02xRHMjzUUc1pXvrL5BxQ6Pe0e0FL0pVPIj6kNQaU0aeK46Gm
6jApsyCqR3iRDGjRcMpZkvqIZFSbF2AokMSRk48ttKY8z75WHc9mvMq3lPxuaD9iF9X569qgugS5
cwn2Zs0Ih5DEbDHJntNX3LmkR4oUh3WHA5zblesxqDM1SHCadZ07VOLjhR23KMUa3QdvicGE9ppL
7LhM4cE4/rQl5RVDE7OFXcxhK6VpcMRZ/Q0KIPYR9DkqjcZLojbv2Eo4Vw4KJg8H/E3Q2eMu1wsH
ZaKjmtjgKNfnQa0KyvQhKj7US0N680ZNHqPc50GcBwhC4cBUYYM3A628DaziGkmjKcJU5w1q4dA6
atTYb0jHbOeIEfsp03czDzT5xGZWenO208LbIqyNgINhzpaaGpoLQbSKPOCb1DlKaJ6ZIlHOrKf5
rkm3b6zYzN8MNlTF7KA4ScleIU+zmSbL7WsjR8Yxz9qC/qf5iafXN42nXw5atpMoQH0o2iAZn6Cr
FXWFuOe9ZqekOYVDBdWE2MATafkugTU8+T+rHfzjzqRhvKgWk51VxNvNbdGe33Kmqj4n0OXVnVfD
ZfbX3vSQmX/6g35KNOXrasTuvnY3/dzHJAtsMDYfEWWhZuBho6G0xvKCCoR0HyfIzt6/bKqh6Sq0
IE0UULSrLEoUVD/2hul7A/H8d7wb0eff89wXuCvYfPbxcNTdfX359X52HLQ5pF1Bkx82tGuSMWBg
98bBcIeIv1gUaijI+CIE8zeNww0cbyUzchlmq0ciOv4PDsFXn/BlKjAEBtUAh0lAucf15AP3h8Af
Src5m4xj0xKKgM3fNATP6wg5yt3dV4+pgBOMR/GLM6jvqrs5vz8OeogNjOP5PC0UwXyHJ+YgH4m+
S4O2hwbCR8rVyrWY8QYlwv1xcLGKxljasSAU4Bo8Xj7Icbj7fXrNB0/bioXB0g6gl6yBe+PAEulZ
WmEB5GptuYY6wHGgLcU2eo+DGjq2i6uRJoXNpmFRlN4bB5ZIDIg8noj7zeJAp8Pdyt1rOvA8aNtl
5gPEf7VhYsgO36q1rWEVXYUF+0EOg/Z7r5LG0KE3wMVhnnhOyKXHs4HdghOF4TAGljjKH+pucXdf
PaYDBwfb9g2sTe5nxKNxwDxMsYvQrW8pFzW4+1368A5QajdPe42DAaRGJyPtJ/cSevurg2aYEOXz
LIdjpgXtdpDPhaO+dpT76YOkNWSxtTX75m7TRC9wf5U0zSENPzhhGuiloFF49xge2nSAN+w7HZj3
LH7MBoszhOlajOv+dHBYHgxS4w4iCAjcHmJcsds0e+8WxpD+KRq5XFkJASwfj4NMB8UbSGGQcjK1
dYCHh13TWt/HgjhT1gXPYKfweDak121vPjAO7JaGQs+Dl+h4O8ztgvWr73OhiDNxcEA9wkVD3nS+
ijO9oayfSB/4RFrSyneQyyQLV/9xkODB5PEnoBQc+vF8UENqG/Q3+gTjtJD/zHPxA4vp51TOKAiT
j7skTnhbPpXr+d4bHlIX375+n7bY5SbY5R69UYRw7659l8CQf//yKJ7dpVb2XnxIteyuc//n91/w
20s/utbDt3r4z1l4WyyKm4BipXig3t/m60VKFujl5sPtE+2qDyvgl/v5RsX3cyvscx9/9mQz7ENQ
0vfTf8DhdfeNZfT+2v1/+tcPYf49r/IDbcM9r/Dpj//+52P3tBEuB5G+P8SfyTP3vPtxlqyyT//+
vgQ0e2ffr8CDAKX3hFOwozgg9/306/CWcuCTD4PkFSWJ2fcSLzbRoi6RQFpnaQa/8+RX4VDT9zqv
Fl1Wh7c3T1+A3bvvBXiqk8V37p+9ou/HXy+KNPz0TxkpdM3oQ376i7DN9b3Sm2d+CDb/vh//fnET
ZB9XIdPq+z/4nz7cT20pn9P83240D+n7p/7s8S4q77hJbhfFL/8DAAD//w==</cx:binary>
              </cx:geoCache>
            </cx:geography>
          </cx:layoutPr>
        </cx:series>
      </cx:plotAreaRegion>
    </cx:plotArea>
    <cx:legend pos="r" align="min" overlay="0"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endParaRPr lang="pl-PL" sz="900" b="0" i="0" u="none" strike="noStrike" baseline="0">
            <a:solidFill>
              <a:sysClr val="windowText" lastClr="000000">
                <a:lumMod val="65000"/>
                <a:lumOff val="35000"/>
              </a:sysClr>
            </a:solidFill>
            <a:latin typeface="Calibri" panose="020F0502020204030204"/>
          </a:endParaRPr>
        </a:p>
      </cx:txPr>
    </cx:legend>
  </cx:chart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494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85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3175">
        <a:solidFill>
          <a:schemeClr val="bg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494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85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3175">
        <a:solidFill>
          <a:schemeClr val="bg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494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85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3175">
        <a:solidFill>
          <a:schemeClr val="bg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diagrams/_rels/data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iagram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iagrams/colors1.xml><?xml version="1.0" encoding="utf-8"?>
<dgm:colorsDef xmlns:dgm="http://schemas.openxmlformats.org/drawingml/2006/diagram" xmlns:a="http://schemas.openxmlformats.org/drawingml/2006/main" uniqueId="urn:microsoft.com/office/officeart/2005/8/colors/accent0_3#1">
  <dgm:title val=""/>
  <dgm:desc val=""/>
  <dgm:catLst>
    <dgm:cat type="mainScheme" pri="10300"/>
  </dgm:catLst>
  <dgm:styleLbl name="node0">
    <dgm:fillClrLst meth="repeat">
      <a:schemeClr val="dk2"/>
    </dgm:fillClrLst>
    <dgm:linClrLst meth="repeat">
      <a:schemeClr val="lt2"/>
    </dgm:linClrLst>
    <dgm:effectClrLst/>
    <dgm:txLinClrLst/>
    <dgm:txFillClrLst/>
    <dgm:txEffectClrLst/>
  </dgm:styleLbl>
  <dgm:styleLbl name="alignNode1">
    <dgm:fillClrLst meth="repeat">
      <a:schemeClr val="dk2"/>
    </dgm:fillClrLst>
    <dgm:linClrLst meth="repeat">
      <a:schemeClr val="dk2"/>
    </dgm:linClrLst>
    <dgm:effectClrLst/>
    <dgm:txLinClrLst/>
    <dgm:txFillClrLst/>
    <dgm:txEffectClrLst/>
  </dgm:styleLbl>
  <dgm:styleLbl name="node1">
    <dgm:fillClrLst meth="repeat">
      <a:schemeClr val="dk2"/>
    </dgm:fillClrLst>
    <dgm:linClrLst meth="repeat">
      <a:schemeClr val="lt2"/>
    </dgm:linClrLst>
    <dgm:effectClrLst/>
    <dgm:txLinClrLst/>
    <dgm:txFillClrLst/>
    <dgm:txEffectClrLst/>
  </dgm:styleLbl>
  <dgm:styleLbl name="lnNode1">
    <dgm:fillClrLst meth="repeat">
      <a:schemeClr val="dk2"/>
    </dgm:fillClrLst>
    <dgm:linClrLst meth="repeat">
      <a:schemeClr val="lt2"/>
    </dgm:linClrLst>
    <dgm:effectClrLst/>
    <dgm:txLinClrLst/>
    <dgm:txFillClrLst/>
    <dgm:txEffectClrLst/>
  </dgm:styleLbl>
  <dgm:styleLbl name="vennNode1">
    <dgm:fillClrLst meth="repeat">
      <a:schemeClr val="dk2">
        <a:alpha val="50000"/>
      </a:schemeClr>
    </dgm:fillClrLst>
    <dgm:linClrLst meth="repeat">
      <a:schemeClr val="lt2"/>
    </dgm:linClrLst>
    <dgm:effectClrLst/>
    <dgm:txLinClrLst/>
    <dgm:txFillClrLst/>
    <dgm:txEffectClrLst/>
  </dgm:styleLbl>
  <dgm:styleLbl name="node2">
    <dgm:fillClrLst meth="repeat">
      <a:schemeClr val="dk2"/>
    </dgm:fillClrLst>
    <dgm:linClrLst meth="repeat">
      <a:schemeClr val="lt2"/>
    </dgm:linClrLst>
    <dgm:effectClrLst/>
    <dgm:txLinClrLst/>
    <dgm:txFillClrLst/>
    <dgm:txEffectClrLst/>
  </dgm:styleLbl>
  <dgm:styleLbl name="node3">
    <dgm:fillClrLst meth="repeat">
      <a:schemeClr val="dk2"/>
    </dgm:fillClrLst>
    <dgm:linClrLst meth="repeat">
      <a:schemeClr val="lt2"/>
    </dgm:linClrLst>
    <dgm:effectClrLst/>
    <dgm:txLinClrLst/>
    <dgm:txFillClrLst/>
    <dgm:txEffectClrLst/>
  </dgm:styleLbl>
  <dgm:styleLbl name="node4">
    <dgm:fillClrLst meth="repeat">
      <a:schemeClr val="dk2"/>
    </dgm:fillClrLst>
    <dgm:linClrLst meth="repeat">
      <a:schemeClr val="lt2"/>
    </dgm:linClrLst>
    <dgm:effectClrLst/>
    <dgm:txLinClrLst/>
    <dgm:txFillClrLst/>
    <dgm:txEffectClrLst/>
  </dgm:styleLbl>
  <dgm:styleLbl name="fgImgPlace1">
    <dgm:fillClrLst meth="repeat">
      <a:schemeClr val="dk2">
        <a:tint val="50000"/>
      </a:schemeClr>
    </dgm:fillClrLst>
    <dgm:linClrLst meth="repeat">
      <a:schemeClr val="lt2"/>
    </dgm:linClrLst>
    <dgm:effectClrLst/>
    <dgm:txLinClrLst/>
    <dgm:txFillClrLst meth="repeat">
      <a:schemeClr val="lt2"/>
    </dgm:txFillClrLst>
    <dgm:txEffectClrLst/>
  </dgm:styleLbl>
  <dgm:styleLbl name="alignImgPlace1">
    <dgm:fillClrLst meth="repeat">
      <a:schemeClr val="dk2">
        <a:tint val="50000"/>
      </a:schemeClr>
    </dgm:fillClrLst>
    <dgm:linClrLst meth="repeat">
      <a:schemeClr val="dk2">
        <a:shade val="80000"/>
      </a:schemeClr>
    </dgm:linClrLst>
    <dgm:effectClrLst/>
    <dgm:txLinClrLst/>
    <dgm:txFillClrLst meth="repeat">
      <a:schemeClr val="lt2"/>
    </dgm:txFillClrLst>
    <dgm:txEffectClrLst/>
  </dgm:styleLbl>
  <dgm:styleLbl name="bgImgPlace1">
    <dgm:fillClrLst meth="repeat">
      <a:schemeClr val="dk2">
        <a:tint val="50000"/>
      </a:schemeClr>
    </dgm:fillClrLst>
    <dgm:linClrLst meth="repeat">
      <a:schemeClr val="dk2">
        <a:shade val="80000"/>
      </a:schemeClr>
    </dgm:linClrLst>
    <dgm:effectClrLst/>
    <dgm:txLinClrLst/>
    <dgm:txFillClrLst meth="repeat">
      <a:schemeClr val="lt2"/>
    </dgm:txFillClrLst>
    <dgm:txEffectClrLst/>
  </dgm:styleLbl>
  <dgm:styleLbl name="sibTrans2D1">
    <dgm:fillClrLst meth="repeat">
      <a:schemeClr val="dk2">
        <a:tint val="60000"/>
      </a:schemeClr>
    </dgm:fillClrLst>
    <dgm:linClrLst meth="repeat">
      <a:schemeClr val="dk2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dk2">
        <a:tint val="60000"/>
      </a:schemeClr>
    </dgm:fillClrLst>
    <dgm:linClrLst meth="repeat">
      <a:schemeClr val="dk2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dk2">
        <a:tint val="60000"/>
      </a:schemeClr>
    </dgm:fillClrLst>
    <dgm:linClrLst meth="repeat">
      <a:schemeClr val="dk2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dk2"/>
    </dgm:fillClrLst>
    <dgm:linClrLst meth="repeat">
      <a:schemeClr val="dk2"/>
    </dgm:linClrLst>
    <dgm:effectClrLst/>
    <dgm:txLinClrLst/>
    <dgm:txFillClrLst meth="repeat">
      <a:schemeClr val="lt2"/>
    </dgm:txFillClrLst>
    <dgm:txEffectClrLst/>
  </dgm:styleLbl>
  <dgm:styleLbl name="callout">
    <dgm:fillClrLst meth="repeat">
      <a:schemeClr val="dk2"/>
    </dgm:fillClrLst>
    <dgm:linClrLst meth="repeat">
      <a:schemeClr val="dk2">
        <a:tint val="50000"/>
      </a:schemeClr>
    </dgm:linClrLst>
    <dgm:effectClrLst/>
    <dgm:txLinClrLst/>
    <dgm:txFillClrLst meth="repeat">
      <a:schemeClr val="lt2"/>
    </dgm:txFillClrLst>
    <dgm:txEffectClrLst/>
  </dgm:styleLbl>
  <dgm:styleLbl name="asst0">
    <dgm:fillClrLst meth="repeat">
      <a:schemeClr val="dk2"/>
    </dgm:fillClrLst>
    <dgm:linClrLst meth="repeat">
      <a:schemeClr val="lt2"/>
    </dgm:linClrLst>
    <dgm:effectClrLst/>
    <dgm:txLinClrLst/>
    <dgm:txFillClrLst/>
    <dgm:txEffectClrLst/>
  </dgm:styleLbl>
  <dgm:styleLbl name="asst1">
    <dgm:fillClrLst meth="repeat">
      <a:schemeClr val="dk2"/>
    </dgm:fillClrLst>
    <dgm:linClrLst meth="repeat">
      <a:schemeClr val="lt2"/>
    </dgm:linClrLst>
    <dgm:effectClrLst/>
    <dgm:txLinClrLst/>
    <dgm:txFillClrLst/>
    <dgm:txEffectClrLst/>
  </dgm:styleLbl>
  <dgm:styleLbl name="asst2">
    <dgm:fillClrLst meth="repeat">
      <a:schemeClr val="dk2"/>
    </dgm:fillClrLst>
    <dgm:linClrLst meth="repeat">
      <a:schemeClr val="lt2"/>
    </dgm:linClrLst>
    <dgm:effectClrLst/>
    <dgm:txLinClrLst/>
    <dgm:txFillClrLst/>
    <dgm:txEffectClrLst/>
  </dgm:styleLbl>
  <dgm:styleLbl name="asst3">
    <dgm:fillClrLst meth="repeat">
      <a:schemeClr val="dk2"/>
    </dgm:fillClrLst>
    <dgm:linClrLst meth="repeat">
      <a:schemeClr val="lt2"/>
    </dgm:linClrLst>
    <dgm:effectClrLst/>
    <dgm:txLinClrLst/>
    <dgm:txFillClrLst/>
    <dgm:txEffectClrLst/>
  </dgm:styleLbl>
  <dgm:styleLbl name="asst4">
    <dgm:fillClrLst meth="repeat">
      <a:schemeClr val="dk2"/>
    </dgm:fillClrLst>
    <dgm:linClrLst meth="repeat">
      <a:schemeClr val="lt2"/>
    </dgm:linClrLst>
    <dgm:effectClrLst/>
    <dgm:txLinClrLst/>
    <dgm:txFillClrLst/>
    <dgm:txEffectClrLst/>
  </dgm:styleLbl>
  <dgm:styleLbl name="parChTrans2D1">
    <dgm:fillClrLst meth="repeat">
      <a:schemeClr val="dk2">
        <a:tint val="60000"/>
      </a:schemeClr>
    </dgm:fillClrLst>
    <dgm:linClrLst meth="repeat">
      <a:schemeClr val="dk2">
        <a:tint val="60000"/>
      </a:schemeClr>
    </dgm:linClrLst>
    <dgm:effectClrLst/>
    <dgm:txLinClrLst/>
    <dgm:txFillClrLst meth="repeat">
      <a:schemeClr val="lt2"/>
    </dgm:txFillClrLst>
    <dgm:txEffectClrLst/>
  </dgm:styleLbl>
  <dgm:styleLbl name="parChTrans2D2">
    <dgm:fillClrLst meth="repeat">
      <a:schemeClr val="dk2"/>
    </dgm:fillClrLst>
    <dgm:linClrLst meth="repeat">
      <a:schemeClr val="dk2"/>
    </dgm:linClrLst>
    <dgm:effectClrLst/>
    <dgm:txLinClrLst/>
    <dgm:txFillClrLst meth="repeat">
      <a:schemeClr val="lt2"/>
    </dgm:txFillClrLst>
    <dgm:txEffectClrLst/>
  </dgm:styleLbl>
  <dgm:styleLbl name="parChTrans2D3">
    <dgm:fillClrLst meth="repeat">
      <a:schemeClr val="dk2"/>
    </dgm:fillClrLst>
    <dgm:linClrLst meth="repeat">
      <a:schemeClr val="dk2"/>
    </dgm:linClrLst>
    <dgm:effectClrLst/>
    <dgm:txLinClrLst/>
    <dgm:txFillClrLst meth="repeat">
      <a:schemeClr val="lt2"/>
    </dgm:txFillClrLst>
    <dgm:txEffectClrLst/>
  </dgm:styleLbl>
  <dgm:styleLbl name="parChTrans2D4">
    <dgm:fillClrLst meth="repeat">
      <a:schemeClr val="dk2"/>
    </dgm:fillClrLst>
    <dgm:linClrLst meth="repeat">
      <a:schemeClr val="dk2"/>
    </dgm:linClrLst>
    <dgm:effectClrLst/>
    <dgm:txLinClrLst/>
    <dgm:txFillClrLst meth="repeat">
      <a:schemeClr val="lt2"/>
    </dgm:txFillClrLst>
    <dgm:txEffectClrLst/>
  </dgm:styleLbl>
  <dgm:styleLbl name="parChTrans1D1">
    <dgm:fillClrLst meth="repeat">
      <a:schemeClr val="dk2"/>
    </dgm:fillClrLst>
    <dgm:linClrLst meth="repeat">
      <a:schemeClr val="dk2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dk2"/>
    </dgm:fillClrLst>
    <dgm:linClrLst meth="repeat">
      <a:schemeClr val="dk2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dk2"/>
    </dgm:fillClrLst>
    <dgm:linClrLst meth="repeat">
      <a:schemeClr val="dk2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dk2"/>
    </dgm:fillClrLst>
    <dgm:linClrLst meth="repeat">
      <a:schemeClr val="dk2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2">
        <a:alpha val="90000"/>
      </a:schemeClr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2">
        <a:alpha val="90000"/>
      </a:schemeClr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2">
        <a:alpha val="90000"/>
      </a:schemeClr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2">
        <a:alpha val="40000"/>
      </a:schemeClr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2">
        <a:alpha val="90000"/>
      </a:schemeClr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2"/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2"/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2"/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dk2">
        <a:alpha val="90000"/>
        <a:tint val="40000"/>
      </a:schemeClr>
    </dgm:fillClrLst>
    <dgm:linClrLst meth="repeat">
      <a:schemeClr val="dk2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dk2">
        <a:alpha val="90000"/>
        <a:tint val="40000"/>
      </a:schemeClr>
    </dgm:fillClrLst>
    <dgm:linClrLst meth="repeat">
      <a:schemeClr val="dk2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dk2">
        <a:alpha val="90000"/>
        <a:tint val="40000"/>
      </a:schemeClr>
    </dgm:fillClrLst>
    <dgm:linClrLst meth="repeat">
      <a:schemeClr val="dk2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2">
        <a:alpha val="90000"/>
      </a:schemeClr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2">
        <a:alpha val="90000"/>
      </a:schemeClr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2">
        <a:alpha val="90000"/>
      </a:schemeClr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2">
        <a:alpha val="90000"/>
      </a:schemeClr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dk2">
        <a:tint val="40000"/>
      </a:schemeClr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dk2">
        <a:shade val="80000"/>
      </a:schemeClr>
    </dgm:fillClrLst>
    <dgm:linClrLst meth="repeat">
      <a:schemeClr val="dk2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dk2">
        <a:tint val="50000"/>
        <a:alpha val="40000"/>
      </a:schemeClr>
    </dgm:fillClrLst>
    <dgm:linClrLst meth="repeat">
      <a:schemeClr val="dk2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dk2">
        <a:tint val="60000"/>
      </a:schemeClr>
    </dgm:fillClrLst>
    <dgm:linClrLst meth="repeat">
      <a:schemeClr val="lt2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2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2.xml><?xml version="1.0" encoding="utf-8"?>
<dgm:colorsDef xmlns:dgm="http://schemas.openxmlformats.org/drawingml/2006/diagram" xmlns:a="http://schemas.openxmlformats.org/drawingml/2006/main" uniqueId="urn:microsoft.com/office/officeart/2005/8/colors/accent0_3#2">
  <dgm:title val=""/>
  <dgm:desc val=""/>
  <dgm:catLst>
    <dgm:cat type="mainScheme" pri="10300"/>
  </dgm:catLst>
  <dgm:styleLbl name="node0">
    <dgm:fillClrLst meth="repeat">
      <a:schemeClr val="dk2"/>
    </dgm:fillClrLst>
    <dgm:linClrLst meth="repeat">
      <a:schemeClr val="lt2"/>
    </dgm:linClrLst>
    <dgm:effectClrLst/>
    <dgm:txLinClrLst/>
    <dgm:txFillClrLst/>
    <dgm:txEffectClrLst/>
  </dgm:styleLbl>
  <dgm:styleLbl name="alignNode1">
    <dgm:fillClrLst meth="repeat">
      <a:schemeClr val="dk2"/>
    </dgm:fillClrLst>
    <dgm:linClrLst meth="repeat">
      <a:schemeClr val="dk2"/>
    </dgm:linClrLst>
    <dgm:effectClrLst/>
    <dgm:txLinClrLst/>
    <dgm:txFillClrLst/>
    <dgm:txEffectClrLst/>
  </dgm:styleLbl>
  <dgm:styleLbl name="node1">
    <dgm:fillClrLst meth="repeat">
      <a:schemeClr val="dk2"/>
    </dgm:fillClrLst>
    <dgm:linClrLst meth="repeat">
      <a:schemeClr val="lt2"/>
    </dgm:linClrLst>
    <dgm:effectClrLst/>
    <dgm:txLinClrLst/>
    <dgm:txFillClrLst/>
    <dgm:txEffectClrLst/>
  </dgm:styleLbl>
  <dgm:styleLbl name="lnNode1">
    <dgm:fillClrLst meth="repeat">
      <a:schemeClr val="dk2"/>
    </dgm:fillClrLst>
    <dgm:linClrLst meth="repeat">
      <a:schemeClr val="lt2"/>
    </dgm:linClrLst>
    <dgm:effectClrLst/>
    <dgm:txLinClrLst/>
    <dgm:txFillClrLst/>
    <dgm:txEffectClrLst/>
  </dgm:styleLbl>
  <dgm:styleLbl name="vennNode1">
    <dgm:fillClrLst meth="repeat">
      <a:schemeClr val="dk2">
        <a:alpha val="50000"/>
      </a:schemeClr>
    </dgm:fillClrLst>
    <dgm:linClrLst meth="repeat">
      <a:schemeClr val="lt2"/>
    </dgm:linClrLst>
    <dgm:effectClrLst/>
    <dgm:txLinClrLst/>
    <dgm:txFillClrLst/>
    <dgm:txEffectClrLst/>
  </dgm:styleLbl>
  <dgm:styleLbl name="node2">
    <dgm:fillClrLst meth="repeat">
      <a:schemeClr val="dk2"/>
    </dgm:fillClrLst>
    <dgm:linClrLst meth="repeat">
      <a:schemeClr val="lt2"/>
    </dgm:linClrLst>
    <dgm:effectClrLst/>
    <dgm:txLinClrLst/>
    <dgm:txFillClrLst/>
    <dgm:txEffectClrLst/>
  </dgm:styleLbl>
  <dgm:styleLbl name="node3">
    <dgm:fillClrLst meth="repeat">
      <a:schemeClr val="dk2"/>
    </dgm:fillClrLst>
    <dgm:linClrLst meth="repeat">
      <a:schemeClr val="lt2"/>
    </dgm:linClrLst>
    <dgm:effectClrLst/>
    <dgm:txLinClrLst/>
    <dgm:txFillClrLst/>
    <dgm:txEffectClrLst/>
  </dgm:styleLbl>
  <dgm:styleLbl name="node4">
    <dgm:fillClrLst meth="repeat">
      <a:schemeClr val="dk2"/>
    </dgm:fillClrLst>
    <dgm:linClrLst meth="repeat">
      <a:schemeClr val="lt2"/>
    </dgm:linClrLst>
    <dgm:effectClrLst/>
    <dgm:txLinClrLst/>
    <dgm:txFillClrLst/>
    <dgm:txEffectClrLst/>
  </dgm:styleLbl>
  <dgm:styleLbl name="fgImgPlace1">
    <dgm:fillClrLst meth="repeat">
      <a:schemeClr val="dk2">
        <a:tint val="50000"/>
      </a:schemeClr>
    </dgm:fillClrLst>
    <dgm:linClrLst meth="repeat">
      <a:schemeClr val="lt2"/>
    </dgm:linClrLst>
    <dgm:effectClrLst/>
    <dgm:txLinClrLst/>
    <dgm:txFillClrLst meth="repeat">
      <a:schemeClr val="lt2"/>
    </dgm:txFillClrLst>
    <dgm:txEffectClrLst/>
  </dgm:styleLbl>
  <dgm:styleLbl name="alignImgPlace1">
    <dgm:fillClrLst meth="repeat">
      <a:schemeClr val="dk2">
        <a:tint val="50000"/>
      </a:schemeClr>
    </dgm:fillClrLst>
    <dgm:linClrLst meth="repeat">
      <a:schemeClr val="dk2">
        <a:shade val="80000"/>
      </a:schemeClr>
    </dgm:linClrLst>
    <dgm:effectClrLst/>
    <dgm:txLinClrLst/>
    <dgm:txFillClrLst meth="repeat">
      <a:schemeClr val="lt2"/>
    </dgm:txFillClrLst>
    <dgm:txEffectClrLst/>
  </dgm:styleLbl>
  <dgm:styleLbl name="bgImgPlace1">
    <dgm:fillClrLst meth="repeat">
      <a:schemeClr val="dk2">
        <a:tint val="50000"/>
      </a:schemeClr>
    </dgm:fillClrLst>
    <dgm:linClrLst meth="repeat">
      <a:schemeClr val="dk2">
        <a:shade val="80000"/>
      </a:schemeClr>
    </dgm:linClrLst>
    <dgm:effectClrLst/>
    <dgm:txLinClrLst/>
    <dgm:txFillClrLst meth="repeat">
      <a:schemeClr val="lt2"/>
    </dgm:txFillClrLst>
    <dgm:txEffectClrLst/>
  </dgm:styleLbl>
  <dgm:styleLbl name="sibTrans2D1">
    <dgm:fillClrLst meth="repeat">
      <a:schemeClr val="dk2">
        <a:tint val="60000"/>
      </a:schemeClr>
    </dgm:fillClrLst>
    <dgm:linClrLst meth="repeat">
      <a:schemeClr val="dk2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dk2">
        <a:tint val="60000"/>
      </a:schemeClr>
    </dgm:fillClrLst>
    <dgm:linClrLst meth="repeat">
      <a:schemeClr val="dk2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dk2">
        <a:tint val="60000"/>
      </a:schemeClr>
    </dgm:fillClrLst>
    <dgm:linClrLst meth="repeat">
      <a:schemeClr val="dk2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dk2"/>
    </dgm:fillClrLst>
    <dgm:linClrLst meth="repeat">
      <a:schemeClr val="dk2"/>
    </dgm:linClrLst>
    <dgm:effectClrLst/>
    <dgm:txLinClrLst/>
    <dgm:txFillClrLst meth="repeat">
      <a:schemeClr val="lt2"/>
    </dgm:txFillClrLst>
    <dgm:txEffectClrLst/>
  </dgm:styleLbl>
  <dgm:styleLbl name="callout">
    <dgm:fillClrLst meth="repeat">
      <a:schemeClr val="dk2"/>
    </dgm:fillClrLst>
    <dgm:linClrLst meth="repeat">
      <a:schemeClr val="dk2">
        <a:tint val="50000"/>
      </a:schemeClr>
    </dgm:linClrLst>
    <dgm:effectClrLst/>
    <dgm:txLinClrLst/>
    <dgm:txFillClrLst meth="repeat">
      <a:schemeClr val="lt2"/>
    </dgm:txFillClrLst>
    <dgm:txEffectClrLst/>
  </dgm:styleLbl>
  <dgm:styleLbl name="asst0">
    <dgm:fillClrLst meth="repeat">
      <a:schemeClr val="dk2"/>
    </dgm:fillClrLst>
    <dgm:linClrLst meth="repeat">
      <a:schemeClr val="lt2"/>
    </dgm:linClrLst>
    <dgm:effectClrLst/>
    <dgm:txLinClrLst/>
    <dgm:txFillClrLst/>
    <dgm:txEffectClrLst/>
  </dgm:styleLbl>
  <dgm:styleLbl name="asst1">
    <dgm:fillClrLst meth="repeat">
      <a:schemeClr val="dk2"/>
    </dgm:fillClrLst>
    <dgm:linClrLst meth="repeat">
      <a:schemeClr val="lt2"/>
    </dgm:linClrLst>
    <dgm:effectClrLst/>
    <dgm:txLinClrLst/>
    <dgm:txFillClrLst/>
    <dgm:txEffectClrLst/>
  </dgm:styleLbl>
  <dgm:styleLbl name="asst2">
    <dgm:fillClrLst meth="repeat">
      <a:schemeClr val="dk2"/>
    </dgm:fillClrLst>
    <dgm:linClrLst meth="repeat">
      <a:schemeClr val="lt2"/>
    </dgm:linClrLst>
    <dgm:effectClrLst/>
    <dgm:txLinClrLst/>
    <dgm:txFillClrLst/>
    <dgm:txEffectClrLst/>
  </dgm:styleLbl>
  <dgm:styleLbl name="asst3">
    <dgm:fillClrLst meth="repeat">
      <a:schemeClr val="dk2"/>
    </dgm:fillClrLst>
    <dgm:linClrLst meth="repeat">
      <a:schemeClr val="lt2"/>
    </dgm:linClrLst>
    <dgm:effectClrLst/>
    <dgm:txLinClrLst/>
    <dgm:txFillClrLst/>
    <dgm:txEffectClrLst/>
  </dgm:styleLbl>
  <dgm:styleLbl name="asst4">
    <dgm:fillClrLst meth="repeat">
      <a:schemeClr val="dk2"/>
    </dgm:fillClrLst>
    <dgm:linClrLst meth="repeat">
      <a:schemeClr val="lt2"/>
    </dgm:linClrLst>
    <dgm:effectClrLst/>
    <dgm:txLinClrLst/>
    <dgm:txFillClrLst/>
    <dgm:txEffectClrLst/>
  </dgm:styleLbl>
  <dgm:styleLbl name="parChTrans2D1">
    <dgm:fillClrLst meth="repeat">
      <a:schemeClr val="dk2">
        <a:tint val="60000"/>
      </a:schemeClr>
    </dgm:fillClrLst>
    <dgm:linClrLst meth="repeat">
      <a:schemeClr val="dk2">
        <a:tint val="60000"/>
      </a:schemeClr>
    </dgm:linClrLst>
    <dgm:effectClrLst/>
    <dgm:txLinClrLst/>
    <dgm:txFillClrLst meth="repeat">
      <a:schemeClr val="lt2"/>
    </dgm:txFillClrLst>
    <dgm:txEffectClrLst/>
  </dgm:styleLbl>
  <dgm:styleLbl name="parChTrans2D2">
    <dgm:fillClrLst meth="repeat">
      <a:schemeClr val="dk2"/>
    </dgm:fillClrLst>
    <dgm:linClrLst meth="repeat">
      <a:schemeClr val="dk2"/>
    </dgm:linClrLst>
    <dgm:effectClrLst/>
    <dgm:txLinClrLst/>
    <dgm:txFillClrLst meth="repeat">
      <a:schemeClr val="lt2"/>
    </dgm:txFillClrLst>
    <dgm:txEffectClrLst/>
  </dgm:styleLbl>
  <dgm:styleLbl name="parChTrans2D3">
    <dgm:fillClrLst meth="repeat">
      <a:schemeClr val="dk2"/>
    </dgm:fillClrLst>
    <dgm:linClrLst meth="repeat">
      <a:schemeClr val="dk2"/>
    </dgm:linClrLst>
    <dgm:effectClrLst/>
    <dgm:txLinClrLst/>
    <dgm:txFillClrLst meth="repeat">
      <a:schemeClr val="lt2"/>
    </dgm:txFillClrLst>
    <dgm:txEffectClrLst/>
  </dgm:styleLbl>
  <dgm:styleLbl name="parChTrans2D4">
    <dgm:fillClrLst meth="repeat">
      <a:schemeClr val="dk2"/>
    </dgm:fillClrLst>
    <dgm:linClrLst meth="repeat">
      <a:schemeClr val="dk2"/>
    </dgm:linClrLst>
    <dgm:effectClrLst/>
    <dgm:txLinClrLst/>
    <dgm:txFillClrLst meth="repeat">
      <a:schemeClr val="lt2"/>
    </dgm:txFillClrLst>
    <dgm:txEffectClrLst/>
  </dgm:styleLbl>
  <dgm:styleLbl name="parChTrans1D1">
    <dgm:fillClrLst meth="repeat">
      <a:schemeClr val="dk2"/>
    </dgm:fillClrLst>
    <dgm:linClrLst meth="repeat">
      <a:schemeClr val="dk2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dk2"/>
    </dgm:fillClrLst>
    <dgm:linClrLst meth="repeat">
      <a:schemeClr val="dk2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dk2"/>
    </dgm:fillClrLst>
    <dgm:linClrLst meth="repeat">
      <a:schemeClr val="dk2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dk2"/>
    </dgm:fillClrLst>
    <dgm:linClrLst meth="repeat">
      <a:schemeClr val="dk2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2">
        <a:alpha val="90000"/>
      </a:schemeClr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2">
        <a:alpha val="90000"/>
      </a:schemeClr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2">
        <a:alpha val="90000"/>
      </a:schemeClr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2">
        <a:alpha val="40000"/>
      </a:schemeClr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2">
        <a:alpha val="90000"/>
      </a:schemeClr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2"/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2"/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2"/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dk2">
        <a:alpha val="90000"/>
        <a:tint val="40000"/>
      </a:schemeClr>
    </dgm:fillClrLst>
    <dgm:linClrLst meth="repeat">
      <a:schemeClr val="dk2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dk2">
        <a:alpha val="90000"/>
        <a:tint val="40000"/>
      </a:schemeClr>
    </dgm:fillClrLst>
    <dgm:linClrLst meth="repeat">
      <a:schemeClr val="dk2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dk2">
        <a:alpha val="90000"/>
        <a:tint val="40000"/>
      </a:schemeClr>
    </dgm:fillClrLst>
    <dgm:linClrLst meth="repeat">
      <a:schemeClr val="dk2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2">
        <a:alpha val="90000"/>
      </a:schemeClr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2">
        <a:alpha val="90000"/>
      </a:schemeClr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2">
        <a:alpha val="90000"/>
      </a:schemeClr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2">
        <a:alpha val="90000"/>
      </a:schemeClr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dk2">
        <a:tint val="40000"/>
      </a:schemeClr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dk2">
        <a:shade val="80000"/>
      </a:schemeClr>
    </dgm:fillClrLst>
    <dgm:linClrLst meth="repeat">
      <a:schemeClr val="dk2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dk2">
        <a:tint val="50000"/>
        <a:alpha val="40000"/>
      </a:schemeClr>
    </dgm:fillClrLst>
    <dgm:linClrLst meth="repeat">
      <a:schemeClr val="dk2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dk2">
        <a:tint val="60000"/>
      </a:schemeClr>
    </dgm:fillClrLst>
    <dgm:linClrLst meth="repeat">
      <a:schemeClr val="lt2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2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3.xml><?xml version="1.0" encoding="utf-8"?>
<dgm:colorsDef xmlns:dgm="http://schemas.openxmlformats.org/drawingml/2006/diagram" xmlns:a="http://schemas.openxmlformats.org/drawingml/2006/main" uniqueId="urn:microsoft.com/office/officeart/2005/8/colors/accent0_3#3">
  <dgm:title val=""/>
  <dgm:desc val=""/>
  <dgm:catLst>
    <dgm:cat type="mainScheme" pri="10300"/>
  </dgm:catLst>
  <dgm:styleLbl name="node0">
    <dgm:fillClrLst meth="repeat">
      <a:schemeClr val="dk2"/>
    </dgm:fillClrLst>
    <dgm:linClrLst meth="repeat">
      <a:schemeClr val="lt2"/>
    </dgm:linClrLst>
    <dgm:effectClrLst/>
    <dgm:txLinClrLst/>
    <dgm:txFillClrLst/>
    <dgm:txEffectClrLst/>
  </dgm:styleLbl>
  <dgm:styleLbl name="alignNode1">
    <dgm:fillClrLst meth="repeat">
      <a:schemeClr val="dk2"/>
    </dgm:fillClrLst>
    <dgm:linClrLst meth="repeat">
      <a:schemeClr val="dk2"/>
    </dgm:linClrLst>
    <dgm:effectClrLst/>
    <dgm:txLinClrLst/>
    <dgm:txFillClrLst/>
    <dgm:txEffectClrLst/>
  </dgm:styleLbl>
  <dgm:styleLbl name="node1">
    <dgm:fillClrLst meth="repeat">
      <a:schemeClr val="dk2"/>
    </dgm:fillClrLst>
    <dgm:linClrLst meth="repeat">
      <a:schemeClr val="lt2"/>
    </dgm:linClrLst>
    <dgm:effectClrLst/>
    <dgm:txLinClrLst/>
    <dgm:txFillClrLst/>
    <dgm:txEffectClrLst/>
  </dgm:styleLbl>
  <dgm:styleLbl name="lnNode1">
    <dgm:fillClrLst meth="repeat">
      <a:schemeClr val="dk2"/>
    </dgm:fillClrLst>
    <dgm:linClrLst meth="repeat">
      <a:schemeClr val="lt2"/>
    </dgm:linClrLst>
    <dgm:effectClrLst/>
    <dgm:txLinClrLst/>
    <dgm:txFillClrLst/>
    <dgm:txEffectClrLst/>
  </dgm:styleLbl>
  <dgm:styleLbl name="vennNode1">
    <dgm:fillClrLst meth="repeat">
      <a:schemeClr val="dk2">
        <a:alpha val="50000"/>
      </a:schemeClr>
    </dgm:fillClrLst>
    <dgm:linClrLst meth="repeat">
      <a:schemeClr val="lt2"/>
    </dgm:linClrLst>
    <dgm:effectClrLst/>
    <dgm:txLinClrLst/>
    <dgm:txFillClrLst/>
    <dgm:txEffectClrLst/>
  </dgm:styleLbl>
  <dgm:styleLbl name="node2">
    <dgm:fillClrLst meth="repeat">
      <a:schemeClr val="dk2"/>
    </dgm:fillClrLst>
    <dgm:linClrLst meth="repeat">
      <a:schemeClr val="lt2"/>
    </dgm:linClrLst>
    <dgm:effectClrLst/>
    <dgm:txLinClrLst/>
    <dgm:txFillClrLst/>
    <dgm:txEffectClrLst/>
  </dgm:styleLbl>
  <dgm:styleLbl name="node3">
    <dgm:fillClrLst meth="repeat">
      <a:schemeClr val="dk2"/>
    </dgm:fillClrLst>
    <dgm:linClrLst meth="repeat">
      <a:schemeClr val="lt2"/>
    </dgm:linClrLst>
    <dgm:effectClrLst/>
    <dgm:txLinClrLst/>
    <dgm:txFillClrLst/>
    <dgm:txEffectClrLst/>
  </dgm:styleLbl>
  <dgm:styleLbl name="node4">
    <dgm:fillClrLst meth="repeat">
      <a:schemeClr val="dk2"/>
    </dgm:fillClrLst>
    <dgm:linClrLst meth="repeat">
      <a:schemeClr val="lt2"/>
    </dgm:linClrLst>
    <dgm:effectClrLst/>
    <dgm:txLinClrLst/>
    <dgm:txFillClrLst/>
    <dgm:txEffectClrLst/>
  </dgm:styleLbl>
  <dgm:styleLbl name="fgImgPlace1">
    <dgm:fillClrLst meth="repeat">
      <a:schemeClr val="dk2">
        <a:tint val="50000"/>
      </a:schemeClr>
    </dgm:fillClrLst>
    <dgm:linClrLst meth="repeat">
      <a:schemeClr val="lt2"/>
    </dgm:linClrLst>
    <dgm:effectClrLst/>
    <dgm:txLinClrLst/>
    <dgm:txFillClrLst meth="repeat">
      <a:schemeClr val="lt2"/>
    </dgm:txFillClrLst>
    <dgm:txEffectClrLst/>
  </dgm:styleLbl>
  <dgm:styleLbl name="alignImgPlace1">
    <dgm:fillClrLst meth="repeat">
      <a:schemeClr val="dk2">
        <a:tint val="50000"/>
      </a:schemeClr>
    </dgm:fillClrLst>
    <dgm:linClrLst meth="repeat">
      <a:schemeClr val="dk2">
        <a:shade val="80000"/>
      </a:schemeClr>
    </dgm:linClrLst>
    <dgm:effectClrLst/>
    <dgm:txLinClrLst/>
    <dgm:txFillClrLst meth="repeat">
      <a:schemeClr val="lt2"/>
    </dgm:txFillClrLst>
    <dgm:txEffectClrLst/>
  </dgm:styleLbl>
  <dgm:styleLbl name="bgImgPlace1">
    <dgm:fillClrLst meth="repeat">
      <a:schemeClr val="dk2">
        <a:tint val="50000"/>
      </a:schemeClr>
    </dgm:fillClrLst>
    <dgm:linClrLst meth="repeat">
      <a:schemeClr val="dk2">
        <a:shade val="80000"/>
      </a:schemeClr>
    </dgm:linClrLst>
    <dgm:effectClrLst/>
    <dgm:txLinClrLst/>
    <dgm:txFillClrLst meth="repeat">
      <a:schemeClr val="lt2"/>
    </dgm:txFillClrLst>
    <dgm:txEffectClrLst/>
  </dgm:styleLbl>
  <dgm:styleLbl name="sibTrans2D1">
    <dgm:fillClrLst meth="repeat">
      <a:schemeClr val="dk2">
        <a:tint val="60000"/>
      </a:schemeClr>
    </dgm:fillClrLst>
    <dgm:linClrLst meth="repeat">
      <a:schemeClr val="dk2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dk2">
        <a:tint val="60000"/>
      </a:schemeClr>
    </dgm:fillClrLst>
    <dgm:linClrLst meth="repeat">
      <a:schemeClr val="dk2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dk2">
        <a:tint val="60000"/>
      </a:schemeClr>
    </dgm:fillClrLst>
    <dgm:linClrLst meth="repeat">
      <a:schemeClr val="dk2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dk2"/>
    </dgm:fillClrLst>
    <dgm:linClrLst meth="repeat">
      <a:schemeClr val="dk2"/>
    </dgm:linClrLst>
    <dgm:effectClrLst/>
    <dgm:txLinClrLst/>
    <dgm:txFillClrLst meth="repeat">
      <a:schemeClr val="lt2"/>
    </dgm:txFillClrLst>
    <dgm:txEffectClrLst/>
  </dgm:styleLbl>
  <dgm:styleLbl name="callout">
    <dgm:fillClrLst meth="repeat">
      <a:schemeClr val="dk2"/>
    </dgm:fillClrLst>
    <dgm:linClrLst meth="repeat">
      <a:schemeClr val="dk2">
        <a:tint val="50000"/>
      </a:schemeClr>
    </dgm:linClrLst>
    <dgm:effectClrLst/>
    <dgm:txLinClrLst/>
    <dgm:txFillClrLst meth="repeat">
      <a:schemeClr val="lt2"/>
    </dgm:txFillClrLst>
    <dgm:txEffectClrLst/>
  </dgm:styleLbl>
  <dgm:styleLbl name="asst0">
    <dgm:fillClrLst meth="repeat">
      <a:schemeClr val="dk2"/>
    </dgm:fillClrLst>
    <dgm:linClrLst meth="repeat">
      <a:schemeClr val="lt2"/>
    </dgm:linClrLst>
    <dgm:effectClrLst/>
    <dgm:txLinClrLst/>
    <dgm:txFillClrLst/>
    <dgm:txEffectClrLst/>
  </dgm:styleLbl>
  <dgm:styleLbl name="asst1">
    <dgm:fillClrLst meth="repeat">
      <a:schemeClr val="dk2"/>
    </dgm:fillClrLst>
    <dgm:linClrLst meth="repeat">
      <a:schemeClr val="lt2"/>
    </dgm:linClrLst>
    <dgm:effectClrLst/>
    <dgm:txLinClrLst/>
    <dgm:txFillClrLst/>
    <dgm:txEffectClrLst/>
  </dgm:styleLbl>
  <dgm:styleLbl name="asst2">
    <dgm:fillClrLst meth="repeat">
      <a:schemeClr val="dk2"/>
    </dgm:fillClrLst>
    <dgm:linClrLst meth="repeat">
      <a:schemeClr val="lt2"/>
    </dgm:linClrLst>
    <dgm:effectClrLst/>
    <dgm:txLinClrLst/>
    <dgm:txFillClrLst/>
    <dgm:txEffectClrLst/>
  </dgm:styleLbl>
  <dgm:styleLbl name="asst3">
    <dgm:fillClrLst meth="repeat">
      <a:schemeClr val="dk2"/>
    </dgm:fillClrLst>
    <dgm:linClrLst meth="repeat">
      <a:schemeClr val="lt2"/>
    </dgm:linClrLst>
    <dgm:effectClrLst/>
    <dgm:txLinClrLst/>
    <dgm:txFillClrLst/>
    <dgm:txEffectClrLst/>
  </dgm:styleLbl>
  <dgm:styleLbl name="asst4">
    <dgm:fillClrLst meth="repeat">
      <a:schemeClr val="dk2"/>
    </dgm:fillClrLst>
    <dgm:linClrLst meth="repeat">
      <a:schemeClr val="lt2"/>
    </dgm:linClrLst>
    <dgm:effectClrLst/>
    <dgm:txLinClrLst/>
    <dgm:txFillClrLst/>
    <dgm:txEffectClrLst/>
  </dgm:styleLbl>
  <dgm:styleLbl name="parChTrans2D1">
    <dgm:fillClrLst meth="repeat">
      <a:schemeClr val="dk2">
        <a:tint val="60000"/>
      </a:schemeClr>
    </dgm:fillClrLst>
    <dgm:linClrLst meth="repeat">
      <a:schemeClr val="dk2">
        <a:tint val="60000"/>
      </a:schemeClr>
    </dgm:linClrLst>
    <dgm:effectClrLst/>
    <dgm:txLinClrLst/>
    <dgm:txFillClrLst meth="repeat">
      <a:schemeClr val="lt2"/>
    </dgm:txFillClrLst>
    <dgm:txEffectClrLst/>
  </dgm:styleLbl>
  <dgm:styleLbl name="parChTrans2D2">
    <dgm:fillClrLst meth="repeat">
      <a:schemeClr val="dk2"/>
    </dgm:fillClrLst>
    <dgm:linClrLst meth="repeat">
      <a:schemeClr val="dk2"/>
    </dgm:linClrLst>
    <dgm:effectClrLst/>
    <dgm:txLinClrLst/>
    <dgm:txFillClrLst meth="repeat">
      <a:schemeClr val="lt2"/>
    </dgm:txFillClrLst>
    <dgm:txEffectClrLst/>
  </dgm:styleLbl>
  <dgm:styleLbl name="parChTrans2D3">
    <dgm:fillClrLst meth="repeat">
      <a:schemeClr val="dk2"/>
    </dgm:fillClrLst>
    <dgm:linClrLst meth="repeat">
      <a:schemeClr val="dk2"/>
    </dgm:linClrLst>
    <dgm:effectClrLst/>
    <dgm:txLinClrLst/>
    <dgm:txFillClrLst meth="repeat">
      <a:schemeClr val="lt2"/>
    </dgm:txFillClrLst>
    <dgm:txEffectClrLst/>
  </dgm:styleLbl>
  <dgm:styleLbl name="parChTrans2D4">
    <dgm:fillClrLst meth="repeat">
      <a:schemeClr val="dk2"/>
    </dgm:fillClrLst>
    <dgm:linClrLst meth="repeat">
      <a:schemeClr val="dk2"/>
    </dgm:linClrLst>
    <dgm:effectClrLst/>
    <dgm:txLinClrLst/>
    <dgm:txFillClrLst meth="repeat">
      <a:schemeClr val="lt2"/>
    </dgm:txFillClrLst>
    <dgm:txEffectClrLst/>
  </dgm:styleLbl>
  <dgm:styleLbl name="parChTrans1D1">
    <dgm:fillClrLst meth="repeat">
      <a:schemeClr val="dk2"/>
    </dgm:fillClrLst>
    <dgm:linClrLst meth="repeat">
      <a:schemeClr val="dk2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dk2"/>
    </dgm:fillClrLst>
    <dgm:linClrLst meth="repeat">
      <a:schemeClr val="dk2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dk2"/>
    </dgm:fillClrLst>
    <dgm:linClrLst meth="repeat">
      <a:schemeClr val="dk2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dk2"/>
    </dgm:fillClrLst>
    <dgm:linClrLst meth="repeat">
      <a:schemeClr val="dk2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2">
        <a:alpha val="90000"/>
      </a:schemeClr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2">
        <a:alpha val="90000"/>
      </a:schemeClr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2">
        <a:alpha val="90000"/>
      </a:schemeClr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2">
        <a:alpha val="40000"/>
      </a:schemeClr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2">
        <a:alpha val="90000"/>
      </a:schemeClr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2"/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2"/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2"/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dk2">
        <a:alpha val="90000"/>
        <a:tint val="40000"/>
      </a:schemeClr>
    </dgm:fillClrLst>
    <dgm:linClrLst meth="repeat">
      <a:schemeClr val="dk2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dk2">
        <a:alpha val="90000"/>
        <a:tint val="40000"/>
      </a:schemeClr>
    </dgm:fillClrLst>
    <dgm:linClrLst meth="repeat">
      <a:schemeClr val="dk2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dk2">
        <a:alpha val="90000"/>
        <a:tint val="40000"/>
      </a:schemeClr>
    </dgm:fillClrLst>
    <dgm:linClrLst meth="repeat">
      <a:schemeClr val="dk2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2">
        <a:alpha val="90000"/>
      </a:schemeClr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2">
        <a:alpha val="90000"/>
      </a:schemeClr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2">
        <a:alpha val="90000"/>
      </a:schemeClr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2">
        <a:alpha val="90000"/>
      </a:schemeClr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dk2">
        <a:tint val="40000"/>
      </a:schemeClr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dk2">
        <a:shade val="80000"/>
      </a:schemeClr>
    </dgm:fillClrLst>
    <dgm:linClrLst meth="repeat">
      <a:schemeClr val="dk2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dk2">
        <a:tint val="50000"/>
        <a:alpha val="40000"/>
      </a:schemeClr>
    </dgm:fillClrLst>
    <dgm:linClrLst meth="repeat">
      <a:schemeClr val="dk2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dk2">
        <a:tint val="60000"/>
      </a:schemeClr>
    </dgm:fillClrLst>
    <dgm:linClrLst meth="repeat">
      <a:schemeClr val="lt2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2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data1.xml><?xml version="1.0" encoding="utf-8"?>
<dgm:dataModel xmlns:dgm="http://schemas.openxmlformats.org/drawingml/2006/diagram" xmlns:a="http://schemas.openxmlformats.org/drawingml/2006/main">
  <dgm:ptLst>
    <dgm:pt modelId="{B0579EA1-A493-4150-B536-A1F7B4D76392}" type="doc">
      <dgm:prSet loTypeId="urn:microsoft.com/office/officeart/2008/layout/LinedList" loCatId="list" qsTypeId="urn:microsoft.com/office/officeart/2005/8/quickstyle/simple1#1" qsCatId="simple" csTypeId="urn:microsoft.com/office/officeart/2005/8/colors/accent0_3#1" csCatId="mainScheme" phldr="1"/>
      <dgm:spPr/>
      <dgm:t>
        <a:bodyPr/>
        <a:lstStyle/>
        <a:p>
          <a:endParaRPr lang="pl-PL"/>
        </a:p>
      </dgm:t>
    </dgm:pt>
    <dgm:pt modelId="{1CB6C32B-88F2-46AB-8B22-450406E7A737}">
      <dgm:prSet phldrT="[Tekst]"/>
      <dgm:spPr/>
      <dgm:t>
        <a:bodyPr/>
        <a:lstStyle/>
        <a:p>
          <a:r>
            <a:rPr lang="pl-PL"/>
            <a:t>Lista instalacji </a:t>
          </a:r>
        </a:p>
      </dgm:t>
    </dgm:pt>
    <dgm:pt modelId="{D19B140D-806B-4666-A066-08C036139E52}" type="parTrans" cxnId="{EE9356D5-0CA7-4611-85AB-37A4796FD3F2}">
      <dgm:prSet/>
      <dgm:spPr/>
      <dgm:t>
        <a:bodyPr/>
        <a:lstStyle/>
        <a:p>
          <a:endParaRPr lang="pl-PL"/>
        </a:p>
      </dgm:t>
    </dgm:pt>
    <dgm:pt modelId="{DC6C7C4D-5E44-4BA5-B3C9-FC83B4687FD8}" type="sibTrans" cxnId="{EE9356D5-0CA7-4611-85AB-37A4796FD3F2}">
      <dgm:prSet/>
      <dgm:spPr/>
      <dgm:t>
        <a:bodyPr/>
        <a:lstStyle/>
        <a:p>
          <a:endParaRPr lang="pl-PL"/>
        </a:p>
      </dgm:t>
    </dgm:pt>
    <dgm:pt modelId="{F8A95D65-6CCA-4E4F-A30E-39E5E7C7E6B8}">
      <dgm:prSet phldrT="[Tekst]"/>
      <dgm:spPr/>
      <dgm:t>
        <a:bodyPr/>
        <a:lstStyle/>
        <a:p>
          <a:r>
            <a:rPr lang="pl-PL"/>
            <a:t>lokalizacja instalacji</a:t>
          </a:r>
        </a:p>
      </dgm:t>
    </dgm:pt>
    <dgm:pt modelId="{D5680F6C-113C-4DB3-B58B-6E0EB1E726DF}" type="parTrans" cxnId="{6F4CC8FD-9132-468D-A9C2-FDA3AA5E3E92}">
      <dgm:prSet/>
      <dgm:spPr/>
      <dgm:t>
        <a:bodyPr/>
        <a:lstStyle/>
        <a:p>
          <a:endParaRPr lang="pl-PL"/>
        </a:p>
      </dgm:t>
    </dgm:pt>
    <dgm:pt modelId="{95B8C6CF-B959-4ADE-81C2-0C0B2B6B2307}" type="sibTrans" cxnId="{6F4CC8FD-9132-468D-A9C2-FDA3AA5E3E92}">
      <dgm:prSet/>
      <dgm:spPr/>
      <dgm:t>
        <a:bodyPr/>
        <a:lstStyle/>
        <a:p>
          <a:endParaRPr lang="pl-PL"/>
        </a:p>
      </dgm:t>
    </dgm:pt>
    <dgm:pt modelId="{02CCA218-C7F0-4A14-91B9-1F40FB518121}">
      <dgm:prSet phldrT="[Tekst]"/>
      <dgm:spPr/>
      <dgm:t>
        <a:bodyPr/>
        <a:lstStyle/>
        <a:p>
          <a:r>
            <a:rPr lang="pl-PL"/>
            <a:t>Analiza statystyczna instalacji z uwagi na:</a:t>
          </a:r>
        </a:p>
      </dgm:t>
    </dgm:pt>
    <dgm:pt modelId="{1EDCAFF0-8720-458B-94FD-98C661D2E28D}" type="parTrans" cxnId="{6C0AA51F-7F35-4EE1-BB06-62B65B8E878D}">
      <dgm:prSet/>
      <dgm:spPr/>
      <dgm:t>
        <a:bodyPr/>
        <a:lstStyle/>
        <a:p>
          <a:endParaRPr lang="pl-PL"/>
        </a:p>
      </dgm:t>
    </dgm:pt>
    <dgm:pt modelId="{14B62465-AD82-4214-BEB4-2ADB0A71AF5F}" type="sibTrans" cxnId="{6C0AA51F-7F35-4EE1-BB06-62B65B8E878D}">
      <dgm:prSet/>
      <dgm:spPr/>
      <dgm:t>
        <a:bodyPr/>
        <a:lstStyle/>
        <a:p>
          <a:endParaRPr lang="pl-PL"/>
        </a:p>
      </dgm:t>
    </dgm:pt>
    <dgm:pt modelId="{7AB467AF-249F-46C2-8D5D-2759547490C4}">
      <dgm:prSet phldrT="[Tekst]"/>
      <dgm:spPr/>
      <dgm:t>
        <a:bodyPr/>
        <a:lstStyle/>
        <a:p>
          <a:r>
            <a:rPr lang="pl-PL"/>
            <a:t>zakres mocy instalacji</a:t>
          </a:r>
        </a:p>
      </dgm:t>
    </dgm:pt>
    <dgm:pt modelId="{9FAA9021-10EA-4E81-A69D-4304392FE6B5}" type="parTrans" cxnId="{38E629E7-BA45-47B9-B41E-749FF2E12983}">
      <dgm:prSet/>
      <dgm:spPr/>
      <dgm:t>
        <a:bodyPr/>
        <a:lstStyle/>
        <a:p>
          <a:endParaRPr lang="pl-PL"/>
        </a:p>
      </dgm:t>
    </dgm:pt>
    <dgm:pt modelId="{6BBC5430-55F8-43D9-AB58-E3026B60BB8F}" type="sibTrans" cxnId="{38E629E7-BA45-47B9-B41E-749FF2E12983}">
      <dgm:prSet/>
      <dgm:spPr/>
      <dgm:t>
        <a:bodyPr/>
        <a:lstStyle/>
        <a:p>
          <a:endParaRPr lang="pl-PL"/>
        </a:p>
      </dgm:t>
    </dgm:pt>
    <dgm:pt modelId="{5F2D4ABB-7258-422A-8400-99C86F8F1752}">
      <dgm:prSet phldrT="[Tekst]"/>
      <dgm:spPr/>
      <dgm:t>
        <a:bodyPr/>
        <a:lstStyle/>
        <a:p>
          <a:r>
            <a:rPr lang="pl-PL"/>
            <a:t>rok rozpoczęcia wytwarzania energii</a:t>
          </a:r>
        </a:p>
      </dgm:t>
    </dgm:pt>
    <dgm:pt modelId="{0C10DFD6-6CC8-4923-A8D4-5B1848EBC6C6}" type="parTrans" cxnId="{AE6C5D5F-9E4F-4DB0-8B02-2465EBCE3C35}">
      <dgm:prSet/>
      <dgm:spPr/>
      <dgm:t>
        <a:bodyPr/>
        <a:lstStyle/>
        <a:p>
          <a:endParaRPr lang="pl-PL"/>
        </a:p>
      </dgm:t>
    </dgm:pt>
    <dgm:pt modelId="{AA3D62BE-D1DE-4338-849D-3AC297D8A1AB}" type="sibTrans" cxnId="{AE6C5D5F-9E4F-4DB0-8B02-2465EBCE3C35}">
      <dgm:prSet/>
      <dgm:spPr/>
      <dgm:t>
        <a:bodyPr/>
        <a:lstStyle/>
        <a:p>
          <a:endParaRPr lang="pl-PL"/>
        </a:p>
      </dgm:t>
    </dgm:pt>
    <dgm:pt modelId="{9554B709-92F8-4188-85B3-E4883AEF4485}">
      <dgm:prSet phldrT="[Tekst]"/>
      <dgm:spPr/>
      <dgm:t>
        <a:bodyPr/>
        <a:lstStyle/>
        <a:p>
          <a:r>
            <a:rPr lang="pl-PL"/>
            <a:t>inwestor/właściciel instalacji</a:t>
          </a:r>
        </a:p>
      </dgm:t>
    </dgm:pt>
    <dgm:pt modelId="{98EDA668-4B3D-4F67-982C-531668F6CE49}" type="parTrans" cxnId="{3684B262-AE7C-4045-8CB6-8E7AD58BE49E}">
      <dgm:prSet/>
      <dgm:spPr/>
      <dgm:t>
        <a:bodyPr/>
        <a:lstStyle/>
        <a:p>
          <a:endParaRPr lang="pl-PL"/>
        </a:p>
      </dgm:t>
    </dgm:pt>
    <dgm:pt modelId="{F0FC1FE7-D879-4465-A20E-602B77DAE7CB}" type="sibTrans" cxnId="{3684B262-AE7C-4045-8CB6-8E7AD58BE49E}">
      <dgm:prSet/>
      <dgm:spPr/>
      <dgm:t>
        <a:bodyPr/>
        <a:lstStyle/>
        <a:p>
          <a:endParaRPr lang="pl-PL"/>
        </a:p>
      </dgm:t>
    </dgm:pt>
    <dgm:pt modelId="{B3163363-C972-47C1-90B6-9B92073D9457}">
      <dgm:prSet phldrT="[Tekst]"/>
      <dgm:spPr/>
      <dgm:t>
        <a:bodyPr/>
        <a:lstStyle/>
        <a:p>
          <a:r>
            <a:rPr lang="pl-PL"/>
            <a:t>moc instalacji</a:t>
          </a:r>
        </a:p>
      </dgm:t>
    </dgm:pt>
    <dgm:pt modelId="{549DBE51-FC2D-4887-B1D3-540D53A2B461}" type="parTrans" cxnId="{428998C7-42DF-4626-9DE7-C29C471ED1EE}">
      <dgm:prSet/>
      <dgm:spPr/>
      <dgm:t>
        <a:bodyPr/>
        <a:lstStyle/>
        <a:p>
          <a:endParaRPr lang="pl-PL"/>
        </a:p>
      </dgm:t>
    </dgm:pt>
    <dgm:pt modelId="{37B8864E-3A9C-4E87-8BA8-8DC5BE218045}" type="sibTrans" cxnId="{428998C7-42DF-4626-9DE7-C29C471ED1EE}">
      <dgm:prSet/>
      <dgm:spPr/>
      <dgm:t>
        <a:bodyPr/>
        <a:lstStyle/>
        <a:p>
          <a:endParaRPr lang="pl-PL"/>
        </a:p>
      </dgm:t>
    </dgm:pt>
    <dgm:pt modelId="{100FDA97-E50E-4E7C-8478-2BFEA6187D43}">
      <dgm:prSet phldrT="[Tekst]"/>
      <dgm:spPr/>
      <dgm:t>
        <a:bodyPr/>
        <a:lstStyle/>
        <a:p>
          <a:r>
            <a:rPr lang="pl-PL"/>
            <a:t>data rozpoczęcia wytwarzania energii elektrycznej</a:t>
          </a:r>
        </a:p>
      </dgm:t>
    </dgm:pt>
    <dgm:pt modelId="{0D08BEA1-8954-4EA1-8C31-23B937966D65}" type="parTrans" cxnId="{BE9DB9D8-A8D5-4FF7-8159-C392AC0EBA9F}">
      <dgm:prSet/>
      <dgm:spPr/>
      <dgm:t>
        <a:bodyPr/>
        <a:lstStyle/>
        <a:p>
          <a:endParaRPr lang="pl-PL"/>
        </a:p>
      </dgm:t>
    </dgm:pt>
    <dgm:pt modelId="{A28C97EA-AA27-4376-ABDC-2F24E2F0AE8B}" type="sibTrans" cxnId="{BE9DB9D8-A8D5-4FF7-8159-C392AC0EBA9F}">
      <dgm:prSet/>
      <dgm:spPr/>
      <dgm:t>
        <a:bodyPr/>
        <a:lstStyle/>
        <a:p>
          <a:endParaRPr lang="pl-PL"/>
        </a:p>
      </dgm:t>
    </dgm:pt>
    <dgm:pt modelId="{B75ED07C-A3A8-4019-BD70-7391E2160760}">
      <dgm:prSet phldrT="[Tekst]"/>
      <dgm:spPr/>
      <dgm:t>
        <a:bodyPr/>
        <a:lstStyle/>
        <a:p>
          <a:r>
            <a:rPr lang="pl-PL"/>
            <a:t>lokalizację instalacji</a:t>
          </a:r>
        </a:p>
      </dgm:t>
    </dgm:pt>
    <dgm:pt modelId="{D1EFCFC7-93BE-4206-8F03-36F837FB9765}" type="parTrans" cxnId="{453441C4-3919-4FE7-B472-C6EE201E7AA7}">
      <dgm:prSet/>
      <dgm:spPr/>
      <dgm:t>
        <a:bodyPr/>
        <a:lstStyle/>
        <a:p>
          <a:endParaRPr lang="pl-PL"/>
        </a:p>
      </dgm:t>
    </dgm:pt>
    <dgm:pt modelId="{519A4764-EE65-4963-B66B-C0EF0A15D048}" type="sibTrans" cxnId="{453441C4-3919-4FE7-B472-C6EE201E7AA7}">
      <dgm:prSet/>
      <dgm:spPr/>
      <dgm:t>
        <a:bodyPr/>
        <a:lstStyle/>
        <a:p>
          <a:endParaRPr lang="pl-PL"/>
        </a:p>
      </dgm:t>
    </dgm:pt>
    <dgm:pt modelId="{5951302B-2A82-47D0-8020-7A31309B15A9}">
      <dgm:prSet phldrT="[Tekst]"/>
      <dgm:spPr/>
      <dgm:t>
        <a:bodyPr/>
        <a:lstStyle/>
        <a:p>
          <a:r>
            <a:rPr lang="pl-PL"/>
            <a:t>Fotowoltaika na tle innych źródeł OZE</a:t>
          </a:r>
        </a:p>
      </dgm:t>
    </dgm:pt>
    <dgm:pt modelId="{A2AE48CA-6A41-40D0-9AE9-84656169710A}" type="parTrans" cxnId="{87758135-8B79-481B-B1C7-365D05D7E139}">
      <dgm:prSet/>
      <dgm:spPr/>
      <dgm:t>
        <a:bodyPr/>
        <a:lstStyle/>
        <a:p>
          <a:endParaRPr lang="pl-PL"/>
        </a:p>
      </dgm:t>
    </dgm:pt>
    <dgm:pt modelId="{0BAD6EB9-3613-4947-BCCE-504831E6D425}" type="sibTrans" cxnId="{87758135-8B79-481B-B1C7-365D05D7E139}">
      <dgm:prSet/>
      <dgm:spPr/>
      <dgm:t>
        <a:bodyPr/>
        <a:lstStyle/>
        <a:p>
          <a:endParaRPr lang="pl-PL"/>
        </a:p>
      </dgm:t>
    </dgm:pt>
    <dgm:pt modelId="{2719192E-E72D-4162-8227-BFCA92F50645}">
      <dgm:prSet phldrT="[Tekst]"/>
      <dgm:spPr/>
      <dgm:t>
        <a:bodyPr/>
        <a:lstStyle/>
        <a:p>
          <a:pPr rtl="0"/>
          <a:r>
            <a:rPr lang="pl-PL" b="0" i="0" baseline="0">
              <a:effectLst/>
            </a:rPr>
            <a:t>Skumulowana moc poszczególnych instalacji OZE w poszczególnych latach [MW]</a:t>
          </a:r>
          <a:endParaRPr lang="pl-PL" b="0"/>
        </a:p>
      </dgm:t>
    </dgm:pt>
    <dgm:pt modelId="{91E0F232-C089-46B5-8E2C-886C2F9DA32D}" type="parTrans" cxnId="{41EDCE3F-39AA-4199-8CD4-0D55B7EA8313}">
      <dgm:prSet/>
      <dgm:spPr/>
      <dgm:t>
        <a:bodyPr/>
        <a:lstStyle/>
        <a:p>
          <a:endParaRPr lang="pl-PL"/>
        </a:p>
      </dgm:t>
    </dgm:pt>
    <dgm:pt modelId="{17869575-3330-4126-B112-3BA35C65B8B3}" type="sibTrans" cxnId="{41EDCE3F-39AA-4199-8CD4-0D55B7EA8313}">
      <dgm:prSet/>
      <dgm:spPr/>
      <dgm:t>
        <a:bodyPr/>
        <a:lstStyle/>
        <a:p>
          <a:endParaRPr lang="pl-PL"/>
        </a:p>
      </dgm:t>
    </dgm:pt>
    <dgm:pt modelId="{63F064C5-C3BE-4B4E-B7BD-DF800C1BBA7E}">
      <dgm:prSet phldrT="[Tekst]"/>
      <dgm:spPr/>
      <dgm:t>
        <a:bodyPr/>
        <a:lstStyle/>
        <a:p>
          <a:pPr rtl="0"/>
          <a:r>
            <a:rPr lang="pl-PL"/>
            <a:t>Skumulowana moc poszczególnych źródeł OZE </a:t>
          </a:r>
        </a:p>
      </dgm:t>
    </dgm:pt>
    <dgm:pt modelId="{607FBFCA-5EE3-46A9-A9CB-CE5140BD60BC}" type="parTrans" cxnId="{6DB80A93-300A-4A95-86FC-E93E80BA5957}">
      <dgm:prSet/>
      <dgm:spPr/>
      <dgm:t>
        <a:bodyPr/>
        <a:lstStyle/>
        <a:p>
          <a:endParaRPr lang="pl-PL"/>
        </a:p>
      </dgm:t>
    </dgm:pt>
    <dgm:pt modelId="{C2C2947E-4915-4F29-98AB-3E586CF840D8}" type="sibTrans" cxnId="{6DB80A93-300A-4A95-86FC-E93E80BA5957}">
      <dgm:prSet/>
      <dgm:spPr/>
      <dgm:t>
        <a:bodyPr/>
        <a:lstStyle/>
        <a:p>
          <a:endParaRPr lang="pl-PL"/>
        </a:p>
      </dgm:t>
    </dgm:pt>
    <dgm:pt modelId="{2194292F-8B5C-4AAA-8A93-1D712382425C}">
      <dgm:prSet phldrT="[Tekst]"/>
      <dgm:spPr/>
      <dgm:t>
        <a:bodyPr/>
        <a:lstStyle/>
        <a:p>
          <a:r>
            <a:rPr lang="pl-PL"/>
            <a:t>Mapy</a:t>
          </a:r>
        </a:p>
      </dgm:t>
    </dgm:pt>
    <dgm:pt modelId="{E32DF992-AC87-4989-94E0-AFCAC0177351}" type="parTrans" cxnId="{F610605E-E338-4270-9AF9-B47D2732777F}">
      <dgm:prSet/>
      <dgm:spPr/>
      <dgm:t>
        <a:bodyPr/>
        <a:lstStyle/>
        <a:p>
          <a:endParaRPr lang="pl-PL"/>
        </a:p>
      </dgm:t>
    </dgm:pt>
    <dgm:pt modelId="{C436C101-EEB1-42A4-B9FC-BA24D4F063D0}" type="sibTrans" cxnId="{F610605E-E338-4270-9AF9-B47D2732777F}">
      <dgm:prSet/>
      <dgm:spPr/>
      <dgm:t>
        <a:bodyPr/>
        <a:lstStyle/>
        <a:p>
          <a:endParaRPr lang="pl-PL"/>
        </a:p>
      </dgm:t>
    </dgm:pt>
    <dgm:pt modelId="{2EFD81AE-8D50-4FA5-B864-F4F45FF7163F}">
      <dgm:prSet phldrT="[Tekst]"/>
      <dgm:spPr/>
      <dgm:t>
        <a:bodyPr/>
        <a:lstStyle/>
        <a:p>
          <a:r>
            <a:rPr lang="pl-PL" b="0" cap="none" spc="0">
              <a:ln w="12700">
                <a:noFill/>
                <a:prstDash val="solid"/>
              </a:ln>
              <a:solidFill>
                <a:sysClr val="windowText" lastClr="000000"/>
              </a:solidFill>
              <a:effectLst/>
            </a:rPr>
            <a:t>Mapa</a:t>
          </a:r>
          <a:r>
            <a:rPr lang="pl-PL" b="0" cap="none" spc="0" baseline="0">
              <a:ln w="12700">
                <a:noFill/>
                <a:prstDash val="solid"/>
              </a:ln>
              <a:solidFill>
                <a:sysClr val="windowText" lastClr="000000"/>
              </a:solidFill>
              <a:effectLst/>
            </a:rPr>
            <a:t> przedstawiająca wszystkie istniejące instalacje PV w bazie w podziale na województwa</a:t>
          </a:r>
          <a:endParaRPr lang="pl-PL" b="0">
            <a:solidFill>
              <a:sysClr val="windowText" lastClr="000000"/>
            </a:solidFill>
          </a:endParaRPr>
        </a:p>
      </dgm:t>
    </dgm:pt>
    <dgm:pt modelId="{9B4F02F5-AA61-416F-B02A-BD66A6C71F61}" type="parTrans" cxnId="{89589936-EF62-4381-970E-8ED456BA367B}">
      <dgm:prSet/>
      <dgm:spPr/>
      <dgm:t>
        <a:bodyPr/>
        <a:lstStyle/>
        <a:p>
          <a:endParaRPr lang="pl-PL"/>
        </a:p>
      </dgm:t>
    </dgm:pt>
    <dgm:pt modelId="{7D810AC2-F9DA-4824-888F-4D297EBF3E7B}" type="sibTrans" cxnId="{89589936-EF62-4381-970E-8ED456BA367B}">
      <dgm:prSet/>
      <dgm:spPr/>
      <dgm:t>
        <a:bodyPr/>
        <a:lstStyle/>
        <a:p>
          <a:endParaRPr lang="pl-PL"/>
        </a:p>
      </dgm:t>
    </dgm:pt>
    <dgm:pt modelId="{01131A0D-EFAE-4CFB-A666-37BF3EE8CB48}">
      <dgm:prSet phldrT="[Tekst]"/>
      <dgm:spPr/>
      <dgm:t>
        <a:bodyPr/>
        <a:lstStyle/>
        <a:p>
          <a:r>
            <a:rPr lang="pl-PL" b="0" cap="none" spc="0">
              <a:ln w="12700">
                <a:noFill/>
                <a:prstDash val="solid"/>
              </a:ln>
              <a:solidFill>
                <a:sysClr val="windowText" lastClr="000000"/>
              </a:solidFill>
              <a:effectLst/>
            </a:rPr>
            <a:t>Mapa przedstawiająca lokazlizacje siedzib właścicieli</a:t>
          </a:r>
          <a:r>
            <a:rPr lang="pl-PL" b="0" cap="none" spc="0" baseline="0">
              <a:ln w="12700">
                <a:noFill/>
                <a:prstDash val="solid"/>
              </a:ln>
              <a:solidFill>
                <a:sysClr val="windowText" lastClr="000000"/>
              </a:solidFill>
              <a:effectLst/>
            </a:rPr>
            <a:t> istniejących instalacji PV</a:t>
          </a:r>
          <a:endParaRPr lang="pl-PL" b="0">
            <a:solidFill>
              <a:sysClr val="windowText" lastClr="000000"/>
            </a:solidFill>
          </a:endParaRPr>
        </a:p>
      </dgm:t>
    </dgm:pt>
    <dgm:pt modelId="{7398693C-F464-46FD-AE52-4BFB4A5D4D61}" type="parTrans" cxnId="{D59DD950-8296-456E-9D6D-F2B3EF5DE122}">
      <dgm:prSet/>
      <dgm:spPr/>
      <dgm:t>
        <a:bodyPr/>
        <a:lstStyle/>
        <a:p>
          <a:endParaRPr lang="pl-PL"/>
        </a:p>
      </dgm:t>
    </dgm:pt>
    <dgm:pt modelId="{C3EB39BA-13C1-4D6A-905E-E1573C34D294}" type="sibTrans" cxnId="{D59DD950-8296-456E-9D6D-F2B3EF5DE122}">
      <dgm:prSet/>
      <dgm:spPr/>
      <dgm:t>
        <a:bodyPr/>
        <a:lstStyle/>
        <a:p>
          <a:endParaRPr lang="pl-PL"/>
        </a:p>
      </dgm:t>
    </dgm:pt>
    <dgm:pt modelId="{B60B5014-B555-444D-BF75-BCD9A54277B6}" type="pres">
      <dgm:prSet presAssocID="{B0579EA1-A493-4150-B536-A1F7B4D76392}" presName="vert0" presStyleCnt="0">
        <dgm:presLayoutVars>
          <dgm:dir/>
          <dgm:animOne val="branch"/>
          <dgm:animLvl val="lvl"/>
        </dgm:presLayoutVars>
      </dgm:prSet>
      <dgm:spPr/>
    </dgm:pt>
    <dgm:pt modelId="{B3FECB67-4F77-4AF2-A391-94B0AFCDC5E6}" type="pres">
      <dgm:prSet presAssocID="{1CB6C32B-88F2-46AB-8B22-450406E7A737}" presName="thickLine" presStyleLbl="alignNode1" presStyleIdx="0" presStyleCnt="4"/>
      <dgm:spPr/>
    </dgm:pt>
    <dgm:pt modelId="{204B2FDA-0B3B-46CA-9FC8-6A2442DC374F}" type="pres">
      <dgm:prSet presAssocID="{1CB6C32B-88F2-46AB-8B22-450406E7A737}" presName="horz1" presStyleCnt="0"/>
      <dgm:spPr/>
    </dgm:pt>
    <dgm:pt modelId="{1B55148F-059E-423F-BDCA-F29C09864B25}" type="pres">
      <dgm:prSet presAssocID="{1CB6C32B-88F2-46AB-8B22-450406E7A737}" presName="tx1" presStyleLbl="revTx" presStyleIdx="0" presStyleCnt="15"/>
      <dgm:spPr/>
    </dgm:pt>
    <dgm:pt modelId="{65114A39-1B3D-4ED6-AD01-69C9208B4ACE}" type="pres">
      <dgm:prSet presAssocID="{1CB6C32B-88F2-46AB-8B22-450406E7A737}" presName="vert1" presStyleCnt="0"/>
      <dgm:spPr/>
    </dgm:pt>
    <dgm:pt modelId="{A5C66078-2EA7-4602-BA84-83E9F8D4ACAE}" type="pres">
      <dgm:prSet presAssocID="{F8A95D65-6CCA-4E4F-A30E-39E5E7C7E6B8}" presName="vertSpace2a" presStyleCnt="0"/>
      <dgm:spPr/>
    </dgm:pt>
    <dgm:pt modelId="{24BB50EA-5FCA-47F4-9451-C1A92EFAA0E0}" type="pres">
      <dgm:prSet presAssocID="{F8A95D65-6CCA-4E4F-A30E-39E5E7C7E6B8}" presName="horz2" presStyleCnt="0"/>
      <dgm:spPr/>
    </dgm:pt>
    <dgm:pt modelId="{46E91F42-23CB-4D4F-8F89-1C008E269018}" type="pres">
      <dgm:prSet presAssocID="{F8A95D65-6CCA-4E4F-A30E-39E5E7C7E6B8}" presName="horzSpace2" presStyleCnt="0"/>
      <dgm:spPr/>
    </dgm:pt>
    <dgm:pt modelId="{E968BB63-F626-4A03-A627-E76F890FF7B7}" type="pres">
      <dgm:prSet presAssocID="{F8A95D65-6CCA-4E4F-A30E-39E5E7C7E6B8}" presName="tx2" presStyleLbl="revTx" presStyleIdx="1" presStyleCnt="15"/>
      <dgm:spPr/>
    </dgm:pt>
    <dgm:pt modelId="{EE076B80-7AB9-41C6-BB1D-6169C3C555BA}" type="pres">
      <dgm:prSet presAssocID="{F8A95D65-6CCA-4E4F-A30E-39E5E7C7E6B8}" presName="vert2" presStyleCnt="0"/>
      <dgm:spPr/>
    </dgm:pt>
    <dgm:pt modelId="{D6B8C478-0FC5-4A8F-A7B4-C924FA72AE7C}" type="pres">
      <dgm:prSet presAssocID="{F8A95D65-6CCA-4E4F-A30E-39E5E7C7E6B8}" presName="thinLine2b" presStyleLbl="callout" presStyleIdx="0" presStyleCnt="11"/>
      <dgm:spPr/>
    </dgm:pt>
    <dgm:pt modelId="{753099CB-DA44-4B7D-AEE9-7976E9AAC202}" type="pres">
      <dgm:prSet presAssocID="{F8A95D65-6CCA-4E4F-A30E-39E5E7C7E6B8}" presName="vertSpace2b" presStyleCnt="0"/>
      <dgm:spPr/>
    </dgm:pt>
    <dgm:pt modelId="{304E5DD4-300B-490E-B4B8-5E05A4A91248}" type="pres">
      <dgm:prSet presAssocID="{9554B709-92F8-4188-85B3-E4883AEF4485}" presName="horz2" presStyleCnt="0"/>
      <dgm:spPr/>
    </dgm:pt>
    <dgm:pt modelId="{13F9388E-9F86-447F-AB48-06F01A2AEDEB}" type="pres">
      <dgm:prSet presAssocID="{9554B709-92F8-4188-85B3-E4883AEF4485}" presName="horzSpace2" presStyleCnt="0"/>
      <dgm:spPr/>
    </dgm:pt>
    <dgm:pt modelId="{239C815B-F65F-4252-8532-48AE7102003F}" type="pres">
      <dgm:prSet presAssocID="{9554B709-92F8-4188-85B3-E4883AEF4485}" presName="tx2" presStyleLbl="revTx" presStyleIdx="2" presStyleCnt="15"/>
      <dgm:spPr/>
    </dgm:pt>
    <dgm:pt modelId="{80D7419A-6ADB-48DC-A4D2-5DE2701517D8}" type="pres">
      <dgm:prSet presAssocID="{9554B709-92F8-4188-85B3-E4883AEF4485}" presName="vert2" presStyleCnt="0"/>
      <dgm:spPr/>
    </dgm:pt>
    <dgm:pt modelId="{E0B862CF-46D0-4ED4-9914-32B66F3A64D7}" type="pres">
      <dgm:prSet presAssocID="{9554B709-92F8-4188-85B3-E4883AEF4485}" presName="thinLine2b" presStyleLbl="callout" presStyleIdx="1" presStyleCnt="11"/>
      <dgm:spPr/>
    </dgm:pt>
    <dgm:pt modelId="{0B6367E2-5A91-4C09-8E81-952D2B2A2800}" type="pres">
      <dgm:prSet presAssocID="{9554B709-92F8-4188-85B3-E4883AEF4485}" presName="vertSpace2b" presStyleCnt="0"/>
      <dgm:spPr/>
    </dgm:pt>
    <dgm:pt modelId="{1FFAB80E-A05E-4CF6-877A-7ACB534BF3FA}" type="pres">
      <dgm:prSet presAssocID="{B3163363-C972-47C1-90B6-9B92073D9457}" presName="horz2" presStyleCnt="0"/>
      <dgm:spPr/>
    </dgm:pt>
    <dgm:pt modelId="{76CDC386-4BE8-4442-B6B6-513657F17C75}" type="pres">
      <dgm:prSet presAssocID="{B3163363-C972-47C1-90B6-9B92073D9457}" presName="horzSpace2" presStyleCnt="0"/>
      <dgm:spPr/>
    </dgm:pt>
    <dgm:pt modelId="{5BE51277-2141-4B8D-9D9A-A4C9610E2260}" type="pres">
      <dgm:prSet presAssocID="{B3163363-C972-47C1-90B6-9B92073D9457}" presName="tx2" presStyleLbl="revTx" presStyleIdx="3" presStyleCnt="15"/>
      <dgm:spPr/>
    </dgm:pt>
    <dgm:pt modelId="{BBA79E00-85A3-40C2-BCFA-2938B73A937C}" type="pres">
      <dgm:prSet presAssocID="{B3163363-C972-47C1-90B6-9B92073D9457}" presName="vert2" presStyleCnt="0"/>
      <dgm:spPr/>
    </dgm:pt>
    <dgm:pt modelId="{B8C757D8-2B32-4243-A813-FAFB7E747675}" type="pres">
      <dgm:prSet presAssocID="{B3163363-C972-47C1-90B6-9B92073D9457}" presName="thinLine2b" presStyleLbl="callout" presStyleIdx="2" presStyleCnt="11"/>
      <dgm:spPr/>
    </dgm:pt>
    <dgm:pt modelId="{A3342C96-B433-4E87-972A-9926C7AE9F52}" type="pres">
      <dgm:prSet presAssocID="{B3163363-C972-47C1-90B6-9B92073D9457}" presName="vertSpace2b" presStyleCnt="0"/>
      <dgm:spPr/>
    </dgm:pt>
    <dgm:pt modelId="{30B0F988-4C50-4175-842E-DB8B47C5DCA7}" type="pres">
      <dgm:prSet presAssocID="{100FDA97-E50E-4E7C-8478-2BFEA6187D43}" presName="horz2" presStyleCnt="0"/>
      <dgm:spPr/>
    </dgm:pt>
    <dgm:pt modelId="{5F4B6E2B-6980-4B14-A8A8-BC97AA1674B8}" type="pres">
      <dgm:prSet presAssocID="{100FDA97-E50E-4E7C-8478-2BFEA6187D43}" presName="horzSpace2" presStyleCnt="0"/>
      <dgm:spPr/>
    </dgm:pt>
    <dgm:pt modelId="{922B7BDD-D2E1-4000-ACA8-5BC4158614C4}" type="pres">
      <dgm:prSet presAssocID="{100FDA97-E50E-4E7C-8478-2BFEA6187D43}" presName="tx2" presStyleLbl="revTx" presStyleIdx="4" presStyleCnt="15"/>
      <dgm:spPr/>
    </dgm:pt>
    <dgm:pt modelId="{1625F5AF-15ED-4BBB-845A-A9E815FF9438}" type="pres">
      <dgm:prSet presAssocID="{100FDA97-E50E-4E7C-8478-2BFEA6187D43}" presName="vert2" presStyleCnt="0"/>
      <dgm:spPr/>
    </dgm:pt>
    <dgm:pt modelId="{51B94992-BF9D-4EEE-9B8D-F5D209BD1636}" type="pres">
      <dgm:prSet presAssocID="{100FDA97-E50E-4E7C-8478-2BFEA6187D43}" presName="thinLine2b" presStyleLbl="callout" presStyleIdx="3" presStyleCnt="11"/>
      <dgm:spPr/>
    </dgm:pt>
    <dgm:pt modelId="{E4A2EEA9-7DCD-4C22-8A28-0BD135064B55}" type="pres">
      <dgm:prSet presAssocID="{100FDA97-E50E-4E7C-8478-2BFEA6187D43}" presName="vertSpace2b" presStyleCnt="0"/>
      <dgm:spPr/>
    </dgm:pt>
    <dgm:pt modelId="{B5FF28E2-4CBA-4555-B227-7158508FD938}" type="pres">
      <dgm:prSet presAssocID="{02CCA218-C7F0-4A14-91B9-1F40FB518121}" presName="thickLine" presStyleLbl="alignNode1" presStyleIdx="1" presStyleCnt="4"/>
      <dgm:spPr/>
    </dgm:pt>
    <dgm:pt modelId="{596B4304-43C2-4593-9648-00EA802B350D}" type="pres">
      <dgm:prSet presAssocID="{02CCA218-C7F0-4A14-91B9-1F40FB518121}" presName="horz1" presStyleCnt="0"/>
      <dgm:spPr/>
    </dgm:pt>
    <dgm:pt modelId="{D6ACEEA1-FF0A-41D4-93A8-878FA8D6BC8E}" type="pres">
      <dgm:prSet presAssocID="{02CCA218-C7F0-4A14-91B9-1F40FB518121}" presName="tx1" presStyleLbl="revTx" presStyleIdx="5" presStyleCnt="15"/>
      <dgm:spPr/>
    </dgm:pt>
    <dgm:pt modelId="{C1C4080F-CA32-4125-8263-1850AEF1E282}" type="pres">
      <dgm:prSet presAssocID="{02CCA218-C7F0-4A14-91B9-1F40FB518121}" presName="vert1" presStyleCnt="0"/>
      <dgm:spPr/>
    </dgm:pt>
    <dgm:pt modelId="{BEF7BB75-9CCB-4742-853F-5D7B0BDFB376}" type="pres">
      <dgm:prSet presAssocID="{7AB467AF-249F-46C2-8D5D-2759547490C4}" presName="vertSpace2a" presStyleCnt="0"/>
      <dgm:spPr/>
    </dgm:pt>
    <dgm:pt modelId="{D59EEDD8-AB87-4ED1-B966-AA41D5EF8AD3}" type="pres">
      <dgm:prSet presAssocID="{7AB467AF-249F-46C2-8D5D-2759547490C4}" presName="horz2" presStyleCnt="0"/>
      <dgm:spPr/>
    </dgm:pt>
    <dgm:pt modelId="{3878D555-9BD1-486E-B1CD-DE986379EA65}" type="pres">
      <dgm:prSet presAssocID="{7AB467AF-249F-46C2-8D5D-2759547490C4}" presName="horzSpace2" presStyleCnt="0"/>
      <dgm:spPr/>
    </dgm:pt>
    <dgm:pt modelId="{FFE9FB32-1A35-4FDB-BD84-FEC6A5D2723B}" type="pres">
      <dgm:prSet presAssocID="{7AB467AF-249F-46C2-8D5D-2759547490C4}" presName="tx2" presStyleLbl="revTx" presStyleIdx="6" presStyleCnt="15"/>
      <dgm:spPr/>
    </dgm:pt>
    <dgm:pt modelId="{BEBABAB9-B608-47ED-B0AD-DAC1243C74EE}" type="pres">
      <dgm:prSet presAssocID="{7AB467AF-249F-46C2-8D5D-2759547490C4}" presName="vert2" presStyleCnt="0"/>
      <dgm:spPr/>
    </dgm:pt>
    <dgm:pt modelId="{496CE3FE-ABC8-4018-8A5D-EFD7747A61FD}" type="pres">
      <dgm:prSet presAssocID="{7AB467AF-249F-46C2-8D5D-2759547490C4}" presName="thinLine2b" presStyleLbl="callout" presStyleIdx="4" presStyleCnt="11"/>
      <dgm:spPr/>
    </dgm:pt>
    <dgm:pt modelId="{66F17A0D-EDDB-4D5B-AE41-C629AA7D0E9E}" type="pres">
      <dgm:prSet presAssocID="{7AB467AF-249F-46C2-8D5D-2759547490C4}" presName="vertSpace2b" presStyleCnt="0"/>
      <dgm:spPr/>
    </dgm:pt>
    <dgm:pt modelId="{EA90E1DC-26A4-4CBC-B942-C32BE4FF7E05}" type="pres">
      <dgm:prSet presAssocID="{5F2D4ABB-7258-422A-8400-99C86F8F1752}" presName="horz2" presStyleCnt="0"/>
      <dgm:spPr/>
    </dgm:pt>
    <dgm:pt modelId="{832BA266-24A2-44CB-B2B5-A4D7ACC33E3C}" type="pres">
      <dgm:prSet presAssocID="{5F2D4ABB-7258-422A-8400-99C86F8F1752}" presName="horzSpace2" presStyleCnt="0"/>
      <dgm:spPr/>
    </dgm:pt>
    <dgm:pt modelId="{0A843ED7-393A-443F-9322-7115A3152F35}" type="pres">
      <dgm:prSet presAssocID="{5F2D4ABB-7258-422A-8400-99C86F8F1752}" presName="tx2" presStyleLbl="revTx" presStyleIdx="7" presStyleCnt="15"/>
      <dgm:spPr/>
    </dgm:pt>
    <dgm:pt modelId="{D9AD0C66-209D-438E-93AF-577E68D36A3E}" type="pres">
      <dgm:prSet presAssocID="{5F2D4ABB-7258-422A-8400-99C86F8F1752}" presName="vert2" presStyleCnt="0"/>
      <dgm:spPr/>
    </dgm:pt>
    <dgm:pt modelId="{FFDBB292-D296-457E-B986-FD661169B24C}" type="pres">
      <dgm:prSet presAssocID="{5F2D4ABB-7258-422A-8400-99C86F8F1752}" presName="thinLine2b" presStyleLbl="callout" presStyleIdx="5" presStyleCnt="11"/>
      <dgm:spPr/>
    </dgm:pt>
    <dgm:pt modelId="{1FE6AAB8-20B9-4913-AE9D-90C55AFD6B91}" type="pres">
      <dgm:prSet presAssocID="{5F2D4ABB-7258-422A-8400-99C86F8F1752}" presName="vertSpace2b" presStyleCnt="0"/>
      <dgm:spPr/>
    </dgm:pt>
    <dgm:pt modelId="{F4583916-A6A5-48D0-9EF9-49778BE10270}" type="pres">
      <dgm:prSet presAssocID="{B75ED07C-A3A8-4019-BD70-7391E2160760}" presName="horz2" presStyleCnt="0"/>
      <dgm:spPr/>
    </dgm:pt>
    <dgm:pt modelId="{B7C8A112-0545-41AA-B3F4-55D06322A336}" type="pres">
      <dgm:prSet presAssocID="{B75ED07C-A3A8-4019-BD70-7391E2160760}" presName="horzSpace2" presStyleCnt="0"/>
      <dgm:spPr/>
    </dgm:pt>
    <dgm:pt modelId="{6F9F0316-F670-47F3-BEFD-9243A51A8013}" type="pres">
      <dgm:prSet presAssocID="{B75ED07C-A3A8-4019-BD70-7391E2160760}" presName="tx2" presStyleLbl="revTx" presStyleIdx="8" presStyleCnt="15"/>
      <dgm:spPr/>
    </dgm:pt>
    <dgm:pt modelId="{350FB82B-A3E8-493A-B884-80E3647FC2A8}" type="pres">
      <dgm:prSet presAssocID="{B75ED07C-A3A8-4019-BD70-7391E2160760}" presName="vert2" presStyleCnt="0"/>
      <dgm:spPr/>
    </dgm:pt>
    <dgm:pt modelId="{89E4B533-8528-43DA-BA15-162B21144446}" type="pres">
      <dgm:prSet presAssocID="{B75ED07C-A3A8-4019-BD70-7391E2160760}" presName="thinLine2b" presStyleLbl="callout" presStyleIdx="6" presStyleCnt="11"/>
      <dgm:spPr/>
    </dgm:pt>
    <dgm:pt modelId="{7AE34E36-D467-46B5-9055-F0D6233E3971}" type="pres">
      <dgm:prSet presAssocID="{B75ED07C-A3A8-4019-BD70-7391E2160760}" presName="vertSpace2b" presStyleCnt="0"/>
      <dgm:spPr/>
    </dgm:pt>
    <dgm:pt modelId="{B8561BF4-9A09-4FE8-B977-7F399BEA88D3}" type="pres">
      <dgm:prSet presAssocID="{5951302B-2A82-47D0-8020-7A31309B15A9}" presName="thickLine" presStyleLbl="alignNode1" presStyleIdx="2" presStyleCnt="4"/>
      <dgm:spPr/>
    </dgm:pt>
    <dgm:pt modelId="{521E4C2E-FA44-4A20-BD98-16D53D3F57CE}" type="pres">
      <dgm:prSet presAssocID="{5951302B-2A82-47D0-8020-7A31309B15A9}" presName="horz1" presStyleCnt="0"/>
      <dgm:spPr/>
    </dgm:pt>
    <dgm:pt modelId="{8AA797A4-5E7B-4FFB-9B92-B839DFBB0D95}" type="pres">
      <dgm:prSet presAssocID="{5951302B-2A82-47D0-8020-7A31309B15A9}" presName="tx1" presStyleLbl="revTx" presStyleIdx="9" presStyleCnt="15" custScaleY="65797"/>
      <dgm:spPr/>
    </dgm:pt>
    <dgm:pt modelId="{EECBCA6C-4418-418C-B2E9-45CD3B7CECAC}" type="pres">
      <dgm:prSet presAssocID="{5951302B-2A82-47D0-8020-7A31309B15A9}" presName="vert1" presStyleCnt="0"/>
      <dgm:spPr/>
    </dgm:pt>
    <dgm:pt modelId="{32B5ABDE-5D31-4FF8-B47D-A9482E0182F0}" type="pres">
      <dgm:prSet presAssocID="{2719192E-E72D-4162-8227-BFCA92F50645}" presName="vertSpace2a" presStyleCnt="0"/>
      <dgm:spPr/>
    </dgm:pt>
    <dgm:pt modelId="{C2F07535-18AF-4243-9C0B-EDB131324550}" type="pres">
      <dgm:prSet presAssocID="{2719192E-E72D-4162-8227-BFCA92F50645}" presName="horz2" presStyleCnt="0"/>
      <dgm:spPr/>
    </dgm:pt>
    <dgm:pt modelId="{09E1D239-9043-453A-9F51-CE8950DB0A23}" type="pres">
      <dgm:prSet presAssocID="{2719192E-E72D-4162-8227-BFCA92F50645}" presName="horzSpace2" presStyleCnt="0"/>
      <dgm:spPr/>
    </dgm:pt>
    <dgm:pt modelId="{02E9AD92-B331-4BEE-B97A-C6A83E3D7F2D}" type="pres">
      <dgm:prSet presAssocID="{2719192E-E72D-4162-8227-BFCA92F50645}" presName="tx2" presStyleLbl="revTx" presStyleIdx="10" presStyleCnt="15"/>
      <dgm:spPr/>
    </dgm:pt>
    <dgm:pt modelId="{A4FC8682-10FC-4BF7-825A-DAAFD82BADFA}" type="pres">
      <dgm:prSet presAssocID="{2719192E-E72D-4162-8227-BFCA92F50645}" presName="vert2" presStyleCnt="0"/>
      <dgm:spPr/>
    </dgm:pt>
    <dgm:pt modelId="{36EDCC8D-4A18-4F0A-897F-31A076C2FB21}" type="pres">
      <dgm:prSet presAssocID="{2719192E-E72D-4162-8227-BFCA92F50645}" presName="thinLine2b" presStyleLbl="callout" presStyleIdx="7" presStyleCnt="11"/>
      <dgm:spPr/>
    </dgm:pt>
    <dgm:pt modelId="{B1513A86-01DB-4BA5-AAD6-2058AEC54302}" type="pres">
      <dgm:prSet presAssocID="{2719192E-E72D-4162-8227-BFCA92F50645}" presName="vertSpace2b" presStyleCnt="0"/>
      <dgm:spPr/>
    </dgm:pt>
    <dgm:pt modelId="{2C3B727D-5278-416E-ABDC-22C63F69D8F2}" type="pres">
      <dgm:prSet presAssocID="{63F064C5-C3BE-4B4E-B7BD-DF800C1BBA7E}" presName="horz2" presStyleCnt="0"/>
      <dgm:spPr/>
    </dgm:pt>
    <dgm:pt modelId="{BC9FD562-157F-465C-8781-813F2BB5795D}" type="pres">
      <dgm:prSet presAssocID="{63F064C5-C3BE-4B4E-B7BD-DF800C1BBA7E}" presName="horzSpace2" presStyleCnt="0"/>
      <dgm:spPr/>
    </dgm:pt>
    <dgm:pt modelId="{AAB5483F-CAD4-4913-8D9F-FCB9F959FC94}" type="pres">
      <dgm:prSet presAssocID="{63F064C5-C3BE-4B4E-B7BD-DF800C1BBA7E}" presName="tx2" presStyleLbl="revTx" presStyleIdx="11" presStyleCnt="15"/>
      <dgm:spPr/>
    </dgm:pt>
    <dgm:pt modelId="{25F2BC0A-3813-4C9D-9187-6003400688A6}" type="pres">
      <dgm:prSet presAssocID="{63F064C5-C3BE-4B4E-B7BD-DF800C1BBA7E}" presName="vert2" presStyleCnt="0"/>
      <dgm:spPr/>
    </dgm:pt>
    <dgm:pt modelId="{328F807D-5AA1-4892-8FDF-5214E01BE0EF}" type="pres">
      <dgm:prSet presAssocID="{63F064C5-C3BE-4B4E-B7BD-DF800C1BBA7E}" presName="thinLine2b" presStyleLbl="callout" presStyleIdx="8" presStyleCnt="11"/>
      <dgm:spPr/>
    </dgm:pt>
    <dgm:pt modelId="{262730BE-5DFB-4330-90A8-AC2BAB4B8E1D}" type="pres">
      <dgm:prSet presAssocID="{63F064C5-C3BE-4B4E-B7BD-DF800C1BBA7E}" presName="vertSpace2b" presStyleCnt="0"/>
      <dgm:spPr/>
    </dgm:pt>
    <dgm:pt modelId="{4251F9C2-C81B-423A-92A0-262F388CEC16}" type="pres">
      <dgm:prSet presAssocID="{2194292F-8B5C-4AAA-8A93-1D712382425C}" presName="thickLine" presStyleLbl="alignNode1" presStyleIdx="3" presStyleCnt="4"/>
      <dgm:spPr/>
    </dgm:pt>
    <dgm:pt modelId="{04E238CB-BD4A-45B6-B489-1DA02326FF96}" type="pres">
      <dgm:prSet presAssocID="{2194292F-8B5C-4AAA-8A93-1D712382425C}" presName="horz1" presStyleCnt="0"/>
      <dgm:spPr/>
    </dgm:pt>
    <dgm:pt modelId="{7EC8CD5F-F23C-4F83-BA21-9F22A4D73655}" type="pres">
      <dgm:prSet presAssocID="{2194292F-8B5C-4AAA-8A93-1D712382425C}" presName="tx1" presStyleLbl="revTx" presStyleIdx="12" presStyleCnt="15"/>
      <dgm:spPr/>
    </dgm:pt>
    <dgm:pt modelId="{599C6688-F225-48B2-B885-7ABD94692960}" type="pres">
      <dgm:prSet presAssocID="{2194292F-8B5C-4AAA-8A93-1D712382425C}" presName="vert1" presStyleCnt="0"/>
      <dgm:spPr/>
    </dgm:pt>
    <dgm:pt modelId="{86DF23D5-3897-4F78-8A81-517D81EF92BC}" type="pres">
      <dgm:prSet presAssocID="{2EFD81AE-8D50-4FA5-B864-F4F45FF7163F}" presName="vertSpace2a" presStyleCnt="0"/>
      <dgm:spPr/>
    </dgm:pt>
    <dgm:pt modelId="{DCD6A7C3-35DC-4007-BE80-EC3EE211B7EA}" type="pres">
      <dgm:prSet presAssocID="{2EFD81AE-8D50-4FA5-B864-F4F45FF7163F}" presName="horz2" presStyleCnt="0"/>
      <dgm:spPr/>
    </dgm:pt>
    <dgm:pt modelId="{D11C9F2A-7C16-4DBC-9062-6FEA13773B4B}" type="pres">
      <dgm:prSet presAssocID="{2EFD81AE-8D50-4FA5-B864-F4F45FF7163F}" presName="horzSpace2" presStyleCnt="0"/>
      <dgm:spPr/>
    </dgm:pt>
    <dgm:pt modelId="{F7817350-3DD6-4DE7-955A-13A3E28FD6EE}" type="pres">
      <dgm:prSet presAssocID="{2EFD81AE-8D50-4FA5-B864-F4F45FF7163F}" presName="tx2" presStyleLbl="revTx" presStyleIdx="13" presStyleCnt="15"/>
      <dgm:spPr/>
    </dgm:pt>
    <dgm:pt modelId="{6461158F-A4A3-4C62-AD6D-51CC61A93695}" type="pres">
      <dgm:prSet presAssocID="{2EFD81AE-8D50-4FA5-B864-F4F45FF7163F}" presName="vert2" presStyleCnt="0"/>
      <dgm:spPr/>
    </dgm:pt>
    <dgm:pt modelId="{E508890F-89A4-420D-89F5-64713ADF8136}" type="pres">
      <dgm:prSet presAssocID="{2EFD81AE-8D50-4FA5-B864-F4F45FF7163F}" presName="thinLine2b" presStyleLbl="callout" presStyleIdx="9" presStyleCnt="11"/>
      <dgm:spPr/>
    </dgm:pt>
    <dgm:pt modelId="{BE83F24F-A0DE-4BB7-BD43-B436939BEB4C}" type="pres">
      <dgm:prSet presAssocID="{2EFD81AE-8D50-4FA5-B864-F4F45FF7163F}" presName="vertSpace2b" presStyleCnt="0"/>
      <dgm:spPr/>
    </dgm:pt>
    <dgm:pt modelId="{DF676B01-1EF6-4D09-92DE-5E685838BE5D}" type="pres">
      <dgm:prSet presAssocID="{01131A0D-EFAE-4CFB-A666-37BF3EE8CB48}" presName="horz2" presStyleCnt="0"/>
      <dgm:spPr/>
    </dgm:pt>
    <dgm:pt modelId="{DB630187-A243-463A-A60F-67E0AF048CFE}" type="pres">
      <dgm:prSet presAssocID="{01131A0D-EFAE-4CFB-A666-37BF3EE8CB48}" presName="horzSpace2" presStyleCnt="0"/>
      <dgm:spPr/>
    </dgm:pt>
    <dgm:pt modelId="{C293D3CF-115B-4654-833A-71D79C4EABA6}" type="pres">
      <dgm:prSet presAssocID="{01131A0D-EFAE-4CFB-A666-37BF3EE8CB48}" presName="tx2" presStyleLbl="revTx" presStyleIdx="14" presStyleCnt="15"/>
      <dgm:spPr/>
    </dgm:pt>
    <dgm:pt modelId="{D0A9D516-4F5A-414E-B1D6-B0671AFD8E9D}" type="pres">
      <dgm:prSet presAssocID="{01131A0D-EFAE-4CFB-A666-37BF3EE8CB48}" presName="vert2" presStyleCnt="0"/>
      <dgm:spPr/>
    </dgm:pt>
    <dgm:pt modelId="{FEA501DC-4C67-42B5-B3A6-838987E50F77}" type="pres">
      <dgm:prSet presAssocID="{01131A0D-EFAE-4CFB-A666-37BF3EE8CB48}" presName="thinLine2b" presStyleLbl="callout" presStyleIdx="10" presStyleCnt="11"/>
      <dgm:spPr/>
    </dgm:pt>
    <dgm:pt modelId="{200F778C-3FF0-43C9-84F2-941D69388E18}" type="pres">
      <dgm:prSet presAssocID="{01131A0D-EFAE-4CFB-A666-37BF3EE8CB48}" presName="vertSpace2b" presStyleCnt="0"/>
      <dgm:spPr/>
    </dgm:pt>
  </dgm:ptLst>
  <dgm:cxnLst>
    <dgm:cxn modelId="{4B725506-5202-422C-B33E-2AA1346C56EC}" type="presOf" srcId="{2719192E-E72D-4162-8227-BFCA92F50645}" destId="{02E9AD92-B331-4BEE-B97A-C6A83E3D7F2D}" srcOrd="0" destOrd="0" presId="urn:microsoft.com/office/officeart/2008/layout/LinedList"/>
    <dgm:cxn modelId="{1694171C-26D8-4438-8A2B-17E09C2F4294}" type="presOf" srcId="{9554B709-92F8-4188-85B3-E4883AEF4485}" destId="{239C815B-F65F-4252-8532-48AE7102003F}" srcOrd="0" destOrd="0" presId="urn:microsoft.com/office/officeart/2008/layout/LinedList"/>
    <dgm:cxn modelId="{E7ABE01D-8546-4C6C-824A-0A72A213E776}" type="presOf" srcId="{63F064C5-C3BE-4B4E-B7BD-DF800C1BBA7E}" destId="{AAB5483F-CAD4-4913-8D9F-FCB9F959FC94}" srcOrd="0" destOrd="0" presId="urn:microsoft.com/office/officeart/2008/layout/LinedList"/>
    <dgm:cxn modelId="{6C0AA51F-7F35-4EE1-BB06-62B65B8E878D}" srcId="{B0579EA1-A493-4150-B536-A1F7B4D76392}" destId="{02CCA218-C7F0-4A14-91B9-1F40FB518121}" srcOrd="1" destOrd="0" parTransId="{1EDCAFF0-8720-458B-94FD-98C661D2E28D}" sibTransId="{14B62465-AD82-4214-BEB4-2ADB0A71AF5F}"/>
    <dgm:cxn modelId="{87758135-8B79-481B-B1C7-365D05D7E139}" srcId="{B0579EA1-A493-4150-B536-A1F7B4D76392}" destId="{5951302B-2A82-47D0-8020-7A31309B15A9}" srcOrd="2" destOrd="0" parTransId="{A2AE48CA-6A41-40D0-9AE9-84656169710A}" sibTransId="{0BAD6EB9-3613-4947-BCCE-504831E6D425}"/>
    <dgm:cxn modelId="{89589936-EF62-4381-970E-8ED456BA367B}" srcId="{2194292F-8B5C-4AAA-8A93-1D712382425C}" destId="{2EFD81AE-8D50-4FA5-B864-F4F45FF7163F}" srcOrd="0" destOrd="0" parTransId="{9B4F02F5-AA61-416F-B02A-BD66A6C71F61}" sibTransId="{7D810AC2-F9DA-4824-888F-4D297EBF3E7B}"/>
    <dgm:cxn modelId="{41EDCE3F-39AA-4199-8CD4-0D55B7EA8313}" srcId="{5951302B-2A82-47D0-8020-7A31309B15A9}" destId="{2719192E-E72D-4162-8227-BFCA92F50645}" srcOrd="0" destOrd="0" parTransId="{91E0F232-C089-46B5-8E2C-886C2F9DA32D}" sibTransId="{17869575-3330-4126-B112-3BA35C65B8B3}"/>
    <dgm:cxn modelId="{F610605E-E338-4270-9AF9-B47D2732777F}" srcId="{B0579EA1-A493-4150-B536-A1F7B4D76392}" destId="{2194292F-8B5C-4AAA-8A93-1D712382425C}" srcOrd="3" destOrd="0" parTransId="{E32DF992-AC87-4989-94E0-AFCAC0177351}" sibTransId="{C436C101-EEB1-42A4-B9FC-BA24D4F063D0}"/>
    <dgm:cxn modelId="{AE6C5D5F-9E4F-4DB0-8B02-2465EBCE3C35}" srcId="{02CCA218-C7F0-4A14-91B9-1F40FB518121}" destId="{5F2D4ABB-7258-422A-8400-99C86F8F1752}" srcOrd="1" destOrd="0" parTransId="{0C10DFD6-6CC8-4923-A8D4-5B1848EBC6C6}" sibTransId="{AA3D62BE-D1DE-4338-849D-3AC297D8A1AB}"/>
    <dgm:cxn modelId="{3684B262-AE7C-4045-8CB6-8E7AD58BE49E}" srcId="{1CB6C32B-88F2-46AB-8B22-450406E7A737}" destId="{9554B709-92F8-4188-85B3-E4883AEF4485}" srcOrd="1" destOrd="0" parTransId="{98EDA668-4B3D-4F67-982C-531668F6CE49}" sibTransId="{F0FC1FE7-D879-4465-A20E-602B77DAE7CB}"/>
    <dgm:cxn modelId="{68F45945-CD80-4D0E-A74A-DF8C28406C33}" type="presOf" srcId="{1CB6C32B-88F2-46AB-8B22-450406E7A737}" destId="{1B55148F-059E-423F-BDCA-F29C09864B25}" srcOrd="0" destOrd="0" presId="urn:microsoft.com/office/officeart/2008/layout/LinedList"/>
    <dgm:cxn modelId="{3DDDC349-EFE9-4D96-83A6-56406CEB312D}" type="presOf" srcId="{B3163363-C972-47C1-90B6-9B92073D9457}" destId="{5BE51277-2141-4B8D-9D9A-A4C9610E2260}" srcOrd="0" destOrd="0" presId="urn:microsoft.com/office/officeart/2008/layout/LinedList"/>
    <dgm:cxn modelId="{CEB9136D-19B7-47D9-86B2-6C23402E3737}" type="presOf" srcId="{2194292F-8B5C-4AAA-8A93-1D712382425C}" destId="{7EC8CD5F-F23C-4F83-BA21-9F22A4D73655}" srcOrd="0" destOrd="0" presId="urn:microsoft.com/office/officeart/2008/layout/LinedList"/>
    <dgm:cxn modelId="{D59DD950-8296-456E-9D6D-F2B3EF5DE122}" srcId="{2194292F-8B5C-4AAA-8A93-1D712382425C}" destId="{01131A0D-EFAE-4CFB-A666-37BF3EE8CB48}" srcOrd="1" destOrd="0" parTransId="{7398693C-F464-46FD-AE52-4BFB4A5D4D61}" sibTransId="{C3EB39BA-13C1-4D6A-905E-E1573C34D294}"/>
    <dgm:cxn modelId="{4AB9C574-8D76-4BBF-9038-951F3397ACD4}" type="presOf" srcId="{7AB467AF-249F-46C2-8D5D-2759547490C4}" destId="{FFE9FB32-1A35-4FDB-BD84-FEC6A5D2723B}" srcOrd="0" destOrd="0" presId="urn:microsoft.com/office/officeart/2008/layout/LinedList"/>
    <dgm:cxn modelId="{BC474C76-6894-475A-A121-372F0752710A}" type="presOf" srcId="{2EFD81AE-8D50-4FA5-B864-F4F45FF7163F}" destId="{F7817350-3DD6-4DE7-955A-13A3E28FD6EE}" srcOrd="0" destOrd="0" presId="urn:microsoft.com/office/officeart/2008/layout/LinedList"/>
    <dgm:cxn modelId="{BCC89377-BF82-4C1A-A5BF-405EF8E139DC}" type="presOf" srcId="{100FDA97-E50E-4E7C-8478-2BFEA6187D43}" destId="{922B7BDD-D2E1-4000-ACA8-5BC4158614C4}" srcOrd="0" destOrd="0" presId="urn:microsoft.com/office/officeart/2008/layout/LinedList"/>
    <dgm:cxn modelId="{CCDB618C-30D9-40B5-B309-FD4DF64691CA}" type="presOf" srcId="{B75ED07C-A3A8-4019-BD70-7391E2160760}" destId="{6F9F0316-F670-47F3-BEFD-9243A51A8013}" srcOrd="0" destOrd="0" presId="urn:microsoft.com/office/officeart/2008/layout/LinedList"/>
    <dgm:cxn modelId="{6DB80A93-300A-4A95-86FC-E93E80BA5957}" srcId="{5951302B-2A82-47D0-8020-7A31309B15A9}" destId="{63F064C5-C3BE-4B4E-B7BD-DF800C1BBA7E}" srcOrd="1" destOrd="0" parTransId="{607FBFCA-5EE3-46A9-A9CB-CE5140BD60BC}" sibTransId="{C2C2947E-4915-4F29-98AB-3E586CF840D8}"/>
    <dgm:cxn modelId="{89182FBC-1B48-46A8-B5C6-C09419FB95B0}" type="presOf" srcId="{01131A0D-EFAE-4CFB-A666-37BF3EE8CB48}" destId="{C293D3CF-115B-4654-833A-71D79C4EABA6}" srcOrd="0" destOrd="0" presId="urn:microsoft.com/office/officeart/2008/layout/LinedList"/>
    <dgm:cxn modelId="{B08D95BC-ADEF-4369-94F5-AD532B838701}" type="presOf" srcId="{5951302B-2A82-47D0-8020-7A31309B15A9}" destId="{8AA797A4-5E7B-4FFB-9B92-B839DFBB0D95}" srcOrd="0" destOrd="0" presId="urn:microsoft.com/office/officeart/2008/layout/LinedList"/>
    <dgm:cxn modelId="{453441C4-3919-4FE7-B472-C6EE201E7AA7}" srcId="{02CCA218-C7F0-4A14-91B9-1F40FB518121}" destId="{B75ED07C-A3A8-4019-BD70-7391E2160760}" srcOrd="2" destOrd="0" parTransId="{D1EFCFC7-93BE-4206-8F03-36F837FB9765}" sibTransId="{519A4764-EE65-4963-B66B-C0EF0A15D048}"/>
    <dgm:cxn modelId="{2A85F2C6-E1E1-4D49-A372-F53C441248EC}" type="presOf" srcId="{5F2D4ABB-7258-422A-8400-99C86F8F1752}" destId="{0A843ED7-393A-443F-9322-7115A3152F35}" srcOrd="0" destOrd="0" presId="urn:microsoft.com/office/officeart/2008/layout/LinedList"/>
    <dgm:cxn modelId="{428998C7-42DF-4626-9DE7-C29C471ED1EE}" srcId="{1CB6C32B-88F2-46AB-8B22-450406E7A737}" destId="{B3163363-C972-47C1-90B6-9B92073D9457}" srcOrd="2" destOrd="0" parTransId="{549DBE51-FC2D-4887-B1D3-540D53A2B461}" sibTransId="{37B8864E-3A9C-4E87-8BA8-8DC5BE218045}"/>
    <dgm:cxn modelId="{EE9356D5-0CA7-4611-85AB-37A4796FD3F2}" srcId="{B0579EA1-A493-4150-B536-A1F7B4D76392}" destId="{1CB6C32B-88F2-46AB-8B22-450406E7A737}" srcOrd="0" destOrd="0" parTransId="{D19B140D-806B-4666-A066-08C036139E52}" sibTransId="{DC6C7C4D-5E44-4BA5-B3C9-FC83B4687FD8}"/>
    <dgm:cxn modelId="{1CDE47D6-060B-4B12-BED3-E2637685B5CA}" type="presOf" srcId="{F8A95D65-6CCA-4E4F-A30E-39E5E7C7E6B8}" destId="{E968BB63-F626-4A03-A627-E76F890FF7B7}" srcOrd="0" destOrd="0" presId="urn:microsoft.com/office/officeart/2008/layout/LinedList"/>
    <dgm:cxn modelId="{BE9DB9D8-A8D5-4FF7-8159-C392AC0EBA9F}" srcId="{1CB6C32B-88F2-46AB-8B22-450406E7A737}" destId="{100FDA97-E50E-4E7C-8478-2BFEA6187D43}" srcOrd="3" destOrd="0" parTransId="{0D08BEA1-8954-4EA1-8C31-23B937966D65}" sibTransId="{A28C97EA-AA27-4376-ABDC-2F24E2F0AE8B}"/>
    <dgm:cxn modelId="{9C69BBDC-0355-405C-8130-73C3616440A5}" type="presOf" srcId="{B0579EA1-A493-4150-B536-A1F7B4D76392}" destId="{B60B5014-B555-444D-BF75-BCD9A54277B6}" srcOrd="0" destOrd="0" presId="urn:microsoft.com/office/officeart/2008/layout/LinedList"/>
    <dgm:cxn modelId="{8D1404E1-65EC-4742-B071-F70BFE04003D}" type="presOf" srcId="{02CCA218-C7F0-4A14-91B9-1F40FB518121}" destId="{D6ACEEA1-FF0A-41D4-93A8-878FA8D6BC8E}" srcOrd="0" destOrd="0" presId="urn:microsoft.com/office/officeart/2008/layout/LinedList"/>
    <dgm:cxn modelId="{38E629E7-BA45-47B9-B41E-749FF2E12983}" srcId="{02CCA218-C7F0-4A14-91B9-1F40FB518121}" destId="{7AB467AF-249F-46C2-8D5D-2759547490C4}" srcOrd="0" destOrd="0" parTransId="{9FAA9021-10EA-4E81-A69D-4304392FE6B5}" sibTransId="{6BBC5430-55F8-43D9-AB58-E3026B60BB8F}"/>
    <dgm:cxn modelId="{6F4CC8FD-9132-468D-A9C2-FDA3AA5E3E92}" srcId="{1CB6C32B-88F2-46AB-8B22-450406E7A737}" destId="{F8A95D65-6CCA-4E4F-A30E-39E5E7C7E6B8}" srcOrd="0" destOrd="0" parTransId="{D5680F6C-113C-4DB3-B58B-6E0EB1E726DF}" sibTransId="{95B8C6CF-B959-4ADE-81C2-0C0B2B6B2307}"/>
    <dgm:cxn modelId="{77B32A8C-005F-4922-9635-4FE95AEBF14B}" type="presParOf" srcId="{B60B5014-B555-444D-BF75-BCD9A54277B6}" destId="{B3FECB67-4F77-4AF2-A391-94B0AFCDC5E6}" srcOrd="0" destOrd="0" presId="urn:microsoft.com/office/officeart/2008/layout/LinedList"/>
    <dgm:cxn modelId="{B8B378D0-5218-4B83-A5C3-3D27A254ABF7}" type="presParOf" srcId="{B60B5014-B555-444D-BF75-BCD9A54277B6}" destId="{204B2FDA-0B3B-46CA-9FC8-6A2442DC374F}" srcOrd="1" destOrd="0" presId="urn:microsoft.com/office/officeart/2008/layout/LinedList"/>
    <dgm:cxn modelId="{0E1218C6-6ABD-4B48-8DE9-C3C0F77EB3DA}" type="presParOf" srcId="{204B2FDA-0B3B-46CA-9FC8-6A2442DC374F}" destId="{1B55148F-059E-423F-BDCA-F29C09864B25}" srcOrd="0" destOrd="0" presId="urn:microsoft.com/office/officeart/2008/layout/LinedList"/>
    <dgm:cxn modelId="{34D8633C-437B-4DC9-A951-158012026EF0}" type="presParOf" srcId="{204B2FDA-0B3B-46CA-9FC8-6A2442DC374F}" destId="{65114A39-1B3D-4ED6-AD01-69C9208B4ACE}" srcOrd="1" destOrd="0" presId="urn:microsoft.com/office/officeart/2008/layout/LinedList"/>
    <dgm:cxn modelId="{B5C02981-C718-4309-8D90-580B623051EF}" type="presParOf" srcId="{65114A39-1B3D-4ED6-AD01-69C9208B4ACE}" destId="{A5C66078-2EA7-4602-BA84-83E9F8D4ACAE}" srcOrd="0" destOrd="0" presId="urn:microsoft.com/office/officeart/2008/layout/LinedList"/>
    <dgm:cxn modelId="{8358278A-B400-4710-A40E-2E69CC50E1D3}" type="presParOf" srcId="{65114A39-1B3D-4ED6-AD01-69C9208B4ACE}" destId="{24BB50EA-5FCA-47F4-9451-C1A92EFAA0E0}" srcOrd="1" destOrd="0" presId="urn:microsoft.com/office/officeart/2008/layout/LinedList"/>
    <dgm:cxn modelId="{B9935DC8-E611-45A1-9D1B-19F62B28D428}" type="presParOf" srcId="{24BB50EA-5FCA-47F4-9451-C1A92EFAA0E0}" destId="{46E91F42-23CB-4D4F-8F89-1C008E269018}" srcOrd="0" destOrd="0" presId="urn:microsoft.com/office/officeart/2008/layout/LinedList"/>
    <dgm:cxn modelId="{9C773F9A-418D-4C6D-A1D3-7A275C23C791}" type="presParOf" srcId="{24BB50EA-5FCA-47F4-9451-C1A92EFAA0E0}" destId="{E968BB63-F626-4A03-A627-E76F890FF7B7}" srcOrd="1" destOrd="0" presId="urn:microsoft.com/office/officeart/2008/layout/LinedList"/>
    <dgm:cxn modelId="{5F15D521-635E-45C2-9EA4-415F812384A6}" type="presParOf" srcId="{24BB50EA-5FCA-47F4-9451-C1A92EFAA0E0}" destId="{EE076B80-7AB9-41C6-BB1D-6169C3C555BA}" srcOrd="2" destOrd="0" presId="urn:microsoft.com/office/officeart/2008/layout/LinedList"/>
    <dgm:cxn modelId="{711D5F2F-B870-4553-A563-59DA30FB4DA0}" type="presParOf" srcId="{65114A39-1B3D-4ED6-AD01-69C9208B4ACE}" destId="{D6B8C478-0FC5-4A8F-A7B4-C924FA72AE7C}" srcOrd="2" destOrd="0" presId="urn:microsoft.com/office/officeart/2008/layout/LinedList"/>
    <dgm:cxn modelId="{E366B2B8-C220-48D9-A0BF-13A743C3DFF4}" type="presParOf" srcId="{65114A39-1B3D-4ED6-AD01-69C9208B4ACE}" destId="{753099CB-DA44-4B7D-AEE9-7976E9AAC202}" srcOrd="3" destOrd="0" presId="urn:microsoft.com/office/officeart/2008/layout/LinedList"/>
    <dgm:cxn modelId="{8F4F90EB-C7A1-45D9-B01A-07B11C06751D}" type="presParOf" srcId="{65114A39-1B3D-4ED6-AD01-69C9208B4ACE}" destId="{304E5DD4-300B-490E-B4B8-5E05A4A91248}" srcOrd="4" destOrd="0" presId="urn:microsoft.com/office/officeart/2008/layout/LinedList"/>
    <dgm:cxn modelId="{247A8144-FB9B-4C65-BBC6-F4C2CB2BD617}" type="presParOf" srcId="{304E5DD4-300B-490E-B4B8-5E05A4A91248}" destId="{13F9388E-9F86-447F-AB48-06F01A2AEDEB}" srcOrd="0" destOrd="0" presId="urn:microsoft.com/office/officeart/2008/layout/LinedList"/>
    <dgm:cxn modelId="{2FACBEAD-8DD3-4ABE-94F9-6FCA00A9F1A7}" type="presParOf" srcId="{304E5DD4-300B-490E-B4B8-5E05A4A91248}" destId="{239C815B-F65F-4252-8532-48AE7102003F}" srcOrd="1" destOrd="0" presId="urn:microsoft.com/office/officeart/2008/layout/LinedList"/>
    <dgm:cxn modelId="{7B57F36B-FB86-4355-980A-E036A7297D56}" type="presParOf" srcId="{304E5DD4-300B-490E-B4B8-5E05A4A91248}" destId="{80D7419A-6ADB-48DC-A4D2-5DE2701517D8}" srcOrd="2" destOrd="0" presId="urn:microsoft.com/office/officeart/2008/layout/LinedList"/>
    <dgm:cxn modelId="{005F8A9D-1AE1-4B93-ABDA-ABB8DEBC932F}" type="presParOf" srcId="{65114A39-1B3D-4ED6-AD01-69C9208B4ACE}" destId="{E0B862CF-46D0-4ED4-9914-32B66F3A64D7}" srcOrd="5" destOrd="0" presId="urn:microsoft.com/office/officeart/2008/layout/LinedList"/>
    <dgm:cxn modelId="{F60E9925-ACA8-4D2F-B09C-65B9A8E97C3F}" type="presParOf" srcId="{65114A39-1B3D-4ED6-AD01-69C9208B4ACE}" destId="{0B6367E2-5A91-4C09-8E81-952D2B2A2800}" srcOrd="6" destOrd="0" presId="urn:microsoft.com/office/officeart/2008/layout/LinedList"/>
    <dgm:cxn modelId="{8F05EFF4-F226-41AF-B283-BC7A39AFBC9C}" type="presParOf" srcId="{65114A39-1B3D-4ED6-AD01-69C9208B4ACE}" destId="{1FFAB80E-A05E-4CF6-877A-7ACB534BF3FA}" srcOrd="7" destOrd="0" presId="urn:microsoft.com/office/officeart/2008/layout/LinedList"/>
    <dgm:cxn modelId="{CC2C49A2-1458-468F-93E6-8ADAF52F82D3}" type="presParOf" srcId="{1FFAB80E-A05E-4CF6-877A-7ACB534BF3FA}" destId="{76CDC386-4BE8-4442-B6B6-513657F17C75}" srcOrd="0" destOrd="0" presId="urn:microsoft.com/office/officeart/2008/layout/LinedList"/>
    <dgm:cxn modelId="{7AC00030-9D7F-414D-8180-8CC42831AC4F}" type="presParOf" srcId="{1FFAB80E-A05E-4CF6-877A-7ACB534BF3FA}" destId="{5BE51277-2141-4B8D-9D9A-A4C9610E2260}" srcOrd="1" destOrd="0" presId="urn:microsoft.com/office/officeart/2008/layout/LinedList"/>
    <dgm:cxn modelId="{445DF8CE-DB3D-4BC3-89AB-05CB9FD82ADD}" type="presParOf" srcId="{1FFAB80E-A05E-4CF6-877A-7ACB534BF3FA}" destId="{BBA79E00-85A3-40C2-BCFA-2938B73A937C}" srcOrd="2" destOrd="0" presId="urn:microsoft.com/office/officeart/2008/layout/LinedList"/>
    <dgm:cxn modelId="{EF46CB35-49F6-4D88-B219-724D07188263}" type="presParOf" srcId="{65114A39-1B3D-4ED6-AD01-69C9208B4ACE}" destId="{B8C757D8-2B32-4243-A813-FAFB7E747675}" srcOrd="8" destOrd="0" presId="urn:microsoft.com/office/officeart/2008/layout/LinedList"/>
    <dgm:cxn modelId="{AB178E91-8DB6-4E1E-8A45-4CDE7C259AA5}" type="presParOf" srcId="{65114A39-1B3D-4ED6-AD01-69C9208B4ACE}" destId="{A3342C96-B433-4E87-972A-9926C7AE9F52}" srcOrd="9" destOrd="0" presId="urn:microsoft.com/office/officeart/2008/layout/LinedList"/>
    <dgm:cxn modelId="{AEA85B6B-0B57-43F0-B705-1BA43FBD5998}" type="presParOf" srcId="{65114A39-1B3D-4ED6-AD01-69C9208B4ACE}" destId="{30B0F988-4C50-4175-842E-DB8B47C5DCA7}" srcOrd="10" destOrd="0" presId="urn:microsoft.com/office/officeart/2008/layout/LinedList"/>
    <dgm:cxn modelId="{993F7657-A50D-4E02-BF94-C2FBFAAE261D}" type="presParOf" srcId="{30B0F988-4C50-4175-842E-DB8B47C5DCA7}" destId="{5F4B6E2B-6980-4B14-A8A8-BC97AA1674B8}" srcOrd="0" destOrd="0" presId="urn:microsoft.com/office/officeart/2008/layout/LinedList"/>
    <dgm:cxn modelId="{F2985939-E0C2-4781-82CB-42208F79EE18}" type="presParOf" srcId="{30B0F988-4C50-4175-842E-DB8B47C5DCA7}" destId="{922B7BDD-D2E1-4000-ACA8-5BC4158614C4}" srcOrd="1" destOrd="0" presId="urn:microsoft.com/office/officeart/2008/layout/LinedList"/>
    <dgm:cxn modelId="{78C3C2EA-41F0-41E3-AD29-09E5DC469AB8}" type="presParOf" srcId="{30B0F988-4C50-4175-842E-DB8B47C5DCA7}" destId="{1625F5AF-15ED-4BBB-845A-A9E815FF9438}" srcOrd="2" destOrd="0" presId="urn:microsoft.com/office/officeart/2008/layout/LinedList"/>
    <dgm:cxn modelId="{92BFEA0C-B683-4FF8-A579-86911C1539B5}" type="presParOf" srcId="{65114A39-1B3D-4ED6-AD01-69C9208B4ACE}" destId="{51B94992-BF9D-4EEE-9B8D-F5D209BD1636}" srcOrd="11" destOrd="0" presId="urn:microsoft.com/office/officeart/2008/layout/LinedList"/>
    <dgm:cxn modelId="{F90DBADB-C4AF-46AF-99F2-F62F7A6ADA58}" type="presParOf" srcId="{65114A39-1B3D-4ED6-AD01-69C9208B4ACE}" destId="{E4A2EEA9-7DCD-4C22-8A28-0BD135064B55}" srcOrd="12" destOrd="0" presId="urn:microsoft.com/office/officeart/2008/layout/LinedList"/>
    <dgm:cxn modelId="{AC3779F5-8825-4A00-BA69-548DF15921E5}" type="presParOf" srcId="{B60B5014-B555-444D-BF75-BCD9A54277B6}" destId="{B5FF28E2-4CBA-4555-B227-7158508FD938}" srcOrd="2" destOrd="0" presId="urn:microsoft.com/office/officeart/2008/layout/LinedList"/>
    <dgm:cxn modelId="{6A68DCE6-4458-4FD8-97FD-05314CAE616E}" type="presParOf" srcId="{B60B5014-B555-444D-BF75-BCD9A54277B6}" destId="{596B4304-43C2-4593-9648-00EA802B350D}" srcOrd="3" destOrd="0" presId="urn:microsoft.com/office/officeart/2008/layout/LinedList"/>
    <dgm:cxn modelId="{157E1DAB-23E4-4F8F-9B09-53AF66BDE7CB}" type="presParOf" srcId="{596B4304-43C2-4593-9648-00EA802B350D}" destId="{D6ACEEA1-FF0A-41D4-93A8-878FA8D6BC8E}" srcOrd="0" destOrd="0" presId="urn:microsoft.com/office/officeart/2008/layout/LinedList"/>
    <dgm:cxn modelId="{9BC4DFD6-1936-4A9E-8C5E-982CEDB5A6CD}" type="presParOf" srcId="{596B4304-43C2-4593-9648-00EA802B350D}" destId="{C1C4080F-CA32-4125-8263-1850AEF1E282}" srcOrd="1" destOrd="0" presId="urn:microsoft.com/office/officeart/2008/layout/LinedList"/>
    <dgm:cxn modelId="{79E98CA6-84E5-483E-A04B-A3A7091D0DBF}" type="presParOf" srcId="{C1C4080F-CA32-4125-8263-1850AEF1E282}" destId="{BEF7BB75-9CCB-4742-853F-5D7B0BDFB376}" srcOrd="0" destOrd="0" presId="urn:microsoft.com/office/officeart/2008/layout/LinedList"/>
    <dgm:cxn modelId="{F19A053B-5486-4549-A05D-7E7991854008}" type="presParOf" srcId="{C1C4080F-CA32-4125-8263-1850AEF1E282}" destId="{D59EEDD8-AB87-4ED1-B966-AA41D5EF8AD3}" srcOrd="1" destOrd="0" presId="urn:microsoft.com/office/officeart/2008/layout/LinedList"/>
    <dgm:cxn modelId="{0A5FDF89-A972-492D-996B-77C263E56206}" type="presParOf" srcId="{D59EEDD8-AB87-4ED1-B966-AA41D5EF8AD3}" destId="{3878D555-9BD1-486E-B1CD-DE986379EA65}" srcOrd="0" destOrd="0" presId="urn:microsoft.com/office/officeart/2008/layout/LinedList"/>
    <dgm:cxn modelId="{E3E9E340-9F11-4965-AD2B-7A674F50670D}" type="presParOf" srcId="{D59EEDD8-AB87-4ED1-B966-AA41D5EF8AD3}" destId="{FFE9FB32-1A35-4FDB-BD84-FEC6A5D2723B}" srcOrd="1" destOrd="0" presId="urn:microsoft.com/office/officeart/2008/layout/LinedList"/>
    <dgm:cxn modelId="{26C58AC6-177F-43C5-B40D-0C62C7F7904D}" type="presParOf" srcId="{D59EEDD8-AB87-4ED1-B966-AA41D5EF8AD3}" destId="{BEBABAB9-B608-47ED-B0AD-DAC1243C74EE}" srcOrd="2" destOrd="0" presId="urn:microsoft.com/office/officeart/2008/layout/LinedList"/>
    <dgm:cxn modelId="{AADEFDC1-6F93-4387-AA75-B29013ED3FB5}" type="presParOf" srcId="{C1C4080F-CA32-4125-8263-1850AEF1E282}" destId="{496CE3FE-ABC8-4018-8A5D-EFD7747A61FD}" srcOrd="2" destOrd="0" presId="urn:microsoft.com/office/officeart/2008/layout/LinedList"/>
    <dgm:cxn modelId="{D8E54A96-9E66-4708-A1A8-F7F85B7637E4}" type="presParOf" srcId="{C1C4080F-CA32-4125-8263-1850AEF1E282}" destId="{66F17A0D-EDDB-4D5B-AE41-C629AA7D0E9E}" srcOrd="3" destOrd="0" presId="urn:microsoft.com/office/officeart/2008/layout/LinedList"/>
    <dgm:cxn modelId="{3E2FC533-9C86-4441-9A63-C90A680D6C99}" type="presParOf" srcId="{C1C4080F-CA32-4125-8263-1850AEF1E282}" destId="{EA90E1DC-26A4-4CBC-B942-C32BE4FF7E05}" srcOrd="4" destOrd="0" presId="urn:microsoft.com/office/officeart/2008/layout/LinedList"/>
    <dgm:cxn modelId="{AF9D8827-8BFB-4F31-AF44-17D81A467E4C}" type="presParOf" srcId="{EA90E1DC-26A4-4CBC-B942-C32BE4FF7E05}" destId="{832BA266-24A2-44CB-B2B5-A4D7ACC33E3C}" srcOrd="0" destOrd="0" presId="urn:microsoft.com/office/officeart/2008/layout/LinedList"/>
    <dgm:cxn modelId="{25E606DC-5262-4D55-B9E1-A882CA4D869C}" type="presParOf" srcId="{EA90E1DC-26A4-4CBC-B942-C32BE4FF7E05}" destId="{0A843ED7-393A-443F-9322-7115A3152F35}" srcOrd="1" destOrd="0" presId="urn:microsoft.com/office/officeart/2008/layout/LinedList"/>
    <dgm:cxn modelId="{A8E1A438-B474-4C5B-8E8C-CA9667DFE888}" type="presParOf" srcId="{EA90E1DC-26A4-4CBC-B942-C32BE4FF7E05}" destId="{D9AD0C66-209D-438E-93AF-577E68D36A3E}" srcOrd="2" destOrd="0" presId="urn:microsoft.com/office/officeart/2008/layout/LinedList"/>
    <dgm:cxn modelId="{ECCC6DB2-34D0-407A-AC05-666504D93BF9}" type="presParOf" srcId="{C1C4080F-CA32-4125-8263-1850AEF1E282}" destId="{FFDBB292-D296-457E-B986-FD661169B24C}" srcOrd="5" destOrd="0" presId="urn:microsoft.com/office/officeart/2008/layout/LinedList"/>
    <dgm:cxn modelId="{26BF3698-CF3C-4622-9D6E-4C7385F55113}" type="presParOf" srcId="{C1C4080F-CA32-4125-8263-1850AEF1E282}" destId="{1FE6AAB8-20B9-4913-AE9D-90C55AFD6B91}" srcOrd="6" destOrd="0" presId="urn:microsoft.com/office/officeart/2008/layout/LinedList"/>
    <dgm:cxn modelId="{D97DC4A9-3417-4868-BBEB-457C04691475}" type="presParOf" srcId="{C1C4080F-CA32-4125-8263-1850AEF1E282}" destId="{F4583916-A6A5-48D0-9EF9-49778BE10270}" srcOrd="7" destOrd="0" presId="urn:microsoft.com/office/officeart/2008/layout/LinedList"/>
    <dgm:cxn modelId="{D73D4F15-6924-4FB6-BCB3-E6E4279BE23F}" type="presParOf" srcId="{F4583916-A6A5-48D0-9EF9-49778BE10270}" destId="{B7C8A112-0545-41AA-B3F4-55D06322A336}" srcOrd="0" destOrd="0" presId="urn:microsoft.com/office/officeart/2008/layout/LinedList"/>
    <dgm:cxn modelId="{7A7A35C9-8A9A-4EFC-8C51-3970BEC15398}" type="presParOf" srcId="{F4583916-A6A5-48D0-9EF9-49778BE10270}" destId="{6F9F0316-F670-47F3-BEFD-9243A51A8013}" srcOrd="1" destOrd="0" presId="urn:microsoft.com/office/officeart/2008/layout/LinedList"/>
    <dgm:cxn modelId="{B67791D1-028A-4C1B-ADB6-79AD6F76C2DA}" type="presParOf" srcId="{F4583916-A6A5-48D0-9EF9-49778BE10270}" destId="{350FB82B-A3E8-493A-B884-80E3647FC2A8}" srcOrd="2" destOrd="0" presId="urn:microsoft.com/office/officeart/2008/layout/LinedList"/>
    <dgm:cxn modelId="{3588B236-F428-4542-93FD-B6D74D767ADA}" type="presParOf" srcId="{C1C4080F-CA32-4125-8263-1850AEF1E282}" destId="{89E4B533-8528-43DA-BA15-162B21144446}" srcOrd="8" destOrd="0" presId="urn:microsoft.com/office/officeart/2008/layout/LinedList"/>
    <dgm:cxn modelId="{AC8AE103-8740-4ADD-832B-1602565B834D}" type="presParOf" srcId="{C1C4080F-CA32-4125-8263-1850AEF1E282}" destId="{7AE34E36-D467-46B5-9055-F0D6233E3971}" srcOrd="9" destOrd="0" presId="urn:microsoft.com/office/officeart/2008/layout/LinedList"/>
    <dgm:cxn modelId="{B7741947-5151-49C0-889F-5791E47D0BBF}" type="presParOf" srcId="{B60B5014-B555-444D-BF75-BCD9A54277B6}" destId="{B8561BF4-9A09-4FE8-B977-7F399BEA88D3}" srcOrd="4" destOrd="0" presId="urn:microsoft.com/office/officeart/2008/layout/LinedList"/>
    <dgm:cxn modelId="{5F1A3F06-6ACB-479C-AF6E-6F73C3D9C71E}" type="presParOf" srcId="{B60B5014-B555-444D-BF75-BCD9A54277B6}" destId="{521E4C2E-FA44-4A20-BD98-16D53D3F57CE}" srcOrd="5" destOrd="0" presId="urn:microsoft.com/office/officeart/2008/layout/LinedList"/>
    <dgm:cxn modelId="{27639BD3-3473-4474-8BE3-BC50087F87A2}" type="presParOf" srcId="{521E4C2E-FA44-4A20-BD98-16D53D3F57CE}" destId="{8AA797A4-5E7B-4FFB-9B92-B839DFBB0D95}" srcOrd="0" destOrd="0" presId="urn:microsoft.com/office/officeart/2008/layout/LinedList"/>
    <dgm:cxn modelId="{850A2E13-F5B5-4E36-8776-8A1506ACDFC7}" type="presParOf" srcId="{521E4C2E-FA44-4A20-BD98-16D53D3F57CE}" destId="{EECBCA6C-4418-418C-B2E9-45CD3B7CECAC}" srcOrd="1" destOrd="0" presId="urn:microsoft.com/office/officeart/2008/layout/LinedList"/>
    <dgm:cxn modelId="{7C101BD1-4BB2-4830-9EC7-32B8E36C24E7}" type="presParOf" srcId="{EECBCA6C-4418-418C-B2E9-45CD3B7CECAC}" destId="{32B5ABDE-5D31-4FF8-B47D-A9482E0182F0}" srcOrd="0" destOrd="0" presId="urn:microsoft.com/office/officeart/2008/layout/LinedList"/>
    <dgm:cxn modelId="{3197EB2D-0D0D-4A99-8443-9BAD55DECE55}" type="presParOf" srcId="{EECBCA6C-4418-418C-B2E9-45CD3B7CECAC}" destId="{C2F07535-18AF-4243-9C0B-EDB131324550}" srcOrd="1" destOrd="0" presId="urn:microsoft.com/office/officeart/2008/layout/LinedList"/>
    <dgm:cxn modelId="{4DFE674A-3555-4133-A7C4-BC1737CE2617}" type="presParOf" srcId="{C2F07535-18AF-4243-9C0B-EDB131324550}" destId="{09E1D239-9043-453A-9F51-CE8950DB0A23}" srcOrd="0" destOrd="0" presId="urn:microsoft.com/office/officeart/2008/layout/LinedList"/>
    <dgm:cxn modelId="{BDE3D759-69A0-4971-82A7-8C4AC9A1E94A}" type="presParOf" srcId="{C2F07535-18AF-4243-9C0B-EDB131324550}" destId="{02E9AD92-B331-4BEE-B97A-C6A83E3D7F2D}" srcOrd="1" destOrd="0" presId="urn:microsoft.com/office/officeart/2008/layout/LinedList"/>
    <dgm:cxn modelId="{37F3749D-0A07-4DEF-BE8E-138FDC92ABDD}" type="presParOf" srcId="{C2F07535-18AF-4243-9C0B-EDB131324550}" destId="{A4FC8682-10FC-4BF7-825A-DAAFD82BADFA}" srcOrd="2" destOrd="0" presId="urn:microsoft.com/office/officeart/2008/layout/LinedList"/>
    <dgm:cxn modelId="{10FA5D49-351F-45A6-B545-68B3D707BC78}" type="presParOf" srcId="{EECBCA6C-4418-418C-B2E9-45CD3B7CECAC}" destId="{36EDCC8D-4A18-4F0A-897F-31A076C2FB21}" srcOrd="2" destOrd="0" presId="urn:microsoft.com/office/officeart/2008/layout/LinedList"/>
    <dgm:cxn modelId="{7F57E9D9-0706-4D92-9C34-E8A945002ABE}" type="presParOf" srcId="{EECBCA6C-4418-418C-B2E9-45CD3B7CECAC}" destId="{B1513A86-01DB-4BA5-AAD6-2058AEC54302}" srcOrd="3" destOrd="0" presId="urn:microsoft.com/office/officeart/2008/layout/LinedList"/>
    <dgm:cxn modelId="{24917E7A-84E4-4553-AA38-6AB46531F149}" type="presParOf" srcId="{EECBCA6C-4418-418C-B2E9-45CD3B7CECAC}" destId="{2C3B727D-5278-416E-ABDC-22C63F69D8F2}" srcOrd="4" destOrd="0" presId="urn:microsoft.com/office/officeart/2008/layout/LinedList"/>
    <dgm:cxn modelId="{ED632771-FAE1-4E2E-985C-29F80751CC3B}" type="presParOf" srcId="{2C3B727D-5278-416E-ABDC-22C63F69D8F2}" destId="{BC9FD562-157F-465C-8781-813F2BB5795D}" srcOrd="0" destOrd="0" presId="urn:microsoft.com/office/officeart/2008/layout/LinedList"/>
    <dgm:cxn modelId="{1833A5CC-D4C0-4EFC-A6FF-4483361E75BE}" type="presParOf" srcId="{2C3B727D-5278-416E-ABDC-22C63F69D8F2}" destId="{AAB5483F-CAD4-4913-8D9F-FCB9F959FC94}" srcOrd="1" destOrd="0" presId="urn:microsoft.com/office/officeart/2008/layout/LinedList"/>
    <dgm:cxn modelId="{C8F21BC2-94F8-4A9D-BD6B-12C6631157C5}" type="presParOf" srcId="{2C3B727D-5278-416E-ABDC-22C63F69D8F2}" destId="{25F2BC0A-3813-4C9D-9187-6003400688A6}" srcOrd="2" destOrd="0" presId="urn:microsoft.com/office/officeart/2008/layout/LinedList"/>
    <dgm:cxn modelId="{D290E115-6E14-4B1A-8935-6AF5282E3DCC}" type="presParOf" srcId="{EECBCA6C-4418-418C-B2E9-45CD3B7CECAC}" destId="{328F807D-5AA1-4892-8FDF-5214E01BE0EF}" srcOrd="5" destOrd="0" presId="urn:microsoft.com/office/officeart/2008/layout/LinedList"/>
    <dgm:cxn modelId="{82FB735D-F04E-413D-BAF6-D36A0AF99F4C}" type="presParOf" srcId="{EECBCA6C-4418-418C-B2E9-45CD3B7CECAC}" destId="{262730BE-5DFB-4330-90A8-AC2BAB4B8E1D}" srcOrd="6" destOrd="0" presId="urn:microsoft.com/office/officeart/2008/layout/LinedList"/>
    <dgm:cxn modelId="{CA9ECF6D-9116-4025-9A47-1A322CE65F87}" type="presParOf" srcId="{B60B5014-B555-444D-BF75-BCD9A54277B6}" destId="{4251F9C2-C81B-423A-92A0-262F388CEC16}" srcOrd="6" destOrd="0" presId="urn:microsoft.com/office/officeart/2008/layout/LinedList"/>
    <dgm:cxn modelId="{13F027DB-F6A7-4625-A5BE-95AB77DE62FC}" type="presParOf" srcId="{B60B5014-B555-444D-BF75-BCD9A54277B6}" destId="{04E238CB-BD4A-45B6-B489-1DA02326FF96}" srcOrd="7" destOrd="0" presId="urn:microsoft.com/office/officeart/2008/layout/LinedList"/>
    <dgm:cxn modelId="{D8AFEE08-6950-401A-B88D-C866D5086659}" type="presParOf" srcId="{04E238CB-BD4A-45B6-B489-1DA02326FF96}" destId="{7EC8CD5F-F23C-4F83-BA21-9F22A4D73655}" srcOrd="0" destOrd="0" presId="urn:microsoft.com/office/officeart/2008/layout/LinedList"/>
    <dgm:cxn modelId="{30895192-DB1B-4A1F-B627-799D278A8C17}" type="presParOf" srcId="{04E238CB-BD4A-45B6-B489-1DA02326FF96}" destId="{599C6688-F225-48B2-B885-7ABD94692960}" srcOrd="1" destOrd="0" presId="urn:microsoft.com/office/officeart/2008/layout/LinedList"/>
    <dgm:cxn modelId="{EE1AA912-29D7-46A5-A053-A952D0CB2ABA}" type="presParOf" srcId="{599C6688-F225-48B2-B885-7ABD94692960}" destId="{86DF23D5-3897-4F78-8A81-517D81EF92BC}" srcOrd="0" destOrd="0" presId="urn:microsoft.com/office/officeart/2008/layout/LinedList"/>
    <dgm:cxn modelId="{18320B3E-9FFE-4914-AD0C-A66372F40D3A}" type="presParOf" srcId="{599C6688-F225-48B2-B885-7ABD94692960}" destId="{DCD6A7C3-35DC-4007-BE80-EC3EE211B7EA}" srcOrd="1" destOrd="0" presId="urn:microsoft.com/office/officeart/2008/layout/LinedList"/>
    <dgm:cxn modelId="{A8B8F095-0723-49E0-96CD-B2365690D52F}" type="presParOf" srcId="{DCD6A7C3-35DC-4007-BE80-EC3EE211B7EA}" destId="{D11C9F2A-7C16-4DBC-9062-6FEA13773B4B}" srcOrd="0" destOrd="0" presId="urn:microsoft.com/office/officeart/2008/layout/LinedList"/>
    <dgm:cxn modelId="{B5DF1D1F-41C5-4DA4-B5EE-3D7695086BA8}" type="presParOf" srcId="{DCD6A7C3-35DC-4007-BE80-EC3EE211B7EA}" destId="{F7817350-3DD6-4DE7-955A-13A3E28FD6EE}" srcOrd="1" destOrd="0" presId="urn:microsoft.com/office/officeart/2008/layout/LinedList"/>
    <dgm:cxn modelId="{9C205E15-EBF3-4E13-9DCC-DD9ED118E861}" type="presParOf" srcId="{DCD6A7C3-35DC-4007-BE80-EC3EE211B7EA}" destId="{6461158F-A4A3-4C62-AD6D-51CC61A93695}" srcOrd="2" destOrd="0" presId="urn:microsoft.com/office/officeart/2008/layout/LinedList"/>
    <dgm:cxn modelId="{732F3F13-C82E-4A0B-9B42-16AB355AB118}" type="presParOf" srcId="{599C6688-F225-48B2-B885-7ABD94692960}" destId="{E508890F-89A4-420D-89F5-64713ADF8136}" srcOrd="2" destOrd="0" presId="urn:microsoft.com/office/officeart/2008/layout/LinedList"/>
    <dgm:cxn modelId="{A464C62E-0194-4102-8E54-211DADEA88E7}" type="presParOf" srcId="{599C6688-F225-48B2-B885-7ABD94692960}" destId="{BE83F24F-A0DE-4BB7-BD43-B436939BEB4C}" srcOrd="3" destOrd="0" presId="urn:microsoft.com/office/officeart/2008/layout/LinedList"/>
    <dgm:cxn modelId="{B344B3B2-9E34-4416-9618-2BA27990A071}" type="presParOf" srcId="{599C6688-F225-48B2-B885-7ABD94692960}" destId="{DF676B01-1EF6-4D09-92DE-5E685838BE5D}" srcOrd="4" destOrd="0" presId="urn:microsoft.com/office/officeart/2008/layout/LinedList"/>
    <dgm:cxn modelId="{B4D13B76-CE00-4090-8C08-1E70857611C3}" type="presParOf" srcId="{DF676B01-1EF6-4D09-92DE-5E685838BE5D}" destId="{DB630187-A243-463A-A60F-67E0AF048CFE}" srcOrd="0" destOrd="0" presId="urn:microsoft.com/office/officeart/2008/layout/LinedList"/>
    <dgm:cxn modelId="{02289921-840F-488F-8EAF-96284A4C21A0}" type="presParOf" srcId="{DF676B01-1EF6-4D09-92DE-5E685838BE5D}" destId="{C293D3CF-115B-4654-833A-71D79C4EABA6}" srcOrd="1" destOrd="0" presId="urn:microsoft.com/office/officeart/2008/layout/LinedList"/>
    <dgm:cxn modelId="{D8BB3414-635B-45AB-A857-2778C6BE9DA5}" type="presParOf" srcId="{DF676B01-1EF6-4D09-92DE-5E685838BE5D}" destId="{D0A9D516-4F5A-414E-B1D6-B0671AFD8E9D}" srcOrd="2" destOrd="0" presId="urn:microsoft.com/office/officeart/2008/layout/LinedList"/>
    <dgm:cxn modelId="{F492A9ED-E7D4-45F0-B280-B81C2E4E6777}" type="presParOf" srcId="{599C6688-F225-48B2-B885-7ABD94692960}" destId="{FEA501DC-4C67-42B5-B3A6-838987E50F77}" srcOrd="5" destOrd="0" presId="urn:microsoft.com/office/officeart/2008/layout/LinedList"/>
    <dgm:cxn modelId="{B4E239E6-A9D3-43E1-85D1-140AD003E35B}" type="presParOf" srcId="{599C6688-F225-48B2-B885-7ABD94692960}" destId="{200F778C-3FF0-43C9-84F2-941D69388E18}" srcOrd="6" destOrd="0" presId="urn:microsoft.com/office/officeart/2008/layout/LinedList"/>
  </dgm:cxnLst>
  <dgm:bg/>
  <dgm:whole/>
  <dgm:extLst>
    <a:ext uri="http://schemas.microsoft.com/office/drawing/2008/diagram">
      <dsp:dataModelExt xmlns:dsp="http://schemas.microsoft.com/office/drawing/2008/diagram" relId="rId6" minVer="http://schemas.openxmlformats.org/drawingml/2006/diagram"/>
    </a:ext>
  </dgm:extLst>
</dgm:dataModel>
</file>

<file path=xl/diagrams/data2.xml><?xml version="1.0" encoding="utf-8"?>
<dgm:dataModel xmlns:dgm="http://schemas.openxmlformats.org/drawingml/2006/diagram" xmlns:a="http://schemas.openxmlformats.org/drawingml/2006/main">
  <dgm:ptLst>
    <dgm:pt modelId="{A343D06A-2731-4ECC-A594-BA7DF29101C7}" type="doc">
      <dgm:prSet loTypeId="urn:microsoft.com/office/officeart/2008/layout/PictureStrips" loCatId="list" qsTypeId="urn:microsoft.com/office/officeart/2005/8/quickstyle/simple1#2" qsCatId="simple" csTypeId="urn:microsoft.com/office/officeart/2005/8/colors/accent0_3#2" csCatId="mainScheme" phldr="1"/>
      <dgm:spPr/>
      <dgm:t>
        <a:bodyPr/>
        <a:lstStyle/>
        <a:p>
          <a:endParaRPr lang="pl-PL"/>
        </a:p>
      </dgm:t>
    </dgm:pt>
    <dgm:pt modelId="{181BC09D-F445-4F6D-8028-BDDE176ECEED}">
      <dgm:prSet phldrT="[Tekst]" custT="1"/>
      <dgm:spPr/>
      <dgm:t>
        <a:bodyPr/>
        <a:lstStyle/>
        <a:p>
          <a:r>
            <a:rPr lang="pl-PL" sz="2000">
              <a:solidFill>
                <a:schemeClr val="bg1">
                  <a:lumMod val="50000"/>
                </a:schemeClr>
              </a:solidFill>
            </a:rPr>
            <a:t>  Farmy </a:t>
          </a:r>
        </a:p>
        <a:p>
          <a:r>
            <a:rPr lang="pl-PL" sz="1800">
              <a:solidFill>
                <a:schemeClr val="bg1">
                  <a:lumMod val="50000"/>
                </a:schemeClr>
              </a:solidFill>
            </a:rPr>
            <a:t>  7 364,5 MW </a:t>
          </a:r>
          <a:br>
            <a:rPr lang="pl-PL" sz="1800">
              <a:solidFill>
                <a:schemeClr val="bg1">
                  <a:lumMod val="50000"/>
                </a:schemeClr>
              </a:solidFill>
            </a:rPr>
          </a:br>
          <a:r>
            <a:rPr lang="pl-PL" sz="1800">
              <a:solidFill>
                <a:schemeClr val="bg1">
                  <a:lumMod val="50000"/>
                </a:schemeClr>
              </a:solidFill>
            </a:rPr>
            <a:t>  922 instalacji</a:t>
          </a:r>
        </a:p>
      </dgm:t>
    </dgm:pt>
    <dgm:pt modelId="{0F52E1EE-84A3-4B93-8875-708398F70CC5}" type="parTrans" cxnId="{3C07AEA0-7FC6-4AE9-95FE-0130E1D28363}">
      <dgm:prSet/>
      <dgm:spPr/>
      <dgm:t>
        <a:bodyPr/>
        <a:lstStyle/>
        <a:p>
          <a:endParaRPr lang="pl-PL"/>
        </a:p>
      </dgm:t>
    </dgm:pt>
    <dgm:pt modelId="{1E1EDEDD-C33B-4F6A-BA72-39C5C99E74B6}" type="sibTrans" cxnId="{3C07AEA0-7FC6-4AE9-95FE-0130E1D28363}">
      <dgm:prSet/>
      <dgm:spPr/>
      <dgm:t>
        <a:bodyPr/>
        <a:lstStyle/>
        <a:p>
          <a:endParaRPr lang="pl-PL"/>
        </a:p>
      </dgm:t>
    </dgm:pt>
    <dgm:pt modelId="{318ED072-B0EE-47F0-BFA2-2406CD326475}">
      <dgm:prSet phldrT="[Tekst]" custT="1"/>
      <dgm:spPr/>
      <dgm:t>
        <a:bodyPr/>
        <a:lstStyle/>
        <a:p>
          <a:pPr marL="0" lvl="0" indent="0" algn="l" defTabSz="8890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pl-PL" sz="2000" kern="1200">
              <a:solidFill>
                <a:sysClr val="window" lastClr="FFFFFF">
                  <a:lumMod val="50000"/>
                </a:sysClr>
              </a:solidFill>
              <a:latin typeface="Calibri" panose="020F0502020204030204"/>
              <a:ea typeface="+mn-ea"/>
              <a:cs typeface="+mn-cs"/>
            </a:rPr>
            <a:t>  Małe instalacje</a:t>
          </a:r>
        </a:p>
        <a:p>
          <a:pPr marL="0" lvl="0" indent="0" algn="l" defTabSz="8890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pl-PL" sz="2000" kern="1200">
              <a:solidFill>
                <a:sysClr val="window" lastClr="FFFFFF">
                  <a:lumMod val="50000"/>
                </a:sysClr>
              </a:solidFill>
              <a:latin typeface="Calibri" panose="020F0502020204030204"/>
              <a:ea typeface="+mn-ea"/>
              <a:cs typeface="+mn-cs"/>
            </a:rPr>
            <a:t>  5</a:t>
          </a:r>
          <a:r>
            <a:rPr lang="pl-PL" sz="1800" kern="1200">
              <a:solidFill>
                <a:sysClr val="window" lastClr="FFFFFF">
                  <a:lumMod val="50000"/>
                </a:sysClr>
              </a:solidFill>
              <a:latin typeface="Calibri" panose="020F0502020204030204"/>
              <a:ea typeface="+mn-ea"/>
              <a:cs typeface="+mn-cs"/>
            </a:rPr>
            <a:t> 564,2 MW</a:t>
          </a:r>
          <a:br>
            <a:rPr lang="pl-PL" sz="1800" kern="1200">
              <a:solidFill>
                <a:sysClr val="window" lastClr="FFFFFF">
                  <a:lumMod val="50000"/>
                </a:sysClr>
              </a:solidFill>
              <a:latin typeface="Calibri" panose="020F0502020204030204"/>
              <a:ea typeface="+mn-ea"/>
              <a:cs typeface="+mn-cs"/>
            </a:rPr>
          </a:br>
          <a:r>
            <a:rPr lang="pl-PL" sz="1800" kern="1200">
              <a:solidFill>
                <a:sysClr val="window" lastClr="FFFFFF">
                  <a:lumMod val="50000"/>
                </a:sysClr>
              </a:solidFill>
              <a:latin typeface="Calibri" panose="020F0502020204030204"/>
              <a:ea typeface="+mn-ea"/>
              <a:cs typeface="+mn-cs"/>
            </a:rPr>
            <a:t>  7 269 instalacji</a:t>
          </a:r>
          <a:endParaRPr lang="pl-PL" sz="2000" kern="1200">
            <a:solidFill>
              <a:sysClr val="window" lastClr="FFFFFF">
                <a:lumMod val="50000"/>
              </a:sysClr>
            </a:solidFill>
            <a:latin typeface="Calibri" panose="020F0502020204030204"/>
            <a:ea typeface="+mn-ea"/>
            <a:cs typeface="+mn-cs"/>
          </a:endParaRPr>
        </a:p>
      </dgm:t>
    </dgm:pt>
    <dgm:pt modelId="{1206086C-92F2-40EE-A353-9DC7249A65E6}" type="parTrans" cxnId="{4007489A-4F89-48B8-BB1C-C6F2BEB71872}">
      <dgm:prSet/>
      <dgm:spPr/>
      <dgm:t>
        <a:bodyPr/>
        <a:lstStyle/>
        <a:p>
          <a:endParaRPr lang="pl-PL"/>
        </a:p>
      </dgm:t>
    </dgm:pt>
    <dgm:pt modelId="{F80DB3C2-FB97-4246-91AF-086FA0959678}" type="sibTrans" cxnId="{4007489A-4F89-48B8-BB1C-C6F2BEB71872}">
      <dgm:prSet/>
      <dgm:spPr/>
      <dgm:t>
        <a:bodyPr/>
        <a:lstStyle/>
        <a:p>
          <a:endParaRPr lang="pl-PL"/>
        </a:p>
      </dgm:t>
    </dgm:pt>
    <dgm:pt modelId="{B2EBD5A3-CD54-4966-B188-B6EAB6172198}" type="pres">
      <dgm:prSet presAssocID="{A343D06A-2731-4ECC-A594-BA7DF29101C7}" presName="Name0" presStyleCnt="0">
        <dgm:presLayoutVars>
          <dgm:dir/>
          <dgm:resizeHandles val="exact"/>
        </dgm:presLayoutVars>
      </dgm:prSet>
      <dgm:spPr/>
    </dgm:pt>
    <dgm:pt modelId="{48CF2A14-E582-43BE-936E-62386C503A50}" type="pres">
      <dgm:prSet presAssocID="{181BC09D-F445-4F6D-8028-BDDE176ECEED}" presName="composite" presStyleCnt="0"/>
      <dgm:spPr/>
    </dgm:pt>
    <dgm:pt modelId="{55C43905-2943-47F4-9725-4A7C78A345EC}" type="pres">
      <dgm:prSet presAssocID="{181BC09D-F445-4F6D-8028-BDDE176ECEED}" presName="rect1" presStyleLbl="trAlignAcc1" presStyleIdx="0" presStyleCnt="2" custScaleX="106787" custLinFactNeighborX="65" custLinFactNeighborY="6741">
        <dgm:presLayoutVars>
          <dgm:bulletEnabled val="1"/>
        </dgm:presLayoutVars>
      </dgm:prSet>
      <dgm:spPr/>
    </dgm:pt>
    <dgm:pt modelId="{542DB5FF-4C73-44B3-B534-F4C2609A9716}" type="pres">
      <dgm:prSet presAssocID="{181BC09D-F445-4F6D-8028-BDDE176ECEED}" presName="rect2" presStyleLbl="fgImgPlace1" presStyleIdx="0" presStyleCnt="2" custScaleY="92290" custLinFactNeighborX="7211" custLinFactNeighborY="18011"/>
      <dgm:spPr>
        <a:blipFill dpi="0" rotWithShape="1">
          <a:blip xmlns:r="http://schemas.openxmlformats.org/officeDocument/2006/relationships" r:embed="rId1" cstate="print">
            <a:duotone>
              <a:schemeClr val="bg2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 l="-9000" r="-19000"/>
          </a:stretch>
        </a:blipFill>
      </dgm:spPr>
    </dgm:pt>
    <dgm:pt modelId="{9186B313-064E-4BB6-A3D3-B409FEEC8FF6}" type="pres">
      <dgm:prSet presAssocID="{1E1EDEDD-C33B-4F6A-BA72-39C5C99E74B6}" presName="sibTrans" presStyleCnt="0"/>
      <dgm:spPr/>
    </dgm:pt>
    <dgm:pt modelId="{DC586E7F-FEA1-4EAE-A833-BC72426FBE1A}" type="pres">
      <dgm:prSet presAssocID="{318ED072-B0EE-47F0-BFA2-2406CD326475}" presName="composite" presStyleCnt="0"/>
      <dgm:spPr/>
    </dgm:pt>
    <dgm:pt modelId="{EB402B0D-72BC-4C37-8841-EA79EE48DCA4}" type="pres">
      <dgm:prSet presAssocID="{318ED072-B0EE-47F0-BFA2-2406CD326475}" presName="rect1" presStyleLbl="trAlignAcc1" presStyleIdx="1" presStyleCnt="2" custScaleX="107173" custLinFactNeighborX="355" custLinFactNeighborY="3886">
        <dgm:presLayoutVars>
          <dgm:bulletEnabled val="1"/>
        </dgm:presLayoutVars>
      </dgm:prSet>
      <dgm:spPr/>
    </dgm:pt>
    <dgm:pt modelId="{D2A22335-95F7-4AAA-81AC-EA416168F420}" type="pres">
      <dgm:prSet presAssocID="{318ED072-B0EE-47F0-BFA2-2406CD326475}" presName="rect2" presStyleLbl="fgImgPlace1" presStyleIdx="1" presStyleCnt="2" custScaleY="91388" custLinFactNeighborX="10132" custLinFactNeighborY="15760"/>
      <dgm:spPr>
        <a:blipFill rotWithShape="1">
          <a:blip xmlns:r="http://schemas.openxmlformats.org/officeDocument/2006/relationships" r:embed="rId1" cstate="print">
            <a:duotone>
              <a:srgbClr val="E7E6E6">
                <a:shade val="45000"/>
                <a:satMod val="135000"/>
              </a:srgb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 l="-14000" r="-14000"/>
          </a:stretch>
        </a:blipFill>
      </dgm:spPr>
    </dgm:pt>
  </dgm:ptLst>
  <dgm:cxnLst>
    <dgm:cxn modelId="{4007489A-4F89-48B8-BB1C-C6F2BEB71872}" srcId="{A343D06A-2731-4ECC-A594-BA7DF29101C7}" destId="{318ED072-B0EE-47F0-BFA2-2406CD326475}" srcOrd="1" destOrd="0" parTransId="{1206086C-92F2-40EE-A353-9DC7249A65E6}" sibTransId="{F80DB3C2-FB97-4246-91AF-086FA0959678}"/>
    <dgm:cxn modelId="{3C07AEA0-7FC6-4AE9-95FE-0130E1D28363}" srcId="{A343D06A-2731-4ECC-A594-BA7DF29101C7}" destId="{181BC09D-F445-4F6D-8028-BDDE176ECEED}" srcOrd="0" destOrd="0" parTransId="{0F52E1EE-84A3-4B93-8875-708398F70CC5}" sibTransId="{1E1EDEDD-C33B-4F6A-BA72-39C5C99E74B6}"/>
    <dgm:cxn modelId="{151E51BC-D0B9-40E6-82C2-65C2E9E6E508}" type="presOf" srcId="{A343D06A-2731-4ECC-A594-BA7DF29101C7}" destId="{B2EBD5A3-CD54-4966-B188-B6EAB6172198}" srcOrd="0" destOrd="0" presId="urn:microsoft.com/office/officeart/2008/layout/PictureStrips"/>
    <dgm:cxn modelId="{9CC927C0-D488-4176-BBE9-756AA80C3124}" type="presOf" srcId="{318ED072-B0EE-47F0-BFA2-2406CD326475}" destId="{EB402B0D-72BC-4C37-8841-EA79EE48DCA4}" srcOrd="0" destOrd="0" presId="urn:microsoft.com/office/officeart/2008/layout/PictureStrips"/>
    <dgm:cxn modelId="{3BAAF7E6-EEA0-4B04-8243-5885C8A97EC2}" type="presOf" srcId="{181BC09D-F445-4F6D-8028-BDDE176ECEED}" destId="{55C43905-2943-47F4-9725-4A7C78A345EC}" srcOrd="0" destOrd="0" presId="urn:microsoft.com/office/officeart/2008/layout/PictureStrips"/>
    <dgm:cxn modelId="{0F4E275E-8BE9-42B3-B8BB-D6096C8364A5}" type="presParOf" srcId="{B2EBD5A3-CD54-4966-B188-B6EAB6172198}" destId="{48CF2A14-E582-43BE-936E-62386C503A50}" srcOrd="0" destOrd="0" presId="urn:microsoft.com/office/officeart/2008/layout/PictureStrips"/>
    <dgm:cxn modelId="{3FF7C552-11A4-4DC4-BA46-F5273085C9F5}" type="presParOf" srcId="{48CF2A14-E582-43BE-936E-62386C503A50}" destId="{55C43905-2943-47F4-9725-4A7C78A345EC}" srcOrd="0" destOrd="0" presId="urn:microsoft.com/office/officeart/2008/layout/PictureStrips"/>
    <dgm:cxn modelId="{B192026A-1D1B-4AD5-9A58-23BAA0A14163}" type="presParOf" srcId="{48CF2A14-E582-43BE-936E-62386C503A50}" destId="{542DB5FF-4C73-44B3-B534-F4C2609A9716}" srcOrd="1" destOrd="0" presId="urn:microsoft.com/office/officeart/2008/layout/PictureStrips"/>
    <dgm:cxn modelId="{73E120D8-9C54-45E5-B40D-E5E9BC7A1E06}" type="presParOf" srcId="{B2EBD5A3-CD54-4966-B188-B6EAB6172198}" destId="{9186B313-064E-4BB6-A3D3-B409FEEC8FF6}" srcOrd="1" destOrd="0" presId="urn:microsoft.com/office/officeart/2008/layout/PictureStrips"/>
    <dgm:cxn modelId="{97B78226-D331-4B2C-A578-0A8C1BD6CE1F}" type="presParOf" srcId="{B2EBD5A3-CD54-4966-B188-B6EAB6172198}" destId="{DC586E7F-FEA1-4EAE-A833-BC72426FBE1A}" srcOrd="2" destOrd="0" presId="urn:microsoft.com/office/officeart/2008/layout/PictureStrips"/>
    <dgm:cxn modelId="{708DFA5C-8D59-4323-8B11-9F6F4CCF2EB8}" type="presParOf" srcId="{DC586E7F-FEA1-4EAE-A833-BC72426FBE1A}" destId="{EB402B0D-72BC-4C37-8841-EA79EE48DCA4}" srcOrd="0" destOrd="0" presId="urn:microsoft.com/office/officeart/2008/layout/PictureStrips"/>
    <dgm:cxn modelId="{03F8018B-B1A3-480B-88A7-FBA8FD055225}" type="presParOf" srcId="{DC586E7F-FEA1-4EAE-A833-BC72426FBE1A}" destId="{D2A22335-95F7-4AAA-81AC-EA416168F420}" srcOrd="1" destOrd="0" presId="urn:microsoft.com/office/officeart/2008/layout/PictureStrips"/>
  </dgm:cxnLst>
  <dgm:bg>
    <a:noFill/>
  </dgm:bg>
  <dgm:whole/>
  <dgm:extLst>
    <a:ext uri="http://schemas.microsoft.com/office/drawing/2008/diagram">
      <dsp:dataModelExt xmlns:dsp="http://schemas.microsoft.com/office/drawing/2008/diagram" relId="rId11" minVer="http://schemas.openxmlformats.org/drawingml/2006/diagram"/>
    </a:ext>
  </dgm:extLst>
</dgm:dataModel>
</file>

<file path=xl/diagrams/data3.xml><?xml version="1.0" encoding="utf-8"?>
<dgm:dataModel xmlns:dgm="http://schemas.openxmlformats.org/drawingml/2006/diagram" xmlns:a="http://schemas.openxmlformats.org/drawingml/2006/main">
  <dgm:ptLst>
    <dgm:pt modelId="{B0579EA1-A493-4150-B536-A1F7B4D76392}" type="doc">
      <dgm:prSet loTypeId="urn:microsoft.com/office/officeart/2008/layout/LinedList" loCatId="list" qsTypeId="urn:microsoft.com/office/officeart/2005/8/quickstyle/simple1#3" qsCatId="simple" csTypeId="urn:microsoft.com/office/officeart/2005/8/colors/accent0_3#3" csCatId="mainScheme" phldr="1"/>
      <dgm:spPr/>
      <dgm:t>
        <a:bodyPr/>
        <a:lstStyle/>
        <a:p>
          <a:endParaRPr lang="pl-PL"/>
        </a:p>
      </dgm:t>
    </dgm:pt>
    <dgm:pt modelId="{1CB6C32B-88F2-46AB-8B22-450406E7A737}">
      <dgm:prSet phldrT="[Tekst]"/>
      <dgm:spPr/>
      <dgm:t>
        <a:bodyPr/>
        <a:lstStyle/>
        <a:p>
          <a:r>
            <a:rPr lang="pl-PL"/>
            <a:t>Lista instalacji </a:t>
          </a:r>
        </a:p>
      </dgm:t>
    </dgm:pt>
    <dgm:pt modelId="{D19B140D-806B-4666-A066-08C036139E52}" type="parTrans" cxnId="{EE9356D5-0CA7-4611-85AB-37A4796FD3F2}">
      <dgm:prSet/>
      <dgm:spPr/>
      <dgm:t>
        <a:bodyPr/>
        <a:lstStyle/>
        <a:p>
          <a:endParaRPr lang="pl-PL"/>
        </a:p>
      </dgm:t>
    </dgm:pt>
    <dgm:pt modelId="{DC6C7C4D-5E44-4BA5-B3C9-FC83B4687FD8}" type="sibTrans" cxnId="{EE9356D5-0CA7-4611-85AB-37A4796FD3F2}">
      <dgm:prSet/>
      <dgm:spPr/>
      <dgm:t>
        <a:bodyPr/>
        <a:lstStyle/>
        <a:p>
          <a:endParaRPr lang="pl-PL"/>
        </a:p>
      </dgm:t>
    </dgm:pt>
    <dgm:pt modelId="{F8A95D65-6CCA-4E4F-A30E-39E5E7C7E6B8}">
      <dgm:prSet phldrT="[Tekst]"/>
      <dgm:spPr/>
      <dgm:t>
        <a:bodyPr/>
        <a:lstStyle/>
        <a:p>
          <a:r>
            <a:rPr lang="pl-PL"/>
            <a:t>lokalizacja instalacji</a:t>
          </a:r>
        </a:p>
      </dgm:t>
    </dgm:pt>
    <dgm:pt modelId="{D5680F6C-113C-4DB3-B58B-6E0EB1E726DF}" type="parTrans" cxnId="{6F4CC8FD-9132-468D-A9C2-FDA3AA5E3E92}">
      <dgm:prSet/>
      <dgm:spPr/>
      <dgm:t>
        <a:bodyPr/>
        <a:lstStyle/>
        <a:p>
          <a:endParaRPr lang="pl-PL"/>
        </a:p>
      </dgm:t>
    </dgm:pt>
    <dgm:pt modelId="{95B8C6CF-B959-4ADE-81C2-0C0B2B6B2307}" type="sibTrans" cxnId="{6F4CC8FD-9132-468D-A9C2-FDA3AA5E3E92}">
      <dgm:prSet/>
      <dgm:spPr/>
      <dgm:t>
        <a:bodyPr/>
        <a:lstStyle/>
        <a:p>
          <a:endParaRPr lang="pl-PL"/>
        </a:p>
      </dgm:t>
    </dgm:pt>
    <dgm:pt modelId="{02CCA218-C7F0-4A14-91B9-1F40FB518121}">
      <dgm:prSet phldrT="[Tekst]"/>
      <dgm:spPr/>
      <dgm:t>
        <a:bodyPr/>
        <a:lstStyle/>
        <a:p>
          <a:r>
            <a:rPr lang="pl-PL"/>
            <a:t>Analiza statystyczna instalacji z uwagi na:</a:t>
          </a:r>
        </a:p>
      </dgm:t>
    </dgm:pt>
    <dgm:pt modelId="{1EDCAFF0-8720-458B-94FD-98C661D2E28D}" type="parTrans" cxnId="{6C0AA51F-7F35-4EE1-BB06-62B65B8E878D}">
      <dgm:prSet/>
      <dgm:spPr/>
      <dgm:t>
        <a:bodyPr/>
        <a:lstStyle/>
        <a:p>
          <a:endParaRPr lang="pl-PL"/>
        </a:p>
      </dgm:t>
    </dgm:pt>
    <dgm:pt modelId="{14B62465-AD82-4214-BEB4-2ADB0A71AF5F}" type="sibTrans" cxnId="{6C0AA51F-7F35-4EE1-BB06-62B65B8E878D}">
      <dgm:prSet/>
      <dgm:spPr/>
      <dgm:t>
        <a:bodyPr/>
        <a:lstStyle/>
        <a:p>
          <a:endParaRPr lang="pl-PL"/>
        </a:p>
      </dgm:t>
    </dgm:pt>
    <dgm:pt modelId="{7AB467AF-249F-46C2-8D5D-2759547490C4}">
      <dgm:prSet phldrT="[Tekst]"/>
      <dgm:spPr/>
      <dgm:t>
        <a:bodyPr/>
        <a:lstStyle/>
        <a:p>
          <a:r>
            <a:rPr lang="pl-PL"/>
            <a:t>zakres mocy instalacji</a:t>
          </a:r>
        </a:p>
      </dgm:t>
    </dgm:pt>
    <dgm:pt modelId="{9FAA9021-10EA-4E81-A69D-4304392FE6B5}" type="parTrans" cxnId="{38E629E7-BA45-47B9-B41E-749FF2E12983}">
      <dgm:prSet/>
      <dgm:spPr/>
      <dgm:t>
        <a:bodyPr/>
        <a:lstStyle/>
        <a:p>
          <a:endParaRPr lang="pl-PL"/>
        </a:p>
      </dgm:t>
    </dgm:pt>
    <dgm:pt modelId="{6BBC5430-55F8-43D9-AB58-E3026B60BB8F}" type="sibTrans" cxnId="{38E629E7-BA45-47B9-B41E-749FF2E12983}">
      <dgm:prSet/>
      <dgm:spPr/>
      <dgm:t>
        <a:bodyPr/>
        <a:lstStyle/>
        <a:p>
          <a:endParaRPr lang="pl-PL"/>
        </a:p>
      </dgm:t>
    </dgm:pt>
    <dgm:pt modelId="{5F2D4ABB-7258-422A-8400-99C86F8F1752}">
      <dgm:prSet phldrT="[Tekst]"/>
      <dgm:spPr/>
      <dgm:t>
        <a:bodyPr/>
        <a:lstStyle/>
        <a:p>
          <a:r>
            <a:rPr lang="pl-PL"/>
            <a:t>rok rozpoczęcia wytwarzania energii</a:t>
          </a:r>
        </a:p>
      </dgm:t>
    </dgm:pt>
    <dgm:pt modelId="{0C10DFD6-6CC8-4923-A8D4-5B1848EBC6C6}" type="parTrans" cxnId="{AE6C5D5F-9E4F-4DB0-8B02-2465EBCE3C35}">
      <dgm:prSet/>
      <dgm:spPr/>
      <dgm:t>
        <a:bodyPr/>
        <a:lstStyle/>
        <a:p>
          <a:endParaRPr lang="pl-PL"/>
        </a:p>
      </dgm:t>
    </dgm:pt>
    <dgm:pt modelId="{AA3D62BE-D1DE-4338-849D-3AC297D8A1AB}" type="sibTrans" cxnId="{AE6C5D5F-9E4F-4DB0-8B02-2465EBCE3C35}">
      <dgm:prSet/>
      <dgm:spPr/>
      <dgm:t>
        <a:bodyPr/>
        <a:lstStyle/>
        <a:p>
          <a:endParaRPr lang="pl-PL"/>
        </a:p>
      </dgm:t>
    </dgm:pt>
    <dgm:pt modelId="{9554B709-92F8-4188-85B3-E4883AEF4485}">
      <dgm:prSet phldrT="[Tekst]"/>
      <dgm:spPr/>
      <dgm:t>
        <a:bodyPr/>
        <a:lstStyle/>
        <a:p>
          <a:r>
            <a:rPr lang="pl-PL"/>
            <a:t>inwestor/właściciel instalacji</a:t>
          </a:r>
        </a:p>
      </dgm:t>
    </dgm:pt>
    <dgm:pt modelId="{98EDA668-4B3D-4F67-982C-531668F6CE49}" type="parTrans" cxnId="{3684B262-AE7C-4045-8CB6-8E7AD58BE49E}">
      <dgm:prSet/>
      <dgm:spPr/>
      <dgm:t>
        <a:bodyPr/>
        <a:lstStyle/>
        <a:p>
          <a:endParaRPr lang="pl-PL"/>
        </a:p>
      </dgm:t>
    </dgm:pt>
    <dgm:pt modelId="{F0FC1FE7-D879-4465-A20E-602B77DAE7CB}" type="sibTrans" cxnId="{3684B262-AE7C-4045-8CB6-8E7AD58BE49E}">
      <dgm:prSet/>
      <dgm:spPr/>
      <dgm:t>
        <a:bodyPr/>
        <a:lstStyle/>
        <a:p>
          <a:endParaRPr lang="pl-PL"/>
        </a:p>
      </dgm:t>
    </dgm:pt>
    <dgm:pt modelId="{B3163363-C972-47C1-90B6-9B92073D9457}">
      <dgm:prSet phldrT="[Tekst]"/>
      <dgm:spPr/>
      <dgm:t>
        <a:bodyPr/>
        <a:lstStyle/>
        <a:p>
          <a:r>
            <a:rPr lang="pl-PL"/>
            <a:t>moc instalacji</a:t>
          </a:r>
        </a:p>
      </dgm:t>
    </dgm:pt>
    <dgm:pt modelId="{549DBE51-FC2D-4887-B1D3-540D53A2B461}" type="parTrans" cxnId="{428998C7-42DF-4626-9DE7-C29C471ED1EE}">
      <dgm:prSet/>
      <dgm:spPr/>
      <dgm:t>
        <a:bodyPr/>
        <a:lstStyle/>
        <a:p>
          <a:endParaRPr lang="pl-PL"/>
        </a:p>
      </dgm:t>
    </dgm:pt>
    <dgm:pt modelId="{37B8864E-3A9C-4E87-8BA8-8DC5BE218045}" type="sibTrans" cxnId="{428998C7-42DF-4626-9DE7-C29C471ED1EE}">
      <dgm:prSet/>
      <dgm:spPr/>
      <dgm:t>
        <a:bodyPr/>
        <a:lstStyle/>
        <a:p>
          <a:endParaRPr lang="pl-PL"/>
        </a:p>
      </dgm:t>
    </dgm:pt>
    <dgm:pt modelId="{100FDA97-E50E-4E7C-8478-2BFEA6187D43}">
      <dgm:prSet phldrT="[Tekst]"/>
      <dgm:spPr/>
      <dgm:t>
        <a:bodyPr/>
        <a:lstStyle/>
        <a:p>
          <a:r>
            <a:rPr lang="pl-PL"/>
            <a:t>data rozpoczęcia wytwarzania energii elektrycznej</a:t>
          </a:r>
        </a:p>
      </dgm:t>
    </dgm:pt>
    <dgm:pt modelId="{0D08BEA1-8954-4EA1-8C31-23B937966D65}" type="parTrans" cxnId="{BE9DB9D8-A8D5-4FF7-8159-C392AC0EBA9F}">
      <dgm:prSet/>
      <dgm:spPr/>
      <dgm:t>
        <a:bodyPr/>
        <a:lstStyle/>
        <a:p>
          <a:endParaRPr lang="pl-PL"/>
        </a:p>
      </dgm:t>
    </dgm:pt>
    <dgm:pt modelId="{A28C97EA-AA27-4376-ABDC-2F24E2F0AE8B}" type="sibTrans" cxnId="{BE9DB9D8-A8D5-4FF7-8159-C392AC0EBA9F}">
      <dgm:prSet/>
      <dgm:spPr/>
      <dgm:t>
        <a:bodyPr/>
        <a:lstStyle/>
        <a:p>
          <a:endParaRPr lang="pl-PL"/>
        </a:p>
      </dgm:t>
    </dgm:pt>
    <dgm:pt modelId="{B75ED07C-A3A8-4019-BD70-7391E2160760}">
      <dgm:prSet phldrT="[Tekst]"/>
      <dgm:spPr/>
      <dgm:t>
        <a:bodyPr/>
        <a:lstStyle/>
        <a:p>
          <a:r>
            <a:rPr lang="pl-PL"/>
            <a:t>lokalizację instalacji</a:t>
          </a:r>
        </a:p>
      </dgm:t>
    </dgm:pt>
    <dgm:pt modelId="{D1EFCFC7-93BE-4206-8F03-36F837FB9765}" type="parTrans" cxnId="{453441C4-3919-4FE7-B472-C6EE201E7AA7}">
      <dgm:prSet/>
      <dgm:spPr/>
      <dgm:t>
        <a:bodyPr/>
        <a:lstStyle/>
        <a:p>
          <a:endParaRPr lang="pl-PL"/>
        </a:p>
      </dgm:t>
    </dgm:pt>
    <dgm:pt modelId="{519A4764-EE65-4963-B66B-C0EF0A15D048}" type="sibTrans" cxnId="{453441C4-3919-4FE7-B472-C6EE201E7AA7}">
      <dgm:prSet/>
      <dgm:spPr/>
      <dgm:t>
        <a:bodyPr/>
        <a:lstStyle/>
        <a:p>
          <a:endParaRPr lang="pl-PL"/>
        </a:p>
      </dgm:t>
    </dgm:pt>
    <dgm:pt modelId="{5951302B-2A82-47D0-8020-7A31309B15A9}">
      <dgm:prSet phldrT="[Tekst]"/>
      <dgm:spPr/>
      <dgm:t>
        <a:bodyPr/>
        <a:lstStyle/>
        <a:p>
          <a:r>
            <a:rPr lang="pl-PL"/>
            <a:t>Fotowoltaika na tle innych źródeł OZE</a:t>
          </a:r>
        </a:p>
      </dgm:t>
    </dgm:pt>
    <dgm:pt modelId="{A2AE48CA-6A41-40D0-9AE9-84656169710A}" type="parTrans" cxnId="{87758135-8B79-481B-B1C7-365D05D7E139}">
      <dgm:prSet/>
      <dgm:spPr/>
      <dgm:t>
        <a:bodyPr/>
        <a:lstStyle/>
        <a:p>
          <a:endParaRPr lang="pl-PL"/>
        </a:p>
      </dgm:t>
    </dgm:pt>
    <dgm:pt modelId="{0BAD6EB9-3613-4947-BCCE-504831E6D425}" type="sibTrans" cxnId="{87758135-8B79-481B-B1C7-365D05D7E139}">
      <dgm:prSet/>
      <dgm:spPr/>
      <dgm:t>
        <a:bodyPr/>
        <a:lstStyle/>
        <a:p>
          <a:endParaRPr lang="pl-PL"/>
        </a:p>
      </dgm:t>
    </dgm:pt>
    <dgm:pt modelId="{2719192E-E72D-4162-8227-BFCA92F50645}">
      <dgm:prSet phldrT="[Tekst]"/>
      <dgm:spPr/>
      <dgm:t>
        <a:bodyPr/>
        <a:lstStyle/>
        <a:p>
          <a:pPr rtl="0"/>
          <a:r>
            <a:rPr lang="pl-PL" b="0" i="0" baseline="0">
              <a:effectLst/>
            </a:rPr>
            <a:t>Skumulowana moc poszczególnych instalacji OZE w poszczególnych latach [MW]</a:t>
          </a:r>
          <a:endParaRPr lang="pl-PL" b="0"/>
        </a:p>
      </dgm:t>
    </dgm:pt>
    <dgm:pt modelId="{91E0F232-C089-46B5-8E2C-886C2F9DA32D}" type="parTrans" cxnId="{41EDCE3F-39AA-4199-8CD4-0D55B7EA8313}">
      <dgm:prSet/>
      <dgm:spPr/>
      <dgm:t>
        <a:bodyPr/>
        <a:lstStyle/>
        <a:p>
          <a:endParaRPr lang="pl-PL"/>
        </a:p>
      </dgm:t>
    </dgm:pt>
    <dgm:pt modelId="{17869575-3330-4126-B112-3BA35C65B8B3}" type="sibTrans" cxnId="{41EDCE3F-39AA-4199-8CD4-0D55B7EA8313}">
      <dgm:prSet/>
      <dgm:spPr/>
      <dgm:t>
        <a:bodyPr/>
        <a:lstStyle/>
        <a:p>
          <a:endParaRPr lang="pl-PL"/>
        </a:p>
      </dgm:t>
    </dgm:pt>
    <dgm:pt modelId="{63F064C5-C3BE-4B4E-B7BD-DF800C1BBA7E}">
      <dgm:prSet phldrT="[Tekst]"/>
      <dgm:spPr/>
      <dgm:t>
        <a:bodyPr/>
        <a:lstStyle/>
        <a:p>
          <a:pPr rtl="0"/>
          <a:r>
            <a:rPr lang="pl-PL"/>
            <a:t>Skumulowana moc poszczególnych źródeł OZE </a:t>
          </a:r>
        </a:p>
      </dgm:t>
    </dgm:pt>
    <dgm:pt modelId="{607FBFCA-5EE3-46A9-A9CB-CE5140BD60BC}" type="parTrans" cxnId="{6DB80A93-300A-4A95-86FC-E93E80BA5957}">
      <dgm:prSet/>
      <dgm:spPr/>
      <dgm:t>
        <a:bodyPr/>
        <a:lstStyle/>
        <a:p>
          <a:endParaRPr lang="pl-PL"/>
        </a:p>
      </dgm:t>
    </dgm:pt>
    <dgm:pt modelId="{C2C2947E-4915-4F29-98AB-3E586CF840D8}" type="sibTrans" cxnId="{6DB80A93-300A-4A95-86FC-E93E80BA5957}">
      <dgm:prSet/>
      <dgm:spPr/>
      <dgm:t>
        <a:bodyPr/>
        <a:lstStyle/>
        <a:p>
          <a:endParaRPr lang="pl-PL"/>
        </a:p>
      </dgm:t>
    </dgm:pt>
    <dgm:pt modelId="{2194292F-8B5C-4AAA-8A93-1D712382425C}">
      <dgm:prSet phldrT="[Tekst]"/>
      <dgm:spPr/>
      <dgm:t>
        <a:bodyPr/>
        <a:lstStyle/>
        <a:p>
          <a:r>
            <a:rPr lang="pl-PL"/>
            <a:t>Mapy</a:t>
          </a:r>
        </a:p>
      </dgm:t>
    </dgm:pt>
    <dgm:pt modelId="{E32DF992-AC87-4989-94E0-AFCAC0177351}" type="parTrans" cxnId="{F610605E-E338-4270-9AF9-B47D2732777F}">
      <dgm:prSet/>
      <dgm:spPr/>
      <dgm:t>
        <a:bodyPr/>
        <a:lstStyle/>
        <a:p>
          <a:endParaRPr lang="pl-PL"/>
        </a:p>
      </dgm:t>
    </dgm:pt>
    <dgm:pt modelId="{C436C101-EEB1-42A4-B9FC-BA24D4F063D0}" type="sibTrans" cxnId="{F610605E-E338-4270-9AF9-B47D2732777F}">
      <dgm:prSet/>
      <dgm:spPr/>
      <dgm:t>
        <a:bodyPr/>
        <a:lstStyle/>
        <a:p>
          <a:endParaRPr lang="pl-PL"/>
        </a:p>
      </dgm:t>
    </dgm:pt>
    <dgm:pt modelId="{2EFD81AE-8D50-4FA5-B864-F4F45FF7163F}">
      <dgm:prSet phldrT="[Tekst]"/>
      <dgm:spPr/>
      <dgm:t>
        <a:bodyPr/>
        <a:lstStyle/>
        <a:p>
          <a:r>
            <a:rPr lang="pl-PL" b="0" cap="none" spc="0">
              <a:ln w="12700">
                <a:noFill/>
                <a:prstDash val="solid"/>
              </a:ln>
              <a:solidFill>
                <a:sysClr val="windowText" lastClr="000000"/>
              </a:solidFill>
              <a:effectLst/>
            </a:rPr>
            <a:t>Mapa</a:t>
          </a:r>
          <a:r>
            <a:rPr lang="pl-PL" b="0" cap="none" spc="0" baseline="0">
              <a:ln w="12700">
                <a:noFill/>
                <a:prstDash val="solid"/>
              </a:ln>
              <a:solidFill>
                <a:sysClr val="windowText" lastClr="000000"/>
              </a:solidFill>
              <a:effectLst/>
            </a:rPr>
            <a:t> przedstawiająca wszystkie istniejące instalacje PV w bazie w podziale na województwa</a:t>
          </a:r>
          <a:endParaRPr lang="pl-PL" b="0">
            <a:solidFill>
              <a:sysClr val="windowText" lastClr="000000"/>
            </a:solidFill>
          </a:endParaRPr>
        </a:p>
      </dgm:t>
    </dgm:pt>
    <dgm:pt modelId="{9B4F02F5-AA61-416F-B02A-BD66A6C71F61}" type="parTrans" cxnId="{89589936-EF62-4381-970E-8ED456BA367B}">
      <dgm:prSet/>
      <dgm:spPr/>
      <dgm:t>
        <a:bodyPr/>
        <a:lstStyle/>
        <a:p>
          <a:endParaRPr lang="pl-PL"/>
        </a:p>
      </dgm:t>
    </dgm:pt>
    <dgm:pt modelId="{7D810AC2-F9DA-4824-888F-4D297EBF3E7B}" type="sibTrans" cxnId="{89589936-EF62-4381-970E-8ED456BA367B}">
      <dgm:prSet/>
      <dgm:spPr/>
      <dgm:t>
        <a:bodyPr/>
        <a:lstStyle/>
        <a:p>
          <a:endParaRPr lang="pl-PL"/>
        </a:p>
      </dgm:t>
    </dgm:pt>
    <dgm:pt modelId="{01131A0D-EFAE-4CFB-A666-37BF3EE8CB48}">
      <dgm:prSet phldrT="[Tekst]"/>
      <dgm:spPr/>
      <dgm:t>
        <a:bodyPr/>
        <a:lstStyle/>
        <a:p>
          <a:r>
            <a:rPr lang="pl-PL" b="0" cap="none" spc="0">
              <a:ln w="12700">
                <a:noFill/>
                <a:prstDash val="solid"/>
              </a:ln>
              <a:solidFill>
                <a:sysClr val="windowText" lastClr="000000"/>
              </a:solidFill>
              <a:effectLst/>
            </a:rPr>
            <a:t>Mapa przedstawiająca lokazlizacje siedzib właścicieli</a:t>
          </a:r>
          <a:r>
            <a:rPr lang="pl-PL" b="0" cap="none" spc="0" baseline="0">
              <a:ln w="12700">
                <a:noFill/>
                <a:prstDash val="solid"/>
              </a:ln>
              <a:solidFill>
                <a:sysClr val="windowText" lastClr="000000"/>
              </a:solidFill>
              <a:effectLst/>
            </a:rPr>
            <a:t> istniejących instalacji PV</a:t>
          </a:r>
          <a:endParaRPr lang="pl-PL" b="0">
            <a:solidFill>
              <a:sysClr val="windowText" lastClr="000000"/>
            </a:solidFill>
          </a:endParaRPr>
        </a:p>
      </dgm:t>
    </dgm:pt>
    <dgm:pt modelId="{7398693C-F464-46FD-AE52-4BFB4A5D4D61}" type="parTrans" cxnId="{D59DD950-8296-456E-9D6D-F2B3EF5DE122}">
      <dgm:prSet/>
      <dgm:spPr/>
      <dgm:t>
        <a:bodyPr/>
        <a:lstStyle/>
        <a:p>
          <a:endParaRPr lang="pl-PL"/>
        </a:p>
      </dgm:t>
    </dgm:pt>
    <dgm:pt modelId="{C3EB39BA-13C1-4D6A-905E-E1573C34D294}" type="sibTrans" cxnId="{D59DD950-8296-456E-9D6D-F2B3EF5DE122}">
      <dgm:prSet/>
      <dgm:spPr/>
      <dgm:t>
        <a:bodyPr/>
        <a:lstStyle/>
        <a:p>
          <a:endParaRPr lang="pl-PL"/>
        </a:p>
      </dgm:t>
    </dgm:pt>
    <dgm:pt modelId="{B60B5014-B555-444D-BF75-BCD9A54277B6}" type="pres">
      <dgm:prSet presAssocID="{B0579EA1-A493-4150-B536-A1F7B4D76392}" presName="vert0" presStyleCnt="0">
        <dgm:presLayoutVars>
          <dgm:dir/>
          <dgm:animOne val="branch"/>
          <dgm:animLvl val="lvl"/>
        </dgm:presLayoutVars>
      </dgm:prSet>
      <dgm:spPr/>
    </dgm:pt>
    <dgm:pt modelId="{B3FECB67-4F77-4AF2-A391-94B0AFCDC5E6}" type="pres">
      <dgm:prSet presAssocID="{1CB6C32B-88F2-46AB-8B22-450406E7A737}" presName="thickLine" presStyleLbl="alignNode1" presStyleIdx="0" presStyleCnt="4"/>
      <dgm:spPr/>
    </dgm:pt>
    <dgm:pt modelId="{204B2FDA-0B3B-46CA-9FC8-6A2442DC374F}" type="pres">
      <dgm:prSet presAssocID="{1CB6C32B-88F2-46AB-8B22-450406E7A737}" presName="horz1" presStyleCnt="0"/>
      <dgm:spPr/>
    </dgm:pt>
    <dgm:pt modelId="{1B55148F-059E-423F-BDCA-F29C09864B25}" type="pres">
      <dgm:prSet presAssocID="{1CB6C32B-88F2-46AB-8B22-450406E7A737}" presName="tx1" presStyleLbl="revTx" presStyleIdx="0" presStyleCnt="15"/>
      <dgm:spPr/>
    </dgm:pt>
    <dgm:pt modelId="{65114A39-1B3D-4ED6-AD01-69C9208B4ACE}" type="pres">
      <dgm:prSet presAssocID="{1CB6C32B-88F2-46AB-8B22-450406E7A737}" presName="vert1" presStyleCnt="0"/>
      <dgm:spPr/>
    </dgm:pt>
    <dgm:pt modelId="{A5C66078-2EA7-4602-BA84-83E9F8D4ACAE}" type="pres">
      <dgm:prSet presAssocID="{F8A95D65-6CCA-4E4F-A30E-39E5E7C7E6B8}" presName="vertSpace2a" presStyleCnt="0"/>
      <dgm:spPr/>
    </dgm:pt>
    <dgm:pt modelId="{24BB50EA-5FCA-47F4-9451-C1A92EFAA0E0}" type="pres">
      <dgm:prSet presAssocID="{F8A95D65-6CCA-4E4F-A30E-39E5E7C7E6B8}" presName="horz2" presStyleCnt="0"/>
      <dgm:spPr/>
    </dgm:pt>
    <dgm:pt modelId="{46E91F42-23CB-4D4F-8F89-1C008E269018}" type="pres">
      <dgm:prSet presAssocID="{F8A95D65-6CCA-4E4F-A30E-39E5E7C7E6B8}" presName="horzSpace2" presStyleCnt="0"/>
      <dgm:spPr/>
    </dgm:pt>
    <dgm:pt modelId="{E968BB63-F626-4A03-A627-E76F890FF7B7}" type="pres">
      <dgm:prSet presAssocID="{F8A95D65-6CCA-4E4F-A30E-39E5E7C7E6B8}" presName="tx2" presStyleLbl="revTx" presStyleIdx="1" presStyleCnt="15"/>
      <dgm:spPr/>
    </dgm:pt>
    <dgm:pt modelId="{EE076B80-7AB9-41C6-BB1D-6169C3C555BA}" type="pres">
      <dgm:prSet presAssocID="{F8A95D65-6CCA-4E4F-A30E-39E5E7C7E6B8}" presName="vert2" presStyleCnt="0"/>
      <dgm:spPr/>
    </dgm:pt>
    <dgm:pt modelId="{D6B8C478-0FC5-4A8F-A7B4-C924FA72AE7C}" type="pres">
      <dgm:prSet presAssocID="{F8A95D65-6CCA-4E4F-A30E-39E5E7C7E6B8}" presName="thinLine2b" presStyleLbl="callout" presStyleIdx="0" presStyleCnt="11"/>
      <dgm:spPr/>
    </dgm:pt>
    <dgm:pt modelId="{753099CB-DA44-4B7D-AEE9-7976E9AAC202}" type="pres">
      <dgm:prSet presAssocID="{F8A95D65-6CCA-4E4F-A30E-39E5E7C7E6B8}" presName="vertSpace2b" presStyleCnt="0"/>
      <dgm:spPr/>
    </dgm:pt>
    <dgm:pt modelId="{304E5DD4-300B-490E-B4B8-5E05A4A91248}" type="pres">
      <dgm:prSet presAssocID="{9554B709-92F8-4188-85B3-E4883AEF4485}" presName="horz2" presStyleCnt="0"/>
      <dgm:spPr/>
    </dgm:pt>
    <dgm:pt modelId="{13F9388E-9F86-447F-AB48-06F01A2AEDEB}" type="pres">
      <dgm:prSet presAssocID="{9554B709-92F8-4188-85B3-E4883AEF4485}" presName="horzSpace2" presStyleCnt="0"/>
      <dgm:spPr/>
    </dgm:pt>
    <dgm:pt modelId="{239C815B-F65F-4252-8532-48AE7102003F}" type="pres">
      <dgm:prSet presAssocID="{9554B709-92F8-4188-85B3-E4883AEF4485}" presName="tx2" presStyleLbl="revTx" presStyleIdx="2" presStyleCnt="15"/>
      <dgm:spPr/>
    </dgm:pt>
    <dgm:pt modelId="{80D7419A-6ADB-48DC-A4D2-5DE2701517D8}" type="pres">
      <dgm:prSet presAssocID="{9554B709-92F8-4188-85B3-E4883AEF4485}" presName="vert2" presStyleCnt="0"/>
      <dgm:spPr/>
    </dgm:pt>
    <dgm:pt modelId="{E0B862CF-46D0-4ED4-9914-32B66F3A64D7}" type="pres">
      <dgm:prSet presAssocID="{9554B709-92F8-4188-85B3-E4883AEF4485}" presName="thinLine2b" presStyleLbl="callout" presStyleIdx="1" presStyleCnt="11"/>
      <dgm:spPr/>
    </dgm:pt>
    <dgm:pt modelId="{0B6367E2-5A91-4C09-8E81-952D2B2A2800}" type="pres">
      <dgm:prSet presAssocID="{9554B709-92F8-4188-85B3-E4883AEF4485}" presName="vertSpace2b" presStyleCnt="0"/>
      <dgm:spPr/>
    </dgm:pt>
    <dgm:pt modelId="{1FFAB80E-A05E-4CF6-877A-7ACB534BF3FA}" type="pres">
      <dgm:prSet presAssocID="{B3163363-C972-47C1-90B6-9B92073D9457}" presName="horz2" presStyleCnt="0"/>
      <dgm:spPr/>
    </dgm:pt>
    <dgm:pt modelId="{76CDC386-4BE8-4442-B6B6-513657F17C75}" type="pres">
      <dgm:prSet presAssocID="{B3163363-C972-47C1-90B6-9B92073D9457}" presName="horzSpace2" presStyleCnt="0"/>
      <dgm:spPr/>
    </dgm:pt>
    <dgm:pt modelId="{5BE51277-2141-4B8D-9D9A-A4C9610E2260}" type="pres">
      <dgm:prSet presAssocID="{B3163363-C972-47C1-90B6-9B92073D9457}" presName="tx2" presStyleLbl="revTx" presStyleIdx="3" presStyleCnt="15"/>
      <dgm:spPr/>
    </dgm:pt>
    <dgm:pt modelId="{BBA79E00-85A3-40C2-BCFA-2938B73A937C}" type="pres">
      <dgm:prSet presAssocID="{B3163363-C972-47C1-90B6-9B92073D9457}" presName="vert2" presStyleCnt="0"/>
      <dgm:spPr/>
    </dgm:pt>
    <dgm:pt modelId="{B8C757D8-2B32-4243-A813-FAFB7E747675}" type="pres">
      <dgm:prSet presAssocID="{B3163363-C972-47C1-90B6-9B92073D9457}" presName="thinLine2b" presStyleLbl="callout" presStyleIdx="2" presStyleCnt="11"/>
      <dgm:spPr/>
    </dgm:pt>
    <dgm:pt modelId="{A3342C96-B433-4E87-972A-9926C7AE9F52}" type="pres">
      <dgm:prSet presAssocID="{B3163363-C972-47C1-90B6-9B92073D9457}" presName="vertSpace2b" presStyleCnt="0"/>
      <dgm:spPr/>
    </dgm:pt>
    <dgm:pt modelId="{30B0F988-4C50-4175-842E-DB8B47C5DCA7}" type="pres">
      <dgm:prSet presAssocID="{100FDA97-E50E-4E7C-8478-2BFEA6187D43}" presName="horz2" presStyleCnt="0"/>
      <dgm:spPr/>
    </dgm:pt>
    <dgm:pt modelId="{5F4B6E2B-6980-4B14-A8A8-BC97AA1674B8}" type="pres">
      <dgm:prSet presAssocID="{100FDA97-E50E-4E7C-8478-2BFEA6187D43}" presName="horzSpace2" presStyleCnt="0"/>
      <dgm:spPr/>
    </dgm:pt>
    <dgm:pt modelId="{922B7BDD-D2E1-4000-ACA8-5BC4158614C4}" type="pres">
      <dgm:prSet presAssocID="{100FDA97-E50E-4E7C-8478-2BFEA6187D43}" presName="tx2" presStyleLbl="revTx" presStyleIdx="4" presStyleCnt="15"/>
      <dgm:spPr/>
    </dgm:pt>
    <dgm:pt modelId="{1625F5AF-15ED-4BBB-845A-A9E815FF9438}" type="pres">
      <dgm:prSet presAssocID="{100FDA97-E50E-4E7C-8478-2BFEA6187D43}" presName="vert2" presStyleCnt="0"/>
      <dgm:spPr/>
    </dgm:pt>
    <dgm:pt modelId="{51B94992-BF9D-4EEE-9B8D-F5D209BD1636}" type="pres">
      <dgm:prSet presAssocID="{100FDA97-E50E-4E7C-8478-2BFEA6187D43}" presName="thinLine2b" presStyleLbl="callout" presStyleIdx="3" presStyleCnt="11"/>
      <dgm:spPr/>
    </dgm:pt>
    <dgm:pt modelId="{E4A2EEA9-7DCD-4C22-8A28-0BD135064B55}" type="pres">
      <dgm:prSet presAssocID="{100FDA97-E50E-4E7C-8478-2BFEA6187D43}" presName="vertSpace2b" presStyleCnt="0"/>
      <dgm:spPr/>
    </dgm:pt>
    <dgm:pt modelId="{B5FF28E2-4CBA-4555-B227-7158508FD938}" type="pres">
      <dgm:prSet presAssocID="{02CCA218-C7F0-4A14-91B9-1F40FB518121}" presName="thickLine" presStyleLbl="alignNode1" presStyleIdx="1" presStyleCnt="4"/>
      <dgm:spPr/>
    </dgm:pt>
    <dgm:pt modelId="{596B4304-43C2-4593-9648-00EA802B350D}" type="pres">
      <dgm:prSet presAssocID="{02CCA218-C7F0-4A14-91B9-1F40FB518121}" presName="horz1" presStyleCnt="0"/>
      <dgm:spPr/>
    </dgm:pt>
    <dgm:pt modelId="{D6ACEEA1-FF0A-41D4-93A8-878FA8D6BC8E}" type="pres">
      <dgm:prSet presAssocID="{02CCA218-C7F0-4A14-91B9-1F40FB518121}" presName="tx1" presStyleLbl="revTx" presStyleIdx="5" presStyleCnt="15"/>
      <dgm:spPr/>
    </dgm:pt>
    <dgm:pt modelId="{C1C4080F-CA32-4125-8263-1850AEF1E282}" type="pres">
      <dgm:prSet presAssocID="{02CCA218-C7F0-4A14-91B9-1F40FB518121}" presName="vert1" presStyleCnt="0"/>
      <dgm:spPr/>
    </dgm:pt>
    <dgm:pt modelId="{BEF7BB75-9CCB-4742-853F-5D7B0BDFB376}" type="pres">
      <dgm:prSet presAssocID="{7AB467AF-249F-46C2-8D5D-2759547490C4}" presName="vertSpace2a" presStyleCnt="0"/>
      <dgm:spPr/>
    </dgm:pt>
    <dgm:pt modelId="{D59EEDD8-AB87-4ED1-B966-AA41D5EF8AD3}" type="pres">
      <dgm:prSet presAssocID="{7AB467AF-249F-46C2-8D5D-2759547490C4}" presName="horz2" presStyleCnt="0"/>
      <dgm:spPr/>
    </dgm:pt>
    <dgm:pt modelId="{3878D555-9BD1-486E-B1CD-DE986379EA65}" type="pres">
      <dgm:prSet presAssocID="{7AB467AF-249F-46C2-8D5D-2759547490C4}" presName="horzSpace2" presStyleCnt="0"/>
      <dgm:spPr/>
    </dgm:pt>
    <dgm:pt modelId="{FFE9FB32-1A35-4FDB-BD84-FEC6A5D2723B}" type="pres">
      <dgm:prSet presAssocID="{7AB467AF-249F-46C2-8D5D-2759547490C4}" presName="tx2" presStyleLbl="revTx" presStyleIdx="6" presStyleCnt="15"/>
      <dgm:spPr/>
    </dgm:pt>
    <dgm:pt modelId="{BEBABAB9-B608-47ED-B0AD-DAC1243C74EE}" type="pres">
      <dgm:prSet presAssocID="{7AB467AF-249F-46C2-8D5D-2759547490C4}" presName="vert2" presStyleCnt="0"/>
      <dgm:spPr/>
    </dgm:pt>
    <dgm:pt modelId="{496CE3FE-ABC8-4018-8A5D-EFD7747A61FD}" type="pres">
      <dgm:prSet presAssocID="{7AB467AF-249F-46C2-8D5D-2759547490C4}" presName="thinLine2b" presStyleLbl="callout" presStyleIdx="4" presStyleCnt="11"/>
      <dgm:spPr/>
    </dgm:pt>
    <dgm:pt modelId="{66F17A0D-EDDB-4D5B-AE41-C629AA7D0E9E}" type="pres">
      <dgm:prSet presAssocID="{7AB467AF-249F-46C2-8D5D-2759547490C4}" presName="vertSpace2b" presStyleCnt="0"/>
      <dgm:spPr/>
    </dgm:pt>
    <dgm:pt modelId="{EA90E1DC-26A4-4CBC-B942-C32BE4FF7E05}" type="pres">
      <dgm:prSet presAssocID="{5F2D4ABB-7258-422A-8400-99C86F8F1752}" presName="horz2" presStyleCnt="0"/>
      <dgm:spPr/>
    </dgm:pt>
    <dgm:pt modelId="{832BA266-24A2-44CB-B2B5-A4D7ACC33E3C}" type="pres">
      <dgm:prSet presAssocID="{5F2D4ABB-7258-422A-8400-99C86F8F1752}" presName="horzSpace2" presStyleCnt="0"/>
      <dgm:spPr/>
    </dgm:pt>
    <dgm:pt modelId="{0A843ED7-393A-443F-9322-7115A3152F35}" type="pres">
      <dgm:prSet presAssocID="{5F2D4ABB-7258-422A-8400-99C86F8F1752}" presName="tx2" presStyleLbl="revTx" presStyleIdx="7" presStyleCnt="15"/>
      <dgm:spPr/>
    </dgm:pt>
    <dgm:pt modelId="{D9AD0C66-209D-438E-93AF-577E68D36A3E}" type="pres">
      <dgm:prSet presAssocID="{5F2D4ABB-7258-422A-8400-99C86F8F1752}" presName="vert2" presStyleCnt="0"/>
      <dgm:spPr/>
    </dgm:pt>
    <dgm:pt modelId="{FFDBB292-D296-457E-B986-FD661169B24C}" type="pres">
      <dgm:prSet presAssocID="{5F2D4ABB-7258-422A-8400-99C86F8F1752}" presName="thinLine2b" presStyleLbl="callout" presStyleIdx="5" presStyleCnt="11"/>
      <dgm:spPr/>
    </dgm:pt>
    <dgm:pt modelId="{1FE6AAB8-20B9-4913-AE9D-90C55AFD6B91}" type="pres">
      <dgm:prSet presAssocID="{5F2D4ABB-7258-422A-8400-99C86F8F1752}" presName="vertSpace2b" presStyleCnt="0"/>
      <dgm:spPr/>
    </dgm:pt>
    <dgm:pt modelId="{F4583916-A6A5-48D0-9EF9-49778BE10270}" type="pres">
      <dgm:prSet presAssocID="{B75ED07C-A3A8-4019-BD70-7391E2160760}" presName="horz2" presStyleCnt="0"/>
      <dgm:spPr/>
    </dgm:pt>
    <dgm:pt modelId="{B7C8A112-0545-41AA-B3F4-55D06322A336}" type="pres">
      <dgm:prSet presAssocID="{B75ED07C-A3A8-4019-BD70-7391E2160760}" presName="horzSpace2" presStyleCnt="0"/>
      <dgm:spPr/>
    </dgm:pt>
    <dgm:pt modelId="{6F9F0316-F670-47F3-BEFD-9243A51A8013}" type="pres">
      <dgm:prSet presAssocID="{B75ED07C-A3A8-4019-BD70-7391E2160760}" presName="tx2" presStyleLbl="revTx" presStyleIdx="8" presStyleCnt="15"/>
      <dgm:spPr/>
    </dgm:pt>
    <dgm:pt modelId="{350FB82B-A3E8-493A-B884-80E3647FC2A8}" type="pres">
      <dgm:prSet presAssocID="{B75ED07C-A3A8-4019-BD70-7391E2160760}" presName="vert2" presStyleCnt="0"/>
      <dgm:spPr/>
    </dgm:pt>
    <dgm:pt modelId="{89E4B533-8528-43DA-BA15-162B21144446}" type="pres">
      <dgm:prSet presAssocID="{B75ED07C-A3A8-4019-BD70-7391E2160760}" presName="thinLine2b" presStyleLbl="callout" presStyleIdx="6" presStyleCnt="11"/>
      <dgm:spPr/>
    </dgm:pt>
    <dgm:pt modelId="{7AE34E36-D467-46B5-9055-F0D6233E3971}" type="pres">
      <dgm:prSet presAssocID="{B75ED07C-A3A8-4019-BD70-7391E2160760}" presName="vertSpace2b" presStyleCnt="0"/>
      <dgm:spPr/>
    </dgm:pt>
    <dgm:pt modelId="{B8561BF4-9A09-4FE8-B977-7F399BEA88D3}" type="pres">
      <dgm:prSet presAssocID="{5951302B-2A82-47D0-8020-7A31309B15A9}" presName="thickLine" presStyleLbl="alignNode1" presStyleIdx="2" presStyleCnt="4"/>
      <dgm:spPr/>
    </dgm:pt>
    <dgm:pt modelId="{521E4C2E-FA44-4A20-BD98-16D53D3F57CE}" type="pres">
      <dgm:prSet presAssocID="{5951302B-2A82-47D0-8020-7A31309B15A9}" presName="horz1" presStyleCnt="0"/>
      <dgm:spPr/>
    </dgm:pt>
    <dgm:pt modelId="{8AA797A4-5E7B-4FFB-9B92-B839DFBB0D95}" type="pres">
      <dgm:prSet presAssocID="{5951302B-2A82-47D0-8020-7A31309B15A9}" presName="tx1" presStyleLbl="revTx" presStyleIdx="9" presStyleCnt="15" custScaleY="65797"/>
      <dgm:spPr/>
    </dgm:pt>
    <dgm:pt modelId="{EECBCA6C-4418-418C-B2E9-45CD3B7CECAC}" type="pres">
      <dgm:prSet presAssocID="{5951302B-2A82-47D0-8020-7A31309B15A9}" presName="vert1" presStyleCnt="0"/>
      <dgm:spPr/>
    </dgm:pt>
    <dgm:pt modelId="{32B5ABDE-5D31-4FF8-B47D-A9482E0182F0}" type="pres">
      <dgm:prSet presAssocID="{2719192E-E72D-4162-8227-BFCA92F50645}" presName="vertSpace2a" presStyleCnt="0"/>
      <dgm:spPr/>
    </dgm:pt>
    <dgm:pt modelId="{C2F07535-18AF-4243-9C0B-EDB131324550}" type="pres">
      <dgm:prSet presAssocID="{2719192E-E72D-4162-8227-BFCA92F50645}" presName="horz2" presStyleCnt="0"/>
      <dgm:spPr/>
    </dgm:pt>
    <dgm:pt modelId="{09E1D239-9043-453A-9F51-CE8950DB0A23}" type="pres">
      <dgm:prSet presAssocID="{2719192E-E72D-4162-8227-BFCA92F50645}" presName="horzSpace2" presStyleCnt="0"/>
      <dgm:spPr/>
    </dgm:pt>
    <dgm:pt modelId="{02E9AD92-B331-4BEE-B97A-C6A83E3D7F2D}" type="pres">
      <dgm:prSet presAssocID="{2719192E-E72D-4162-8227-BFCA92F50645}" presName="tx2" presStyleLbl="revTx" presStyleIdx="10" presStyleCnt="15"/>
      <dgm:spPr/>
    </dgm:pt>
    <dgm:pt modelId="{A4FC8682-10FC-4BF7-825A-DAAFD82BADFA}" type="pres">
      <dgm:prSet presAssocID="{2719192E-E72D-4162-8227-BFCA92F50645}" presName="vert2" presStyleCnt="0"/>
      <dgm:spPr/>
    </dgm:pt>
    <dgm:pt modelId="{36EDCC8D-4A18-4F0A-897F-31A076C2FB21}" type="pres">
      <dgm:prSet presAssocID="{2719192E-E72D-4162-8227-BFCA92F50645}" presName="thinLine2b" presStyleLbl="callout" presStyleIdx="7" presStyleCnt="11"/>
      <dgm:spPr/>
    </dgm:pt>
    <dgm:pt modelId="{B1513A86-01DB-4BA5-AAD6-2058AEC54302}" type="pres">
      <dgm:prSet presAssocID="{2719192E-E72D-4162-8227-BFCA92F50645}" presName="vertSpace2b" presStyleCnt="0"/>
      <dgm:spPr/>
    </dgm:pt>
    <dgm:pt modelId="{2C3B727D-5278-416E-ABDC-22C63F69D8F2}" type="pres">
      <dgm:prSet presAssocID="{63F064C5-C3BE-4B4E-B7BD-DF800C1BBA7E}" presName="horz2" presStyleCnt="0"/>
      <dgm:spPr/>
    </dgm:pt>
    <dgm:pt modelId="{BC9FD562-157F-465C-8781-813F2BB5795D}" type="pres">
      <dgm:prSet presAssocID="{63F064C5-C3BE-4B4E-B7BD-DF800C1BBA7E}" presName="horzSpace2" presStyleCnt="0"/>
      <dgm:spPr/>
    </dgm:pt>
    <dgm:pt modelId="{AAB5483F-CAD4-4913-8D9F-FCB9F959FC94}" type="pres">
      <dgm:prSet presAssocID="{63F064C5-C3BE-4B4E-B7BD-DF800C1BBA7E}" presName="tx2" presStyleLbl="revTx" presStyleIdx="11" presStyleCnt="15"/>
      <dgm:spPr/>
    </dgm:pt>
    <dgm:pt modelId="{25F2BC0A-3813-4C9D-9187-6003400688A6}" type="pres">
      <dgm:prSet presAssocID="{63F064C5-C3BE-4B4E-B7BD-DF800C1BBA7E}" presName="vert2" presStyleCnt="0"/>
      <dgm:spPr/>
    </dgm:pt>
    <dgm:pt modelId="{328F807D-5AA1-4892-8FDF-5214E01BE0EF}" type="pres">
      <dgm:prSet presAssocID="{63F064C5-C3BE-4B4E-B7BD-DF800C1BBA7E}" presName="thinLine2b" presStyleLbl="callout" presStyleIdx="8" presStyleCnt="11"/>
      <dgm:spPr/>
    </dgm:pt>
    <dgm:pt modelId="{262730BE-5DFB-4330-90A8-AC2BAB4B8E1D}" type="pres">
      <dgm:prSet presAssocID="{63F064C5-C3BE-4B4E-B7BD-DF800C1BBA7E}" presName="vertSpace2b" presStyleCnt="0"/>
      <dgm:spPr/>
    </dgm:pt>
    <dgm:pt modelId="{4251F9C2-C81B-423A-92A0-262F388CEC16}" type="pres">
      <dgm:prSet presAssocID="{2194292F-8B5C-4AAA-8A93-1D712382425C}" presName="thickLine" presStyleLbl="alignNode1" presStyleIdx="3" presStyleCnt="4"/>
      <dgm:spPr/>
    </dgm:pt>
    <dgm:pt modelId="{04E238CB-BD4A-45B6-B489-1DA02326FF96}" type="pres">
      <dgm:prSet presAssocID="{2194292F-8B5C-4AAA-8A93-1D712382425C}" presName="horz1" presStyleCnt="0"/>
      <dgm:spPr/>
    </dgm:pt>
    <dgm:pt modelId="{7EC8CD5F-F23C-4F83-BA21-9F22A4D73655}" type="pres">
      <dgm:prSet presAssocID="{2194292F-8B5C-4AAA-8A93-1D712382425C}" presName="tx1" presStyleLbl="revTx" presStyleIdx="12" presStyleCnt="15"/>
      <dgm:spPr/>
    </dgm:pt>
    <dgm:pt modelId="{599C6688-F225-48B2-B885-7ABD94692960}" type="pres">
      <dgm:prSet presAssocID="{2194292F-8B5C-4AAA-8A93-1D712382425C}" presName="vert1" presStyleCnt="0"/>
      <dgm:spPr/>
    </dgm:pt>
    <dgm:pt modelId="{86DF23D5-3897-4F78-8A81-517D81EF92BC}" type="pres">
      <dgm:prSet presAssocID="{2EFD81AE-8D50-4FA5-B864-F4F45FF7163F}" presName="vertSpace2a" presStyleCnt="0"/>
      <dgm:spPr/>
    </dgm:pt>
    <dgm:pt modelId="{DCD6A7C3-35DC-4007-BE80-EC3EE211B7EA}" type="pres">
      <dgm:prSet presAssocID="{2EFD81AE-8D50-4FA5-B864-F4F45FF7163F}" presName="horz2" presStyleCnt="0"/>
      <dgm:spPr/>
    </dgm:pt>
    <dgm:pt modelId="{D11C9F2A-7C16-4DBC-9062-6FEA13773B4B}" type="pres">
      <dgm:prSet presAssocID="{2EFD81AE-8D50-4FA5-B864-F4F45FF7163F}" presName="horzSpace2" presStyleCnt="0"/>
      <dgm:spPr/>
    </dgm:pt>
    <dgm:pt modelId="{F7817350-3DD6-4DE7-955A-13A3E28FD6EE}" type="pres">
      <dgm:prSet presAssocID="{2EFD81AE-8D50-4FA5-B864-F4F45FF7163F}" presName="tx2" presStyleLbl="revTx" presStyleIdx="13" presStyleCnt="15"/>
      <dgm:spPr/>
    </dgm:pt>
    <dgm:pt modelId="{6461158F-A4A3-4C62-AD6D-51CC61A93695}" type="pres">
      <dgm:prSet presAssocID="{2EFD81AE-8D50-4FA5-B864-F4F45FF7163F}" presName="vert2" presStyleCnt="0"/>
      <dgm:spPr/>
    </dgm:pt>
    <dgm:pt modelId="{E508890F-89A4-420D-89F5-64713ADF8136}" type="pres">
      <dgm:prSet presAssocID="{2EFD81AE-8D50-4FA5-B864-F4F45FF7163F}" presName="thinLine2b" presStyleLbl="callout" presStyleIdx="9" presStyleCnt="11"/>
      <dgm:spPr/>
    </dgm:pt>
    <dgm:pt modelId="{BE83F24F-A0DE-4BB7-BD43-B436939BEB4C}" type="pres">
      <dgm:prSet presAssocID="{2EFD81AE-8D50-4FA5-B864-F4F45FF7163F}" presName="vertSpace2b" presStyleCnt="0"/>
      <dgm:spPr/>
    </dgm:pt>
    <dgm:pt modelId="{DF676B01-1EF6-4D09-92DE-5E685838BE5D}" type="pres">
      <dgm:prSet presAssocID="{01131A0D-EFAE-4CFB-A666-37BF3EE8CB48}" presName="horz2" presStyleCnt="0"/>
      <dgm:spPr/>
    </dgm:pt>
    <dgm:pt modelId="{DB630187-A243-463A-A60F-67E0AF048CFE}" type="pres">
      <dgm:prSet presAssocID="{01131A0D-EFAE-4CFB-A666-37BF3EE8CB48}" presName="horzSpace2" presStyleCnt="0"/>
      <dgm:spPr/>
    </dgm:pt>
    <dgm:pt modelId="{C293D3CF-115B-4654-833A-71D79C4EABA6}" type="pres">
      <dgm:prSet presAssocID="{01131A0D-EFAE-4CFB-A666-37BF3EE8CB48}" presName="tx2" presStyleLbl="revTx" presStyleIdx="14" presStyleCnt="15"/>
      <dgm:spPr/>
    </dgm:pt>
    <dgm:pt modelId="{D0A9D516-4F5A-414E-B1D6-B0671AFD8E9D}" type="pres">
      <dgm:prSet presAssocID="{01131A0D-EFAE-4CFB-A666-37BF3EE8CB48}" presName="vert2" presStyleCnt="0"/>
      <dgm:spPr/>
    </dgm:pt>
    <dgm:pt modelId="{FEA501DC-4C67-42B5-B3A6-838987E50F77}" type="pres">
      <dgm:prSet presAssocID="{01131A0D-EFAE-4CFB-A666-37BF3EE8CB48}" presName="thinLine2b" presStyleLbl="callout" presStyleIdx="10" presStyleCnt="11"/>
      <dgm:spPr/>
    </dgm:pt>
    <dgm:pt modelId="{200F778C-3FF0-43C9-84F2-941D69388E18}" type="pres">
      <dgm:prSet presAssocID="{01131A0D-EFAE-4CFB-A666-37BF3EE8CB48}" presName="vertSpace2b" presStyleCnt="0"/>
      <dgm:spPr/>
    </dgm:pt>
  </dgm:ptLst>
  <dgm:cxnLst>
    <dgm:cxn modelId="{4B725506-5202-422C-B33E-2AA1346C56EC}" type="presOf" srcId="{2719192E-E72D-4162-8227-BFCA92F50645}" destId="{02E9AD92-B331-4BEE-B97A-C6A83E3D7F2D}" srcOrd="0" destOrd="0" presId="urn:microsoft.com/office/officeart/2008/layout/LinedList"/>
    <dgm:cxn modelId="{1694171C-26D8-4438-8A2B-17E09C2F4294}" type="presOf" srcId="{9554B709-92F8-4188-85B3-E4883AEF4485}" destId="{239C815B-F65F-4252-8532-48AE7102003F}" srcOrd="0" destOrd="0" presId="urn:microsoft.com/office/officeart/2008/layout/LinedList"/>
    <dgm:cxn modelId="{E7ABE01D-8546-4C6C-824A-0A72A213E776}" type="presOf" srcId="{63F064C5-C3BE-4B4E-B7BD-DF800C1BBA7E}" destId="{AAB5483F-CAD4-4913-8D9F-FCB9F959FC94}" srcOrd="0" destOrd="0" presId="urn:microsoft.com/office/officeart/2008/layout/LinedList"/>
    <dgm:cxn modelId="{6C0AA51F-7F35-4EE1-BB06-62B65B8E878D}" srcId="{B0579EA1-A493-4150-B536-A1F7B4D76392}" destId="{02CCA218-C7F0-4A14-91B9-1F40FB518121}" srcOrd="1" destOrd="0" parTransId="{1EDCAFF0-8720-458B-94FD-98C661D2E28D}" sibTransId="{14B62465-AD82-4214-BEB4-2ADB0A71AF5F}"/>
    <dgm:cxn modelId="{87758135-8B79-481B-B1C7-365D05D7E139}" srcId="{B0579EA1-A493-4150-B536-A1F7B4D76392}" destId="{5951302B-2A82-47D0-8020-7A31309B15A9}" srcOrd="2" destOrd="0" parTransId="{A2AE48CA-6A41-40D0-9AE9-84656169710A}" sibTransId="{0BAD6EB9-3613-4947-BCCE-504831E6D425}"/>
    <dgm:cxn modelId="{89589936-EF62-4381-970E-8ED456BA367B}" srcId="{2194292F-8B5C-4AAA-8A93-1D712382425C}" destId="{2EFD81AE-8D50-4FA5-B864-F4F45FF7163F}" srcOrd="0" destOrd="0" parTransId="{9B4F02F5-AA61-416F-B02A-BD66A6C71F61}" sibTransId="{7D810AC2-F9DA-4824-888F-4D297EBF3E7B}"/>
    <dgm:cxn modelId="{41EDCE3F-39AA-4199-8CD4-0D55B7EA8313}" srcId="{5951302B-2A82-47D0-8020-7A31309B15A9}" destId="{2719192E-E72D-4162-8227-BFCA92F50645}" srcOrd="0" destOrd="0" parTransId="{91E0F232-C089-46B5-8E2C-886C2F9DA32D}" sibTransId="{17869575-3330-4126-B112-3BA35C65B8B3}"/>
    <dgm:cxn modelId="{F610605E-E338-4270-9AF9-B47D2732777F}" srcId="{B0579EA1-A493-4150-B536-A1F7B4D76392}" destId="{2194292F-8B5C-4AAA-8A93-1D712382425C}" srcOrd="3" destOrd="0" parTransId="{E32DF992-AC87-4989-94E0-AFCAC0177351}" sibTransId="{C436C101-EEB1-42A4-B9FC-BA24D4F063D0}"/>
    <dgm:cxn modelId="{AE6C5D5F-9E4F-4DB0-8B02-2465EBCE3C35}" srcId="{02CCA218-C7F0-4A14-91B9-1F40FB518121}" destId="{5F2D4ABB-7258-422A-8400-99C86F8F1752}" srcOrd="1" destOrd="0" parTransId="{0C10DFD6-6CC8-4923-A8D4-5B1848EBC6C6}" sibTransId="{AA3D62BE-D1DE-4338-849D-3AC297D8A1AB}"/>
    <dgm:cxn modelId="{3684B262-AE7C-4045-8CB6-8E7AD58BE49E}" srcId="{1CB6C32B-88F2-46AB-8B22-450406E7A737}" destId="{9554B709-92F8-4188-85B3-E4883AEF4485}" srcOrd="1" destOrd="0" parTransId="{98EDA668-4B3D-4F67-982C-531668F6CE49}" sibTransId="{F0FC1FE7-D879-4465-A20E-602B77DAE7CB}"/>
    <dgm:cxn modelId="{68F45945-CD80-4D0E-A74A-DF8C28406C33}" type="presOf" srcId="{1CB6C32B-88F2-46AB-8B22-450406E7A737}" destId="{1B55148F-059E-423F-BDCA-F29C09864B25}" srcOrd="0" destOrd="0" presId="urn:microsoft.com/office/officeart/2008/layout/LinedList"/>
    <dgm:cxn modelId="{3DDDC349-EFE9-4D96-83A6-56406CEB312D}" type="presOf" srcId="{B3163363-C972-47C1-90B6-9B92073D9457}" destId="{5BE51277-2141-4B8D-9D9A-A4C9610E2260}" srcOrd="0" destOrd="0" presId="urn:microsoft.com/office/officeart/2008/layout/LinedList"/>
    <dgm:cxn modelId="{CEB9136D-19B7-47D9-86B2-6C23402E3737}" type="presOf" srcId="{2194292F-8B5C-4AAA-8A93-1D712382425C}" destId="{7EC8CD5F-F23C-4F83-BA21-9F22A4D73655}" srcOrd="0" destOrd="0" presId="urn:microsoft.com/office/officeart/2008/layout/LinedList"/>
    <dgm:cxn modelId="{D59DD950-8296-456E-9D6D-F2B3EF5DE122}" srcId="{2194292F-8B5C-4AAA-8A93-1D712382425C}" destId="{01131A0D-EFAE-4CFB-A666-37BF3EE8CB48}" srcOrd="1" destOrd="0" parTransId="{7398693C-F464-46FD-AE52-4BFB4A5D4D61}" sibTransId="{C3EB39BA-13C1-4D6A-905E-E1573C34D294}"/>
    <dgm:cxn modelId="{4AB9C574-8D76-4BBF-9038-951F3397ACD4}" type="presOf" srcId="{7AB467AF-249F-46C2-8D5D-2759547490C4}" destId="{FFE9FB32-1A35-4FDB-BD84-FEC6A5D2723B}" srcOrd="0" destOrd="0" presId="urn:microsoft.com/office/officeart/2008/layout/LinedList"/>
    <dgm:cxn modelId="{BC474C76-6894-475A-A121-372F0752710A}" type="presOf" srcId="{2EFD81AE-8D50-4FA5-B864-F4F45FF7163F}" destId="{F7817350-3DD6-4DE7-955A-13A3E28FD6EE}" srcOrd="0" destOrd="0" presId="urn:microsoft.com/office/officeart/2008/layout/LinedList"/>
    <dgm:cxn modelId="{BCC89377-BF82-4C1A-A5BF-405EF8E139DC}" type="presOf" srcId="{100FDA97-E50E-4E7C-8478-2BFEA6187D43}" destId="{922B7BDD-D2E1-4000-ACA8-5BC4158614C4}" srcOrd="0" destOrd="0" presId="urn:microsoft.com/office/officeart/2008/layout/LinedList"/>
    <dgm:cxn modelId="{CCDB618C-30D9-40B5-B309-FD4DF64691CA}" type="presOf" srcId="{B75ED07C-A3A8-4019-BD70-7391E2160760}" destId="{6F9F0316-F670-47F3-BEFD-9243A51A8013}" srcOrd="0" destOrd="0" presId="urn:microsoft.com/office/officeart/2008/layout/LinedList"/>
    <dgm:cxn modelId="{6DB80A93-300A-4A95-86FC-E93E80BA5957}" srcId="{5951302B-2A82-47D0-8020-7A31309B15A9}" destId="{63F064C5-C3BE-4B4E-B7BD-DF800C1BBA7E}" srcOrd="1" destOrd="0" parTransId="{607FBFCA-5EE3-46A9-A9CB-CE5140BD60BC}" sibTransId="{C2C2947E-4915-4F29-98AB-3E586CF840D8}"/>
    <dgm:cxn modelId="{89182FBC-1B48-46A8-B5C6-C09419FB95B0}" type="presOf" srcId="{01131A0D-EFAE-4CFB-A666-37BF3EE8CB48}" destId="{C293D3CF-115B-4654-833A-71D79C4EABA6}" srcOrd="0" destOrd="0" presId="urn:microsoft.com/office/officeart/2008/layout/LinedList"/>
    <dgm:cxn modelId="{B08D95BC-ADEF-4369-94F5-AD532B838701}" type="presOf" srcId="{5951302B-2A82-47D0-8020-7A31309B15A9}" destId="{8AA797A4-5E7B-4FFB-9B92-B839DFBB0D95}" srcOrd="0" destOrd="0" presId="urn:microsoft.com/office/officeart/2008/layout/LinedList"/>
    <dgm:cxn modelId="{453441C4-3919-4FE7-B472-C6EE201E7AA7}" srcId="{02CCA218-C7F0-4A14-91B9-1F40FB518121}" destId="{B75ED07C-A3A8-4019-BD70-7391E2160760}" srcOrd="2" destOrd="0" parTransId="{D1EFCFC7-93BE-4206-8F03-36F837FB9765}" sibTransId="{519A4764-EE65-4963-B66B-C0EF0A15D048}"/>
    <dgm:cxn modelId="{2A85F2C6-E1E1-4D49-A372-F53C441248EC}" type="presOf" srcId="{5F2D4ABB-7258-422A-8400-99C86F8F1752}" destId="{0A843ED7-393A-443F-9322-7115A3152F35}" srcOrd="0" destOrd="0" presId="urn:microsoft.com/office/officeart/2008/layout/LinedList"/>
    <dgm:cxn modelId="{428998C7-42DF-4626-9DE7-C29C471ED1EE}" srcId="{1CB6C32B-88F2-46AB-8B22-450406E7A737}" destId="{B3163363-C972-47C1-90B6-9B92073D9457}" srcOrd="2" destOrd="0" parTransId="{549DBE51-FC2D-4887-B1D3-540D53A2B461}" sibTransId="{37B8864E-3A9C-4E87-8BA8-8DC5BE218045}"/>
    <dgm:cxn modelId="{EE9356D5-0CA7-4611-85AB-37A4796FD3F2}" srcId="{B0579EA1-A493-4150-B536-A1F7B4D76392}" destId="{1CB6C32B-88F2-46AB-8B22-450406E7A737}" srcOrd="0" destOrd="0" parTransId="{D19B140D-806B-4666-A066-08C036139E52}" sibTransId="{DC6C7C4D-5E44-4BA5-B3C9-FC83B4687FD8}"/>
    <dgm:cxn modelId="{1CDE47D6-060B-4B12-BED3-E2637685B5CA}" type="presOf" srcId="{F8A95D65-6CCA-4E4F-A30E-39E5E7C7E6B8}" destId="{E968BB63-F626-4A03-A627-E76F890FF7B7}" srcOrd="0" destOrd="0" presId="urn:microsoft.com/office/officeart/2008/layout/LinedList"/>
    <dgm:cxn modelId="{BE9DB9D8-A8D5-4FF7-8159-C392AC0EBA9F}" srcId="{1CB6C32B-88F2-46AB-8B22-450406E7A737}" destId="{100FDA97-E50E-4E7C-8478-2BFEA6187D43}" srcOrd="3" destOrd="0" parTransId="{0D08BEA1-8954-4EA1-8C31-23B937966D65}" sibTransId="{A28C97EA-AA27-4376-ABDC-2F24E2F0AE8B}"/>
    <dgm:cxn modelId="{9C69BBDC-0355-405C-8130-73C3616440A5}" type="presOf" srcId="{B0579EA1-A493-4150-B536-A1F7B4D76392}" destId="{B60B5014-B555-444D-BF75-BCD9A54277B6}" srcOrd="0" destOrd="0" presId="urn:microsoft.com/office/officeart/2008/layout/LinedList"/>
    <dgm:cxn modelId="{8D1404E1-65EC-4742-B071-F70BFE04003D}" type="presOf" srcId="{02CCA218-C7F0-4A14-91B9-1F40FB518121}" destId="{D6ACEEA1-FF0A-41D4-93A8-878FA8D6BC8E}" srcOrd="0" destOrd="0" presId="urn:microsoft.com/office/officeart/2008/layout/LinedList"/>
    <dgm:cxn modelId="{38E629E7-BA45-47B9-B41E-749FF2E12983}" srcId="{02CCA218-C7F0-4A14-91B9-1F40FB518121}" destId="{7AB467AF-249F-46C2-8D5D-2759547490C4}" srcOrd="0" destOrd="0" parTransId="{9FAA9021-10EA-4E81-A69D-4304392FE6B5}" sibTransId="{6BBC5430-55F8-43D9-AB58-E3026B60BB8F}"/>
    <dgm:cxn modelId="{6F4CC8FD-9132-468D-A9C2-FDA3AA5E3E92}" srcId="{1CB6C32B-88F2-46AB-8B22-450406E7A737}" destId="{F8A95D65-6CCA-4E4F-A30E-39E5E7C7E6B8}" srcOrd="0" destOrd="0" parTransId="{D5680F6C-113C-4DB3-B58B-6E0EB1E726DF}" sibTransId="{95B8C6CF-B959-4ADE-81C2-0C0B2B6B2307}"/>
    <dgm:cxn modelId="{77B32A8C-005F-4922-9635-4FE95AEBF14B}" type="presParOf" srcId="{B60B5014-B555-444D-BF75-BCD9A54277B6}" destId="{B3FECB67-4F77-4AF2-A391-94B0AFCDC5E6}" srcOrd="0" destOrd="0" presId="urn:microsoft.com/office/officeart/2008/layout/LinedList"/>
    <dgm:cxn modelId="{B8B378D0-5218-4B83-A5C3-3D27A254ABF7}" type="presParOf" srcId="{B60B5014-B555-444D-BF75-BCD9A54277B6}" destId="{204B2FDA-0B3B-46CA-9FC8-6A2442DC374F}" srcOrd="1" destOrd="0" presId="urn:microsoft.com/office/officeart/2008/layout/LinedList"/>
    <dgm:cxn modelId="{0E1218C6-6ABD-4B48-8DE9-C3C0F77EB3DA}" type="presParOf" srcId="{204B2FDA-0B3B-46CA-9FC8-6A2442DC374F}" destId="{1B55148F-059E-423F-BDCA-F29C09864B25}" srcOrd="0" destOrd="0" presId="urn:microsoft.com/office/officeart/2008/layout/LinedList"/>
    <dgm:cxn modelId="{34D8633C-437B-4DC9-A951-158012026EF0}" type="presParOf" srcId="{204B2FDA-0B3B-46CA-9FC8-6A2442DC374F}" destId="{65114A39-1B3D-4ED6-AD01-69C9208B4ACE}" srcOrd="1" destOrd="0" presId="urn:microsoft.com/office/officeart/2008/layout/LinedList"/>
    <dgm:cxn modelId="{B5C02981-C718-4309-8D90-580B623051EF}" type="presParOf" srcId="{65114A39-1B3D-4ED6-AD01-69C9208B4ACE}" destId="{A5C66078-2EA7-4602-BA84-83E9F8D4ACAE}" srcOrd="0" destOrd="0" presId="urn:microsoft.com/office/officeart/2008/layout/LinedList"/>
    <dgm:cxn modelId="{8358278A-B400-4710-A40E-2E69CC50E1D3}" type="presParOf" srcId="{65114A39-1B3D-4ED6-AD01-69C9208B4ACE}" destId="{24BB50EA-5FCA-47F4-9451-C1A92EFAA0E0}" srcOrd="1" destOrd="0" presId="urn:microsoft.com/office/officeart/2008/layout/LinedList"/>
    <dgm:cxn modelId="{B9935DC8-E611-45A1-9D1B-19F62B28D428}" type="presParOf" srcId="{24BB50EA-5FCA-47F4-9451-C1A92EFAA0E0}" destId="{46E91F42-23CB-4D4F-8F89-1C008E269018}" srcOrd="0" destOrd="0" presId="urn:microsoft.com/office/officeart/2008/layout/LinedList"/>
    <dgm:cxn modelId="{9C773F9A-418D-4C6D-A1D3-7A275C23C791}" type="presParOf" srcId="{24BB50EA-5FCA-47F4-9451-C1A92EFAA0E0}" destId="{E968BB63-F626-4A03-A627-E76F890FF7B7}" srcOrd="1" destOrd="0" presId="urn:microsoft.com/office/officeart/2008/layout/LinedList"/>
    <dgm:cxn modelId="{5F15D521-635E-45C2-9EA4-415F812384A6}" type="presParOf" srcId="{24BB50EA-5FCA-47F4-9451-C1A92EFAA0E0}" destId="{EE076B80-7AB9-41C6-BB1D-6169C3C555BA}" srcOrd="2" destOrd="0" presId="urn:microsoft.com/office/officeart/2008/layout/LinedList"/>
    <dgm:cxn modelId="{711D5F2F-B870-4553-A563-59DA30FB4DA0}" type="presParOf" srcId="{65114A39-1B3D-4ED6-AD01-69C9208B4ACE}" destId="{D6B8C478-0FC5-4A8F-A7B4-C924FA72AE7C}" srcOrd="2" destOrd="0" presId="urn:microsoft.com/office/officeart/2008/layout/LinedList"/>
    <dgm:cxn modelId="{E366B2B8-C220-48D9-A0BF-13A743C3DFF4}" type="presParOf" srcId="{65114A39-1B3D-4ED6-AD01-69C9208B4ACE}" destId="{753099CB-DA44-4B7D-AEE9-7976E9AAC202}" srcOrd="3" destOrd="0" presId="urn:microsoft.com/office/officeart/2008/layout/LinedList"/>
    <dgm:cxn modelId="{8F4F90EB-C7A1-45D9-B01A-07B11C06751D}" type="presParOf" srcId="{65114A39-1B3D-4ED6-AD01-69C9208B4ACE}" destId="{304E5DD4-300B-490E-B4B8-5E05A4A91248}" srcOrd="4" destOrd="0" presId="urn:microsoft.com/office/officeart/2008/layout/LinedList"/>
    <dgm:cxn modelId="{247A8144-FB9B-4C65-BBC6-F4C2CB2BD617}" type="presParOf" srcId="{304E5DD4-300B-490E-B4B8-5E05A4A91248}" destId="{13F9388E-9F86-447F-AB48-06F01A2AEDEB}" srcOrd="0" destOrd="0" presId="urn:microsoft.com/office/officeart/2008/layout/LinedList"/>
    <dgm:cxn modelId="{2FACBEAD-8DD3-4ABE-94F9-6FCA00A9F1A7}" type="presParOf" srcId="{304E5DD4-300B-490E-B4B8-5E05A4A91248}" destId="{239C815B-F65F-4252-8532-48AE7102003F}" srcOrd="1" destOrd="0" presId="urn:microsoft.com/office/officeart/2008/layout/LinedList"/>
    <dgm:cxn modelId="{7B57F36B-FB86-4355-980A-E036A7297D56}" type="presParOf" srcId="{304E5DD4-300B-490E-B4B8-5E05A4A91248}" destId="{80D7419A-6ADB-48DC-A4D2-5DE2701517D8}" srcOrd="2" destOrd="0" presId="urn:microsoft.com/office/officeart/2008/layout/LinedList"/>
    <dgm:cxn modelId="{005F8A9D-1AE1-4B93-ABDA-ABB8DEBC932F}" type="presParOf" srcId="{65114A39-1B3D-4ED6-AD01-69C9208B4ACE}" destId="{E0B862CF-46D0-4ED4-9914-32B66F3A64D7}" srcOrd="5" destOrd="0" presId="urn:microsoft.com/office/officeart/2008/layout/LinedList"/>
    <dgm:cxn modelId="{F60E9925-ACA8-4D2F-B09C-65B9A8E97C3F}" type="presParOf" srcId="{65114A39-1B3D-4ED6-AD01-69C9208B4ACE}" destId="{0B6367E2-5A91-4C09-8E81-952D2B2A2800}" srcOrd="6" destOrd="0" presId="urn:microsoft.com/office/officeart/2008/layout/LinedList"/>
    <dgm:cxn modelId="{8F05EFF4-F226-41AF-B283-BC7A39AFBC9C}" type="presParOf" srcId="{65114A39-1B3D-4ED6-AD01-69C9208B4ACE}" destId="{1FFAB80E-A05E-4CF6-877A-7ACB534BF3FA}" srcOrd="7" destOrd="0" presId="urn:microsoft.com/office/officeart/2008/layout/LinedList"/>
    <dgm:cxn modelId="{CC2C49A2-1458-468F-93E6-8ADAF52F82D3}" type="presParOf" srcId="{1FFAB80E-A05E-4CF6-877A-7ACB534BF3FA}" destId="{76CDC386-4BE8-4442-B6B6-513657F17C75}" srcOrd="0" destOrd="0" presId="urn:microsoft.com/office/officeart/2008/layout/LinedList"/>
    <dgm:cxn modelId="{7AC00030-9D7F-414D-8180-8CC42831AC4F}" type="presParOf" srcId="{1FFAB80E-A05E-4CF6-877A-7ACB534BF3FA}" destId="{5BE51277-2141-4B8D-9D9A-A4C9610E2260}" srcOrd="1" destOrd="0" presId="urn:microsoft.com/office/officeart/2008/layout/LinedList"/>
    <dgm:cxn modelId="{445DF8CE-DB3D-4BC3-89AB-05CB9FD82ADD}" type="presParOf" srcId="{1FFAB80E-A05E-4CF6-877A-7ACB534BF3FA}" destId="{BBA79E00-85A3-40C2-BCFA-2938B73A937C}" srcOrd="2" destOrd="0" presId="urn:microsoft.com/office/officeart/2008/layout/LinedList"/>
    <dgm:cxn modelId="{EF46CB35-49F6-4D88-B219-724D07188263}" type="presParOf" srcId="{65114A39-1B3D-4ED6-AD01-69C9208B4ACE}" destId="{B8C757D8-2B32-4243-A813-FAFB7E747675}" srcOrd="8" destOrd="0" presId="urn:microsoft.com/office/officeart/2008/layout/LinedList"/>
    <dgm:cxn modelId="{AB178E91-8DB6-4E1E-8A45-4CDE7C259AA5}" type="presParOf" srcId="{65114A39-1B3D-4ED6-AD01-69C9208B4ACE}" destId="{A3342C96-B433-4E87-972A-9926C7AE9F52}" srcOrd="9" destOrd="0" presId="urn:microsoft.com/office/officeart/2008/layout/LinedList"/>
    <dgm:cxn modelId="{AEA85B6B-0B57-43F0-B705-1BA43FBD5998}" type="presParOf" srcId="{65114A39-1B3D-4ED6-AD01-69C9208B4ACE}" destId="{30B0F988-4C50-4175-842E-DB8B47C5DCA7}" srcOrd="10" destOrd="0" presId="urn:microsoft.com/office/officeart/2008/layout/LinedList"/>
    <dgm:cxn modelId="{993F7657-A50D-4E02-BF94-C2FBFAAE261D}" type="presParOf" srcId="{30B0F988-4C50-4175-842E-DB8B47C5DCA7}" destId="{5F4B6E2B-6980-4B14-A8A8-BC97AA1674B8}" srcOrd="0" destOrd="0" presId="urn:microsoft.com/office/officeart/2008/layout/LinedList"/>
    <dgm:cxn modelId="{F2985939-E0C2-4781-82CB-42208F79EE18}" type="presParOf" srcId="{30B0F988-4C50-4175-842E-DB8B47C5DCA7}" destId="{922B7BDD-D2E1-4000-ACA8-5BC4158614C4}" srcOrd="1" destOrd="0" presId="urn:microsoft.com/office/officeart/2008/layout/LinedList"/>
    <dgm:cxn modelId="{78C3C2EA-41F0-41E3-AD29-09E5DC469AB8}" type="presParOf" srcId="{30B0F988-4C50-4175-842E-DB8B47C5DCA7}" destId="{1625F5AF-15ED-4BBB-845A-A9E815FF9438}" srcOrd="2" destOrd="0" presId="urn:microsoft.com/office/officeart/2008/layout/LinedList"/>
    <dgm:cxn modelId="{92BFEA0C-B683-4FF8-A579-86911C1539B5}" type="presParOf" srcId="{65114A39-1B3D-4ED6-AD01-69C9208B4ACE}" destId="{51B94992-BF9D-4EEE-9B8D-F5D209BD1636}" srcOrd="11" destOrd="0" presId="urn:microsoft.com/office/officeart/2008/layout/LinedList"/>
    <dgm:cxn modelId="{F90DBADB-C4AF-46AF-99F2-F62F7A6ADA58}" type="presParOf" srcId="{65114A39-1B3D-4ED6-AD01-69C9208B4ACE}" destId="{E4A2EEA9-7DCD-4C22-8A28-0BD135064B55}" srcOrd="12" destOrd="0" presId="urn:microsoft.com/office/officeart/2008/layout/LinedList"/>
    <dgm:cxn modelId="{AC3779F5-8825-4A00-BA69-548DF15921E5}" type="presParOf" srcId="{B60B5014-B555-444D-BF75-BCD9A54277B6}" destId="{B5FF28E2-4CBA-4555-B227-7158508FD938}" srcOrd="2" destOrd="0" presId="urn:microsoft.com/office/officeart/2008/layout/LinedList"/>
    <dgm:cxn modelId="{6A68DCE6-4458-4FD8-97FD-05314CAE616E}" type="presParOf" srcId="{B60B5014-B555-444D-BF75-BCD9A54277B6}" destId="{596B4304-43C2-4593-9648-00EA802B350D}" srcOrd="3" destOrd="0" presId="urn:microsoft.com/office/officeart/2008/layout/LinedList"/>
    <dgm:cxn modelId="{157E1DAB-23E4-4F8F-9B09-53AF66BDE7CB}" type="presParOf" srcId="{596B4304-43C2-4593-9648-00EA802B350D}" destId="{D6ACEEA1-FF0A-41D4-93A8-878FA8D6BC8E}" srcOrd="0" destOrd="0" presId="urn:microsoft.com/office/officeart/2008/layout/LinedList"/>
    <dgm:cxn modelId="{9BC4DFD6-1936-4A9E-8C5E-982CEDB5A6CD}" type="presParOf" srcId="{596B4304-43C2-4593-9648-00EA802B350D}" destId="{C1C4080F-CA32-4125-8263-1850AEF1E282}" srcOrd="1" destOrd="0" presId="urn:microsoft.com/office/officeart/2008/layout/LinedList"/>
    <dgm:cxn modelId="{79E98CA6-84E5-483E-A04B-A3A7091D0DBF}" type="presParOf" srcId="{C1C4080F-CA32-4125-8263-1850AEF1E282}" destId="{BEF7BB75-9CCB-4742-853F-5D7B0BDFB376}" srcOrd="0" destOrd="0" presId="urn:microsoft.com/office/officeart/2008/layout/LinedList"/>
    <dgm:cxn modelId="{F19A053B-5486-4549-A05D-7E7991854008}" type="presParOf" srcId="{C1C4080F-CA32-4125-8263-1850AEF1E282}" destId="{D59EEDD8-AB87-4ED1-B966-AA41D5EF8AD3}" srcOrd="1" destOrd="0" presId="urn:microsoft.com/office/officeart/2008/layout/LinedList"/>
    <dgm:cxn modelId="{0A5FDF89-A972-492D-996B-77C263E56206}" type="presParOf" srcId="{D59EEDD8-AB87-4ED1-B966-AA41D5EF8AD3}" destId="{3878D555-9BD1-486E-B1CD-DE986379EA65}" srcOrd="0" destOrd="0" presId="urn:microsoft.com/office/officeart/2008/layout/LinedList"/>
    <dgm:cxn modelId="{E3E9E340-9F11-4965-AD2B-7A674F50670D}" type="presParOf" srcId="{D59EEDD8-AB87-4ED1-B966-AA41D5EF8AD3}" destId="{FFE9FB32-1A35-4FDB-BD84-FEC6A5D2723B}" srcOrd="1" destOrd="0" presId="urn:microsoft.com/office/officeart/2008/layout/LinedList"/>
    <dgm:cxn modelId="{26C58AC6-177F-43C5-B40D-0C62C7F7904D}" type="presParOf" srcId="{D59EEDD8-AB87-4ED1-B966-AA41D5EF8AD3}" destId="{BEBABAB9-B608-47ED-B0AD-DAC1243C74EE}" srcOrd="2" destOrd="0" presId="urn:microsoft.com/office/officeart/2008/layout/LinedList"/>
    <dgm:cxn modelId="{AADEFDC1-6F93-4387-AA75-B29013ED3FB5}" type="presParOf" srcId="{C1C4080F-CA32-4125-8263-1850AEF1E282}" destId="{496CE3FE-ABC8-4018-8A5D-EFD7747A61FD}" srcOrd="2" destOrd="0" presId="urn:microsoft.com/office/officeart/2008/layout/LinedList"/>
    <dgm:cxn modelId="{D8E54A96-9E66-4708-A1A8-F7F85B7637E4}" type="presParOf" srcId="{C1C4080F-CA32-4125-8263-1850AEF1E282}" destId="{66F17A0D-EDDB-4D5B-AE41-C629AA7D0E9E}" srcOrd="3" destOrd="0" presId="urn:microsoft.com/office/officeart/2008/layout/LinedList"/>
    <dgm:cxn modelId="{3E2FC533-9C86-4441-9A63-C90A680D6C99}" type="presParOf" srcId="{C1C4080F-CA32-4125-8263-1850AEF1E282}" destId="{EA90E1DC-26A4-4CBC-B942-C32BE4FF7E05}" srcOrd="4" destOrd="0" presId="urn:microsoft.com/office/officeart/2008/layout/LinedList"/>
    <dgm:cxn modelId="{AF9D8827-8BFB-4F31-AF44-17D81A467E4C}" type="presParOf" srcId="{EA90E1DC-26A4-4CBC-B942-C32BE4FF7E05}" destId="{832BA266-24A2-44CB-B2B5-A4D7ACC33E3C}" srcOrd="0" destOrd="0" presId="urn:microsoft.com/office/officeart/2008/layout/LinedList"/>
    <dgm:cxn modelId="{25E606DC-5262-4D55-B9E1-A882CA4D869C}" type="presParOf" srcId="{EA90E1DC-26A4-4CBC-B942-C32BE4FF7E05}" destId="{0A843ED7-393A-443F-9322-7115A3152F35}" srcOrd="1" destOrd="0" presId="urn:microsoft.com/office/officeart/2008/layout/LinedList"/>
    <dgm:cxn modelId="{A8E1A438-B474-4C5B-8E8C-CA9667DFE888}" type="presParOf" srcId="{EA90E1DC-26A4-4CBC-B942-C32BE4FF7E05}" destId="{D9AD0C66-209D-438E-93AF-577E68D36A3E}" srcOrd="2" destOrd="0" presId="urn:microsoft.com/office/officeart/2008/layout/LinedList"/>
    <dgm:cxn modelId="{ECCC6DB2-34D0-407A-AC05-666504D93BF9}" type="presParOf" srcId="{C1C4080F-CA32-4125-8263-1850AEF1E282}" destId="{FFDBB292-D296-457E-B986-FD661169B24C}" srcOrd="5" destOrd="0" presId="urn:microsoft.com/office/officeart/2008/layout/LinedList"/>
    <dgm:cxn modelId="{26BF3698-CF3C-4622-9D6E-4C7385F55113}" type="presParOf" srcId="{C1C4080F-CA32-4125-8263-1850AEF1E282}" destId="{1FE6AAB8-20B9-4913-AE9D-90C55AFD6B91}" srcOrd="6" destOrd="0" presId="urn:microsoft.com/office/officeart/2008/layout/LinedList"/>
    <dgm:cxn modelId="{D97DC4A9-3417-4868-BBEB-457C04691475}" type="presParOf" srcId="{C1C4080F-CA32-4125-8263-1850AEF1E282}" destId="{F4583916-A6A5-48D0-9EF9-49778BE10270}" srcOrd="7" destOrd="0" presId="urn:microsoft.com/office/officeart/2008/layout/LinedList"/>
    <dgm:cxn modelId="{D73D4F15-6924-4FB6-BCB3-E6E4279BE23F}" type="presParOf" srcId="{F4583916-A6A5-48D0-9EF9-49778BE10270}" destId="{B7C8A112-0545-41AA-B3F4-55D06322A336}" srcOrd="0" destOrd="0" presId="urn:microsoft.com/office/officeart/2008/layout/LinedList"/>
    <dgm:cxn modelId="{7A7A35C9-8A9A-4EFC-8C51-3970BEC15398}" type="presParOf" srcId="{F4583916-A6A5-48D0-9EF9-49778BE10270}" destId="{6F9F0316-F670-47F3-BEFD-9243A51A8013}" srcOrd="1" destOrd="0" presId="urn:microsoft.com/office/officeart/2008/layout/LinedList"/>
    <dgm:cxn modelId="{B67791D1-028A-4C1B-ADB6-79AD6F76C2DA}" type="presParOf" srcId="{F4583916-A6A5-48D0-9EF9-49778BE10270}" destId="{350FB82B-A3E8-493A-B884-80E3647FC2A8}" srcOrd="2" destOrd="0" presId="urn:microsoft.com/office/officeart/2008/layout/LinedList"/>
    <dgm:cxn modelId="{3588B236-F428-4542-93FD-B6D74D767ADA}" type="presParOf" srcId="{C1C4080F-CA32-4125-8263-1850AEF1E282}" destId="{89E4B533-8528-43DA-BA15-162B21144446}" srcOrd="8" destOrd="0" presId="urn:microsoft.com/office/officeart/2008/layout/LinedList"/>
    <dgm:cxn modelId="{AC8AE103-8740-4ADD-832B-1602565B834D}" type="presParOf" srcId="{C1C4080F-CA32-4125-8263-1850AEF1E282}" destId="{7AE34E36-D467-46B5-9055-F0D6233E3971}" srcOrd="9" destOrd="0" presId="urn:microsoft.com/office/officeart/2008/layout/LinedList"/>
    <dgm:cxn modelId="{B7741947-5151-49C0-889F-5791E47D0BBF}" type="presParOf" srcId="{B60B5014-B555-444D-BF75-BCD9A54277B6}" destId="{B8561BF4-9A09-4FE8-B977-7F399BEA88D3}" srcOrd="4" destOrd="0" presId="urn:microsoft.com/office/officeart/2008/layout/LinedList"/>
    <dgm:cxn modelId="{5F1A3F06-6ACB-479C-AF6E-6F73C3D9C71E}" type="presParOf" srcId="{B60B5014-B555-444D-BF75-BCD9A54277B6}" destId="{521E4C2E-FA44-4A20-BD98-16D53D3F57CE}" srcOrd="5" destOrd="0" presId="urn:microsoft.com/office/officeart/2008/layout/LinedList"/>
    <dgm:cxn modelId="{27639BD3-3473-4474-8BE3-BC50087F87A2}" type="presParOf" srcId="{521E4C2E-FA44-4A20-BD98-16D53D3F57CE}" destId="{8AA797A4-5E7B-4FFB-9B92-B839DFBB0D95}" srcOrd="0" destOrd="0" presId="urn:microsoft.com/office/officeart/2008/layout/LinedList"/>
    <dgm:cxn modelId="{850A2E13-F5B5-4E36-8776-8A1506ACDFC7}" type="presParOf" srcId="{521E4C2E-FA44-4A20-BD98-16D53D3F57CE}" destId="{EECBCA6C-4418-418C-B2E9-45CD3B7CECAC}" srcOrd="1" destOrd="0" presId="urn:microsoft.com/office/officeart/2008/layout/LinedList"/>
    <dgm:cxn modelId="{7C101BD1-4BB2-4830-9EC7-32B8E36C24E7}" type="presParOf" srcId="{EECBCA6C-4418-418C-B2E9-45CD3B7CECAC}" destId="{32B5ABDE-5D31-4FF8-B47D-A9482E0182F0}" srcOrd="0" destOrd="0" presId="urn:microsoft.com/office/officeart/2008/layout/LinedList"/>
    <dgm:cxn modelId="{3197EB2D-0D0D-4A99-8443-9BAD55DECE55}" type="presParOf" srcId="{EECBCA6C-4418-418C-B2E9-45CD3B7CECAC}" destId="{C2F07535-18AF-4243-9C0B-EDB131324550}" srcOrd="1" destOrd="0" presId="urn:microsoft.com/office/officeart/2008/layout/LinedList"/>
    <dgm:cxn modelId="{4DFE674A-3555-4133-A7C4-BC1737CE2617}" type="presParOf" srcId="{C2F07535-18AF-4243-9C0B-EDB131324550}" destId="{09E1D239-9043-453A-9F51-CE8950DB0A23}" srcOrd="0" destOrd="0" presId="urn:microsoft.com/office/officeart/2008/layout/LinedList"/>
    <dgm:cxn modelId="{BDE3D759-69A0-4971-82A7-8C4AC9A1E94A}" type="presParOf" srcId="{C2F07535-18AF-4243-9C0B-EDB131324550}" destId="{02E9AD92-B331-4BEE-B97A-C6A83E3D7F2D}" srcOrd="1" destOrd="0" presId="urn:microsoft.com/office/officeart/2008/layout/LinedList"/>
    <dgm:cxn modelId="{37F3749D-0A07-4DEF-BE8E-138FDC92ABDD}" type="presParOf" srcId="{C2F07535-18AF-4243-9C0B-EDB131324550}" destId="{A4FC8682-10FC-4BF7-825A-DAAFD82BADFA}" srcOrd="2" destOrd="0" presId="urn:microsoft.com/office/officeart/2008/layout/LinedList"/>
    <dgm:cxn modelId="{10FA5D49-351F-45A6-B545-68B3D707BC78}" type="presParOf" srcId="{EECBCA6C-4418-418C-B2E9-45CD3B7CECAC}" destId="{36EDCC8D-4A18-4F0A-897F-31A076C2FB21}" srcOrd="2" destOrd="0" presId="urn:microsoft.com/office/officeart/2008/layout/LinedList"/>
    <dgm:cxn modelId="{7F57E9D9-0706-4D92-9C34-E8A945002ABE}" type="presParOf" srcId="{EECBCA6C-4418-418C-B2E9-45CD3B7CECAC}" destId="{B1513A86-01DB-4BA5-AAD6-2058AEC54302}" srcOrd="3" destOrd="0" presId="urn:microsoft.com/office/officeart/2008/layout/LinedList"/>
    <dgm:cxn modelId="{24917E7A-84E4-4553-AA38-6AB46531F149}" type="presParOf" srcId="{EECBCA6C-4418-418C-B2E9-45CD3B7CECAC}" destId="{2C3B727D-5278-416E-ABDC-22C63F69D8F2}" srcOrd="4" destOrd="0" presId="urn:microsoft.com/office/officeart/2008/layout/LinedList"/>
    <dgm:cxn modelId="{ED632771-FAE1-4E2E-985C-29F80751CC3B}" type="presParOf" srcId="{2C3B727D-5278-416E-ABDC-22C63F69D8F2}" destId="{BC9FD562-157F-465C-8781-813F2BB5795D}" srcOrd="0" destOrd="0" presId="urn:microsoft.com/office/officeart/2008/layout/LinedList"/>
    <dgm:cxn modelId="{1833A5CC-D4C0-4EFC-A6FF-4483361E75BE}" type="presParOf" srcId="{2C3B727D-5278-416E-ABDC-22C63F69D8F2}" destId="{AAB5483F-CAD4-4913-8D9F-FCB9F959FC94}" srcOrd="1" destOrd="0" presId="urn:microsoft.com/office/officeart/2008/layout/LinedList"/>
    <dgm:cxn modelId="{C8F21BC2-94F8-4A9D-BD6B-12C6631157C5}" type="presParOf" srcId="{2C3B727D-5278-416E-ABDC-22C63F69D8F2}" destId="{25F2BC0A-3813-4C9D-9187-6003400688A6}" srcOrd="2" destOrd="0" presId="urn:microsoft.com/office/officeart/2008/layout/LinedList"/>
    <dgm:cxn modelId="{D290E115-6E14-4B1A-8935-6AF5282E3DCC}" type="presParOf" srcId="{EECBCA6C-4418-418C-B2E9-45CD3B7CECAC}" destId="{328F807D-5AA1-4892-8FDF-5214E01BE0EF}" srcOrd="5" destOrd="0" presId="urn:microsoft.com/office/officeart/2008/layout/LinedList"/>
    <dgm:cxn modelId="{82FB735D-F04E-413D-BAF6-D36A0AF99F4C}" type="presParOf" srcId="{EECBCA6C-4418-418C-B2E9-45CD3B7CECAC}" destId="{262730BE-5DFB-4330-90A8-AC2BAB4B8E1D}" srcOrd="6" destOrd="0" presId="urn:microsoft.com/office/officeart/2008/layout/LinedList"/>
    <dgm:cxn modelId="{CA9ECF6D-9116-4025-9A47-1A322CE65F87}" type="presParOf" srcId="{B60B5014-B555-444D-BF75-BCD9A54277B6}" destId="{4251F9C2-C81B-423A-92A0-262F388CEC16}" srcOrd="6" destOrd="0" presId="urn:microsoft.com/office/officeart/2008/layout/LinedList"/>
    <dgm:cxn modelId="{13F027DB-F6A7-4625-A5BE-95AB77DE62FC}" type="presParOf" srcId="{B60B5014-B555-444D-BF75-BCD9A54277B6}" destId="{04E238CB-BD4A-45B6-B489-1DA02326FF96}" srcOrd="7" destOrd="0" presId="urn:microsoft.com/office/officeart/2008/layout/LinedList"/>
    <dgm:cxn modelId="{D8AFEE08-6950-401A-B88D-C866D5086659}" type="presParOf" srcId="{04E238CB-BD4A-45B6-B489-1DA02326FF96}" destId="{7EC8CD5F-F23C-4F83-BA21-9F22A4D73655}" srcOrd="0" destOrd="0" presId="urn:microsoft.com/office/officeart/2008/layout/LinedList"/>
    <dgm:cxn modelId="{30895192-DB1B-4A1F-B627-799D278A8C17}" type="presParOf" srcId="{04E238CB-BD4A-45B6-B489-1DA02326FF96}" destId="{599C6688-F225-48B2-B885-7ABD94692960}" srcOrd="1" destOrd="0" presId="urn:microsoft.com/office/officeart/2008/layout/LinedList"/>
    <dgm:cxn modelId="{EE1AA912-29D7-46A5-A053-A952D0CB2ABA}" type="presParOf" srcId="{599C6688-F225-48B2-B885-7ABD94692960}" destId="{86DF23D5-3897-4F78-8A81-517D81EF92BC}" srcOrd="0" destOrd="0" presId="urn:microsoft.com/office/officeart/2008/layout/LinedList"/>
    <dgm:cxn modelId="{18320B3E-9FFE-4914-AD0C-A66372F40D3A}" type="presParOf" srcId="{599C6688-F225-48B2-B885-7ABD94692960}" destId="{DCD6A7C3-35DC-4007-BE80-EC3EE211B7EA}" srcOrd="1" destOrd="0" presId="urn:microsoft.com/office/officeart/2008/layout/LinedList"/>
    <dgm:cxn modelId="{A8B8F095-0723-49E0-96CD-B2365690D52F}" type="presParOf" srcId="{DCD6A7C3-35DC-4007-BE80-EC3EE211B7EA}" destId="{D11C9F2A-7C16-4DBC-9062-6FEA13773B4B}" srcOrd="0" destOrd="0" presId="urn:microsoft.com/office/officeart/2008/layout/LinedList"/>
    <dgm:cxn modelId="{B5DF1D1F-41C5-4DA4-B5EE-3D7695086BA8}" type="presParOf" srcId="{DCD6A7C3-35DC-4007-BE80-EC3EE211B7EA}" destId="{F7817350-3DD6-4DE7-955A-13A3E28FD6EE}" srcOrd="1" destOrd="0" presId="urn:microsoft.com/office/officeart/2008/layout/LinedList"/>
    <dgm:cxn modelId="{9C205E15-EBF3-4E13-9DCC-DD9ED118E861}" type="presParOf" srcId="{DCD6A7C3-35DC-4007-BE80-EC3EE211B7EA}" destId="{6461158F-A4A3-4C62-AD6D-51CC61A93695}" srcOrd="2" destOrd="0" presId="urn:microsoft.com/office/officeart/2008/layout/LinedList"/>
    <dgm:cxn modelId="{732F3F13-C82E-4A0B-9B42-16AB355AB118}" type="presParOf" srcId="{599C6688-F225-48B2-B885-7ABD94692960}" destId="{E508890F-89A4-420D-89F5-64713ADF8136}" srcOrd="2" destOrd="0" presId="urn:microsoft.com/office/officeart/2008/layout/LinedList"/>
    <dgm:cxn modelId="{A464C62E-0194-4102-8E54-211DADEA88E7}" type="presParOf" srcId="{599C6688-F225-48B2-B885-7ABD94692960}" destId="{BE83F24F-A0DE-4BB7-BD43-B436939BEB4C}" srcOrd="3" destOrd="0" presId="urn:microsoft.com/office/officeart/2008/layout/LinedList"/>
    <dgm:cxn modelId="{B344B3B2-9E34-4416-9618-2BA27990A071}" type="presParOf" srcId="{599C6688-F225-48B2-B885-7ABD94692960}" destId="{DF676B01-1EF6-4D09-92DE-5E685838BE5D}" srcOrd="4" destOrd="0" presId="urn:microsoft.com/office/officeart/2008/layout/LinedList"/>
    <dgm:cxn modelId="{B4D13B76-CE00-4090-8C08-1E70857611C3}" type="presParOf" srcId="{DF676B01-1EF6-4D09-92DE-5E685838BE5D}" destId="{DB630187-A243-463A-A60F-67E0AF048CFE}" srcOrd="0" destOrd="0" presId="urn:microsoft.com/office/officeart/2008/layout/LinedList"/>
    <dgm:cxn modelId="{02289921-840F-488F-8EAF-96284A4C21A0}" type="presParOf" srcId="{DF676B01-1EF6-4D09-92DE-5E685838BE5D}" destId="{C293D3CF-115B-4654-833A-71D79C4EABA6}" srcOrd="1" destOrd="0" presId="urn:microsoft.com/office/officeart/2008/layout/LinedList"/>
    <dgm:cxn modelId="{D8BB3414-635B-45AB-A857-2778C6BE9DA5}" type="presParOf" srcId="{DF676B01-1EF6-4D09-92DE-5E685838BE5D}" destId="{D0A9D516-4F5A-414E-B1D6-B0671AFD8E9D}" srcOrd="2" destOrd="0" presId="urn:microsoft.com/office/officeart/2008/layout/LinedList"/>
    <dgm:cxn modelId="{F492A9ED-E7D4-45F0-B280-B81C2E4E6777}" type="presParOf" srcId="{599C6688-F225-48B2-B885-7ABD94692960}" destId="{FEA501DC-4C67-42B5-B3A6-838987E50F77}" srcOrd="5" destOrd="0" presId="urn:microsoft.com/office/officeart/2008/layout/LinedList"/>
    <dgm:cxn modelId="{B4E239E6-A9D3-43E1-85D1-140AD003E35B}" type="presParOf" srcId="{599C6688-F225-48B2-B885-7ABD94692960}" destId="{200F778C-3FF0-43C9-84F2-941D69388E18}" srcOrd="6" destOrd="0" presId="urn:microsoft.com/office/officeart/2008/layout/LinedList"/>
  </dgm:cxnLst>
  <dgm:bg/>
  <dgm:whole/>
  <dgm:extLst>
    <a:ext uri="http://schemas.microsoft.com/office/drawing/2008/diagram">
      <dsp:dataModelExt xmlns:dsp="http://schemas.microsoft.com/office/drawing/2008/diagram" relId="rId16" minVer="http://schemas.openxmlformats.org/drawingml/2006/diagram"/>
    </a:ext>
  </dgm:extLst>
</dgm:dataModel>
</file>

<file path=xl/diagrams/drawing1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B3FECB67-4F77-4AF2-A391-94B0AFCDC5E6}">
      <dsp:nvSpPr>
        <dsp:cNvPr id="0" name=""/>
        <dsp:cNvSpPr/>
      </dsp:nvSpPr>
      <dsp:spPr>
        <a:xfrm>
          <a:off x="0" y="296"/>
          <a:ext cx="5438774" cy="0"/>
        </a:xfrm>
        <a:prstGeom prst="line">
          <a:avLst/>
        </a:prstGeom>
        <a:solidFill>
          <a:schemeClr val="dk2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dk2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1B55148F-059E-423F-BDCA-F29C09864B25}">
      <dsp:nvSpPr>
        <dsp:cNvPr id="0" name=""/>
        <dsp:cNvSpPr/>
      </dsp:nvSpPr>
      <dsp:spPr>
        <a:xfrm>
          <a:off x="0" y="296"/>
          <a:ext cx="1087755" cy="1012031"/>
        </a:xfrm>
        <a:prstGeom prst="rect">
          <a:avLst/>
        </a:prstGeom>
        <a:noFill/>
        <a:ln>
          <a:noFill/>
        </a:ln>
        <a:effectLst/>
      </dsp:spPr>
      <dsp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49530" tIns="49530" rIns="49530" bIns="49530" numCol="1" spcCol="1270" anchor="t" anchorCtr="0">
          <a:noAutofit/>
        </a:bodyPr>
        <a:lstStyle/>
        <a:p>
          <a:pPr marL="0" lvl="0" indent="0" algn="l" defTabSz="5778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pl-PL" sz="1300" kern="1200"/>
            <a:t>Lista instalacji </a:t>
          </a:r>
        </a:p>
      </dsp:txBody>
      <dsp:txXfrm>
        <a:off x="0" y="296"/>
        <a:ext cx="1087755" cy="1012031"/>
      </dsp:txXfrm>
    </dsp:sp>
    <dsp:sp modelId="{E968BB63-F626-4A03-A627-E76F890FF7B7}">
      <dsp:nvSpPr>
        <dsp:cNvPr id="0" name=""/>
        <dsp:cNvSpPr/>
      </dsp:nvSpPr>
      <dsp:spPr>
        <a:xfrm>
          <a:off x="1169336" y="12193"/>
          <a:ext cx="4269438" cy="237936"/>
        </a:xfrm>
        <a:prstGeom prst="rect">
          <a:avLst/>
        </a:prstGeom>
        <a:noFill/>
        <a:ln>
          <a:noFill/>
        </a:ln>
        <a:effectLst/>
      </dsp:spPr>
      <dsp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41910" tIns="41910" rIns="41910" bIns="41910" numCol="1" spcCol="1270" anchor="t" anchorCtr="0">
          <a:noAutofit/>
        </a:bodyPr>
        <a:lstStyle/>
        <a:p>
          <a:pPr marL="0" lvl="0" indent="0" algn="l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pl-PL" sz="1100" kern="1200"/>
            <a:t>lokalizacja instalacji</a:t>
          </a:r>
        </a:p>
      </dsp:txBody>
      <dsp:txXfrm>
        <a:off x="1169336" y="12193"/>
        <a:ext cx="4269438" cy="237936"/>
      </dsp:txXfrm>
    </dsp:sp>
    <dsp:sp modelId="{D6B8C478-0FC5-4A8F-A7B4-C924FA72AE7C}">
      <dsp:nvSpPr>
        <dsp:cNvPr id="0" name=""/>
        <dsp:cNvSpPr/>
      </dsp:nvSpPr>
      <dsp:spPr>
        <a:xfrm>
          <a:off x="1087754" y="250129"/>
          <a:ext cx="4351020" cy="0"/>
        </a:xfrm>
        <a:prstGeom prst="line">
          <a:avLst/>
        </a:prstGeom>
        <a:solidFill>
          <a:schemeClr val="dk2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dk2">
              <a:tint val="5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239C815B-F65F-4252-8532-48AE7102003F}">
      <dsp:nvSpPr>
        <dsp:cNvPr id="0" name=""/>
        <dsp:cNvSpPr/>
      </dsp:nvSpPr>
      <dsp:spPr>
        <a:xfrm>
          <a:off x="1169336" y="262026"/>
          <a:ext cx="4269438" cy="237936"/>
        </a:xfrm>
        <a:prstGeom prst="rect">
          <a:avLst/>
        </a:prstGeom>
        <a:noFill/>
        <a:ln>
          <a:noFill/>
        </a:ln>
        <a:effectLst/>
      </dsp:spPr>
      <dsp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41910" tIns="41910" rIns="41910" bIns="41910" numCol="1" spcCol="1270" anchor="t" anchorCtr="0">
          <a:noAutofit/>
        </a:bodyPr>
        <a:lstStyle/>
        <a:p>
          <a:pPr marL="0" lvl="0" indent="0" algn="l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pl-PL" sz="1100" kern="1200"/>
            <a:t>inwestor/właściciel instalacji</a:t>
          </a:r>
        </a:p>
      </dsp:txBody>
      <dsp:txXfrm>
        <a:off x="1169336" y="262026"/>
        <a:ext cx="4269438" cy="237936"/>
      </dsp:txXfrm>
    </dsp:sp>
    <dsp:sp modelId="{E0B862CF-46D0-4ED4-9914-32B66F3A64D7}">
      <dsp:nvSpPr>
        <dsp:cNvPr id="0" name=""/>
        <dsp:cNvSpPr/>
      </dsp:nvSpPr>
      <dsp:spPr>
        <a:xfrm>
          <a:off x="1087754" y="499962"/>
          <a:ext cx="4351020" cy="0"/>
        </a:xfrm>
        <a:prstGeom prst="line">
          <a:avLst/>
        </a:prstGeom>
        <a:solidFill>
          <a:schemeClr val="dk2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dk2">
              <a:tint val="5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5BE51277-2141-4B8D-9D9A-A4C9610E2260}">
      <dsp:nvSpPr>
        <dsp:cNvPr id="0" name=""/>
        <dsp:cNvSpPr/>
      </dsp:nvSpPr>
      <dsp:spPr>
        <a:xfrm>
          <a:off x="1169336" y="511859"/>
          <a:ext cx="4269438" cy="237936"/>
        </a:xfrm>
        <a:prstGeom prst="rect">
          <a:avLst/>
        </a:prstGeom>
        <a:noFill/>
        <a:ln>
          <a:noFill/>
        </a:ln>
        <a:effectLst/>
      </dsp:spPr>
      <dsp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41910" tIns="41910" rIns="41910" bIns="41910" numCol="1" spcCol="1270" anchor="t" anchorCtr="0">
          <a:noAutofit/>
        </a:bodyPr>
        <a:lstStyle/>
        <a:p>
          <a:pPr marL="0" lvl="0" indent="0" algn="l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pl-PL" sz="1100" kern="1200"/>
            <a:t>moc instalacji</a:t>
          </a:r>
        </a:p>
      </dsp:txBody>
      <dsp:txXfrm>
        <a:off x="1169336" y="511859"/>
        <a:ext cx="4269438" cy="237936"/>
      </dsp:txXfrm>
    </dsp:sp>
    <dsp:sp modelId="{B8C757D8-2B32-4243-A813-FAFB7E747675}">
      <dsp:nvSpPr>
        <dsp:cNvPr id="0" name=""/>
        <dsp:cNvSpPr/>
      </dsp:nvSpPr>
      <dsp:spPr>
        <a:xfrm>
          <a:off x="1087754" y="749795"/>
          <a:ext cx="4351020" cy="0"/>
        </a:xfrm>
        <a:prstGeom prst="line">
          <a:avLst/>
        </a:prstGeom>
        <a:solidFill>
          <a:schemeClr val="dk2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dk2">
              <a:tint val="5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922B7BDD-D2E1-4000-ACA8-5BC4158614C4}">
      <dsp:nvSpPr>
        <dsp:cNvPr id="0" name=""/>
        <dsp:cNvSpPr/>
      </dsp:nvSpPr>
      <dsp:spPr>
        <a:xfrm>
          <a:off x="1169336" y="761691"/>
          <a:ext cx="4269438" cy="237936"/>
        </a:xfrm>
        <a:prstGeom prst="rect">
          <a:avLst/>
        </a:prstGeom>
        <a:noFill/>
        <a:ln>
          <a:noFill/>
        </a:ln>
        <a:effectLst/>
      </dsp:spPr>
      <dsp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41910" tIns="41910" rIns="41910" bIns="41910" numCol="1" spcCol="1270" anchor="t" anchorCtr="0">
          <a:noAutofit/>
        </a:bodyPr>
        <a:lstStyle/>
        <a:p>
          <a:pPr marL="0" lvl="0" indent="0" algn="l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pl-PL" sz="1100" kern="1200"/>
            <a:t>data rozpoczęcia wytwarzania energii elektrycznej</a:t>
          </a:r>
        </a:p>
      </dsp:txBody>
      <dsp:txXfrm>
        <a:off x="1169336" y="761691"/>
        <a:ext cx="4269438" cy="237936"/>
      </dsp:txXfrm>
    </dsp:sp>
    <dsp:sp modelId="{51B94992-BF9D-4EEE-9B8D-F5D209BD1636}">
      <dsp:nvSpPr>
        <dsp:cNvPr id="0" name=""/>
        <dsp:cNvSpPr/>
      </dsp:nvSpPr>
      <dsp:spPr>
        <a:xfrm>
          <a:off x="1087754" y="999627"/>
          <a:ext cx="4351020" cy="0"/>
        </a:xfrm>
        <a:prstGeom prst="line">
          <a:avLst/>
        </a:prstGeom>
        <a:solidFill>
          <a:schemeClr val="dk2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dk2">
              <a:tint val="5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B5FF28E2-4CBA-4555-B227-7158508FD938}">
      <dsp:nvSpPr>
        <dsp:cNvPr id="0" name=""/>
        <dsp:cNvSpPr/>
      </dsp:nvSpPr>
      <dsp:spPr>
        <a:xfrm>
          <a:off x="0" y="1012327"/>
          <a:ext cx="5438774" cy="0"/>
        </a:xfrm>
        <a:prstGeom prst="line">
          <a:avLst/>
        </a:prstGeom>
        <a:solidFill>
          <a:schemeClr val="dk2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dk2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D6ACEEA1-FF0A-41D4-93A8-878FA8D6BC8E}">
      <dsp:nvSpPr>
        <dsp:cNvPr id="0" name=""/>
        <dsp:cNvSpPr/>
      </dsp:nvSpPr>
      <dsp:spPr>
        <a:xfrm>
          <a:off x="0" y="1012327"/>
          <a:ext cx="1087755" cy="1012031"/>
        </a:xfrm>
        <a:prstGeom prst="rect">
          <a:avLst/>
        </a:prstGeom>
        <a:noFill/>
        <a:ln>
          <a:noFill/>
        </a:ln>
        <a:effectLst/>
      </dsp:spPr>
      <dsp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49530" tIns="49530" rIns="49530" bIns="49530" numCol="1" spcCol="1270" anchor="t" anchorCtr="0">
          <a:noAutofit/>
        </a:bodyPr>
        <a:lstStyle/>
        <a:p>
          <a:pPr marL="0" lvl="0" indent="0" algn="l" defTabSz="5778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pl-PL" sz="1300" kern="1200"/>
            <a:t>Analiza statystyczna instalacji z uwagi na:</a:t>
          </a:r>
        </a:p>
      </dsp:txBody>
      <dsp:txXfrm>
        <a:off x="0" y="1012327"/>
        <a:ext cx="1087755" cy="1012031"/>
      </dsp:txXfrm>
    </dsp:sp>
    <dsp:sp modelId="{FFE9FB32-1A35-4FDB-BD84-FEC6A5D2723B}">
      <dsp:nvSpPr>
        <dsp:cNvPr id="0" name=""/>
        <dsp:cNvSpPr/>
      </dsp:nvSpPr>
      <dsp:spPr>
        <a:xfrm>
          <a:off x="1169336" y="1028140"/>
          <a:ext cx="4269438" cy="316259"/>
        </a:xfrm>
        <a:prstGeom prst="rect">
          <a:avLst/>
        </a:prstGeom>
        <a:noFill/>
        <a:ln>
          <a:noFill/>
        </a:ln>
        <a:effectLst/>
      </dsp:spPr>
      <dsp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41910" tIns="41910" rIns="41910" bIns="41910" numCol="1" spcCol="1270" anchor="t" anchorCtr="0">
          <a:noAutofit/>
        </a:bodyPr>
        <a:lstStyle/>
        <a:p>
          <a:pPr marL="0" lvl="0" indent="0" algn="l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pl-PL" sz="1100" kern="1200"/>
            <a:t>zakres mocy instalacji</a:t>
          </a:r>
        </a:p>
      </dsp:txBody>
      <dsp:txXfrm>
        <a:off x="1169336" y="1028140"/>
        <a:ext cx="4269438" cy="316259"/>
      </dsp:txXfrm>
    </dsp:sp>
    <dsp:sp modelId="{496CE3FE-ABC8-4018-8A5D-EFD7747A61FD}">
      <dsp:nvSpPr>
        <dsp:cNvPr id="0" name=""/>
        <dsp:cNvSpPr/>
      </dsp:nvSpPr>
      <dsp:spPr>
        <a:xfrm>
          <a:off x="1087754" y="1344400"/>
          <a:ext cx="4351020" cy="0"/>
        </a:xfrm>
        <a:prstGeom prst="line">
          <a:avLst/>
        </a:prstGeom>
        <a:solidFill>
          <a:schemeClr val="dk2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dk2">
              <a:tint val="5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0A843ED7-393A-443F-9322-7115A3152F35}">
      <dsp:nvSpPr>
        <dsp:cNvPr id="0" name=""/>
        <dsp:cNvSpPr/>
      </dsp:nvSpPr>
      <dsp:spPr>
        <a:xfrm>
          <a:off x="1169336" y="1360213"/>
          <a:ext cx="4269438" cy="316259"/>
        </a:xfrm>
        <a:prstGeom prst="rect">
          <a:avLst/>
        </a:prstGeom>
        <a:noFill/>
        <a:ln>
          <a:noFill/>
        </a:ln>
        <a:effectLst/>
      </dsp:spPr>
      <dsp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41910" tIns="41910" rIns="41910" bIns="41910" numCol="1" spcCol="1270" anchor="t" anchorCtr="0">
          <a:noAutofit/>
        </a:bodyPr>
        <a:lstStyle/>
        <a:p>
          <a:pPr marL="0" lvl="0" indent="0" algn="l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pl-PL" sz="1100" kern="1200"/>
            <a:t>rok rozpoczęcia wytwarzania energii</a:t>
          </a:r>
        </a:p>
      </dsp:txBody>
      <dsp:txXfrm>
        <a:off x="1169336" y="1360213"/>
        <a:ext cx="4269438" cy="316259"/>
      </dsp:txXfrm>
    </dsp:sp>
    <dsp:sp modelId="{FFDBB292-D296-457E-B986-FD661169B24C}">
      <dsp:nvSpPr>
        <dsp:cNvPr id="0" name=""/>
        <dsp:cNvSpPr/>
      </dsp:nvSpPr>
      <dsp:spPr>
        <a:xfrm>
          <a:off x="1087754" y="1676473"/>
          <a:ext cx="4351020" cy="0"/>
        </a:xfrm>
        <a:prstGeom prst="line">
          <a:avLst/>
        </a:prstGeom>
        <a:solidFill>
          <a:schemeClr val="dk2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dk2">
              <a:tint val="5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6F9F0316-F670-47F3-BEFD-9243A51A8013}">
      <dsp:nvSpPr>
        <dsp:cNvPr id="0" name=""/>
        <dsp:cNvSpPr/>
      </dsp:nvSpPr>
      <dsp:spPr>
        <a:xfrm>
          <a:off x="1169336" y="1692286"/>
          <a:ext cx="4269438" cy="316259"/>
        </a:xfrm>
        <a:prstGeom prst="rect">
          <a:avLst/>
        </a:prstGeom>
        <a:noFill/>
        <a:ln>
          <a:noFill/>
        </a:ln>
        <a:effectLst/>
      </dsp:spPr>
      <dsp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41910" tIns="41910" rIns="41910" bIns="41910" numCol="1" spcCol="1270" anchor="t" anchorCtr="0">
          <a:noAutofit/>
        </a:bodyPr>
        <a:lstStyle/>
        <a:p>
          <a:pPr marL="0" lvl="0" indent="0" algn="l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pl-PL" sz="1100" kern="1200"/>
            <a:t>lokalizację instalacji</a:t>
          </a:r>
        </a:p>
      </dsp:txBody>
      <dsp:txXfrm>
        <a:off x="1169336" y="1692286"/>
        <a:ext cx="4269438" cy="316259"/>
      </dsp:txXfrm>
    </dsp:sp>
    <dsp:sp modelId="{89E4B533-8528-43DA-BA15-162B21144446}">
      <dsp:nvSpPr>
        <dsp:cNvPr id="0" name=""/>
        <dsp:cNvSpPr/>
      </dsp:nvSpPr>
      <dsp:spPr>
        <a:xfrm>
          <a:off x="1087754" y="2008546"/>
          <a:ext cx="4351020" cy="0"/>
        </a:xfrm>
        <a:prstGeom prst="line">
          <a:avLst/>
        </a:prstGeom>
        <a:solidFill>
          <a:schemeClr val="dk2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dk2">
              <a:tint val="5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B8561BF4-9A09-4FE8-B977-7F399BEA88D3}">
      <dsp:nvSpPr>
        <dsp:cNvPr id="0" name=""/>
        <dsp:cNvSpPr/>
      </dsp:nvSpPr>
      <dsp:spPr>
        <a:xfrm>
          <a:off x="0" y="2024358"/>
          <a:ext cx="5438774" cy="0"/>
        </a:xfrm>
        <a:prstGeom prst="line">
          <a:avLst/>
        </a:prstGeom>
        <a:solidFill>
          <a:schemeClr val="dk2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dk2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8AA797A4-5E7B-4FFB-9B92-B839DFBB0D95}">
      <dsp:nvSpPr>
        <dsp:cNvPr id="0" name=""/>
        <dsp:cNvSpPr/>
      </dsp:nvSpPr>
      <dsp:spPr>
        <a:xfrm>
          <a:off x="0" y="2024358"/>
          <a:ext cx="1087755" cy="665886"/>
        </a:xfrm>
        <a:prstGeom prst="rect">
          <a:avLst/>
        </a:prstGeom>
        <a:noFill/>
        <a:ln>
          <a:noFill/>
        </a:ln>
        <a:effectLst/>
      </dsp:spPr>
      <dsp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49530" tIns="49530" rIns="49530" bIns="49530" numCol="1" spcCol="1270" anchor="t" anchorCtr="0">
          <a:noAutofit/>
        </a:bodyPr>
        <a:lstStyle/>
        <a:p>
          <a:pPr marL="0" lvl="0" indent="0" algn="l" defTabSz="5778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pl-PL" sz="1300" kern="1200"/>
            <a:t>Fotowoltaika na tle innych źródeł OZE</a:t>
          </a:r>
        </a:p>
      </dsp:txBody>
      <dsp:txXfrm>
        <a:off x="0" y="2024358"/>
        <a:ext cx="1087755" cy="665886"/>
      </dsp:txXfrm>
    </dsp:sp>
    <dsp:sp modelId="{02E9AD92-B331-4BEE-B97A-C6A83E3D7F2D}">
      <dsp:nvSpPr>
        <dsp:cNvPr id="0" name=""/>
        <dsp:cNvSpPr/>
      </dsp:nvSpPr>
      <dsp:spPr>
        <a:xfrm>
          <a:off x="1169336" y="2047880"/>
          <a:ext cx="4269438" cy="470436"/>
        </a:xfrm>
        <a:prstGeom prst="rect">
          <a:avLst/>
        </a:prstGeom>
        <a:noFill/>
        <a:ln>
          <a:noFill/>
        </a:ln>
        <a:effectLst/>
      </dsp:spPr>
      <dsp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41910" tIns="41910" rIns="41910" bIns="41910" numCol="1" spcCol="1270" anchor="t" anchorCtr="0">
          <a:noAutofit/>
        </a:bodyPr>
        <a:lstStyle/>
        <a:p>
          <a:pPr marL="0" lvl="0" indent="0" algn="l" defTabSz="488950" rtl="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pl-PL" sz="1100" b="0" i="0" kern="1200" baseline="0">
              <a:effectLst/>
            </a:rPr>
            <a:t>Skumulowana moc poszczególnych instalacji OZE w poszczególnych latach [MW]</a:t>
          </a:r>
          <a:endParaRPr lang="pl-PL" sz="1100" b="0" kern="1200"/>
        </a:p>
      </dsp:txBody>
      <dsp:txXfrm>
        <a:off x="1169336" y="2047880"/>
        <a:ext cx="4269438" cy="470436"/>
      </dsp:txXfrm>
    </dsp:sp>
    <dsp:sp modelId="{36EDCC8D-4A18-4F0A-897F-31A076C2FB21}">
      <dsp:nvSpPr>
        <dsp:cNvPr id="0" name=""/>
        <dsp:cNvSpPr/>
      </dsp:nvSpPr>
      <dsp:spPr>
        <a:xfrm>
          <a:off x="1087754" y="2518317"/>
          <a:ext cx="4351020" cy="0"/>
        </a:xfrm>
        <a:prstGeom prst="line">
          <a:avLst/>
        </a:prstGeom>
        <a:solidFill>
          <a:schemeClr val="dk2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dk2">
              <a:tint val="5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AAB5483F-CAD4-4913-8D9F-FCB9F959FC94}">
      <dsp:nvSpPr>
        <dsp:cNvPr id="0" name=""/>
        <dsp:cNvSpPr/>
      </dsp:nvSpPr>
      <dsp:spPr>
        <a:xfrm>
          <a:off x="1169336" y="2541839"/>
          <a:ext cx="4269438" cy="470436"/>
        </a:xfrm>
        <a:prstGeom prst="rect">
          <a:avLst/>
        </a:prstGeom>
        <a:noFill/>
        <a:ln>
          <a:noFill/>
        </a:ln>
        <a:effectLst/>
      </dsp:spPr>
      <dsp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41910" tIns="41910" rIns="41910" bIns="41910" numCol="1" spcCol="1270" anchor="t" anchorCtr="0">
          <a:noAutofit/>
        </a:bodyPr>
        <a:lstStyle/>
        <a:p>
          <a:pPr marL="0" lvl="0" indent="0" algn="l" defTabSz="488950" rtl="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pl-PL" sz="1100" kern="1200"/>
            <a:t>Skumulowana moc poszczególnych źródeł OZE </a:t>
          </a:r>
        </a:p>
      </dsp:txBody>
      <dsp:txXfrm>
        <a:off x="1169336" y="2541839"/>
        <a:ext cx="4269438" cy="470436"/>
      </dsp:txXfrm>
    </dsp:sp>
    <dsp:sp modelId="{328F807D-5AA1-4892-8FDF-5214E01BE0EF}">
      <dsp:nvSpPr>
        <dsp:cNvPr id="0" name=""/>
        <dsp:cNvSpPr/>
      </dsp:nvSpPr>
      <dsp:spPr>
        <a:xfrm>
          <a:off x="1087754" y="3012275"/>
          <a:ext cx="4351020" cy="0"/>
        </a:xfrm>
        <a:prstGeom prst="line">
          <a:avLst/>
        </a:prstGeom>
        <a:solidFill>
          <a:schemeClr val="dk2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dk2">
              <a:tint val="5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4251F9C2-C81B-423A-92A0-262F388CEC16}">
      <dsp:nvSpPr>
        <dsp:cNvPr id="0" name=""/>
        <dsp:cNvSpPr/>
      </dsp:nvSpPr>
      <dsp:spPr>
        <a:xfrm>
          <a:off x="0" y="3035797"/>
          <a:ext cx="5438774" cy="0"/>
        </a:xfrm>
        <a:prstGeom prst="line">
          <a:avLst/>
        </a:prstGeom>
        <a:solidFill>
          <a:schemeClr val="dk2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dk2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7EC8CD5F-F23C-4F83-BA21-9F22A4D73655}">
      <dsp:nvSpPr>
        <dsp:cNvPr id="0" name=""/>
        <dsp:cNvSpPr/>
      </dsp:nvSpPr>
      <dsp:spPr>
        <a:xfrm>
          <a:off x="0" y="3035797"/>
          <a:ext cx="1087755" cy="1012031"/>
        </a:xfrm>
        <a:prstGeom prst="rect">
          <a:avLst/>
        </a:prstGeom>
        <a:noFill/>
        <a:ln>
          <a:noFill/>
        </a:ln>
        <a:effectLst/>
      </dsp:spPr>
      <dsp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49530" tIns="49530" rIns="49530" bIns="49530" numCol="1" spcCol="1270" anchor="t" anchorCtr="0">
          <a:noAutofit/>
        </a:bodyPr>
        <a:lstStyle/>
        <a:p>
          <a:pPr marL="0" lvl="0" indent="0" algn="l" defTabSz="5778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pl-PL" sz="1300" kern="1200"/>
            <a:t>Mapy</a:t>
          </a:r>
        </a:p>
      </dsp:txBody>
      <dsp:txXfrm>
        <a:off x="0" y="3035797"/>
        <a:ext cx="1087755" cy="1012031"/>
      </dsp:txXfrm>
    </dsp:sp>
    <dsp:sp modelId="{F7817350-3DD6-4DE7-955A-13A3E28FD6EE}">
      <dsp:nvSpPr>
        <dsp:cNvPr id="0" name=""/>
        <dsp:cNvSpPr/>
      </dsp:nvSpPr>
      <dsp:spPr>
        <a:xfrm>
          <a:off x="1169336" y="3059319"/>
          <a:ext cx="4269438" cy="470436"/>
        </a:xfrm>
        <a:prstGeom prst="rect">
          <a:avLst/>
        </a:prstGeom>
        <a:noFill/>
        <a:ln>
          <a:noFill/>
        </a:ln>
        <a:effectLst/>
      </dsp:spPr>
      <dsp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41910" tIns="41910" rIns="41910" bIns="41910" numCol="1" spcCol="1270" anchor="t" anchorCtr="0">
          <a:noAutofit/>
        </a:bodyPr>
        <a:lstStyle/>
        <a:p>
          <a:pPr marL="0" lvl="0" indent="0" algn="l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pl-PL" sz="1100" b="0" kern="1200" cap="none" spc="0">
              <a:ln w="12700">
                <a:noFill/>
                <a:prstDash val="solid"/>
              </a:ln>
              <a:solidFill>
                <a:sysClr val="windowText" lastClr="000000"/>
              </a:solidFill>
              <a:effectLst/>
            </a:rPr>
            <a:t>Mapa</a:t>
          </a:r>
          <a:r>
            <a:rPr lang="pl-PL" sz="1100" b="0" kern="1200" cap="none" spc="0" baseline="0">
              <a:ln w="12700">
                <a:noFill/>
                <a:prstDash val="solid"/>
              </a:ln>
              <a:solidFill>
                <a:sysClr val="windowText" lastClr="000000"/>
              </a:solidFill>
              <a:effectLst/>
            </a:rPr>
            <a:t> przedstawiająca wszystkie istniejące instalacje PV w bazie w podziale na województwa</a:t>
          </a:r>
          <a:endParaRPr lang="pl-PL" sz="1100" b="0" kern="1200">
            <a:solidFill>
              <a:sysClr val="windowText" lastClr="000000"/>
            </a:solidFill>
          </a:endParaRPr>
        </a:p>
      </dsp:txBody>
      <dsp:txXfrm>
        <a:off x="1169336" y="3059319"/>
        <a:ext cx="4269438" cy="470436"/>
      </dsp:txXfrm>
    </dsp:sp>
    <dsp:sp modelId="{E508890F-89A4-420D-89F5-64713ADF8136}">
      <dsp:nvSpPr>
        <dsp:cNvPr id="0" name=""/>
        <dsp:cNvSpPr/>
      </dsp:nvSpPr>
      <dsp:spPr>
        <a:xfrm>
          <a:off x="1087754" y="3529755"/>
          <a:ext cx="4351020" cy="0"/>
        </a:xfrm>
        <a:prstGeom prst="line">
          <a:avLst/>
        </a:prstGeom>
        <a:solidFill>
          <a:schemeClr val="dk2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dk2">
              <a:tint val="5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C293D3CF-115B-4654-833A-71D79C4EABA6}">
      <dsp:nvSpPr>
        <dsp:cNvPr id="0" name=""/>
        <dsp:cNvSpPr/>
      </dsp:nvSpPr>
      <dsp:spPr>
        <a:xfrm>
          <a:off x="1169336" y="3553277"/>
          <a:ext cx="4269438" cy="470436"/>
        </a:xfrm>
        <a:prstGeom prst="rect">
          <a:avLst/>
        </a:prstGeom>
        <a:noFill/>
        <a:ln>
          <a:noFill/>
        </a:ln>
        <a:effectLst/>
      </dsp:spPr>
      <dsp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41910" tIns="41910" rIns="41910" bIns="41910" numCol="1" spcCol="1270" anchor="t" anchorCtr="0">
          <a:noAutofit/>
        </a:bodyPr>
        <a:lstStyle/>
        <a:p>
          <a:pPr marL="0" lvl="0" indent="0" algn="l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pl-PL" sz="1100" b="0" kern="1200" cap="none" spc="0">
              <a:ln w="12700">
                <a:noFill/>
                <a:prstDash val="solid"/>
              </a:ln>
              <a:solidFill>
                <a:sysClr val="windowText" lastClr="000000"/>
              </a:solidFill>
              <a:effectLst/>
            </a:rPr>
            <a:t>Mapa przedstawiająca lokazlizacje siedzib właścicieli</a:t>
          </a:r>
          <a:r>
            <a:rPr lang="pl-PL" sz="1100" b="0" kern="1200" cap="none" spc="0" baseline="0">
              <a:ln w="12700">
                <a:noFill/>
                <a:prstDash val="solid"/>
              </a:ln>
              <a:solidFill>
                <a:sysClr val="windowText" lastClr="000000"/>
              </a:solidFill>
              <a:effectLst/>
            </a:rPr>
            <a:t> istniejących instalacji PV</a:t>
          </a:r>
          <a:endParaRPr lang="pl-PL" sz="1100" b="0" kern="1200">
            <a:solidFill>
              <a:sysClr val="windowText" lastClr="000000"/>
            </a:solidFill>
          </a:endParaRPr>
        </a:p>
      </dsp:txBody>
      <dsp:txXfrm>
        <a:off x="1169336" y="3553277"/>
        <a:ext cx="4269438" cy="470436"/>
      </dsp:txXfrm>
    </dsp:sp>
    <dsp:sp modelId="{FEA501DC-4C67-42B5-B3A6-838987E50F77}">
      <dsp:nvSpPr>
        <dsp:cNvPr id="0" name=""/>
        <dsp:cNvSpPr/>
      </dsp:nvSpPr>
      <dsp:spPr>
        <a:xfrm>
          <a:off x="1087754" y="4023713"/>
          <a:ext cx="4351020" cy="0"/>
        </a:xfrm>
        <a:prstGeom prst="line">
          <a:avLst/>
        </a:prstGeom>
        <a:solidFill>
          <a:schemeClr val="dk2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dk2">
              <a:tint val="5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</dsp:spTree>
</dsp:drawing>
</file>

<file path=xl/diagrams/drawing2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55C43905-2943-47F4-9725-4A7C78A345EC}">
      <dsp:nvSpPr>
        <dsp:cNvPr id="0" name=""/>
        <dsp:cNvSpPr/>
      </dsp:nvSpPr>
      <dsp:spPr>
        <a:xfrm>
          <a:off x="38086" y="597070"/>
          <a:ext cx="4130713" cy="1208806"/>
        </a:xfrm>
        <a:prstGeom prst="rect">
          <a:avLst/>
        </a:prstGeom>
        <a:solidFill>
          <a:schemeClr val="lt2">
            <a:alpha val="40000"/>
            <a:hueOff val="0"/>
            <a:satOff val="0"/>
            <a:lumOff val="0"/>
            <a:alphaOff val="0"/>
          </a:schemeClr>
        </a:solidFill>
        <a:ln w="6350" cap="flat" cmpd="sng" algn="ctr">
          <a:solidFill>
            <a:schemeClr val="dk2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1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818765" tIns="76200" rIns="76200" bIns="76200" numCol="1" spcCol="1270" anchor="ctr" anchorCtr="0">
          <a:noAutofit/>
        </a:bodyPr>
        <a:lstStyle/>
        <a:p>
          <a:pPr marL="0" lvl="0" indent="0" algn="l" defTabSz="8890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pl-PL" sz="2000" kern="1200">
              <a:solidFill>
                <a:schemeClr val="bg1">
                  <a:lumMod val="50000"/>
                </a:schemeClr>
              </a:solidFill>
            </a:rPr>
            <a:t>  Farmy </a:t>
          </a:r>
        </a:p>
        <a:p>
          <a:pPr marL="0" lvl="0" indent="0" algn="l" defTabSz="8890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pl-PL" sz="1800" kern="1200">
              <a:solidFill>
                <a:schemeClr val="bg1">
                  <a:lumMod val="50000"/>
                </a:schemeClr>
              </a:solidFill>
            </a:rPr>
            <a:t>  7 364,5 MW </a:t>
          </a:r>
          <a:br>
            <a:rPr lang="pl-PL" sz="1800" kern="1200">
              <a:solidFill>
                <a:schemeClr val="bg1">
                  <a:lumMod val="50000"/>
                </a:schemeClr>
              </a:solidFill>
            </a:rPr>
          </a:br>
          <a:r>
            <a:rPr lang="pl-PL" sz="1800" kern="1200">
              <a:solidFill>
                <a:schemeClr val="bg1">
                  <a:lumMod val="50000"/>
                </a:schemeClr>
              </a:solidFill>
            </a:rPr>
            <a:t>  922 instalacji</a:t>
          </a:r>
        </a:p>
      </dsp:txBody>
      <dsp:txXfrm>
        <a:off x="38086" y="597070"/>
        <a:ext cx="4130713" cy="1208806"/>
      </dsp:txXfrm>
    </dsp:sp>
    <dsp:sp modelId="{542DB5FF-4C73-44B3-B534-F4C2609A9716}">
      <dsp:nvSpPr>
        <dsp:cNvPr id="0" name=""/>
        <dsp:cNvSpPr/>
      </dsp:nvSpPr>
      <dsp:spPr>
        <a:xfrm>
          <a:off x="66681" y="618512"/>
          <a:ext cx="846164" cy="1171387"/>
        </a:xfrm>
        <a:prstGeom prst="rect">
          <a:avLst/>
        </a:prstGeom>
        <a:blipFill dpi="0" rotWithShape="1">
          <a:blip xmlns:r="http://schemas.openxmlformats.org/officeDocument/2006/relationships" r:embed="rId1" cstate="print">
            <a:duotone>
              <a:schemeClr val="bg2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 l="-9000" r="-19000"/>
          </a:stretch>
        </a:blipFill>
        <a:ln w="12700" cap="flat" cmpd="sng" algn="ctr">
          <a:solidFill>
            <a:schemeClr val="lt2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EB402B0D-72BC-4C37-8841-EA79EE48DCA4}">
      <dsp:nvSpPr>
        <dsp:cNvPr id="0" name=""/>
        <dsp:cNvSpPr/>
      </dsp:nvSpPr>
      <dsp:spPr>
        <a:xfrm>
          <a:off x="26305" y="2029658"/>
          <a:ext cx="4145644" cy="1208806"/>
        </a:xfrm>
        <a:prstGeom prst="rect">
          <a:avLst/>
        </a:prstGeom>
        <a:solidFill>
          <a:schemeClr val="lt2">
            <a:alpha val="40000"/>
            <a:hueOff val="0"/>
            <a:satOff val="0"/>
            <a:lumOff val="0"/>
            <a:alphaOff val="0"/>
          </a:schemeClr>
        </a:solidFill>
        <a:ln w="6350" cap="flat" cmpd="sng" algn="ctr">
          <a:solidFill>
            <a:schemeClr val="dk2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1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818765" tIns="76200" rIns="76200" bIns="76200" numCol="1" spcCol="1270" anchor="ctr" anchorCtr="0">
          <a:noAutofit/>
        </a:bodyPr>
        <a:lstStyle/>
        <a:p>
          <a:pPr marL="0" lvl="0" indent="0" algn="l" defTabSz="8890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pl-PL" sz="2000" kern="1200">
              <a:solidFill>
                <a:sysClr val="window" lastClr="FFFFFF">
                  <a:lumMod val="50000"/>
                </a:sysClr>
              </a:solidFill>
              <a:latin typeface="Calibri" panose="020F0502020204030204"/>
              <a:ea typeface="+mn-ea"/>
              <a:cs typeface="+mn-cs"/>
            </a:rPr>
            <a:t>  Małe instalacje</a:t>
          </a:r>
        </a:p>
        <a:p>
          <a:pPr marL="0" lvl="0" indent="0" algn="l" defTabSz="8890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pl-PL" sz="2000" kern="1200">
              <a:solidFill>
                <a:sysClr val="window" lastClr="FFFFFF">
                  <a:lumMod val="50000"/>
                </a:sysClr>
              </a:solidFill>
              <a:latin typeface="Calibri" panose="020F0502020204030204"/>
              <a:ea typeface="+mn-ea"/>
              <a:cs typeface="+mn-cs"/>
            </a:rPr>
            <a:t>  5</a:t>
          </a:r>
          <a:r>
            <a:rPr lang="pl-PL" sz="1800" kern="1200">
              <a:solidFill>
                <a:sysClr val="window" lastClr="FFFFFF">
                  <a:lumMod val="50000"/>
                </a:sysClr>
              </a:solidFill>
              <a:latin typeface="Calibri" panose="020F0502020204030204"/>
              <a:ea typeface="+mn-ea"/>
              <a:cs typeface="+mn-cs"/>
            </a:rPr>
            <a:t> 564,2 MW</a:t>
          </a:r>
          <a:br>
            <a:rPr lang="pl-PL" sz="1800" kern="1200">
              <a:solidFill>
                <a:sysClr val="window" lastClr="FFFFFF">
                  <a:lumMod val="50000"/>
                </a:sysClr>
              </a:solidFill>
              <a:latin typeface="Calibri" panose="020F0502020204030204"/>
              <a:ea typeface="+mn-ea"/>
              <a:cs typeface="+mn-cs"/>
            </a:rPr>
          </a:br>
          <a:r>
            <a:rPr lang="pl-PL" sz="1800" kern="1200">
              <a:solidFill>
                <a:sysClr val="window" lastClr="FFFFFF">
                  <a:lumMod val="50000"/>
                </a:sysClr>
              </a:solidFill>
              <a:latin typeface="Calibri" panose="020F0502020204030204"/>
              <a:ea typeface="+mn-ea"/>
              <a:cs typeface="+mn-cs"/>
            </a:rPr>
            <a:t>  7 269 instalacji</a:t>
          </a:r>
          <a:endParaRPr lang="pl-PL" sz="2000" kern="1200">
            <a:solidFill>
              <a:sysClr val="window" lastClr="FFFFFF">
                <a:lumMod val="50000"/>
              </a:sysClr>
            </a:solidFill>
            <a:latin typeface="Calibri" panose="020F0502020204030204"/>
            <a:ea typeface="+mn-ea"/>
            <a:cs typeface="+mn-cs"/>
          </a:endParaRPr>
        </a:p>
      </dsp:txBody>
      <dsp:txXfrm>
        <a:off x="26305" y="2029658"/>
        <a:ext cx="4145644" cy="1208806"/>
      </dsp:txXfrm>
    </dsp:sp>
    <dsp:sp modelId="{D2A22335-95F7-4AAA-81AC-EA416168F420}">
      <dsp:nvSpPr>
        <dsp:cNvPr id="0" name=""/>
        <dsp:cNvSpPr/>
      </dsp:nvSpPr>
      <dsp:spPr>
        <a:xfrm>
          <a:off x="87665" y="2062765"/>
          <a:ext cx="846164" cy="1159939"/>
        </a:xfrm>
        <a:prstGeom prst="rect">
          <a:avLst/>
        </a:prstGeom>
        <a:blipFill rotWithShape="1">
          <a:blip xmlns:r="http://schemas.openxmlformats.org/officeDocument/2006/relationships" r:embed="rId1" cstate="print">
            <a:duotone>
              <a:srgbClr val="E7E6E6">
                <a:shade val="45000"/>
                <a:satMod val="135000"/>
              </a:srgb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 l="-14000" r="-14000"/>
          </a:stretch>
        </a:blipFill>
        <a:ln w="12700" cap="flat" cmpd="sng" algn="ctr">
          <a:solidFill>
            <a:schemeClr val="lt2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</dsp:spTree>
</dsp:drawing>
</file>

<file path=xl/diagrams/drawing3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B3FECB67-4F77-4AF2-A391-94B0AFCDC5E6}">
      <dsp:nvSpPr>
        <dsp:cNvPr id="0" name=""/>
        <dsp:cNvSpPr/>
      </dsp:nvSpPr>
      <dsp:spPr>
        <a:xfrm>
          <a:off x="0" y="296"/>
          <a:ext cx="5438774" cy="0"/>
        </a:xfrm>
        <a:prstGeom prst="line">
          <a:avLst/>
        </a:prstGeom>
        <a:solidFill>
          <a:schemeClr val="dk2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dk2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1B55148F-059E-423F-BDCA-F29C09864B25}">
      <dsp:nvSpPr>
        <dsp:cNvPr id="0" name=""/>
        <dsp:cNvSpPr/>
      </dsp:nvSpPr>
      <dsp:spPr>
        <a:xfrm>
          <a:off x="0" y="296"/>
          <a:ext cx="1087755" cy="1012031"/>
        </a:xfrm>
        <a:prstGeom prst="rect">
          <a:avLst/>
        </a:prstGeom>
        <a:noFill/>
        <a:ln>
          <a:noFill/>
        </a:ln>
        <a:effectLst/>
      </dsp:spPr>
      <dsp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49530" tIns="49530" rIns="49530" bIns="49530" numCol="1" spcCol="1270" anchor="t" anchorCtr="0">
          <a:noAutofit/>
        </a:bodyPr>
        <a:lstStyle/>
        <a:p>
          <a:pPr marL="0" lvl="0" indent="0" algn="l" defTabSz="5778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pl-PL" sz="1300" kern="1200"/>
            <a:t>Lista instalacji </a:t>
          </a:r>
        </a:p>
      </dsp:txBody>
      <dsp:txXfrm>
        <a:off x="0" y="296"/>
        <a:ext cx="1087755" cy="1012031"/>
      </dsp:txXfrm>
    </dsp:sp>
    <dsp:sp modelId="{E968BB63-F626-4A03-A627-E76F890FF7B7}">
      <dsp:nvSpPr>
        <dsp:cNvPr id="0" name=""/>
        <dsp:cNvSpPr/>
      </dsp:nvSpPr>
      <dsp:spPr>
        <a:xfrm>
          <a:off x="1169336" y="12193"/>
          <a:ext cx="4269438" cy="237936"/>
        </a:xfrm>
        <a:prstGeom prst="rect">
          <a:avLst/>
        </a:prstGeom>
        <a:noFill/>
        <a:ln>
          <a:noFill/>
        </a:ln>
        <a:effectLst/>
      </dsp:spPr>
      <dsp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41910" tIns="41910" rIns="41910" bIns="41910" numCol="1" spcCol="1270" anchor="t" anchorCtr="0">
          <a:noAutofit/>
        </a:bodyPr>
        <a:lstStyle/>
        <a:p>
          <a:pPr marL="0" lvl="0" indent="0" algn="l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pl-PL" sz="1100" kern="1200"/>
            <a:t>lokalizacja instalacji</a:t>
          </a:r>
        </a:p>
      </dsp:txBody>
      <dsp:txXfrm>
        <a:off x="1169336" y="12193"/>
        <a:ext cx="4269438" cy="237936"/>
      </dsp:txXfrm>
    </dsp:sp>
    <dsp:sp modelId="{D6B8C478-0FC5-4A8F-A7B4-C924FA72AE7C}">
      <dsp:nvSpPr>
        <dsp:cNvPr id="0" name=""/>
        <dsp:cNvSpPr/>
      </dsp:nvSpPr>
      <dsp:spPr>
        <a:xfrm>
          <a:off x="1087754" y="250129"/>
          <a:ext cx="4351020" cy="0"/>
        </a:xfrm>
        <a:prstGeom prst="line">
          <a:avLst/>
        </a:prstGeom>
        <a:solidFill>
          <a:schemeClr val="dk2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dk2">
              <a:tint val="5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239C815B-F65F-4252-8532-48AE7102003F}">
      <dsp:nvSpPr>
        <dsp:cNvPr id="0" name=""/>
        <dsp:cNvSpPr/>
      </dsp:nvSpPr>
      <dsp:spPr>
        <a:xfrm>
          <a:off x="1169336" y="262026"/>
          <a:ext cx="4269438" cy="237936"/>
        </a:xfrm>
        <a:prstGeom prst="rect">
          <a:avLst/>
        </a:prstGeom>
        <a:noFill/>
        <a:ln>
          <a:noFill/>
        </a:ln>
        <a:effectLst/>
      </dsp:spPr>
      <dsp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41910" tIns="41910" rIns="41910" bIns="41910" numCol="1" spcCol="1270" anchor="t" anchorCtr="0">
          <a:noAutofit/>
        </a:bodyPr>
        <a:lstStyle/>
        <a:p>
          <a:pPr marL="0" lvl="0" indent="0" algn="l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pl-PL" sz="1100" kern="1200"/>
            <a:t>inwestor/właściciel instalacji</a:t>
          </a:r>
        </a:p>
      </dsp:txBody>
      <dsp:txXfrm>
        <a:off x="1169336" y="262026"/>
        <a:ext cx="4269438" cy="237936"/>
      </dsp:txXfrm>
    </dsp:sp>
    <dsp:sp modelId="{E0B862CF-46D0-4ED4-9914-32B66F3A64D7}">
      <dsp:nvSpPr>
        <dsp:cNvPr id="0" name=""/>
        <dsp:cNvSpPr/>
      </dsp:nvSpPr>
      <dsp:spPr>
        <a:xfrm>
          <a:off x="1087754" y="499962"/>
          <a:ext cx="4351020" cy="0"/>
        </a:xfrm>
        <a:prstGeom prst="line">
          <a:avLst/>
        </a:prstGeom>
        <a:solidFill>
          <a:schemeClr val="dk2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dk2">
              <a:tint val="5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5BE51277-2141-4B8D-9D9A-A4C9610E2260}">
      <dsp:nvSpPr>
        <dsp:cNvPr id="0" name=""/>
        <dsp:cNvSpPr/>
      </dsp:nvSpPr>
      <dsp:spPr>
        <a:xfrm>
          <a:off x="1169336" y="511859"/>
          <a:ext cx="4269438" cy="237936"/>
        </a:xfrm>
        <a:prstGeom prst="rect">
          <a:avLst/>
        </a:prstGeom>
        <a:noFill/>
        <a:ln>
          <a:noFill/>
        </a:ln>
        <a:effectLst/>
      </dsp:spPr>
      <dsp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41910" tIns="41910" rIns="41910" bIns="41910" numCol="1" spcCol="1270" anchor="t" anchorCtr="0">
          <a:noAutofit/>
        </a:bodyPr>
        <a:lstStyle/>
        <a:p>
          <a:pPr marL="0" lvl="0" indent="0" algn="l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pl-PL" sz="1100" kern="1200"/>
            <a:t>moc instalacji</a:t>
          </a:r>
        </a:p>
      </dsp:txBody>
      <dsp:txXfrm>
        <a:off x="1169336" y="511859"/>
        <a:ext cx="4269438" cy="237936"/>
      </dsp:txXfrm>
    </dsp:sp>
    <dsp:sp modelId="{B8C757D8-2B32-4243-A813-FAFB7E747675}">
      <dsp:nvSpPr>
        <dsp:cNvPr id="0" name=""/>
        <dsp:cNvSpPr/>
      </dsp:nvSpPr>
      <dsp:spPr>
        <a:xfrm>
          <a:off x="1087754" y="749795"/>
          <a:ext cx="4351020" cy="0"/>
        </a:xfrm>
        <a:prstGeom prst="line">
          <a:avLst/>
        </a:prstGeom>
        <a:solidFill>
          <a:schemeClr val="dk2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dk2">
              <a:tint val="5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922B7BDD-D2E1-4000-ACA8-5BC4158614C4}">
      <dsp:nvSpPr>
        <dsp:cNvPr id="0" name=""/>
        <dsp:cNvSpPr/>
      </dsp:nvSpPr>
      <dsp:spPr>
        <a:xfrm>
          <a:off x="1169336" y="761691"/>
          <a:ext cx="4269438" cy="237936"/>
        </a:xfrm>
        <a:prstGeom prst="rect">
          <a:avLst/>
        </a:prstGeom>
        <a:noFill/>
        <a:ln>
          <a:noFill/>
        </a:ln>
        <a:effectLst/>
      </dsp:spPr>
      <dsp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41910" tIns="41910" rIns="41910" bIns="41910" numCol="1" spcCol="1270" anchor="t" anchorCtr="0">
          <a:noAutofit/>
        </a:bodyPr>
        <a:lstStyle/>
        <a:p>
          <a:pPr marL="0" lvl="0" indent="0" algn="l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pl-PL" sz="1100" kern="1200"/>
            <a:t>data rozpoczęcia wytwarzania energii elektrycznej</a:t>
          </a:r>
        </a:p>
      </dsp:txBody>
      <dsp:txXfrm>
        <a:off x="1169336" y="761691"/>
        <a:ext cx="4269438" cy="237936"/>
      </dsp:txXfrm>
    </dsp:sp>
    <dsp:sp modelId="{51B94992-BF9D-4EEE-9B8D-F5D209BD1636}">
      <dsp:nvSpPr>
        <dsp:cNvPr id="0" name=""/>
        <dsp:cNvSpPr/>
      </dsp:nvSpPr>
      <dsp:spPr>
        <a:xfrm>
          <a:off x="1087754" y="999627"/>
          <a:ext cx="4351020" cy="0"/>
        </a:xfrm>
        <a:prstGeom prst="line">
          <a:avLst/>
        </a:prstGeom>
        <a:solidFill>
          <a:schemeClr val="dk2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dk2">
              <a:tint val="5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B5FF28E2-4CBA-4555-B227-7158508FD938}">
      <dsp:nvSpPr>
        <dsp:cNvPr id="0" name=""/>
        <dsp:cNvSpPr/>
      </dsp:nvSpPr>
      <dsp:spPr>
        <a:xfrm>
          <a:off x="0" y="1012327"/>
          <a:ext cx="5438774" cy="0"/>
        </a:xfrm>
        <a:prstGeom prst="line">
          <a:avLst/>
        </a:prstGeom>
        <a:solidFill>
          <a:schemeClr val="dk2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dk2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D6ACEEA1-FF0A-41D4-93A8-878FA8D6BC8E}">
      <dsp:nvSpPr>
        <dsp:cNvPr id="0" name=""/>
        <dsp:cNvSpPr/>
      </dsp:nvSpPr>
      <dsp:spPr>
        <a:xfrm>
          <a:off x="0" y="1012327"/>
          <a:ext cx="1087755" cy="1012031"/>
        </a:xfrm>
        <a:prstGeom prst="rect">
          <a:avLst/>
        </a:prstGeom>
        <a:noFill/>
        <a:ln>
          <a:noFill/>
        </a:ln>
        <a:effectLst/>
      </dsp:spPr>
      <dsp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49530" tIns="49530" rIns="49530" bIns="49530" numCol="1" spcCol="1270" anchor="t" anchorCtr="0">
          <a:noAutofit/>
        </a:bodyPr>
        <a:lstStyle/>
        <a:p>
          <a:pPr marL="0" lvl="0" indent="0" algn="l" defTabSz="5778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pl-PL" sz="1300" kern="1200"/>
            <a:t>Analiza statystyczna instalacji z uwagi na:</a:t>
          </a:r>
        </a:p>
      </dsp:txBody>
      <dsp:txXfrm>
        <a:off x="0" y="1012327"/>
        <a:ext cx="1087755" cy="1012031"/>
      </dsp:txXfrm>
    </dsp:sp>
    <dsp:sp modelId="{FFE9FB32-1A35-4FDB-BD84-FEC6A5D2723B}">
      <dsp:nvSpPr>
        <dsp:cNvPr id="0" name=""/>
        <dsp:cNvSpPr/>
      </dsp:nvSpPr>
      <dsp:spPr>
        <a:xfrm>
          <a:off x="1169336" y="1028140"/>
          <a:ext cx="4269438" cy="316259"/>
        </a:xfrm>
        <a:prstGeom prst="rect">
          <a:avLst/>
        </a:prstGeom>
        <a:noFill/>
        <a:ln>
          <a:noFill/>
        </a:ln>
        <a:effectLst/>
      </dsp:spPr>
      <dsp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41910" tIns="41910" rIns="41910" bIns="41910" numCol="1" spcCol="1270" anchor="t" anchorCtr="0">
          <a:noAutofit/>
        </a:bodyPr>
        <a:lstStyle/>
        <a:p>
          <a:pPr marL="0" lvl="0" indent="0" algn="l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pl-PL" sz="1100" kern="1200"/>
            <a:t>zakres mocy instalacji</a:t>
          </a:r>
        </a:p>
      </dsp:txBody>
      <dsp:txXfrm>
        <a:off x="1169336" y="1028140"/>
        <a:ext cx="4269438" cy="316259"/>
      </dsp:txXfrm>
    </dsp:sp>
    <dsp:sp modelId="{496CE3FE-ABC8-4018-8A5D-EFD7747A61FD}">
      <dsp:nvSpPr>
        <dsp:cNvPr id="0" name=""/>
        <dsp:cNvSpPr/>
      </dsp:nvSpPr>
      <dsp:spPr>
        <a:xfrm>
          <a:off x="1087754" y="1344400"/>
          <a:ext cx="4351020" cy="0"/>
        </a:xfrm>
        <a:prstGeom prst="line">
          <a:avLst/>
        </a:prstGeom>
        <a:solidFill>
          <a:schemeClr val="dk2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dk2">
              <a:tint val="5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0A843ED7-393A-443F-9322-7115A3152F35}">
      <dsp:nvSpPr>
        <dsp:cNvPr id="0" name=""/>
        <dsp:cNvSpPr/>
      </dsp:nvSpPr>
      <dsp:spPr>
        <a:xfrm>
          <a:off x="1169336" y="1360213"/>
          <a:ext cx="4269438" cy="316259"/>
        </a:xfrm>
        <a:prstGeom prst="rect">
          <a:avLst/>
        </a:prstGeom>
        <a:noFill/>
        <a:ln>
          <a:noFill/>
        </a:ln>
        <a:effectLst/>
      </dsp:spPr>
      <dsp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41910" tIns="41910" rIns="41910" bIns="41910" numCol="1" spcCol="1270" anchor="t" anchorCtr="0">
          <a:noAutofit/>
        </a:bodyPr>
        <a:lstStyle/>
        <a:p>
          <a:pPr marL="0" lvl="0" indent="0" algn="l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pl-PL" sz="1100" kern="1200"/>
            <a:t>rok rozpoczęcia wytwarzania energii</a:t>
          </a:r>
        </a:p>
      </dsp:txBody>
      <dsp:txXfrm>
        <a:off x="1169336" y="1360213"/>
        <a:ext cx="4269438" cy="316259"/>
      </dsp:txXfrm>
    </dsp:sp>
    <dsp:sp modelId="{FFDBB292-D296-457E-B986-FD661169B24C}">
      <dsp:nvSpPr>
        <dsp:cNvPr id="0" name=""/>
        <dsp:cNvSpPr/>
      </dsp:nvSpPr>
      <dsp:spPr>
        <a:xfrm>
          <a:off x="1087754" y="1676473"/>
          <a:ext cx="4351020" cy="0"/>
        </a:xfrm>
        <a:prstGeom prst="line">
          <a:avLst/>
        </a:prstGeom>
        <a:solidFill>
          <a:schemeClr val="dk2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dk2">
              <a:tint val="5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6F9F0316-F670-47F3-BEFD-9243A51A8013}">
      <dsp:nvSpPr>
        <dsp:cNvPr id="0" name=""/>
        <dsp:cNvSpPr/>
      </dsp:nvSpPr>
      <dsp:spPr>
        <a:xfrm>
          <a:off x="1169336" y="1692286"/>
          <a:ext cx="4269438" cy="316259"/>
        </a:xfrm>
        <a:prstGeom prst="rect">
          <a:avLst/>
        </a:prstGeom>
        <a:noFill/>
        <a:ln>
          <a:noFill/>
        </a:ln>
        <a:effectLst/>
      </dsp:spPr>
      <dsp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41910" tIns="41910" rIns="41910" bIns="41910" numCol="1" spcCol="1270" anchor="t" anchorCtr="0">
          <a:noAutofit/>
        </a:bodyPr>
        <a:lstStyle/>
        <a:p>
          <a:pPr marL="0" lvl="0" indent="0" algn="l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pl-PL" sz="1100" kern="1200"/>
            <a:t>lokalizację instalacji</a:t>
          </a:r>
        </a:p>
      </dsp:txBody>
      <dsp:txXfrm>
        <a:off x="1169336" y="1692286"/>
        <a:ext cx="4269438" cy="316259"/>
      </dsp:txXfrm>
    </dsp:sp>
    <dsp:sp modelId="{89E4B533-8528-43DA-BA15-162B21144446}">
      <dsp:nvSpPr>
        <dsp:cNvPr id="0" name=""/>
        <dsp:cNvSpPr/>
      </dsp:nvSpPr>
      <dsp:spPr>
        <a:xfrm>
          <a:off x="1087754" y="2008546"/>
          <a:ext cx="4351020" cy="0"/>
        </a:xfrm>
        <a:prstGeom prst="line">
          <a:avLst/>
        </a:prstGeom>
        <a:solidFill>
          <a:schemeClr val="dk2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dk2">
              <a:tint val="5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B8561BF4-9A09-4FE8-B977-7F399BEA88D3}">
      <dsp:nvSpPr>
        <dsp:cNvPr id="0" name=""/>
        <dsp:cNvSpPr/>
      </dsp:nvSpPr>
      <dsp:spPr>
        <a:xfrm>
          <a:off x="0" y="2024358"/>
          <a:ext cx="5438774" cy="0"/>
        </a:xfrm>
        <a:prstGeom prst="line">
          <a:avLst/>
        </a:prstGeom>
        <a:solidFill>
          <a:schemeClr val="dk2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dk2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8AA797A4-5E7B-4FFB-9B92-B839DFBB0D95}">
      <dsp:nvSpPr>
        <dsp:cNvPr id="0" name=""/>
        <dsp:cNvSpPr/>
      </dsp:nvSpPr>
      <dsp:spPr>
        <a:xfrm>
          <a:off x="0" y="2024358"/>
          <a:ext cx="1087755" cy="665886"/>
        </a:xfrm>
        <a:prstGeom prst="rect">
          <a:avLst/>
        </a:prstGeom>
        <a:noFill/>
        <a:ln>
          <a:noFill/>
        </a:ln>
        <a:effectLst/>
      </dsp:spPr>
      <dsp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49530" tIns="49530" rIns="49530" bIns="49530" numCol="1" spcCol="1270" anchor="t" anchorCtr="0">
          <a:noAutofit/>
        </a:bodyPr>
        <a:lstStyle/>
        <a:p>
          <a:pPr marL="0" lvl="0" indent="0" algn="l" defTabSz="5778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pl-PL" sz="1300" kern="1200"/>
            <a:t>Fotowoltaika na tle innych źródeł OZE</a:t>
          </a:r>
        </a:p>
      </dsp:txBody>
      <dsp:txXfrm>
        <a:off x="0" y="2024358"/>
        <a:ext cx="1087755" cy="665886"/>
      </dsp:txXfrm>
    </dsp:sp>
    <dsp:sp modelId="{02E9AD92-B331-4BEE-B97A-C6A83E3D7F2D}">
      <dsp:nvSpPr>
        <dsp:cNvPr id="0" name=""/>
        <dsp:cNvSpPr/>
      </dsp:nvSpPr>
      <dsp:spPr>
        <a:xfrm>
          <a:off x="1169336" y="2047880"/>
          <a:ext cx="4269438" cy="470436"/>
        </a:xfrm>
        <a:prstGeom prst="rect">
          <a:avLst/>
        </a:prstGeom>
        <a:noFill/>
        <a:ln>
          <a:noFill/>
        </a:ln>
        <a:effectLst/>
      </dsp:spPr>
      <dsp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41910" tIns="41910" rIns="41910" bIns="41910" numCol="1" spcCol="1270" anchor="t" anchorCtr="0">
          <a:noAutofit/>
        </a:bodyPr>
        <a:lstStyle/>
        <a:p>
          <a:pPr marL="0" lvl="0" indent="0" algn="l" defTabSz="488950" rtl="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pl-PL" sz="1100" b="0" i="0" kern="1200" baseline="0">
              <a:effectLst/>
            </a:rPr>
            <a:t>Skumulowana moc poszczególnych instalacji OZE w poszczególnych latach [MW]</a:t>
          </a:r>
          <a:endParaRPr lang="pl-PL" sz="1100" b="0" kern="1200"/>
        </a:p>
      </dsp:txBody>
      <dsp:txXfrm>
        <a:off x="1169336" y="2047880"/>
        <a:ext cx="4269438" cy="470436"/>
      </dsp:txXfrm>
    </dsp:sp>
    <dsp:sp modelId="{36EDCC8D-4A18-4F0A-897F-31A076C2FB21}">
      <dsp:nvSpPr>
        <dsp:cNvPr id="0" name=""/>
        <dsp:cNvSpPr/>
      </dsp:nvSpPr>
      <dsp:spPr>
        <a:xfrm>
          <a:off x="1087754" y="2518317"/>
          <a:ext cx="4351020" cy="0"/>
        </a:xfrm>
        <a:prstGeom prst="line">
          <a:avLst/>
        </a:prstGeom>
        <a:solidFill>
          <a:schemeClr val="dk2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dk2">
              <a:tint val="5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AAB5483F-CAD4-4913-8D9F-FCB9F959FC94}">
      <dsp:nvSpPr>
        <dsp:cNvPr id="0" name=""/>
        <dsp:cNvSpPr/>
      </dsp:nvSpPr>
      <dsp:spPr>
        <a:xfrm>
          <a:off x="1169336" y="2541839"/>
          <a:ext cx="4269438" cy="470436"/>
        </a:xfrm>
        <a:prstGeom prst="rect">
          <a:avLst/>
        </a:prstGeom>
        <a:noFill/>
        <a:ln>
          <a:noFill/>
        </a:ln>
        <a:effectLst/>
      </dsp:spPr>
      <dsp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41910" tIns="41910" rIns="41910" bIns="41910" numCol="1" spcCol="1270" anchor="t" anchorCtr="0">
          <a:noAutofit/>
        </a:bodyPr>
        <a:lstStyle/>
        <a:p>
          <a:pPr marL="0" lvl="0" indent="0" algn="l" defTabSz="488950" rtl="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pl-PL" sz="1100" kern="1200"/>
            <a:t>Skumulowana moc poszczególnych źródeł OZE </a:t>
          </a:r>
        </a:p>
      </dsp:txBody>
      <dsp:txXfrm>
        <a:off x="1169336" y="2541839"/>
        <a:ext cx="4269438" cy="470436"/>
      </dsp:txXfrm>
    </dsp:sp>
    <dsp:sp modelId="{328F807D-5AA1-4892-8FDF-5214E01BE0EF}">
      <dsp:nvSpPr>
        <dsp:cNvPr id="0" name=""/>
        <dsp:cNvSpPr/>
      </dsp:nvSpPr>
      <dsp:spPr>
        <a:xfrm>
          <a:off x="1087754" y="3012275"/>
          <a:ext cx="4351020" cy="0"/>
        </a:xfrm>
        <a:prstGeom prst="line">
          <a:avLst/>
        </a:prstGeom>
        <a:solidFill>
          <a:schemeClr val="dk2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dk2">
              <a:tint val="5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4251F9C2-C81B-423A-92A0-262F388CEC16}">
      <dsp:nvSpPr>
        <dsp:cNvPr id="0" name=""/>
        <dsp:cNvSpPr/>
      </dsp:nvSpPr>
      <dsp:spPr>
        <a:xfrm>
          <a:off x="0" y="3035797"/>
          <a:ext cx="5438774" cy="0"/>
        </a:xfrm>
        <a:prstGeom prst="line">
          <a:avLst/>
        </a:prstGeom>
        <a:solidFill>
          <a:schemeClr val="dk2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dk2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7EC8CD5F-F23C-4F83-BA21-9F22A4D73655}">
      <dsp:nvSpPr>
        <dsp:cNvPr id="0" name=""/>
        <dsp:cNvSpPr/>
      </dsp:nvSpPr>
      <dsp:spPr>
        <a:xfrm>
          <a:off x="0" y="3035797"/>
          <a:ext cx="1087755" cy="1012031"/>
        </a:xfrm>
        <a:prstGeom prst="rect">
          <a:avLst/>
        </a:prstGeom>
        <a:noFill/>
        <a:ln>
          <a:noFill/>
        </a:ln>
        <a:effectLst/>
      </dsp:spPr>
      <dsp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49530" tIns="49530" rIns="49530" bIns="49530" numCol="1" spcCol="1270" anchor="t" anchorCtr="0">
          <a:noAutofit/>
        </a:bodyPr>
        <a:lstStyle/>
        <a:p>
          <a:pPr marL="0" lvl="0" indent="0" algn="l" defTabSz="5778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pl-PL" sz="1300" kern="1200"/>
            <a:t>Mapy</a:t>
          </a:r>
        </a:p>
      </dsp:txBody>
      <dsp:txXfrm>
        <a:off x="0" y="3035797"/>
        <a:ext cx="1087755" cy="1012031"/>
      </dsp:txXfrm>
    </dsp:sp>
    <dsp:sp modelId="{F7817350-3DD6-4DE7-955A-13A3E28FD6EE}">
      <dsp:nvSpPr>
        <dsp:cNvPr id="0" name=""/>
        <dsp:cNvSpPr/>
      </dsp:nvSpPr>
      <dsp:spPr>
        <a:xfrm>
          <a:off x="1169336" y="3059319"/>
          <a:ext cx="4269438" cy="470436"/>
        </a:xfrm>
        <a:prstGeom prst="rect">
          <a:avLst/>
        </a:prstGeom>
        <a:noFill/>
        <a:ln>
          <a:noFill/>
        </a:ln>
        <a:effectLst/>
      </dsp:spPr>
      <dsp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41910" tIns="41910" rIns="41910" bIns="41910" numCol="1" spcCol="1270" anchor="t" anchorCtr="0">
          <a:noAutofit/>
        </a:bodyPr>
        <a:lstStyle/>
        <a:p>
          <a:pPr marL="0" lvl="0" indent="0" algn="l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pl-PL" sz="1100" b="0" kern="1200" cap="none" spc="0">
              <a:ln w="12700">
                <a:noFill/>
                <a:prstDash val="solid"/>
              </a:ln>
              <a:solidFill>
                <a:sysClr val="windowText" lastClr="000000"/>
              </a:solidFill>
              <a:effectLst/>
            </a:rPr>
            <a:t>Mapa</a:t>
          </a:r>
          <a:r>
            <a:rPr lang="pl-PL" sz="1100" b="0" kern="1200" cap="none" spc="0" baseline="0">
              <a:ln w="12700">
                <a:noFill/>
                <a:prstDash val="solid"/>
              </a:ln>
              <a:solidFill>
                <a:sysClr val="windowText" lastClr="000000"/>
              </a:solidFill>
              <a:effectLst/>
            </a:rPr>
            <a:t> przedstawiająca wszystkie istniejące instalacje PV w bazie w podziale na województwa</a:t>
          </a:r>
          <a:endParaRPr lang="pl-PL" sz="1100" b="0" kern="1200">
            <a:solidFill>
              <a:sysClr val="windowText" lastClr="000000"/>
            </a:solidFill>
          </a:endParaRPr>
        </a:p>
      </dsp:txBody>
      <dsp:txXfrm>
        <a:off x="1169336" y="3059319"/>
        <a:ext cx="4269438" cy="470436"/>
      </dsp:txXfrm>
    </dsp:sp>
    <dsp:sp modelId="{E508890F-89A4-420D-89F5-64713ADF8136}">
      <dsp:nvSpPr>
        <dsp:cNvPr id="0" name=""/>
        <dsp:cNvSpPr/>
      </dsp:nvSpPr>
      <dsp:spPr>
        <a:xfrm>
          <a:off x="1087754" y="3529755"/>
          <a:ext cx="4351020" cy="0"/>
        </a:xfrm>
        <a:prstGeom prst="line">
          <a:avLst/>
        </a:prstGeom>
        <a:solidFill>
          <a:schemeClr val="dk2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dk2">
              <a:tint val="5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C293D3CF-115B-4654-833A-71D79C4EABA6}">
      <dsp:nvSpPr>
        <dsp:cNvPr id="0" name=""/>
        <dsp:cNvSpPr/>
      </dsp:nvSpPr>
      <dsp:spPr>
        <a:xfrm>
          <a:off x="1169336" y="3553277"/>
          <a:ext cx="4269438" cy="470436"/>
        </a:xfrm>
        <a:prstGeom prst="rect">
          <a:avLst/>
        </a:prstGeom>
        <a:noFill/>
        <a:ln>
          <a:noFill/>
        </a:ln>
        <a:effectLst/>
      </dsp:spPr>
      <dsp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41910" tIns="41910" rIns="41910" bIns="41910" numCol="1" spcCol="1270" anchor="t" anchorCtr="0">
          <a:noAutofit/>
        </a:bodyPr>
        <a:lstStyle/>
        <a:p>
          <a:pPr marL="0" lvl="0" indent="0" algn="l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pl-PL" sz="1100" b="0" kern="1200" cap="none" spc="0">
              <a:ln w="12700">
                <a:noFill/>
                <a:prstDash val="solid"/>
              </a:ln>
              <a:solidFill>
                <a:sysClr val="windowText" lastClr="000000"/>
              </a:solidFill>
              <a:effectLst/>
            </a:rPr>
            <a:t>Mapa przedstawiająca lokazlizacje siedzib właścicieli</a:t>
          </a:r>
          <a:r>
            <a:rPr lang="pl-PL" sz="1100" b="0" kern="1200" cap="none" spc="0" baseline="0">
              <a:ln w="12700">
                <a:noFill/>
                <a:prstDash val="solid"/>
              </a:ln>
              <a:solidFill>
                <a:sysClr val="windowText" lastClr="000000"/>
              </a:solidFill>
              <a:effectLst/>
            </a:rPr>
            <a:t> istniejących instalacji PV</a:t>
          </a:r>
          <a:endParaRPr lang="pl-PL" sz="1100" b="0" kern="1200">
            <a:solidFill>
              <a:sysClr val="windowText" lastClr="000000"/>
            </a:solidFill>
          </a:endParaRPr>
        </a:p>
      </dsp:txBody>
      <dsp:txXfrm>
        <a:off x="1169336" y="3553277"/>
        <a:ext cx="4269438" cy="470436"/>
      </dsp:txXfrm>
    </dsp:sp>
    <dsp:sp modelId="{FEA501DC-4C67-42B5-B3A6-838987E50F77}">
      <dsp:nvSpPr>
        <dsp:cNvPr id="0" name=""/>
        <dsp:cNvSpPr/>
      </dsp:nvSpPr>
      <dsp:spPr>
        <a:xfrm>
          <a:off x="1087754" y="4023713"/>
          <a:ext cx="4351020" cy="0"/>
        </a:xfrm>
        <a:prstGeom prst="line">
          <a:avLst/>
        </a:prstGeom>
        <a:solidFill>
          <a:schemeClr val="dk2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dk2">
              <a:tint val="5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</dsp:spTree>
</dsp:drawing>
</file>

<file path=xl/diagrams/layout1.xml><?xml version="1.0" encoding="utf-8"?>
<dgm:layoutDef xmlns:dgm="http://schemas.openxmlformats.org/drawingml/2006/diagram" xmlns:a="http://schemas.openxmlformats.org/drawingml/2006/main" uniqueId="urn:microsoft.com/office/officeart/2008/layout/LinedList">
  <dgm:title val=""/>
  <dgm:desc val=""/>
  <dgm:catLst>
    <dgm:cat type="hierarchy" pri="8000"/>
    <dgm:cat type="list" pri="2500"/>
  </dgm:catLst>
  <dgm:sampData>
    <dgm:dataModel>
      <dgm:ptLst>
        <dgm:pt modelId="0" type="doc"/>
        <dgm:pt modelId="1">
          <dgm:prSet phldr="1"/>
        </dgm:pt>
        <dgm:pt modelId="11">
          <dgm:prSet phldr="1"/>
        </dgm:pt>
        <dgm:pt modelId="12">
          <dgm:prSet phldr="1"/>
        </dgm:pt>
        <dgm:pt modelId="13">
          <dgm:prSet phldr="1"/>
        </dgm:pt>
      </dgm:ptLst>
      <dgm:cxnLst>
        <dgm:cxn modelId="2" srcId="0" destId="1" srcOrd="0" destOrd="0"/>
        <dgm:cxn modelId="3" srcId="1" destId="11" srcOrd="0" destOrd="0"/>
        <dgm:cxn modelId="4" srcId="1" destId="12" srcOrd="1" destOrd="0"/>
        <dgm:cxn modelId="5" srcId="1" destId="13" srcOrd="2" destOrd="0"/>
      </dgm:cxnLst>
      <dgm:bg/>
      <dgm:whole/>
    </dgm:dataModel>
  </dgm:sampData>
  <dgm:styleData>
    <dgm:dataModel>
      <dgm:ptLst>
        <dgm:pt modelId="0" type="doc"/>
        <dgm:pt modelId="1">
          <dgm:prSet phldr="1"/>
        </dgm:pt>
        <dgm:pt modelId="11">
          <dgm:prSet phldr="1"/>
        </dgm:pt>
        <dgm:pt modelId="12">
          <dgm:prSet phldr="1"/>
        </dgm:pt>
      </dgm:ptLst>
      <dgm:cxnLst>
        <dgm:cxn modelId="2" srcId="0" destId="1" srcOrd="0" destOrd="0"/>
        <dgm:cxn modelId="3" srcId="1" destId="11" srcOrd="0" destOrd="0"/>
        <dgm:cxn modelId="4" srcId="1" destId="12" srcOrd="1" destOrd="0"/>
      </dgm:cxnLst>
      <dgm:bg/>
      <dgm:whole/>
    </dgm:dataModel>
  </dgm:styleData>
  <dgm:clrData>
    <dgm:dataModel>
      <dgm:ptLst>
        <dgm:pt modelId="0" type="doc"/>
        <dgm:pt modelId="1">
          <dgm:prSet phldr="1"/>
        </dgm:pt>
        <dgm:pt modelId="11">
          <dgm:prSet phldr="1"/>
        </dgm:pt>
        <dgm:pt modelId="12">
          <dgm:prSet phldr="1"/>
        </dgm:pt>
      </dgm:ptLst>
      <dgm:cxnLst>
        <dgm:cxn modelId="2" srcId="0" destId="1" srcOrd="0" destOrd="0"/>
        <dgm:cxn modelId="3" srcId="1" destId="11" srcOrd="0" destOrd="0"/>
        <dgm:cxn modelId="4" srcId="1" destId="12" srcOrd="1" destOrd="0"/>
      </dgm:cxnLst>
      <dgm:bg/>
      <dgm:whole/>
    </dgm:dataModel>
  </dgm:clrData>
  <dgm:layoutNode name="vert0">
    <dgm:varLst>
      <dgm:dir/>
      <dgm:animOne val="branch"/>
      <dgm:animLvl val="lvl"/>
    </dgm:varLst>
    <dgm:choose name="Name0">
      <dgm:if name="Name1" func="var" arg="dir" op="equ" val="norm">
        <dgm:alg type="lin">
          <dgm:param type="linDir" val="fromT"/>
          <dgm:param type="nodeHorzAlign" val="l"/>
        </dgm:alg>
      </dgm:if>
      <dgm:else name="Name2">
        <dgm:alg type="lin">
          <dgm:param type="linDir" val="fromT"/>
          <dgm:param type="nodeHorzAlign" val="r"/>
        </dgm:alg>
      </dgm:else>
    </dgm:choose>
    <dgm:shape xmlns:r="http://schemas.openxmlformats.org/officeDocument/2006/relationships" r:blip="">
      <dgm:adjLst/>
    </dgm:shape>
    <dgm:presOf/>
    <dgm:constrLst>
      <dgm:constr type="w" for="ch" forName="horz1" refType="w"/>
      <dgm:constr type="h" for="ch" forName="horz1" refType="h"/>
      <dgm:constr type="h" for="des" forName="vert1" refType="h"/>
      <dgm:constr type="h" for="des" forName="tx1" refType="h"/>
      <dgm:constr type="h" for="des" forName="horz2" refType="h"/>
      <dgm:constr type="h" for="des" forName="vert2" refType="h"/>
      <dgm:constr type="h" for="des" forName="horz3" refType="h"/>
      <dgm:constr type="h" for="des" forName="vert3" refType="h"/>
      <dgm:constr type="h" for="des" forName="horz4" refType="h"/>
      <dgm:constr type="h" for="des" ptType="node" refType="h"/>
      <dgm:constr type="primFontSz" for="des" forName="tx1" op="equ" val="65"/>
      <dgm:constr type="primFontSz" for="des" forName="tx2" op="equ" val="65"/>
      <dgm:constr type="primFontSz" for="des" forName="tx3" op="equ" val="65"/>
      <dgm:constr type="primFontSz" for="des" forName="tx4" op="equ" val="65"/>
      <dgm:constr type="w" for="des" forName="thickLine" refType="w"/>
      <dgm:constr type="h" for="des" forName="thickLine"/>
      <dgm:constr type="h" for="des" forName="thinLine1"/>
      <dgm:constr type="h" for="des" forName="thinLine2b"/>
      <dgm:constr type="h" for="des" forName="thinLine3"/>
      <dgm:constr type="h" for="des" forName="vertSpace2a" refType="h" fact="0.05"/>
      <dgm:constr type="h" for="des" forName="vertSpace2b" refType="h" refFor="des" refForName="vertSpace2a"/>
    </dgm:constrLst>
    <dgm:forEach name="Name3" axis="ch" ptType="node">
      <dgm:layoutNode name="thickLine" styleLbl="alignNode1">
        <dgm:alg type="sp"/>
        <dgm:shape xmlns:r="http://schemas.openxmlformats.org/officeDocument/2006/relationships" type="line" r:blip="">
          <dgm:adjLst/>
        </dgm:shape>
        <dgm:presOf/>
      </dgm:layoutNode>
      <dgm:layoutNode name="horz1">
        <dgm:choose name="Name4">
          <dgm:if name="Name5" func="var" arg="dir" op="equ" val="norm">
            <dgm:alg type="lin">
              <dgm:param type="linDir" val="fromL"/>
              <dgm:param type="nodeVertAlign" val="t"/>
            </dgm:alg>
          </dgm:if>
          <dgm:else name="Name6">
            <dgm:alg type="lin">
              <dgm:param type="linDir" val="fromR"/>
              <dgm:param type="nodeVertAlign" val="t"/>
            </dgm:alg>
          </dgm:else>
        </dgm:choose>
        <dgm:shape xmlns:r="http://schemas.openxmlformats.org/officeDocument/2006/relationships" r:blip="">
          <dgm:adjLst/>
        </dgm:shape>
        <dgm:presOf/>
        <dgm:choose name="Name7">
          <dgm:if name="Name8" axis="root des" func="maxDepth" op="equ" val="1">
            <dgm:constrLst>
              <dgm:constr type="w" for="ch" forName="tx1" refType="w"/>
            </dgm:constrLst>
          </dgm:if>
          <dgm:if name="Name9" axis="root des" func="maxDepth" op="equ" val="2">
            <dgm:constrLst>
              <dgm:constr type="w" for="ch" forName="tx1" refType="w" fact="0.2"/>
              <dgm:constr type="w" for="des" forName="tx2" refType="w" fact="0.785"/>
              <dgm:constr type="w" for="des" forName="horzSpace2" refType="w" fact="0.015"/>
              <dgm:constr type="w" for="des" forName="thinLine2b" refType="w" fact="0.8"/>
            </dgm:constrLst>
          </dgm:if>
          <dgm:if name="Name10" axis="root des" func="maxDepth" op="equ" val="3">
            <dgm:constrLst>
              <dgm:constr type="w" for="ch" forName="tx1" refType="w" fact="0.2"/>
              <dgm:constr type="w" for="des" forName="tx2" refType="w" fact="0.385"/>
              <dgm:constr type="w" for="des" forName="tx3" refType="w" fact="0.385"/>
              <dgm:constr type="w" for="des" forName="horzSpace2" refType="w" fact="0.015"/>
              <dgm:constr type="w" for="des" forName="horzSpace3" refType="w" fact="0.015"/>
              <dgm:constr type="w" for="des" forName="thinLine2b" refType="w" fact="0.8"/>
              <dgm:constr type="w" for="des" forName="thinLine3" refType="w" fact="0.385"/>
            </dgm:constrLst>
          </dgm:if>
          <dgm:if name="Name11" axis="root des" func="maxDepth" op="gte" val="4">
            <dgm:constrLst>
              <dgm:constr type="w" for="ch" forName="tx1" refType="w" fact="0.2"/>
              <dgm:constr type="w" for="des" forName="tx2" refType="w" fact="0.2516"/>
              <dgm:constr type="w" for="des" forName="tx3" refType="w" fact="0.2516"/>
              <dgm:constr type="w" for="des" forName="tx4" refType="w" fact="0.2516"/>
              <dgm:constr type="w" for="des" forName="horzSpace2" refType="w" fact="0.015"/>
              <dgm:constr type="w" for="des" forName="horzSpace3" refType="w" fact="0.015"/>
              <dgm:constr type="w" for="des" forName="horzSpace4" refType="w" fact="0.015"/>
              <dgm:constr type="w" for="des" forName="thinLine2b" refType="w" fact="0.8"/>
              <dgm:constr type="w" for="des" forName="thinLine3" refType="w" fact="0.5332"/>
            </dgm:constrLst>
          </dgm:if>
          <dgm:else name="Name12"/>
        </dgm:choose>
        <dgm:layoutNode name="tx1" styleLbl="revTx">
          <dgm:alg type="tx">
            <dgm:param type="parTxLTRAlign" val="l"/>
            <dgm:param type="parTxRTLAlign" val="r"/>
            <dgm:param type="txAnchorVert" val="t"/>
          </dgm:alg>
          <dgm:shape xmlns:r="http://schemas.openxmlformats.org/officeDocument/2006/relationships" type="rect" r:blip="">
            <dgm:adjLst/>
          </dgm:shape>
          <dgm:presOf axis="self"/>
          <dgm:constrLst>
            <dgm:constr type="tMarg" refType="primFontSz" fact="0.3"/>
            <dgm:constr type="bMarg" refType="primFontSz" fact="0.3"/>
            <dgm:constr type="lMarg" refType="primFontSz" fact="0.3"/>
            <dgm:constr type="rMarg" refType="primFontSz" fact="0.3"/>
          </dgm:constrLst>
          <dgm:ruleLst>
            <dgm:rule type="primFontSz" val="5" fact="NaN" max="NaN"/>
          </dgm:ruleLst>
        </dgm:layoutNode>
        <dgm:layoutNode name="vert1">
          <dgm:choose name="Name13">
            <dgm:if name="Name14" func="var" arg="dir" op="equ" val="norm">
              <dgm:alg type="lin">
                <dgm:param type="linDir" val="fromT"/>
                <dgm:param type="nodeHorzAlign" val="l"/>
              </dgm:alg>
            </dgm:if>
            <dgm:else name="Name15">
              <dgm:alg type="lin">
                <dgm:param type="linDir" val="fromT"/>
                <dgm:param type="nodeHorzAlign" val="r"/>
              </dgm:alg>
            </dgm:else>
          </dgm:choose>
          <dgm:shape xmlns:r="http://schemas.openxmlformats.org/officeDocument/2006/relationships" r:blip="">
            <dgm:adjLst/>
          </dgm:shape>
          <dgm:presOf/>
          <dgm:forEach name="Name16" axis="ch" ptType="node">
            <dgm:choose name="Name17">
              <dgm:if name="Name18" axis="self" ptType="node" func="pos" op="equ" val="1">
                <dgm:layoutNode name="vertSpace2a">
                  <dgm:alg type="sp"/>
                  <dgm:shape xmlns:r="http://schemas.openxmlformats.org/officeDocument/2006/relationships" r:blip="">
                    <dgm:adjLst/>
                  </dgm:shape>
                  <dgm:presOf/>
                </dgm:layoutNode>
              </dgm:if>
              <dgm:else name="Name19"/>
            </dgm:choose>
            <dgm:layoutNode name="horz2">
              <dgm:choose name="Name20">
                <dgm:if name="Name21" func="var" arg="dir" op="equ" val="norm">
                  <dgm:alg type="lin">
                    <dgm:param type="linDir" val="fromL"/>
                    <dgm:param type="nodeVertAlign" val="t"/>
                  </dgm:alg>
                </dgm:if>
                <dgm:else name="Name22">
                  <dgm:alg type="lin">
                    <dgm:param type="linDir" val="fromR"/>
                    <dgm:param type="nodeVertAlign" val="t"/>
                  </dgm:alg>
                </dgm:else>
              </dgm:choose>
              <dgm:shape xmlns:r="http://schemas.openxmlformats.org/officeDocument/2006/relationships" r:blip="">
                <dgm:adjLst/>
              </dgm:shape>
              <dgm:presOf/>
              <dgm:layoutNode name="horzSpace2">
                <dgm:alg type="sp"/>
                <dgm:shape xmlns:r="http://schemas.openxmlformats.org/officeDocument/2006/relationships" r:blip="">
                  <dgm:adjLst/>
                </dgm:shape>
                <dgm:presOf/>
              </dgm:layoutNode>
              <dgm:layoutNode name="tx2" styleLbl="revTx">
                <dgm:alg type="tx">
                  <dgm:param type="parTxLTRAlign" val="l"/>
                  <dgm:param type="parTxRTLAlign" val="r"/>
                  <dgm:param type="txAnchorVert" val="t"/>
                </dgm:alg>
                <dgm:shape xmlns:r="http://schemas.openxmlformats.org/officeDocument/2006/relationships" type="rect" r:blip="">
                  <dgm:adjLst/>
                </dgm:shape>
                <dgm:presOf axis="self"/>
                <dgm:constrLst>
                  <dgm:constr type="tMarg" refType="primFontSz" fact="0.3"/>
                  <dgm:constr type="bMarg" refType="primFontSz" fact="0.3"/>
                  <dgm:constr type="lMarg" refType="primFontSz" fact="0.3"/>
                  <dgm:constr type="rMarg" refType="primFontSz" fact="0.3"/>
                </dgm:constrLst>
                <dgm:ruleLst>
                  <dgm:rule type="primFontSz" val="5" fact="NaN" max="NaN"/>
                </dgm:ruleLst>
              </dgm:layoutNode>
              <dgm:layoutNode name="vert2">
                <dgm:choose name="Name23">
                  <dgm:if name="Name24" func="var" arg="dir" op="equ" val="norm">
                    <dgm:alg type="lin">
                      <dgm:param type="linDir" val="fromT"/>
                      <dgm:param type="nodeHorzAlign" val="l"/>
                    </dgm:alg>
                  </dgm:if>
                  <dgm:else name="Name25">
                    <dgm:alg type="lin">
                      <dgm:param type="linDir" val="fromT"/>
                      <dgm:param type="nodeHorzAlign" val="r"/>
                    </dgm:alg>
                  </dgm:else>
                </dgm:choose>
                <dgm:shape xmlns:r="http://schemas.openxmlformats.org/officeDocument/2006/relationships" r:blip="">
                  <dgm:adjLst/>
                </dgm:shape>
                <dgm:presOf/>
                <dgm:forEach name="Name26" axis="ch" ptType="node">
                  <dgm:layoutNode name="horz3">
                    <dgm:choose name="Name27">
                      <dgm:if name="Name28" func="var" arg="dir" op="equ" val="norm">
                        <dgm:alg type="lin">
                          <dgm:param type="linDir" val="fromL"/>
                          <dgm:param type="nodeVertAlign" val="t"/>
                        </dgm:alg>
                      </dgm:if>
                      <dgm:else name="Name29">
                        <dgm:alg type="lin">
                          <dgm:param type="linDir" val="fromR"/>
                          <dgm:param type="nodeVertAlign" val="t"/>
                        </dgm:alg>
                      </dgm:else>
                    </dgm:choose>
                    <dgm:shape xmlns:r="http://schemas.openxmlformats.org/officeDocument/2006/relationships" r:blip="">
                      <dgm:adjLst/>
                    </dgm:shape>
                    <dgm:presOf/>
                    <dgm:layoutNode name="horzSpace3">
                      <dgm:alg type="sp"/>
                      <dgm:shape xmlns:r="http://schemas.openxmlformats.org/officeDocument/2006/relationships" r:blip="">
                        <dgm:adjLst/>
                      </dgm:shape>
                      <dgm:presOf/>
                    </dgm:layoutNode>
                    <dgm:layoutNode name="tx3" styleLbl="revTx">
                      <dgm:alg type="tx">
                        <dgm:param type="parTxLTRAlign" val="l"/>
                        <dgm:param type="parTxRTLAlign" val="r"/>
                        <dgm:param type="txAnchorVert" val="t"/>
                      </dgm:alg>
                      <dgm:shape xmlns:r="http://schemas.openxmlformats.org/officeDocument/2006/relationships" type="rect" r:blip="">
                        <dgm:adjLst/>
                      </dgm:shape>
                      <dgm:presOf axis="self"/>
                      <dgm:constrLst>
                        <dgm:constr type="tMarg" refType="primFontSz" fact="0.3"/>
                        <dgm:constr type="bMarg" refType="primFontSz" fact="0.3"/>
                        <dgm:constr type="lMarg" refType="primFontSz" fact="0.3"/>
                        <dgm:constr type="rMarg" refType="primFontSz" fact="0.3"/>
                      </dgm:constrLst>
                      <dgm:ruleLst>
                        <dgm:rule type="primFontSz" val="5" fact="NaN" max="NaN"/>
                      </dgm:ruleLst>
                    </dgm:layoutNode>
                    <dgm:layoutNode name="vert3">
                      <dgm:choose name="Name30">
                        <dgm:if name="Name31" func="var" arg="dir" op="equ" val="norm">
                          <dgm:alg type="lin">
                            <dgm:param type="linDir" val="fromT"/>
                            <dgm:param type="nodeHorzAlign" val="l"/>
                          </dgm:alg>
                        </dgm:if>
                        <dgm:else name="Name32">
                          <dgm:alg type="lin">
                            <dgm:param type="linDir" val="fromT"/>
                            <dgm:param type="nodeHorzAlign" val="r"/>
                          </dgm:alg>
                        </dgm:else>
                      </dgm:choose>
                      <dgm:shape xmlns:r="http://schemas.openxmlformats.org/officeDocument/2006/relationships" r:blip="">
                        <dgm:adjLst/>
                      </dgm:shape>
                      <dgm:presOf/>
                      <dgm:forEach name="Name33" axis="ch" ptType="node">
                        <dgm:layoutNode name="horz4">
                          <dgm:choose name="Name34">
                            <dgm:if name="Name35" func="var" arg="dir" op="equ" val="norm">
                              <dgm:alg type="lin">
                                <dgm:param type="linDir" val="fromL"/>
                                <dgm:param type="nodeVertAlign" val="t"/>
                              </dgm:alg>
                            </dgm:if>
                            <dgm:else name="Name36">
                              <dgm:alg type="lin">
                                <dgm:param type="linDir" val="fromR"/>
                                <dgm:param type="nodeVertAlign" val="t"/>
                              </dgm:alg>
                            </dgm:else>
                          </dgm:choose>
                          <dgm:shape xmlns:r="http://schemas.openxmlformats.org/officeDocument/2006/relationships" r:blip="">
                            <dgm:adjLst/>
                          </dgm:shape>
                          <dgm:presOf/>
                          <dgm:layoutNode name="horzSpace4">
                            <dgm:alg type="sp"/>
                            <dgm:shape xmlns:r="http://schemas.openxmlformats.org/officeDocument/2006/relationships" r:blip="">
                              <dgm:adjLst/>
                            </dgm:shape>
                            <dgm:presOf/>
                          </dgm:layoutNode>
                          <dgm:layoutNode name="tx4" styleLbl="revTx">
                            <dgm:varLst>
                              <dgm:bulletEnabled val="1"/>
                            </dgm:varLst>
                            <dgm:alg type="tx">
                              <dgm:param type="parTxLTRAlign" val="l"/>
                              <dgm:param type="parTxRTLAlign" val="r"/>
                              <dgm:param type="txAnchorVert" val="t"/>
                            </dgm:alg>
                            <dgm:shape xmlns:r="http://schemas.openxmlformats.org/officeDocument/2006/relationships" type="rect" r:blip="">
                              <dgm:adjLst/>
                            </dgm:shape>
                            <dgm:presOf axis="desOrSelf" ptType="node"/>
                            <dgm:constrLst>
                              <dgm:constr type="tMarg" refType="primFontSz" fact="0.3"/>
                              <dgm:constr type="bMarg" refType="primFontSz" fact="0.3"/>
                              <dgm:constr type="lMarg" refType="primFontSz" fact="0.3"/>
                              <dgm:constr type="rMarg" refType="primFontSz" fact="0.3"/>
                            </dgm:constrLst>
                            <dgm:ruleLst>
                              <dgm:rule type="primFontSz" val="5" fact="NaN" max="NaN"/>
                            </dgm:ruleLst>
                          </dgm:layoutNode>
                        </dgm:layoutNode>
                      </dgm:forEach>
                    </dgm:layoutNode>
                  </dgm:layoutNode>
                  <dgm:forEach name="Name37" axis="followSib" ptType="sibTrans" cnt="1">
                    <dgm:layoutNode name="thinLine3" styleLbl="callout">
                      <dgm:alg type="sp"/>
                      <dgm:shape xmlns:r="http://schemas.openxmlformats.org/officeDocument/2006/relationships" type="line" r:blip="">
                        <dgm:adjLst/>
                      </dgm:shape>
                      <dgm:presOf/>
                    </dgm:layoutNode>
                  </dgm:forEach>
                </dgm:forEach>
              </dgm:layoutNode>
            </dgm:layoutNode>
            <dgm:layoutNode name="thinLine2b" styleLbl="callout">
              <dgm:alg type="sp"/>
              <dgm:shape xmlns:r="http://schemas.openxmlformats.org/officeDocument/2006/relationships" type="line" r:blip="">
                <dgm:adjLst/>
              </dgm:shape>
              <dgm:presOf/>
            </dgm:layoutNode>
            <dgm:layoutNode name="vertSpace2b">
              <dgm:alg type="sp"/>
              <dgm:shape xmlns:r="http://schemas.openxmlformats.org/officeDocument/2006/relationships" r:blip="">
                <dgm:adjLst/>
              </dgm:shape>
              <dgm:presOf/>
            </dgm:layoutNode>
          </dgm:forEach>
        </dgm:layoutNode>
      </dgm:layoutNode>
    </dgm:forEach>
  </dgm:layoutNode>
</dgm:layoutDef>
</file>

<file path=xl/diagrams/layout2.xml><?xml version="1.0" encoding="utf-8"?>
<dgm:layoutDef xmlns:dgm="http://schemas.openxmlformats.org/drawingml/2006/diagram" xmlns:a="http://schemas.openxmlformats.org/drawingml/2006/main" uniqueId="urn:microsoft.com/office/officeart/2008/layout/PictureStrips">
  <dgm:title val=""/>
  <dgm:desc val=""/>
  <dgm:catLst>
    <dgm:cat type="list" pri="12500"/>
    <dgm:cat type="picture" pri="13000"/>
    <dgm:cat type="pictureconvert" pri="13000"/>
  </dgm:catLst>
  <dgm:sampData>
    <dgm:dataModel>
      <dgm:ptLst>
        <dgm:pt modelId="0" type="doc"/>
        <dgm:pt modelId="10">
          <dgm:prSet phldr="1"/>
        </dgm:pt>
        <dgm:pt modelId="20">
          <dgm:prSet phldr="1"/>
        </dgm:pt>
        <dgm:pt modelId="30">
          <dgm:prSet phldr="1"/>
        </dgm:pt>
      </dgm:ptLst>
      <dgm:cxnLst>
        <dgm:cxn modelId="40" srcId="0" destId="10" srcOrd="0" destOrd="0"/>
        <dgm:cxn modelId="50" srcId="0" destId="20" srcOrd="1" destOrd="0"/>
        <dgm:cxn modelId="60" srcId="0" destId="30" srcOrd="2" destOrd="0"/>
      </dgm:cxnLst>
      <dgm:bg/>
      <dgm:whole/>
    </dgm:dataModel>
  </dgm:sampData>
  <dgm:styleData>
    <dgm:dataModel>
      <dgm:ptLst>
        <dgm:pt modelId="0" type="doc"/>
        <dgm:pt modelId="10">
          <dgm:prSet phldr="1"/>
        </dgm:pt>
        <dgm:pt modelId="20">
          <dgm:prSet phldr="1"/>
        </dgm:pt>
      </dgm:ptLst>
      <dgm:cxnLst>
        <dgm:cxn modelId="40" srcId="0" destId="10" srcOrd="0" destOrd="0"/>
        <dgm:cxn modelId="50" srcId="0" destId="20" srcOrd="1" destOrd="0"/>
      </dgm:cxnLst>
      <dgm:bg/>
      <dgm:whole/>
    </dgm:dataModel>
  </dgm:styleData>
  <dgm:clrData>
    <dgm:dataModel>
      <dgm:ptLst>
        <dgm:pt modelId="0" type="doc"/>
        <dgm:pt modelId="10">
          <dgm:prSet phldr="1"/>
        </dgm:pt>
        <dgm:pt modelId="20">
          <dgm:prSet phldr="1"/>
        </dgm:pt>
        <dgm:pt modelId="30">
          <dgm:prSet phldr="1"/>
        </dgm:pt>
        <dgm:pt modelId="40">
          <dgm:prSet phldr="1"/>
        </dgm:pt>
      </dgm:ptLst>
      <dgm:cxnLst>
        <dgm:cxn modelId="40" srcId="0" destId="10" srcOrd="0" destOrd="0"/>
        <dgm:cxn modelId="50" srcId="0" destId="20" srcOrd="1" destOrd="0"/>
        <dgm:cxn modelId="60" srcId="0" destId="30" srcOrd="2" destOrd="0"/>
        <dgm:cxn modelId="70" srcId="0" destId="40" srcOrd="2" destOrd="0"/>
      </dgm:cxnLst>
      <dgm:bg/>
      <dgm:whole/>
    </dgm:dataModel>
  </dgm:clrData>
  <dgm:layoutNode name="Name0">
    <dgm:varLst>
      <dgm:dir/>
      <dgm:resizeHandles val="exact"/>
    </dgm:varLst>
    <dgm:choose name="Name1">
      <dgm:if name="Name2" func="var" arg="dir" op="equ" val="norm">
        <dgm:alg type="snake">
          <dgm:param type="off" val="ctr"/>
        </dgm:alg>
      </dgm:if>
      <dgm:else name="Name3">
        <dgm:alg type="snake">
          <dgm:param type="off" val="ctr"/>
          <dgm:param type="grDir" val="tR"/>
        </dgm:alg>
      </dgm:else>
    </dgm:choose>
    <dgm:shape xmlns:r="http://schemas.openxmlformats.org/officeDocument/2006/relationships" r:blip="">
      <dgm:adjLst/>
    </dgm:shape>
    <dgm:constrLst>
      <dgm:constr type="primFontSz" for="des" ptType="node" op="equ" val="65"/>
      <dgm:constr type="w" for="ch" forName="composite" refType="w"/>
      <dgm:constr type="h" for="ch" forName="composite" refType="h"/>
      <dgm:constr type="sp" refType="h" refFor="ch" refForName="composite" op="equ" fact="0.1"/>
      <dgm:constr type="h" for="ch" forName="sibTrans" refType="h" refFor="ch" refForName="composite" op="equ" fact="0.1"/>
      <dgm:constr type="w" for="ch" forName="sibTrans" refType="h" refFor="ch" refForName="sibTrans" op="equ"/>
    </dgm:constrLst>
    <dgm:forEach name="nodesForEach" axis="ch" ptType="node">
      <dgm:layoutNode name="composite">
        <dgm:alg type="composite">
          <dgm:param type="ar" val="3"/>
        </dgm:alg>
        <dgm:shape xmlns:r="http://schemas.openxmlformats.org/officeDocument/2006/relationships" r:blip="">
          <dgm:adjLst/>
        </dgm:shape>
        <dgm:choose name="Name4">
          <dgm:if name="Name5" func="var" arg="dir" op="equ" val="norm">
            <dgm:constrLst>
              <dgm:constr type="l" for="ch" forName="rect1" refType="w" fact="0.04"/>
              <dgm:constr type="t" for="ch" forName="rect1" refType="h" fact="0.13"/>
              <dgm:constr type="w" for="ch" forName="rect1" refType="w" fact="0.96"/>
              <dgm:constr type="h" for="ch" forName="rect1" refType="h" fact="0.9"/>
              <dgm:constr type="l" for="ch" forName="rect2" refType="w" fact="0"/>
              <dgm:constr type="t" for="ch" forName="rect2" refType="h" fact="0"/>
              <dgm:constr type="w" for="ch" forName="rect2" refType="w" fact="0.21"/>
              <dgm:constr type="h" for="ch" forName="rect2" refType="w" fact="0.315"/>
            </dgm:constrLst>
          </dgm:if>
          <dgm:else name="Name6">
            <dgm:constrLst>
              <dgm:constr type="l" for="ch" forName="rect1" refType="w" fact="0"/>
              <dgm:constr type="t" for="ch" forName="rect1" refType="h" fact="0.13"/>
              <dgm:constr type="w" for="ch" forName="rect1" refType="w" fact="0.96"/>
              <dgm:constr type="h" for="ch" forName="rect1" refType="h" fact="0.9"/>
              <dgm:constr type="l" for="ch" forName="rect2" refType="w" fact="0.79"/>
              <dgm:constr type="t" for="ch" forName="rect2" refType="h" fact="0"/>
              <dgm:constr type="w" for="ch" forName="rect2" refType="w" fact="0.21"/>
              <dgm:constr type="h" for="ch" forName="rect2" refType="w" fact="0.315"/>
            </dgm:constrLst>
          </dgm:else>
        </dgm:choose>
        <dgm:layoutNode name="rect1" styleLbl="trAlignAcc1">
          <dgm:varLst>
            <dgm:bulletEnabled val="1"/>
          </dgm:varLst>
          <dgm:alg type="tx">
            <dgm:param type="parTxLTRAlign" val="l"/>
          </dgm:alg>
          <dgm:shape xmlns:r="http://schemas.openxmlformats.org/officeDocument/2006/relationships" type="rect" r:blip="">
            <dgm:adjLst/>
          </dgm:shape>
          <dgm:presOf axis="desOrSelf" ptType="node"/>
          <dgm:choose name="Name7">
            <dgm:if name="Name8" func="var" arg="dir" op="equ" val="norm">
              <dgm:constrLst>
                <dgm:constr type="lMarg" refType="w" fact="0.6"/>
                <dgm:constr type="rMarg" refType="primFontSz" fact="0.3"/>
                <dgm:constr type="tMarg" refType="primFontSz" fact="0.3"/>
                <dgm:constr type="bMarg" refType="primFontSz" fact="0.3"/>
              </dgm:constrLst>
            </dgm:if>
            <dgm:else name="Name9">
              <dgm:constrLst>
                <dgm:constr type="lMarg" refType="primFontSz" fact="0.3"/>
                <dgm:constr type="rMarg" refType="w" fact="0.6"/>
                <dgm:constr type="tMarg" refType="primFontSz" fact="0.3"/>
                <dgm:constr type="bMarg" refType="primFontSz" fact="0.3"/>
              </dgm:constrLst>
            </dgm:else>
          </dgm:choose>
          <dgm:ruleLst>
            <dgm:rule type="primFontSz" val="5" fact="NaN" max="NaN"/>
          </dgm:ruleLst>
        </dgm:layoutNode>
        <dgm:layoutNode name="rect2" styleLbl="fgImgPlace1">
          <dgm:alg type="sp"/>
          <dgm:shape xmlns:r="http://schemas.openxmlformats.org/officeDocument/2006/relationships" type="rect" r:blip="" blipPhldr="1">
            <dgm:adjLst/>
          </dgm:shape>
          <dgm:presOf/>
        </dgm:layoutNode>
      </dgm:layoutNode>
      <dgm:forEach name="sibTransForEach" axis="followSib" ptType="sibTrans" cnt="1">
        <dgm:layoutNode name="sibTrans">
          <dgm:alg type="sp"/>
          <dgm:shape xmlns:r="http://schemas.openxmlformats.org/officeDocument/2006/relationships" r:blip="">
            <dgm:adjLst/>
          </dgm:shape>
        </dgm:layoutNode>
      </dgm:forEach>
    </dgm:forEach>
  </dgm:layoutNode>
</dgm:layoutDef>
</file>

<file path=xl/diagrams/layout3.xml><?xml version="1.0" encoding="utf-8"?>
<dgm:layoutDef xmlns:dgm="http://schemas.openxmlformats.org/drawingml/2006/diagram" xmlns:a="http://schemas.openxmlformats.org/drawingml/2006/main" uniqueId="urn:microsoft.com/office/officeart/2008/layout/LinedList">
  <dgm:title val=""/>
  <dgm:desc val=""/>
  <dgm:catLst>
    <dgm:cat type="hierarchy" pri="8000"/>
    <dgm:cat type="list" pri="2500"/>
  </dgm:catLst>
  <dgm:sampData>
    <dgm:dataModel>
      <dgm:ptLst>
        <dgm:pt modelId="0" type="doc"/>
        <dgm:pt modelId="1">
          <dgm:prSet phldr="1"/>
        </dgm:pt>
        <dgm:pt modelId="11">
          <dgm:prSet phldr="1"/>
        </dgm:pt>
        <dgm:pt modelId="12">
          <dgm:prSet phldr="1"/>
        </dgm:pt>
        <dgm:pt modelId="13">
          <dgm:prSet phldr="1"/>
        </dgm:pt>
      </dgm:ptLst>
      <dgm:cxnLst>
        <dgm:cxn modelId="2" srcId="0" destId="1" srcOrd="0" destOrd="0"/>
        <dgm:cxn modelId="3" srcId="1" destId="11" srcOrd="0" destOrd="0"/>
        <dgm:cxn modelId="4" srcId="1" destId="12" srcOrd="1" destOrd="0"/>
        <dgm:cxn modelId="5" srcId="1" destId="13" srcOrd="2" destOrd="0"/>
      </dgm:cxnLst>
      <dgm:bg/>
      <dgm:whole/>
    </dgm:dataModel>
  </dgm:sampData>
  <dgm:styleData>
    <dgm:dataModel>
      <dgm:ptLst>
        <dgm:pt modelId="0" type="doc"/>
        <dgm:pt modelId="1">
          <dgm:prSet phldr="1"/>
        </dgm:pt>
        <dgm:pt modelId="11">
          <dgm:prSet phldr="1"/>
        </dgm:pt>
        <dgm:pt modelId="12">
          <dgm:prSet phldr="1"/>
        </dgm:pt>
      </dgm:ptLst>
      <dgm:cxnLst>
        <dgm:cxn modelId="2" srcId="0" destId="1" srcOrd="0" destOrd="0"/>
        <dgm:cxn modelId="3" srcId="1" destId="11" srcOrd="0" destOrd="0"/>
        <dgm:cxn modelId="4" srcId="1" destId="12" srcOrd="1" destOrd="0"/>
      </dgm:cxnLst>
      <dgm:bg/>
      <dgm:whole/>
    </dgm:dataModel>
  </dgm:styleData>
  <dgm:clrData>
    <dgm:dataModel>
      <dgm:ptLst>
        <dgm:pt modelId="0" type="doc"/>
        <dgm:pt modelId="1">
          <dgm:prSet phldr="1"/>
        </dgm:pt>
        <dgm:pt modelId="11">
          <dgm:prSet phldr="1"/>
        </dgm:pt>
        <dgm:pt modelId="12">
          <dgm:prSet phldr="1"/>
        </dgm:pt>
      </dgm:ptLst>
      <dgm:cxnLst>
        <dgm:cxn modelId="2" srcId="0" destId="1" srcOrd="0" destOrd="0"/>
        <dgm:cxn modelId="3" srcId="1" destId="11" srcOrd="0" destOrd="0"/>
        <dgm:cxn modelId="4" srcId="1" destId="12" srcOrd="1" destOrd="0"/>
      </dgm:cxnLst>
      <dgm:bg/>
      <dgm:whole/>
    </dgm:dataModel>
  </dgm:clrData>
  <dgm:layoutNode name="vert0">
    <dgm:varLst>
      <dgm:dir/>
      <dgm:animOne val="branch"/>
      <dgm:animLvl val="lvl"/>
    </dgm:varLst>
    <dgm:choose name="Name0">
      <dgm:if name="Name1" func="var" arg="dir" op="equ" val="norm">
        <dgm:alg type="lin">
          <dgm:param type="linDir" val="fromT"/>
          <dgm:param type="nodeHorzAlign" val="l"/>
        </dgm:alg>
      </dgm:if>
      <dgm:else name="Name2">
        <dgm:alg type="lin">
          <dgm:param type="linDir" val="fromT"/>
          <dgm:param type="nodeHorzAlign" val="r"/>
        </dgm:alg>
      </dgm:else>
    </dgm:choose>
    <dgm:shape xmlns:r="http://schemas.openxmlformats.org/officeDocument/2006/relationships" r:blip="">
      <dgm:adjLst/>
    </dgm:shape>
    <dgm:presOf/>
    <dgm:constrLst>
      <dgm:constr type="w" for="ch" forName="horz1" refType="w"/>
      <dgm:constr type="h" for="ch" forName="horz1" refType="h"/>
      <dgm:constr type="h" for="des" forName="vert1" refType="h"/>
      <dgm:constr type="h" for="des" forName="tx1" refType="h"/>
      <dgm:constr type="h" for="des" forName="horz2" refType="h"/>
      <dgm:constr type="h" for="des" forName="vert2" refType="h"/>
      <dgm:constr type="h" for="des" forName="horz3" refType="h"/>
      <dgm:constr type="h" for="des" forName="vert3" refType="h"/>
      <dgm:constr type="h" for="des" forName="horz4" refType="h"/>
      <dgm:constr type="h" for="des" ptType="node" refType="h"/>
      <dgm:constr type="primFontSz" for="des" forName="tx1" op="equ" val="65"/>
      <dgm:constr type="primFontSz" for="des" forName="tx2" op="equ" val="65"/>
      <dgm:constr type="primFontSz" for="des" forName="tx3" op="equ" val="65"/>
      <dgm:constr type="primFontSz" for="des" forName="tx4" op="equ" val="65"/>
      <dgm:constr type="w" for="des" forName="thickLine" refType="w"/>
      <dgm:constr type="h" for="des" forName="thickLine"/>
      <dgm:constr type="h" for="des" forName="thinLine1"/>
      <dgm:constr type="h" for="des" forName="thinLine2b"/>
      <dgm:constr type="h" for="des" forName="thinLine3"/>
      <dgm:constr type="h" for="des" forName="vertSpace2a" refType="h" fact="0.05"/>
      <dgm:constr type="h" for="des" forName="vertSpace2b" refType="h" refFor="des" refForName="vertSpace2a"/>
    </dgm:constrLst>
    <dgm:forEach name="Name3" axis="ch" ptType="node">
      <dgm:layoutNode name="thickLine" styleLbl="alignNode1">
        <dgm:alg type="sp"/>
        <dgm:shape xmlns:r="http://schemas.openxmlformats.org/officeDocument/2006/relationships" type="line" r:blip="">
          <dgm:adjLst/>
        </dgm:shape>
        <dgm:presOf/>
      </dgm:layoutNode>
      <dgm:layoutNode name="horz1">
        <dgm:choose name="Name4">
          <dgm:if name="Name5" func="var" arg="dir" op="equ" val="norm">
            <dgm:alg type="lin">
              <dgm:param type="linDir" val="fromL"/>
              <dgm:param type="nodeVertAlign" val="t"/>
            </dgm:alg>
          </dgm:if>
          <dgm:else name="Name6">
            <dgm:alg type="lin">
              <dgm:param type="linDir" val="fromR"/>
              <dgm:param type="nodeVertAlign" val="t"/>
            </dgm:alg>
          </dgm:else>
        </dgm:choose>
        <dgm:shape xmlns:r="http://schemas.openxmlformats.org/officeDocument/2006/relationships" r:blip="">
          <dgm:adjLst/>
        </dgm:shape>
        <dgm:presOf/>
        <dgm:choose name="Name7">
          <dgm:if name="Name8" axis="root des" func="maxDepth" op="equ" val="1">
            <dgm:constrLst>
              <dgm:constr type="w" for="ch" forName="tx1" refType="w"/>
            </dgm:constrLst>
          </dgm:if>
          <dgm:if name="Name9" axis="root des" func="maxDepth" op="equ" val="2">
            <dgm:constrLst>
              <dgm:constr type="w" for="ch" forName="tx1" refType="w" fact="0.2"/>
              <dgm:constr type="w" for="des" forName="tx2" refType="w" fact="0.785"/>
              <dgm:constr type="w" for="des" forName="horzSpace2" refType="w" fact="0.015"/>
              <dgm:constr type="w" for="des" forName="thinLine2b" refType="w" fact="0.8"/>
            </dgm:constrLst>
          </dgm:if>
          <dgm:if name="Name10" axis="root des" func="maxDepth" op="equ" val="3">
            <dgm:constrLst>
              <dgm:constr type="w" for="ch" forName="tx1" refType="w" fact="0.2"/>
              <dgm:constr type="w" for="des" forName="tx2" refType="w" fact="0.385"/>
              <dgm:constr type="w" for="des" forName="tx3" refType="w" fact="0.385"/>
              <dgm:constr type="w" for="des" forName="horzSpace2" refType="w" fact="0.015"/>
              <dgm:constr type="w" for="des" forName="horzSpace3" refType="w" fact="0.015"/>
              <dgm:constr type="w" for="des" forName="thinLine2b" refType="w" fact="0.8"/>
              <dgm:constr type="w" for="des" forName="thinLine3" refType="w" fact="0.385"/>
            </dgm:constrLst>
          </dgm:if>
          <dgm:if name="Name11" axis="root des" func="maxDepth" op="gte" val="4">
            <dgm:constrLst>
              <dgm:constr type="w" for="ch" forName="tx1" refType="w" fact="0.2"/>
              <dgm:constr type="w" for="des" forName="tx2" refType="w" fact="0.2516"/>
              <dgm:constr type="w" for="des" forName="tx3" refType="w" fact="0.2516"/>
              <dgm:constr type="w" for="des" forName="tx4" refType="w" fact="0.2516"/>
              <dgm:constr type="w" for="des" forName="horzSpace2" refType="w" fact="0.015"/>
              <dgm:constr type="w" for="des" forName="horzSpace3" refType="w" fact="0.015"/>
              <dgm:constr type="w" for="des" forName="horzSpace4" refType="w" fact="0.015"/>
              <dgm:constr type="w" for="des" forName="thinLine2b" refType="w" fact="0.8"/>
              <dgm:constr type="w" for="des" forName="thinLine3" refType="w" fact="0.5332"/>
            </dgm:constrLst>
          </dgm:if>
          <dgm:else name="Name12"/>
        </dgm:choose>
        <dgm:layoutNode name="tx1" styleLbl="revTx">
          <dgm:alg type="tx">
            <dgm:param type="parTxLTRAlign" val="l"/>
            <dgm:param type="parTxRTLAlign" val="r"/>
            <dgm:param type="txAnchorVert" val="t"/>
          </dgm:alg>
          <dgm:shape xmlns:r="http://schemas.openxmlformats.org/officeDocument/2006/relationships" type="rect" r:blip="">
            <dgm:adjLst/>
          </dgm:shape>
          <dgm:presOf axis="self"/>
          <dgm:constrLst>
            <dgm:constr type="tMarg" refType="primFontSz" fact="0.3"/>
            <dgm:constr type="bMarg" refType="primFontSz" fact="0.3"/>
            <dgm:constr type="lMarg" refType="primFontSz" fact="0.3"/>
            <dgm:constr type="rMarg" refType="primFontSz" fact="0.3"/>
          </dgm:constrLst>
          <dgm:ruleLst>
            <dgm:rule type="primFontSz" val="5" fact="NaN" max="NaN"/>
          </dgm:ruleLst>
        </dgm:layoutNode>
        <dgm:layoutNode name="vert1">
          <dgm:choose name="Name13">
            <dgm:if name="Name14" func="var" arg="dir" op="equ" val="norm">
              <dgm:alg type="lin">
                <dgm:param type="linDir" val="fromT"/>
                <dgm:param type="nodeHorzAlign" val="l"/>
              </dgm:alg>
            </dgm:if>
            <dgm:else name="Name15">
              <dgm:alg type="lin">
                <dgm:param type="linDir" val="fromT"/>
                <dgm:param type="nodeHorzAlign" val="r"/>
              </dgm:alg>
            </dgm:else>
          </dgm:choose>
          <dgm:shape xmlns:r="http://schemas.openxmlformats.org/officeDocument/2006/relationships" r:blip="">
            <dgm:adjLst/>
          </dgm:shape>
          <dgm:presOf/>
          <dgm:forEach name="Name16" axis="ch" ptType="node">
            <dgm:choose name="Name17">
              <dgm:if name="Name18" axis="self" ptType="node" func="pos" op="equ" val="1">
                <dgm:layoutNode name="vertSpace2a">
                  <dgm:alg type="sp"/>
                  <dgm:shape xmlns:r="http://schemas.openxmlformats.org/officeDocument/2006/relationships" r:blip="">
                    <dgm:adjLst/>
                  </dgm:shape>
                  <dgm:presOf/>
                </dgm:layoutNode>
              </dgm:if>
              <dgm:else name="Name19"/>
            </dgm:choose>
            <dgm:layoutNode name="horz2">
              <dgm:choose name="Name20">
                <dgm:if name="Name21" func="var" arg="dir" op="equ" val="norm">
                  <dgm:alg type="lin">
                    <dgm:param type="linDir" val="fromL"/>
                    <dgm:param type="nodeVertAlign" val="t"/>
                  </dgm:alg>
                </dgm:if>
                <dgm:else name="Name22">
                  <dgm:alg type="lin">
                    <dgm:param type="linDir" val="fromR"/>
                    <dgm:param type="nodeVertAlign" val="t"/>
                  </dgm:alg>
                </dgm:else>
              </dgm:choose>
              <dgm:shape xmlns:r="http://schemas.openxmlformats.org/officeDocument/2006/relationships" r:blip="">
                <dgm:adjLst/>
              </dgm:shape>
              <dgm:presOf/>
              <dgm:layoutNode name="horzSpace2">
                <dgm:alg type="sp"/>
                <dgm:shape xmlns:r="http://schemas.openxmlformats.org/officeDocument/2006/relationships" r:blip="">
                  <dgm:adjLst/>
                </dgm:shape>
                <dgm:presOf/>
              </dgm:layoutNode>
              <dgm:layoutNode name="tx2" styleLbl="revTx">
                <dgm:alg type="tx">
                  <dgm:param type="parTxLTRAlign" val="l"/>
                  <dgm:param type="parTxRTLAlign" val="r"/>
                  <dgm:param type="txAnchorVert" val="t"/>
                </dgm:alg>
                <dgm:shape xmlns:r="http://schemas.openxmlformats.org/officeDocument/2006/relationships" type="rect" r:blip="">
                  <dgm:adjLst/>
                </dgm:shape>
                <dgm:presOf axis="self"/>
                <dgm:constrLst>
                  <dgm:constr type="tMarg" refType="primFontSz" fact="0.3"/>
                  <dgm:constr type="bMarg" refType="primFontSz" fact="0.3"/>
                  <dgm:constr type="lMarg" refType="primFontSz" fact="0.3"/>
                  <dgm:constr type="rMarg" refType="primFontSz" fact="0.3"/>
                </dgm:constrLst>
                <dgm:ruleLst>
                  <dgm:rule type="primFontSz" val="5" fact="NaN" max="NaN"/>
                </dgm:ruleLst>
              </dgm:layoutNode>
              <dgm:layoutNode name="vert2">
                <dgm:choose name="Name23">
                  <dgm:if name="Name24" func="var" arg="dir" op="equ" val="norm">
                    <dgm:alg type="lin">
                      <dgm:param type="linDir" val="fromT"/>
                      <dgm:param type="nodeHorzAlign" val="l"/>
                    </dgm:alg>
                  </dgm:if>
                  <dgm:else name="Name25">
                    <dgm:alg type="lin">
                      <dgm:param type="linDir" val="fromT"/>
                      <dgm:param type="nodeHorzAlign" val="r"/>
                    </dgm:alg>
                  </dgm:else>
                </dgm:choose>
                <dgm:shape xmlns:r="http://schemas.openxmlformats.org/officeDocument/2006/relationships" r:blip="">
                  <dgm:adjLst/>
                </dgm:shape>
                <dgm:presOf/>
                <dgm:forEach name="Name26" axis="ch" ptType="node">
                  <dgm:layoutNode name="horz3">
                    <dgm:choose name="Name27">
                      <dgm:if name="Name28" func="var" arg="dir" op="equ" val="norm">
                        <dgm:alg type="lin">
                          <dgm:param type="linDir" val="fromL"/>
                          <dgm:param type="nodeVertAlign" val="t"/>
                        </dgm:alg>
                      </dgm:if>
                      <dgm:else name="Name29">
                        <dgm:alg type="lin">
                          <dgm:param type="linDir" val="fromR"/>
                          <dgm:param type="nodeVertAlign" val="t"/>
                        </dgm:alg>
                      </dgm:else>
                    </dgm:choose>
                    <dgm:shape xmlns:r="http://schemas.openxmlformats.org/officeDocument/2006/relationships" r:blip="">
                      <dgm:adjLst/>
                    </dgm:shape>
                    <dgm:presOf/>
                    <dgm:layoutNode name="horzSpace3">
                      <dgm:alg type="sp"/>
                      <dgm:shape xmlns:r="http://schemas.openxmlformats.org/officeDocument/2006/relationships" r:blip="">
                        <dgm:adjLst/>
                      </dgm:shape>
                      <dgm:presOf/>
                    </dgm:layoutNode>
                    <dgm:layoutNode name="tx3" styleLbl="revTx">
                      <dgm:alg type="tx">
                        <dgm:param type="parTxLTRAlign" val="l"/>
                        <dgm:param type="parTxRTLAlign" val="r"/>
                        <dgm:param type="txAnchorVert" val="t"/>
                      </dgm:alg>
                      <dgm:shape xmlns:r="http://schemas.openxmlformats.org/officeDocument/2006/relationships" type="rect" r:blip="">
                        <dgm:adjLst/>
                      </dgm:shape>
                      <dgm:presOf axis="self"/>
                      <dgm:constrLst>
                        <dgm:constr type="tMarg" refType="primFontSz" fact="0.3"/>
                        <dgm:constr type="bMarg" refType="primFontSz" fact="0.3"/>
                        <dgm:constr type="lMarg" refType="primFontSz" fact="0.3"/>
                        <dgm:constr type="rMarg" refType="primFontSz" fact="0.3"/>
                      </dgm:constrLst>
                      <dgm:ruleLst>
                        <dgm:rule type="primFontSz" val="5" fact="NaN" max="NaN"/>
                      </dgm:ruleLst>
                    </dgm:layoutNode>
                    <dgm:layoutNode name="vert3">
                      <dgm:choose name="Name30">
                        <dgm:if name="Name31" func="var" arg="dir" op="equ" val="norm">
                          <dgm:alg type="lin">
                            <dgm:param type="linDir" val="fromT"/>
                            <dgm:param type="nodeHorzAlign" val="l"/>
                          </dgm:alg>
                        </dgm:if>
                        <dgm:else name="Name32">
                          <dgm:alg type="lin">
                            <dgm:param type="linDir" val="fromT"/>
                            <dgm:param type="nodeHorzAlign" val="r"/>
                          </dgm:alg>
                        </dgm:else>
                      </dgm:choose>
                      <dgm:shape xmlns:r="http://schemas.openxmlformats.org/officeDocument/2006/relationships" r:blip="">
                        <dgm:adjLst/>
                      </dgm:shape>
                      <dgm:presOf/>
                      <dgm:forEach name="Name33" axis="ch" ptType="node">
                        <dgm:layoutNode name="horz4">
                          <dgm:choose name="Name34">
                            <dgm:if name="Name35" func="var" arg="dir" op="equ" val="norm">
                              <dgm:alg type="lin">
                                <dgm:param type="linDir" val="fromL"/>
                                <dgm:param type="nodeVertAlign" val="t"/>
                              </dgm:alg>
                            </dgm:if>
                            <dgm:else name="Name36">
                              <dgm:alg type="lin">
                                <dgm:param type="linDir" val="fromR"/>
                                <dgm:param type="nodeVertAlign" val="t"/>
                              </dgm:alg>
                            </dgm:else>
                          </dgm:choose>
                          <dgm:shape xmlns:r="http://schemas.openxmlformats.org/officeDocument/2006/relationships" r:blip="">
                            <dgm:adjLst/>
                          </dgm:shape>
                          <dgm:presOf/>
                          <dgm:layoutNode name="horzSpace4">
                            <dgm:alg type="sp"/>
                            <dgm:shape xmlns:r="http://schemas.openxmlformats.org/officeDocument/2006/relationships" r:blip="">
                              <dgm:adjLst/>
                            </dgm:shape>
                            <dgm:presOf/>
                          </dgm:layoutNode>
                          <dgm:layoutNode name="tx4" styleLbl="revTx">
                            <dgm:varLst>
                              <dgm:bulletEnabled val="1"/>
                            </dgm:varLst>
                            <dgm:alg type="tx">
                              <dgm:param type="parTxLTRAlign" val="l"/>
                              <dgm:param type="parTxRTLAlign" val="r"/>
                              <dgm:param type="txAnchorVert" val="t"/>
                            </dgm:alg>
                            <dgm:shape xmlns:r="http://schemas.openxmlformats.org/officeDocument/2006/relationships" type="rect" r:blip="">
                              <dgm:adjLst/>
                            </dgm:shape>
                            <dgm:presOf axis="desOrSelf" ptType="node"/>
                            <dgm:constrLst>
                              <dgm:constr type="tMarg" refType="primFontSz" fact="0.3"/>
                              <dgm:constr type="bMarg" refType="primFontSz" fact="0.3"/>
                              <dgm:constr type="lMarg" refType="primFontSz" fact="0.3"/>
                              <dgm:constr type="rMarg" refType="primFontSz" fact="0.3"/>
                            </dgm:constrLst>
                            <dgm:ruleLst>
                              <dgm:rule type="primFontSz" val="5" fact="NaN" max="NaN"/>
                            </dgm:ruleLst>
                          </dgm:layoutNode>
                        </dgm:layoutNode>
                      </dgm:forEach>
                    </dgm:layoutNode>
                  </dgm:layoutNode>
                  <dgm:forEach name="Name37" axis="followSib" ptType="sibTrans" cnt="1">
                    <dgm:layoutNode name="thinLine3" styleLbl="callout">
                      <dgm:alg type="sp"/>
                      <dgm:shape xmlns:r="http://schemas.openxmlformats.org/officeDocument/2006/relationships" type="line" r:blip="">
                        <dgm:adjLst/>
                      </dgm:shape>
                      <dgm:presOf/>
                    </dgm:layoutNode>
                  </dgm:forEach>
                </dgm:forEach>
              </dgm:layoutNode>
            </dgm:layoutNode>
            <dgm:layoutNode name="thinLine2b" styleLbl="callout">
              <dgm:alg type="sp"/>
              <dgm:shape xmlns:r="http://schemas.openxmlformats.org/officeDocument/2006/relationships" type="line" r:blip="">
                <dgm:adjLst/>
              </dgm:shape>
              <dgm:presOf/>
            </dgm:layoutNode>
            <dgm:layoutNode name="vertSpace2b">
              <dgm:alg type="sp"/>
              <dgm:shape xmlns:r="http://schemas.openxmlformats.org/officeDocument/2006/relationships" r:blip="">
                <dgm:adjLst/>
              </dgm:shape>
              <dgm:presOf/>
            </dgm:layoutNode>
          </dgm:forEach>
        </dgm:layoutNode>
      </dgm:layoutNode>
    </dgm:forEach>
  </dgm:layoutNode>
</dgm:layoutDef>
</file>

<file path=xl/diagrams/quickStyle1.xml><?xml version="1.0" encoding="utf-8"?>
<dgm:styleDef xmlns:dgm="http://schemas.openxmlformats.org/drawingml/2006/diagram" xmlns:a="http://schemas.openxmlformats.org/drawingml/2006/main" uniqueId="urn:microsoft.com/office/officeart/2005/8/quickstyle/simple1#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2.xml><?xml version="1.0" encoding="utf-8"?>
<dgm:styleDef xmlns:dgm="http://schemas.openxmlformats.org/drawingml/2006/diagram" xmlns:a="http://schemas.openxmlformats.org/drawingml/2006/main" uniqueId="urn:microsoft.com/office/officeart/2005/8/quickstyle/simple1#2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3.xml><?xml version="1.0" encoding="utf-8"?>
<dgm:styleDef xmlns:dgm="http://schemas.openxmlformats.org/drawingml/2006/diagram" xmlns:a="http://schemas.openxmlformats.org/drawingml/2006/main" uniqueId="urn:microsoft.com/office/officeart/2005/8/quickstyle/simple1#3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diagramLayout" Target="../diagrams/layout2.xml"/><Relationship Id="rId13" Type="http://schemas.openxmlformats.org/officeDocument/2006/relationships/diagramLayout" Target="../diagrams/layout3.xml"/><Relationship Id="rId3" Type="http://schemas.openxmlformats.org/officeDocument/2006/relationships/diagramLayout" Target="../diagrams/layout1.xml"/><Relationship Id="rId7" Type="http://schemas.openxmlformats.org/officeDocument/2006/relationships/diagramData" Target="../diagrams/data2.xml"/><Relationship Id="rId12" Type="http://schemas.openxmlformats.org/officeDocument/2006/relationships/diagramData" Target="../diagrams/data3.xml"/><Relationship Id="rId2" Type="http://schemas.openxmlformats.org/officeDocument/2006/relationships/diagramData" Target="../diagrams/data1.xml"/><Relationship Id="rId16" Type="http://schemas.microsoft.com/office/2007/relationships/diagramDrawing" Target="../diagrams/drawing3.xml"/><Relationship Id="rId1" Type="http://schemas.openxmlformats.org/officeDocument/2006/relationships/image" Target="../media/image1.png"/><Relationship Id="rId6" Type="http://schemas.microsoft.com/office/2007/relationships/diagramDrawing" Target="../diagrams/drawing1.xml"/><Relationship Id="rId11" Type="http://schemas.microsoft.com/office/2007/relationships/diagramDrawing" Target="../diagrams/drawing2.xml"/><Relationship Id="rId5" Type="http://schemas.openxmlformats.org/officeDocument/2006/relationships/diagramColors" Target="../diagrams/colors1.xml"/><Relationship Id="rId15" Type="http://schemas.openxmlformats.org/officeDocument/2006/relationships/diagramColors" Target="../diagrams/colors3.xml"/><Relationship Id="rId10" Type="http://schemas.openxmlformats.org/officeDocument/2006/relationships/diagramColors" Target="../diagrams/colors2.xml"/><Relationship Id="rId4" Type="http://schemas.openxmlformats.org/officeDocument/2006/relationships/diagramQuickStyle" Target="../diagrams/quickStyle1.xml"/><Relationship Id="rId9" Type="http://schemas.openxmlformats.org/officeDocument/2006/relationships/diagramQuickStyle" Target="../diagrams/quickStyle2.xml"/><Relationship Id="rId14" Type="http://schemas.openxmlformats.org/officeDocument/2006/relationships/diagramQuickStyle" Target="../diagrams/quickStyle3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8" Type="http://schemas.microsoft.com/office/2014/relationships/chartEx" Target="../charts/chartEx1.xml"/><Relationship Id="rId3" Type="http://schemas.openxmlformats.org/officeDocument/2006/relationships/chart" Target="../charts/chart2.xml"/><Relationship Id="rId7" Type="http://schemas.openxmlformats.org/officeDocument/2006/relationships/chart" Target="../charts/chart6.xml"/><Relationship Id="rId2" Type="http://schemas.openxmlformats.org/officeDocument/2006/relationships/chart" Target="../charts/chart1.xml"/><Relationship Id="rId1" Type="http://schemas.openxmlformats.org/officeDocument/2006/relationships/image" Target="../media/image4.png"/><Relationship Id="rId6" Type="http://schemas.openxmlformats.org/officeDocument/2006/relationships/chart" Target="../charts/chart5.xml"/><Relationship Id="rId5" Type="http://schemas.openxmlformats.org/officeDocument/2006/relationships/chart" Target="../charts/chart4.xml"/><Relationship Id="rId10" Type="http://schemas.microsoft.com/office/2014/relationships/chartEx" Target="../charts/chartEx3.xml"/><Relationship Id="rId4" Type="http://schemas.openxmlformats.org/officeDocument/2006/relationships/chart" Target="../charts/chart3.xml"/><Relationship Id="rId9" Type="http://schemas.microsoft.com/office/2014/relationships/chartEx" Target="../charts/chartEx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8.xml"/><Relationship Id="rId2" Type="http://schemas.openxmlformats.org/officeDocument/2006/relationships/image" Target="../media/image4.png"/><Relationship Id="rId1" Type="http://schemas.openxmlformats.org/officeDocument/2006/relationships/chart" Target="../charts/chart7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0.xml"/><Relationship Id="rId2" Type="http://schemas.openxmlformats.org/officeDocument/2006/relationships/chart" Target="../charts/chart9.xml"/><Relationship Id="rId1" Type="http://schemas.openxmlformats.org/officeDocument/2006/relationships/image" Target="../media/image4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Relationship Id="rId5" Type="http://schemas.openxmlformats.org/officeDocument/2006/relationships/image" Target="../media/image8.png"/><Relationship Id="rId4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28575</xdr:colOff>
      <xdr:row>1</xdr:row>
      <xdr:rowOff>47626</xdr:rowOff>
    </xdr:from>
    <xdr:to>
      <xdr:col>20</xdr:col>
      <xdr:colOff>0</xdr:colOff>
      <xdr:row>4</xdr:row>
      <xdr:rowOff>142875</xdr:rowOff>
    </xdr:to>
    <xdr:pic>
      <xdr:nvPicPr>
        <xdr:cNvPr id="11" name="Obraz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037" t="29961" r="7963" b="18477"/>
        <a:stretch/>
      </xdr:blipFill>
      <xdr:spPr>
        <a:xfrm>
          <a:off x="11001375" y="238126"/>
          <a:ext cx="1895475" cy="942974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85724</xdr:rowOff>
    </xdr:from>
    <xdr:to>
      <xdr:col>9</xdr:col>
      <xdr:colOff>561975</xdr:colOff>
      <xdr:row>25</xdr:row>
      <xdr:rowOff>133349</xdr:rowOff>
    </xdr:to>
    <xdr:graphicFrame macro="">
      <xdr:nvGraphicFramePr>
        <xdr:cNvPr id="13" name="Diagram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2" r:lo="rId3" r:qs="rId4" r:cs="rId5"/>
        </a:graphicData>
      </a:graphic>
    </xdr:graphicFrame>
    <xdr:clientData/>
  </xdr:twoCellAnchor>
  <xdr:twoCellAnchor>
    <xdr:from>
      <xdr:col>12</xdr:col>
      <xdr:colOff>180975</xdr:colOff>
      <xdr:row>1</xdr:row>
      <xdr:rowOff>123824</xdr:rowOff>
    </xdr:from>
    <xdr:to>
      <xdr:col>17</xdr:col>
      <xdr:colOff>180974</xdr:colOff>
      <xdr:row>3</xdr:row>
      <xdr:rowOff>142875</xdr:rowOff>
    </xdr:to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7639050" y="314324"/>
          <a:ext cx="3047999" cy="666751"/>
        </a:xfrm>
        <a:prstGeom prst="rect">
          <a:avLst/>
        </a:prstGeom>
        <a:solidFill>
          <a:schemeClr val="bg1">
            <a:lumMod val="95000"/>
          </a:schemeClr>
        </a:solidFill>
        <a:ln>
          <a:noFill/>
        </a:ln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600">
              <a:solidFill>
                <a:schemeClr val="tx2">
                  <a:lumMod val="50000"/>
                </a:schemeClr>
              </a:solidFill>
            </a:rPr>
            <a:t>Stan projektów w bazie na dzień: 13.08.2026</a:t>
          </a:r>
        </a:p>
      </xdr:txBody>
    </xdr:sp>
    <xdr:clientData/>
  </xdr:twoCellAnchor>
  <xdr:twoCellAnchor>
    <xdr:from>
      <xdr:col>11</xdr:col>
      <xdr:colOff>219075</xdr:colOff>
      <xdr:row>3</xdr:row>
      <xdr:rowOff>38100</xdr:rowOff>
    </xdr:from>
    <xdr:to>
      <xdr:col>17</xdr:col>
      <xdr:colOff>590550</xdr:colOff>
      <xdr:row>21</xdr:row>
      <xdr:rowOff>180974</xdr:rowOff>
    </xdr:to>
    <xdr:graphicFrame macro="">
      <xdr:nvGraphicFramePr>
        <xdr:cNvPr id="7" name="Diagram 6">
          <a:extLst>
            <a:ext uri="{FF2B5EF4-FFF2-40B4-BE49-F238E27FC236}">
              <a16:creationId xmlns:a16="http://schemas.microsoft.com/office/drawing/2014/main" id="{9C548F44-049B-4F41-8B7B-113F0DB2525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7" r:lo="rId8" r:qs="rId9" r:cs="rId10"/>
        </a:graphicData>
      </a:graphic>
    </xdr:graphicFrame>
    <xdr:clientData/>
  </xdr:twoCellAnchor>
  <xdr:twoCellAnchor>
    <xdr:from>
      <xdr:col>1</xdr:col>
      <xdr:colOff>0</xdr:colOff>
      <xdr:row>4</xdr:row>
      <xdr:rowOff>85724</xdr:rowOff>
    </xdr:from>
    <xdr:to>
      <xdr:col>9</xdr:col>
      <xdr:colOff>561975</xdr:colOff>
      <xdr:row>25</xdr:row>
      <xdr:rowOff>133349</xdr:rowOff>
    </xdr:to>
    <xdr:graphicFrame macro="">
      <xdr:nvGraphicFramePr>
        <xdr:cNvPr id="10" name="Diagram 9">
          <a:extLst>
            <a:ext uri="{FF2B5EF4-FFF2-40B4-BE49-F238E27FC236}">
              <a16:creationId xmlns:a16="http://schemas.microsoft.com/office/drawing/2014/main" id="{FD219405-3F01-4882-8330-C0CC9807485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2" r:lo="rId13" r:qs="rId14" r:cs="rId15"/>
        </a:graphicData>
      </a:graphic>
    </xdr:graphicFrame>
    <xdr:clientData/>
  </xdr:twoCellAnchor>
  <xdr:twoCellAnchor>
    <xdr:from>
      <xdr:col>18</xdr:col>
      <xdr:colOff>180976</xdr:colOff>
      <xdr:row>7</xdr:row>
      <xdr:rowOff>142874</xdr:rowOff>
    </xdr:from>
    <xdr:to>
      <xdr:col>19</xdr:col>
      <xdr:colOff>952501</xdr:colOff>
      <xdr:row>12</xdr:row>
      <xdr:rowOff>190499</xdr:rowOff>
    </xdr:to>
    <xdr:sp macro="" textlink="">
      <xdr:nvSpPr>
        <xdr:cNvPr id="15" name="pole tekstowe 14">
          <a:extLst>
            <a:ext uri="{FF2B5EF4-FFF2-40B4-BE49-F238E27FC236}">
              <a16:creationId xmlns:a16="http://schemas.microsoft.com/office/drawing/2014/main" id="{176D1FAD-BF07-4974-9E9E-AEC68E52879F}"/>
            </a:ext>
          </a:extLst>
        </xdr:cNvPr>
        <xdr:cNvSpPr txBox="1"/>
      </xdr:nvSpPr>
      <xdr:spPr>
        <a:xfrm>
          <a:off x="11296651" y="1752599"/>
          <a:ext cx="1600200" cy="1000125"/>
        </a:xfrm>
        <a:prstGeom prst="rect">
          <a:avLst/>
        </a:prstGeom>
        <a:solidFill>
          <a:schemeClr val="tx2">
            <a:lumMod val="75000"/>
          </a:schemeClr>
        </a:solidFill>
        <a:ln>
          <a:solidFill>
            <a:schemeClr val="tx2">
              <a:lumMod val="75000"/>
            </a:schemeClr>
          </a:solidFill>
        </a:ln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600">
              <a:solidFill>
                <a:schemeClr val="bg1"/>
              </a:solidFill>
            </a:rPr>
            <a:t>Stan projektów w bazie na dzień 13.08.2026</a:t>
          </a:r>
        </a:p>
      </xdr:txBody>
    </xdr:sp>
    <xdr:clientData/>
  </xdr:twoCellAnchor>
  <xdr:twoCellAnchor>
    <xdr:from>
      <xdr:col>18</xdr:col>
      <xdr:colOff>180976</xdr:colOff>
      <xdr:row>15</xdr:row>
      <xdr:rowOff>95250</xdr:rowOff>
    </xdr:from>
    <xdr:to>
      <xdr:col>19</xdr:col>
      <xdr:colOff>952501</xdr:colOff>
      <xdr:row>22</xdr:row>
      <xdr:rowOff>171450</xdr:rowOff>
    </xdr:to>
    <xdr:sp macro="" textlink="">
      <xdr:nvSpPr>
        <xdr:cNvPr id="16" name="pole tekstowe 15">
          <a:extLst>
            <a:ext uri="{FF2B5EF4-FFF2-40B4-BE49-F238E27FC236}">
              <a16:creationId xmlns:a16="http://schemas.microsoft.com/office/drawing/2014/main" id="{938E9EF9-2E2A-4F51-8A70-E899959419DC}"/>
            </a:ext>
          </a:extLst>
        </xdr:cNvPr>
        <xdr:cNvSpPr txBox="1"/>
      </xdr:nvSpPr>
      <xdr:spPr>
        <a:xfrm>
          <a:off x="11296651" y="3228975"/>
          <a:ext cx="1600200" cy="1409700"/>
        </a:xfrm>
        <a:prstGeom prst="rect">
          <a:avLst/>
        </a:prstGeom>
        <a:solidFill>
          <a:schemeClr val="tx2">
            <a:lumMod val="75000"/>
          </a:schemeClr>
        </a:solidFill>
        <a:ln>
          <a:solidFill>
            <a:schemeClr val="tx2">
              <a:lumMod val="75000"/>
            </a:schemeClr>
          </a:solidFill>
        </a:ln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600">
              <a:solidFill>
                <a:schemeClr val="bg1"/>
              </a:solidFill>
            </a:rPr>
            <a:t>Copyright ©2026 IEO. Wszelkie prawa zastrzeżone. </a:t>
          </a:r>
        </a:p>
      </xdr:txBody>
    </xdr:sp>
    <xdr:clientData/>
  </xdr:twoCellAnchor>
  <xdr:twoCellAnchor>
    <xdr:from>
      <xdr:col>0</xdr:col>
      <xdr:colOff>0</xdr:colOff>
      <xdr:row>6</xdr:row>
      <xdr:rowOff>80596</xdr:rowOff>
    </xdr:from>
    <xdr:to>
      <xdr:col>20</xdr:col>
      <xdr:colOff>0</xdr:colOff>
      <xdr:row>14</xdr:row>
      <xdr:rowOff>137746</xdr:rowOff>
    </xdr:to>
    <xdr:sp macro="" textlink="">
      <xdr:nvSpPr>
        <xdr:cNvPr id="9" name="Prostokąt 8">
          <a:extLst>
            <a:ext uri="{FF2B5EF4-FFF2-40B4-BE49-F238E27FC236}">
              <a16:creationId xmlns:a16="http://schemas.microsoft.com/office/drawing/2014/main" id="{14440BB6-A570-42A9-9C32-66923F5662FC}"/>
            </a:ext>
          </a:extLst>
        </xdr:cNvPr>
        <xdr:cNvSpPr/>
      </xdr:nvSpPr>
      <xdr:spPr>
        <a:xfrm>
          <a:off x="0" y="1502019"/>
          <a:ext cx="13019942" cy="1581150"/>
        </a:xfrm>
        <a:prstGeom prst="rect">
          <a:avLst/>
        </a:prstGeom>
        <a:solidFill>
          <a:schemeClr val="accent2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3200" b="1" i="0" u="none" strike="noStrike" kern="0" cap="none" spc="0" normalizeH="0" baseline="0" noProof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+mn-lt"/>
              <a:ea typeface="+mn-ea"/>
              <a:cs typeface="+mn-cs"/>
            </a:rPr>
            <a:t>WERSJA DEMO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1" i="0" u="none" strike="noStrike" kern="0" cap="none" spc="0" normalizeH="0" baseline="0" noProof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+mn-lt"/>
              <a:ea typeface="+mn-ea"/>
              <a:cs typeface="+mn-cs"/>
            </a:rPr>
            <a:t> BAZY DANYCH "FUNKCJONUJĄCE INSTALACJE FOTOWOLTAICZNE W POLSCE, SIERPIEŃ 2026", INSTYTUT ENERGETYKI ODNAWIALNEJ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47625</xdr:rowOff>
    </xdr:from>
    <xdr:to>
      <xdr:col>3</xdr:col>
      <xdr:colOff>1622641</xdr:colOff>
      <xdr:row>5</xdr:row>
      <xdr:rowOff>11206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767" t="25397" r="6249" b="16631"/>
        <a:stretch/>
      </xdr:blipFill>
      <xdr:spPr>
        <a:xfrm>
          <a:off x="612321" y="47625"/>
          <a:ext cx="3609284" cy="1664474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4</xdr:row>
      <xdr:rowOff>313767</xdr:rowOff>
    </xdr:from>
    <xdr:to>
      <xdr:col>19</xdr:col>
      <xdr:colOff>0</xdr:colOff>
      <xdr:row>11</xdr:row>
      <xdr:rowOff>168090</xdr:rowOff>
    </xdr:to>
    <xdr:sp macro="" textlink="">
      <xdr:nvSpPr>
        <xdr:cNvPr id="3" name="Prostokąt 2">
          <a:extLst>
            <a:ext uri="{FF2B5EF4-FFF2-40B4-BE49-F238E27FC236}">
              <a16:creationId xmlns:a16="http://schemas.microsoft.com/office/drawing/2014/main" id="{6B59CEBA-D949-42FF-A59E-AE939D54CDD3}"/>
            </a:ext>
          </a:extLst>
        </xdr:cNvPr>
        <xdr:cNvSpPr/>
      </xdr:nvSpPr>
      <xdr:spPr>
        <a:xfrm>
          <a:off x="0" y="1344708"/>
          <a:ext cx="23565971" cy="1994647"/>
        </a:xfrm>
        <a:prstGeom prst="rect">
          <a:avLst/>
        </a:prstGeom>
        <a:solidFill>
          <a:schemeClr val="accent2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4400" b="1" i="0" u="none" strike="noStrike" kern="0" cap="none" spc="0" normalizeH="0" baseline="0" noProof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+mn-lt"/>
              <a:ea typeface="+mn-ea"/>
              <a:cs typeface="+mn-cs"/>
            </a:rPr>
            <a:t>WERSJA DEMO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1" i="0" u="none" strike="noStrike" kern="0" cap="none" spc="0" normalizeH="0" baseline="0" noProof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+mn-lt"/>
              <a:ea typeface="+mn-ea"/>
              <a:cs typeface="+mn-cs"/>
            </a:rPr>
            <a:t> BAZY DANYCH "FUNKCJONUJĄCE INSTALACJE FOTOWOLTAICZNE W POLSCE, SIERPIEŃ 2026", INSTYTUT ENERGETYKI ODNAWIALNEJ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1670185</xdr:colOff>
      <xdr:row>4</xdr:row>
      <xdr:rowOff>615763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FFDFE689-DEB3-4749-8B60-E92A449FD74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767" t="25397" r="6249" b="16631"/>
        <a:stretch/>
      </xdr:blipFill>
      <xdr:spPr>
        <a:xfrm>
          <a:off x="609600" y="0"/>
          <a:ext cx="3613285" cy="1644463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4</xdr:row>
      <xdr:rowOff>56029</xdr:rowOff>
    </xdr:from>
    <xdr:to>
      <xdr:col>17</xdr:col>
      <xdr:colOff>0</xdr:colOff>
      <xdr:row>11</xdr:row>
      <xdr:rowOff>11205</xdr:rowOff>
    </xdr:to>
    <xdr:sp macro="" textlink="">
      <xdr:nvSpPr>
        <xdr:cNvPr id="3" name="Prostokąt 2">
          <a:extLst>
            <a:ext uri="{FF2B5EF4-FFF2-40B4-BE49-F238E27FC236}">
              <a16:creationId xmlns:a16="http://schemas.microsoft.com/office/drawing/2014/main" id="{48C281EA-B482-41C3-9879-385970D5AD73}"/>
            </a:ext>
          </a:extLst>
        </xdr:cNvPr>
        <xdr:cNvSpPr/>
      </xdr:nvSpPr>
      <xdr:spPr>
        <a:xfrm>
          <a:off x="0" y="1086970"/>
          <a:ext cx="20898971" cy="1994647"/>
        </a:xfrm>
        <a:prstGeom prst="rect">
          <a:avLst/>
        </a:prstGeom>
        <a:solidFill>
          <a:schemeClr val="accent2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4400" b="1" i="0" u="none" strike="noStrike" kern="0" cap="none" spc="0" normalizeH="0" baseline="0" noProof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+mn-lt"/>
              <a:ea typeface="+mn-ea"/>
              <a:cs typeface="+mn-cs"/>
            </a:rPr>
            <a:t>WERSJA DEMO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1" i="0" u="none" strike="noStrike" kern="0" cap="none" spc="0" normalizeH="0" baseline="0" noProof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+mn-lt"/>
              <a:ea typeface="+mn-ea"/>
              <a:cs typeface="+mn-cs"/>
            </a:rPr>
            <a:t> BAZY DANYCH "FUNKCJONUJĄCE INSTALACJE FOTOWOLTAICZNE W POLSCE, SIERPIEŃ 2026", INSTYTUT ENERGETYKI ODNAWIALNEJ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178503</xdr:colOff>
      <xdr:row>0</xdr:row>
      <xdr:rowOff>159341</xdr:rowOff>
    </xdr:from>
    <xdr:to>
      <xdr:col>18</xdr:col>
      <xdr:colOff>255512</xdr:colOff>
      <xdr:row>3</xdr:row>
      <xdr:rowOff>72574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4252895F-A45E-4017-B0D6-782AED9D86E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128" t="25791" r="4167" b="31242"/>
        <a:stretch/>
      </xdr:blipFill>
      <xdr:spPr bwMode="auto">
        <a:xfrm>
          <a:off x="17275878" y="159341"/>
          <a:ext cx="2305859" cy="80858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3</xdr:col>
      <xdr:colOff>54430</xdr:colOff>
      <xdr:row>24</xdr:row>
      <xdr:rowOff>0</xdr:rowOff>
    </xdr:from>
    <xdr:to>
      <xdr:col>11</xdr:col>
      <xdr:colOff>408214</xdr:colOff>
      <xdr:row>38</xdr:row>
      <xdr:rowOff>314854</xdr:rowOff>
    </xdr:to>
    <xdr:graphicFrame macro="">
      <xdr:nvGraphicFramePr>
        <xdr:cNvPr id="3" name="Wykres 2">
          <a:extLst>
            <a:ext uri="{FF2B5EF4-FFF2-40B4-BE49-F238E27FC236}">
              <a16:creationId xmlns:a16="http://schemas.microsoft.com/office/drawing/2014/main" id="{F0097BEE-BF59-4992-9907-FA65830251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748393</xdr:colOff>
      <xdr:row>79</xdr:row>
      <xdr:rowOff>23813</xdr:rowOff>
    </xdr:from>
    <xdr:to>
      <xdr:col>20</xdr:col>
      <xdr:colOff>1061357</xdr:colOff>
      <xdr:row>101</xdr:row>
      <xdr:rowOff>0</xdr:rowOff>
    </xdr:to>
    <xdr:graphicFrame macro="">
      <xdr:nvGraphicFramePr>
        <xdr:cNvPr id="4" name="Wykres 3">
          <a:extLst>
            <a:ext uri="{FF2B5EF4-FFF2-40B4-BE49-F238E27FC236}">
              <a16:creationId xmlns:a16="http://schemas.microsoft.com/office/drawing/2014/main" id="{3009F4B8-F26C-4869-B64B-3B8F76E28D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1076325</xdr:colOff>
      <xdr:row>79</xdr:row>
      <xdr:rowOff>153941</xdr:rowOff>
    </xdr:from>
    <xdr:to>
      <xdr:col>11</xdr:col>
      <xdr:colOff>381000</xdr:colOff>
      <xdr:row>101</xdr:row>
      <xdr:rowOff>0</xdr:rowOff>
    </xdr:to>
    <xdr:graphicFrame macro="">
      <xdr:nvGraphicFramePr>
        <xdr:cNvPr id="5" name="Wykres 4">
          <a:extLst>
            <a:ext uri="{FF2B5EF4-FFF2-40B4-BE49-F238E27FC236}">
              <a16:creationId xmlns:a16="http://schemas.microsoft.com/office/drawing/2014/main" id="{E856F9FD-F870-4C48-899F-47273142770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13606</xdr:colOff>
      <xdr:row>107</xdr:row>
      <xdr:rowOff>89050</xdr:rowOff>
    </xdr:from>
    <xdr:to>
      <xdr:col>11</xdr:col>
      <xdr:colOff>571500</xdr:colOff>
      <xdr:row>127</xdr:row>
      <xdr:rowOff>45923</xdr:rowOff>
    </xdr:to>
    <xdr:graphicFrame macro="">
      <xdr:nvGraphicFramePr>
        <xdr:cNvPr id="6" name="Wykres 5">
          <a:extLst>
            <a:ext uri="{FF2B5EF4-FFF2-40B4-BE49-F238E27FC236}">
              <a16:creationId xmlns:a16="http://schemas.microsoft.com/office/drawing/2014/main" id="{F97FCC67-AEE5-42DE-949F-F7EB4B5D724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12</xdr:col>
      <xdr:colOff>598714</xdr:colOff>
      <xdr:row>107</xdr:row>
      <xdr:rowOff>136071</xdr:rowOff>
    </xdr:from>
    <xdr:to>
      <xdr:col>22</xdr:col>
      <xdr:colOff>1</xdr:colOff>
      <xdr:row>127</xdr:row>
      <xdr:rowOff>81642</xdr:rowOff>
    </xdr:to>
    <xdr:graphicFrame macro="">
      <xdr:nvGraphicFramePr>
        <xdr:cNvPr id="7" name="Wykres 6">
          <a:extLst>
            <a:ext uri="{FF2B5EF4-FFF2-40B4-BE49-F238E27FC236}">
              <a16:creationId xmlns:a16="http://schemas.microsoft.com/office/drawing/2014/main" id="{23604057-6943-4E8A-81C0-89F5295CE1C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12</xdr:col>
      <xdr:colOff>625929</xdr:colOff>
      <xdr:row>24</xdr:row>
      <xdr:rowOff>0</xdr:rowOff>
    </xdr:from>
    <xdr:to>
      <xdr:col>21</xdr:col>
      <xdr:colOff>13608</xdr:colOff>
      <xdr:row>39</xdr:row>
      <xdr:rowOff>17001</xdr:rowOff>
    </xdr:to>
    <xdr:graphicFrame macro="">
      <xdr:nvGraphicFramePr>
        <xdr:cNvPr id="8" name="Wykres 7">
          <a:extLst>
            <a:ext uri="{FF2B5EF4-FFF2-40B4-BE49-F238E27FC236}">
              <a16:creationId xmlns:a16="http://schemas.microsoft.com/office/drawing/2014/main" id="{A8EAB4CA-5FCE-4433-BA54-A35C2A25C64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15</xdr:col>
      <xdr:colOff>0</xdr:colOff>
      <xdr:row>60</xdr:row>
      <xdr:rowOff>0</xdr:rowOff>
    </xdr:from>
    <xdr:to>
      <xdr:col>20</xdr:col>
      <xdr:colOff>707571</xdr:colOff>
      <xdr:row>78</xdr:row>
      <xdr:rowOff>44903</xdr:rowOff>
    </xdr:to>
    <mc:AlternateContent xmlns:mc="http://schemas.openxmlformats.org/markup-compatibility/2006">
      <mc:Choice xmlns:cx4="http://schemas.microsoft.com/office/drawing/2016/5/10/chartex" Requires="cx4">
        <xdr:graphicFrame macro="">
          <xdr:nvGraphicFramePr>
            <xdr:cNvPr id="17" name="Wykres 16">
              <a:extLst>
                <a:ext uri="{FF2B5EF4-FFF2-40B4-BE49-F238E27FC236}">
                  <a16:creationId xmlns:a16="http://schemas.microsoft.com/office/drawing/2014/main" id="{56EB6C44-5369-4BC2-BEE0-977D069AF3B5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8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6002000" y="13639800"/>
              <a:ext cx="6279696" cy="3521528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wykres jest niedostępny w Twojej wersji programu Excel.
Edytowanie tego kształtu lub zapisanie tego skoroszytu w innym formacie pliku spowoduje trwałe uszkodzenie wykresu.</a:t>
              </a:r>
            </a:p>
          </xdr:txBody>
        </xdr:sp>
      </mc:Fallback>
    </mc:AlternateContent>
    <xdr:clientData/>
  </xdr:twoCellAnchor>
  <xdr:twoCellAnchor>
    <xdr:from>
      <xdr:col>9</xdr:col>
      <xdr:colOff>0</xdr:colOff>
      <xdr:row>60</xdr:row>
      <xdr:rowOff>0</xdr:rowOff>
    </xdr:from>
    <xdr:to>
      <xdr:col>14</xdr:col>
      <xdr:colOff>680358</xdr:colOff>
      <xdr:row>78</xdr:row>
      <xdr:rowOff>44903</xdr:rowOff>
    </xdr:to>
    <mc:AlternateContent xmlns:mc="http://schemas.openxmlformats.org/markup-compatibility/2006">
      <mc:Choice xmlns:cx4="http://schemas.microsoft.com/office/drawing/2016/5/10/chartex" Requires="cx4">
        <xdr:graphicFrame macro="">
          <xdr:nvGraphicFramePr>
            <xdr:cNvPr id="22" name="Wykres 21">
              <a:extLst>
                <a:ext uri="{FF2B5EF4-FFF2-40B4-BE49-F238E27FC236}">
                  <a16:creationId xmlns:a16="http://schemas.microsoft.com/office/drawing/2014/main" id="{4EBA1049-ACDF-4FE3-9CFD-72105D2DC138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9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9286875" y="13639800"/>
              <a:ext cx="6281058" cy="3521528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wykres jest niedostępny w Twojej wersji programu Excel.
Edytowanie tego kształtu lub zapisanie tego skoroszytu w innym formacie pliku spowoduje trwałe uszkodzenie wykresu.</a:t>
              </a:r>
            </a:p>
          </xdr:txBody>
        </xdr:sp>
      </mc:Fallback>
    </mc:AlternateContent>
    <xdr:clientData/>
  </xdr:twoCellAnchor>
  <xdr:twoCellAnchor>
    <xdr:from>
      <xdr:col>3</xdr:col>
      <xdr:colOff>0</xdr:colOff>
      <xdr:row>60</xdr:row>
      <xdr:rowOff>0</xdr:rowOff>
    </xdr:from>
    <xdr:to>
      <xdr:col>8</xdr:col>
      <xdr:colOff>721178</xdr:colOff>
      <xdr:row>78</xdr:row>
      <xdr:rowOff>44903</xdr:rowOff>
    </xdr:to>
    <mc:AlternateContent xmlns:mc="http://schemas.openxmlformats.org/markup-compatibility/2006">
      <mc:Choice xmlns:cx4="http://schemas.microsoft.com/office/drawing/2016/5/10/chartex" Requires="cx4">
        <xdr:graphicFrame macro="">
          <xdr:nvGraphicFramePr>
            <xdr:cNvPr id="23" name="Wykres 22">
              <a:extLst>
                <a:ext uri="{FF2B5EF4-FFF2-40B4-BE49-F238E27FC236}">
                  <a16:creationId xmlns:a16="http://schemas.microsoft.com/office/drawing/2014/main" id="{25B37B80-66E5-4F31-9278-43EA2C8A16D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0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609850" y="13639800"/>
              <a:ext cx="6283778" cy="3521528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wykres jest niedostępny w Twojej wersji programu Excel.
Edytowanie tego kształtu lub zapisanie tego skoroszytu w innym formacie pliku spowoduje trwałe uszkodzenie wykresu.</a:t>
              </a:r>
            </a:p>
          </xdr:txBody>
        </xdr:sp>
      </mc:Fallback>
    </mc:AlternateContent>
    <xdr:clientData/>
  </xdr:twoCellAnchor>
  <xdr:twoCellAnchor>
    <xdr:from>
      <xdr:col>0</xdr:col>
      <xdr:colOff>369794</xdr:colOff>
      <xdr:row>7</xdr:row>
      <xdr:rowOff>235324</xdr:rowOff>
    </xdr:from>
    <xdr:to>
      <xdr:col>23</xdr:col>
      <xdr:colOff>0</xdr:colOff>
      <xdr:row>14</xdr:row>
      <xdr:rowOff>302559</xdr:rowOff>
    </xdr:to>
    <xdr:sp macro="" textlink="">
      <xdr:nvSpPr>
        <xdr:cNvPr id="12" name="Prostokąt 11">
          <a:extLst>
            <a:ext uri="{FF2B5EF4-FFF2-40B4-BE49-F238E27FC236}">
              <a16:creationId xmlns:a16="http://schemas.microsoft.com/office/drawing/2014/main" id="{9A6EAAAE-AB95-49EA-9436-F8DE1C5BDCE2}"/>
            </a:ext>
          </a:extLst>
        </xdr:cNvPr>
        <xdr:cNvSpPr/>
      </xdr:nvSpPr>
      <xdr:spPr>
        <a:xfrm>
          <a:off x="369794" y="1905000"/>
          <a:ext cx="24451235" cy="1994647"/>
        </a:xfrm>
        <a:prstGeom prst="rect">
          <a:avLst/>
        </a:prstGeom>
        <a:solidFill>
          <a:schemeClr val="accent2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4400" b="1" i="0" u="none" strike="noStrike" kern="0" cap="none" spc="0" normalizeH="0" baseline="0" noProof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+mn-lt"/>
              <a:ea typeface="+mn-ea"/>
              <a:cs typeface="+mn-cs"/>
            </a:rPr>
            <a:t>WERSJA DEMO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1" i="0" u="none" strike="noStrike" kern="0" cap="none" spc="0" normalizeH="0" baseline="0" noProof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+mn-lt"/>
              <a:ea typeface="+mn-ea"/>
              <a:cs typeface="+mn-cs"/>
            </a:rPr>
            <a:t> BAZY DANYCH "FUNKCJONUJĄCE INSTALACJE FOTOWOLTAICZNE W POLSCE, SIERPIEŃ 2026", INSTYTUT ENERGETYKI ODNAWIALNEJ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0.86092</cdr:x>
      <cdr:y>0</cdr:y>
    </cdr:from>
    <cdr:to>
      <cdr:x>1</cdr:x>
      <cdr:y>0.11938</cdr:y>
    </cdr:to>
    <cdr:pic>
      <cdr:nvPicPr>
        <cdr:cNvPr id="2" name="Obraz 1">
          <a:extLst xmlns:a="http://schemas.openxmlformats.org/drawingml/2006/main">
            <a:ext uri="{FF2B5EF4-FFF2-40B4-BE49-F238E27FC236}">
              <a16:creationId xmlns:a16="http://schemas.microsoft.com/office/drawing/2014/main" id="{3BD7AD37-752D-45FD-AD00-CDDA1D29692D}"/>
            </a:ext>
          </a:extLst>
        </cdr:cNvPr>
        <cdr:cNvPicPr/>
      </cdr:nvPicPr>
      <cdr:blipFill rotWithShape="1"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xmlns:a="http://schemas.openxmlformats.org/drawingml/2006/main" l="5128" t="25791" r="4167" b="31242"/>
        <a:stretch xmlns:a="http://schemas.openxmlformats.org/drawingml/2006/main"/>
      </cdr:blipFill>
      <cdr:spPr bwMode="auto">
        <a:xfrm xmlns:a="http://schemas.openxmlformats.org/drawingml/2006/main">
          <a:off x="6642012" y="0"/>
          <a:ext cx="1073001" cy="405008"/>
        </a:xfrm>
        <a:prstGeom xmlns:a="http://schemas.openxmlformats.org/drawingml/2006/main" prst="rect">
          <a:avLst/>
        </a:prstGeom>
        <a:ln xmlns:a="http://schemas.openxmlformats.org/drawingml/2006/main">
          <a:noFill/>
        </a:ln>
        <a:extLst xmlns:a="http://schemas.openxmlformats.org/drawingml/2006/main">
          <a:ext uri="{53640926-AAD7-44D8-BBD7-CCE9431645EC}">
            <a14:shadowObscured xmlns:a14="http://schemas.microsoft.com/office/drawing/2010/main"/>
          </a:ext>
        </a:extLst>
      </cdr:spPr>
    </cdr:pic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0.86407</cdr:x>
      <cdr:y>0.0064</cdr:y>
    </cdr:from>
    <cdr:to>
      <cdr:x>1</cdr:x>
      <cdr:y>0.08799</cdr:y>
    </cdr:to>
    <cdr:pic>
      <cdr:nvPicPr>
        <cdr:cNvPr id="2" name="Obraz 1">
          <a:extLst xmlns:a="http://schemas.openxmlformats.org/drawingml/2006/main">
            <a:ext uri="{FF2B5EF4-FFF2-40B4-BE49-F238E27FC236}">
              <a16:creationId xmlns:a16="http://schemas.microsoft.com/office/drawing/2014/main" id="{6DA58441-1A90-4E4D-AAA1-B8DC14581500}"/>
            </a:ext>
          </a:extLst>
        </cdr:cNvPr>
        <cdr:cNvPicPr/>
      </cdr:nvPicPr>
      <cdr:blipFill rotWithShape="1"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xmlns:a="http://schemas.openxmlformats.org/drawingml/2006/main" l="5128" t="25791" r="4167" b="31242"/>
        <a:stretch xmlns:a="http://schemas.openxmlformats.org/drawingml/2006/main"/>
      </cdr:blipFill>
      <cdr:spPr bwMode="auto">
        <a:xfrm xmlns:a="http://schemas.openxmlformats.org/drawingml/2006/main">
          <a:off x="6650074" y="31750"/>
          <a:ext cx="1046126" cy="405025"/>
        </a:xfrm>
        <a:prstGeom xmlns:a="http://schemas.openxmlformats.org/drawingml/2006/main" prst="rect">
          <a:avLst/>
        </a:prstGeom>
        <a:ln xmlns:a="http://schemas.openxmlformats.org/drawingml/2006/main">
          <a:noFill/>
        </a:ln>
        <a:extLst xmlns:a="http://schemas.openxmlformats.org/drawingml/2006/main">
          <a:ext uri="{53640926-AAD7-44D8-BBD7-CCE9431645EC}">
            <a14:shadowObscured xmlns:a14="http://schemas.microsoft.com/office/drawing/2010/main"/>
          </a:ext>
        </a:extLst>
      </cdr:spPr>
    </cdr:pic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0.87752</cdr:x>
      <cdr:y>0</cdr:y>
    </cdr:from>
    <cdr:to>
      <cdr:x>1</cdr:x>
      <cdr:y>0.0834</cdr:y>
    </cdr:to>
    <cdr:pic>
      <cdr:nvPicPr>
        <cdr:cNvPr id="2" name="Obraz 1">
          <a:extLst xmlns:a="http://schemas.openxmlformats.org/drawingml/2006/main">
            <a:ext uri="{FF2B5EF4-FFF2-40B4-BE49-F238E27FC236}">
              <a16:creationId xmlns:a16="http://schemas.microsoft.com/office/drawing/2014/main" id="{7B5649CA-8CE2-469B-A16D-36E76D757107}"/>
            </a:ext>
          </a:extLst>
        </cdr:cNvPr>
        <cdr:cNvPicPr/>
      </cdr:nvPicPr>
      <cdr:blipFill rotWithShape="1"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xmlns:a="http://schemas.openxmlformats.org/drawingml/2006/main" l="5128" t="25791" r="4167" b="31242"/>
        <a:stretch xmlns:a="http://schemas.openxmlformats.org/drawingml/2006/main"/>
      </cdr:blipFill>
      <cdr:spPr bwMode="auto">
        <a:xfrm xmlns:a="http://schemas.openxmlformats.org/drawingml/2006/main">
          <a:off x="7495418" y="0"/>
          <a:ext cx="1046126" cy="405025"/>
        </a:xfrm>
        <a:prstGeom xmlns:a="http://schemas.openxmlformats.org/drawingml/2006/main" prst="rect">
          <a:avLst/>
        </a:prstGeom>
        <a:ln xmlns:a="http://schemas.openxmlformats.org/drawingml/2006/main">
          <a:noFill/>
        </a:ln>
        <a:extLst xmlns:a="http://schemas.openxmlformats.org/drawingml/2006/main">
          <a:ext uri="{53640926-AAD7-44D8-BBD7-CCE9431645EC}">
            <a14:shadowObscured xmlns:a14="http://schemas.microsoft.com/office/drawing/2010/main"/>
          </a:ext>
        </a:extLst>
      </cdr:spPr>
    </cdr:pic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0.86345</cdr:x>
      <cdr:y>0</cdr:y>
    </cdr:from>
    <cdr:to>
      <cdr:x>1</cdr:x>
      <cdr:y>0.12011</cdr:y>
    </cdr:to>
    <cdr:pic>
      <cdr:nvPicPr>
        <cdr:cNvPr id="2" name="Obraz 1">
          <a:extLst xmlns:a="http://schemas.openxmlformats.org/drawingml/2006/main">
            <a:ext uri="{FF2B5EF4-FFF2-40B4-BE49-F238E27FC236}">
              <a16:creationId xmlns:a16="http://schemas.microsoft.com/office/drawing/2014/main" id="{3BD7AD37-752D-45FD-AD00-CDDA1D29692D}"/>
            </a:ext>
          </a:extLst>
        </cdr:cNvPr>
        <cdr:cNvPicPr/>
      </cdr:nvPicPr>
      <cdr:blipFill rotWithShape="1"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xmlns:a="http://schemas.openxmlformats.org/drawingml/2006/main" l="5128" t="25791" r="4167" b="31242"/>
        <a:stretch xmlns:a="http://schemas.openxmlformats.org/drawingml/2006/main"/>
      </cdr:blipFill>
      <cdr:spPr bwMode="auto">
        <a:xfrm xmlns:a="http://schemas.openxmlformats.org/drawingml/2006/main">
          <a:off x="6731182" y="0"/>
          <a:ext cx="1064500" cy="404993"/>
        </a:xfrm>
        <a:prstGeom xmlns:a="http://schemas.openxmlformats.org/drawingml/2006/main" prst="rect">
          <a:avLst/>
        </a:prstGeom>
        <a:ln xmlns:a="http://schemas.openxmlformats.org/drawingml/2006/main">
          <a:noFill/>
        </a:ln>
        <a:extLst xmlns:a="http://schemas.openxmlformats.org/drawingml/2006/main">
          <a:ext uri="{53640926-AAD7-44D8-BBD7-CCE9431645EC}">
            <a14:shadowObscured xmlns:a14="http://schemas.microsoft.com/office/drawing/2010/main"/>
          </a:ext>
        </a:extLst>
      </cdr:spPr>
    </cdr:pic>
  </cdr:relSizeAnchor>
</c:userShapes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0.86345</cdr:x>
      <cdr:y>0</cdr:y>
    </cdr:from>
    <cdr:to>
      <cdr:x>1</cdr:x>
      <cdr:y>0.12011</cdr:y>
    </cdr:to>
    <cdr:pic>
      <cdr:nvPicPr>
        <cdr:cNvPr id="2" name="Obraz 1">
          <a:extLst xmlns:a="http://schemas.openxmlformats.org/drawingml/2006/main">
            <a:ext uri="{FF2B5EF4-FFF2-40B4-BE49-F238E27FC236}">
              <a16:creationId xmlns:a16="http://schemas.microsoft.com/office/drawing/2014/main" id="{3BD7AD37-752D-45FD-AD00-CDDA1D29692D}"/>
            </a:ext>
          </a:extLst>
        </cdr:cNvPr>
        <cdr:cNvPicPr/>
      </cdr:nvPicPr>
      <cdr:blipFill rotWithShape="1"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xmlns:a="http://schemas.openxmlformats.org/drawingml/2006/main" l="5128" t="25791" r="4167" b="31242"/>
        <a:stretch xmlns:a="http://schemas.openxmlformats.org/drawingml/2006/main"/>
      </cdr:blipFill>
      <cdr:spPr bwMode="auto">
        <a:xfrm xmlns:a="http://schemas.openxmlformats.org/drawingml/2006/main">
          <a:off x="6731182" y="0"/>
          <a:ext cx="1064500" cy="404993"/>
        </a:xfrm>
        <a:prstGeom xmlns:a="http://schemas.openxmlformats.org/drawingml/2006/main" prst="rect">
          <a:avLst/>
        </a:prstGeom>
        <a:ln xmlns:a="http://schemas.openxmlformats.org/drawingml/2006/main">
          <a:noFill/>
        </a:ln>
        <a:extLst xmlns:a="http://schemas.openxmlformats.org/drawingml/2006/main">
          <a:ext uri="{53640926-AAD7-44D8-BBD7-CCE9431645EC}">
            <a14:shadowObscured xmlns:a14="http://schemas.microsoft.com/office/drawing/2010/main"/>
          </a:ext>
        </a:extLst>
      </cdr:spPr>
    </cdr:pic>
  </cdr:relSizeAnchor>
</c:userShapes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0.8506</cdr:x>
      <cdr:y>0</cdr:y>
    </cdr:from>
    <cdr:to>
      <cdr:x>1</cdr:x>
      <cdr:y>0.12014</cdr:y>
    </cdr:to>
    <cdr:pic>
      <cdr:nvPicPr>
        <cdr:cNvPr id="2" name="Obraz 1">
          <a:extLst xmlns:a="http://schemas.openxmlformats.org/drawingml/2006/main">
            <a:ext uri="{FF2B5EF4-FFF2-40B4-BE49-F238E27FC236}">
              <a16:creationId xmlns:a16="http://schemas.microsoft.com/office/drawing/2014/main" id="{3BD7AD37-752D-45FD-AD00-CDDA1D29692D}"/>
            </a:ext>
          </a:extLst>
        </cdr:cNvPr>
        <cdr:cNvPicPr/>
      </cdr:nvPicPr>
      <cdr:blipFill rotWithShape="1"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xmlns:a="http://schemas.openxmlformats.org/drawingml/2006/main" l="5128" t="25791" r="4167" b="31242"/>
        <a:stretch xmlns:a="http://schemas.openxmlformats.org/drawingml/2006/main"/>
      </cdr:blipFill>
      <cdr:spPr bwMode="auto">
        <a:xfrm xmlns:a="http://schemas.openxmlformats.org/drawingml/2006/main">
          <a:off x="6108850" y="0"/>
          <a:ext cx="1073001" cy="405008"/>
        </a:xfrm>
        <a:prstGeom xmlns:a="http://schemas.openxmlformats.org/drawingml/2006/main" prst="rect">
          <a:avLst/>
        </a:prstGeom>
        <a:ln xmlns:a="http://schemas.openxmlformats.org/drawingml/2006/main">
          <a:noFill/>
        </a:ln>
        <a:extLst xmlns:a="http://schemas.openxmlformats.org/drawingml/2006/main">
          <a:ext uri="{53640926-AAD7-44D8-BBD7-CCE9431645EC}">
            <a14:shadowObscured xmlns:a14="http://schemas.microsoft.com/office/drawing/2010/main"/>
          </a:ext>
        </a:extLst>
      </cdr:spPr>
    </cdr:pic>
  </cdr:relSizeAnchor>
</c:userShapes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437030</xdr:colOff>
      <xdr:row>44</xdr:row>
      <xdr:rowOff>67235</xdr:rowOff>
    </xdr:from>
    <xdr:to>
      <xdr:col>22</xdr:col>
      <xdr:colOff>126468</xdr:colOff>
      <xdr:row>73</xdr:row>
      <xdr:rowOff>150478</xdr:rowOff>
    </xdr:to>
    <xdr:graphicFrame macro="">
      <xdr:nvGraphicFramePr>
        <xdr:cNvPr id="2" name="Wykres 1">
          <a:extLst>
            <a:ext uri="{FF2B5EF4-FFF2-40B4-BE49-F238E27FC236}">
              <a16:creationId xmlns:a16="http://schemas.microsoft.com/office/drawing/2014/main" id="{C639B038-ACC1-406D-984A-A405C37D6A1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19</xdr:col>
      <xdr:colOff>530680</xdr:colOff>
      <xdr:row>0</xdr:row>
      <xdr:rowOff>122466</xdr:rowOff>
    </xdr:from>
    <xdr:ext cx="2265589" cy="823232"/>
    <xdr:pic>
      <xdr:nvPicPr>
        <xdr:cNvPr id="3" name="Obraz 2">
          <a:extLst>
            <a:ext uri="{FF2B5EF4-FFF2-40B4-BE49-F238E27FC236}">
              <a16:creationId xmlns:a16="http://schemas.microsoft.com/office/drawing/2014/main" id="{872F3030-706D-48AF-8403-98F7CD6520C4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128" t="25791" r="4167" b="31242"/>
        <a:stretch/>
      </xdr:blipFill>
      <xdr:spPr bwMode="auto">
        <a:xfrm>
          <a:off x="16704130" y="122466"/>
          <a:ext cx="2265589" cy="823232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  <xdr:twoCellAnchor>
    <xdr:from>
      <xdr:col>6</xdr:col>
      <xdr:colOff>207817</xdr:colOff>
      <xdr:row>6</xdr:row>
      <xdr:rowOff>712617</xdr:rowOff>
    </xdr:from>
    <xdr:to>
      <xdr:col>22</xdr:col>
      <xdr:colOff>571499</xdr:colOff>
      <xdr:row>44</xdr:row>
      <xdr:rowOff>27214</xdr:rowOff>
    </xdr:to>
    <xdr:graphicFrame macro="">
      <xdr:nvGraphicFramePr>
        <xdr:cNvPr id="4" name="Wykres 3">
          <a:extLst>
            <a:ext uri="{FF2B5EF4-FFF2-40B4-BE49-F238E27FC236}">
              <a16:creationId xmlns:a16="http://schemas.microsoft.com/office/drawing/2014/main" id="{57562DD6-B08E-4B34-8FC3-E08D789956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oneCellAnchor>
    <xdr:from>
      <xdr:col>2</xdr:col>
      <xdr:colOff>1132417</xdr:colOff>
      <xdr:row>1</xdr:row>
      <xdr:rowOff>179917</xdr:rowOff>
    </xdr:from>
    <xdr:ext cx="1947333" cy="1121834"/>
    <xdr:sp macro="" textlink="">
      <xdr:nvSpPr>
        <xdr:cNvPr id="5" name="pole tekstowe 4">
          <a:extLst>
            <a:ext uri="{FF2B5EF4-FFF2-40B4-BE49-F238E27FC236}">
              <a16:creationId xmlns:a16="http://schemas.microsoft.com/office/drawing/2014/main" id="{11585F4F-C23A-42AE-A1ED-03CEC565D42C}"/>
            </a:ext>
          </a:extLst>
        </xdr:cNvPr>
        <xdr:cNvSpPr txBox="1"/>
      </xdr:nvSpPr>
      <xdr:spPr>
        <a:xfrm>
          <a:off x="3170767" y="379942"/>
          <a:ext cx="1947333" cy="1121834"/>
        </a:xfrm>
        <a:prstGeom prst="wedgeEllipseCallout">
          <a:avLst>
            <a:gd name="adj1" fmla="val -41097"/>
            <a:gd name="adj2" fmla="val 75842"/>
          </a:avLst>
        </a:prstGeom>
        <a:solidFill>
          <a:schemeClr val="accent6">
            <a:lumMod val="20000"/>
            <a:lumOff val="80000"/>
          </a:schemeClr>
        </a:solidFill>
        <a:ln>
          <a:solidFill>
            <a:schemeClr val="accent3">
              <a:lumMod val="20000"/>
              <a:lumOff val="8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l"/>
          <a:r>
            <a:rPr lang="pl-PL" sz="1050"/>
            <a:t>odnosi</a:t>
          </a:r>
          <a:r>
            <a:rPr lang="pl-PL" sz="1050" baseline="0"/>
            <a:t> się do </a:t>
          </a:r>
          <a:r>
            <a:rPr lang="pl-PL" sz="1050"/>
            <a:t>nazwy spółki holdingowej bądź właściciela spółki inwestującej</a:t>
          </a:r>
        </a:p>
      </xdr:txBody>
    </xdr:sp>
    <xdr:clientData/>
  </xdr:oneCellAnchor>
  <xdr:twoCellAnchor>
    <xdr:from>
      <xdr:col>1</xdr:col>
      <xdr:colOff>0</xdr:colOff>
      <xdr:row>5</xdr:row>
      <xdr:rowOff>134471</xdr:rowOff>
    </xdr:from>
    <xdr:to>
      <xdr:col>22</xdr:col>
      <xdr:colOff>593911</xdr:colOff>
      <xdr:row>12</xdr:row>
      <xdr:rowOff>0</xdr:rowOff>
    </xdr:to>
    <xdr:sp macro="" textlink="">
      <xdr:nvSpPr>
        <xdr:cNvPr id="7" name="Prostokąt 6">
          <a:extLst>
            <a:ext uri="{FF2B5EF4-FFF2-40B4-BE49-F238E27FC236}">
              <a16:creationId xmlns:a16="http://schemas.microsoft.com/office/drawing/2014/main" id="{D8A747A0-0593-4489-B293-6BB999135D03}"/>
            </a:ext>
          </a:extLst>
        </xdr:cNvPr>
        <xdr:cNvSpPr/>
      </xdr:nvSpPr>
      <xdr:spPr>
        <a:xfrm>
          <a:off x="694765" y="1535206"/>
          <a:ext cx="18131117" cy="1994647"/>
        </a:xfrm>
        <a:prstGeom prst="rect">
          <a:avLst/>
        </a:prstGeom>
        <a:solidFill>
          <a:schemeClr val="accent2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4000" b="1" i="0" u="none" strike="noStrike" kern="0" cap="none" spc="0" normalizeH="0" baseline="0" noProof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+mn-lt"/>
              <a:ea typeface="+mn-ea"/>
              <a:cs typeface="+mn-cs"/>
            </a:rPr>
            <a:t>WERSJA DEMO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+mn-lt"/>
              <a:ea typeface="+mn-ea"/>
              <a:cs typeface="+mn-cs"/>
            </a:rPr>
            <a:t> BAZY DANYCH "FUNKCJONUJĄCE INSTALACJE FOTOWOLTAICZNE W POLSCE, SIERPIEŃ 2026", INSTYTUT ENERGETYKI ODNAWIALNEJ</a:t>
          </a:r>
        </a:p>
      </xdr:txBody>
    </xdr:sp>
    <xdr:clientData/>
  </xdr:twoCellAnchor>
</xdr:wsDr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0.88894</cdr:x>
      <cdr:y>0.00142</cdr:y>
    </cdr:from>
    <cdr:to>
      <cdr:x>1</cdr:x>
      <cdr:y>0.07605</cdr:y>
    </cdr:to>
    <cdr:pic>
      <cdr:nvPicPr>
        <cdr:cNvPr id="2" name="Obraz 1">
          <a:extLst xmlns:a="http://schemas.openxmlformats.org/drawingml/2006/main">
            <a:ext uri="{FF2B5EF4-FFF2-40B4-BE49-F238E27FC236}">
              <a16:creationId xmlns:a16="http://schemas.microsoft.com/office/drawing/2014/main" id="{B1603DF9-4CAB-455D-B85B-84BF6DBD4D66}"/>
            </a:ext>
          </a:extLst>
        </cdr:cNvPr>
        <cdr:cNvPicPr/>
      </cdr:nvPicPr>
      <cdr:blipFill rotWithShape="1"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xmlns:a="http://schemas.openxmlformats.org/drawingml/2006/main" l="5128" t="25791" r="4167" b="31242"/>
        <a:stretch xmlns:a="http://schemas.openxmlformats.org/drawingml/2006/main"/>
      </cdr:blipFill>
      <cdr:spPr bwMode="auto">
        <a:xfrm xmlns:a="http://schemas.openxmlformats.org/drawingml/2006/main">
          <a:off x="8868455" y="8997"/>
          <a:ext cx="1107983" cy="472856"/>
        </a:xfrm>
        <a:prstGeom xmlns:a="http://schemas.openxmlformats.org/drawingml/2006/main" prst="rect">
          <a:avLst/>
        </a:prstGeom>
        <a:ln xmlns:a="http://schemas.openxmlformats.org/drawingml/2006/main">
          <a:noFill/>
        </a:ln>
        <a:extLst xmlns:a="http://schemas.openxmlformats.org/drawingml/2006/main">
          <a:ext uri="{53640926-AAD7-44D8-BBD7-CCE9431645EC}">
            <a14:shadowObscured xmlns:a14="http://schemas.microsoft.com/office/drawing/2010/main"/>
          </a:ext>
        </a:extLst>
      </cdr:spPr>
    </cdr:pic>
  </cdr:relSizeAnchor>
</c:userShapes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0.77806</cdr:x>
      <cdr:y>0.12176</cdr:y>
    </cdr:from>
    <cdr:to>
      <cdr:x>0.86367</cdr:x>
      <cdr:y>0.28218</cdr:y>
    </cdr:to>
    <cdr:sp macro="" textlink="">
      <cdr:nvSpPr>
        <cdr:cNvPr id="3" name="pole tekstowe 2"/>
        <cdr:cNvSpPr txBox="1"/>
      </cdr:nvSpPr>
      <cdr:spPr>
        <a:xfrm xmlns:a="http://schemas.openxmlformats.org/drawingml/2006/main">
          <a:off x="8311127" y="694004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pl-PL" sz="1100"/>
        </a:p>
      </cdr:txBody>
    </cdr:sp>
  </cdr:relSizeAnchor>
  <cdr:relSizeAnchor xmlns:cdr="http://schemas.openxmlformats.org/drawingml/2006/chartDrawing">
    <cdr:from>
      <cdr:x>0.77806</cdr:x>
      <cdr:y>0.12176</cdr:y>
    </cdr:from>
    <cdr:to>
      <cdr:x>0.86367</cdr:x>
      <cdr:y>0.28218</cdr:y>
    </cdr:to>
    <cdr:sp macro="" textlink="">
      <cdr:nvSpPr>
        <cdr:cNvPr id="7" name="pole tekstowe 2"/>
        <cdr:cNvSpPr txBox="1"/>
      </cdr:nvSpPr>
      <cdr:spPr>
        <a:xfrm xmlns:a="http://schemas.openxmlformats.org/drawingml/2006/main">
          <a:off x="8311127" y="694004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pl-PL" sz="1100"/>
        </a:p>
      </cdr:txBody>
    </cdr:sp>
  </cdr:relSizeAnchor>
  <cdr:relSizeAnchor xmlns:cdr="http://schemas.openxmlformats.org/drawingml/2006/chartDrawing">
    <cdr:from>
      <cdr:x>0.02402</cdr:x>
      <cdr:y>0.77125</cdr:y>
    </cdr:from>
    <cdr:to>
      <cdr:x>0.23142</cdr:x>
      <cdr:y>0.86932</cdr:y>
    </cdr:to>
    <cdr:pic>
      <cdr:nvPicPr>
        <cdr:cNvPr id="5" name="Obraz 4">
          <a:extLst xmlns:a="http://schemas.openxmlformats.org/drawingml/2006/main">
            <a:ext uri="{FF2B5EF4-FFF2-40B4-BE49-F238E27FC236}">
              <a16:creationId xmlns:a16="http://schemas.microsoft.com/office/drawing/2014/main" id="{900BF04C-AE31-4DB2-930E-B5B467F96553}"/>
            </a:ext>
          </a:extLst>
        </cdr:cNvPr>
        <cdr:cNvPicPr/>
      </cdr:nvPicPr>
      <cdr:blipFill rotWithShape="1"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xmlns:a="http://schemas.openxmlformats.org/drawingml/2006/main" l="5128" t="25791" r="4167" b="31242"/>
        <a:stretch xmlns:a="http://schemas.openxmlformats.org/drawingml/2006/main"/>
      </cdr:blipFill>
      <cdr:spPr bwMode="auto">
        <a:xfrm xmlns:a="http://schemas.openxmlformats.org/drawingml/2006/main">
          <a:off x="241300" y="6774329"/>
          <a:ext cx="2083412" cy="861437"/>
        </a:xfrm>
        <a:prstGeom xmlns:a="http://schemas.openxmlformats.org/drawingml/2006/main" prst="rect">
          <a:avLst/>
        </a:prstGeom>
        <a:ln xmlns:a="http://schemas.openxmlformats.org/drawingml/2006/main">
          <a:noFill/>
        </a:ln>
        <a:extLst xmlns:a="http://schemas.openxmlformats.org/drawingml/2006/main">
          <a:ext uri="{53640926-AAD7-44D8-BBD7-CCE9431645EC}">
            <a14:shadowObscured xmlns:a14="http://schemas.microsoft.com/office/drawing/2010/main"/>
          </a:ext>
        </a:extLst>
      </cdr:spPr>
    </cdr:pic>
  </cdr:relSizeAnchor>
</c:userShapes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767844</xdr:colOff>
      <xdr:row>0</xdr:row>
      <xdr:rowOff>164028</xdr:rowOff>
    </xdr:from>
    <xdr:to>
      <xdr:col>18</xdr:col>
      <xdr:colOff>0</xdr:colOff>
      <xdr:row>3</xdr:row>
      <xdr:rowOff>56093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8C769373-B3E8-478A-A03B-8017B585B4D7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128" t="25791" r="4167" b="31242"/>
        <a:stretch/>
      </xdr:blipFill>
      <xdr:spPr bwMode="auto">
        <a:xfrm>
          <a:off x="15150594" y="164028"/>
          <a:ext cx="2184906" cy="72074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2</xdr:col>
      <xdr:colOff>1396998</xdr:colOff>
      <xdr:row>18</xdr:row>
      <xdr:rowOff>143714</xdr:rowOff>
    </xdr:from>
    <xdr:to>
      <xdr:col>14</xdr:col>
      <xdr:colOff>644524</xdr:colOff>
      <xdr:row>45</xdr:row>
      <xdr:rowOff>66674</xdr:rowOff>
    </xdr:to>
    <xdr:graphicFrame macro="">
      <xdr:nvGraphicFramePr>
        <xdr:cNvPr id="3" name="Wykres 2">
          <a:extLst>
            <a:ext uri="{FF2B5EF4-FFF2-40B4-BE49-F238E27FC236}">
              <a16:creationId xmlns:a16="http://schemas.microsoft.com/office/drawing/2014/main" id="{775931F6-5A97-43C2-9FDD-0FDE0889E8E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</xdr:col>
      <xdr:colOff>514350</xdr:colOff>
      <xdr:row>54</xdr:row>
      <xdr:rowOff>31750</xdr:rowOff>
    </xdr:from>
    <xdr:to>
      <xdr:col>14</xdr:col>
      <xdr:colOff>561975</xdr:colOff>
      <xdr:row>82</xdr:row>
      <xdr:rowOff>184152</xdr:rowOff>
    </xdr:to>
    <xdr:graphicFrame macro="">
      <xdr:nvGraphicFramePr>
        <xdr:cNvPr id="4" name="Wykres 3">
          <a:extLst>
            <a:ext uri="{FF2B5EF4-FFF2-40B4-BE49-F238E27FC236}">
              <a16:creationId xmlns:a16="http://schemas.microsoft.com/office/drawing/2014/main" id="{D4A75AE2-AA89-4DF0-9E48-BD166754901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13605</xdr:colOff>
      <xdr:row>8</xdr:row>
      <xdr:rowOff>163286</xdr:rowOff>
    </xdr:from>
    <xdr:to>
      <xdr:col>16</xdr:col>
      <xdr:colOff>598714</xdr:colOff>
      <xdr:row>15</xdr:row>
      <xdr:rowOff>0</xdr:rowOff>
    </xdr:to>
    <xdr:sp macro="" textlink="">
      <xdr:nvSpPr>
        <xdr:cNvPr id="5" name="Prostokąt 4">
          <a:extLst>
            <a:ext uri="{FF2B5EF4-FFF2-40B4-BE49-F238E27FC236}">
              <a16:creationId xmlns:a16="http://schemas.microsoft.com/office/drawing/2014/main" id="{9E15F08A-BF85-4B65-88F4-DF4B43A89E7B}"/>
            </a:ext>
          </a:extLst>
        </xdr:cNvPr>
        <xdr:cNvSpPr/>
      </xdr:nvSpPr>
      <xdr:spPr>
        <a:xfrm>
          <a:off x="285748" y="1959429"/>
          <a:ext cx="16981716" cy="1728107"/>
        </a:xfrm>
        <a:prstGeom prst="rect">
          <a:avLst/>
        </a:prstGeom>
        <a:solidFill>
          <a:schemeClr val="accent2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4000" b="1" i="0" u="none" strike="noStrike" kern="0" cap="none" spc="0" normalizeH="0" baseline="0" noProof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+mn-lt"/>
              <a:ea typeface="+mn-ea"/>
              <a:cs typeface="+mn-cs"/>
            </a:rPr>
            <a:t>WERSJA DEMO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+mn-lt"/>
              <a:ea typeface="+mn-ea"/>
              <a:cs typeface="+mn-cs"/>
            </a:rPr>
            <a:t> BAZY DANYCH "FUNKCJONUJĄCE INSTALACJE FOTOWOLTAICZNE W POLSCE, SIERPIEŃ 2026", INSTYTUT ENERGETYKI ODNAWIALNEJ</a:t>
          </a:r>
        </a:p>
      </xdr:txBody>
    </xdr:sp>
    <xdr:clientData/>
  </xdr:twoCellAnchor>
</xdr:wsDr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0.8506</cdr:x>
      <cdr:y>0</cdr:y>
    </cdr:from>
    <cdr:to>
      <cdr:x>1</cdr:x>
      <cdr:y>0.12014</cdr:y>
    </cdr:to>
    <cdr:pic>
      <cdr:nvPicPr>
        <cdr:cNvPr id="2" name="Obraz 1">
          <a:extLst xmlns:a="http://schemas.openxmlformats.org/drawingml/2006/main">
            <a:ext uri="{FF2B5EF4-FFF2-40B4-BE49-F238E27FC236}">
              <a16:creationId xmlns:a16="http://schemas.microsoft.com/office/drawing/2014/main" id="{3BD7AD37-752D-45FD-AD00-CDDA1D29692D}"/>
            </a:ext>
          </a:extLst>
        </cdr:cNvPr>
        <cdr:cNvPicPr/>
      </cdr:nvPicPr>
      <cdr:blipFill rotWithShape="1"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xmlns:a="http://schemas.openxmlformats.org/drawingml/2006/main" l="5128" t="25791" r="4167" b="31242"/>
        <a:stretch xmlns:a="http://schemas.openxmlformats.org/drawingml/2006/main"/>
      </cdr:blipFill>
      <cdr:spPr bwMode="auto">
        <a:xfrm xmlns:a="http://schemas.openxmlformats.org/drawingml/2006/main">
          <a:off x="6108850" y="0"/>
          <a:ext cx="1073001" cy="405008"/>
        </a:xfrm>
        <a:prstGeom xmlns:a="http://schemas.openxmlformats.org/drawingml/2006/main" prst="rect">
          <a:avLst/>
        </a:prstGeom>
        <a:ln xmlns:a="http://schemas.openxmlformats.org/drawingml/2006/main">
          <a:noFill/>
        </a:ln>
        <a:extLst xmlns:a="http://schemas.openxmlformats.org/drawingml/2006/main">
          <a:ext uri="{53640926-AAD7-44D8-BBD7-CCE9431645EC}">
            <a14:shadowObscured xmlns:a14="http://schemas.microsoft.com/office/drawing/2010/main"/>
          </a:ext>
        </a:extLst>
      </cdr:spPr>
    </cdr:pic>
  </cdr:relSizeAnchor>
</c:userShapes>
</file>

<file path=xl/drawings/drawing16.xml><?xml version="1.0" encoding="utf-8"?>
<c:userShapes xmlns:c="http://schemas.openxmlformats.org/drawingml/2006/chart">
  <cdr:relSizeAnchor xmlns:cdr="http://schemas.openxmlformats.org/drawingml/2006/chartDrawing">
    <cdr:from>
      <cdr:x>0.86345</cdr:x>
      <cdr:y>0</cdr:y>
    </cdr:from>
    <cdr:to>
      <cdr:x>1</cdr:x>
      <cdr:y>0.12011</cdr:y>
    </cdr:to>
    <cdr:pic>
      <cdr:nvPicPr>
        <cdr:cNvPr id="2" name="Obraz 1">
          <a:extLst xmlns:a="http://schemas.openxmlformats.org/drawingml/2006/main">
            <a:ext uri="{FF2B5EF4-FFF2-40B4-BE49-F238E27FC236}">
              <a16:creationId xmlns:a16="http://schemas.microsoft.com/office/drawing/2014/main" id="{3BD7AD37-752D-45FD-AD00-CDDA1D29692D}"/>
            </a:ext>
          </a:extLst>
        </cdr:cNvPr>
        <cdr:cNvPicPr/>
      </cdr:nvPicPr>
      <cdr:blipFill rotWithShape="1"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xmlns:a="http://schemas.openxmlformats.org/drawingml/2006/main" l="5128" t="25791" r="4167" b="31242"/>
        <a:stretch xmlns:a="http://schemas.openxmlformats.org/drawingml/2006/main"/>
      </cdr:blipFill>
      <cdr:spPr bwMode="auto">
        <a:xfrm xmlns:a="http://schemas.openxmlformats.org/drawingml/2006/main">
          <a:off x="9937770" y="0"/>
          <a:ext cx="1571605" cy="658972"/>
        </a:xfrm>
        <a:prstGeom xmlns:a="http://schemas.openxmlformats.org/drawingml/2006/main" prst="rect">
          <a:avLst/>
        </a:prstGeom>
        <a:ln xmlns:a="http://schemas.openxmlformats.org/drawingml/2006/main">
          <a:noFill/>
        </a:ln>
        <a:extLst xmlns:a="http://schemas.openxmlformats.org/drawingml/2006/main">
          <a:ext uri="{53640926-AAD7-44D8-BBD7-CCE9431645EC}">
            <a14:shadowObscured xmlns:a14="http://schemas.microsoft.com/office/drawing/2010/main"/>
          </a:ext>
        </a:extLst>
      </cdr:spPr>
    </cdr:pic>
  </cdr:relSizeAnchor>
</c:userShapes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31</xdr:col>
      <xdr:colOff>284804</xdr:colOff>
      <xdr:row>0</xdr:row>
      <xdr:rowOff>214498</xdr:rowOff>
    </xdr:from>
    <xdr:to>
      <xdr:col>34</xdr:col>
      <xdr:colOff>404549</xdr:colOff>
      <xdr:row>2</xdr:row>
      <xdr:rowOff>237259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128" t="25791" r="4167" b="31242"/>
        <a:stretch/>
      </xdr:blipFill>
      <xdr:spPr bwMode="auto">
        <a:xfrm>
          <a:off x="18934754" y="214498"/>
          <a:ext cx="1948545" cy="718086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oneCellAnchor>
    <xdr:from>
      <xdr:col>1</xdr:col>
      <xdr:colOff>347383</xdr:colOff>
      <xdr:row>5</xdr:row>
      <xdr:rowOff>161515</xdr:rowOff>
    </xdr:from>
    <xdr:ext cx="9155206" cy="327141"/>
    <xdr:sp macro="" textlink="">
      <xdr:nvSpPr>
        <xdr:cNvPr id="5" name="Prostokąt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/>
      </xdr:nvSpPr>
      <xdr:spPr>
        <a:xfrm>
          <a:off x="952501" y="1495015"/>
          <a:ext cx="9155206" cy="327141"/>
        </a:xfrm>
        <a:prstGeom prst="rect">
          <a:avLst/>
        </a:prstGeom>
        <a:noFill/>
        <a:ln>
          <a:noFill/>
        </a:ln>
      </xdr:spPr>
      <xdr:txBody>
        <a:bodyPr wrap="square" lIns="91440" tIns="45720" rIns="91440" bIns="45720">
          <a:spAutoFit/>
        </a:bodyPr>
        <a:lstStyle/>
        <a:p>
          <a:pPr algn="ctr"/>
          <a:r>
            <a:rPr lang="pl-PL" sz="1500" b="1" cap="none" spc="0">
              <a:ln w="12700">
                <a:noFill/>
                <a:prstDash val="solid"/>
              </a:ln>
              <a:solidFill>
                <a:schemeClr val="tx2">
                  <a:lumMod val="75000"/>
                </a:schemeClr>
              </a:solidFill>
              <a:effectLst/>
            </a:rPr>
            <a:t>Mapa</a:t>
          </a:r>
          <a:r>
            <a:rPr lang="pl-PL" sz="1500" b="1" cap="none" spc="0" baseline="0">
              <a:ln w="12700">
                <a:noFill/>
                <a:prstDash val="solid"/>
              </a:ln>
              <a:solidFill>
                <a:schemeClr val="tx2">
                  <a:lumMod val="75000"/>
                </a:schemeClr>
              </a:solidFill>
              <a:effectLst/>
            </a:rPr>
            <a:t> przedstawiająca istniejące farmy oraz małe instalacje PV zawarte w bazie w podziale na województwa</a:t>
          </a:r>
          <a:endParaRPr lang="pl-PL" sz="1500" b="1" cap="none" spc="0">
            <a:ln w="12700">
              <a:noFill/>
              <a:prstDash val="solid"/>
            </a:ln>
            <a:solidFill>
              <a:schemeClr val="tx2">
                <a:lumMod val="75000"/>
              </a:schemeClr>
            </a:solidFill>
            <a:effectLst/>
          </a:endParaRPr>
        </a:p>
      </xdr:txBody>
    </xdr:sp>
    <xdr:clientData/>
  </xdr:oneCellAnchor>
  <xdr:oneCellAnchor>
    <xdr:from>
      <xdr:col>18</xdr:col>
      <xdr:colOff>218004</xdr:colOff>
      <xdr:row>5</xdr:row>
      <xdr:rowOff>146806</xdr:rowOff>
    </xdr:from>
    <xdr:ext cx="8664417" cy="327141"/>
    <xdr:sp macro="" textlink="">
      <xdr:nvSpPr>
        <xdr:cNvPr id="22" name="Prostokąt 21">
          <a:extLst>
            <a:ext uri="{FF2B5EF4-FFF2-40B4-BE49-F238E27FC236}">
              <a16:creationId xmlns:a16="http://schemas.microsoft.com/office/drawing/2014/main" id="{00000000-0008-0000-0400-000016000000}"/>
            </a:ext>
          </a:extLst>
        </xdr:cNvPr>
        <xdr:cNvSpPr/>
      </xdr:nvSpPr>
      <xdr:spPr>
        <a:xfrm>
          <a:off x="10863592" y="1480306"/>
          <a:ext cx="8664417" cy="327141"/>
        </a:xfrm>
        <a:prstGeom prst="rect">
          <a:avLst/>
        </a:prstGeom>
        <a:noFill/>
        <a:ln>
          <a:noFill/>
        </a:ln>
      </xdr:spPr>
      <xdr:txBody>
        <a:bodyPr wrap="square" lIns="91440" tIns="45720" rIns="91440" bIns="45720">
          <a:spAutoFit/>
        </a:bodyPr>
        <a:lstStyle/>
        <a:p>
          <a:pPr algn="ctr"/>
          <a:r>
            <a:rPr lang="pl-PL" sz="1500" b="1" cap="none" spc="0">
              <a:ln w="12700">
                <a:noFill/>
                <a:prstDash val="solid"/>
              </a:ln>
              <a:solidFill>
                <a:schemeClr val="tx2">
                  <a:lumMod val="75000"/>
                </a:schemeClr>
              </a:solidFill>
              <a:effectLst/>
            </a:rPr>
            <a:t>Mapa przedstawiająca istniejące farmy oraz małe instalacje PV zawarte w bazie w podziale na moc</a:t>
          </a:r>
        </a:p>
      </xdr:txBody>
    </xdr:sp>
    <xdr:clientData/>
  </xdr:oneCellAnchor>
  <xdr:twoCellAnchor editAs="oneCell">
    <xdr:from>
      <xdr:col>19</xdr:col>
      <xdr:colOff>257970</xdr:colOff>
      <xdr:row>8</xdr:row>
      <xdr:rowOff>0</xdr:rowOff>
    </xdr:from>
    <xdr:to>
      <xdr:col>32</xdr:col>
      <xdr:colOff>92522</xdr:colOff>
      <xdr:row>48</xdr:row>
      <xdr:rowOff>89647</xdr:rowOff>
    </xdr:to>
    <xdr:pic>
      <xdr:nvPicPr>
        <xdr:cNvPr id="6" name="Obraz 5">
          <a:extLst>
            <a:ext uri="{FF2B5EF4-FFF2-40B4-BE49-F238E27FC236}">
              <a16:creationId xmlns:a16="http://schemas.microsoft.com/office/drawing/2014/main" id="{C11FBBAB-A7AB-42CB-91CE-7D2DD0F4A1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508676" y="1905000"/>
          <a:ext cx="7701081" cy="7709647"/>
        </a:xfrm>
        <a:prstGeom prst="rect">
          <a:avLst/>
        </a:prstGeom>
      </xdr:spPr>
    </xdr:pic>
    <xdr:clientData/>
  </xdr:twoCellAnchor>
  <xdr:twoCellAnchor editAs="oneCell">
    <xdr:from>
      <xdr:col>19</xdr:col>
      <xdr:colOff>257970</xdr:colOff>
      <xdr:row>8</xdr:row>
      <xdr:rowOff>0</xdr:rowOff>
    </xdr:from>
    <xdr:to>
      <xdr:col>22</xdr:col>
      <xdr:colOff>257095</xdr:colOff>
      <xdr:row>11</xdr:row>
      <xdr:rowOff>84839</xdr:rowOff>
    </xdr:to>
    <xdr:pic>
      <xdr:nvPicPr>
        <xdr:cNvPr id="19" name="Obraz 18">
          <a:extLst>
            <a:ext uri="{FF2B5EF4-FFF2-40B4-BE49-F238E27FC236}">
              <a16:creationId xmlns:a16="http://schemas.microsoft.com/office/drawing/2014/main" id="{C45255C9-8C05-42CB-9E2E-0735460C886F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128" t="25791" r="4167" b="31242"/>
        <a:stretch/>
      </xdr:blipFill>
      <xdr:spPr bwMode="auto">
        <a:xfrm>
          <a:off x="11508676" y="1905000"/>
          <a:ext cx="1814478" cy="656339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19</xdr:col>
      <xdr:colOff>190734</xdr:colOff>
      <xdr:row>40</xdr:row>
      <xdr:rowOff>123265</xdr:rowOff>
    </xdr:from>
    <xdr:to>
      <xdr:col>21</xdr:col>
      <xdr:colOff>76027</xdr:colOff>
      <xdr:row>48</xdr:row>
      <xdr:rowOff>104425</xdr:rowOff>
    </xdr:to>
    <xdr:pic>
      <xdr:nvPicPr>
        <xdr:cNvPr id="20" name="Obraz 19">
          <a:extLst>
            <a:ext uri="{FF2B5EF4-FFF2-40B4-BE49-F238E27FC236}">
              <a16:creationId xmlns:a16="http://schemas.microsoft.com/office/drawing/2014/main" id="{5E0E7C92-D39C-449F-8ADF-DD45B7B1D0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441440" y="8124265"/>
          <a:ext cx="1095528" cy="1505160"/>
        </a:xfrm>
        <a:prstGeom prst="rect">
          <a:avLst/>
        </a:prstGeom>
      </xdr:spPr>
    </xdr:pic>
    <xdr:clientData/>
  </xdr:twoCellAnchor>
  <xdr:twoCellAnchor editAs="oneCell">
    <xdr:from>
      <xdr:col>2</xdr:col>
      <xdr:colOff>515470</xdr:colOff>
      <xdr:row>8</xdr:row>
      <xdr:rowOff>0</xdr:rowOff>
    </xdr:from>
    <xdr:to>
      <xdr:col>16</xdr:col>
      <xdr:colOff>349734</xdr:colOff>
      <xdr:row>48</xdr:row>
      <xdr:rowOff>111852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A3A58601-8027-49DE-A8D5-F422A376AD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479176" y="1905000"/>
          <a:ext cx="8305911" cy="7731852"/>
        </a:xfrm>
        <a:prstGeom prst="rect">
          <a:avLst/>
        </a:prstGeom>
      </xdr:spPr>
    </xdr:pic>
    <xdr:clientData/>
  </xdr:twoCellAnchor>
  <xdr:twoCellAnchor editAs="oneCell">
    <xdr:from>
      <xdr:col>2</xdr:col>
      <xdr:colOff>470647</xdr:colOff>
      <xdr:row>32</xdr:row>
      <xdr:rowOff>112059</xdr:rowOff>
    </xdr:from>
    <xdr:to>
      <xdr:col>5</xdr:col>
      <xdr:colOff>143543</xdr:colOff>
      <xdr:row>48</xdr:row>
      <xdr:rowOff>103078</xdr:rowOff>
    </xdr:to>
    <xdr:pic>
      <xdr:nvPicPr>
        <xdr:cNvPr id="12" name="Obraz 11">
          <a:extLst>
            <a:ext uri="{FF2B5EF4-FFF2-40B4-BE49-F238E27FC236}">
              <a16:creationId xmlns:a16="http://schemas.microsoft.com/office/drawing/2014/main" id="{3A914FAC-85CC-49CB-BFF9-4DC4B46F8B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434353" y="6589059"/>
          <a:ext cx="1488249" cy="3039019"/>
        </a:xfrm>
        <a:prstGeom prst="rect">
          <a:avLst/>
        </a:prstGeom>
      </xdr:spPr>
    </xdr:pic>
    <xdr:clientData/>
  </xdr:twoCellAnchor>
  <xdr:twoCellAnchor editAs="oneCell">
    <xdr:from>
      <xdr:col>2</xdr:col>
      <xdr:colOff>515470</xdr:colOff>
      <xdr:row>8</xdr:row>
      <xdr:rowOff>0</xdr:rowOff>
    </xdr:from>
    <xdr:to>
      <xdr:col>5</xdr:col>
      <xdr:colOff>514595</xdr:colOff>
      <xdr:row>11</xdr:row>
      <xdr:rowOff>84839</xdr:rowOff>
    </xdr:to>
    <xdr:pic>
      <xdr:nvPicPr>
        <xdr:cNvPr id="13" name="Obraz 12">
          <a:extLst>
            <a:ext uri="{FF2B5EF4-FFF2-40B4-BE49-F238E27FC236}">
              <a16:creationId xmlns:a16="http://schemas.microsoft.com/office/drawing/2014/main" id="{6386CBDE-5BF3-4F05-976A-84128DFBCAB3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128" t="25791" r="4167" b="31242"/>
        <a:stretch/>
      </xdr:blipFill>
      <xdr:spPr bwMode="auto">
        <a:xfrm>
          <a:off x="1479176" y="1905000"/>
          <a:ext cx="1814478" cy="656339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1</xdr:col>
      <xdr:colOff>11441</xdr:colOff>
      <xdr:row>7</xdr:row>
      <xdr:rowOff>168088</xdr:rowOff>
    </xdr:from>
    <xdr:to>
      <xdr:col>33</xdr:col>
      <xdr:colOff>582706</xdr:colOff>
      <xdr:row>16</xdr:row>
      <xdr:rowOff>181695</xdr:rowOff>
    </xdr:to>
    <xdr:sp macro="" textlink="">
      <xdr:nvSpPr>
        <xdr:cNvPr id="11" name="Prostokąt 10">
          <a:extLst>
            <a:ext uri="{FF2B5EF4-FFF2-40B4-BE49-F238E27FC236}">
              <a16:creationId xmlns:a16="http://schemas.microsoft.com/office/drawing/2014/main" id="{44800920-283A-406F-9315-5DC8AE2FF535}"/>
            </a:ext>
          </a:extLst>
        </xdr:cNvPr>
        <xdr:cNvSpPr/>
      </xdr:nvSpPr>
      <xdr:spPr>
        <a:xfrm>
          <a:off x="616559" y="1882588"/>
          <a:ext cx="19688500" cy="1728107"/>
        </a:xfrm>
        <a:prstGeom prst="rect">
          <a:avLst/>
        </a:prstGeom>
        <a:solidFill>
          <a:schemeClr val="accent2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4000" b="1" i="0" u="none" strike="noStrike" kern="0" cap="none" spc="0" normalizeH="0" baseline="0" noProof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+mn-lt"/>
              <a:ea typeface="+mn-ea"/>
              <a:cs typeface="+mn-cs"/>
            </a:rPr>
            <a:t>WERSJA DEMO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+mn-lt"/>
              <a:ea typeface="+mn-ea"/>
              <a:cs typeface="+mn-cs"/>
            </a:rPr>
            <a:t> BAZY DANYCH "FUNKCJONUJĄCE INSTALACJE FOTOWOLTAICZNE W POLSCE, SIERPIEŃ 2026", INSTYTUT ENERGETYKI ODNAWIALNEJ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c01\public$\Tematyczne\OZE%20instalacje%20istniej&#261;ce\2022\PV\Funkcjonuj&#261;ce%20Farmy%20Fotowoltaiczne%20w%20Polsce%20-%2027.01.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alizy PV"/>
    </sheetNames>
    <sheetDataSet>
      <sheetData sheetId="0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B7:R17" totalsRowShown="0" headerRowDxfId="20" dataDxfId="18" headerRowBorderDxfId="19" tableBorderDxfId="17">
  <sortState xmlns:xlrd2="http://schemas.microsoft.com/office/spreadsheetml/2017/richdata2" ref="B8:R17">
    <sortCondition ref="B7:B17"/>
  </sortState>
  <tableColumns count="17">
    <tableColumn id="22" xr3:uid="{72F084CD-1458-41C8-9FC5-044B5C576BB8}" name="Lp." dataDxfId="16"/>
    <tableColumn id="2" xr3:uid="{00000000-0010-0000-0000-000002000000}" name="Rodzaj instalacji" dataDxfId="15"/>
    <tableColumn id="3" xr3:uid="{00000000-0010-0000-0000-000003000000}" name="Miejscowość" dataDxfId="14"/>
    <tableColumn id="4" xr3:uid="{00000000-0010-0000-0000-000004000000}" name="Gmina" dataDxfId="13"/>
    <tableColumn id="5" xr3:uid="{00000000-0010-0000-0000-000005000000}" name="Powiat" dataDxfId="12"/>
    <tableColumn id="6" xr3:uid="{00000000-0010-0000-0000-000006000000}" name="Województwo " dataDxfId="11"/>
    <tableColumn id="7" xr3:uid="{00000000-0010-0000-0000-000007000000}" name="Moc [MW]" dataDxfId="10"/>
    <tableColumn id="8" xr3:uid="{00000000-0010-0000-0000-000008000000}" name="Inwestor" dataDxfId="9"/>
    <tableColumn id="10" xr3:uid="{00000000-0010-0000-0000-00000A000000}" name="Adres" dataDxfId="8"/>
    <tableColumn id="11" xr3:uid="{00000000-0010-0000-0000-00000B000000}" name="Kod pocztowy" dataDxfId="7"/>
    <tableColumn id="12" xr3:uid="{00000000-0010-0000-0000-00000C000000}" name="Miejscowość inwestora" dataDxfId="6"/>
    <tableColumn id="13" xr3:uid="{00000000-0010-0000-0000-00000D000000}" name="Województwo inwestora" dataDxfId="5"/>
    <tableColumn id="14" xr3:uid="{00000000-0010-0000-0000-00000E000000}" name="Spółka holdingowa" dataDxfId="4"/>
    <tableColumn id="15" xr3:uid="{00000000-0010-0000-0000-00000F000000}" name="NIP" dataDxfId="3"/>
    <tableColumn id="17" xr3:uid="{00000000-0010-0000-0000-000011000000}" name="Data Wydania" dataDxfId="2"/>
    <tableColumn id="18" xr3:uid="{00000000-0010-0000-0000-000012000000}" name="Data Od" dataDxfId="1"/>
    <tableColumn id="19" xr3:uid="{00000000-0010-0000-0000-000013000000}" name="Data Do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Pakiet Office">
    <a:majorFont>
      <a:latin typeface="Calibri Light" panose="020F0302020204030204"/>
      <a:ea typeface=""/>
      <a:cs typeface=""/>
      <a:font script="Jpan" typeface="ＭＳ 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明朝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Pakiet Office">
    <a:majorFont>
      <a:latin typeface="Calibri Light" panose="020F0302020204030204"/>
      <a:ea typeface=""/>
      <a:cs typeface=""/>
      <a:font script="Jpan" typeface="ＭＳ 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明朝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8"/>
  <sheetViews>
    <sheetView zoomScale="130" zoomScaleNormal="130" workbookViewId="0">
      <selection activeCell="B2" sqref="B2:L2"/>
    </sheetView>
  </sheetViews>
  <sheetFormatPr defaultColWidth="0" defaultRowHeight="15" zeroHeight="1" x14ac:dyDescent="0.25"/>
  <cols>
    <col min="1" max="11" width="9.140625" customWidth="1"/>
    <col min="12" max="12" width="11.28515625" customWidth="1"/>
    <col min="13" max="18" width="9.140625" customWidth="1"/>
    <col min="19" max="19" width="12.42578125" customWidth="1"/>
    <col min="20" max="20" width="16.42578125" customWidth="1"/>
    <col min="21" max="24" width="0" hidden="1" customWidth="1"/>
    <col min="25" max="16384" width="9.140625" hidden="1"/>
  </cols>
  <sheetData>
    <row r="1" spans="1:24" x14ac:dyDescent="0.25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8"/>
      <c r="T1" s="8"/>
      <c r="U1" s="9"/>
      <c r="V1" s="9"/>
      <c r="W1" s="9"/>
      <c r="X1" s="9"/>
    </row>
    <row r="2" spans="1:24" ht="34.5" thickBot="1" x14ac:dyDescent="0.55000000000000004">
      <c r="A2" s="9"/>
      <c r="B2" s="133" t="s">
        <v>129</v>
      </c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9"/>
      <c r="N2" s="9"/>
      <c r="O2" s="9"/>
      <c r="P2" s="9"/>
      <c r="Q2" s="9"/>
      <c r="R2" s="9"/>
      <c r="S2" s="8"/>
      <c r="T2" s="8"/>
      <c r="U2" s="9"/>
      <c r="V2" s="9"/>
      <c r="W2" s="9"/>
      <c r="X2" s="9"/>
    </row>
    <row r="3" spans="1:24" ht="16.5" thickBot="1" x14ac:dyDescent="0.3">
      <c r="A3" s="9"/>
      <c r="B3" s="134" t="s">
        <v>44</v>
      </c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9"/>
      <c r="N3" s="9"/>
      <c r="O3" s="9"/>
      <c r="P3" s="9"/>
      <c r="Q3" s="9"/>
      <c r="R3" s="9"/>
      <c r="S3" s="8"/>
      <c r="T3" s="8"/>
      <c r="U3" s="9"/>
      <c r="V3" s="9"/>
      <c r="W3" s="9"/>
      <c r="X3" s="9"/>
    </row>
    <row r="4" spans="1:24" ht="15.75" thickTop="1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8"/>
      <c r="T4" s="8"/>
      <c r="U4" s="9"/>
      <c r="V4" s="9"/>
      <c r="W4" s="9"/>
      <c r="X4" s="9"/>
    </row>
    <row r="5" spans="1:24" x14ac:dyDescent="0.2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8"/>
      <c r="T5" s="8"/>
      <c r="U5" s="9"/>
      <c r="V5" s="9"/>
      <c r="W5" s="9"/>
      <c r="X5" s="9"/>
    </row>
    <row r="6" spans="1:24" x14ac:dyDescent="0.2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8"/>
      <c r="T6" s="8"/>
      <c r="U6" s="9"/>
      <c r="V6" s="9"/>
      <c r="W6" s="9"/>
      <c r="X6" s="9"/>
    </row>
    <row r="7" spans="1:24" x14ac:dyDescent="0.2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8"/>
      <c r="T7" s="8"/>
      <c r="U7" s="9"/>
      <c r="V7" s="9"/>
      <c r="W7" s="9"/>
      <c r="X7" s="9"/>
    </row>
    <row r="8" spans="1:24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8"/>
      <c r="T8" s="8"/>
      <c r="U8" s="9"/>
      <c r="V8" s="9"/>
      <c r="W8" s="9"/>
      <c r="X8" s="9"/>
    </row>
    <row r="9" spans="1:24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8"/>
      <c r="T9" s="8"/>
      <c r="U9" s="9"/>
      <c r="V9" s="9"/>
      <c r="W9" s="9"/>
      <c r="X9" s="9"/>
    </row>
    <row r="10" spans="1:24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8"/>
      <c r="T10" s="8"/>
      <c r="U10" s="9"/>
      <c r="V10" s="9"/>
      <c r="W10" s="9"/>
      <c r="X10" s="9"/>
    </row>
    <row r="11" spans="1:24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8"/>
      <c r="T11" s="8"/>
      <c r="U11" s="9"/>
      <c r="V11" s="9"/>
      <c r="W11" s="9"/>
      <c r="X11" s="9"/>
    </row>
    <row r="12" spans="1:24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8"/>
      <c r="T12" s="8"/>
      <c r="U12" s="9"/>
      <c r="V12" s="9"/>
      <c r="W12" s="9"/>
      <c r="X12" s="9"/>
    </row>
    <row r="13" spans="1:24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8"/>
      <c r="T13" s="8"/>
      <c r="U13" s="9"/>
      <c r="V13" s="9"/>
      <c r="W13" s="9"/>
      <c r="X13" s="9"/>
    </row>
    <row r="14" spans="1:24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8"/>
      <c r="T14" s="8"/>
      <c r="U14" s="9"/>
      <c r="V14" s="9"/>
      <c r="W14" s="9"/>
      <c r="X14" s="9"/>
    </row>
    <row r="15" spans="1:24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8"/>
      <c r="T15" s="8"/>
      <c r="U15" s="9"/>
      <c r="V15" s="9"/>
      <c r="W15" s="9"/>
      <c r="X15" s="9"/>
    </row>
    <row r="16" spans="1:24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8"/>
      <c r="T16" s="8"/>
      <c r="U16" s="9"/>
      <c r="V16" s="9"/>
      <c r="W16" s="9"/>
      <c r="X16" s="9"/>
    </row>
    <row r="17" spans="1:24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8"/>
      <c r="T17" s="8"/>
      <c r="U17" s="9"/>
      <c r="V17" s="9"/>
      <c r="W17" s="9"/>
      <c r="X17" s="9"/>
    </row>
    <row r="18" spans="1:24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8"/>
      <c r="T18" s="8"/>
      <c r="U18" s="9"/>
      <c r="V18" s="9"/>
      <c r="W18" s="9"/>
      <c r="X18" s="9"/>
    </row>
    <row r="19" spans="1:24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8"/>
      <c r="T19" s="8"/>
      <c r="U19" s="9"/>
      <c r="V19" s="9"/>
      <c r="W19" s="9"/>
      <c r="X19" s="9"/>
    </row>
    <row r="20" spans="1:24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8"/>
      <c r="T20" s="8"/>
      <c r="U20" s="9"/>
      <c r="V20" s="9"/>
      <c r="W20" s="9"/>
      <c r="X20" s="9"/>
    </row>
    <row r="21" spans="1:24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8"/>
      <c r="T21" s="8"/>
      <c r="U21" s="9"/>
      <c r="V21" s="9"/>
      <c r="W21" s="9"/>
      <c r="X21" s="9"/>
    </row>
    <row r="22" spans="1:24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8"/>
      <c r="T22" s="8"/>
      <c r="U22" s="9"/>
      <c r="V22" s="9"/>
      <c r="W22" s="9"/>
      <c r="X22" s="9"/>
    </row>
    <row r="23" spans="1:24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8"/>
      <c r="T23" s="8"/>
      <c r="U23" s="9"/>
      <c r="V23" s="9"/>
      <c r="W23" s="9"/>
      <c r="X23" s="9"/>
    </row>
    <row r="24" spans="1:24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8"/>
      <c r="T24" s="8"/>
      <c r="U24" s="9"/>
      <c r="V24" s="9"/>
      <c r="W24" s="9"/>
      <c r="X24" s="9"/>
    </row>
    <row r="25" spans="1:24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8"/>
      <c r="T25" s="8"/>
      <c r="U25" s="9"/>
      <c r="V25" s="9"/>
      <c r="W25" s="9"/>
      <c r="X25" s="9"/>
    </row>
    <row r="26" spans="1:24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8"/>
      <c r="T26" s="8"/>
      <c r="U26" s="9"/>
      <c r="V26" s="9"/>
      <c r="W26" s="9"/>
      <c r="X26" s="9"/>
    </row>
    <row r="27" spans="1:24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8"/>
      <c r="T27" s="8"/>
      <c r="U27" s="9"/>
      <c r="V27" s="9"/>
      <c r="W27" s="9"/>
      <c r="X27" s="9"/>
    </row>
    <row r="28" spans="1:24" hidden="1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8"/>
      <c r="T28" s="8"/>
      <c r="U28" s="9"/>
      <c r="V28" s="9"/>
      <c r="W28" s="9"/>
      <c r="X28" s="9"/>
    </row>
    <row r="29" spans="1:24" hidden="1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8"/>
      <c r="T29" s="8"/>
      <c r="U29" s="9"/>
      <c r="V29" s="9"/>
      <c r="W29" s="9"/>
      <c r="X29" s="9"/>
    </row>
    <row r="30" spans="1:24" hidden="1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8"/>
      <c r="T30" s="8"/>
      <c r="U30" s="9"/>
      <c r="V30" s="9"/>
      <c r="W30" s="9"/>
      <c r="X30" s="9"/>
    </row>
    <row r="31" spans="1:24" hidden="1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8"/>
      <c r="T31" s="8"/>
      <c r="U31" s="9"/>
      <c r="V31" s="9"/>
      <c r="W31" s="9"/>
      <c r="X31" s="9"/>
    </row>
    <row r="32" spans="1:24" hidden="1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8"/>
      <c r="T32" s="8"/>
      <c r="U32" s="9"/>
      <c r="V32" s="9"/>
      <c r="W32" s="9"/>
      <c r="X32" s="9"/>
    </row>
    <row r="33" spans="1:24" hidden="1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8"/>
      <c r="T33" s="8"/>
      <c r="U33" s="9"/>
      <c r="V33" s="9"/>
      <c r="W33" s="9"/>
      <c r="X33" s="9"/>
    </row>
    <row r="34" spans="1:24" hidden="1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8"/>
      <c r="T34" s="8"/>
      <c r="U34" s="9"/>
      <c r="V34" s="9"/>
      <c r="W34" s="9"/>
      <c r="X34" s="9"/>
    </row>
    <row r="35" spans="1:24" hidden="1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8"/>
      <c r="T35" s="8"/>
      <c r="U35" s="9"/>
      <c r="V35" s="9"/>
      <c r="W35" s="9"/>
      <c r="X35" s="9"/>
    </row>
    <row r="36" spans="1:24" hidden="1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8"/>
      <c r="T36" s="8"/>
      <c r="U36" s="9"/>
      <c r="V36" s="9"/>
      <c r="W36" s="9"/>
      <c r="X36" s="9"/>
    </row>
    <row r="37" spans="1:24" hidden="1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8"/>
      <c r="T37" s="8"/>
      <c r="U37" s="9"/>
      <c r="V37" s="9"/>
      <c r="W37" s="9"/>
      <c r="X37" s="9"/>
    </row>
    <row r="38" spans="1:24" hidden="1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8"/>
      <c r="T38" s="8"/>
      <c r="U38" s="9"/>
      <c r="V38" s="9"/>
      <c r="W38" s="9"/>
      <c r="X38" s="9"/>
    </row>
  </sheetData>
  <mergeCells count="2">
    <mergeCell ref="B2:L2"/>
    <mergeCell ref="B3:L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19"/>
  <sheetViews>
    <sheetView tabSelected="1" zoomScale="85" zoomScaleNormal="85" workbookViewId="0">
      <selection activeCell="F3" sqref="F3"/>
    </sheetView>
  </sheetViews>
  <sheetFormatPr defaultColWidth="0" defaultRowHeight="15" zeroHeight="1" x14ac:dyDescent="0.25"/>
  <cols>
    <col min="1" max="1" width="9.140625" style="67" customWidth="1"/>
    <col min="2" max="2" width="11.5703125" style="67" customWidth="1"/>
    <col min="3" max="3" width="18.140625" style="68" customWidth="1"/>
    <col min="4" max="4" width="26.140625" style="67" customWidth="1"/>
    <col min="5" max="5" width="22.85546875" style="67" bestFit="1" customWidth="1"/>
    <col min="6" max="6" width="18.7109375" style="67" customWidth="1"/>
    <col min="7" max="7" width="21.85546875" style="67" bestFit="1" customWidth="1"/>
    <col min="8" max="8" width="12.7109375" style="67" customWidth="1"/>
    <col min="9" max="9" width="30.42578125" style="67" customWidth="1"/>
    <col min="10" max="10" width="26.5703125" style="67" customWidth="1"/>
    <col min="11" max="11" width="15.5703125" style="69" customWidth="1"/>
    <col min="12" max="12" width="23.7109375" style="67" customWidth="1"/>
    <col min="13" max="13" width="25.140625" style="67" customWidth="1"/>
    <col min="14" max="14" width="19.85546875" style="67" customWidth="1"/>
    <col min="15" max="15" width="12.85546875" style="67" bestFit="1" customWidth="1"/>
    <col min="16" max="16" width="13.140625" style="124" customWidth="1"/>
    <col min="17" max="17" width="17.140625" style="124" customWidth="1"/>
    <col min="18" max="18" width="18.7109375" style="124" customWidth="1"/>
    <col min="19" max="19" width="9.140625" style="67" customWidth="1"/>
    <col min="20" max="16384" width="9.140625" style="70" hidden="1"/>
  </cols>
  <sheetData>
    <row r="1" spans="1:19" s="54" customFormat="1" ht="33.75" x14ac:dyDescent="0.25">
      <c r="C1" s="60"/>
      <c r="D1" s="1"/>
      <c r="E1" s="1"/>
      <c r="F1" s="5" t="s">
        <v>108</v>
      </c>
      <c r="G1" s="1"/>
      <c r="H1" s="1"/>
      <c r="I1" s="5"/>
      <c r="J1" s="4"/>
      <c r="K1" s="62"/>
      <c r="L1" s="4"/>
      <c r="M1" s="4"/>
      <c r="N1" s="4"/>
      <c r="O1" s="4"/>
      <c r="P1" s="122"/>
      <c r="Q1" s="122"/>
      <c r="R1" s="122"/>
    </row>
    <row r="2" spans="1:19" s="54" customFormat="1" ht="15.75" x14ac:dyDescent="0.25">
      <c r="C2" s="60"/>
      <c r="D2" s="1"/>
      <c r="E2" s="1"/>
      <c r="F2" s="6" t="s">
        <v>52</v>
      </c>
      <c r="G2" s="1"/>
      <c r="H2" s="1"/>
      <c r="I2" s="6"/>
      <c r="J2" s="2"/>
      <c r="K2" s="63"/>
      <c r="L2" s="2"/>
      <c r="M2" s="2"/>
      <c r="N2" s="2"/>
      <c r="O2" s="2"/>
      <c r="P2" s="122"/>
      <c r="Q2" s="122"/>
      <c r="R2" s="122"/>
    </row>
    <row r="3" spans="1:19" s="54" customFormat="1" ht="15.75" x14ac:dyDescent="0.25">
      <c r="C3" s="60"/>
      <c r="D3" s="1"/>
      <c r="E3" s="1"/>
      <c r="F3" s="6" t="s">
        <v>196</v>
      </c>
      <c r="G3" s="1"/>
      <c r="H3" s="1"/>
      <c r="I3" s="6"/>
      <c r="J3" s="2"/>
      <c r="K3" s="63"/>
      <c r="L3" s="2"/>
      <c r="M3" s="2"/>
      <c r="N3" s="2"/>
      <c r="O3" s="2"/>
      <c r="P3" s="122"/>
      <c r="Q3" s="122"/>
      <c r="R3" s="122"/>
    </row>
    <row r="4" spans="1:19" s="54" customFormat="1" ht="15.75" x14ac:dyDescent="0.25">
      <c r="C4" s="60"/>
      <c r="D4" s="1"/>
      <c r="E4" s="1"/>
      <c r="F4" s="137" t="s">
        <v>175</v>
      </c>
      <c r="G4" s="137"/>
      <c r="H4" s="137"/>
      <c r="I4" s="3"/>
      <c r="J4" s="3"/>
      <c r="K4" s="64"/>
      <c r="L4" s="3"/>
      <c r="M4" s="3"/>
      <c r="N4" s="3"/>
      <c r="O4" s="3"/>
      <c r="P4" s="122"/>
      <c r="Q4" s="122"/>
      <c r="R4" s="122"/>
    </row>
    <row r="5" spans="1:19" s="54" customFormat="1" ht="51.75" customHeight="1" x14ac:dyDescent="0.25">
      <c r="C5" s="61"/>
      <c r="K5" s="65"/>
      <c r="P5" s="122"/>
      <c r="Q5" s="122"/>
      <c r="R5" s="122"/>
    </row>
    <row r="6" spans="1:19" customFormat="1" ht="18.75" x14ac:dyDescent="0.3">
      <c r="A6" s="54"/>
      <c r="B6" s="136" t="s">
        <v>32</v>
      </c>
      <c r="C6" s="136"/>
      <c r="D6" s="136"/>
      <c r="E6" s="136"/>
      <c r="F6" s="136"/>
      <c r="G6" s="136"/>
      <c r="H6" s="136"/>
      <c r="I6" s="59" t="s">
        <v>31</v>
      </c>
      <c r="J6" s="7"/>
      <c r="K6" s="66"/>
      <c r="L6" s="7"/>
      <c r="M6" s="7"/>
      <c r="N6" s="7"/>
      <c r="O6" s="7"/>
      <c r="P6" s="135" t="s">
        <v>36</v>
      </c>
      <c r="Q6" s="135"/>
      <c r="R6" s="135"/>
      <c r="S6" s="54"/>
    </row>
    <row r="7" spans="1:19" customFormat="1" ht="38.25" customHeight="1" x14ac:dyDescent="0.25">
      <c r="A7" s="54"/>
      <c r="B7" s="75" t="s">
        <v>33</v>
      </c>
      <c r="C7" s="75" t="s">
        <v>0</v>
      </c>
      <c r="D7" s="75" t="s">
        <v>7</v>
      </c>
      <c r="E7" s="75" t="s">
        <v>1</v>
      </c>
      <c r="F7" s="75" t="s">
        <v>2</v>
      </c>
      <c r="G7" s="75" t="s">
        <v>35</v>
      </c>
      <c r="H7" s="76" t="s">
        <v>8</v>
      </c>
      <c r="I7" s="77" t="s">
        <v>3</v>
      </c>
      <c r="J7" s="75" t="s">
        <v>4</v>
      </c>
      <c r="K7" s="75" t="s">
        <v>6</v>
      </c>
      <c r="L7" s="75" t="s">
        <v>41</v>
      </c>
      <c r="M7" s="75" t="s">
        <v>34</v>
      </c>
      <c r="N7" s="75" t="s">
        <v>39</v>
      </c>
      <c r="O7" s="78" t="s">
        <v>5</v>
      </c>
      <c r="P7" s="123" t="s">
        <v>90</v>
      </c>
      <c r="Q7" s="123" t="s">
        <v>88</v>
      </c>
      <c r="R7" s="123" t="s">
        <v>89</v>
      </c>
      <c r="S7" s="54"/>
    </row>
    <row r="8" spans="1:19" customFormat="1" x14ac:dyDescent="0.25">
      <c r="A8" s="54"/>
      <c r="B8">
        <v>1</v>
      </c>
      <c r="C8" t="s">
        <v>176</v>
      </c>
      <c r="D8" t="s">
        <v>54</v>
      </c>
      <c r="E8" t="s">
        <v>77</v>
      </c>
      <c r="F8" t="s">
        <v>81</v>
      </c>
      <c r="G8" t="s">
        <v>22</v>
      </c>
      <c r="H8">
        <v>9.9979999999999993</v>
      </c>
      <c r="I8" t="s">
        <v>157</v>
      </c>
      <c r="J8" t="s">
        <v>153</v>
      </c>
      <c r="K8" t="s">
        <v>57</v>
      </c>
      <c r="L8" t="s">
        <v>58</v>
      </c>
      <c r="M8" t="s">
        <v>22</v>
      </c>
      <c r="N8" t="s">
        <v>163</v>
      </c>
      <c r="O8" t="s">
        <v>167</v>
      </c>
      <c r="P8" s="128">
        <v>46230</v>
      </c>
      <c r="Q8" s="128">
        <v>46230</v>
      </c>
      <c r="R8" s="128">
        <v>53535</v>
      </c>
      <c r="S8" s="56"/>
    </row>
    <row r="9" spans="1:19" customFormat="1" x14ac:dyDescent="0.25">
      <c r="A9" s="54"/>
      <c r="B9">
        <v>2</v>
      </c>
      <c r="C9" t="s">
        <v>176</v>
      </c>
      <c r="D9" t="s">
        <v>155</v>
      </c>
      <c r="E9" t="s">
        <v>72</v>
      </c>
      <c r="F9" t="s">
        <v>53</v>
      </c>
      <c r="G9" t="s">
        <v>10</v>
      </c>
      <c r="H9">
        <v>4.9989999999999997</v>
      </c>
      <c r="I9" t="s">
        <v>158</v>
      </c>
      <c r="J9" t="s">
        <v>161</v>
      </c>
      <c r="K9" t="s">
        <v>162</v>
      </c>
      <c r="L9" t="s">
        <v>19</v>
      </c>
      <c r="M9" t="s">
        <v>12</v>
      </c>
      <c r="N9" t="s">
        <v>158</v>
      </c>
      <c r="O9" t="s">
        <v>168</v>
      </c>
      <c r="P9" s="128">
        <v>45989</v>
      </c>
      <c r="Q9" s="128">
        <v>45989</v>
      </c>
      <c r="R9" s="128">
        <v>53294</v>
      </c>
      <c r="S9" s="56"/>
    </row>
    <row r="10" spans="1:19" customFormat="1" x14ac:dyDescent="0.25">
      <c r="A10" s="54"/>
      <c r="B10">
        <v>3</v>
      </c>
      <c r="C10" t="s">
        <v>176</v>
      </c>
      <c r="D10" t="s">
        <v>56</v>
      </c>
      <c r="E10" t="s">
        <v>56</v>
      </c>
      <c r="F10" t="s">
        <v>67</v>
      </c>
      <c r="G10" t="s">
        <v>26</v>
      </c>
      <c r="H10">
        <v>1.4998499999999999</v>
      </c>
      <c r="I10" t="s">
        <v>159</v>
      </c>
      <c r="J10" t="s">
        <v>65</v>
      </c>
      <c r="K10" t="s">
        <v>55</v>
      </c>
      <c r="L10" t="s">
        <v>56</v>
      </c>
      <c r="M10" t="s">
        <v>26</v>
      </c>
      <c r="N10" t="s">
        <v>164</v>
      </c>
      <c r="O10" t="s">
        <v>169</v>
      </c>
      <c r="P10" s="128">
        <v>46153</v>
      </c>
      <c r="Q10" s="128">
        <v>46153</v>
      </c>
      <c r="R10" s="128">
        <v>53458</v>
      </c>
      <c r="S10" s="56"/>
    </row>
    <row r="11" spans="1:19" customFormat="1" x14ac:dyDescent="0.25">
      <c r="A11" s="54"/>
      <c r="B11">
        <v>4</v>
      </c>
      <c r="C11" t="s">
        <v>176</v>
      </c>
      <c r="D11" t="s">
        <v>66</v>
      </c>
      <c r="E11" t="s">
        <v>56</v>
      </c>
      <c r="F11" t="s">
        <v>67</v>
      </c>
      <c r="G11" t="s">
        <v>26</v>
      </c>
      <c r="H11">
        <v>7.1318400000000004</v>
      </c>
      <c r="I11" t="s">
        <v>62</v>
      </c>
      <c r="J11" t="s">
        <v>65</v>
      </c>
      <c r="K11" t="s">
        <v>55</v>
      </c>
      <c r="L11" t="s">
        <v>56</v>
      </c>
      <c r="M11" t="s">
        <v>26</v>
      </c>
      <c r="N11" t="s">
        <v>164</v>
      </c>
      <c r="O11" t="s">
        <v>170</v>
      </c>
      <c r="P11" s="128">
        <v>44753</v>
      </c>
      <c r="Q11" s="128">
        <v>44753</v>
      </c>
      <c r="R11" s="128">
        <v>52058</v>
      </c>
      <c r="S11" s="57"/>
    </row>
    <row r="12" spans="1:19" customFormat="1" x14ac:dyDescent="0.25">
      <c r="A12" s="54"/>
      <c r="B12">
        <v>5</v>
      </c>
      <c r="C12" t="s">
        <v>176</v>
      </c>
      <c r="D12" t="s">
        <v>156</v>
      </c>
      <c r="E12" t="s">
        <v>78</v>
      </c>
      <c r="F12" t="s">
        <v>28</v>
      </c>
      <c r="G12" t="s">
        <v>20</v>
      </c>
      <c r="H12">
        <v>1.998</v>
      </c>
      <c r="I12" t="s">
        <v>160</v>
      </c>
      <c r="J12" t="s">
        <v>113</v>
      </c>
      <c r="K12" t="s">
        <v>114</v>
      </c>
      <c r="L12" t="s">
        <v>115</v>
      </c>
      <c r="M12" t="s">
        <v>20</v>
      </c>
      <c r="N12" t="s">
        <v>165</v>
      </c>
      <c r="O12" t="s">
        <v>171</v>
      </c>
      <c r="P12" s="128">
        <v>46050</v>
      </c>
      <c r="Q12" s="128">
        <v>46050</v>
      </c>
      <c r="R12" s="128">
        <v>53355</v>
      </c>
      <c r="S12" s="56"/>
    </row>
    <row r="13" spans="1:19" customFormat="1" x14ac:dyDescent="0.25">
      <c r="A13" s="54"/>
      <c r="B13">
        <v>6</v>
      </c>
      <c r="C13" t="s">
        <v>176</v>
      </c>
      <c r="D13" t="s">
        <v>79</v>
      </c>
      <c r="E13" t="s">
        <v>79</v>
      </c>
      <c r="F13" t="s">
        <v>80</v>
      </c>
      <c r="G13" t="s">
        <v>22</v>
      </c>
      <c r="H13">
        <v>2.3490000000000002</v>
      </c>
      <c r="I13" t="s">
        <v>160</v>
      </c>
      <c r="J13" t="s">
        <v>113</v>
      </c>
      <c r="K13" t="s">
        <v>114</v>
      </c>
      <c r="L13" t="s">
        <v>115</v>
      </c>
      <c r="M13" t="s">
        <v>20</v>
      </c>
      <c r="N13" t="s">
        <v>165</v>
      </c>
      <c r="O13" t="s">
        <v>171</v>
      </c>
      <c r="P13" s="128">
        <v>46050</v>
      </c>
      <c r="Q13" s="128">
        <v>46050</v>
      </c>
      <c r="R13" s="128">
        <v>53355</v>
      </c>
      <c r="S13" s="56"/>
    </row>
    <row r="14" spans="1:19" customFormat="1" x14ac:dyDescent="0.25">
      <c r="A14" s="54"/>
      <c r="B14">
        <v>7</v>
      </c>
      <c r="C14" t="s">
        <v>176</v>
      </c>
      <c r="D14" t="s">
        <v>156</v>
      </c>
      <c r="E14" t="s">
        <v>78</v>
      </c>
      <c r="F14" t="s">
        <v>28</v>
      </c>
      <c r="G14" t="s">
        <v>20</v>
      </c>
      <c r="H14">
        <v>1.998</v>
      </c>
      <c r="I14" t="s">
        <v>160</v>
      </c>
      <c r="J14" t="s">
        <v>113</v>
      </c>
      <c r="K14" t="s">
        <v>114</v>
      </c>
      <c r="L14" t="s">
        <v>115</v>
      </c>
      <c r="M14" t="s">
        <v>20</v>
      </c>
      <c r="N14" t="s">
        <v>165</v>
      </c>
      <c r="O14" t="s">
        <v>171</v>
      </c>
      <c r="P14" s="128">
        <v>46050</v>
      </c>
      <c r="Q14" s="128">
        <v>46050</v>
      </c>
      <c r="R14" s="128">
        <v>53355</v>
      </c>
      <c r="S14" s="57"/>
    </row>
    <row r="15" spans="1:19" customFormat="1" x14ac:dyDescent="0.25">
      <c r="A15" s="54"/>
      <c r="B15">
        <v>8</v>
      </c>
      <c r="C15" t="s">
        <v>176</v>
      </c>
      <c r="D15" t="s">
        <v>48</v>
      </c>
      <c r="E15" t="s">
        <v>49</v>
      </c>
      <c r="F15" t="s">
        <v>50</v>
      </c>
      <c r="G15" t="s">
        <v>10</v>
      </c>
      <c r="H15">
        <v>1.0029999999999999</v>
      </c>
      <c r="I15" t="s">
        <v>154</v>
      </c>
      <c r="J15" t="s">
        <v>152</v>
      </c>
      <c r="K15" t="s">
        <v>51</v>
      </c>
      <c r="L15" t="s">
        <v>151</v>
      </c>
      <c r="M15" t="s">
        <v>10</v>
      </c>
      <c r="N15" t="s">
        <v>166</v>
      </c>
      <c r="O15" t="s">
        <v>172</v>
      </c>
      <c r="P15" s="128">
        <v>45322</v>
      </c>
      <c r="Q15" s="128">
        <v>45322</v>
      </c>
      <c r="R15" s="128">
        <v>51501</v>
      </c>
      <c r="S15" s="56"/>
    </row>
    <row r="16" spans="1:19" customFormat="1" x14ac:dyDescent="0.25">
      <c r="A16" s="54"/>
      <c r="B16">
        <v>9</v>
      </c>
      <c r="C16" t="s">
        <v>176</v>
      </c>
      <c r="D16" t="s">
        <v>29</v>
      </c>
      <c r="E16" t="s">
        <v>29</v>
      </c>
      <c r="F16" t="s">
        <v>30</v>
      </c>
      <c r="G16" t="s">
        <v>20</v>
      </c>
      <c r="H16">
        <v>1.8540000000000001</v>
      </c>
      <c r="I16" t="s">
        <v>60</v>
      </c>
      <c r="J16" t="s">
        <v>63</v>
      </c>
      <c r="K16" t="s">
        <v>64</v>
      </c>
      <c r="L16" t="s">
        <v>27</v>
      </c>
      <c r="M16" t="s">
        <v>25</v>
      </c>
      <c r="N16" t="s">
        <v>60</v>
      </c>
      <c r="O16" t="s">
        <v>173</v>
      </c>
      <c r="P16" s="128">
        <v>44299</v>
      </c>
      <c r="Q16" s="128">
        <v>44299</v>
      </c>
      <c r="R16" s="128">
        <v>47951</v>
      </c>
      <c r="S16" s="56"/>
    </row>
    <row r="17" spans="1:19" customFormat="1" x14ac:dyDescent="0.25">
      <c r="A17" s="54"/>
      <c r="B17">
        <v>10</v>
      </c>
      <c r="C17" t="s">
        <v>176</v>
      </c>
      <c r="D17" t="s">
        <v>29</v>
      </c>
      <c r="E17" t="s">
        <v>29</v>
      </c>
      <c r="F17" t="s">
        <v>30</v>
      </c>
      <c r="G17" t="s">
        <v>20</v>
      </c>
      <c r="H17">
        <v>1.8540000000000001</v>
      </c>
      <c r="I17" t="s">
        <v>61</v>
      </c>
      <c r="J17" t="s">
        <v>63</v>
      </c>
      <c r="K17" t="s">
        <v>64</v>
      </c>
      <c r="L17" t="s">
        <v>27</v>
      </c>
      <c r="M17" t="s">
        <v>25</v>
      </c>
      <c r="N17" t="s">
        <v>61</v>
      </c>
      <c r="O17" t="s">
        <v>174</v>
      </c>
      <c r="P17" s="128">
        <v>44299</v>
      </c>
      <c r="Q17" s="128">
        <v>44299</v>
      </c>
      <c r="R17" s="128">
        <v>47951</v>
      </c>
      <c r="S17" s="57"/>
    </row>
    <row r="18" spans="1:19" x14ac:dyDescent="0.25"/>
    <row r="19" spans="1:19" x14ac:dyDescent="0.25"/>
  </sheetData>
  <mergeCells count="3">
    <mergeCell ref="P6:R6"/>
    <mergeCell ref="B6:H6"/>
    <mergeCell ref="F4:H4"/>
  </mergeCells>
  <phoneticPr fontId="29" type="noConversion"/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D53060-1A32-43E1-AFD6-687F94C159B5}">
  <dimension ref="A1:Q19"/>
  <sheetViews>
    <sheetView zoomScale="85" zoomScaleNormal="85" workbookViewId="0">
      <selection activeCell="F3" sqref="F3"/>
    </sheetView>
  </sheetViews>
  <sheetFormatPr defaultColWidth="0" defaultRowHeight="15" zeroHeight="1" x14ac:dyDescent="0.25"/>
  <cols>
    <col min="1" max="1" width="9.140625" customWidth="1"/>
    <col min="2" max="2" width="11.5703125" customWidth="1"/>
    <col min="3" max="3" width="17.5703125" customWidth="1"/>
    <col min="4" max="4" width="26.140625" customWidth="1"/>
    <col min="5" max="5" width="22.85546875" bestFit="1" customWidth="1"/>
    <col min="6" max="6" width="18.7109375" customWidth="1"/>
    <col min="7" max="7" width="21.85546875" bestFit="1" customWidth="1"/>
    <col min="8" max="8" width="12.7109375" customWidth="1"/>
    <col min="9" max="9" width="30.42578125" customWidth="1"/>
    <col min="10" max="10" width="26.5703125" customWidth="1"/>
    <col min="11" max="11" width="15.5703125" customWidth="1"/>
    <col min="12" max="12" width="23.7109375" customWidth="1"/>
    <col min="13" max="13" width="25.140625" customWidth="1"/>
    <col min="14" max="14" width="12" bestFit="1" customWidth="1"/>
    <col min="15" max="15" width="13.140625" customWidth="1"/>
    <col min="16" max="16" width="17.140625" customWidth="1"/>
    <col min="17" max="17" width="9.140625" customWidth="1"/>
    <col min="18" max="16384" width="9.140625" hidden="1"/>
  </cols>
  <sheetData>
    <row r="1" spans="1:17" ht="33.75" x14ac:dyDescent="0.25">
      <c r="A1" s="54"/>
      <c r="B1" s="54"/>
      <c r="C1" s="60"/>
      <c r="D1" s="1"/>
      <c r="E1" s="1"/>
      <c r="F1" s="5" t="s">
        <v>108</v>
      </c>
      <c r="G1" s="1"/>
      <c r="H1" s="1"/>
      <c r="I1" s="5"/>
      <c r="J1" s="4"/>
      <c r="K1" s="62"/>
      <c r="L1" s="4"/>
      <c r="M1" s="4"/>
      <c r="N1" s="4"/>
      <c r="O1" s="4"/>
      <c r="P1" s="122"/>
      <c r="Q1" s="122"/>
    </row>
    <row r="2" spans="1:17" ht="15.75" x14ac:dyDescent="0.25">
      <c r="A2" s="54"/>
      <c r="B2" s="54"/>
      <c r="C2" s="60"/>
      <c r="D2" s="1"/>
      <c r="E2" s="1"/>
      <c r="F2" s="170" t="s">
        <v>195</v>
      </c>
      <c r="G2" s="1"/>
      <c r="H2" s="1"/>
      <c r="I2" s="6"/>
      <c r="J2" s="2"/>
      <c r="K2" s="63"/>
      <c r="L2" s="2"/>
      <c r="M2" s="2"/>
      <c r="N2" s="2"/>
      <c r="O2" s="2"/>
      <c r="P2" s="122"/>
      <c r="Q2" s="122"/>
    </row>
    <row r="3" spans="1:17" ht="15.75" x14ac:dyDescent="0.25">
      <c r="A3" s="54"/>
      <c r="B3" s="54"/>
      <c r="C3" s="60"/>
      <c r="D3" s="1"/>
      <c r="E3" s="1"/>
      <c r="F3" s="6" t="s">
        <v>196</v>
      </c>
      <c r="G3" s="1"/>
      <c r="H3" s="1"/>
      <c r="I3" s="6"/>
      <c r="J3" s="2"/>
      <c r="K3" s="63"/>
      <c r="L3" s="2"/>
      <c r="M3" s="2"/>
      <c r="N3" s="2"/>
      <c r="O3" s="2"/>
      <c r="P3" s="122"/>
      <c r="Q3" s="122"/>
    </row>
    <row r="4" spans="1:17" ht="15.75" x14ac:dyDescent="0.25">
      <c r="A4" s="54"/>
      <c r="B4" s="54"/>
      <c r="C4" s="60"/>
      <c r="D4" s="1"/>
      <c r="E4" s="1"/>
      <c r="F4" s="137" t="s">
        <v>175</v>
      </c>
      <c r="G4" s="137"/>
      <c r="H4" s="137"/>
      <c r="I4" s="3"/>
      <c r="J4" s="3"/>
      <c r="K4" s="64"/>
      <c r="L4" s="3"/>
      <c r="M4" s="3"/>
      <c r="N4" s="3"/>
      <c r="O4" s="3"/>
      <c r="P4" s="122"/>
      <c r="Q4" s="122"/>
    </row>
    <row r="5" spans="1:17" ht="51.75" customHeight="1" x14ac:dyDescent="0.25">
      <c r="A5" s="54"/>
      <c r="B5" s="54"/>
      <c r="C5" s="61"/>
      <c r="D5" s="54"/>
      <c r="E5" s="54"/>
      <c r="F5" s="54"/>
      <c r="G5" s="54"/>
      <c r="H5" s="54"/>
      <c r="I5" s="54"/>
      <c r="J5" s="54"/>
      <c r="K5" s="65"/>
      <c r="L5" s="54"/>
      <c r="M5" s="54"/>
      <c r="N5" s="54"/>
      <c r="O5" s="54"/>
      <c r="P5" s="122"/>
      <c r="Q5" s="122"/>
    </row>
    <row r="6" spans="1:17" ht="18.75" x14ac:dyDescent="0.3">
      <c r="A6" s="54"/>
      <c r="B6" s="136" t="s">
        <v>32</v>
      </c>
      <c r="C6" s="136"/>
      <c r="D6" s="136"/>
      <c r="E6" s="136"/>
      <c r="F6" s="136"/>
      <c r="G6" s="136"/>
      <c r="H6" s="136"/>
      <c r="I6" s="59" t="s">
        <v>31</v>
      </c>
      <c r="J6" s="7"/>
      <c r="K6" s="66"/>
      <c r="L6" s="7"/>
      <c r="M6" s="7"/>
      <c r="N6" s="7"/>
      <c r="O6" s="138" t="s">
        <v>36</v>
      </c>
      <c r="P6" s="138"/>
      <c r="Q6" s="54"/>
    </row>
    <row r="7" spans="1:17" ht="30" x14ac:dyDescent="0.25">
      <c r="A7" s="54"/>
      <c r="B7" s="75" t="s">
        <v>33</v>
      </c>
      <c r="C7" s="75" t="s">
        <v>0</v>
      </c>
      <c r="D7" s="75" t="s">
        <v>7</v>
      </c>
      <c r="E7" s="75" t="s">
        <v>1</v>
      </c>
      <c r="F7" s="75" t="s">
        <v>2</v>
      </c>
      <c r="G7" s="75" t="s">
        <v>35</v>
      </c>
      <c r="H7" s="76" t="s">
        <v>8</v>
      </c>
      <c r="I7" s="77" t="s">
        <v>3</v>
      </c>
      <c r="J7" s="75" t="s">
        <v>4</v>
      </c>
      <c r="K7" s="75" t="s">
        <v>6</v>
      </c>
      <c r="L7" s="75" t="s">
        <v>41</v>
      </c>
      <c r="M7" s="75" t="s">
        <v>34</v>
      </c>
      <c r="N7" s="78" t="s">
        <v>5</v>
      </c>
      <c r="O7" s="79" t="s">
        <v>91</v>
      </c>
      <c r="P7" s="79" t="s">
        <v>88</v>
      </c>
      <c r="Q7" s="54"/>
    </row>
    <row r="8" spans="1:17" x14ac:dyDescent="0.25">
      <c r="A8" s="54"/>
      <c r="B8" s="129">
        <v>1</v>
      </c>
      <c r="C8" s="125" t="s">
        <v>177</v>
      </c>
      <c r="D8" s="125" t="s">
        <v>77</v>
      </c>
      <c r="E8" s="125" t="s">
        <v>77</v>
      </c>
      <c r="F8" s="125" t="s">
        <v>81</v>
      </c>
      <c r="G8" s="125" t="s">
        <v>22</v>
      </c>
      <c r="H8" s="125">
        <v>0.99199999999999999</v>
      </c>
      <c r="I8" s="125" t="s">
        <v>179</v>
      </c>
      <c r="J8" s="125" t="s">
        <v>181</v>
      </c>
      <c r="K8" s="125" t="s">
        <v>182</v>
      </c>
      <c r="L8" s="125" t="s">
        <v>183</v>
      </c>
      <c r="M8" s="125" t="s">
        <v>22</v>
      </c>
      <c r="N8" s="125" t="s">
        <v>184</v>
      </c>
      <c r="O8" s="126">
        <v>46225</v>
      </c>
      <c r="P8" s="126">
        <v>46225</v>
      </c>
      <c r="Q8" s="54"/>
    </row>
    <row r="9" spans="1:17" x14ac:dyDescent="0.25">
      <c r="A9" s="54"/>
      <c r="B9" s="130">
        <v>2</v>
      </c>
      <c r="C9" t="s">
        <v>177</v>
      </c>
      <c r="D9" t="s">
        <v>69</v>
      </c>
      <c r="E9" t="s">
        <v>69</v>
      </c>
      <c r="F9" t="s">
        <v>47</v>
      </c>
      <c r="G9" t="s">
        <v>17</v>
      </c>
      <c r="H9">
        <v>0.115</v>
      </c>
      <c r="I9" t="s">
        <v>145</v>
      </c>
      <c r="J9" t="s">
        <v>120</v>
      </c>
      <c r="K9" t="s">
        <v>68</v>
      </c>
      <c r="L9" t="s">
        <v>70</v>
      </c>
      <c r="M9" t="s">
        <v>17</v>
      </c>
      <c r="N9" t="s">
        <v>185</v>
      </c>
      <c r="O9" s="127">
        <v>45246</v>
      </c>
      <c r="P9" s="127">
        <v>45192</v>
      </c>
      <c r="Q9" s="54"/>
    </row>
    <row r="10" spans="1:17" x14ac:dyDescent="0.25">
      <c r="A10" s="54"/>
      <c r="B10" s="129">
        <v>3</v>
      </c>
      <c r="C10" s="125" t="s">
        <v>177</v>
      </c>
      <c r="D10" s="125" t="s">
        <v>40</v>
      </c>
      <c r="E10" s="125" t="s">
        <v>40</v>
      </c>
      <c r="F10" s="125" t="s">
        <v>40</v>
      </c>
      <c r="G10" s="125" t="s">
        <v>18</v>
      </c>
      <c r="H10" s="125">
        <v>0.11799999999999999</v>
      </c>
      <c r="I10" s="125" t="s">
        <v>149</v>
      </c>
      <c r="J10" s="125" t="s">
        <v>142</v>
      </c>
      <c r="K10" s="125" t="s">
        <v>143</v>
      </c>
      <c r="L10" s="125" t="s">
        <v>119</v>
      </c>
      <c r="M10" s="125" t="s">
        <v>18</v>
      </c>
      <c r="N10" s="125" t="s">
        <v>186</v>
      </c>
      <c r="O10" s="126">
        <v>45345</v>
      </c>
      <c r="P10" s="126">
        <v>45345</v>
      </c>
      <c r="Q10" s="54"/>
    </row>
    <row r="11" spans="1:17" x14ac:dyDescent="0.25">
      <c r="A11" s="54"/>
      <c r="B11" s="130">
        <v>4</v>
      </c>
      <c r="C11" t="s">
        <v>177</v>
      </c>
      <c r="D11" t="s">
        <v>76</v>
      </c>
      <c r="E11" t="s">
        <v>76</v>
      </c>
      <c r="F11" t="s">
        <v>15</v>
      </c>
      <c r="G11" t="s">
        <v>13</v>
      </c>
      <c r="H11">
        <v>0.999</v>
      </c>
      <c r="I11" t="s">
        <v>150</v>
      </c>
      <c r="J11" t="s">
        <v>144</v>
      </c>
      <c r="K11" t="s">
        <v>71</v>
      </c>
      <c r="L11" t="s">
        <v>75</v>
      </c>
      <c r="M11" t="s">
        <v>13</v>
      </c>
      <c r="N11" t="s">
        <v>187</v>
      </c>
      <c r="O11" s="127">
        <v>45407</v>
      </c>
      <c r="P11" s="127">
        <v>45407</v>
      </c>
      <c r="Q11" s="54"/>
    </row>
    <row r="12" spans="1:17" x14ac:dyDescent="0.25">
      <c r="A12" s="54"/>
      <c r="B12" s="129">
        <v>5</v>
      </c>
      <c r="C12" s="125" t="s">
        <v>177</v>
      </c>
      <c r="D12" s="125" t="s">
        <v>76</v>
      </c>
      <c r="E12" s="125" t="s">
        <v>76</v>
      </c>
      <c r="F12" s="125" t="s">
        <v>15</v>
      </c>
      <c r="G12" s="125" t="s">
        <v>13</v>
      </c>
      <c r="H12" s="125">
        <v>0.999</v>
      </c>
      <c r="I12" s="125" t="s">
        <v>150</v>
      </c>
      <c r="J12" s="125" t="s">
        <v>144</v>
      </c>
      <c r="K12" s="125" t="s">
        <v>71</v>
      </c>
      <c r="L12" s="125" t="s">
        <v>75</v>
      </c>
      <c r="M12" s="125" t="s">
        <v>13</v>
      </c>
      <c r="N12" s="125" t="s">
        <v>187</v>
      </c>
      <c r="O12" s="126">
        <v>45407</v>
      </c>
      <c r="P12" s="126">
        <v>45407</v>
      </c>
      <c r="Q12" s="54"/>
    </row>
    <row r="13" spans="1:17" x14ac:dyDescent="0.25">
      <c r="A13" s="54"/>
      <c r="B13" s="130">
        <v>6</v>
      </c>
      <c r="C13" t="s">
        <v>177</v>
      </c>
      <c r="D13" t="s">
        <v>76</v>
      </c>
      <c r="E13" t="s">
        <v>76</v>
      </c>
      <c r="F13" t="s">
        <v>15</v>
      </c>
      <c r="G13" t="s">
        <v>13</v>
      </c>
      <c r="H13">
        <v>0.999</v>
      </c>
      <c r="I13" t="s">
        <v>150</v>
      </c>
      <c r="J13" t="s">
        <v>144</v>
      </c>
      <c r="K13" t="s">
        <v>71</v>
      </c>
      <c r="L13" t="s">
        <v>75</v>
      </c>
      <c r="M13" t="s">
        <v>13</v>
      </c>
      <c r="N13" t="s">
        <v>187</v>
      </c>
      <c r="O13" s="127">
        <v>45407</v>
      </c>
      <c r="P13" s="127">
        <v>45407</v>
      </c>
      <c r="Q13" s="54"/>
    </row>
    <row r="14" spans="1:17" x14ac:dyDescent="0.25">
      <c r="A14" s="54"/>
      <c r="B14" s="129">
        <v>7</v>
      </c>
      <c r="C14" s="125" t="s">
        <v>177</v>
      </c>
      <c r="D14" s="125" t="s">
        <v>117</v>
      </c>
      <c r="E14" s="125" t="s">
        <v>141</v>
      </c>
      <c r="F14" s="125" t="s">
        <v>82</v>
      </c>
      <c r="G14" s="125" t="s">
        <v>18</v>
      </c>
      <c r="H14" s="125">
        <v>0.17899999999999999</v>
      </c>
      <c r="I14" s="125" t="s">
        <v>148</v>
      </c>
      <c r="J14" s="125" t="s">
        <v>126</v>
      </c>
      <c r="K14" s="125" t="s">
        <v>127</v>
      </c>
      <c r="L14" s="125" t="s">
        <v>128</v>
      </c>
      <c r="M14" s="125" t="s">
        <v>18</v>
      </c>
      <c r="N14" s="125" t="s">
        <v>188</v>
      </c>
      <c r="O14" s="126">
        <v>45307</v>
      </c>
      <c r="P14" s="126">
        <v>45371</v>
      </c>
      <c r="Q14" s="54"/>
    </row>
    <row r="15" spans="1:17" x14ac:dyDescent="0.25">
      <c r="A15" s="54"/>
      <c r="B15" s="130">
        <v>8</v>
      </c>
      <c r="C15" t="s">
        <v>177</v>
      </c>
      <c r="D15" t="s">
        <v>69</v>
      </c>
      <c r="E15" t="s">
        <v>69</v>
      </c>
      <c r="F15" t="s">
        <v>47</v>
      </c>
      <c r="G15" t="s">
        <v>17</v>
      </c>
      <c r="H15">
        <v>0.39100000000000001</v>
      </c>
      <c r="I15" t="s">
        <v>147</v>
      </c>
      <c r="J15" t="s">
        <v>118</v>
      </c>
      <c r="K15" t="s">
        <v>68</v>
      </c>
      <c r="L15" t="s">
        <v>69</v>
      </c>
      <c r="M15" t="s">
        <v>17</v>
      </c>
      <c r="N15" t="s">
        <v>189</v>
      </c>
      <c r="O15" s="127">
        <v>45307</v>
      </c>
      <c r="P15" s="127">
        <v>45307</v>
      </c>
      <c r="Q15" s="54"/>
    </row>
    <row r="16" spans="1:17" x14ac:dyDescent="0.25">
      <c r="A16" s="54"/>
      <c r="B16" s="129">
        <v>9</v>
      </c>
      <c r="C16" s="125" t="s">
        <v>177</v>
      </c>
      <c r="D16" s="125" t="s">
        <v>74</v>
      </c>
      <c r="E16" s="125" t="s">
        <v>74</v>
      </c>
      <c r="F16" s="125" t="s">
        <v>83</v>
      </c>
      <c r="G16" s="125" t="s">
        <v>17</v>
      </c>
      <c r="H16" s="125">
        <v>0.12</v>
      </c>
      <c r="I16" s="125" t="s">
        <v>146</v>
      </c>
      <c r="J16" s="125" t="s">
        <v>121</v>
      </c>
      <c r="K16" s="125" t="s">
        <v>73</v>
      </c>
      <c r="L16" s="125" t="s">
        <v>122</v>
      </c>
      <c r="M16" s="125" t="s">
        <v>17</v>
      </c>
      <c r="N16" s="125" t="s">
        <v>190</v>
      </c>
      <c r="O16" s="126">
        <v>45251</v>
      </c>
      <c r="P16" s="126">
        <v>45454</v>
      </c>
      <c r="Q16" s="54"/>
    </row>
    <row r="17" spans="1:17" x14ac:dyDescent="0.25">
      <c r="A17" s="54"/>
      <c r="B17" s="130">
        <v>10</v>
      </c>
      <c r="C17" s="132" t="s">
        <v>177</v>
      </c>
      <c r="D17" s="132" t="s">
        <v>116</v>
      </c>
      <c r="E17" s="132" t="s">
        <v>140</v>
      </c>
      <c r="F17" s="132" t="s">
        <v>46</v>
      </c>
      <c r="G17" s="132" t="s">
        <v>17</v>
      </c>
      <c r="H17" s="130">
        <v>0.19900000000000001</v>
      </c>
      <c r="I17" s="132" t="s">
        <v>180</v>
      </c>
      <c r="J17" s="132" t="s">
        <v>123</v>
      </c>
      <c r="K17" s="132" t="s">
        <v>124</v>
      </c>
      <c r="L17" s="132" t="s">
        <v>125</v>
      </c>
      <c r="M17" s="132" t="s">
        <v>17</v>
      </c>
      <c r="N17" s="132" t="s">
        <v>191</v>
      </c>
      <c r="O17" s="131">
        <v>45275</v>
      </c>
      <c r="P17" s="131">
        <v>45275</v>
      </c>
      <c r="Q17" s="54"/>
    </row>
    <row r="18" spans="1:17" x14ac:dyDescent="0.25">
      <c r="A18" s="54"/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65"/>
      <c r="P18" s="65"/>
      <c r="Q18" s="54"/>
    </row>
    <row r="19" spans="1:17" x14ac:dyDescent="0.25">
      <c r="A19" s="54"/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</row>
  </sheetData>
  <mergeCells count="3">
    <mergeCell ref="B6:H6"/>
    <mergeCell ref="O6:P6"/>
    <mergeCell ref="F4:H4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2985FB-00BA-41A6-9208-7E69B85D72BB}">
  <dimension ref="A1:AL131"/>
  <sheetViews>
    <sheetView zoomScale="85" zoomScaleNormal="85" workbookViewId="0">
      <selection activeCell="B2" sqref="B2:W2"/>
    </sheetView>
  </sheetViews>
  <sheetFormatPr defaultColWidth="0" defaultRowHeight="0" customHeight="1" zeroHeight="1" x14ac:dyDescent="0.25"/>
  <cols>
    <col min="1" max="1" width="5.7109375" style="10" customWidth="1"/>
    <col min="2" max="5" width="16.7109375" style="10" customWidth="1"/>
    <col min="6" max="6" width="16.5703125" style="10" customWidth="1"/>
    <col min="7" max="9" width="16.7109375" style="10" customWidth="1"/>
    <col min="10" max="10" width="17.140625" style="10" customWidth="1"/>
    <col min="11" max="23" width="16.7109375" style="10" customWidth="1"/>
    <col min="24" max="24" width="5.7109375" style="10" customWidth="1"/>
    <col min="25" max="25" width="10.5703125" style="10" hidden="1" customWidth="1"/>
    <col min="26" max="26" width="9.140625" style="10" hidden="1" customWidth="1"/>
    <col min="27" max="27" width="10" style="10" hidden="1" customWidth="1"/>
    <col min="28" max="28" width="9.140625" style="10" hidden="1" customWidth="1"/>
    <col min="29" max="29" width="18.7109375" style="10" hidden="1" customWidth="1"/>
    <col min="30" max="30" width="10.5703125" style="10" hidden="1" customWidth="1"/>
    <col min="31" max="31" width="9.140625" style="10" hidden="1" customWidth="1"/>
    <col min="32" max="32" width="10" style="10" hidden="1" customWidth="1"/>
    <col min="33" max="33" width="9.140625" style="10" hidden="1" customWidth="1"/>
    <col min="34" max="38" width="18.7109375" style="10" hidden="1" customWidth="1"/>
    <col min="39" max="16384" width="9.140625" style="10" hidden="1"/>
  </cols>
  <sheetData>
    <row r="1" spans="1:24" ht="15" x14ac:dyDescent="0.25"/>
    <row r="2" spans="1:24" s="21" customFormat="1" ht="46.5" customHeight="1" x14ac:dyDescent="0.25">
      <c r="A2" s="10"/>
      <c r="B2" s="139" t="s">
        <v>106</v>
      </c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/>
      <c r="O2" s="139"/>
      <c r="P2" s="139"/>
      <c r="Q2" s="139"/>
      <c r="R2" s="139"/>
      <c r="S2" s="139"/>
      <c r="T2" s="139"/>
      <c r="U2" s="139"/>
      <c r="V2" s="139"/>
      <c r="W2" s="139"/>
      <c r="X2" s="10"/>
    </row>
    <row r="3" spans="1:24" s="21" customFormat="1" ht="9" customHeight="1" thickBot="1" x14ac:dyDescent="0.3">
      <c r="A3" s="10"/>
      <c r="B3" s="140"/>
      <c r="C3" s="140"/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  <c r="P3" s="140"/>
      <c r="Q3" s="140"/>
      <c r="R3" s="140"/>
      <c r="S3" s="140"/>
      <c r="T3" s="140"/>
      <c r="U3" s="140"/>
      <c r="V3" s="140"/>
      <c r="W3" s="140"/>
      <c r="X3" s="10"/>
    </row>
    <row r="4" spans="1:24" s="21" customFormat="1" ht="15.75" thickBot="1" x14ac:dyDescent="0.3">
      <c r="A4" s="10"/>
      <c r="B4" s="147" t="s">
        <v>175</v>
      </c>
      <c r="C4" s="148"/>
      <c r="D4" s="149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3"/>
      <c r="X4" s="10"/>
    </row>
    <row r="5" spans="1:24" s="21" customFormat="1" ht="15" x14ac:dyDescent="0.25">
      <c r="A5" s="10"/>
      <c r="B5" s="24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71"/>
      <c r="O5" s="71"/>
      <c r="P5" s="71"/>
      <c r="Q5" s="71"/>
      <c r="R5" s="71"/>
      <c r="S5" s="71"/>
      <c r="T5" s="22"/>
      <c r="U5" s="22"/>
      <c r="V5" s="22"/>
      <c r="W5" s="23"/>
      <c r="X5" s="10"/>
    </row>
    <row r="6" spans="1:24" s="21" customFormat="1" ht="15" x14ac:dyDescent="0.25">
      <c r="A6" s="10"/>
      <c r="B6" s="24"/>
      <c r="C6" s="22"/>
      <c r="D6" s="22"/>
      <c r="E6" s="25">
        <f>DATE(E8, 1, 1)</f>
        <v>40179</v>
      </c>
      <c r="F6" s="25">
        <f t="shared" ref="F6:U6" si="0">DATE(F8, 1, 1)</f>
        <v>40544</v>
      </c>
      <c r="G6" s="25">
        <f t="shared" si="0"/>
        <v>40909</v>
      </c>
      <c r="H6" s="25">
        <f t="shared" si="0"/>
        <v>41275</v>
      </c>
      <c r="I6" s="25">
        <f t="shared" si="0"/>
        <v>41640</v>
      </c>
      <c r="J6" s="25">
        <f t="shared" si="0"/>
        <v>42005</v>
      </c>
      <c r="K6" s="25">
        <f t="shared" si="0"/>
        <v>42370</v>
      </c>
      <c r="L6" s="25">
        <f t="shared" si="0"/>
        <v>42736</v>
      </c>
      <c r="M6" s="25">
        <f t="shared" si="0"/>
        <v>43101</v>
      </c>
      <c r="N6" s="25">
        <f t="shared" si="0"/>
        <v>43466</v>
      </c>
      <c r="O6" s="25">
        <f t="shared" si="0"/>
        <v>43831</v>
      </c>
      <c r="P6" s="25">
        <f t="shared" si="0"/>
        <v>44197</v>
      </c>
      <c r="Q6" s="25">
        <f t="shared" si="0"/>
        <v>44562</v>
      </c>
      <c r="R6" s="25">
        <f t="shared" si="0"/>
        <v>44927</v>
      </c>
      <c r="S6" s="25">
        <f t="shared" si="0"/>
        <v>45292</v>
      </c>
      <c r="T6" s="25">
        <f t="shared" si="0"/>
        <v>45658</v>
      </c>
      <c r="U6" s="25">
        <f t="shared" si="0"/>
        <v>46023</v>
      </c>
      <c r="V6" s="25"/>
      <c r="W6" s="23"/>
      <c r="X6" s="10"/>
    </row>
    <row r="7" spans="1:24" s="21" customFormat="1" ht="15" x14ac:dyDescent="0.25">
      <c r="A7" s="10"/>
      <c r="B7" s="24"/>
      <c r="C7" s="22"/>
      <c r="D7" s="22"/>
      <c r="E7" s="25">
        <f>DATE(E8, 12, 31)</f>
        <v>40543</v>
      </c>
      <c r="F7" s="25">
        <f t="shared" ref="F7:U7" si="1">DATE(F8, 12, 31)</f>
        <v>40908</v>
      </c>
      <c r="G7" s="25">
        <f t="shared" si="1"/>
        <v>41274</v>
      </c>
      <c r="H7" s="25">
        <f t="shared" si="1"/>
        <v>41639</v>
      </c>
      <c r="I7" s="25">
        <f t="shared" si="1"/>
        <v>42004</v>
      </c>
      <c r="J7" s="25">
        <f t="shared" si="1"/>
        <v>42369</v>
      </c>
      <c r="K7" s="25">
        <f t="shared" si="1"/>
        <v>42735</v>
      </c>
      <c r="L7" s="25">
        <f t="shared" si="1"/>
        <v>43100</v>
      </c>
      <c r="M7" s="25">
        <f t="shared" si="1"/>
        <v>43465</v>
      </c>
      <c r="N7" s="25">
        <f t="shared" si="1"/>
        <v>43830</v>
      </c>
      <c r="O7" s="25">
        <f t="shared" si="1"/>
        <v>44196</v>
      </c>
      <c r="P7" s="25">
        <f t="shared" si="1"/>
        <v>44561</v>
      </c>
      <c r="Q7" s="25">
        <f t="shared" si="1"/>
        <v>44926</v>
      </c>
      <c r="R7" s="25">
        <f t="shared" si="1"/>
        <v>45291</v>
      </c>
      <c r="S7" s="25">
        <f t="shared" si="1"/>
        <v>45657</v>
      </c>
      <c r="T7" s="25">
        <f t="shared" si="1"/>
        <v>46022</v>
      </c>
      <c r="U7" s="25">
        <f t="shared" si="1"/>
        <v>46387</v>
      </c>
      <c r="V7" s="35"/>
      <c r="W7" s="23"/>
      <c r="X7" s="10"/>
    </row>
    <row r="8" spans="1:24" s="21" customFormat="1" ht="19.5" thickBot="1" x14ac:dyDescent="0.3">
      <c r="A8" s="10"/>
      <c r="B8" s="24"/>
      <c r="C8" s="22"/>
      <c r="D8" s="22"/>
      <c r="E8" s="26">
        <v>2010</v>
      </c>
      <c r="F8" s="26">
        <v>2011</v>
      </c>
      <c r="G8" s="26">
        <v>2012</v>
      </c>
      <c r="H8" s="26">
        <v>2013</v>
      </c>
      <c r="I8" s="26">
        <v>2014</v>
      </c>
      <c r="J8" s="26">
        <v>2015</v>
      </c>
      <c r="K8" s="26">
        <v>2016</v>
      </c>
      <c r="L8" s="26">
        <v>2017</v>
      </c>
      <c r="M8" s="26">
        <v>2018</v>
      </c>
      <c r="N8" s="26">
        <v>2019</v>
      </c>
      <c r="O8" s="26">
        <v>2020</v>
      </c>
      <c r="P8" s="26">
        <v>2021</v>
      </c>
      <c r="Q8" s="26">
        <v>2022</v>
      </c>
      <c r="R8" s="26">
        <v>2023</v>
      </c>
      <c r="S8" s="26">
        <v>2024</v>
      </c>
      <c r="T8" s="26">
        <v>2025</v>
      </c>
      <c r="U8" s="26">
        <v>2026</v>
      </c>
      <c r="V8" s="28" t="s">
        <v>43</v>
      </c>
      <c r="W8" s="23"/>
      <c r="X8" s="10"/>
    </row>
    <row r="9" spans="1:24" s="21" customFormat="1" ht="29.25" customHeight="1" thickTop="1" x14ac:dyDescent="0.25">
      <c r="A9" s="10"/>
      <c r="B9" s="24"/>
      <c r="C9" s="141" t="s">
        <v>95</v>
      </c>
      <c r="D9" s="29" t="s">
        <v>37</v>
      </c>
      <c r="E9" s="30">
        <f>COUNTIFS(Farmy!$Q:$Q,"&gt;="&amp;E6,Farmy!$Q:$Q,"&lt;="&amp;E7)</f>
        <v>0</v>
      </c>
      <c r="F9" s="30">
        <f>COUNTIFS(Farmy!$Q:$Q,"&gt;="&amp;F6,Farmy!$Q:$Q,"&lt;="&amp;F7)</f>
        <v>0</v>
      </c>
      <c r="G9" s="30">
        <f>COUNTIFS(Farmy!$Q:$Q,"&gt;="&amp;G6,Farmy!$Q:$Q,"&lt;="&amp;G7)</f>
        <v>0</v>
      </c>
      <c r="H9" s="30">
        <f>COUNTIFS(Farmy!$Q:$Q,"&gt;="&amp;H6,Farmy!$Q:$Q,"&lt;="&amp;H7)</f>
        <v>0</v>
      </c>
      <c r="I9" s="30">
        <f>COUNTIFS(Farmy!$Q:$Q,"&gt;="&amp;I6,Farmy!$Q:$Q,"&lt;="&amp;I7)</f>
        <v>0</v>
      </c>
      <c r="J9" s="30">
        <f>COUNTIFS(Farmy!$Q:$Q,"&gt;="&amp;J6,Farmy!$Q:$Q,"&lt;="&amp;J7)</f>
        <v>0</v>
      </c>
      <c r="K9" s="30">
        <f>COUNTIFS(Farmy!$Q:$Q,"&gt;="&amp;K6,Farmy!$Q:$Q,"&lt;="&amp;K7)</f>
        <v>0</v>
      </c>
      <c r="L9" s="30">
        <f>COUNTIFS(Farmy!$Q:$Q,"&gt;="&amp;L6,Farmy!$Q:$Q,"&lt;="&amp;L7)</f>
        <v>0</v>
      </c>
      <c r="M9" s="30">
        <f>COUNTIFS(Farmy!$Q:$Q,"&gt;="&amp;M6,Farmy!$Q:$Q,"&lt;="&amp;M7)</f>
        <v>0</v>
      </c>
      <c r="N9" s="30">
        <f>COUNTIFS(Farmy!$Q:$Q,"&gt;="&amp;N6,Farmy!$Q:$Q,"&lt;="&amp;N7)</f>
        <v>0</v>
      </c>
      <c r="O9" s="30">
        <f>COUNTIFS(Farmy!$Q:$Q,"&gt;="&amp;O6,Farmy!$Q:$Q,"&lt;="&amp;O7)</f>
        <v>0</v>
      </c>
      <c r="P9" s="30">
        <f>COUNTIFS(Farmy!$Q:$Q,"&gt;="&amp;P6,Farmy!$Q:$Q,"&lt;="&amp;P7)</f>
        <v>2</v>
      </c>
      <c r="Q9" s="30">
        <f>COUNTIFS(Farmy!$Q:$Q,"&gt;="&amp;Q6,Farmy!$Q:$Q,"&lt;="&amp;Q7)</f>
        <v>1</v>
      </c>
      <c r="R9" s="30">
        <f>COUNTIFS(Farmy!$Q:$Q,"&gt;="&amp;R6,Farmy!$Q:$Q,"&lt;="&amp;R7)</f>
        <v>0</v>
      </c>
      <c r="S9" s="30">
        <f>COUNTIFS(Farmy!$Q:$Q,"&gt;="&amp;S6,Farmy!$Q:$Q,"&lt;="&amp;S7)</f>
        <v>1</v>
      </c>
      <c r="T9" s="30">
        <f>COUNTIFS(Farmy!$Q:$Q,"&gt;="&amp;T6,Farmy!$Q:$Q,"&lt;="&amp;T7)</f>
        <v>1</v>
      </c>
      <c r="U9" s="30">
        <f>COUNTIFS(Farmy!$Q:$Q,"&gt;="&amp;U6,Farmy!$Q:$Q,"&lt;="&amp;U7)</f>
        <v>5</v>
      </c>
      <c r="V9" s="72">
        <f>COUNT(Farmy!Q:Q)</f>
        <v>10</v>
      </c>
      <c r="W9" s="23"/>
      <c r="X9" s="10"/>
    </row>
    <row r="10" spans="1:24" s="21" customFormat="1" ht="25.5" customHeight="1" thickBot="1" x14ac:dyDescent="0.3">
      <c r="A10" s="10"/>
      <c r="B10" s="24"/>
      <c r="C10" s="142"/>
      <c r="D10" s="31" t="s">
        <v>38</v>
      </c>
      <c r="E10" s="32">
        <f>SUMIFS(Farmy!$H:$H,Farmy!$Q:$Q,"&gt;="&amp;E6,Farmy!$Q:$Q,"&lt;="&amp;E7)</f>
        <v>0</v>
      </c>
      <c r="F10" s="32">
        <f>SUMIFS(Farmy!$H:$H,Farmy!$Q:$Q,"&gt;="&amp;F6,Farmy!$Q:$Q,"&lt;="&amp;F7)</f>
        <v>0</v>
      </c>
      <c r="G10" s="32">
        <f>SUMIFS(Farmy!$H:$H,Farmy!$Q:$Q,"&gt;="&amp;G6,Farmy!$Q:$Q,"&lt;="&amp;G7)</f>
        <v>0</v>
      </c>
      <c r="H10" s="32">
        <f>SUMIFS(Farmy!$H:$H,Farmy!$Q:$Q,"&gt;="&amp;H6,Farmy!$Q:$Q,"&lt;="&amp;H7)</f>
        <v>0</v>
      </c>
      <c r="I10" s="32">
        <f>SUMIFS(Farmy!$H:$H,Farmy!$Q:$Q,"&gt;="&amp;I6,Farmy!$Q:$Q,"&lt;="&amp;I7)</f>
        <v>0</v>
      </c>
      <c r="J10" s="32">
        <f>SUMIFS(Farmy!$H:$H,Farmy!$Q:$Q,"&gt;="&amp;J6,Farmy!$Q:$Q,"&lt;="&amp;J7)</f>
        <v>0</v>
      </c>
      <c r="K10" s="32">
        <f>SUMIFS(Farmy!$H:$H,Farmy!$Q:$Q,"&gt;="&amp;K6,Farmy!$Q:$Q,"&lt;="&amp;K7)</f>
        <v>0</v>
      </c>
      <c r="L10" s="32">
        <f>SUMIFS(Farmy!$H:$H,Farmy!$Q:$Q,"&gt;="&amp;L6,Farmy!$Q:$Q,"&lt;="&amp;L7)</f>
        <v>0</v>
      </c>
      <c r="M10" s="32">
        <f>SUMIFS(Farmy!$H:$H,Farmy!$Q:$Q,"&gt;="&amp;M6,Farmy!$Q:$Q,"&lt;="&amp;M7)</f>
        <v>0</v>
      </c>
      <c r="N10" s="32">
        <f>SUMIFS(Farmy!$H:$H,Farmy!$Q:$Q,"&gt;="&amp;N6,Farmy!$Q:$Q,"&lt;="&amp;N7)</f>
        <v>0</v>
      </c>
      <c r="O10" s="32">
        <f>SUMIFS(Farmy!$H:$H,Farmy!$Q:$Q,"&gt;="&amp;O6,Farmy!$Q:$Q,"&lt;="&amp;O7)</f>
        <v>0</v>
      </c>
      <c r="P10" s="32">
        <f>SUMIFS(Farmy!$H:$H,Farmy!$Q:$Q,"&gt;="&amp;P6,Farmy!$Q:$Q,"&lt;="&amp;P7)</f>
        <v>3.7080000000000002</v>
      </c>
      <c r="Q10" s="32">
        <f>SUMIFS(Farmy!$H:$H,Farmy!$Q:$Q,"&gt;="&amp;Q6,Farmy!$Q:$Q,"&lt;="&amp;Q7)</f>
        <v>7.1318400000000004</v>
      </c>
      <c r="R10" s="32">
        <f>SUMIFS(Farmy!$H:$H,Farmy!$Q:$Q,"&gt;="&amp;R6,Farmy!$Q:$Q,"&lt;="&amp;R7)</f>
        <v>0</v>
      </c>
      <c r="S10" s="32">
        <f>SUMIFS(Farmy!$H:$H,Farmy!$Q:$Q,"&gt;="&amp;S6,Farmy!$Q:$Q,"&lt;="&amp;S7)</f>
        <v>1.0029999999999999</v>
      </c>
      <c r="T10" s="32">
        <f>SUMIFS(Farmy!$H:$H,Farmy!$Q:$Q,"&gt;="&amp;T6,Farmy!$Q:$Q,"&lt;="&amp;T7)</f>
        <v>4.9989999999999997</v>
      </c>
      <c r="U10" s="32">
        <f>SUMIFS(Farmy!$H:$H,Farmy!$Q:$Q,"&gt;="&amp;U6,Farmy!$Q:$Q,"&lt;="&amp;U7)</f>
        <v>17.842849999999999</v>
      </c>
      <c r="V10" s="73">
        <f>SUM(Farmy!H:H)</f>
        <v>34.684690000000003</v>
      </c>
      <c r="W10" s="23"/>
      <c r="X10" s="10"/>
    </row>
    <row r="11" spans="1:24" s="21" customFormat="1" ht="15" x14ac:dyDescent="0.25">
      <c r="A11" s="10"/>
      <c r="B11" s="24"/>
      <c r="C11" s="22"/>
      <c r="D11" s="81" t="s">
        <v>97</v>
      </c>
      <c r="E11" s="35" t="str">
        <f t="shared" ref="E11:U11" si="2">IFERROR(E10/E9,"-")</f>
        <v>-</v>
      </c>
      <c r="F11" s="35" t="str">
        <f t="shared" si="2"/>
        <v>-</v>
      </c>
      <c r="G11" s="35" t="str">
        <f t="shared" si="2"/>
        <v>-</v>
      </c>
      <c r="H11" s="35" t="str">
        <f t="shared" si="2"/>
        <v>-</v>
      </c>
      <c r="I11" s="35" t="str">
        <f t="shared" si="2"/>
        <v>-</v>
      </c>
      <c r="J11" s="35" t="str">
        <f t="shared" si="2"/>
        <v>-</v>
      </c>
      <c r="K11" s="35" t="str">
        <f t="shared" si="2"/>
        <v>-</v>
      </c>
      <c r="L11" s="35" t="str">
        <f t="shared" si="2"/>
        <v>-</v>
      </c>
      <c r="M11" s="35" t="str">
        <f t="shared" si="2"/>
        <v>-</v>
      </c>
      <c r="N11" s="35" t="str">
        <f t="shared" si="2"/>
        <v>-</v>
      </c>
      <c r="O11" s="35" t="str">
        <f t="shared" si="2"/>
        <v>-</v>
      </c>
      <c r="P11" s="35">
        <f t="shared" si="2"/>
        <v>1.8540000000000001</v>
      </c>
      <c r="Q11" s="35">
        <f t="shared" si="2"/>
        <v>7.1318400000000004</v>
      </c>
      <c r="R11" s="35" t="str">
        <f t="shared" si="2"/>
        <v>-</v>
      </c>
      <c r="S11" s="35">
        <f t="shared" si="2"/>
        <v>1.0029999999999999</v>
      </c>
      <c r="T11" s="35">
        <f t="shared" si="2"/>
        <v>4.9989999999999997</v>
      </c>
      <c r="U11" s="35">
        <f t="shared" si="2"/>
        <v>3.5685699999999998</v>
      </c>
      <c r="V11" s="35">
        <f>V10/V9</f>
        <v>3.4684690000000002</v>
      </c>
      <c r="W11" s="23"/>
      <c r="X11" s="10"/>
    </row>
    <row r="12" spans="1:24" s="21" customFormat="1" ht="15" x14ac:dyDescent="0.25">
      <c r="A12" s="10"/>
      <c r="B12" s="24"/>
      <c r="C12" s="22"/>
      <c r="D12" s="22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35"/>
      <c r="W12" s="23"/>
      <c r="X12" s="10"/>
    </row>
    <row r="13" spans="1:24" s="21" customFormat="1" ht="19.5" thickBot="1" x14ac:dyDescent="0.3">
      <c r="A13" s="10"/>
      <c r="B13" s="24"/>
      <c r="C13" s="22"/>
      <c r="D13" s="22"/>
      <c r="E13" s="26">
        <v>2010</v>
      </c>
      <c r="F13" s="26">
        <v>2011</v>
      </c>
      <c r="G13" s="26">
        <v>2012</v>
      </c>
      <c r="H13" s="26">
        <v>2013</v>
      </c>
      <c r="I13" s="26">
        <v>2014</v>
      </c>
      <c r="J13" s="26">
        <v>2015</v>
      </c>
      <c r="K13" s="26">
        <v>2016</v>
      </c>
      <c r="L13" s="26">
        <v>2017</v>
      </c>
      <c r="M13" s="26">
        <v>2018</v>
      </c>
      <c r="N13" s="26">
        <v>2019</v>
      </c>
      <c r="O13" s="26">
        <v>2020</v>
      </c>
      <c r="P13" s="26">
        <v>2021</v>
      </c>
      <c r="Q13" s="26">
        <v>2022</v>
      </c>
      <c r="R13" s="26">
        <v>2023</v>
      </c>
      <c r="S13" s="26">
        <v>2024</v>
      </c>
      <c r="T13" s="26">
        <v>2025</v>
      </c>
      <c r="U13" s="26">
        <v>2026</v>
      </c>
      <c r="V13" s="28" t="s">
        <v>43</v>
      </c>
      <c r="W13" s="23"/>
      <c r="X13" s="10"/>
    </row>
    <row r="14" spans="1:24" s="21" customFormat="1" ht="28.5" customHeight="1" thickTop="1" x14ac:dyDescent="0.25">
      <c r="A14" s="10"/>
      <c r="B14" s="24"/>
      <c r="C14" s="141" t="s">
        <v>96</v>
      </c>
      <c r="D14" s="29" t="s">
        <v>37</v>
      </c>
      <c r="E14" s="30">
        <f>COUNTIFS('Małe instalacje'!$P:$P,"&gt;="&amp;E6,'Małe instalacje'!$P:$P,"&lt;="&amp;E7)</f>
        <v>0</v>
      </c>
      <c r="F14" s="30">
        <f>COUNTIFS('Małe instalacje'!$P:$P,"&gt;="&amp;F6,'Małe instalacje'!$P:$P,"&lt;="&amp;F7)</f>
        <v>0</v>
      </c>
      <c r="G14" s="30">
        <f>COUNTIFS('Małe instalacje'!$P:$P,"&gt;="&amp;G6,'Małe instalacje'!$P:$P,"&lt;="&amp;G7)</f>
        <v>0</v>
      </c>
      <c r="H14" s="30">
        <f>COUNTIFS('Małe instalacje'!$P:$P,"&gt;="&amp;H6,'Małe instalacje'!$P:$P,"&lt;="&amp;H7)</f>
        <v>0</v>
      </c>
      <c r="I14" s="30">
        <f>COUNTIFS('Małe instalacje'!$P:$P,"&gt;="&amp;I6,'Małe instalacje'!$P:$P,"&lt;="&amp;I7)</f>
        <v>0</v>
      </c>
      <c r="J14" s="30">
        <f>COUNTIFS('Małe instalacje'!$P:$P,"&gt;="&amp;J6,'Małe instalacje'!$P:$P,"&lt;="&amp;J7)</f>
        <v>0</v>
      </c>
      <c r="K14" s="30">
        <f>COUNTIFS('Małe instalacje'!$P:$P,"&gt;="&amp;K6,'Małe instalacje'!$P:$P,"&lt;="&amp;K7)</f>
        <v>0</v>
      </c>
      <c r="L14" s="30">
        <f>COUNTIFS('Małe instalacje'!$P:$P,"&gt;="&amp;L6,'Małe instalacje'!$P:$P,"&lt;="&amp;L7)</f>
        <v>0</v>
      </c>
      <c r="M14" s="30">
        <f>COUNTIFS('Małe instalacje'!$P:$P,"&gt;="&amp;M6,'Małe instalacje'!$P:$P,"&lt;="&amp;M7)</f>
        <v>0</v>
      </c>
      <c r="N14" s="30">
        <f>COUNTIFS('Małe instalacje'!$P:$P,"&gt;="&amp;N6,'Małe instalacje'!$P:$P,"&lt;="&amp;N7)</f>
        <v>0</v>
      </c>
      <c r="O14" s="30">
        <f>COUNTIFS('Małe instalacje'!$P:$P,"&gt;="&amp;O6,'Małe instalacje'!$P:$P,"&lt;="&amp;O7)</f>
        <v>0</v>
      </c>
      <c r="P14" s="30">
        <f>COUNTIFS('Małe instalacje'!$P:$P,"&gt;="&amp;P6,'Małe instalacje'!$P:$P,"&lt;="&amp;P7)</f>
        <v>0</v>
      </c>
      <c r="Q14" s="30">
        <f>COUNTIFS('Małe instalacje'!$P:$P,"&gt;="&amp;Q6,'Małe instalacje'!$P:$P,"&lt;="&amp;Q7)</f>
        <v>0</v>
      </c>
      <c r="R14" s="30">
        <f>COUNTIFS('Małe instalacje'!$P:$P,"&gt;="&amp;R6,'Małe instalacje'!$P:$P,"&lt;="&amp;R7)</f>
        <v>2</v>
      </c>
      <c r="S14" s="30">
        <f>COUNTIFS('Małe instalacje'!$P:$P,"&gt;="&amp;S6,'Małe instalacje'!$P:$P,"&lt;="&amp;S7)</f>
        <v>7</v>
      </c>
      <c r="T14" s="30">
        <f>COUNTIFS('Małe instalacje'!$P:$P,"&gt;="&amp;T6,'Małe instalacje'!$P:$P,"&lt;="&amp;T7)</f>
        <v>0</v>
      </c>
      <c r="U14" s="30">
        <f>COUNTIFS('Małe instalacje'!$P:$P,"&gt;="&amp;U6,'Małe instalacje'!$P:$P,"&lt;="&amp;U7)</f>
        <v>1</v>
      </c>
      <c r="V14" s="72">
        <f>COUNT('Małe instalacje'!H:H)</f>
        <v>10</v>
      </c>
      <c r="W14" s="23"/>
      <c r="X14" s="10"/>
    </row>
    <row r="15" spans="1:24" s="21" customFormat="1" ht="25.5" customHeight="1" thickBot="1" x14ac:dyDescent="0.3">
      <c r="A15" s="10"/>
      <c r="B15" s="24"/>
      <c r="C15" s="142"/>
      <c r="D15" s="31" t="s">
        <v>38</v>
      </c>
      <c r="E15" s="32">
        <f>SUMIFS('Małe instalacje'!$H:$H,'Małe instalacje'!$P:$P,"&gt;="&amp;E6,'Małe instalacje'!$P:$P,"&lt;="&amp;E7)</f>
        <v>0</v>
      </c>
      <c r="F15" s="32">
        <f>SUMIFS('Małe instalacje'!$H:$H,'Małe instalacje'!$P:$P,"&gt;="&amp;F6,'Małe instalacje'!$P:$P,"&lt;="&amp;F7)</f>
        <v>0</v>
      </c>
      <c r="G15" s="32">
        <f>SUMIFS('Małe instalacje'!$H:$H,'Małe instalacje'!$P:$P,"&gt;="&amp;G6,'Małe instalacje'!$P:$P,"&lt;="&amp;G7)</f>
        <v>0</v>
      </c>
      <c r="H15" s="32">
        <f>SUMIFS('Małe instalacje'!$H:$H,'Małe instalacje'!$P:$P,"&gt;="&amp;H6,'Małe instalacje'!$P:$P,"&lt;="&amp;H7)</f>
        <v>0</v>
      </c>
      <c r="I15" s="32">
        <f>SUMIFS('Małe instalacje'!$H:$H,'Małe instalacje'!$P:$P,"&gt;="&amp;I6,'Małe instalacje'!$P:$P,"&lt;="&amp;I7)</f>
        <v>0</v>
      </c>
      <c r="J15" s="32">
        <f>SUMIFS('Małe instalacje'!$H:$H,'Małe instalacje'!$P:$P,"&gt;="&amp;J6,'Małe instalacje'!$P:$P,"&lt;="&amp;J7)</f>
        <v>0</v>
      </c>
      <c r="K15" s="32">
        <f>SUMIFS('Małe instalacje'!$H:$H,'Małe instalacje'!$P:$P,"&gt;="&amp;K6,'Małe instalacje'!$P:$P,"&lt;="&amp;K7)</f>
        <v>0</v>
      </c>
      <c r="L15" s="32">
        <f>SUMIFS('Małe instalacje'!$H:$H,'Małe instalacje'!$P:$P,"&gt;="&amp;L6,'Małe instalacje'!$P:$P,"&lt;="&amp;L7)</f>
        <v>0</v>
      </c>
      <c r="M15" s="32">
        <f>SUMIFS('Małe instalacje'!$H:$H,'Małe instalacje'!$P:$P,"&gt;="&amp;M6,'Małe instalacje'!$P:$P,"&lt;="&amp;M7)</f>
        <v>0</v>
      </c>
      <c r="N15" s="32">
        <f>SUMIFS('Małe instalacje'!$H:$H,'Małe instalacje'!$P:$P,"&gt;="&amp;N6,'Małe instalacje'!$P:$P,"&lt;="&amp;N7)</f>
        <v>0</v>
      </c>
      <c r="O15" s="32">
        <f>SUMIFS('Małe instalacje'!$H:$H,'Małe instalacje'!$P:$P,"&gt;="&amp;O6,'Małe instalacje'!$P:$P,"&lt;="&amp;O7)</f>
        <v>0</v>
      </c>
      <c r="P15" s="32">
        <f>SUMIFS('Małe instalacje'!$H:$H,'Małe instalacje'!$P:$P,"&gt;="&amp;P6,'Małe instalacje'!$P:$P,"&lt;="&amp;P7)</f>
        <v>0</v>
      </c>
      <c r="Q15" s="32">
        <f>SUMIFS('Małe instalacje'!$H:$H,'Małe instalacje'!$P:$P,"&gt;="&amp;Q6,'Małe instalacje'!$P:$P,"&lt;="&amp;Q7)</f>
        <v>0</v>
      </c>
      <c r="R15" s="32">
        <f>SUMIFS('Małe instalacje'!$H:$H,'Małe instalacje'!$P:$P,"&gt;="&amp;R6,'Małe instalacje'!$P:$P,"&lt;="&amp;R7)</f>
        <v>0.314</v>
      </c>
      <c r="S15" s="32">
        <f>SUMIFS('Małe instalacje'!$H:$H,'Małe instalacje'!$P:$P,"&gt;="&amp;S6,'Małe instalacje'!$P:$P,"&lt;="&amp;S7)</f>
        <v>3.8050000000000002</v>
      </c>
      <c r="T15" s="32">
        <f>SUMIFS('Małe instalacje'!$H:$H,'Małe instalacje'!$P:$P,"&gt;="&amp;T6,'Małe instalacje'!$P:$P,"&lt;="&amp;T7)</f>
        <v>0</v>
      </c>
      <c r="U15" s="32">
        <f>SUMIFS('Małe instalacje'!$H:$H,'Małe instalacje'!$P:$P,"&gt;="&amp;U6,'Małe instalacje'!$P:$P,"&lt;="&amp;U7)</f>
        <v>0.99199999999999999</v>
      </c>
      <c r="V15" s="73">
        <f>SUM('Małe instalacje'!H:H)</f>
        <v>5.1110000000000007</v>
      </c>
      <c r="W15" s="23"/>
      <c r="X15" s="10"/>
    </row>
    <row r="16" spans="1:24" s="21" customFormat="1" ht="15" x14ac:dyDescent="0.25">
      <c r="A16" s="10"/>
      <c r="B16" s="24"/>
      <c r="C16" s="22"/>
      <c r="D16" s="81" t="s">
        <v>97</v>
      </c>
      <c r="E16" s="80" t="str">
        <f t="shared" ref="E16:U16" si="3">IFERROR(E15/E14,"-")</f>
        <v>-</v>
      </c>
      <c r="F16" s="80" t="str">
        <f t="shared" si="3"/>
        <v>-</v>
      </c>
      <c r="G16" s="80" t="str">
        <f t="shared" si="3"/>
        <v>-</v>
      </c>
      <c r="H16" s="80" t="str">
        <f t="shared" si="3"/>
        <v>-</v>
      </c>
      <c r="I16" s="80" t="str">
        <f t="shared" si="3"/>
        <v>-</v>
      </c>
      <c r="J16" s="80" t="str">
        <f t="shared" si="3"/>
        <v>-</v>
      </c>
      <c r="K16" s="80" t="str">
        <f t="shared" si="3"/>
        <v>-</v>
      </c>
      <c r="L16" s="80" t="str">
        <f t="shared" si="3"/>
        <v>-</v>
      </c>
      <c r="M16" s="80" t="str">
        <f t="shared" si="3"/>
        <v>-</v>
      </c>
      <c r="N16" s="80" t="str">
        <f t="shared" si="3"/>
        <v>-</v>
      </c>
      <c r="O16" s="80" t="str">
        <f t="shared" si="3"/>
        <v>-</v>
      </c>
      <c r="P16" s="80" t="str">
        <f t="shared" si="3"/>
        <v>-</v>
      </c>
      <c r="Q16" s="80" t="str">
        <f t="shared" si="3"/>
        <v>-</v>
      </c>
      <c r="R16" s="80">
        <f t="shared" si="3"/>
        <v>0.157</v>
      </c>
      <c r="S16" s="80">
        <f t="shared" si="3"/>
        <v>0.54357142857142859</v>
      </c>
      <c r="T16" s="80" t="str">
        <f t="shared" si="3"/>
        <v>-</v>
      </c>
      <c r="U16" s="80">
        <f t="shared" si="3"/>
        <v>0.99199999999999999</v>
      </c>
      <c r="V16" s="35">
        <f>V15/V14</f>
        <v>0.51110000000000011</v>
      </c>
      <c r="W16" s="23"/>
      <c r="X16" s="10"/>
    </row>
    <row r="17" spans="1:24" s="21" customFormat="1" ht="15" x14ac:dyDescent="0.25">
      <c r="A17" s="10"/>
      <c r="B17" s="24"/>
      <c r="C17" s="22"/>
      <c r="D17" s="22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35"/>
      <c r="W17" s="23"/>
      <c r="X17" s="10"/>
    </row>
    <row r="18" spans="1:24" s="21" customFormat="1" ht="19.5" thickBot="1" x14ac:dyDescent="0.3">
      <c r="A18" s="10"/>
      <c r="B18" s="24"/>
      <c r="C18" s="22"/>
      <c r="D18" s="22"/>
      <c r="E18" s="26">
        <v>2010</v>
      </c>
      <c r="F18" s="26">
        <v>2011</v>
      </c>
      <c r="G18" s="26">
        <v>2012</v>
      </c>
      <c r="H18" s="26">
        <v>2013</v>
      </c>
      <c r="I18" s="26">
        <v>2014</v>
      </c>
      <c r="J18" s="26">
        <v>2015</v>
      </c>
      <c r="K18" s="26">
        <v>2016</v>
      </c>
      <c r="L18" s="26">
        <v>2017</v>
      </c>
      <c r="M18" s="26">
        <v>2018</v>
      </c>
      <c r="N18" s="26">
        <v>2019</v>
      </c>
      <c r="O18" s="26">
        <v>2020</v>
      </c>
      <c r="P18" s="26">
        <v>2021</v>
      </c>
      <c r="Q18" s="26">
        <v>2022</v>
      </c>
      <c r="R18" s="26">
        <v>2023</v>
      </c>
      <c r="S18" s="26">
        <v>2024</v>
      </c>
      <c r="T18" s="26">
        <v>2025</v>
      </c>
      <c r="U18" s="26">
        <v>2026</v>
      </c>
      <c r="V18" s="28" t="s">
        <v>43</v>
      </c>
      <c r="W18" s="23"/>
      <c r="X18" s="10"/>
    </row>
    <row r="19" spans="1:24" s="21" customFormat="1" ht="30" customHeight="1" thickTop="1" x14ac:dyDescent="0.25">
      <c r="A19" s="10"/>
      <c r="B19" s="24"/>
      <c r="C19" s="141" t="s">
        <v>98</v>
      </c>
      <c r="D19" s="29" t="s">
        <v>37</v>
      </c>
      <c r="E19" s="30">
        <f>E9+E14</f>
        <v>0</v>
      </c>
      <c r="F19" s="30">
        <f t="shared" ref="F19:V20" si="4">F9+F14</f>
        <v>0</v>
      </c>
      <c r="G19" s="30">
        <f t="shared" si="4"/>
        <v>0</v>
      </c>
      <c r="H19" s="30">
        <f t="shared" si="4"/>
        <v>0</v>
      </c>
      <c r="I19" s="30">
        <f t="shared" si="4"/>
        <v>0</v>
      </c>
      <c r="J19" s="30">
        <f t="shared" si="4"/>
        <v>0</v>
      </c>
      <c r="K19" s="30">
        <f t="shared" si="4"/>
        <v>0</v>
      </c>
      <c r="L19" s="30">
        <f t="shared" si="4"/>
        <v>0</v>
      </c>
      <c r="M19" s="30">
        <f t="shared" si="4"/>
        <v>0</v>
      </c>
      <c r="N19" s="30">
        <f t="shared" si="4"/>
        <v>0</v>
      </c>
      <c r="O19" s="30">
        <f t="shared" si="4"/>
        <v>0</v>
      </c>
      <c r="P19" s="30">
        <f t="shared" si="4"/>
        <v>2</v>
      </c>
      <c r="Q19" s="30">
        <f t="shared" si="4"/>
        <v>1</v>
      </c>
      <c r="R19" s="30">
        <f t="shared" si="4"/>
        <v>2</v>
      </c>
      <c r="S19" s="30">
        <f t="shared" si="4"/>
        <v>8</v>
      </c>
      <c r="T19" s="30">
        <f t="shared" si="4"/>
        <v>1</v>
      </c>
      <c r="U19" s="30">
        <f t="shared" si="4"/>
        <v>6</v>
      </c>
      <c r="V19" s="30">
        <f t="shared" si="4"/>
        <v>20</v>
      </c>
      <c r="W19" s="23"/>
      <c r="X19" s="10"/>
    </row>
    <row r="20" spans="1:24" s="21" customFormat="1" ht="25.5" customHeight="1" thickBot="1" x14ac:dyDescent="0.3">
      <c r="A20" s="10"/>
      <c r="B20" s="24"/>
      <c r="C20" s="142"/>
      <c r="D20" s="31" t="s">
        <v>38</v>
      </c>
      <c r="E20" s="32">
        <f t="shared" ref="E20:J20" si="5">E10+E15</f>
        <v>0</v>
      </c>
      <c r="F20" s="32">
        <f t="shared" si="5"/>
        <v>0</v>
      </c>
      <c r="G20" s="32">
        <f t="shared" si="5"/>
        <v>0</v>
      </c>
      <c r="H20" s="32">
        <f t="shared" si="5"/>
        <v>0</v>
      </c>
      <c r="I20" s="32">
        <f t="shared" si="5"/>
        <v>0</v>
      </c>
      <c r="J20" s="32">
        <f t="shared" si="5"/>
        <v>0</v>
      </c>
      <c r="K20" s="32">
        <f t="shared" si="4"/>
        <v>0</v>
      </c>
      <c r="L20" s="32">
        <f t="shared" si="4"/>
        <v>0</v>
      </c>
      <c r="M20" s="32">
        <f t="shared" si="4"/>
        <v>0</v>
      </c>
      <c r="N20" s="32">
        <f t="shared" si="4"/>
        <v>0</v>
      </c>
      <c r="O20" s="32">
        <f t="shared" si="4"/>
        <v>0</v>
      </c>
      <c r="P20" s="32">
        <f t="shared" si="4"/>
        <v>3.7080000000000002</v>
      </c>
      <c r="Q20" s="32">
        <f t="shared" si="4"/>
        <v>7.1318400000000004</v>
      </c>
      <c r="R20" s="32">
        <f t="shared" si="4"/>
        <v>0.314</v>
      </c>
      <c r="S20" s="32">
        <f t="shared" si="4"/>
        <v>4.8079999999999998</v>
      </c>
      <c r="T20" s="32">
        <f t="shared" si="4"/>
        <v>4.9989999999999997</v>
      </c>
      <c r="U20" s="32">
        <f t="shared" si="4"/>
        <v>18.834849999999999</v>
      </c>
      <c r="V20" s="32">
        <f t="shared" si="4"/>
        <v>39.795690000000008</v>
      </c>
      <c r="W20" s="23"/>
      <c r="X20" s="10"/>
    </row>
    <row r="21" spans="1:24" s="21" customFormat="1" ht="15" x14ac:dyDescent="0.25">
      <c r="A21" s="10"/>
      <c r="B21" s="24"/>
      <c r="C21" s="22"/>
      <c r="D21" s="81" t="s">
        <v>97</v>
      </c>
      <c r="E21" s="35" t="str">
        <f t="shared" ref="E21:V21" si="6">IFERROR(E20/E19,"-")</f>
        <v>-</v>
      </c>
      <c r="F21" s="35" t="str">
        <f t="shared" si="6"/>
        <v>-</v>
      </c>
      <c r="G21" s="35" t="str">
        <f t="shared" si="6"/>
        <v>-</v>
      </c>
      <c r="H21" s="35" t="str">
        <f t="shared" si="6"/>
        <v>-</v>
      </c>
      <c r="I21" s="35" t="str">
        <f t="shared" si="6"/>
        <v>-</v>
      </c>
      <c r="J21" s="35" t="str">
        <f t="shared" si="6"/>
        <v>-</v>
      </c>
      <c r="K21" s="35" t="str">
        <f t="shared" si="6"/>
        <v>-</v>
      </c>
      <c r="L21" s="35" t="str">
        <f t="shared" si="6"/>
        <v>-</v>
      </c>
      <c r="M21" s="35" t="str">
        <f t="shared" si="6"/>
        <v>-</v>
      </c>
      <c r="N21" s="35" t="str">
        <f t="shared" si="6"/>
        <v>-</v>
      </c>
      <c r="O21" s="35" t="str">
        <f t="shared" si="6"/>
        <v>-</v>
      </c>
      <c r="P21" s="35">
        <f t="shared" si="6"/>
        <v>1.8540000000000001</v>
      </c>
      <c r="Q21" s="35">
        <f t="shared" si="6"/>
        <v>7.1318400000000004</v>
      </c>
      <c r="R21" s="35">
        <f t="shared" si="6"/>
        <v>0.157</v>
      </c>
      <c r="S21" s="35">
        <f t="shared" si="6"/>
        <v>0.60099999999999998</v>
      </c>
      <c r="T21" s="35">
        <f t="shared" si="6"/>
        <v>4.9989999999999997</v>
      </c>
      <c r="U21" s="35">
        <f t="shared" si="6"/>
        <v>3.1391416666666667</v>
      </c>
      <c r="V21" s="35">
        <f t="shared" si="6"/>
        <v>1.9897845000000003</v>
      </c>
      <c r="W21" s="23"/>
      <c r="X21" s="10"/>
    </row>
    <row r="22" spans="1:24" s="21" customFormat="1" ht="15" x14ac:dyDescent="0.25">
      <c r="A22" s="10"/>
      <c r="B22" s="24"/>
      <c r="C22" s="22"/>
      <c r="D22" s="22"/>
      <c r="E22" s="22"/>
      <c r="F22" s="22"/>
      <c r="G22" s="22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23"/>
      <c r="X22" s="10"/>
    </row>
    <row r="23" spans="1:24" s="21" customFormat="1" ht="15" x14ac:dyDescent="0.25">
      <c r="A23" s="10"/>
      <c r="B23" s="24"/>
      <c r="C23" s="22"/>
      <c r="D23" s="22"/>
      <c r="E23" s="22"/>
      <c r="F23" s="22"/>
      <c r="G23" s="22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23"/>
      <c r="X23" s="10"/>
    </row>
    <row r="24" spans="1:24" s="21" customFormat="1" ht="15" x14ac:dyDescent="0.25">
      <c r="A24" s="10"/>
      <c r="B24" s="24"/>
      <c r="C24" s="22"/>
      <c r="D24" s="22"/>
      <c r="E24" s="22"/>
      <c r="F24" s="22"/>
      <c r="G24" s="22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23"/>
      <c r="X24" s="10"/>
    </row>
    <row r="25" spans="1:24" s="21" customFormat="1" ht="15" x14ac:dyDescent="0.25">
      <c r="A25" s="10"/>
      <c r="B25" s="24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3"/>
      <c r="X25" s="10"/>
    </row>
    <row r="26" spans="1:24" s="21" customFormat="1" ht="15" x14ac:dyDescent="0.25">
      <c r="A26" s="10"/>
      <c r="B26" s="24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3"/>
      <c r="X26" s="10"/>
    </row>
    <row r="27" spans="1:24" s="21" customFormat="1" ht="15" x14ac:dyDescent="0.25">
      <c r="A27" s="10"/>
      <c r="B27" s="24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33"/>
      <c r="O27" s="22"/>
      <c r="P27" s="22"/>
      <c r="Q27" s="22"/>
      <c r="R27" s="22"/>
      <c r="S27" s="22"/>
      <c r="T27" s="22"/>
      <c r="U27" s="22"/>
      <c r="V27" s="22"/>
      <c r="W27" s="23"/>
      <c r="X27" s="10"/>
    </row>
    <row r="28" spans="1:24" s="21" customFormat="1" ht="15" x14ac:dyDescent="0.25">
      <c r="A28" s="10"/>
      <c r="B28" s="24"/>
      <c r="C28" s="22"/>
      <c r="D28" s="22"/>
      <c r="E28" s="22"/>
      <c r="F28" s="22"/>
      <c r="G28" s="22"/>
      <c r="H28" s="34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3"/>
      <c r="X28" s="10"/>
    </row>
    <row r="29" spans="1:24" s="21" customFormat="1" ht="15" x14ac:dyDescent="0.25">
      <c r="A29" s="10"/>
      <c r="B29" s="24"/>
      <c r="C29" s="34"/>
      <c r="D29" s="34"/>
      <c r="E29" s="34"/>
      <c r="F29" s="34"/>
      <c r="G29" s="34"/>
      <c r="H29" s="34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3"/>
      <c r="X29" s="10"/>
    </row>
    <row r="30" spans="1:24" s="21" customFormat="1" ht="15" x14ac:dyDescent="0.25">
      <c r="A30" s="10"/>
      <c r="B30" s="24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34"/>
      <c r="P30" s="22"/>
      <c r="Q30" s="22"/>
      <c r="R30" s="22"/>
      <c r="S30" s="22"/>
      <c r="T30" s="22"/>
      <c r="U30" s="22"/>
      <c r="V30" s="22"/>
      <c r="W30" s="23"/>
      <c r="X30" s="10"/>
    </row>
    <row r="31" spans="1:24" s="21" customFormat="1" ht="15" x14ac:dyDescent="0.25">
      <c r="A31" s="10"/>
      <c r="B31" s="24"/>
      <c r="C31" s="22"/>
      <c r="D31" s="22"/>
      <c r="E31" s="22"/>
      <c r="F31" s="22"/>
      <c r="G31" s="22"/>
      <c r="H31" s="35"/>
      <c r="I31" s="22"/>
      <c r="J31" s="34"/>
      <c r="K31" s="34"/>
      <c r="L31" s="34"/>
      <c r="M31" s="34"/>
      <c r="N31" s="34"/>
      <c r="O31" s="34"/>
      <c r="P31" s="22"/>
      <c r="Q31" s="22"/>
      <c r="R31" s="22"/>
      <c r="S31" s="22"/>
      <c r="T31" s="22"/>
      <c r="U31" s="22"/>
      <c r="V31" s="22"/>
      <c r="W31" s="23"/>
      <c r="X31" s="10"/>
    </row>
    <row r="32" spans="1:24" s="21" customFormat="1" ht="15" x14ac:dyDescent="0.25">
      <c r="A32" s="10"/>
      <c r="B32" s="24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3"/>
      <c r="X32" s="10"/>
    </row>
    <row r="33" spans="1:25" s="21" customFormat="1" ht="15" x14ac:dyDescent="0.25">
      <c r="A33" s="10"/>
      <c r="B33" s="24"/>
      <c r="C33" s="22"/>
      <c r="D33" s="22"/>
      <c r="E33" s="22"/>
      <c r="F33" s="22"/>
      <c r="G33" s="22"/>
      <c r="H33" s="22"/>
      <c r="I33" s="22"/>
      <c r="J33" s="36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3"/>
      <c r="X33" s="10"/>
    </row>
    <row r="34" spans="1:25" s="21" customFormat="1" ht="15" x14ac:dyDescent="0.25">
      <c r="A34" s="10"/>
      <c r="B34" s="24"/>
      <c r="C34" s="22"/>
      <c r="D34" s="22"/>
      <c r="E34" s="22"/>
      <c r="F34" s="22"/>
      <c r="G34" s="36"/>
      <c r="H34" s="37"/>
      <c r="I34" s="22"/>
      <c r="J34" s="36"/>
      <c r="K34" s="22"/>
      <c r="L34" s="22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23"/>
      <c r="X34" s="10"/>
    </row>
    <row r="35" spans="1:25" s="21" customFormat="1" ht="41.25" customHeight="1" x14ac:dyDescent="0.25">
      <c r="A35" s="10"/>
      <c r="B35" s="24"/>
      <c r="C35" s="22"/>
      <c r="D35" s="22"/>
      <c r="E35" s="22"/>
      <c r="F35" s="22"/>
      <c r="G35" s="36"/>
      <c r="H35" s="37"/>
      <c r="I35" s="22"/>
      <c r="J35" s="36"/>
      <c r="K35" s="22"/>
      <c r="L35" s="22"/>
      <c r="M35" s="38"/>
      <c r="N35" s="38"/>
      <c r="O35" s="39"/>
      <c r="P35" s="39"/>
      <c r="Q35" s="39"/>
      <c r="R35" s="39"/>
      <c r="S35" s="39"/>
      <c r="T35" s="39"/>
      <c r="U35" s="39"/>
      <c r="V35" s="39"/>
      <c r="W35" s="23"/>
      <c r="X35" s="10"/>
    </row>
    <row r="36" spans="1:25" s="21" customFormat="1" ht="15" x14ac:dyDescent="0.25">
      <c r="A36" s="10"/>
      <c r="B36" s="24"/>
      <c r="C36" s="22"/>
      <c r="D36" s="22"/>
      <c r="E36" s="22"/>
      <c r="F36" s="22"/>
      <c r="G36" s="36"/>
      <c r="H36" s="37"/>
      <c r="I36" s="22"/>
      <c r="J36" s="36"/>
      <c r="K36" s="22"/>
      <c r="L36" s="22"/>
      <c r="M36" s="38"/>
      <c r="N36" s="38"/>
      <c r="O36" s="40"/>
      <c r="P36" s="41"/>
      <c r="Q36" s="41"/>
      <c r="R36" s="41"/>
      <c r="S36" s="41"/>
      <c r="T36" s="41"/>
      <c r="U36" s="41"/>
      <c r="V36" s="41"/>
      <c r="W36" s="23"/>
      <c r="X36" s="10"/>
    </row>
    <row r="37" spans="1:25" s="21" customFormat="1" ht="15" x14ac:dyDescent="0.25">
      <c r="A37" s="10"/>
      <c r="B37" s="24"/>
      <c r="C37" s="22"/>
      <c r="D37" s="22"/>
      <c r="E37" s="22"/>
      <c r="F37" s="22"/>
      <c r="G37" s="36"/>
      <c r="H37" s="22"/>
      <c r="I37" s="22"/>
      <c r="J37" s="36"/>
      <c r="K37" s="22"/>
      <c r="L37" s="22"/>
      <c r="M37" s="38"/>
      <c r="N37" s="38"/>
      <c r="O37" s="40"/>
      <c r="P37" s="41"/>
      <c r="Q37" s="41"/>
      <c r="R37" s="41"/>
      <c r="S37" s="41"/>
      <c r="T37" s="41"/>
      <c r="U37" s="41"/>
      <c r="V37" s="41"/>
      <c r="W37" s="23"/>
      <c r="X37" s="10"/>
    </row>
    <row r="38" spans="1:25" s="21" customFormat="1" ht="28.5" customHeight="1" x14ac:dyDescent="0.25">
      <c r="A38" s="10"/>
      <c r="B38" s="24"/>
      <c r="C38" s="22"/>
      <c r="D38" s="22"/>
      <c r="E38" s="22"/>
      <c r="F38" s="22"/>
      <c r="G38" s="22"/>
      <c r="H38" s="22"/>
      <c r="I38" s="22"/>
      <c r="J38" s="36"/>
      <c r="K38" s="22"/>
      <c r="L38" s="22"/>
      <c r="M38" s="38"/>
      <c r="N38" s="38"/>
      <c r="O38" s="40"/>
      <c r="P38" s="41"/>
      <c r="Q38" s="41"/>
      <c r="R38" s="41"/>
      <c r="S38" s="41"/>
      <c r="T38" s="41"/>
      <c r="U38" s="41"/>
      <c r="V38" s="41"/>
      <c r="W38" s="23"/>
      <c r="X38" s="10"/>
    </row>
    <row r="39" spans="1:25" s="21" customFormat="1" ht="28.5" customHeight="1" x14ac:dyDescent="0.25">
      <c r="A39" s="10"/>
      <c r="B39" s="24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41"/>
      <c r="R39" s="41"/>
      <c r="S39" s="41"/>
      <c r="T39" s="41"/>
      <c r="U39" s="41"/>
      <c r="V39" s="41"/>
      <c r="W39" s="23"/>
      <c r="X39" s="10"/>
    </row>
    <row r="40" spans="1:25" s="21" customFormat="1" ht="14.25" customHeight="1" x14ac:dyDescent="0.25">
      <c r="A40" s="10"/>
      <c r="B40" s="24"/>
      <c r="C40" s="22"/>
      <c r="D40" s="22"/>
      <c r="E40" s="150" t="s">
        <v>99</v>
      </c>
      <c r="F40" s="150"/>
      <c r="G40" s="150"/>
      <c r="H40" s="150"/>
      <c r="I40" s="22"/>
      <c r="J40" s="22"/>
      <c r="K40" s="150" t="s">
        <v>100</v>
      </c>
      <c r="L40" s="150"/>
      <c r="M40" s="150"/>
      <c r="N40" s="150"/>
      <c r="O40" s="22"/>
      <c r="P40" s="22"/>
      <c r="Q40" s="150" t="s">
        <v>101</v>
      </c>
      <c r="R40" s="150"/>
      <c r="S40" s="150"/>
      <c r="T40" s="150"/>
      <c r="U40" s="22"/>
      <c r="V40" s="22"/>
      <c r="W40" s="23"/>
      <c r="X40" s="10"/>
    </row>
    <row r="41" spans="1:25" s="21" customFormat="1" ht="15" customHeight="1" x14ac:dyDescent="0.25">
      <c r="A41" s="10"/>
      <c r="B41" s="24"/>
      <c r="C41" s="22"/>
      <c r="D41" s="22"/>
      <c r="E41" s="150"/>
      <c r="F41" s="150"/>
      <c r="G41" s="150"/>
      <c r="H41" s="150"/>
      <c r="I41" s="22"/>
      <c r="J41" s="22"/>
      <c r="K41" s="150"/>
      <c r="L41" s="150"/>
      <c r="M41" s="150"/>
      <c r="N41" s="150"/>
      <c r="O41" s="22"/>
      <c r="P41" s="22"/>
      <c r="Q41" s="150"/>
      <c r="R41" s="150"/>
      <c r="S41" s="150"/>
      <c r="T41" s="150"/>
      <c r="U41" s="22"/>
      <c r="V41" s="22"/>
      <c r="W41" s="23"/>
      <c r="X41" s="10"/>
      <c r="Y41" s="10"/>
    </row>
    <row r="42" spans="1:25" s="21" customFormat="1" ht="21.75" customHeight="1" x14ac:dyDescent="0.25">
      <c r="A42" s="10"/>
      <c r="B42" s="24"/>
      <c r="C42" s="22"/>
      <c r="D42" s="22"/>
      <c r="E42" s="22"/>
      <c r="F42" s="145" t="s">
        <v>37</v>
      </c>
      <c r="G42" s="145" t="s">
        <v>38</v>
      </c>
      <c r="H42" s="143" t="s">
        <v>59</v>
      </c>
      <c r="I42" s="22"/>
      <c r="J42" s="22"/>
      <c r="K42" s="22"/>
      <c r="L42" s="145" t="s">
        <v>37</v>
      </c>
      <c r="M42" s="145" t="s">
        <v>38</v>
      </c>
      <c r="N42" s="143" t="s">
        <v>59</v>
      </c>
      <c r="O42" s="22"/>
      <c r="P42" s="22"/>
      <c r="Q42" s="22"/>
      <c r="R42" s="145" t="s">
        <v>37</v>
      </c>
      <c r="S42" s="145" t="s">
        <v>38</v>
      </c>
      <c r="T42" s="143" t="s">
        <v>59</v>
      </c>
      <c r="U42" s="22"/>
      <c r="V42" s="22"/>
      <c r="W42" s="23"/>
      <c r="X42" s="10"/>
      <c r="Y42" s="10"/>
    </row>
    <row r="43" spans="1:25" s="21" customFormat="1" ht="15.75" thickBot="1" x14ac:dyDescent="0.3">
      <c r="A43" s="10"/>
      <c r="B43" s="24"/>
      <c r="C43" s="22"/>
      <c r="D43" s="22"/>
      <c r="E43" s="22"/>
      <c r="F43" s="146"/>
      <c r="G43" s="146"/>
      <c r="H43" s="144"/>
      <c r="I43" s="22"/>
      <c r="J43" s="22"/>
      <c r="K43" s="22"/>
      <c r="L43" s="146"/>
      <c r="M43" s="146"/>
      <c r="N43" s="144"/>
      <c r="O43" s="22"/>
      <c r="P43" s="22"/>
      <c r="Q43" s="22"/>
      <c r="R43" s="146"/>
      <c r="S43" s="146"/>
      <c r="T43" s="144"/>
      <c r="U43" s="22"/>
      <c r="V43" s="22"/>
      <c r="W43" s="23"/>
      <c r="X43" s="10"/>
      <c r="Y43" s="10"/>
    </row>
    <row r="44" spans="1:25" s="21" customFormat="1" ht="15" x14ac:dyDescent="0.25">
      <c r="A44" s="10"/>
      <c r="B44" s="24"/>
      <c r="C44" s="22"/>
      <c r="D44" s="22"/>
      <c r="E44" s="45" t="s">
        <v>23</v>
      </c>
      <c r="F44" s="22">
        <f>IFERROR(COUNTIFS(Farmy!$G:$G,"="&amp;E44),"-")</f>
        <v>0</v>
      </c>
      <c r="G44" s="46">
        <f>IFERROR(SUMIFS(Farmy!$H:$H,Farmy!$G:$G,"="&amp;E44),"-")</f>
        <v>0</v>
      </c>
      <c r="H44" s="46" t="str">
        <f>IFERROR(G44/F44,"-")</f>
        <v>-</v>
      </c>
      <c r="I44" s="22"/>
      <c r="J44" s="22"/>
      <c r="K44" s="45" t="s">
        <v>23</v>
      </c>
      <c r="L44" s="22">
        <f>IFERROR(COUNTIFS('Małe instalacje'!$G:$G,"="&amp;E44),"-")</f>
        <v>0</v>
      </c>
      <c r="M44" s="46">
        <f>IFERROR(SUMIFS('Małe instalacje'!$H:$H,'Małe instalacje'!$G:$G,"="&amp;E44),"-")</f>
        <v>0</v>
      </c>
      <c r="N44" s="46" t="str">
        <f>IFERROR(M44/L44,"-")</f>
        <v>-</v>
      </c>
      <c r="O44" s="22"/>
      <c r="P44" s="22"/>
      <c r="Q44" s="45" t="s">
        <v>23</v>
      </c>
      <c r="R44" s="22">
        <f>IFERROR(F44+L44,"-")</f>
        <v>0</v>
      </c>
      <c r="S44" s="46">
        <f>IFERROR(G44+M44,"-")</f>
        <v>0</v>
      </c>
      <c r="T44" s="46" t="str">
        <f>IFERROR(S44/R44,"-")</f>
        <v>-</v>
      </c>
      <c r="U44" s="22"/>
      <c r="V44" s="22"/>
      <c r="W44" s="23"/>
      <c r="X44" s="10"/>
      <c r="Y44" s="10"/>
    </row>
    <row r="45" spans="1:25" s="21" customFormat="1" ht="15" x14ac:dyDescent="0.25">
      <c r="A45" s="10"/>
      <c r="B45" s="24"/>
      <c r="C45" s="22"/>
      <c r="D45" s="22"/>
      <c r="E45" s="45" t="s">
        <v>25</v>
      </c>
      <c r="F45" s="22">
        <f>IFERROR(COUNTIFS(Farmy!$G:$G,"="&amp;E45),"-")</f>
        <v>0</v>
      </c>
      <c r="G45" s="46">
        <f>IFERROR(SUMIFS(Farmy!$H:$H,Farmy!$G:$G,"="&amp;E45),"-")</f>
        <v>0</v>
      </c>
      <c r="H45" s="46" t="str">
        <f t="shared" ref="H45:H59" si="7">IFERROR(G45/F45,"-")</f>
        <v>-</v>
      </c>
      <c r="I45" s="22"/>
      <c r="J45" s="22"/>
      <c r="K45" s="45" t="s">
        <v>25</v>
      </c>
      <c r="L45" s="22">
        <f>IFERROR(COUNTIFS('Małe instalacje'!$G:$G,"="&amp;E45),"-")</f>
        <v>0</v>
      </c>
      <c r="M45" s="46">
        <f>IFERROR(SUMIFS('Małe instalacje'!$H:$H,'Małe instalacje'!$G:$G,"="&amp;E45),"-")</f>
        <v>0</v>
      </c>
      <c r="N45" s="46" t="str">
        <f t="shared" ref="N45:N59" si="8">IFERROR(M45/L45,"-")</f>
        <v>-</v>
      </c>
      <c r="O45" s="22"/>
      <c r="P45" s="22"/>
      <c r="Q45" s="45" t="s">
        <v>25</v>
      </c>
      <c r="R45" s="22">
        <f t="shared" ref="R45:R59" si="9">IFERROR(F45+L45,"-")</f>
        <v>0</v>
      </c>
      <c r="S45" s="46">
        <f t="shared" ref="S45:S59" si="10">IFERROR(G45+M45,"-")</f>
        <v>0</v>
      </c>
      <c r="T45" s="46" t="str">
        <f t="shared" ref="T45:T59" si="11">IFERROR(S45/R45,"-")</f>
        <v>-</v>
      </c>
      <c r="U45" s="22"/>
      <c r="V45" s="22"/>
      <c r="W45" s="23"/>
      <c r="X45" s="10"/>
      <c r="Y45" s="10"/>
    </row>
    <row r="46" spans="1:25" s="21" customFormat="1" ht="15" x14ac:dyDescent="0.25">
      <c r="A46" s="10"/>
      <c r="B46" s="24"/>
      <c r="C46" s="22"/>
      <c r="D46" s="22"/>
      <c r="E46" s="45" t="s">
        <v>13</v>
      </c>
      <c r="F46" s="22">
        <f>IFERROR(COUNTIFS(Farmy!$G:$G,"="&amp;E46),"-")</f>
        <v>0</v>
      </c>
      <c r="G46" s="46">
        <f>IFERROR(SUMIFS(Farmy!$H:$H,Farmy!$G:$G,"="&amp;E46),"-")</f>
        <v>0</v>
      </c>
      <c r="H46" s="46" t="str">
        <f t="shared" si="7"/>
        <v>-</v>
      </c>
      <c r="I46" s="22"/>
      <c r="J46" s="22"/>
      <c r="K46" s="45" t="s">
        <v>13</v>
      </c>
      <c r="L46" s="22">
        <f>IFERROR(COUNTIFS('Małe instalacje'!$G:$G,"="&amp;E46),"-")</f>
        <v>3</v>
      </c>
      <c r="M46" s="46">
        <f>IFERROR(SUMIFS('Małe instalacje'!$H:$H,'Małe instalacje'!$G:$G,"="&amp;E46),"-")</f>
        <v>2.9969999999999999</v>
      </c>
      <c r="N46" s="46">
        <f t="shared" si="8"/>
        <v>0.999</v>
      </c>
      <c r="O46" s="22"/>
      <c r="P46" s="22"/>
      <c r="Q46" s="45" t="s">
        <v>13</v>
      </c>
      <c r="R46" s="22">
        <f t="shared" si="9"/>
        <v>3</v>
      </c>
      <c r="S46" s="46">
        <f t="shared" si="10"/>
        <v>2.9969999999999999</v>
      </c>
      <c r="T46" s="46">
        <f t="shared" si="11"/>
        <v>0.999</v>
      </c>
      <c r="U46" s="22"/>
      <c r="V46" s="22"/>
      <c r="W46" s="23"/>
      <c r="X46" s="10"/>
      <c r="Y46" s="10"/>
    </row>
    <row r="47" spans="1:25" s="21" customFormat="1" ht="15" x14ac:dyDescent="0.25">
      <c r="A47" s="10"/>
      <c r="B47" s="24"/>
      <c r="C47" s="22"/>
      <c r="D47" s="22"/>
      <c r="E47" s="45" t="s">
        <v>22</v>
      </c>
      <c r="F47" s="22">
        <f>IFERROR(COUNTIFS(Farmy!$G:$G,"="&amp;E47),"-")</f>
        <v>2</v>
      </c>
      <c r="G47" s="46">
        <f>IFERROR(SUMIFS(Farmy!$H:$H,Farmy!$G:$G,"="&amp;E47),"-")</f>
        <v>12.347</v>
      </c>
      <c r="H47" s="46">
        <f t="shared" si="7"/>
        <v>6.1734999999999998</v>
      </c>
      <c r="I47" s="22"/>
      <c r="J47" s="22"/>
      <c r="K47" s="45" t="s">
        <v>22</v>
      </c>
      <c r="L47" s="22">
        <f>IFERROR(COUNTIFS('Małe instalacje'!$G:$G,"="&amp;E47),"-")</f>
        <v>1</v>
      </c>
      <c r="M47" s="46">
        <f>IFERROR(SUMIFS('Małe instalacje'!$H:$H,'Małe instalacje'!$G:$G,"="&amp;E47),"-")</f>
        <v>0.99199999999999999</v>
      </c>
      <c r="N47" s="46">
        <f t="shared" si="8"/>
        <v>0.99199999999999999</v>
      </c>
      <c r="O47" s="22"/>
      <c r="P47" s="22"/>
      <c r="Q47" s="45" t="s">
        <v>22</v>
      </c>
      <c r="R47" s="22">
        <f t="shared" si="9"/>
        <v>3</v>
      </c>
      <c r="S47" s="46">
        <f t="shared" si="10"/>
        <v>13.338999999999999</v>
      </c>
      <c r="T47" s="46">
        <f t="shared" si="11"/>
        <v>4.4463333333333326</v>
      </c>
      <c r="U47" s="22"/>
      <c r="V47" s="22"/>
      <c r="W47" s="23"/>
      <c r="X47" s="10"/>
      <c r="Y47" s="10"/>
    </row>
    <row r="48" spans="1:25" s="21" customFormat="1" ht="15" x14ac:dyDescent="0.25">
      <c r="A48" s="10"/>
      <c r="B48" s="24"/>
      <c r="C48" s="22"/>
      <c r="D48" s="22"/>
      <c r="E48" s="45" t="s">
        <v>10</v>
      </c>
      <c r="F48" s="22">
        <f>IFERROR(COUNTIFS(Farmy!$G:$G,"="&amp;E48),"-")</f>
        <v>2</v>
      </c>
      <c r="G48" s="46">
        <f>IFERROR(SUMIFS(Farmy!$H:$H,Farmy!$G:$G,"="&amp;E48),"-")</f>
        <v>6.0019999999999998</v>
      </c>
      <c r="H48" s="46">
        <f t="shared" si="7"/>
        <v>3.0009999999999999</v>
      </c>
      <c r="I48" s="22"/>
      <c r="J48" s="22"/>
      <c r="K48" s="45" t="s">
        <v>10</v>
      </c>
      <c r="L48" s="22">
        <f>IFERROR(COUNTIFS('Małe instalacje'!$G:$G,"="&amp;E48),"-")</f>
        <v>0</v>
      </c>
      <c r="M48" s="46">
        <f>IFERROR(SUMIFS('Małe instalacje'!$H:$H,'Małe instalacje'!$G:$G,"="&amp;E48),"-")</f>
        <v>0</v>
      </c>
      <c r="N48" s="46" t="str">
        <f t="shared" si="8"/>
        <v>-</v>
      </c>
      <c r="O48" s="22"/>
      <c r="P48" s="22"/>
      <c r="Q48" s="45" t="s">
        <v>10</v>
      </c>
      <c r="R48" s="22">
        <f t="shared" si="9"/>
        <v>2</v>
      </c>
      <c r="S48" s="46">
        <f t="shared" si="10"/>
        <v>6.0019999999999998</v>
      </c>
      <c r="T48" s="46">
        <f t="shared" si="11"/>
        <v>3.0009999999999999</v>
      </c>
      <c r="U48" s="22"/>
      <c r="V48" s="22"/>
      <c r="W48" s="23"/>
      <c r="X48" s="10"/>
      <c r="Y48" s="10"/>
    </row>
    <row r="49" spans="1:25" s="21" customFormat="1" ht="15" x14ac:dyDescent="0.25">
      <c r="A49" s="10"/>
      <c r="B49" s="24"/>
      <c r="C49" s="22"/>
      <c r="D49" s="22"/>
      <c r="E49" s="45" t="s">
        <v>12</v>
      </c>
      <c r="F49" s="22">
        <f>IFERROR(COUNTIFS(Farmy!$G:$G,"="&amp;E49),"-")</f>
        <v>0</v>
      </c>
      <c r="G49" s="46">
        <f>IFERROR(SUMIFS(Farmy!$H:$H,Farmy!$G:$G,"="&amp;E49),"-")</f>
        <v>0</v>
      </c>
      <c r="H49" s="46" t="str">
        <f t="shared" si="7"/>
        <v>-</v>
      </c>
      <c r="I49" s="22"/>
      <c r="J49" s="22"/>
      <c r="K49" s="45" t="s">
        <v>12</v>
      </c>
      <c r="L49" s="22">
        <f>IFERROR(COUNTIFS('Małe instalacje'!$G:$G,"="&amp;E49),"-")</f>
        <v>0</v>
      </c>
      <c r="M49" s="46">
        <f>IFERROR(SUMIFS('Małe instalacje'!$H:$H,'Małe instalacje'!$G:$G,"="&amp;E49),"-")</f>
        <v>0</v>
      </c>
      <c r="N49" s="46" t="str">
        <f t="shared" si="8"/>
        <v>-</v>
      </c>
      <c r="O49" s="22"/>
      <c r="P49" s="22"/>
      <c r="Q49" s="45" t="s">
        <v>12</v>
      </c>
      <c r="R49" s="22">
        <f t="shared" si="9"/>
        <v>0</v>
      </c>
      <c r="S49" s="46">
        <f t="shared" si="10"/>
        <v>0</v>
      </c>
      <c r="T49" s="46" t="str">
        <f t="shared" si="11"/>
        <v>-</v>
      </c>
      <c r="U49" s="22"/>
      <c r="V49" s="22"/>
      <c r="W49" s="23"/>
      <c r="X49" s="10"/>
      <c r="Y49" s="10"/>
    </row>
    <row r="50" spans="1:25" s="21" customFormat="1" ht="15" x14ac:dyDescent="0.25">
      <c r="A50" s="10"/>
      <c r="B50" s="24"/>
      <c r="C50" s="22"/>
      <c r="D50" s="22"/>
      <c r="E50" s="45" t="s">
        <v>24</v>
      </c>
      <c r="F50" s="22">
        <f>IFERROR(COUNTIFS(Farmy!$G:$G,"="&amp;E50),"-")</f>
        <v>0</v>
      </c>
      <c r="G50" s="46">
        <f>IFERROR(SUMIFS(Farmy!$H:$H,Farmy!$G:$G,"="&amp;E50),"-")</f>
        <v>0</v>
      </c>
      <c r="H50" s="46" t="str">
        <f t="shared" si="7"/>
        <v>-</v>
      </c>
      <c r="I50" s="22"/>
      <c r="J50" s="22"/>
      <c r="K50" s="45" t="s">
        <v>24</v>
      </c>
      <c r="L50" s="22">
        <f>IFERROR(COUNTIFS('Małe instalacje'!$G:$G,"="&amp;E50),"-")</f>
        <v>0</v>
      </c>
      <c r="M50" s="46">
        <f>IFERROR(SUMIFS('Małe instalacje'!$H:$H,'Małe instalacje'!$G:$G,"="&amp;E50),"-")</f>
        <v>0</v>
      </c>
      <c r="N50" s="46" t="str">
        <f t="shared" si="8"/>
        <v>-</v>
      </c>
      <c r="O50" s="22"/>
      <c r="P50" s="22"/>
      <c r="Q50" s="45" t="s">
        <v>24</v>
      </c>
      <c r="R50" s="22">
        <f t="shared" si="9"/>
        <v>0</v>
      </c>
      <c r="S50" s="46">
        <f t="shared" si="10"/>
        <v>0</v>
      </c>
      <c r="T50" s="46" t="str">
        <f t="shared" si="11"/>
        <v>-</v>
      </c>
      <c r="U50" s="22"/>
      <c r="V50" s="22"/>
      <c r="W50" s="23"/>
      <c r="X50" s="10"/>
      <c r="Y50" s="10"/>
    </row>
    <row r="51" spans="1:25" s="21" customFormat="1" ht="15" x14ac:dyDescent="0.25">
      <c r="A51" s="10"/>
      <c r="B51" s="24"/>
      <c r="C51" s="22"/>
      <c r="D51" s="22"/>
      <c r="E51" s="45" t="s">
        <v>16</v>
      </c>
      <c r="F51" s="22">
        <f>IFERROR(COUNTIFS(Farmy!$G:$G,"="&amp;E51),"-")</f>
        <v>0</v>
      </c>
      <c r="G51" s="46">
        <f>IFERROR(SUMIFS(Farmy!$H:$H,Farmy!$G:$G,"="&amp;E51),"-")</f>
        <v>0</v>
      </c>
      <c r="H51" s="46" t="str">
        <f t="shared" si="7"/>
        <v>-</v>
      </c>
      <c r="I51" s="22"/>
      <c r="J51" s="22"/>
      <c r="K51" s="45" t="s">
        <v>16</v>
      </c>
      <c r="L51" s="22">
        <f>IFERROR(COUNTIFS('Małe instalacje'!$G:$G,"="&amp;E51),"-")</f>
        <v>0</v>
      </c>
      <c r="M51" s="46">
        <f>IFERROR(SUMIFS('Małe instalacje'!$H:$H,'Małe instalacje'!$G:$G,"="&amp;E51),"-")</f>
        <v>0</v>
      </c>
      <c r="N51" s="46" t="str">
        <f t="shared" si="8"/>
        <v>-</v>
      </c>
      <c r="O51" s="22"/>
      <c r="P51" s="22"/>
      <c r="Q51" s="45" t="s">
        <v>16</v>
      </c>
      <c r="R51" s="22">
        <f t="shared" si="9"/>
        <v>0</v>
      </c>
      <c r="S51" s="46">
        <f t="shared" si="10"/>
        <v>0</v>
      </c>
      <c r="T51" s="46" t="str">
        <f t="shared" si="11"/>
        <v>-</v>
      </c>
      <c r="U51" s="22"/>
      <c r="V51" s="22"/>
      <c r="W51" s="23"/>
      <c r="X51" s="10"/>
      <c r="Y51" s="10"/>
    </row>
    <row r="52" spans="1:25" s="21" customFormat="1" ht="15" x14ac:dyDescent="0.25">
      <c r="A52" s="10"/>
      <c r="B52" s="24"/>
      <c r="C52" s="22"/>
      <c r="D52" s="22"/>
      <c r="E52" s="45" t="s">
        <v>20</v>
      </c>
      <c r="F52" s="22">
        <f>IFERROR(COUNTIFS(Farmy!$G:$G,"="&amp;E52),"-")</f>
        <v>4</v>
      </c>
      <c r="G52" s="46">
        <f>IFERROR(SUMIFS(Farmy!$H:$H,Farmy!$G:$G,"="&amp;E52),"-")</f>
        <v>7.7039999999999997</v>
      </c>
      <c r="H52" s="46">
        <f t="shared" si="7"/>
        <v>1.9259999999999999</v>
      </c>
      <c r="I52" s="22"/>
      <c r="J52" s="22"/>
      <c r="K52" s="45" t="s">
        <v>20</v>
      </c>
      <c r="L52" s="22">
        <f>IFERROR(COUNTIFS('Małe instalacje'!$G:$G,"="&amp;E52),"-")</f>
        <v>0</v>
      </c>
      <c r="M52" s="46">
        <f>IFERROR(SUMIFS('Małe instalacje'!$H:$H,'Małe instalacje'!$G:$G,"="&amp;E52),"-")</f>
        <v>0</v>
      </c>
      <c r="N52" s="46" t="str">
        <f t="shared" si="8"/>
        <v>-</v>
      </c>
      <c r="O52" s="22"/>
      <c r="P52" s="22"/>
      <c r="Q52" s="45" t="s">
        <v>20</v>
      </c>
      <c r="R52" s="22">
        <f t="shared" si="9"/>
        <v>4</v>
      </c>
      <c r="S52" s="46">
        <f t="shared" si="10"/>
        <v>7.7039999999999997</v>
      </c>
      <c r="T52" s="46">
        <f t="shared" si="11"/>
        <v>1.9259999999999999</v>
      </c>
      <c r="U52" s="22"/>
      <c r="V52" s="22"/>
      <c r="W52" s="23"/>
      <c r="X52" s="10"/>
      <c r="Y52" s="10"/>
    </row>
    <row r="53" spans="1:25" s="21" customFormat="1" ht="15" x14ac:dyDescent="0.25">
      <c r="A53" s="10"/>
      <c r="B53" s="24"/>
      <c r="C53" s="22"/>
      <c r="D53" s="22"/>
      <c r="E53" s="45" t="s">
        <v>9</v>
      </c>
      <c r="F53" s="22">
        <f>IFERROR(COUNTIFS(Farmy!$G:$G,"="&amp;E53),"-")</f>
        <v>0</v>
      </c>
      <c r="G53" s="46">
        <f>IFERROR(SUMIFS(Farmy!$H:$H,Farmy!$G:$G,"="&amp;E53),"-")</f>
        <v>0</v>
      </c>
      <c r="H53" s="46" t="str">
        <f t="shared" si="7"/>
        <v>-</v>
      </c>
      <c r="I53" s="22"/>
      <c r="J53" s="22"/>
      <c r="K53" s="45" t="s">
        <v>9</v>
      </c>
      <c r="L53" s="22">
        <f>IFERROR(COUNTIFS('Małe instalacje'!$G:$G,"="&amp;E53),"-")</f>
        <v>0</v>
      </c>
      <c r="M53" s="46">
        <f>IFERROR(SUMIFS('Małe instalacje'!$H:$H,'Małe instalacje'!$G:$G,"="&amp;E53),"-")</f>
        <v>0</v>
      </c>
      <c r="N53" s="46" t="str">
        <f t="shared" si="8"/>
        <v>-</v>
      </c>
      <c r="O53" s="22"/>
      <c r="P53" s="22"/>
      <c r="Q53" s="45" t="s">
        <v>9</v>
      </c>
      <c r="R53" s="22">
        <f t="shared" si="9"/>
        <v>0</v>
      </c>
      <c r="S53" s="46">
        <f t="shared" si="10"/>
        <v>0</v>
      </c>
      <c r="T53" s="46" t="str">
        <f t="shared" si="11"/>
        <v>-</v>
      </c>
      <c r="U53" s="22"/>
      <c r="V53" s="22"/>
      <c r="W53" s="23"/>
      <c r="X53" s="10"/>
      <c r="Y53" s="10"/>
    </row>
    <row r="54" spans="1:25" s="21" customFormat="1" ht="15" x14ac:dyDescent="0.25">
      <c r="A54" s="10"/>
      <c r="B54" s="24"/>
      <c r="C54" s="22"/>
      <c r="D54" s="22"/>
      <c r="E54" s="45" t="s">
        <v>21</v>
      </c>
      <c r="F54" s="22">
        <f>IFERROR(COUNTIFS(Farmy!$G:$G,"="&amp;E54),"-")</f>
        <v>0</v>
      </c>
      <c r="G54" s="46">
        <f>IFERROR(SUMIFS(Farmy!$H:$H,Farmy!$G:$G,"="&amp;E54),"-")</f>
        <v>0</v>
      </c>
      <c r="H54" s="46" t="str">
        <f t="shared" si="7"/>
        <v>-</v>
      </c>
      <c r="I54" s="22"/>
      <c r="J54" s="22"/>
      <c r="K54" s="45" t="s">
        <v>21</v>
      </c>
      <c r="L54" s="22">
        <f>IFERROR(COUNTIFS('Małe instalacje'!$G:$G,"="&amp;E54),"-")</f>
        <v>0</v>
      </c>
      <c r="M54" s="46">
        <f>IFERROR(SUMIFS('Małe instalacje'!$H:$H,'Małe instalacje'!$G:$G,"="&amp;E54),"-")</f>
        <v>0</v>
      </c>
      <c r="N54" s="46" t="str">
        <f t="shared" si="8"/>
        <v>-</v>
      </c>
      <c r="O54" s="22"/>
      <c r="P54" s="22"/>
      <c r="Q54" s="45" t="s">
        <v>21</v>
      </c>
      <c r="R54" s="22">
        <f t="shared" si="9"/>
        <v>0</v>
      </c>
      <c r="S54" s="46">
        <f t="shared" si="10"/>
        <v>0</v>
      </c>
      <c r="T54" s="46" t="str">
        <f t="shared" si="11"/>
        <v>-</v>
      </c>
      <c r="U54" s="22"/>
      <c r="V54" s="22"/>
      <c r="W54" s="23"/>
      <c r="X54" s="10"/>
      <c r="Y54" s="10"/>
    </row>
    <row r="55" spans="1:25" s="21" customFormat="1" ht="15" x14ac:dyDescent="0.25">
      <c r="A55" s="10"/>
      <c r="B55" s="24"/>
      <c r="C55" s="22"/>
      <c r="D55" s="22"/>
      <c r="E55" s="45" t="s">
        <v>11</v>
      </c>
      <c r="F55" s="22">
        <f>IFERROR(COUNTIFS(Farmy!$G:$G,"="&amp;E55),"-")</f>
        <v>0</v>
      </c>
      <c r="G55" s="46">
        <f>IFERROR(SUMIFS(Farmy!$H:$H,Farmy!$G:$G,"="&amp;E55),"-")</f>
        <v>0</v>
      </c>
      <c r="H55" s="46" t="str">
        <f t="shared" si="7"/>
        <v>-</v>
      </c>
      <c r="I55" s="22"/>
      <c r="J55" s="22"/>
      <c r="K55" s="45" t="s">
        <v>11</v>
      </c>
      <c r="L55" s="22">
        <f>IFERROR(COUNTIFS('Małe instalacje'!$G:$G,"="&amp;E55),"-")</f>
        <v>0</v>
      </c>
      <c r="M55" s="46">
        <f>IFERROR(SUMIFS('Małe instalacje'!$H:$H,'Małe instalacje'!$G:$G,"="&amp;E55),"-")</f>
        <v>0</v>
      </c>
      <c r="N55" s="46" t="str">
        <f t="shared" si="8"/>
        <v>-</v>
      </c>
      <c r="O55" s="22"/>
      <c r="P55" s="22"/>
      <c r="Q55" s="45" t="s">
        <v>11</v>
      </c>
      <c r="R55" s="22">
        <f t="shared" si="9"/>
        <v>0</v>
      </c>
      <c r="S55" s="46">
        <f t="shared" si="10"/>
        <v>0</v>
      </c>
      <c r="T55" s="46" t="str">
        <f t="shared" si="11"/>
        <v>-</v>
      </c>
      <c r="U55" s="22"/>
      <c r="V55" s="22"/>
      <c r="W55" s="23"/>
      <c r="X55" s="10"/>
      <c r="Y55" s="10"/>
    </row>
    <row r="56" spans="1:25" s="21" customFormat="1" ht="15" x14ac:dyDescent="0.25">
      <c r="A56" s="10"/>
      <c r="B56" s="24"/>
      <c r="C56" s="22"/>
      <c r="D56" s="22"/>
      <c r="E56" s="45" t="s">
        <v>17</v>
      </c>
      <c r="F56" s="22">
        <f>IFERROR(COUNTIFS(Farmy!$G:$G,"="&amp;E56),"-")</f>
        <v>0</v>
      </c>
      <c r="G56" s="46">
        <f>IFERROR(SUMIFS(Farmy!$H:$H,Farmy!$G:$G,"="&amp;E56),"-")</f>
        <v>0</v>
      </c>
      <c r="H56" s="46" t="str">
        <f t="shared" si="7"/>
        <v>-</v>
      </c>
      <c r="I56" s="22"/>
      <c r="J56" s="22"/>
      <c r="K56" s="45" t="s">
        <v>17</v>
      </c>
      <c r="L56" s="22">
        <f>IFERROR(COUNTIFS('Małe instalacje'!$G:$G,"="&amp;E56),"-")</f>
        <v>4</v>
      </c>
      <c r="M56" s="46">
        <f>IFERROR(SUMIFS('Małe instalacje'!$H:$H,'Małe instalacje'!$G:$G,"="&amp;E56),"-")</f>
        <v>0.82499999999999996</v>
      </c>
      <c r="N56" s="46">
        <f t="shared" si="8"/>
        <v>0.20624999999999999</v>
      </c>
      <c r="O56" s="22"/>
      <c r="P56" s="22"/>
      <c r="Q56" s="45" t="s">
        <v>17</v>
      </c>
      <c r="R56" s="22">
        <f t="shared" si="9"/>
        <v>4</v>
      </c>
      <c r="S56" s="46">
        <f t="shared" si="10"/>
        <v>0.82499999999999996</v>
      </c>
      <c r="T56" s="46">
        <f t="shared" si="11"/>
        <v>0.20624999999999999</v>
      </c>
      <c r="U56" s="22"/>
      <c r="V56" s="22"/>
      <c r="W56" s="23"/>
      <c r="X56" s="10"/>
      <c r="Y56" s="10"/>
    </row>
    <row r="57" spans="1:25" s="21" customFormat="1" ht="15" x14ac:dyDescent="0.25">
      <c r="A57" s="10"/>
      <c r="B57" s="24"/>
      <c r="C57" s="22"/>
      <c r="D57" s="22"/>
      <c r="E57" s="45" t="s">
        <v>14</v>
      </c>
      <c r="F57" s="22">
        <f>IFERROR(COUNTIFS(Farmy!$G:$G,"="&amp;E57),"-")</f>
        <v>0</v>
      </c>
      <c r="G57" s="46">
        <f>IFERROR(SUMIFS(Farmy!$H:$H,Farmy!$G:$G,"="&amp;E57),"-")</f>
        <v>0</v>
      </c>
      <c r="H57" s="46" t="str">
        <f t="shared" si="7"/>
        <v>-</v>
      </c>
      <c r="I57" s="22"/>
      <c r="J57" s="22"/>
      <c r="K57" s="45" t="s">
        <v>14</v>
      </c>
      <c r="L57" s="22">
        <f>IFERROR(COUNTIFS('Małe instalacje'!$G:$G,"="&amp;E57),"-")</f>
        <v>0</v>
      </c>
      <c r="M57" s="46">
        <f>IFERROR(SUMIFS('Małe instalacje'!$H:$H,'Małe instalacje'!$G:$G,"="&amp;E57),"-")</f>
        <v>0</v>
      </c>
      <c r="N57" s="46" t="str">
        <f t="shared" si="8"/>
        <v>-</v>
      </c>
      <c r="O57" s="22"/>
      <c r="P57" s="22"/>
      <c r="Q57" s="45" t="s">
        <v>14</v>
      </c>
      <c r="R57" s="22">
        <f t="shared" si="9"/>
        <v>0</v>
      </c>
      <c r="S57" s="46">
        <f t="shared" si="10"/>
        <v>0</v>
      </c>
      <c r="T57" s="46" t="str">
        <f t="shared" si="11"/>
        <v>-</v>
      </c>
      <c r="U57" s="22"/>
      <c r="V57" s="22"/>
      <c r="W57" s="23"/>
      <c r="X57" s="10"/>
      <c r="Y57" s="10"/>
    </row>
    <row r="58" spans="1:25" s="21" customFormat="1" ht="15" x14ac:dyDescent="0.25">
      <c r="A58" s="10"/>
      <c r="B58" s="24"/>
      <c r="C58" s="22"/>
      <c r="D58" s="22"/>
      <c r="E58" s="45" t="s">
        <v>26</v>
      </c>
      <c r="F58" s="22">
        <f>IFERROR(COUNTIFS(Farmy!$G:$G,"="&amp;E58),"-")</f>
        <v>2</v>
      </c>
      <c r="G58" s="46">
        <f>IFERROR(SUMIFS(Farmy!$H:$H,Farmy!$G:$G,"="&amp;E58),"-")</f>
        <v>8.6316900000000008</v>
      </c>
      <c r="H58" s="46">
        <f t="shared" si="7"/>
        <v>4.3158450000000004</v>
      </c>
      <c r="I58" s="22"/>
      <c r="J58" s="22"/>
      <c r="K58" s="45" t="s">
        <v>26</v>
      </c>
      <c r="L58" s="22">
        <f>IFERROR(COUNTIFS('Małe instalacje'!$G:$G,"="&amp;E58),"-")</f>
        <v>0</v>
      </c>
      <c r="M58" s="46">
        <f>IFERROR(SUMIFS('Małe instalacje'!$H:$H,'Małe instalacje'!$G:$G,"="&amp;E58),"-")</f>
        <v>0</v>
      </c>
      <c r="N58" s="46" t="str">
        <f t="shared" si="8"/>
        <v>-</v>
      </c>
      <c r="O58" s="22"/>
      <c r="P58" s="22"/>
      <c r="Q58" s="45" t="s">
        <v>26</v>
      </c>
      <c r="R58" s="22">
        <f t="shared" si="9"/>
        <v>2</v>
      </c>
      <c r="S58" s="46">
        <f t="shared" si="10"/>
        <v>8.6316900000000008</v>
      </c>
      <c r="T58" s="46">
        <f t="shared" si="11"/>
        <v>4.3158450000000004</v>
      </c>
      <c r="U58" s="22"/>
      <c r="V58" s="22"/>
      <c r="W58" s="23"/>
      <c r="X58" s="10"/>
      <c r="Y58" s="10"/>
    </row>
    <row r="59" spans="1:25" s="21" customFormat="1" ht="15" x14ac:dyDescent="0.25">
      <c r="A59" s="10"/>
      <c r="B59" s="24"/>
      <c r="C59" s="22"/>
      <c r="D59" s="22"/>
      <c r="E59" s="45" t="s">
        <v>18</v>
      </c>
      <c r="F59" s="22">
        <f>IFERROR(COUNTIFS(Farmy!$G:$G,"="&amp;E59),"-")</f>
        <v>0</v>
      </c>
      <c r="G59" s="46">
        <f>IFERROR(SUMIFS(Farmy!$H:$H,Farmy!$G:$G,"="&amp;E59),"-")</f>
        <v>0</v>
      </c>
      <c r="H59" s="46" t="str">
        <f t="shared" si="7"/>
        <v>-</v>
      </c>
      <c r="I59" s="22"/>
      <c r="J59" s="22"/>
      <c r="K59" s="45" t="s">
        <v>18</v>
      </c>
      <c r="L59" s="22">
        <f>IFERROR(COUNTIFS('Małe instalacje'!$G:$G,"="&amp;E59),"-")</f>
        <v>2</v>
      </c>
      <c r="M59" s="46">
        <f>IFERROR(SUMIFS('Małe instalacje'!$H:$H,'Małe instalacje'!$G:$G,"="&amp;E59),"-")</f>
        <v>0.29699999999999999</v>
      </c>
      <c r="N59" s="46">
        <f t="shared" si="8"/>
        <v>0.14849999999999999</v>
      </c>
      <c r="O59" s="22"/>
      <c r="P59" s="22"/>
      <c r="Q59" s="45" t="s">
        <v>18</v>
      </c>
      <c r="R59" s="22">
        <f t="shared" si="9"/>
        <v>2</v>
      </c>
      <c r="S59" s="46">
        <f t="shared" si="10"/>
        <v>0.29699999999999999</v>
      </c>
      <c r="T59" s="46">
        <f t="shared" si="11"/>
        <v>0.14849999999999999</v>
      </c>
      <c r="U59" s="22"/>
      <c r="V59" s="22"/>
      <c r="W59" s="23"/>
      <c r="X59" s="10"/>
      <c r="Y59" s="10"/>
    </row>
    <row r="60" spans="1:25" s="21" customFormat="1" ht="15" x14ac:dyDescent="0.25">
      <c r="A60" s="10"/>
      <c r="B60" s="24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3"/>
      <c r="X60" s="10"/>
      <c r="Y60" s="10"/>
    </row>
    <row r="61" spans="1:25" s="21" customFormat="1" ht="15" x14ac:dyDescent="0.25">
      <c r="A61" s="10"/>
      <c r="B61" s="24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3"/>
      <c r="X61" s="10"/>
    </row>
    <row r="62" spans="1:25" s="21" customFormat="1" ht="15" x14ac:dyDescent="0.25">
      <c r="A62" s="10"/>
      <c r="B62" s="24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3"/>
      <c r="X62" s="10"/>
    </row>
    <row r="63" spans="1:25" s="21" customFormat="1" ht="15" x14ac:dyDescent="0.25">
      <c r="A63" s="10"/>
      <c r="B63" s="24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3"/>
      <c r="X63" s="10"/>
    </row>
    <row r="64" spans="1:25" s="21" customFormat="1" ht="15" x14ac:dyDescent="0.25">
      <c r="A64" s="10"/>
      <c r="B64" s="24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3"/>
      <c r="X64" s="10"/>
    </row>
    <row r="65" spans="1:24" s="21" customFormat="1" ht="15" x14ac:dyDescent="0.25">
      <c r="A65" s="10"/>
      <c r="B65" s="24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3"/>
      <c r="X65" s="10"/>
    </row>
    <row r="66" spans="1:24" s="21" customFormat="1" ht="15" x14ac:dyDescent="0.25">
      <c r="A66" s="10"/>
      <c r="B66" s="24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3"/>
      <c r="X66" s="10"/>
    </row>
    <row r="67" spans="1:24" s="21" customFormat="1" ht="15" x14ac:dyDescent="0.25">
      <c r="A67" s="10"/>
      <c r="B67" s="24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3"/>
      <c r="X67" s="10"/>
    </row>
    <row r="68" spans="1:24" s="21" customFormat="1" ht="15" x14ac:dyDescent="0.25">
      <c r="A68" s="10"/>
      <c r="B68" s="24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3"/>
      <c r="X68" s="10"/>
    </row>
    <row r="69" spans="1:24" s="21" customFormat="1" ht="15" x14ac:dyDescent="0.25">
      <c r="A69" s="10"/>
      <c r="B69" s="24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3"/>
      <c r="X69" s="10"/>
    </row>
    <row r="70" spans="1:24" s="21" customFormat="1" ht="15" x14ac:dyDescent="0.25">
      <c r="A70" s="10"/>
      <c r="B70" s="24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3"/>
      <c r="X70" s="10"/>
    </row>
    <row r="71" spans="1:24" s="21" customFormat="1" ht="15" x14ac:dyDescent="0.25">
      <c r="A71" s="10"/>
      <c r="B71" s="24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3"/>
      <c r="X71" s="10"/>
    </row>
    <row r="72" spans="1:24" s="21" customFormat="1" ht="15" x14ac:dyDescent="0.25">
      <c r="A72" s="10"/>
      <c r="B72" s="24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3"/>
      <c r="X72" s="10"/>
    </row>
    <row r="73" spans="1:24" s="21" customFormat="1" ht="15" x14ac:dyDescent="0.25">
      <c r="A73" s="10"/>
      <c r="B73" s="24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3"/>
      <c r="X73" s="10"/>
    </row>
    <row r="74" spans="1:24" s="21" customFormat="1" ht="15" x14ac:dyDescent="0.25">
      <c r="A74" s="10"/>
      <c r="B74" s="24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3"/>
      <c r="X74" s="10"/>
    </row>
    <row r="75" spans="1:24" s="21" customFormat="1" ht="15" x14ac:dyDescent="0.25">
      <c r="A75" s="10"/>
      <c r="B75" s="24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3"/>
      <c r="X75" s="10"/>
    </row>
    <row r="76" spans="1:24" s="21" customFormat="1" ht="15" x14ac:dyDescent="0.25">
      <c r="A76" s="10"/>
      <c r="B76" s="24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3"/>
      <c r="X76" s="10"/>
    </row>
    <row r="77" spans="1:24" s="21" customFormat="1" ht="15" x14ac:dyDescent="0.25">
      <c r="A77" s="10"/>
      <c r="B77" s="24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3"/>
      <c r="X77" s="10"/>
    </row>
    <row r="78" spans="1:24" s="21" customFormat="1" ht="18.75" x14ac:dyDescent="0.25">
      <c r="A78" s="10"/>
      <c r="B78" s="24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42"/>
      <c r="O78" s="22"/>
      <c r="P78" s="22"/>
      <c r="Q78" s="22"/>
      <c r="R78" s="22"/>
      <c r="S78" s="22"/>
      <c r="T78" s="22"/>
      <c r="U78" s="22"/>
      <c r="V78" s="22"/>
      <c r="W78" s="23"/>
      <c r="X78" s="10"/>
    </row>
    <row r="79" spans="1:24" s="21" customFormat="1" ht="15" x14ac:dyDescent="0.25">
      <c r="A79" s="10"/>
      <c r="B79" s="24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3"/>
      <c r="X79" s="10"/>
    </row>
    <row r="80" spans="1:24" s="21" customFormat="1" ht="15" x14ac:dyDescent="0.25">
      <c r="A80" s="10"/>
      <c r="B80" s="24"/>
      <c r="C80" s="22"/>
      <c r="D80" s="22"/>
      <c r="E80" s="22"/>
      <c r="F80" s="22"/>
      <c r="G80" s="22"/>
      <c r="H80" s="22"/>
      <c r="I80" s="47"/>
      <c r="J80" s="43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3"/>
      <c r="X80" s="10"/>
    </row>
    <row r="81" spans="1:26" s="21" customFormat="1" ht="15" x14ac:dyDescent="0.25">
      <c r="A81" s="10"/>
      <c r="B81" s="24"/>
      <c r="C81" s="22"/>
      <c r="D81" s="22"/>
      <c r="E81" s="22"/>
      <c r="F81" s="22"/>
      <c r="G81" s="22"/>
      <c r="H81" s="22"/>
      <c r="I81" s="38"/>
      <c r="J81" s="44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3"/>
      <c r="X81" s="48"/>
      <c r="Y81" s="49"/>
    </row>
    <row r="82" spans="1:26" s="21" customFormat="1" ht="15" x14ac:dyDescent="0.25">
      <c r="A82" s="10"/>
      <c r="B82" s="24"/>
      <c r="C82" s="22"/>
      <c r="D82" s="22"/>
      <c r="E82" s="22"/>
      <c r="F82" s="22"/>
      <c r="G82" s="22"/>
      <c r="H82" s="22"/>
      <c r="I82" s="38"/>
      <c r="J82" s="40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3"/>
      <c r="X82" s="48"/>
      <c r="Y82" s="49"/>
    </row>
    <row r="83" spans="1:26" s="21" customFormat="1" ht="21" customHeight="1" x14ac:dyDescent="0.25">
      <c r="A83" s="10"/>
      <c r="B83" s="24"/>
      <c r="C83" s="22"/>
      <c r="D83" s="22"/>
      <c r="E83" s="22"/>
      <c r="F83" s="22"/>
      <c r="G83" s="22"/>
      <c r="H83" s="22"/>
      <c r="I83" s="38"/>
      <c r="J83" s="44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3"/>
      <c r="X83" s="48"/>
      <c r="Y83" s="49"/>
    </row>
    <row r="84" spans="1:26" s="21" customFormat="1" ht="21" customHeight="1" x14ac:dyDescent="0.25">
      <c r="A84" s="10"/>
      <c r="B84" s="24"/>
      <c r="C84" s="22"/>
      <c r="D84" s="22"/>
      <c r="E84" s="22"/>
      <c r="F84" s="22"/>
      <c r="G84" s="22"/>
      <c r="H84" s="22"/>
      <c r="I84" s="38"/>
      <c r="J84" s="40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3"/>
      <c r="X84" s="48"/>
      <c r="Y84" s="49"/>
    </row>
    <row r="85" spans="1:26" s="21" customFormat="1" ht="21" customHeight="1" x14ac:dyDescent="0.25">
      <c r="A85" s="10"/>
      <c r="B85" s="24"/>
      <c r="C85" s="22"/>
      <c r="D85" s="22"/>
      <c r="E85" s="22"/>
      <c r="F85" s="22"/>
      <c r="G85" s="22"/>
      <c r="H85" s="22"/>
      <c r="I85" s="38"/>
      <c r="J85" s="44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3"/>
      <c r="X85" s="48"/>
      <c r="Y85" s="49"/>
    </row>
    <row r="86" spans="1:26" s="21" customFormat="1" ht="21" customHeight="1" x14ac:dyDescent="0.25">
      <c r="A86" s="10"/>
      <c r="B86" s="24"/>
      <c r="C86" s="22"/>
      <c r="D86" s="22"/>
      <c r="E86" s="22"/>
      <c r="F86" s="22"/>
      <c r="G86" s="22"/>
      <c r="H86" s="22"/>
      <c r="I86" s="38"/>
      <c r="J86" s="40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3"/>
      <c r="X86" s="48"/>
      <c r="Y86" s="49"/>
    </row>
    <row r="87" spans="1:26" s="21" customFormat="1" ht="19.5" customHeight="1" x14ac:dyDescent="0.25">
      <c r="A87" s="10"/>
      <c r="B87" s="24"/>
      <c r="C87" s="22"/>
      <c r="D87" s="22"/>
      <c r="E87" s="22"/>
      <c r="F87" s="22"/>
      <c r="G87" s="22"/>
      <c r="H87" s="22"/>
      <c r="I87" s="38"/>
      <c r="J87" s="44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3"/>
      <c r="X87" s="48"/>
      <c r="Y87" s="49"/>
    </row>
    <row r="88" spans="1:26" s="21" customFormat="1" ht="19.5" customHeight="1" x14ac:dyDescent="0.25">
      <c r="A88" s="10"/>
      <c r="B88" s="24"/>
      <c r="C88" s="22"/>
      <c r="D88" s="22"/>
      <c r="E88" s="22"/>
      <c r="F88" s="22"/>
      <c r="G88" s="22"/>
      <c r="H88" s="22"/>
      <c r="I88" s="38"/>
      <c r="J88" s="40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3"/>
      <c r="X88" s="48"/>
      <c r="Y88" s="49"/>
    </row>
    <row r="89" spans="1:26" s="21" customFormat="1" ht="19.5" customHeight="1" x14ac:dyDescent="0.25">
      <c r="A89" s="10"/>
      <c r="B89" s="24"/>
      <c r="C89" s="22"/>
      <c r="D89" s="22"/>
      <c r="E89" s="22"/>
      <c r="F89" s="22"/>
      <c r="G89" s="22"/>
      <c r="H89" s="22"/>
      <c r="I89" s="38"/>
      <c r="J89" s="44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3"/>
      <c r="X89" s="48"/>
      <c r="Y89" s="49"/>
    </row>
    <row r="90" spans="1:26" s="21" customFormat="1" ht="19.5" customHeight="1" x14ac:dyDescent="0.25">
      <c r="A90" s="10"/>
      <c r="B90" s="24"/>
      <c r="C90" s="22"/>
      <c r="D90" s="22"/>
      <c r="E90" s="22"/>
      <c r="F90" s="22"/>
      <c r="G90" s="22"/>
      <c r="H90" s="22"/>
      <c r="I90" s="38"/>
      <c r="J90" s="40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3"/>
      <c r="X90" s="48"/>
      <c r="Y90" s="49"/>
    </row>
    <row r="91" spans="1:26" s="21" customFormat="1" ht="15" x14ac:dyDescent="0.25">
      <c r="A91" s="10"/>
      <c r="B91" s="24"/>
      <c r="C91" s="22"/>
      <c r="D91" s="22"/>
      <c r="E91" s="22"/>
      <c r="F91" s="22"/>
      <c r="G91" s="22"/>
      <c r="H91" s="22"/>
      <c r="I91" s="38"/>
      <c r="J91" s="44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3"/>
      <c r="X91" s="48"/>
      <c r="Y91" s="49"/>
    </row>
    <row r="92" spans="1:26" s="21" customFormat="1" ht="15" x14ac:dyDescent="0.25">
      <c r="A92" s="10"/>
      <c r="B92" s="24"/>
      <c r="C92" s="22"/>
      <c r="D92" s="22"/>
      <c r="E92" s="22"/>
      <c r="F92" s="22"/>
      <c r="G92" s="22"/>
      <c r="H92" s="22"/>
      <c r="I92" s="38"/>
      <c r="J92" s="40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3"/>
      <c r="X92" s="48"/>
      <c r="Y92" s="49"/>
    </row>
    <row r="93" spans="1:26" s="21" customFormat="1" ht="15" x14ac:dyDescent="0.25">
      <c r="A93" s="10"/>
      <c r="B93" s="24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3"/>
      <c r="X93" s="48"/>
      <c r="Y93" s="49"/>
    </row>
    <row r="94" spans="1:26" s="21" customFormat="1" ht="15" x14ac:dyDescent="0.25">
      <c r="A94" s="10"/>
      <c r="B94" s="24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3"/>
      <c r="X94" s="48"/>
      <c r="Y94" s="49"/>
    </row>
    <row r="95" spans="1:26" s="21" customFormat="1" ht="15" x14ac:dyDescent="0.25">
      <c r="A95" s="10"/>
      <c r="B95" s="24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3"/>
      <c r="X95" s="48"/>
      <c r="Y95" s="49"/>
    </row>
    <row r="96" spans="1:26" s="21" customFormat="1" ht="15" x14ac:dyDescent="0.25">
      <c r="A96" s="10"/>
      <c r="B96" s="24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3"/>
      <c r="X96" s="48"/>
      <c r="Y96" s="49"/>
      <c r="Z96" s="49"/>
    </row>
    <row r="97" spans="1:26" s="21" customFormat="1" ht="15" x14ac:dyDescent="0.25">
      <c r="A97" s="10"/>
      <c r="B97" s="24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3"/>
      <c r="X97" s="48"/>
      <c r="Y97" s="49"/>
    </row>
    <row r="98" spans="1:26" s="21" customFormat="1" ht="15" x14ac:dyDescent="0.25">
      <c r="A98" s="10"/>
      <c r="B98" s="24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3"/>
      <c r="X98" s="48"/>
      <c r="Y98" s="49"/>
    </row>
    <row r="99" spans="1:26" s="21" customFormat="1" ht="15" x14ac:dyDescent="0.25">
      <c r="A99" s="10"/>
      <c r="B99" s="24"/>
      <c r="C99" s="22"/>
      <c r="D99" s="22"/>
      <c r="E99" s="22"/>
      <c r="F99" s="22"/>
      <c r="G99" s="22"/>
      <c r="H99" s="22"/>
      <c r="I99" s="17">
        <v>0</v>
      </c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3"/>
      <c r="X99" s="48"/>
      <c r="Y99" s="49"/>
    </row>
    <row r="100" spans="1:26" s="21" customFormat="1" ht="15" x14ac:dyDescent="0.25">
      <c r="A100" s="10"/>
      <c r="B100" s="24"/>
      <c r="C100" s="22"/>
      <c r="D100" s="22"/>
      <c r="E100" s="22"/>
      <c r="F100" s="22"/>
      <c r="G100" s="22"/>
      <c r="H100" s="22"/>
      <c r="I100" s="17">
        <v>0</v>
      </c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3"/>
      <c r="X100" s="48"/>
      <c r="Y100" s="49"/>
    </row>
    <row r="101" spans="1:26" s="21" customFormat="1" ht="15" x14ac:dyDescent="0.25">
      <c r="A101" s="10"/>
      <c r="B101" s="24"/>
      <c r="C101" s="22"/>
      <c r="D101" s="22"/>
      <c r="E101" s="22"/>
      <c r="F101" s="22"/>
      <c r="G101" s="22"/>
      <c r="H101" s="22"/>
      <c r="I101" s="17">
        <v>0</v>
      </c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3"/>
      <c r="X101" s="48"/>
      <c r="Y101" s="49"/>
    </row>
    <row r="102" spans="1:26" s="21" customFormat="1" ht="15" customHeight="1" x14ac:dyDescent="0.25">
      <c r="A102" s="10"/>
      <c r="B102" s="24"/>
      <c r="C102" s="22"/>
      <c r="D102" s="22"/>
      <c r="E102" s="17">
        <v>0</v>
      </c>
      <c r="F102" s="17">
        <v>0.5</v>
      </c>
      <c r="G102" s="22"/>
      <c r="H102" s="22"/>
      <c r="I102" s="17"/>
      <c r="J102" s="17">
        <v>0.5</v>
      </c>
      <c r="K102" s="17">
        <v>1</v>
      </c>
      <c r="L102" s="17">
        <v>5</v>
      </c>
      <c r="M102" s="17">
        <v>10</v>
      </c>
      <c r="N102" s="17">
        <v>30</v>
      </c>
      <c r="O102" s="17">
        <v>5</v>
      </c>
      <c r="P102" s="17">
        <v>10</v>
      </c>
      <c r="Q102" s="17">
        <v>0</v>
      </c>
      <c r="R102" s="17">
        <v>0.5</v>
      </c>
      <c r="S102" s="17">
        <v>1</v>
      </c>
      <c r="T102" s="17">
        <v>5</v>
      </c>
      <c r="U102" s="17">
        <v>10</v>
      </c>
      <c r="V102" s="17">
        <v>30</v>
      </c>
      <c r="W102" s="23"/>
      <c r="X102" s="48"/>
      <c r="Y102" s="49"/>
    </row>
    <row r="103" spans="1:26" s="21" customFormat="1" ht="15" x14ac:dyDescent="0.25">
      <c r="A103" s="10"/>
      <c r="B103" s="24"/>
      <c r="C103" s="22"/>
      <c r="D103" s="22"/>
      <c r="E103" s="17">
        <v>0.5</v>
      </c>
      <c r="F103" s="17">
        <v>1</v>
      </c>
      <c r="G103" s="22"/>
      <c r="H103" s="22"/>
      <c r="I103" s="17"/>
      <c r="J103" s="17">
        <v>1</v>
      </c>
      <c r="K103" s="17">
        <v>5</v>
      </c>
      <c r="L103" s="17">
        <v>10</v>
      </c>
      <c r="M103" s="17">
        <v>30</v>
      </c>
      <c r="N103" s="17"/>
      <c r="O103" s="17">
        <v>10</v>
      </c>
      <c r="P103" s="17">
        <v>30</v>
      </c>
      <c r="Q103" s="17">
        <v>0.5</v>
      </c>
      <c r="R103" s="17">
        <v>1</v>
      </c>
      <c r="S103" s="17">
        <v>5</v>
      </c>
      <c r="T103" s="17">
        <v>10</v>
      </c>
      <c r="U103" s="17">
        <v>30</v>
      </c>
      <c r="V103" s="17"/>
      <c r="W103" s="23"/>
      <c r="X103" s="48"/>
      <c r="Y103" s="49"/>
    </row>
    <row r="104" spans="1:26" s="21" customFormat="1" ht="52.5" thickBot="1" x14ac:dyDescent="0.3">
      <c r="A104" s="10"/>
      <c r="B104" s="24"/>
      <c r="C104" s="22"/>
      <c r="D104" s="27" t="s">
        <v>104</v>
      </c>
      <c r="E104" s="26" t="s">
        <v>93</v>
      </c>
      <c r="F104" s="26" t="s">
        <v>92</v>
      </c>
      <c r="G104" s="22"/>
      <c r="H104" s="22"/>
      <c r="I104" s="27" t="s">
        <v>94</v>
      </c>
      <c r="J104" s="26" t="s">
        <v>92</v>
      </c>
      <c r="K104" s="26" t="s">
        <v>84</v>
      </c>
      <c r="L104" s="26" t="s">
        <v>85</v>
      </c>
      <c r="M104" s="26" t="s">
        <v>86</v>
      </c>
      <c r="N104" s="26" t="s">
        <v>87</v>
      </c>
      <c r="O104" s="22"/>
      <c r="P104" s="58" t="s">
        <v>105</v>
      </c>
      <c r="Q104" s="26" t="s">
        <v>93</v>
      </c>
      <c r="R104" s="26" t="s">
        <v>92</v>
      </c>
      <c r="S104" s="26" t="s">
        <v>84</v>
      </c>
      <c r="T104" s="26" t="s">
        <v>85</v>
      </c>
      <c r="U104" s="26" t="s">
        <v>86</v>
      </c>
      <c r="V104" s="26" t="s">
        <v>87</v>
      </c>
      <c r="W104" s="23"/>
      <c r="X104" s="48"/>
      <c r="Y104" s="48"/>
      <c r="Z104" s="49"/>
    </row>
    <row r="105" spans="1:26" s="21" customFormat="1" ht="17.25" thickTop="1" thickBot="1" x14ac:dyDescent="0.3">
      <c r="A105" s="10"/>
      <c r="B105" s="24"/>
      <c r="C105" s="22"/>
      <c r="D105" s="74" t="s">
        <v>37</v>
      </c>
      <c r="E105" s="30">
        <f>COUNTIFS('Małe instalacje'!$H:$H,"&gt;="&amp;E102,'Małe instalacje'!$H:$H,"&lt;"&amp;E103)</f>
        <v>6</v>
      </c>
      <c r="F105" s="30">
        <f>COUNTIFS('Małe instalacje'!$H:$H,"&gt;="&amp;F102,'Małe instalacje'!$H:$H,"&lt;"&amp;F103)</f>
        <v>4</v>
      </c>
      <c r="G105" s="22"/>
      <c r="H105" s="22"/>
      <c r="I105" s="74" t="s">
        <v>37</v>
      </c>
      <c r="J105" s="30">
        <f>COUNTIFS(Farmy!$H:$H,"&gt;="&amp;J102,Farmy!$H:$H,"&lt;"&amp;J103)</f>
        <v>0</v>
      </c>
      <c r="K105" s="30">
        <f>COUNTIFS(Farmy!$H:$H,"&gt;="&amp;K102,Farmy!$H:$H,"&lt;"&amp;K103)</f>
        <v>8</v>
      </c>
      <c r="L105" s="30">
        <f>COUNTIFS(Farmy!$H:$H,"&gt;="&amp;L102,Farmy!$H:$H,"&lt;"&amp;L103)</f>
        <v>2</v>
      </c>
      <c r="M105" s="30">
        <f>COUNTIFS(Farmy!$H:$H,"&gt;="&amp;M102,Farmy!$H:$H,"&lt;"&amp;M103)</f>
        <v>0</v>
      </c>
      <c r="N105" s="30">
        <f>COUNTIFS(Farmy!$H:$H,"&gt;="&amp;N102)</f>
        <v>0</v>
      </c>
      <c r="O105" s="22"/>
      <c r="P105" s="74" t="s">
        <v>37</v>
      </c>
      <c r="Q105" s="30">
        <f>E105</f>
        <v>6</v>
      </c>
      <c r="R105" s="30">
        <f>F105+J105</f>
        <v>4</v>
      </c>
      <c r="S105" s="30">
        <f t="shared" ref="S105:V106" si="12">K105</f>
        <v>8</v>
      </c>
      <c r="T105" s="30">
        <f t="shared" si="12"/>
        <v>2</v>
      </c>
      <c r="U105" s="30">
        <f t="shared" si="12"/>
        <v>0</v>
      </c>
      <c r="V105" s="30">
        <f t="shared" si="12"/>
        <v>0</v>
      </c>
      <c r="W105" s="23"/>
      <c r="X105" s="48"/>
      <c r="Y105" s="48"/>
      <c r="Z105" s="49"/>
    </row>
    <row r="106" spans="1:26" s="21" customFormat="1" ht="16.5" thickBot="1" x14ac:dyDescent="0.3">
      <c r="A106" s="10"/>
      <c r="B106" s="24"/>
      <c r="C106" s="22"/>
      <c r="D106" s="74" t="s">
        <v>38</v>
      </c>
      <c r="E106" s="32">
        <f>SUMIFS('Małe instalacje'!$H:$H,'Małe instalacje'!$H:$H,"&gt;="&amp;E102,'Małe instalacje'!$H:$H,"&lt;"&amp;E103)</f>
        <v>1.1219999999999999</v>
      </c>
      <c r="F106" s="32">
        <f>SUMIFS('Małe instalacje'!$H:$H,'Małe instalacje'!$H:$H,"&gt;="&amp;F102,'Małe instalacje'!$H:$H,"&lt;"&amp;F103)</f>
        <v>3.9890000000000003</v>
      </c>
      <c r="G106" s="22"/>
      <c r="H106" s="22"/>
      <c r="I106" s="74" t="s">
        <v>38</v>
      </c>
      <c r="J106" s="32">
        <f>SUMIFS(Farmy!$H:$H,Farmy!$H:$H,"&gt;="&amp;J102,Farmy!$H:$H,"&lt;"&amp;J103)</f>
        <v>0</v>
      </c>
      <c r="K106" s="32">
        <f>SUMIFS(Farmy!$H:$H,Farmy!$H:$H,"&gt;="&amp;K102,Farmy!$H:$H,"&lt;"&amp;K103)</f>
        <v>17.554849999999998</v>
      </c>
      <c r="L106" s="32">
        <f>SUMIFS(Farmy!$H:$H,Farmy!$H:$H,"&gt;="&amp;L102,Farmy!$H:$H,"&lt;"&amp;L103)</f>
        <v>17.129840000000002</v>
      </c>
      <c r="M106" s="32">
        <f>SUMIFS(Farmy!$H:$H,Farmy!$H:$H,"&gt;="&amp;M102,Farmy!$H:$H,"&lt;"&amp;M103)</f>
        <v>0</v>
      </c>
      <c r="N106" s="32">
        <f>SUMIFS(Farmy!$H:$H,Farmy!$H:$H,"&gt;="&amp;N102)</f>
        <v>0</v>
      </c>
      <c r="O106" s="22"/>
      <c r="P106" s="74" t="s">
        <v>38</v>
      </c>
      <c r="Q106" s="32">
        <f>E106</f>
        <v>1.1219999999999999</v>
      </c>
      <c r="R106" s="32">
        <f>F106+J106</f>
        <v>3.9890000000000003</v>
      </c>
      <c r="S106" s="32">
        <f t="shared" si="12"/>
        <v>17.554849999999998</v>
      </c>
      <c r="T106" s="32">
        <f t="shared" si="12"/>
        <v>17.129840000000002</v>
      </c>
      <c r="U106" s="32">
        <f t="shared" si="12"/>
        <v>0</v>
      </c>
      <c r="V106" s="32">
        <f t="shared" si="12"/>
        <v>0</v>
      </c>
      <c r="W106" s="23"/>
      <c r="X106" s="48"/>
      <c r="Y106" s="48"/>
      <c r="Z106" s="49"/>
    </row>
    <row r="107" spans="1:26" s="21" customFormat="1" ht="15" x14ac:dyDescent="0.25">
      <c r="A107" s="10"/>
      <c r="B107" s="24"/>
      <c r="C107" s="22"/>
      <c r="D107" s="22"/>
      <c r="E107" s="22"/>
      <c r="F107" s="22"/>
      <c r="G107" s="22"/>
      <c r="H107" s="17"/>
      <c r="I107" s="17"/>
      <c r="J107" s="22"/>
      <c r="K107" s="55"/>
      <c r="L107" s="55"/>
      <c r="M107" s="55"/>
      <c r="N107" s="55"/>
      <c r="O107" s="55"/>
      <c r="P107" s="55"/>
      <c r="Q107" s="22"/>
      <c r="R107" s="22"/>
      <c r="S107" s="22"/>
      <c r="T107" s="22"/>
      <c r="U107" s="22"/>
      <c r="V107" s="22"/>
      <c r="W107" s="23"/>
      <c r="X107" s="48"/>
      <c r="Y107" s="48"/>
      <c r="Z107" s="49"/>
    </row>
    <row r="108" spans="1:26" s="21" customFormat="1" ht="15" x14ac:dyDescent="0.25">
      <c r="A108" s="10"/>
      <c r="B108" s="24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3"/>
      <c r="X108" s="48"/>
      <c r="Y108" s="48"/>
      <c r="Z108" s="49"/>
    </row>
    <row r="109" spans="1:26" s="21" customFormat="1" ht="15" x14ac:dyDescent="0.25">
      <c r="A109" s="10"/>
      <c r="B109" s="24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3"/>
      <c r="X109" s="48"/>
      <c r="Y109" s="48"/>
      <c r="Z109" s="49"/>
    </row>
    <row r="110" spans="1:26" s="21" customFormat="1" ht="15" x14ac:dyDescent="0.25">
      <c r="A110" s="10"/>
      <c r="B110" s="24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3"/>
      <c r="X110" s="48"/>
      <c r="Y110" s="48"/>
      <c r="Z110" s="49"/>
    </row>
    <row r="111" spans="1:26" s="21" customFormat="1" ht="15" x14ac:dyDescent="0.25">
      <c r="A111" s="10"/>
      <c r="B111" s="24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3"/>
      <c r="X111" s="48"/>
      <c r="Y111" s="48"/>
      <c r="Z111" s="49"/>
    </row>
    <row r="112" spans="1:26" s="21" customFormat="1" ht="15" x14ac:dyDescent="0.25">
      <c r="A112" s="10"/>
      <c r="B112" s="24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3"/>
      <c r="X112" s="48"/>
      <c r="Y112" s="48"/>
      <c r="Z112" s="49"/>
    </row>
    <row r="113" spans="1:26" s="21" customFormat="1" ht="15" x14ac:dyDescent="0.25">
      <c r="A113" s="10"/>
      <c r="B113" s="24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3"/>
      <c r="X113" s="48"/>
      <c r="Y113" s="48"/>
      <c r="Z113" s="49"/>
    </row>
    <row r="114" spans="1:26" s="21" customFormat="1" ht="15" x14ac:dyDescent="0.25">
      <c r="A114" s="10"/>
      <c r="B114" s="24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3"/>
      <c r="X114" s="48"/>
      <c r="Y114" s="48"/>
      <c r="Z114" s="49"/>
    </row>
    <row r="115" spans="1:26" s="21" customFormat="1" ht="15" x14ac:dyDescent="0.25">
      <c r="A115" s="10"/>
      <c r="B115" s="24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3"/>
      <c r="X115" s="48"/>
      <c r="Y115" s="48"/>
      <c r="Z115" s="49"/>
    </row>
    <row r="116" spans="1:26" s="21" customFormat="1" ht="15" x14ac:dyDescent="0.25">
      <c r="A116" s="10"/>
      <c r="B116" s="24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3"/>
      <c r="X116" s="48"/>
      <c r="Y116" s="48"/>
      <c r="Z116" s="49"/>
    </row>
    <row r="117" spans="1:26" s="21" customFormat="1" ht="15" x14ac:dyDescent="0.25">
      <c r="A117" s="10"/>
      <c r="B117" s="24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3"/>
      <c r="X117" s="48"/>
      <c r="Y117" s="48"/>
      <c r="Z117" s="49"/>
    </row>
    <row r="118" spans="1:26" s="21" customFormat="1" ht="15" x14ac:dyDescent="0.25">
      <c r="A118" s="10"/>
      <c r="B118" s="24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3"/>
      <c r="X118" s="48"/>
      <c r="Y118" s="48"/>
      <c r="Z118" s="49"/>
    </row>
    <row r="119" spans="1:26" s="21" customFormat="1" ht="15" x14ac:dyDescent="0.25">
      <c r="A119" s="10"/>
      <c r="B119" s="24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3"/>
      <c r="X119" s="48"/>
      <c r="Y119" s="48"/>
      <c r="Z119" s="49"/>
    </row>
    <row r="120" spans="1:26" s="21" customFormat="1" ht="15" x14ac:dyDescent="0.25">
      <c r="A120" s="10"/>
      <c r="B120" s="24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3"/>
      <c r="X120" s="48"/>
      <c r="Y120" s="48"/>
      <c r="Z120" s="49"/>
    </row>
    <row r="121" spans="1:26" s="21" customFormat="1" ht="15" x14ac:dyDescent="0.25">
      <c r="A121" s="10"/>
      <c r="B121" s="24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3"/>
      <c r="X121" s="48"/>
      <c r="Y121" s="48"/>
      <c r="Z121" s="49"/>
    </row>
    <row r="122" spans="1:26" s="21" customFormat="1" ht="15" x14ac:dyDescent="0.25">
      <c r="A122" s="10"/>
      <c r="B122" s="24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3"/>
      <c r="X122" s="48"/>
      <c r="Y122" s="48"/>
      <c r="Z122" s="49"/>
    </row>
    <row r="123" spans="1:26" s="21" customFormat="1" ht="15" x14ac:dyDescent="0.25">
      <c r="A123" s="10"/>
      <c r="B123" s="24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3"/>
      <c r="X123" s="48"/>
      <c r="Y123" s="48"/>
      <c r="Z123" s="49"/>
    </row>
    <row r="124" spans="1:26" s="21" customFormat="1" ht="15" x14ac:dyDescent="0.25">
      <c r="A124" s="10"/>
      <c r="B124" s="24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3"/>
      <c r="X124" s="48"/>
      <c r="Y124" s="48"/>
      <c r="Z124" s="49"/>
    </row>
    <row r="125" spans="1:26" s="21" customFormat="1" ht="15" x14ac:dyDescent="0.25">
      <c r="A125" s="10"/>
      <c r="B125" s="24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3"/>
      <c r="X125" s="48"/>
      <c r="Y125" s="48"/>
      <c r="Z125" s="49"/>
    </row>
    <row r="126" spans="1:26" ht="15" x14ac:dyDescent="0.25">
      <c r="B126" s="24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3"/>
      <c r="X126" s="48"/>
      <c r="Y126" s="48"/>
    </row>
    <row r="127" spans="1:26" ht="15" x14ac:dyDescent="0.25">
      <c r="B127" s="24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3"/>
      <c r="X127" s="48"/>
      <c r="Y127" s="48"/>
    </row>
    <row r="128" spans="1:26" ht="15" x14ac:dyDescent="0.25">
      <c r="B128" s="24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3"/>
      <c r="X128" s="48"/>
      <c r="Y128" s="48"/>
    </row>
    <row r="129" spans="6:25" ht="15" x14ac:dyDescent="0.25">
      <c r="F129" s="50"/>
      <c r="X129" s="48"/>
      <c r="Y129" s="48"/>
    </row>
    <row r="130" spans="6:25" ht="15" x14ac:dyDescent="0.25">
      <c r="F130" s="51"/>
      <c r="X130" s="48"/>
      <c r="Y130" s="48"/>
    </row>
    <row r="131" spans="6:25" ht="15" x14ac:dyDescent="0.25">
      <c r="F131" s="50"/>
      <c r="X131" s="48"/>
      <c r="Y131" s="48"/>
    </row>
  </sheetData>
  <mergeCells count="18">
    <mergeCell ref="H42:H43"/>
    <mergeCell ref="G42:G43"/>
    <mergeCell ref="F42:F43"/>
    <mergeCell ref="B4:D4"/>
    <mergeCell ref="T42:T43"/>
    <mergeCell ref="L42:L43"/>
    <mergeCell ref="M42:M43"/>
    <mergeCell ref="N42:N43"/>
    <mergeCell ref="R42:R43"/>
    <mergeCell ref="S42:S43"/>
    <mergeCell ref="Q40:T41"/>
    <mergeCell ref="K40:N41"/>
    <mergeCell ref="E40:H41"/>
    <mergeCell ref="B2:W2"/>
    <mergeCell ref="B3:W3"/>
    <mergeCell ref="C9:C10"/>
    <mergeCell ref="C14:C15"/>
    <mergeCell ref="C19:C20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6F963D-ED48-4D58-9BAB-62A38FC3BE25}">
  <dimension ref="A1:AC255"/>
  <sheetViews>
    <sheetView zoomScale="85" zoomScaleNormal="85" workbookViewId="0">
      <selection activeCell="B2" sqref="B2:W2"/>
    </sheetView>
  </sheetViews>
  <sheetFormatPr defaultColWidth="0" defaultRowHeight="15" customHeight="1" zeroHeight="1" x14ac:dyDescent="0.25"/>
  <cols>
    <col min="1" max="1" width="10.42578125" style="82" customWidth="1"/>
    <col min="2" max="2" width="20.140625" style="82" customWidth="1"/>
    <col min="3" max="3" width="51.5703125" style="82" customWidth="1"/>
    <col min="4" max="4" width="21.140625" style="82" customWidth="1"/>
    <col min="5" max="5" width="15.85546875" style="82" customWidth="1"/>
    <col min="6" max="24" width="9.140625" style="82" customWidth="1"/>
    <col min="25" max="26" width="9.140625" style="107" hidden="1" customWidth="1"/>
    <col min="27" max="27" width="17.28515625" style="107" hidden="1" customWidth="1"/>
    <col min="28" max="29" width="16.7109375" style="107" hidden="1" customWidth="1"/>
    <col min="30" max="16384" width="9.140625" style="107" hidden="1"/>
  </cols>
  <sheetData>
    <row r="1" spans="1:24" s="82" customFormat="1" ht="15.75" thickBot="1" x14ac:dyDescent="0.3">
      <c r="C1" s="83"/>
      <c r="D1" s="84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</row>
    <row r="2" spans="1:24" s="21" customFormat="1" ht="40.5" customHeight="1" x14ac:dyDescent="0.25">
      <c r="A2" s="82"/>
      <c r="B2" s="151" t="s">
        <v>109</v>
      </c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  <c r="N2" s="152"/>
      <c r="O2" s="152"/>
      <c r="P2" s="152"/>
      <c r="Q2" s="152"/>
      <c r="R2" s="152"/>
      <c r="S2" s="152"/>
      <c r="T2" s="152"/>
      <c r="U2" s="152"/>
      <c r="V2" s="152"/>
      <c r="W2" s="153"/>
      <c r="X2" s="82"/>
    </row>
    <row r="3" spans="1:24" s="21" customFormat="1" ht="19.5" thickBot="1" x14ac:dyDescent="0.3">
      <c r="A3" s="82"/>
      <c r="B3" s="154" t="s">
        <v>112</v>
      </c>
      <c r="C3" s="155"/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  <c r="P3" s="155"/>
      <c r="Q3" s="155"/>
      <c r="R3" s="155"/>
      <c r="S3" s="155"/>
      <c r="T3" s="155"/>
      <c r="U3" s="155"/>
      <c r="V3" s="155"/>
      <c r="W3" s="156"/>
      <c r="X3" s="82"/>
    </row>
    <row r="4" spans="1:24" s="21" customFormat="1" ht="19.5" thickBot="1" x14ac:dyDescent="0.35">
      <c r="A4" s="82"/>
      <c r="B4" s="85"/>
      <c r="C4" s="86"/>
      <c r="D4" s="22"/>
      <c r="E4" s="87"/>
      <c r="F4" s="88"/>
      <c r="G4" s="88"/>
      <c r="H4" s="22"/>
      <c r="I4" s="22"/>
      <c r="J4" s="22"/>
      <c r="K4" s="22"/>
      <c r="L4" s="22"/>
      <c r="M4" s="22"/>
      <c r="N4" s="22"/>
      <c r="O4" s="22"/>
      <c r="P4" s="22"/>
      <c r="Q4" s="22"/>
      <c r="R4" s="157" t="s">
        <v>175</v>
      </c>
      <c r="S4" s="158"/>
      <c r="T4" s="158"/>
      <c r="U4" s="158"/>
      <c r="V4" s="158"/>
      <c r="W4" s="159"/>
      <c r="X4" s="82"/>
    </row>
    <row r="5" spans="1:24" s="21" customFormat="1" x14ac:dyDescent="0.25">
      <c r="A5" s="82"/>
      <c r="B5" s="24"/>
      <c r="C5" s="22"/>
      <c r="D5" s="87"/>
      <c r="E5" s="87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3"/>
      <c r="X5" s="82"/>
    </row>
    <row r="6" spans="1:24" s="21" customFormat="1" x14ac:dyDescent="0.25">
      <c r="A6" s="82"/>
      <c r="B6" s="24"/>
      <c r="C6" s="22"/>
      <c r="D6" s="87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3"/>
      <c r="X6" s="82"/>
    </row>
    <row r="7" spans="1:24" s="21" customFormat="1" ht="59.25" thickBot="1" x14ac:dyDescent="0.3">
      <c r="A7" s="82"/>
      <c r="B7" s="24"/>
      <c r="C7" s="89" t="s">
        <v>110</v>
      </c>
      <c r="D7" s="89" t="s">
        <v>107</v>
      </c>
      <c r="E7" s="89" t="s">
        <v>102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3"/>
      <c r="X7" s="82"/>
    </row>
    <row r="8" spans="1:24" s="21" customFormat="1" ht="19.5" thickTop="1" x14ac:dyDescent="0.3">
      <c r="A8" s="82"/>
      <c r="B8" s="24"/>
      <c r="C8" s="90" t="s">
        <v>157</v>
      </c>
      <c r="D8" s="91">
        <v>9.9979999999999993</v>
      </c>
      <c r="E8" s="92">
        <v>1</v>
      </c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3"/>
      <c r="X8" s="82"/>
    </row>
    <row r="9" spans="1:24" s="21" customFormat="1" ht="18.75" x14ac:dyDescent="0.3">
      <c r="A9" s="82"/>
      <c r="B9" s="24"/>
      <c r="C9" s="93" t="s">
        <v>194</v>
      </c>
      <c r="D9" s="94">
        <v>8.6316900000000008</v>
      </c>
      <c r="E9" s="95">
        <v>2</v>
      </c>
      <c r="F9" s="22"/>
      <c r="G9" s="22"/>
      <c r="H9" s="22"/>
      <c r="I9" s="22"/>
      <c r="J9" s="22" t="str">
        <f>'Operatorzy zestawienie '!$C8</f>
        <v>TRIVANTA KOMORÓW SPÓŁKA Z OGRANICZONĄ ODPOWIEDZIALNOŚCIĄ</v>
      </c>
      <c r="K9" s="22">
        <f>'Operatorzy zestawienie '!$D8</f>
        <v>9.9979999999999993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3"/>
      <c r="X9" s="82"/>
    </row>
    <row r="10" spans="1:24" s="21" customFormat="1" ht="18.75" x14ac:dyDescent="0.3">
      <c r="A10" s="82"/>
      <c r="B10" s="24"/>
      <c r="C10" s="96" t="s">
        <v>160</v>
      </c>
      <c r="D10" s="97">
        <v>6.3449999999999998</v>
      </c>
      <c r="E10" s="98">
        <v>3</v>
      </c>
      <c r="F10" s="22"/>
      <c r="G10" s="22"/>
      <c r="H10" s="22"/>
      <c r="I10" s="22"/>
      <c r="J10" s="22" t="str">
        <f>'Operatorzy zestawienie '!$C9</f>
        <v>Solar-R Sp. z o.o.</v>
      </c>
      <c r="K10" s="22">
        <f>'Operatorzy zestawienie '!$D9</f>
        <v>8.6316900000000008</v>
      </c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3"/>
      <c r="X10" s="82"/>
    </row>
    <row r="11" spans="1:24" s="21" customFormat="1" ht="18.75" x14ac:dyDescent="0.3">
      <c r="A11" s="82"/>
      <c r="B11" s="24"/>
      <c r="C11" s="93" t="s">
        <v>158</v>
      </c>
      <c r="D11" s="94">
        <v>4.9989999999999997</v>
      </c>
      <c r="E11" s="95">
        <v>1</v>
      </c>
      <c r="F11" s="22"/>
      <c r="G11" s="22"/>
      <c r="H11" s="22"/>
      <c r="I11" s="22"/>
      <c r="J11" s="22" t="str">
        <f>'Operatorzy zestawienie '!$C10</f>
        <v>AB Inwest Borysiewicz Spółka jawna</v>
      </c>
      <c r="K11" s="22">
        <f>'Operatorzy zestawienie '!$D10</f>
        <v>6.3449999999999998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3"/>
      <c r="X11" s="82"/>
    </row>
    <row r="12" spans="1:24" s="21" customFormat="1" ht="18.75" x14ac:dyDescent="0.3">
      <c r="A12" s="82"/>
      <c r="B12" s="24"/>
      <c r="C12" s="96" t="s">
        <v>60</v>
      </c>
      <c r="D12" s="97">
        <v>3.7080000000000002</v>
      </c>
      <c r="E12" s="98">
        <v>2</v>
      </c>
      <c r="F12" s="22"/>
      <c r="G12" s="22"/>
      <c r="H12" s="22"/>
      <c r="I12" s="22"/>
      <c r="J12" s="22" t="str">
        <f>'Operatorzy zestawienie '!$C11</f>
        <v>4E CONCEPT 2 SPÓŁKA Z OGRANICZONĄ ODPOWIEDZIALNOŚCIĄ</v>
      </c>
      <c r="K12" s="22">
        <f>'Operatorzy zestawienie '!$D11</f>
        <v>4.9989999999999997</v>
      </c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3"/>
      <c r="X12" s="82"/>
    </row>
    <row r="13" spans="1:24" s="21" customFormat="1" ht="18.75" x14ac:dyDescent="0.3">
      <c r="A13" s="82"/>
      <c r="B13" s="24"/>
      <c r="C13" s="93" t="s">
        <v>154</v>
      </c>
      <c r="D13" s="94">
        <v>1.0029999999999999</v>
      </c>
      <c r="E13" s="95">
        <v>1</v>
      </c>
      <c r="F13" s="22"/>
      <c r="G13" s="22"/>
      <c r="H13" s="22"/>
      <c r="I13" s="22"/>
      <c r="J13" s="22" t="str">
        <f>'Operatorzy zestawienie '!$C12</f>
        <v>ACTIVIA SUN KOLNO I Sp. z o.o.</v>
      </c>
      <c r="K13" s="22">
        <f>'Operatorzy zestawienie '!$D12</f>
        <v>3.7080000000000002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3"/>
      <c r="X13" s="82"/>
    </row>
    <row r="14" spans="1:24" s="21" customFormat="1" x14ac:dyDescent="0.25">
      <c r="A14" s="82"/>
      <c r="B14" s="24"/>
      <c r="C14" s="22"/>
      <c r="D14" s="22"/>
      <c r="E14" s="22"/>
      <c r="F14" s="22"/>
      <c r="G14" s="22"/>
      <c r="H14" s="22"/>
      <c r="I14" s="22"/>
      <c r="J14" s="22" t="str">
        <f>'Operatorzy zestawienie '!$C13</f>
        <v>R.TWINING AND COMPANY SPÓŁKA Z O.O.</v>
      </c>
      <c r="K14" s="22">
        <f>'Operatorzy zestawienie '!$D13</f>
        <v>1.0029999999999999</v>
      </c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3"/>
      <c r="X14" s="82"/>
    </row>
    <row r="15" spans="1:24" s="21" customFormat="1" x14ac:dyDescent="0.25">
      <c r="A15" s="82"/>
      <c r="B15" s="24"/>
      <c r="C15" s="22"/>
      <c r="D15" s="22"/>
      <c r="E15" s="22"/>
      <c r="F15" s="22"/>
      <c r="G15" s="22"/>
      <c r="H15" s="22"/>
      <c r="I15" s="22"/>
      <c r="J15" s="22">
        <f>'Operatorzy zestawienie '!$C14</f>
        <v>0</v>
      </c>
      <c r="K15" s="22">
        <f>'Operatorzy zestawienie '!$D14</f>
        <v>0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3"/>
      <c r="X15" s="82"/>
    </row>
    <row r="16" spans="1:24" s="21" customFormat="1" x14ac:dyDescent="0.25">
      <c r="A16" s="82"/>
      <c r="B16" s="24"/>
      <c r="C16" s="22"/>
      <c r="D16" s="22"/>
      <c r="E16" s="22"/>
      <c r="F16" s="22"/>
      <c r="G16" s="22"/>
      <c r="H16" s="22"/>
      <c r="I16" s="22"/>
      <c r="J16" s="22">
        <f>'Operatorzy zestawienie '!$C15</f>
        <v>0</v>
      </c>
      <c r="K16" s="22">
        <f>'Operatorzy zestawienie '!$D15</f>
        <v>0</v>
      </c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3"/>
      <c r="X16" s="82"/>
    </row>
    <row r="17" spans="1:24" s="21" customFormat="1" x14ac:dyDescent="0.25">
      <c r="A17" s="82"/>
      <c r="B17" s="24"/>
      <c r="C17" s="22"/>
      <c r="D17" s="22"/>
      <c r="E17" s="22"/>
      <c r="F17" s="22"/>
      <c r="G17" s="22"/>
      <c r="H17" s="22"/>
      <c r="I17" s="22"/>
      <c r="J17" s="22">
        <f>'Operatorzy zestawienie '!$C16</f>
        <v>0</v>
      </c>
      <c r="K17" s="22">
        <f>'Operatorzy zestawienie '!$D16</f>
        <v>0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3"/>
      <c r="X17" s="82"/>
    </row>
    <row r="18" spans="1:24" s="21" customFormat="1" x14ac:dyDescent="0.25">
      <c r="A18" s="82"/>
      <c r="B18" s="24"/>
      <c r="C18" s="22"/>
      <c r="D18" s="22"/>
      <c r="E18" s="22"/>
      <c r="F18" s="22"/>
      <c r="G18" s="22"/>
      <c r="H18" s="22"/>
      <c r="I18" s="22"/>
      <c r="J18" s="22">
        <f>'Operatorzy zestawienie '!$C17</f>
        <v>0</v>
      </c>
      <c r="K18" s="22">
        <f>'Operatorzy zestawienie '!$D17</f>
        <v>0</v>
      </c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3"/>
      <c r="X18" s="82"/>
    </row>
    <row r="19" spans="1:24" s="21" customFormat="1" x14ac:dyDescent="0.25">
      <c r="A19" s="82"/>
      <c r="B19" s="24"/>
      <c r="C19" s="22"/>
      <c r="D19" s="22"/>
      <c r="E19" s="22"/>
      <c r="F19" s="22"/>
      <c r="G19" s="22"/>
      <c r="H19" s="22"/>
      <c r="I19" s="22"/>
      <c r="J19" s="22">
        <f>'Operatorzy zestawienie '!$C18</f>
        <v>0</v>
      </c>
      <c r="K19" s="22">
        <f>'Operatorzy zestawienie '!$D18</f>
        <v>0</v>
      </c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3"/>
      <c r="X19" s="82"/>
    </row>
    <row r="20" spans="1:24" s="21" customFormat="1" x14ac:dyDescent="0.25">
      <c r="A20" s="82"/>
      <c r="B20" s="24"/>
      <c r="C20" s="22"/>
      <c r="D20" s="22"/>
      <c r="E20" s="22"/>
      <c r="F20" s="22"/>
      <c r="G20" s="22"/>
      <c r="H20" s="22"/>
      <c r="I20" s="22"/>
      <c r="J20" s="22">
        <f>'Operatorzy zestawienie '!$C19</f>
        <v>0</v>
      </c>
      <c r="K20" s="22">
        <f>'Operatorzy zestawienie '!$D19</f>
        <v>0</v>
      </c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3"/>
      <c r="X20" s="82"/>
    </row>
    <row r="21" spans="1:24" s="21" customFormat="1" x14ac:dyDescent="0.25">
      <c r="A21" s="82"/>
      <c r="B21" s="24"/>
      <c r="C21" s="22"/>
      <c r="D21" s="22"/>
      <c r="E21" s="22"/>
      <c r="F21" s="22"/>
      <c r="G21" s="22"/>
      <c r="H21" s="22"/>
      <c r="I21" s="22"/>
      <c r="J21" s="22">
        <f>'Operatorzy zestawienie '!$C20</f>
        <v>0</v>
      </c>
      <c r="K21" s="22">
        <f>'Operatorzy zestawienie '!$D20</f>
        <v>0</v>
      </c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3"/>
      <c r="X21" s="82"/>
    </row>
    <row r="22" spans="1:24" s="21" customFormat="1" x14ac:dyDescent="0.25">
      <c r="A22" s="82"/>
      <c r="B22" s="24"/>
      <c r="C22" s="22"/>
      <c r="D22" s="22"/>
      <c r="E22" s="22"/>
      <c r="F22" s="22"/>
      <c r="G22" s="22"/>
      <c r="H22" s="22"/>
      <c r="I22" s="22"/>
      <c r="J22" s="22">
        <f>'Operatorzy zestawienie '!$C21</f>
        <v>0</v>
      </c>
      <c r="K22" s="22">
        <f>'Operatorzy zestawienie '!$D21</f>
        <v>0</v>
      </c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3"/>
      <c r="X22" s="82"/>
    </row>
    <row r="23" spans="1:24" s="21" customFormat="1" x14ac:dyDescent="0.25">
      <c r="A23" s="82"/>
      <c r="B23" s="24"/>
      <c r="C23" s="22"/>
      <c r="D23" s="22"/>
      <c r="E23" s="22"/>
      <c r="F23" s="22"/>
      <c r="G23" s="22"/>
      <c r="H23" s="22"/>
      <c r="I23" s="22"/>
      <c r="J23" s="22">
        <f>'Operatorzy zestawienie '!$C22</f>
        <v>0</v>
      </c>
      <c r="K23" s="22">
        <f>'Operatorzy zestawienie '!$D22</f>
        <v>0</v>
      </c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3"/>
      <c r="X23" s="82"/>
    </row>
    <row r="24" spans="1:24" s="21" customFormat="1" x14ac:dyDescent="0.25">
      <c r="A24" s="82"/>
      <c r="B24" s="24"/>
      <c r="C24" s="22"/>
      <c r="D24" s="22"/>
      <c r="E24" s="22"/>
      <c r="F24" s="22"/>
      <c r="G24" s="22"/>
      <c r="H24" s="22"/>
      <c r="I24" s="22"/>
      <c r="J24" s="22">
        <f>'Operatorzy zestawienie '!$C23</f>
        <v>0</v>
      </c>
      <c r="K24" s="22">
        <f>'Operatorzy zestawienie '!$D23</f>
        <v>0</v>
      </c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3"/>
      <c r="X24" s="82"/>
    </row>
    <row r="25" spans="1:24" s="21" customFormat="1" x14ac:dyDescent="0.25">
      <c r="A25" s="82"/>
      <c r="B25" s="24"/>
      <c r="C25" s="22"/>
      <c r="D25" s="22"/>
      <c r="E25" s="22"/>
      <c r="F25" s="22"/>
      <c r="G25" s="22"/>
      <c r="H25" s="22"/>
      <c r="I25" s="22"/>
      <c r="J25" s="22">
        <f>'Operatorzy zestawienie '!$C24</f>
        <v>0</v>
      </c>
      <c r="K25" s="22">
        <f>'Operatorzy zestawienie '!$D24</f>
        <v>0</v>
      </c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3"/>
      <c r="X25" s="82"/>
    </row>
    <row r="26" spans="1:24" s="21" customFormat="1" x14ac:dyDescent="0.25">
      <c r="A26" s="82"/>
      <c r="B26" s="24"/>
      <c r="C26" s="22"/>
      <c r="D26" s="22"/>
      <c r="E26" s="22"/>
      <c r="F26" s="22"/>
      <c r="G26" s="22"/>
      <c r="H26" s="22"/>
      <c r="I26" s="22"/>
      <c r="J26" s="22">
        <f>'Operatorzy zestawienie '!$C25</f>
        <v>0</v>
      </c>
      <c r="K26" s="22">
        <f>'Operatorzy zestawienie '!$D25</f>
        <v>0</v>
      </c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3"/>
      <c r="X26" s="82"/>
    </row>
    <row r="27" spans="1:24" s="21" customFormat="1" x14ac:dyDescent="0.25">
      <c r="A27" s="82"/>
      <c r="B27" s="24"/>
      <c r="C27" s="22"/>
      <c r="D27" s="22"/>
      <c r="E27" s="22"/>
      <c r="F27" s="22"/>
      <c r="G27" s="22"/>
      <c r="H27" s="22"/>
      <c r="I27" s="22"/>
      <c r="J27" s="22">
        <f>'Operatorzy zestawienie '!$C26</f>
        <v>0</v>
      </c>
      <c r="K27" s="22">
        <f>'Operatorzy zestawienie '!$D26</f>
        <v>0</v>
      </c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3"/>
      <c r="X27" s="82"/>
    </row>
    <row r="28" spans="1:24" s="21" customFormat="1" x14ac:dyDescent="0.25">
      <c r="A28" s="82"/>
      <c r="B28" s="24"/>
      <c r="C28" s="22"/>
      <c r="D28" s="22"/>
      <c r="E28" s="22"/>
      <c r="F28" s="22"/>
      <c r="G28" s="22"/>
      <c r="H28" s="22"/>
      <c r="I28" s="22"/>
      <c r="J28" s="22" t="str">
        <f>'Operatorzy zestawienie '!$C54</f>
        <v>Pozostałe projekty zidentyfikowanych operatorów</v>
      </c>
      <c r="K28" s="22">
        <f>'Operatorzy zestawienie '!$D54</f>
        <v>0</v>
      </c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3"/>
      <c r="X28" s="82"/>
    </row>
    <row r="29" spans="1:24" s="21" customFormat="1" x14ac:dyDescent="0.25">
      <c r="A29" s="82"/>
      <c r="B29" s="24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3"/>
      <c r="X29" s="82"/>
    </row>
    <row r="30" spans="1:24" s="21" customFormat="1" x14ac:dyDescent="0.25">
      <c r="A30" s="82"/>
      <c r="B30" s="24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3"/>
      <c r="X30" s="82"/>
    </row>
    <row r="31" spans="1:24" s="21" customFormat="1" x14ac:dyDescent="0.25">
      <c r="A31" s="82"/>
      <c r="B31" s="24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3"/>
      <c r="X31" s="82"/>
    </row>
    <row r="32" spans="1:24" s="21" customFormat="1" x14ac:dyDescent="0.25">
      <c r="A32" s="82"/>
      <c r="B32" s="24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3"/>
      <c r="X32" s="82"/>
    </row>
    <row r="33" spans="1:24" s="21" customFormat="1" x14ac:dyDescent="0.25">
      <c r="A33" s="82"/>
      <c r="B33" s="24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3"/>
      <c r="X33" s="82"/>
    </row>
    <row r="34" spans="1:24" s="21" customFormat="1" x14ac:dyDescent="0.25">
      <c r="A34" s="82"/>
      <c r="B34" s="24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3"/>
      <c r="X34" s="82"/>
    </row>
    <row r="35" spans="1:24" s="21" customFormat="1" x14ac:dyDescent="0.25">
      <c r="A35" s="82"/>
      <c r="B35" s="24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3"/>
      <c r="X35" s="82"/>
    </row>
    <row r="36" spans="1:24" s="21" customFormat="1" x14ac:dyDescent="0.25">
      <c r="A36" s="82"/>
      <c r="B36" s="24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3"/>
      <c r="X36" s="82"/>
    </row>
    <row r="37" spans="1:24" s="21" customFormat="1" x14ac:dyDescent="0.25">
      <c r="A37" s="82"/>
      <c r="B37" s="24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3"/>
      <c r="X37" s="82"/>
    </row>
    <row r="38" spans="1:24" s="21" customFormat="1" x14ac:dyDescent="0.25">
      <c r="A38" s="82"/>
      <c r="B38" s="24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3"/>
      <c r="X38" s="82"/>
    </row>
    <row r="39" spans="1:24" s="21" customFormat="1" x14ac:dyDescent="0.25">
      <c r="A39" s="82"/>
      <c r="B39" s="24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3"/>
      <c r="X39" s="82"/>
    </row>
    <row r="40" spans="1:24" s="21" customFormat="1" x14ac:dyDescent="0.25">
      <c r="A40" s="82"/>
      <c r="B40" s="24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3"/>
      <c r="X40" s="82"/>
    </row>
    <row r="41" spans="1:24" s="21" customFormat="1" x14ac:dyDescent="0.25">
      <c r="A41" s="82"/>
      <c r="B41" s="24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3"/>
      <c r="X41" s="82"/>
    </row>
    <row r="42" spans="1:24" s="21" customFormat="1" x14ac:dyDescent="0.25">
      <c r="A42" s="82"/>
      <c r="B42" s="24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3"/>
      <c r="X42" s="82"/>
    </row>
    <row r="43" spans="1:24" s="21" customFormat="1" x14ac:dyDescent="0.25">
      <c r="A43" s="82"/>
      <c r="B43" s="24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3"/>
      <c r="X43" s="82"/>
    </row>
    <row r="44" spans="1:24" s="21" customFormat="1" x14ac:dyDescent="0.25">
      <c r="A44" s="82"/>
      <c r="B44" s="24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3"/>
      <c r="X44" s="82"/>
    </row>
    <row r="45" spans="1:24" s="21" customFormat="1" x14ac:dyDescent="0.25">
      <c r="A45" s="82"/>
      <c r="B45" s="24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3"/>
      <c r="X45" s="82"/>
    </row>
    <row r="46" spans="1:24" s="21" customFormat="1" x14ac:dyDescent="0.25">
      <c r="A46" s="82"/>
      <c r="B46" s="24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3"/>
      <c r="X46" s="82"/>
    </row>
    <row r="47" spans="1:24" s="21" customFormat="1" x14ac:dyDescent="0.25">
      <c r="A47" s="82"/>
      <c r="B47" s="24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3"/>
      <c r="X47" s="82"/>
    </row>
    <row r="48" spans="1:24" s="21" customFormat="1" x14ac:dyDescent="0.25">
      <c r="A48" s="82"/>
      <c r="B48" s="24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3"/>
      <c r="X48" s="82"/>
    </row>
    <row r="49" spans="1:24" s="21" customFormat="1" x14ac:dyDescent="0.25">
      <c r="A49" s="82"/>
      <c r="B49" s="24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3"/>
      <c r="X49" s="82"/>
    </row>
    <row r="50" spans="1:24" s="21" customFormat="1" x14ac:dyDescent="0.25">
      <c r="A50" s="82"/>
      <c r="B50" s="24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3"/>
      <c r="X50" s="82"/>
    </row>
    <row r="51" spans="1:24" s="21" customFormat="1" x14ac:dyDescent="0.25">
      <c r="A51" s="82"/>
      <c r="B51" s="24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3"/>
      <c r="X51" s="82"/>
    </row>
    <row r="52" spans="1:24" s="21" customFormat="1" x14ac:dyDescent="0.25">
      <c r="A52" s="82"/>
      <c r="B52" s="24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3"/>
      <c r="X52" s="82"/>
    </row>
    <row r="53" spans="1:24" s="21" customFormat="1" x14ac:dyDescent="0.25">
      <c r="A53" s="82"/>
      <c r="B53" s="24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3"/>
      <c r="X53" s="82"/>
    </row>
    <row r="54" spans="1:24" s="21" customFormat="1" ht="19.5" thickBot="1" x14ac:dyDescent="0.3">
      <c r="A54" s="82"/>
      <c r="B54" s="24"/>
      <c r="C54" s="99" t="s">
        <v>111</v>
      </c>
      <c r="D54" s="100">
        <f>D55-SUM(D8:D51)</f>
        <v>0</v>
      </c>
      <c r="E54" s="101">
        <f>E55-SUM(E8:E51)</f>
        <v>0</v>
      </c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3"/>
      <c r="X54" s="82"/>
    </row>
    <row r="55" spans="1:24" s="21" customFormat="1" ht="42" customHeight="1" thickBot="1" x14ac:dyDescent="0.3">
      <c r="A55" s="82"/>
      <c r="B55" s="24"/>
      <c r="C55" s="102" t="s">
        <v>103</v>
      </c>
      <c r="D55" s="103">
        <f>Analiza!V10</f>
        <v>34.684690000000003</v>
      </c>
      <c r="E55" s="104">
        <f>Analiza!V9</f>
        <v>10</v>
      </c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3"/>
      <c r="X55" s="82"/>
    </row>
    <row r="56" spans="1:24" s="21" customFormat="1" ht="15.75" thickTop="1" x14ac:dyDescent="0.25">
      <c r="A56" s="82"/>
      <c r="B56" s="24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3"/>
      <c r="X56" s="82"/>
    </row>
    <row r="57" spans="1:24" s="21" customFormat="1" x14ac:dyDescent="0.25">
      <c r="A57" s="82"/>
      <c r="B57" s="24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3"/>
      <c r="X57" s="82"/>
    </row>
    <row r="58" spans="1:24" s="21" customFormat="1" x14ac:dyDescent="0.25">
      <c r="A58" s="82"/>
      <c r="B58" s="24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3"/>
      <c r="X58" s="82"/>
    </row>
    <row r="59" spans="1:24" s="21" customFormat="1" x14ac:dyDescent="0.25">
      <c r="A59" s="82"/>
      <c r="B59" s="24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3"/>
      <c r="X59" s="82"/>
    </row>
    <row r="60" spans="1:24" s="21" customFormat="1" x14ac:dyDescent="0.25">
      <c r="A60" s="82"/>
      <c r="B60" s="24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3"/>
      <c r="X60" s="82"/>
    </row>
    <row r="61" spans="1:24" s="21" customFormat="1" x14ac:dyDescent="0.25">
      <c r="A61" s="82"/>
      <c r="B61" s="24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3"/>
      <c r="X61" s="82"/>
    </row>
    <row r="62" spans="1:24" s="21" customFormat="1" x14ac:dyDescent="0.25">
      <c r="A62" s="82"/>
      <c r="B62" s="24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3"/>
      <c r="X62" s="82"/>
    </row>
    <row r="63" spans="1:24" s="21" customFormat="1" x14ac:dyDescent="0.25">
      <c r="A63" s="82"/>
      <c r="B63" s="24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3"/>
      <c r="X63" s="82"/>
    </row>
    <row r="64" spans="1:24" s="21" customFormat="1" x14ac:dyDescent="0.25">
      <c r="A64" s="82"/>
      <c r="B64" s="24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3"/>
      <c r="X64" s="82"/>
    </row>
    <row r="65" spans="1:24" s="21" customFormat="1" x14ac:dyDescent="0.25">
      <c r="A65" s="82"/>
      <c r="B65" s="24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3"/>
      <c r="X65" s="82"/>
    </row>
    <row r="66" spans="1:24" s="21" customFormat="1" x14ac:dyDescent="0.25">
      <c r="A66" s="82"/>
      <c r="B66" s="24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3"/>
      <c r="X66" s="82"/>
    </row>
    <row r="67" spans="1:24" s="21" customFormat="1" x14ac:dyDescent="0.25">
      <c r="A67" s="82"/>
      <c r="B67" s="24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3"/>
      <c r="X67" s="82"/>
    </row>
    <row r="68" spans="1:24" s="21" customFormat="1" x14ac:dyDescent="0.25">
      <c r="A68" s="82"/>
      <c r="B68" s="24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3"/>
      <c r="X68" s="82"/>
    </row>
    <row r="69" spans="1:24" s="21" customFormat="1" x14ac:dyDescent="0.25">
      <c r="A69" s="82"/>
      <c r="B69" s="24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3"/>
      <c r="X69" s="82"/>
    </row>
    <row r="70" spans="1:24" s="21" customFormat="1" x14ac:dyDescent="0.25">
      <c r="A70" s="82"/>
      <c r="B70" s="24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3"/>
      <c r="X70" s="82"/>
    </row>
    <row r="71" spans="1:24" s="21" customFormat="1" x14ac:dyDescent="0.25">
      <c r="A71" s="82"/>
      <c r="B71" s="24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3"/>
      <c r="X71" s="82"/>
    </row>
    <row r="72" spans="1:24" s="21" customFormat="1" x14ac:dyDescent="0.25">
      <c r="A72" s="82"/>
      <c r="B72" s="24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3"/>
      <c r="X72" s="82"/>
    </row>
    <row r="73" spans="1:24" s="21" customFormat="1" x14ac:dyDescent="0.25">
      <c r="A73" s="82"/>
      <c r="B73" s="24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3"/>
      <c r="X73" s="82"/>
    </row>
    <row r="74" spans="1:24" s="21" customFormat="1" x14ac:dyDescent="0.25">
      <c r="A74" s="82"/>
      <c r="B74" s="24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3"/>
      <c r="X74" s="82"/>
    </row>
    <row r="75" spans="1:24" s="21" customFormat="1" x14ac:dyDescent="0.25">
      <c r="A75" s="82"/>
      <c r="B75" s="24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3"/>
      <c r="X75" s="82"/>
    </row>
    <row r="76" spans="1:24" s="21" customFormat="1" x14ac:dyDescent="0.25">
      <c r="A76" s="82"/>
      <c r="B76" s="24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3"/>
      <c r="X76" s="82"/>
    </row>
    <row r="77" spans="1:24" s="21" customFormat="1" x14ac:dyDescent="0.25">
      <c r="A77" s="82"/>
      <c r="B77" s="24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3"/>
      <c r="X77" s="82"/>
    </row>
    <row r="78" spans="1:24" s="21" customFormat="1" ht="15.75" thickBot="1" x14ac:dyDescent="0.3">
      <c r="A78" s="82"/>
      <c r="B78" s="105"/>
      <c r="C78" s="52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106"/>
      <c r="V78" s="52"/>
      <c r="W78" s="53"/>
      <c r="X78" s="82"/>
    </row>
    <row r="79" spans="1:24" s="82" customFormat="1" x14ac:dyDescent="0.25"/>
    <row r="80" spans="1:24" ht="15" customHeight="1" x14ac:dyDescent="0.25"/>
    <row r="228" x14ac:dyDescent="0.25"/>
    <row r="229" x14ac:dyDescent="0.25"/>
    <row r="239" x14ac:dyDescent="0.25"/>
    <row r="240" x14ac:dyDescent="0.25"/>
    <row r="241" x14ac:dyDescent="0.25"/>
    <row r="242" x14ac:dyDescent="0.25"/>
    <row r="243" x14ac:dyDescent="0.25"/>
    <row r="244" x14ac:dyDescent="0.25"/>
    <row r="251" x14ac:dyDescent="0.25"/>
    <row r="252" x14ac:dyDescent="0.25"/>
    <row r="253" x14ac:dyDescent="0.25"/>
    <row r="254" x14ac:dyDescent="0.25"/>
    <row r="255" ht="15" customHeight="1" x14ac:dyDescent="0.25"/>
  </sheetData>
  <mergeCells count="3">
    <mergeCell ref="B2:W2"/>
    <mergeCell ref="B3:W3"/>
    <mergeCell ref="R4:W4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84137-B928-4CC2-90E0-F79D35D019AA}">
  <dimension ref="A1:AG102"/>
  <sheetViews>
    <sheetView zoomScale="70" zoomScaleNormal="70" workbookViewId="0">
      <selection activeCell="B2" sqref="B2:Q2"/>
    </sheetView>
  </sheetViews>
  <sheetFormatPr defaultColWidth="0" defaultRowHeight="0" customHeight="1" zeroHeight="1" x14ac:dyDescent="0.25"/>
  <cols>
    <col min="1" max="1" width="4.140625" style="10" customWidth="1"/>
    <col min="2" max="2" width="10.85546875" style="10" customWidth="1"/>
    <col min="3" max="3" width="11.7109375" style="10" customWidth="1"/>
    <col min="4" max="4" width="28.85546875" style="10" customWidth="1"/>
    <col min="5" max="5" width="15.7109375" style="10" customWidth="1"/>
    <col min="6" max="6" width="21.85546875" style="10" customWidth="1"/>
    <col min="7" max="7" width="17.42578125" style="10" customWidth="1"/>
    <col min="8" max="8" width="17.85546875" style="10" customWidth="1"/>
    <col min="9" max="9" width="12.7109375" style="10" customWidth="1"/>
    <col min="10" max="10" width="13.7109375" style="10" customWidth="1"/>
    <col min="11" max="11" width="14.42578125" style="10" customWidth="1"/>
    <col min="12" max="12" width="19.28515625" style="10" bestFit="1" customWidth="1"/>
    <col min="13" max="14" width="16.140625" style="10" customWidth="1"/>
    <col min="15" max="15" width="15.7109375" style="10" customWidth="1"/>
    <col min="16" max="16" width="13.7109375" style="10" customWidth="1"/>
    <col min="17" max="17" width="9.140625" style="10" customWidth="1"/>
    <col min="18" max="18" width="5.7109375" style="10" customWidth="1"/>
    <col min="19" max="19" width="10.5703125" style="10" hidden="1" customWidth="1"/>
    <col min="20" max="20" width="9.140625" style="10" hidden="1" customWidth="1"/>
    <col min="21" max="21" width="10" style="10" hidden="1" customWidth="1"/>
    <col min="22" max="22" width="9.140625" style="10" hidden="1" customWidth="1"/>
    <col min="23" max="23" width="18.7109375" style="10" hidden="1" customWidth="1"/>
    <col min="24" max="24" width="10.5703125" style="10" hidden="1" customWidth="1"/>
    <col min="25" max="25" width="9.140625" style="10" hidden="1" customWidth="1"/>
    <col min="26" max="26" width="10" style="10" hidden="1" customWidth="1"/>
    <col min="27" max="27" width="9.140625" style="10" hidden="1" customWidth="1"/>
    <col min="28" max="33" width="18.7109375" style="10" hidden="1" customWidth="1"/>
    <col min="34" max="16384" width="9.140625" style="10" hidden="1"/>
  </cols>
  <sheetData>
    <row r="1" spans="1:18" ht="15" x14ac:dyDescent="0.25"/>
    <row r="2" spans="1:18" s="21" customFormat="1" ht="42" customHeight="1" x14ac:dyDescent="0.25">
      <c r="A2" s="10"/>
      <c r="B2" s="139" t="s">
        <v>130</v>
      </c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/>
      <c r="O2" s="139"/>
      <c r="P2" s="139"/>
      <c r="Q2" s="139"/>
      <c r="R2" s="10"/>
    </row>
    <row r="3" spans="1:18" s="21" customFormat="1" ht="8.25" customHeight="1" thickBot="1" x14ac:dyDescent="0.3">
      <c r="A3" s="10"/>
      <c r="B3" s="160"/>
      <c r="C3" s="160"/>
      <c r="D3" s="160"/>
      <c r="E3" s="160"/>
      <c r="F3" s="160"/>
      <c r="G3" s="160"/>
      <c r="H3" s="160"/>
      <c r="I3" s="160"/>
      <c r="J3" s="160"/>
      <c r="K3" s="160"/>
      <c r="L3" s="160"/>
      <c r="M3" s="160"/>
      <c r="N3" s="160"/>
      <c r="O3" s="160"/>
      <c r="P3" s="160"/>
      <c r="Q3" s="160"/>
      <c r="R3" s="10"/>
    </row>
    <row r="4" spans="1:18" s="21" customFormat="1" ht="15.75" thickBot="1" x14ac:dyDescent="0.3">
      <c r="A4" s="10"/>
      <c r="B4" s="147" t="s">
        <v>175</v>
      </c>
      <c r="C4" s="148"/>
      <c r="D4" s="149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3"/>
      <c r="R4" s="10"/>
    </row>
    <row r="5" spans="1:18" s="21" customFormat="1" ht="15" x14ac:dyDescent="0.25">
      <c r="A5" s="10"/>
      <c r="B5" s="24"/>
      <c r="C5" s="22"/>
      <c r="D5" s="22"/>
      <c r="E5" s="108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3"/>
      <c r="R5" s="10"/>
    </row>
    <row r="6" spans="1:18" s="21" customFormat="1" ht="15" x14ac:dyDescent="0.25">
      <c r="A6" s="10"/>
      <c r="B6" s="24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3"/>
      <c r="R6" s="10"/>
    </row>
    <row r="7" spans="1:18" s="21" customFormat="1" ht="15" x14ac:dyDescent="0.25">
      <c r="A7" s="10"/>
      <c r="B7" s="24"/>
      <c r="C7" s="22"/>
      <c r="D7" s="22"/>
      <c r="E7" s="108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3"/>
      <c r="R7" s="10"/>
    </row>
    <row r="8" spans="1:18" s="21" customFormat="1" ht="15" x14ac:dyDescent="0.25">
      <c r="A8" s="10"/>
      <c r="B8" s="24"/>
      <c r="C8" s="22"/>
      <c r="D8" s="22"/>
      <c r="E8" s="25"/>
      <c r="F8" s="25"/>
      <c r="G8" s="25"/>
      <c r="H8" s="25"/>
      <c r="I8" s="22"/>
      <c r="J8" s="22"/>
      <c r="K8" s="22"/>
      <c r="L8" s="22"/>
      <c r="M8" s="22"/>
      <c r="N8" s="22"/>
      <c r="O8" s="22"/>
      <c r="P8" s="25"/>
      <c r="Q8" s="23"/>
      <c r="R8" s="10"/>
    </row>
    <row r="9" spans="1:18" s="21" customFormat="1" ht="15" x14ac:dyDescent="0.25">
      <c r="A9" s="10"/>
      <c r="B9" s="24"/>
      <c r="C9" s="22"/>
      <c r="D9" s="22"/>
      <c r="E9" s="25"/>
      <c r="F9" s="25"/>
      <c r="G9" s="25"/>
      <c r="H9" s="25"/>
      <c r="I9" s="22"/>
      <c r="J9" s="22"/>
      <c r="K9" s="22"/>
      <c r="L9" s="22"/>
      <c r="M9" s="22"/>
      <c r="N9" s="22"/>
      <c r="O9" s="22"/>
      <c r="P9" s="25"/>
      <c r="Q9" s="23"/>
      <c r="R9" s="10"/>
    </row>
    <row r="10" spans="1:18" s="21" customFormat="1" ht="52.5" thickBot="1" x14ac:dyDescent="0.3">
      <c r="A10" s="10"/>
      <c r="B10" s="24"/>
      <c r="C10" s="22"/>
      <c r="D10" s="109" t="s">
        <v>131</v>
      </c>
      <c r="E10" s="26">
        <v>2016</v>
      </c>
      <c r="F10" s="26">
        <v>2017</v>
      </c>
      <c r="G10" s="26">
        <v>2018</v>
      </c>
      <c r="H10" s="27">
        <v>2019</v>
      </c>
      <c r="I10" s="27">
        <v>2020</v>
      </c>
      <c r="J10" s="27">
        <v>2021</v>
      </c>
      <c r="K10" s="27">
        <v>2022</v>
      </c>
      <c r="L10" s="27">
        <v>2023</v>
      </c>
      <c r="M10" s="27">
        <v>2024</v>
      </c>
      <c r="N10" s="27">
        <v>2025</v>
      </c>
      <c r="O10" s="27" t="s">
        <v>192</v>
      </c>
      <c r="P10" s="22"/>
      <c r="Q10" s="23"/>
      <c r="R10" s="10"/>
    </row>
    <row r="11" spans="1:18" s="21" customFormat="1" ht="17.25" thickTop="1" thickBot="1" x14ac:dyDescent="0.3">
      <c r="A11" s="10"/>
      <c r="B11" s="24"/>
      <c r="C11" s="22"/>
      <c r="D11" s="110" t="s">
        <v>132</v>
      </c>
      <c r="E11" s="32">
        <v>187.59958</v>
      </c>
      <c r="F11" s="32">
        <v>261.79728499999999</v>
      </c>
      <c r="G11" s="32">
        <v>505.65713067682481</v>
      </c>
      <c r="H11" s="32">
        <v>1529.2</v>
      </c>
      <c r="I11" s="32">
        <v>3961.4</v>
      </c>
      <c r="J11" s="32">
        <v>7681.4</v>
      </c>
      <c r="K11" s="32">
        <v>12114.7</v>
      </c>
      <c r="L11" s="32">
        <v>17057.099999999999</v>
      </c>
      <c r="M11" s="32">
        <v>21157.024000000001</v>
      </c>
      <c r="N11" s="32">
        <v>24808.3</v>
      </c>
      <c r="O11" s="32" t="s">
        <v>178</v>
      </c>
      <c r="P11" s="111" t="s">
        <v>133</v>
      </c>
      <c r="Q11" s="23"/>
      <c r="R11" s="10"/>
    </row>
    <row r="12" spans="1:18" s="21" customFormat="1" ht="16.5" thickBot="1" x14ac:dyDescent="0.3">
      <c r="A12" s="10"/>
      <c r="B12" s="24"/>
      <c r="C12" s="22"/>
      <c r="D12" s="110" t="s">
        <v>134</v>
      </c>
      <c r="E12" s="32">
        <v>233.96700000000001</v>
      </c>
      <c r="F12" s="32">
        <v>235.37299999999999</v>
      </c>
      <c r="G12" s="32">
        <v>237.61799999999999</v>
      </c>
      <c r="H12" s="32">
        <v>225.2</v>
      </c>
      <c r="I12" s="32">
        <v>240.6</v>
      </c>
      <c r="J12" s="32">
        <v>249.5</v>
      </c>
      <c r="K12" s="32">
        <v>271.7</v>
      </c>
      <c r="L12" s="32">
        <v>293.8</v>
      </c>
      <c r="M12" s="32">
        <v>306.27699999999999</v>
      </c>
      <c r="N12" s="32">
        <v>328.6</v>
      </c>
      <c r="O12" s="32" t="s">
        <v>178</v>
      </c>
      <c r="P12" s="111" t="s">
        <v>133</v>
      </c>
      <c r="Q12" s="23"/>
      <c r="R12" s="10"/>
    </row>
    <row r="13" spans="1:18" s="21" customFormat="1" ht="16.5" thickBot="1" x14ac:dyDescent="0.3">
      <c r="A13" s="10"/>
      <c r="B13" s="24"/>
      <c r="C13" s="22"/>
      <c r="D13" s="110" t="s">
        <v>135</v>
      </c>
      <c r="E13" s="32">
        <v>1281.0650000000001</v>
      </c>
      <c r="F13" s="32">
        <v>1362.03</v>
      </c>
      <c r="G13" s="32">
        <v>1362.87</v>
      </c>
      <c r="H13" s="32">
        <v>812.9</v>
      </c>
      <c r="I13" s="32">
        <v>815.2</v>
      </c>
      <c r="J13" s="112">
        <v>819.5</v>
      </c>
      <c r="K13" s="32">
        <v>849.3</v>
      </c>
      <c r="L13" s="32">
        <v>981.6</v>
      </c>
      <c r="M13" s="32">
        <v>969.57500000000005</v>
      </c>
      <c r="N13" s="32">
        <v>1002.1</v>
      </c>
      <c r="O13" s="32" t="s">
        <v>178</v>
      </c>
      <c r="P13" s="111" t="s">
        <v>133</v>
      </c>
      <c r="Q13" s="23"/>
      <c r="R13" s="10"/>
    </row>
    <row r="14" spans="1:18" s="21" customFormat="1" ht="16.5" thickBot="1" x14ac:dyDescent="0.3">
      <c r="A14" s="10"/>
      <c r="B14" s="24"/>
      <c r="C14" s="22"/>
      <c r="D14" s="110" t="s">
        <v>136</v>
      </c>
      <c r="E14" s="32">
        <v>5807.4160000000002</v>
      </c>
      <c r="F14" s="32">
        <v>5848.6710000000003</v>
      </c>
      <c r="G14" s="32">
        <v>5864.4430000000002</v>
      </c>
      <c r="H14" s="32">
        <v>5868.9</v>
      </c>
      <c r="I14" s="32">
        <v>6327.9</v>
      </c>
      <c r="J14" s="32">
        <v>7007.7</v>
      </c>
      <c r="K14" s="32">
        <v>8129.5</v>
      </c>
      <c r="L14" s="32">
        <v>9428.2999999999993</v>
      </c>
      <c r="M14" s="32">
        <v>10139.538</v>
      </c>
      <c r="N14" s="32">
        <v>10550.2</v>
      </c>
      <c r="O14" s="32" t="s">
        <v>178</v>
      </c>
      <c r="P14" s="111" t="s">
        <v>133</v>
      </c>
      <c r="Q14" s="23"/>
      <c r="R14" s="10"/>
    </row>
    <row r="15" spans="1:18" s="21" customFormat="1" ht="16.5" thickBot="1" x14ac:dyDescent="0.3">
      <c r="A15" s="10"/>
      <c r="B15" s="24"/>
      <c r="C15" s="22"/>
      <c r="D15" s="110" t="s">
        <v>137</v>
      </c>
      <c r="E15" s="32">
        <v>993.995</v>
      </c>
      <c r="F15" s="32">
        <v>988.37699999999995</v>
      </c>
      <c r="G15" s="32">
        <v>981.50400000000002</v>
      </c>
      <c r="H15" s="32">
        <v>978.1</v>
      </c>
      <c r="I15" s="32">
        <v>980.6</v>
      </c>
      <c r="J15" s="32">
        <v>983.9</v>
      </c>
      <c r="K15" s="32">
        <v>985.2</v>
      </c>
      <c r="L15" s="32">
        <v>979.1</v>
      </c>
      <c r="M15" s="32">
        <v>980.82899999999995</v>
      </c>
      <c r="N15" s="32">
        <v>980.8</v>
      </c>
      <c r="O15" s="32" t="s">
        <v>178</v>
      </c>
      <c r="P15" s="111" t="s">
        <v>133</v>
      </c>
      <c r="Q15" s="23"/>
      <c r="R15" s="10"/>
    </row>
    <row r="16" spans="1:18" s="21" customFormat="1" ht="22.5" customHeight="1" x14ac:dyDescent="0.25">
      <c r="A16" s="10"/>
      <c r="B16" s="24"/>
      <c r="C16" s="22"/>
      <c r="D16" s="22"/>
      <c r="E16" s="22"/>
      <c r="F16" s="22"/>
      <c r="G16" s="35"/>
      <c r="H16" s="22"/>
      <c r="I16" s="34"/>
      <c r="J16" s="34"/>
      <c r="K16" s="34"/>
      <c r="L16" s="113"/>
      <c r="M16" s="113"/>
      <c r="N16" s="113"/>
      <c r="O16" s="113" t="s">
        <v>193</v>
      </c>
      <c r="P16" s="22"/>
      <c r="Q16" s="23"/>
      <c r="R16" s="10"/>
    </row>
    <row r="17" spans="1:18" s="21" customFormat="1" ht="21" customHeight="1" x14ac:dyDescent="0.25">
      <c r="A17" s="10"/>
      <c r="B17" s="24"/>
      <c r="C17" s="22"/>
      <c r="D17" s="22"/>
      <c r="E17" s="22"/>
      <c r="F17" s="22"/>
      <c r="G17" s="22"/>
      <c r="H17" s="35"/>
      <c r="I17" s="22"/>
      <c r="J17" s="34"/>
      <c r="K17" s="34"/>
      <c r="L17" s="34"/>
      <c r="M17" s="113"/>
      <c r="N17" s="113"/>
      <c r="O17" s="22"/>
      <c r="P17" s="22"/>
      <c r="Q17" s="23"/>
      <c r="R17" s="10"/>
    </row>
    <row r="18" spans="1:18" s="21" customFormat="1" ht="33.75" customHeight="1" x14ac:dyDescent="0.25">
      <c r="A18" s="10"/>
      <c r="B18" s="24"/>
      <c r="C18" s="22"/>
      <c r="D18" s="22"/>
      <c r="E18" s="22"/>
      <c r="F18" s="22"/>
      <c r="G18" s="22"/>
      <c r="H18" s="35"/>
      <c r="I18" s="22"/>
      <c r="J18" s="34"/>
      <c r="K18" s="34"/>
      <c r="L18" s="34"/>
      <c r="M18" s="113"/>
      <c r="N18" s="113"/>
      <c r="O18" s="22"/>
      <c r="P18" s="22"/>
      <c r="Q18" s="23"/>
      <c r="R18" s="10"/>
    </row>
    <row r="19" spans="1:18" s="21" customFormat="1" ht="15" x14ac:dyDescent="0.25">
      <c r="A19" s="10"/>
      <c r="B19" s="24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3"/>
      <c r="R19" s="10"/>
    </row>
    <row r="20" spans="1:18" s="21" customFormat="1" ht="15" x14ac:dyDescent="0.25">
      <c r="A20" s="10"/>
      <c r="B20" s="24"/>
      <c r="C20" s="22"/>
      <c r="D20" s="22"/>
      <c r="E20" s="22"/>
      <c r="F20" s="22"/>
      <c r="G20" s="22"/>
      <c r="H20" s="22"/>
      <c r="I20" s="22"/>
      <c r="J20" s="36"/>
      <c r="K20" s="22"/>
      <c r="L20" s="22"/>
      <c r="M20" s="22"/>
      <c r="N20" s="22"/>
      <c r="O20" s="22"/>
      <c r="P20" s="22"/>
      <c r="Q20" s="23"/>
      <c r="R20" s="10"/>
    </row>
    <row r="21" spans="1:18" s="21" customFormat="1" ht="15" x14ac:dyDescent="0.25">
      <c r="A21" s="10"/>
      <c r="B21" s="24"/>
      <c r="C21" s="22"/>
      <c r="D21" s="22"/>
      <c r="E21" s="22"/>
      <c r="F21" s="22"/>
      <c r="G21" s="36"/>
      <c r="H21" s="37"/>
      <c r="I21" s="22"/>
      <c r="J21" s="36"/>
      <c r="K21" s="22"/>
      <c r="L21" s="22"/>
      <c r="M21" s="38"/>
      <c r="N21" s="38"/>
      <c r="O21" s="38"/>
      <c r="P21" s="38"/>
      <c r="Q21" s="23"/>
      <c r="R21" s="10"/>
    </row>
    <row r="22" spans="1:18" s="21" customFormat="1" ht="41.25" customHeight="1" x14ac:dyDescent="0.25">
      <c r="A22" s="10"/>
      <c r="B22" s="24"/>
      <c r="C22" s="22"/>
      <c r="D22" s="22"/>
      <c r="E22" s="22"/>
      <c r="F22" s="22"/>
      <c r="G22" s="36"/>
      <c r="H22" s="37"/>
      <c r="I22" s="22"/>
      <c r="J22" s="36"/>
      <c r="K22" s="22"/>
      <c r="L22" s="22"/>
      <c r="M22" s="38"/>
      <c r="N22" s="38"/>
      <c r="O22" s="39"/>
      <c r="P22" s="39"/>
      <c r="Q22" s="23"/>
      <c r="R22" s="10"/>
    </row>
    <row r="23" spans="1:18" s="21" customFormat="1" ht="15" x14ac:dyDescent="0.25">
      <c r="A23" s="10"/>
      <c r="B23" s="24"/>
      <c r="C23" s="22"/>
      <c r="D23" s="22"/>
      <c r="E23" s="22"/>
      <c r="F23" s="22"/>
      <c r="G23" s="36"/>
      <c r="H23" s="37"/>
      <c r="I23" s="22"/>
      <c r="J23" s="36"/>
      <c r="K23" s="22"/>
      <c r="L23" s="22"/>
      <c r="M23" s="38"/>
      <c r="N23" s="38"/>
      <c r="O23" s="40"/>
      <c r="P23" s="41"/>
      <c r="Q23" s="23"/>
      <c r="R23" s="10"/>
    </row>
    <row r="24" spans="1:18" s="21" customFormat="1" ht="15" x14ac:dyDescent="0.25">
      <c r="A24" s="10"/>
      <c r="B24" s="24"/>
      <c r="C24" s="22"/>
      <c r="D24" s="22"/>
      <c r="E24" s="22"/>
      <c r="F24" s="22"/>
      <c r="G24" s="36"/>
      <c r="H24" s="22"/>
      <c r="I24" s="22"/>
      <c r="J24" s="36"/>
      <c r="K24" s="22"/>
      <c r="L24" s="22"/>
      <c r="M24" s="38"/>
      <c r="N24" s="38"/>
      <c r="O24" s="40"/>
      <c r="P24" s="41"/>
      <c r="Q24" s="23"/>
      <c r="R24" s="10"/>
    </row>
    <row r="25" spans="1:18" s="21" customFormat="1" ht="28.5" customHeight="1" x14ac:dyDescent="0.25">
      <c r="A25" s="10"/>
      <c r="B25" s="24"/>
      <c r="C25" s="22"/>
      <c r="D25" s="22"/>
      <c r="E25" s="22"/>
      <c r="F25" s="22"/>
      <c r="G25" s="22"/>
      <c r="H25" s="22"/>
      <c r="I25" s="22"/>
      <c r="J25" s="36"/>
      <c r="K25" s="22"/>
      <c r="L25" s="22"/>
      <c r="M25" s="38"/>
      <c r="N25" s="38"/>
      <c r="O25" s="40"/>
      <c r="P25" s="41"/>
      <c r="Q25" s="23"/>
      <c r="R25" s="10"/>
    </row>
    <row r="26" spans="1:18" s="21" customFormat="1" ht="14.25" customHeight="1" x14ac:dyDescent="0.25">
      <c r="A26" s="10"/>
      <c r="B26" s="24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3"/>
      <c r="R26" s="10"/>
    </row>
    <row r="27" spans="1:18" s="21" customFormat="1" ht="15" customHeight="1" x14ac:dyDescent="0.25">
      <c r="A27" s="10"/>
      <c r="B27" s="24"/>
      <c r="C27" s="22"/>
      <c r="D27" s="22"/>
      <c r="E27" s="22"/>
      <c r="F27" s="45"/>
      <c r="G27" s="45"/>
      <c r="H27" s="45"/>
      <c r="I27" s="45"/>
      <c r="J27" s="46"/>
      <c r="K27" s="46"/>
      <c r="L27" s="46"/>
      <c r="M27" s="22"/>
      <c r="N27" s="22"/>
      <c r="O27" s="22"/>
      <c r="P27" s="22"/>
      <c r="Q27" s="23"/>
      <c r="R27" s="10"/>
    </row>
    <row r="28" spans="1:18" s="21" customFormat="1" ht="21.75" customHeight="1" x14ac:dyDescent="0.25">
      <c r="A28" s="10"/>
      <c r="B28" s="24"/>
      <c r="C28" s="22"/>
      <c r="D28" s="22"/>
      <c r="E28" s="22"/>
      <c r="F28" s="45"/>
      <c r="G28" s="45"/>
      <c r="H28" s="45"/>
      <c r="I28" s="45"/>
      <c r="J28" s="46"/>
      <c r="K28" s="46"/>
      <c r="L28" s="46"/>
      <c r="M28" s="22"/>
      <c r="N28" s="22"/>
      <c r="O28" s="22"/>
      <c r="P28" s="22"/>
      <c r="Q28" s="23"/>
      <c r="R28" s="10"/>
    </row>
    <row r="29" spans="1:18" s="21" customFormat="1" ht="15" x14ac:dyDescent="0.25">
      <c r="A29" s="10"/>
      <c r="B29" s="24"/>
      <c r="C29" s="22"/>
      <c r="D29" s="22"/>
      <c r="E29" s="22"/>
      <c r="F29" s="45"/>
      <c r="G29" s="45"/>
      <c r="H29" s="45"/>
      <c r="I29" s="45"/>
      <c r="J29" s="46"/>
      <c r="K29" s="46"/>
      <c r="L29" s="46"/>
      <c r="M29" s="22"/>
      <c r="N29" s="22"/>
      <c r="O29" s="22"/>
      <c r="P29" s="22"/>
      <c r="Q29" s="23"/>
      <c r="R29" s="10"/>
    </row>
    <row r="30" spans="1:18" s="21" customFormat="1" ht="15" x14ac:dyDescent="0.25">
      <c r="A30" s="10"/>
      <c r="B30" s="24"/>
      <c r="C30" s="22"/>
      <c r="D30" s="22"/>
      <c r="E30" s="22"/>
      <c r="F30" s="45"/>
      <c r="G30" s="45"/>
      <c r="H30" s="45"/>
      <c r="I30" s="45"/>
      <c r="J30" s="46"/>
      <c r="K30" s="46"/>
      <c r="L30" s="46"/>
      <c r="M30" s="22"/>
      <c r="N30" s="22"/>
      <c r="O30" s="22"/>
      <c r="P30" s="22"/>
      <c r="Q30" s="23"/>
      <c r="R30" s="10"/>
    </row>
    <row r="31" spans="1:18" s="21" customFormat="1" ht="15" x14ac:dyDescent="0.25">
      <c r="A31" s="10"/>
      <c r="B31" s="24"/>
      <c r="C31" s="22"/>
      <c r="D31" s="22"/>
      <c r="E31" s="22"/>
      <c r="F31" s="45"/>
      <c r="G31" s="45"/>
      <c r="H31" s="45"/>
      <c r="I31" s="45"/>
      <c r="J31" s="46"/>
      <c r="K31" s="46"/>
      <c r="L31" s="46"/>
      <c r="M31" s="22"/>
      <c r="N31" s="22"/>
      <c r="O31" s="22"/>
      <c r="P31" s="22"/>
      <c r="Q31" s="23"/>
      <c r="R31" s="10"/>
    </row>
    <row r="32" spans="1:18" s="21" customFormat="1" ht="15" x14ac:dyDescent="0.25">
      <c r="A32" s="10"/>
      <c r="B32" s="24"/>
      <c r="C32" s="22"/>
      <c r="D32" s="22"/>
      <c r="E32" s="22"/>
      <c r="F32" s="45"/>
      <c r="G32" s="45"/>
      <c r="H32" s="45"/>
      <c r="I32" s="45"/>
      <c r="J32" s="114"/>
      <c r="K32" s="22"/>
      <c r="L32" s="46"/>
      <c r="M32" s="22"/>
      <c r="N32" s="22"/>
      <c r="O32" s="22"/>
      <c r="P32" s="22"/>
      <c r="Q32" s="23"/>
      <c r="R32" s="10"/>
    </row>
    <row r="33" spans="1:18" s="21" customFormat="1" ht="15" x14ac:dyDescent="0.25">
      <c r="A33" s="10"/>
      <c r="B33" s="24"/>
      <c r="C33" s="22"/>
      <c r="D33" s="22"/>
      <c r="E33" s="22"/>
      <c r="F33" s="45"/>
      <c r="G33" s="22"/>
      <c r="H33" s="46"/>
      <c r="I33" s="115"/>
      <c r="J33" s="114"/>
      <c r="K33" s="22"/>
      <c r="L33" s="46"/>
      <c r="M33" s="22"/>
      <c r="N33" s="22"/>
      <c r="O33" s="22"/>
      <c r="P33" s="22"/>
      <c r="Q33" s="23"/>
      <c r="R33" s="10"/>
    </row>
    <row r="34" spans="1:18" s="21" customFormat="1" ht="15" x14ac:dyDescent="0.25">
      <c r="A34" s="10"/>
      <c r="B34" s="24"/>
      <c r="C34" s="22"/>
      <c r="D34" s="22"/>
      <c r="E34" s="22"/>
      <c r="F34" s="45"/>
      <c r="G34" s="22"/>
      <c r="H34" s="46"/>
      <c r="I34" s="115"/>
      <c r="J34" s="114"/>
      <c r="K34" s="22"/>
      <c r="L34" s="46"/>
      <c r="M34" s="22"/>
      <c r="N34" s="22"/>
      <c r="O34" s="22"/>
      <c r="P34" s="22"/>
      <c r="Q34" s="23"/>
      <c r="R34" s="10"/>
    </row>
    <row r="35" spans="1:18" s="21" customFormat="1" ht="15" x14ac:dyDescent="0.25">
      <c r="A35" s="10"/>
      <c r="B35" s="24"/>
      <c r="C35" s="22"/>
      <c r="D35" s="22"/>
      <c r="E35" s="22"/>
      <c r="F35" s="45"/>
      <c r="G35" s="22"/>
      <c r="H35" s="46"/>
      <c r="I35" s="115"/>
      <c r="J35" s="114"/>
      <c r="K35" s="22"/>
      <c r="L35" s="46"/>
      <c r="M35" s="22"/>
      <c r="N35" s="22"/>
      <c r="O35" s="22"/>
      <c r="P35" s="22"/>
      <c r="Q35" s="23"/>
      <c r="R35" s="10"/>
    </row>
    <row r="36" spans="1:18" s="21" customFormat="1" ht="15" x14ac:dyDescent="0.25">
      <c r="A36" s="10"/>
      <c r="B36" s="24"/>
      <c r="C36" s="22"/>
      <c r="D36" s="22"/>
      <c r="E36" s="22"/>
      <c r="F36" s="45"/>
      <c r="G36" s="22"/>
      <c r="H36" s="46"/>
      <c r="I36" s="115"/>
      <c r="J36" s="114"/>
      <c r="K36" s="22"/>
      <c r="L36" s="46"/>
      <c r="M36" s="22"/>
      <c r="N36" s="22"/>
      <c r="O36" s="22"/>
      <c r="P36" s="22"/>
      <c r="Q36" s="23"/>
      <c r="R36" s="10"/>
    </row>
    <row r="37" spans="1:18" s="21" customFormat="1" ht="15" x14ac:dyDescent="0.25">
      <c r="A37" s="10"/>
      <c r="B37" s="24"/>
      <c r="C37" s="22"/>
      <c r="D37" s="22"/>
      <c r="E37" s="22"/>
      <c r="F37" s="45"/>
      <c r="G37" s="22"/>
      <c r="H37" s="46"/>
      <c r="I37" s="115"/>
      <c r="J37" s="114"/>
      <c r="K37" s="22"/>
      <c r="L37" s="46"/>
      <c r="M37" s="22"/>
      <c r="N37" s="22"/>
      <c r="O37" s="22"/>
      <c r="P37" s="22"/>
      <c r="Q37" s="23"/>
      <c r="R37" s="10"/>
    </row>
    <row r="38" spans="1:18" s="21" customFormat="1" ht="15" x14ac:dyDescent="0.25">
      <c r="A38" s="10"/>
      <c r="B38" s="24"/>
      <c r="C38" s="22"/>
      <c r="D38" s="22"/>
      <c r="E38" s="22"/>
      <c r="F38" s="45"/>
      <c r="G38" s="22"/>
      <c r="H38" s="46"/>
      <c r="I38" s="115"/>
      <c r="J38" s="114"/>
      <c r="K38" s="22"/>
      <c r="L38" s="46"/>
      <c r="M38" s="22"/>
      <c r="N38" s="22"/>
      <c r="O38" s="22"/>
      <c r="P38" s="22"/>
      <c r="Q38" s="23"/>
      <c r="R38" s="10"/>
    </row>
    <row r="39" spans="1:18" s="21" customFormat="1" ht="15" x14ac:dyDescent="0.25">
      <c r="A39" s="10"/>
      <c r="B39" s="24"/>
      <c r="C39" s="22"/>
      <c r="D39" s="22"/>
      <c r="E39" s="22"/>
      <c r="F39" s="45"/>
      <c r="G39" s="22"/>
      <c r="H39" s="46"/>
      <c r="I39" s="115"/>
      <c r="J39" s="114"/>
      <c r="K39" s="22"/>
      <c r="L39" s="46"/>
      <c r="M39" s="22"/>
      <c r="N39" s="22"/>
      <c r="O39" s="22"/>
      <c r="P39" s="22"/>
      <c r="Q39" s="23"/>
      <c r="R39" s="10"/>
    </row>
    <row r="40" spans="1:18" s="21" customFormat="1" ht="15" x14ac:dyDescent="0.25">
      <c r="A40" s="10"/>
      <c r="B40" s="24"/>
      <c r="C40" s="22"/>
      <c r="D40" s="22"/>
      <c r="E40" s="22"/>
      <c r="F40" s="45"/>
      <c r="G40" s="22"/>
      <c r="H40" s="46"/>
      <c r="I40" s="115"/>
      <c r="J40" s="114"/>
      <c r="K40" s="22"/>
      <c r="L40" s="46"/>
      <c r="M40" s="22"/>
      <c r="N40" s="22"/>
      <c r="O40" s="22"/>
      <c r="P40" s="22"/>
      <c r="Q40" s="23"/>
      <c r="R40" s="10"/>
    </row>
    <row r="41" spans="1:18" s="21" customFormat="1" ht="15" x14ac:dyDescent="0.25">
      <c r="A41" s="10"/>
      <c r="B41" s="24"/>
      <c r="C41" s="22"/>
      <c r="D41" s="22"/>
      <c r="E41" s="22"/>
      <c r="F41" s="45"/>
      <c r="G41" s="22"/>
      <c r="H41" s="46"/>
      <c r="I41" s="115"/>
      <c r="J41" s="114"/>
      <c r="K41" s="22"/>
      <c r="L41" s="46"/>
      <c r="M41" s="22"/>
      <c r="N41" s="22"/>
      <c r="O41" s="22"/>
      <c r="P41" s="22"/>
      <c r="Q41" s="23"/>
      <c r="R41" s="10"/>
    </row>
    <row r="42" spans="1:18" s="21" customFormat="1" ht="15" x14ac:dyDescent="0.25">
      <c r="A42" s="10"/>
      <c r="B42" s="24"/>
      <c r="C42" s="22"/>
      <c r="D42" s="22"/>
      <c r="E42" s="22"/>
      <c r="F42" s="45"/>
      <c r="G42" s="22"/>
      <c r="H42" s="46"/>
      <c r="I42" s="115"/>
      <c r="J42" s="114"/>
      <c r="K42" s="22"/>
      <c r="L42" s="46"/>
      <c r="M42" s="22"/>
      <c r="N42" s="22"/>
      <c r="O42" s="22"/>
      <c r="P42" s="22"/>
      <c r="Q42" s="23"/>
      <c r="R42" s="10"/>
    </row>
    <row r="43" spans="1:18" s="21" customFormat="1" ht="15" x14ac:dyDescent="0.25">
      <c r="A43" s="10"/>
      <c r="B43" s="24"/>
      <c r="C43" s="22"/>
      <c r="D43" s="22"/>
      <c r="E43" s="22"/>
      <c r="F43" s="45"/>
      <c r="G43" s="22"/>
      <c r="H43" s="46"/>
      <c r="I43" s="115"/>
      <c r="J43" s="114"/>
      <c r="K43" s="22"/>
      <c r="L43" s="46"/>
      <c r="M43" s="22"/>
      <c r="N43" s="22"/>
      <c r="O43" s="22"/>
      <c r="P43" s="22"/>
      <c r="Q43" s="23"/>
      <c r="R43" s="10"/>
    </row>
    <row r="44" spans="1:18" s="21" customFormat="1" ht="15" x14ac:dyDescent="0.25">
      <c r="A44" s="10"/>
      <c r="B44" s="24"/>
      <c r="C44" s="22"/>
      <c r="D44" s="22"/>
      <c r="E44" s="22"/>
      <c r="F44" s="45"/>
      <c r="G44" s="22"/>
      <c r="H44" s="46"/>
      <c r="I44" s="115"/>
      <c r="J44" s="114"/>
      <c r="K44" s="22"/>
      <c r="L44" s="46"/>
      <c r="M44" s="22"/>
      <c r="N44" s="22"/>
      <c r="O44" s="22"/>
      <c r="P44" s="22"/>
      <c r="Q44" s="23"/>
      <c r="R44" s="10"/>
    </row>
    <row r="45" spans="1:18" s="21" customFormat="1" ht="15" x14ac:dyDescent="0.25">
      <c r="A45" s="10"/>
      <c r="B45" s="24"/>
      <c r="C45" s="22"/>
      <c r="D45" s="22"/>
      <c r="E45" s="22"/>
      <c r="F45" s="45"/>
      <c r="G45" s="22"/>
      <c r="H45" s="46"/>
      <c r="I45" s="115"/>
      <c r="J45" s="114"/>
      <c r="K45" s="22"/>
      <c r="L45" s="46"/>
      <c r="M45" s="22"/>
      <c r="N45" s="22"/>
      <c r="O45" s="22"/>
      <c r="P45" s="22"/>
      <c r="Q45" s="23"/>
      <c r="R45" s="10"/>
    </row>
    <row r="46" spans="1:18" s="21" customFormat="1" ht="18.75" x14ac:dyDescent="0.25">
      <c r="A46" s="10"/>
      <c r="B46" s="24"/>
      <c r="C46" s="22"/>
      <c r="D46" s="22"/>
      <c r="E46" s="22"/>
      <c r="F46" s="45"/>
      <c r="G46" s="22"/>
      <c r="H46" s="46"/>
      <c r="I46" s="115"/>
      <c r="J46" s="114"/>
      <c r="K46" s="22"/>
      <c r="L46" s="46"/>
      <c r="M46" s="42"/>
      <c r="N46" s="42"/>
      <c r="O46" s="42"/>
      <c r="P46" s="42"/>
      <c r="Q46" s="116"/>
      <c r="R46" s="10"/>
    </row>
    <row r="47" spans="1:18" s="21" customFormat="1" ht="15" x14ac:dyDescent="0.25">
      <c r="A47" s="10"/>
      <c r="B47" s="24"/>
      <c r="C47" s="22"/>
      <c r="D47" s="22"/>
      <c r="E47" s="22"/>
      <c r="F47" s="22"/>
      <c r="G47" s="22"/>
      <c r="H47" s="22"/>
      <c r="I47" s="46"/>
      <c r="J47" s="25"/>
      <c r="K47" s="44"/>
      <c r="L47" s="44"/>
      <c r="M47" s="22"/>
      <c r="N47" s="22"/>
      <c r="O47" s="22"/>
      <c r="P47" s="22"/>
      <c r="Q47" s="23"/>
      <c r="R47" s="10"/>
    </row>
    <row r="48" spans="1:18" s="21" customFormat="1" ht="15" x14ac:dyDescent="0.25">
      <c r="A48" s="10"/>
      <c r="B48" s="24"/>
      <c r="C48" s="22"/>
      <c r="D48" s="22"/>
      <c r="E48" s="22"/>
      <c r="F48" s="22"/>
      <c r="G48" s="22"/>
      <c r="H48" s="22"/>
      <c r="I48" s="117"/>
      <c r="J48" s="25"/>
      <c r="K48" s="40"/>
      <c r="L48" s="40"/>
      <c r="M48" s="22"/>
      <c r="N48" s="22"/>
      <c r="O48" s="22"/>
      <c r="P48" s="22"/>
      <c r="Q48" s="23"/>
      <c r="R48" s="10"/>
    </row>
    <row r="49" spans="1:19" s="21" customFormat="1" ht="15" x14ac:dyDescent="0.25">
      <c r="A49" s="10"/>
      <c r="B49" s="24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3"/>
      <c r="R49" s="48"/>
      <c r="S49" s="49"/>
    </row>
    <row r="50" spans="1:19" s="21" customFormat="1" ht="15" customHeight="1" thickBot="1" x14ac:dyDescent="0.3">
      <c r="A50" s="10"/>
      <c r="B50" s="24"/>
      <c r="C50" s="22"/>
      <c r="D50" s="22"/>
      <c r="E50" s="22"/>
      <c r="F50" s="27" t="s">
        <v>138</v>
      </c>
      <c r="G50" s="118" t="s">
        <v>139</v>
      </c>
      <c r="H50" s="118" t="s">
        <v>134</v>
      </c>
      <c r="I50" s="118" t="s">
        <v>135</v>
      </c>
      <c r="J50" s="118" t="s">
        <v>136</v>
      </c>
      <c r="K50" s="118" t="s">
        <v>137</v>
      </c>
      <c r="L50" s="22"/>
      <c r="M50" s="22"/>
      <c r="N50" s="22"/>
      <c r="O50" s="22"/>
      <c r="P50" s="22"/>
      <c r="Q50" s="23"/>
      <c r="R50" s="48"/>
      <c r="S50" s="49"/>
    </row>
    <row r="51" spans="1:19" s="21" customFormat="1" ht="17.25" thickTop="1" thickBot="1" x14ac:dyDescent="0.3">
      <c r="A51" s="10"/>
      <c r="B51" s="24"/>
      <c r="C51" s="22"/>
      <c r="D51" s="22"/>
      <c r="E51" s="22"/>
      <c r="F51" s="110" t="s">
        <v>38</v>
      </c>
      <c r="G51" s="32" t="str">
        <f>O11</f>
        <v>-</v>
      </c>
      <c r="H51" s="32" t="str">
        <f>O12</f>
        <v>-</v>
      </c>
      <c r="I51" s="32" t="str">
        <f>O13</f>
        <v>-</v>
      </c>
      <c r="J51" s="32" t="str">
        <f>O14</f>
        <v>-</v>
      </c>
      <c r="K51" s="32" t="str">
        <f>O15</f>
        <v>-</v>
      </c>
      <c r="L51" s="22"/>
      <c r="M51" s="22"/>
      <c r="N51" s="22"/>
      <c r="O51" s="22"/>
      <c r="P51" s="22"/>
      <c r="Q51" s="23"/>
      <c r="R51" s="48"/>
      <c r="S51" s="49"/>
    </row>
    <row r="52" spans="1:19" s="21" customFormat="1" ht="15" x14ac:dyDescent="0.25">
      <c r="A52" s="10"/>
      <c r="B52" s="24"/>
      <c r="C52" s="22"/>
      <c r="D52" s="22"/>
      <c r="E52" s="22"/>
      <c r="F52" s="22"/>
      <c r="G52" s="55"/>
      <c r="H52" s="55"/>
      <c r="I52" s="55"/>
      <c r="J52" s="55"/>
      <c r="K52" s="55"/>
      <c r="L52" s="22"/>
      <c r="M52" s="22"/>
      <c r="N52" s="22"/>
      <c r="O52" s="22"/>
      <c r="P52" s="22"/>
      <c r="Q52" s="23"/>
      <c r="R52" s="48"/>
      <c r="S52" s="49"/>
    </row>
    <row r="53" spans="1:19" s="21" customFormat="1" ht="15" x14ac:dyDescent="0.25">
      <c r="A53" s="10"/>
      <c r="B53" s="24"/>
      <c r="C53" s="22"/>
      <c r="D53" s="22"/>
      <c r="E53" s="22"/>
      <c r="F53" s="22"/>
      <c r="G53" s="55"/>
      <c r="H53" s="55"/>
      <c r="I53" s="55"/>
      <c r="J53" s="55"/>
      <c r="K53" s="55"/>
      <c r="L53" s="22"/>
      <c r="M53" s="22"/>
      <c r="N53" s="22"/>
      <c r="O53" s="22"/>
      <c r="P53" s="22"/>
      <c r="Q53" s="23"/>
      <c r="R53" s="48"/>
      <c r="S53" s="49"/>
    </row>
    <row r="54" spans="1:19" s="21" customFormat="1" ht="15" x14ac:dyDescent="0.25">
      <c r="A54" s="10"/>
      <c r="B54" s="24"/>
      <c r="C54" s="22"/>
      <c r="D54" s="22"/>
      <c r="E54" s="22"/>
      <c r="F54" s="22"/>
      <c r="G54" s="55"/>
      <c r="H54" s="55"/>
      <c r="I54" s="55"/>
      <c r="J54" s="55"/>
      <c r="K54" s="55"/>
      <c r="L54" s="22"/>
      <c r="M54" s="22"/>
      <c r="N54" s="22"/>
      <c r="O54" s="22"/>
      <c r="P54" s="22"/>
      <c r="Q54" s="23"/>
      <c r="R54" s="48"/>
      <c r="S54" s="49"/>
    </row>
    <row r="55" spans="1:19" s="21" customFormat="1" ht="15" x14ac:dyDescent="0.25">
      <c r="A55" s="10"/>
      <c r="B55" s="24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3"/>
      <c r="R55" s="48"/>
      <c r="S55" s="49"/>
    </row>
    <row r="56" spans="1:19" s="21" customFormat="1" ht="15" x14ac:dyDescent="0.25">
      <c r="A56" s="10"/>
      <c r="B56" s="24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3"/>
      <c r="R56" s="48"/>
      <c r="S56" s="49"/>
    </row>
    <row r="57" spans="1:19" s="21" customFormat="1" ht="15" x14ac:dyDescent="0.25">
      <c r="A57" s="10"/>
      <c r="B57" s="24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3"/>
      <c r="R57" s="48"/>
      <c r="S57" s="49"/>
    </row>
    <row r="58" spans="1:19" s="21" customFormat="1" ht="15" x14ac:dyDescent="0.25">
      <c r="A58" s="10"/>
      <c r="B58" s="24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3"/>
      <c r="R58" s="48"/>
      <c r="S58" s="49"/>
    </row>
    <row r="59" spans="1:19" s="21" customFormat="1" ht="15" x14ac:dyDescent="0.25">
      <c r="A59" s="10"/>
      <c r="B59" s="24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3"/>
      <c r="R59" s="48"/>
      <c r="S59" s="49"/>
    </row>
    <row r="60" spans="1:19" s="21" customFormat="1" ht="15" x14ac:dyDescent="0.25">
      <c r="A60" s="10"/>
      <c r="B60" s="24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3"/>
      <c r="R60" s="48"/>
      <c r="S60" s="49"/>
    </row>
    <row r="61" spans="1:19" s="21" customFormat="1" ht="15" x14ac:dyDescent="0.25">
      <c r="A61" s="10"/>
      <c r="B61" s="24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3"/>
      <c r="R61" s="48"/>
      <c r="S61" s="49"/>
    </row>
    <row r="62" spans="1:19" s="21" customFormat="1" ht="15" x14ac:dyDescent="0.25">
      <c r="A62" s="10"/>
      <c r="B62" s="24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3"/>
      <c r="R62" s="48"/>
      <c r="S62" s="49"/>
    </row>
    <row r="63" spans="1:19" s="21" customFormat="1" ht="15" x14ac:dyDescent="0.25">
      <c r="A63" s="10"/>
      <c r="B63" s="24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3"/>
      <c r="R63" s="48"/>
      <c r="S63" s="49"/>
    </row>
    <row r="64" spans="1:19" s="21" customFormat="1" ht="15" x14ac:dyDescent="0.25">
      <c r="A64" s="10"/>
      <c r="B64" s="24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3"/>
      <c r="R64" s="48"/>
      <c r="S64" s="49"/>
    </row>
    <row r="65" spans="1:19" s="21" customFormat="1" ht="15" x14ac:dyDescent="0.25">
      <c r="A65" s="10"/>
      <c r="B65" s="24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3"/>
      <c r="R65" s="48"/>
      <c r="S65" s="49"/>
    </row>
    <row r="66" spans="1:19" s="21" customFormat="1" ht="15" x14ac:dyDescent="0.25">
      <c r="A66" s="10"/>
      <c r="B66" s="24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3"/>
      <c r="R66" s="48"/>
      <c r="S66" s="49"/>
    </row>
    <row r="67" spans="1:19" s="21" customFormat="1" ht="15" x14ac:dyDescent="0.25">
      <c r="A67" s="10"/>
      <c r="B67" s="24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3"/>
      <c r="R67" s="48"/>
      <c r="S67" s="49"/>
    </row>
    <row r="68" spans="1:19" s="21" customFormat="1" ht="15" x14ac:dyDescent="0.25">
      <c r="A68" s="10"/>
      <c r="B68" s="24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3"/>
      <c r="R68" s="48"/>
      <c r="S68" s="49"/>
    </row>
    <row r="69" spans="1:19" s="21" customFormat="1" ht="15" x14ac:dyDescent="0.25">
      <c r="A69" s="10"/>
      <c r="B69" s="24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3"/>
      <c r="R69" s="48"/>
      <c r="S69" s="49"/>
    </row>
    <row r="70" spans="1:19" s="21" customFormat="1" ht="15" x14ac:dyDescent="0.25">
      <c r="A70" s="10"/>
      <c r="B70" s="24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3"/>
      <c r="R70" s="48"/>
      <c r="S70" s="49"/>
    </row>
    <row r="71" spans="1:19" s="21" customFormat="1" ht="15" x14ac:dyDescent="0.25">
      <c r="A71" s="10"/>
      <c r="B71" s="24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3"/>
      <c r="R71" s="48"/>
      <c r="S71" s="49"/>
    </row>
    <row r="72" spans="1:19" s="21" customFormat="1" ht="15" x14ac:dyDescent="0.25">
      <c r="A72" s="10"/>
      <c r="B72" s="24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3"/>
      <c r="R72" s="48"/>
      <c r="S72" s="49"/>
    </row>
    <row r="73" spans="1:19" s="21" customFormat="1" ht="15" x14ac:dyDescent="0.25">
      <c r="A73" s="10"/>
      <c r="B73" s="24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3"/>
      <c r="R73" s="48"/>
      <c r="S73" s="49"/>
    </row>
    <row r="74" spans="1:19" s="21" customFormat="1" ht="15" x14ac:dyDescent="0.25">
      <c r="A74" s="10"/>
      <c r="B74" s="24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3"/>
      <c r="R74" s="48"/>
      <c r="S74" s="49"/>
    </row>
    <row r="75" spans="1:19" ht="15" x14ac:dyDescent="0.25">
      <c r="B75" s="24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3"/>
      <c r="R75" s="48"/>
      <c r="S75" s="48"/>
    </row>
    <row r="76" spans="1:19" ht="15" x14ac:dyDescent="0.25">
      <c r="B76" s="24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3"/>
      <c r="R76" s="48"/>
      <c r="S76" s="48"/>
    </row>
    <row r="77" spans="1:19" ht="15" x14ac:dyDescent="0.25">
      <c r="B77" s="24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3"/>
      <c r="R77" s="48"/>
      <c r="S77" s="48"/>
    </row>
    <row r="78" spans="1:19" ht="15" x14ac:dyDescent="0.25">
      <c r="B78" s="24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3"/>
      <c r="R78" s="48"/>
      <c r="S78" s="48"/>
    </row>
    <row r="79" spans="1:19" ht="15" x14ac:dyDescent="0.25">
      <c r="B79" s="24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3"/>
      <c r="R79" s="48"/>
      <c r="S79" s="48"/>
    </row>
    <row r="80" spans="1:19" ht="15" x14ac:dyDescent="0.25">
      <c r="B80" s="24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3"/>
      <c r="R80" s="48"/>
      <c r="S80" s="48"/>
    </row>
    <row r="81" spans="2:19" ht="15" x14ac:dyDescent="0.25">
      <c r="B81" s="24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3"/>
      <c r="R81" s="48"/>
      <c r="S81" s="48"/>
    </row>
    <row r="82" spans="2:19" ht="15" x14ac:dyDescent="0.25">
      <c r="B82" s="24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3"/>
      <c r="R82" s="48"/>
      <c r="S82" s="48"/>
    </row>
    <row r="83" spans="2:19" ht="15" x14ac:dyDescent="0.25">
      <c r="B83" s="24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3"/>
      <c r="R83" s="48"/>
      <c r="S83" s="48"/>
    </row>
    <row r="84" spans="2:19" ht="15" x14ac:dyDescent="0.25">
      <c r="B84" s="24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3"/>
      <c r="R84" s="48"/>
      <c r="S84" s="48"/>
    </row>
    <row r="85" spans="2:19" ht="15" x14ac:dyDescent="0.25">
      <c r="B85" s="24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3"/>
      <c r="R85" s="48"/>
      <c r="S85" s="48"/>
    </row>
    <row r="86" spans="2:19" ht="15" x14ac:dyDescent="0.25">
      <c r="B86" s="24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3"/>
      <c r="R86" s="48"/>
      <c r="S86" s="48"/>
    </row>
    <row r="87" spans="2:19" ht="15" x14ac:dyDescent="0.25">
      <c r="B87" s="24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3"/>
      <c r="R87" s="48"/>
      <c r="S87" s="48"/>
    </row>
    <row r="88" spans="2:19" ht="15.75" thickBot="1" x14ac:dyDescent="0.3">
      <c r="B88" s="119"/>
      <c r="C88" s="120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52"/>
      <c r="P88" s="52"/>
      <c r="Q88" s="53"/>
    </row>
    <row r="89" spans="2:19" s="121" customFormat="1" ht="15" x14ac:dyDescent="0.25"/>
    <row r="90" spans="2:19" s="121" customFormat="1" ht="15" x14ac:dyDescent="0.25"/>
    <row r="91" spans="2:19" s="121" customFormat="1" ht="15" x14ac:dyDescent="0.25"/>
    <row r="92" spans="2:19" s="121" customFormat="1" ht="15" x14ac:dyDescent="0.25"/>
    <row r="93" spans="2:19" s="121" customFormat="1" ht="15" x14ac:dyDescent="0.25"/>
    <row r="94" spans="2:19" s="121" customFormat="1" ht="15" x14ac:dyDescent="0.25"/>
    <row r="95" spans="2:19" s="121" customFormat="1" ht="15" x14ac:dyDescent="0.25"/>
    <row r="96" spans="2:19" s="121" customFormat="1" ht="15" x14ac:dyDescent="0.25"/>
    <row r="97" s="121" customFormat="1" ht="15" x14ac:dyDescent="0.25"/>
    <row r="98" s="121" customFormat="1" ht="15" x14ac:dyDescent="0.25"/>
    <row r="99" s="121" customFormat="1" ht="15" x14ac:dyDescent="0.25"/>
    <row r="100" s="121" customFormat="1" ht="15" x14ac:dyDescent="0.25"/>
    <row r="101" ht="15" x14ac:dyDescent="0.25"/>
    <row r="102" ht="15" x14ac:dyDescent="0.25"/>
  </sheetData>
  <mergeCells count="3">
    <mergeCell ref="B2:Q2"/>
    <mergeCell ref="B3:Q3"/>
    <mergeCell ref="B4:D4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I108"/>
  <sheetViews>
    <sheetView zoomScale="85" zoomScaleNormal="85" workbookViewId="0">
      <selection activeCell="B2" sqref="B2:AH2"/>
    </sheetView>
  </sheetViews>
  <sheetFormatPr defaultColWidth="0" defaultRowHeight="15" customHeight="1" zeroHeight="1" x14ac:dyDescent="0.25"/>
  <cols>
    <col min="1" max="1" width="9.140625" style="11" customWidth="1"/>
    <col min="2" max="2" width="5.42578125" style="11" customWidth="1"/>
    <col min="3" max="35" width="9.140625" style="11" customWidth="1"/>
    <col min="36" max="16384" width="9.140625" style="11" hidden="1"/>
  </cols>
  <sheetData>
    <row r="1" spans="1:35" s="10" customFormat="1" ht="21.75" customHeight="1" thickBot="1" x14ac:dyDescent="0.3"/>
    <row r="2" spans="1:35" s="12" customFormat="1" ht="33" customHeight="1" x14ac:dyDescent="0.25">
      <c r="A2" s="11"/>
      <c r="B2" s="161" t="s">
        <v>45</v>
      </c>
      <c r="C2" s="162"/>
      <c r="D2" s="162"/>
      <c r="E2" s="162"/>
      <c r="F2" s="162"/>
      <c r="G2" s="162"/>
      <c r="H2" s="162"/>
      <c r="I2" s="162"/>
      <c r="J2" s="162"/>
      <c r="K2" s="162"/>
      <c r="L2" s="162"/>
      <c r="M2" s="162"/>
      <c r="N2" s="162"/>
      <c r="O2" s="162"/>
      <c r="P2" s="162"/>
      <c r="Q2" s="162"/>
      <c r="R2" s="162"/>
      <c r="S2" s="162"/>
      <c r="T2" s="162"/>
      <c r="U2" s="162"/>
      <c r="V2" s="162"/>
      <c r="W2" s="162"/>
      <c r="X2" s="162"/>
      <c r="Y2" s="162"/>
      <c r="Z2" s="162"/>
      <c r="AA2" s="162"/>
      <c r="AB2" s="162"/>
      <c r="AC2" s="162"/>
      <c r="AD2" s="162"/>
      <c r="AE2" s="162"/>
      <c r="AF2" s="162"/>
      <c r="AG2" s="162"/>
      <c r="AH2" s="163"/>
      <c r="AI2" s="11"/>
    </row>
    <row r="3" spans="1:35" s="12" customFormat="1" ht="19.5" thickBot="1" x14ac:dyDescent="0.35">
      <c r="A3" s="11"/>
      <c r="B3" s="164" t="s">
        <v>42</v>
      </c>
      <c r="C3" s="165"/>
      <c r="D3" s="165"/>
      <c r="E3" s="165"/>
      <c r="F3" s="165"/>
      <c r="G3" s="165"/>
      <c r="H3" s="165"/>
      <c r="I3" s="165"/>
      <c r="J3" s="165"/>
      <c r="K3" s="165"/>
      <c r="L3" s="165"/>
      <c r="M3" s="165"/>
      <c r="N3" s="165"/>
      <c r="O3" s="165"/>
      <c r="P3" s="165"/>
      <c r="Q3" s="165"/>
      <c r="R3" s="165"/>
      <c r="S3" s="165"/>
      <c r="T3" s="165"/>
      <c r="U3" s="165"/>
      <c r="V3" s="165"/>
      <c r="W3" s="165"/>
      <c r="X3" s="165"/>
      <c r="Y3" s="165"/>
      <c r="Z3" s="165"/>
      <c r="AA3" s="165"/>
      <c r="AB3" s="165"/>
      <c r="AC3" s="165"/>
      <c r="AD3" s="165"/>
      <c r="AE3" s="165"/>
      <c r="AF3" s="165"/>
      <c r="AG3" s="165"/>
      <c r="AH3" s="166"/>
      <c r="AI3" s="11"/>
    </row>
    <row r="4" spans="1:35" s="12" customFormat="1" ht="15.75" thickBot="1" x14ac:dyDescent="0.3">
      <c r="A4" s="11"/>
      <c r="B4" s="167" t="s">
        <v>175</v>
      </c>
      <c r="C4" s="168"/>
      <c r="D4" s="168"/>
      <c r="E4" s="168"/>
      <c r="F4" s="168"/>
      <c r="G4" s="169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4"/>
      <c r="AI4" s="11"/>
    </row>
    <row r="5" spans="1:35" s="12" customFormat="1" x14ac:dyDescent="0.25">
      <c r="A5" s="11"/>
      <c r="B5" s="15"/>
      <c r="C5" s="13"/>
      <c r="D5" s="13"/>
      <c r="E5" s="13"/>
      <c r="F5" s="16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4"/>
      <c r="AI5" s="11"/>
    </row>
    <row r="6" spans="1:35" s="12" customFormat="1" x14ac:dyDescent="0.25">
      <c r="A6" s="11"/>
      <c r="B6" s="15"/>
      <c r="C6" s="13"/>
      <c r="D6" s="13"/>
      <c r="E6" s="16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4"/>
      <c r="AI6" s="11"/>
    </row>
    <row r="7" spans="1:35" s="12" customFormat="1" x14ac:dyDescent="0.25">
      <c r="A7" s="11"/>
      <c r="B7" s="15"/>
      <c r="C7" s="13"/>
      <c r="D7" s="13"/>
      <c r="E7" s="13"/>
      <c r="F7" s="13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4"/>
      <c r="AI7" s="11"/>
    </row>
    <row r="8" spans="1:35" s="12" customFormat="1" x14ac:dyDescent="0.25">
      <c r="A8" s="11"/>
      <c r="B8" s="15"/>
      <c r="C8" s="13"/>
      <c r="D8" s="13"/>
      <c r="E8" s="13"/>
      <c r="F8" s="13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4"/>
      <c r="AI8" s="11"/>
    </row>
    <row r="9" spans="1:35" s="12" customFormat="1" x14ac:dyDescent="0.25">
      <c r="A9" s="11"/>
      <c r="B9" s="15"/>
      <c r="C9" s="13"/>
      <c r="D9" s="13"/>
      <c r="E9" s="13"/>
      <c r="F9" s="13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4"/>
      <c r="AI9" s="11"/>
    </row>
    <row r="10" spans="1:35" s="12" customFormat="1" x14ac:dyDescent="0.25">
      <c r="A10" s="11"/>
      <c r="B10" s="15"/>
      <c r="C10" s="13"/>
      <c r="D10" s="13"/>
      <c r="E10" s="13"/>
      <c r="F10" s="13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4"/>
      <c r="AI10" s="11"/>
    </row>
    <row r="11" spans="1:35" s="12" customFormat="1" x14ac:dyDescent="0.25">
      <c r="A11" s="11"/>
      <c r="B11" s="15"/>
      <c r="C11" s="13"/>
      <c r="D11" s="13"/>
      <c r="E11" s="13"/>
      <c r="F11" s="13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4"/>
      <c r="AI11" s="11"/>
    </row>
    <row r="12" spans="1:35" s="12" customFormat="1" x14ac:dyDescent="0.25">
      <c r="A12" s="11"/>
      <c r="B12" s="15"/>
      <c r="C12" s="13"/>
      <c r="D12" s="13"/>
      <c r="E12" s="13"/>
      <c r="F12" s="13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4"/>
      <c r="AI12" s="11"/>
    </row>
    <row r="13" spans="1:35" s="12" customFormat="1" x14ac:dyDescent="0.25">
      <c r="A13" s="11"/>
      <c r="B13" s="15"/>
      <c r="C13" s="13"/>
      <c r="D13" s="13"/>
      <c r="E13" s="13"/>
      <c r="F13" s="13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4"/>
      <c r="AI13" s="11"/>
    </row>
    <row r="14" spans="1:35" s="12" customFormat="1" x14ac:dyDescent="0.25">
      <c r="A14" s="11"/>
      <c r="B14" s="15"/>
      <c r="C14" s="13"/>
      <c r="D14" s="13"/>
      <c r="E14" s="13"/>
      <c r="F14" s="13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4"/>
      <c r="AI14" s="11"/>
    </row>
    <row r="15" spans="1:35" s="12" customFormat="1" x14ac:dyDescent="0.25">
      <c r="A15" s="11"/>
      <c r="B15" s="15"/>
      <c r="C15" s="13"/>
      <c r="D15" s="13"/>
      <c r="E15" s="13"/>
      <c r="F15" s="13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4"/>
      <c r="AI15" s="11"/>
    </row>
    <row r="16" spans="1:35" s="12" customFormat="1" x14ac:dyDescent="0.25">
      <c r="A16" s="11"/>
      <c r="B16" s="15"/>
      <c r="C16" s="13"/>
      <c r="D16" s="13"/>
      <c r="E16" s="13"/>
      <c r="F16" s="13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4"/>
      <c r="AI16" s="11"/>
    </row>
    <row r="17" spans="1:35" s="12" customFormat="1" x14ac:dyDescent="0.25">
      <c r="A17" s="11"/>
      <c r="B17" s="15"/>
      <c r="C17" s="13"/>
      <c r="D17" s="13"/>
      <c r="E17" s="13"/>
      <c r="F17" s="13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4"/>
      <c r="AI17" s="11"/>
    </row>
    <row r="18" spans="1:35" s="12" customFormat="1" x14ac:dyDescent="0.25">
      <c r="A18" s="11"/>
      <c r="B18" s="15"/>
      <c r="C18" s="13"/>
      <c r="D18" s="13"/>
      <c r="E18" s="13"/>
      <c r="F18" s="13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4"/>
      <c r="AI18" s="11"/>
    </row>
    <row r="19" spans="1:35" s="12" customFormat="1" x14ac:dyDescent="0.25">
      <c r="A19" s="11"/>
      <c r="B19" s="15"/>
      <c r="C19" s="13"/>
      <c r="D19" s="13"/>
      <c r="E19" s="13"/>
      <c r="F19" s="13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4"/>
      <c r="AI19" s="11"/>
    </row>
    <row r="20" spans="1:35" s="12" customFormat="1" x14ac:dyDescent="0.25">
      <c r="A20" s="11"/>
      <c r="B20" s="15"/>
      <c r="C20" s="13"/>
      <c r="D20" s="13"/>
      <c r="E20" s="13"/>
      <c r="F20" s="13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4"/>
      <c r="AI20" s="11"/>
    </row>
    <row r="21" spans="1:35" s="12" customFormat="1" x14ac:dyDescent="0.25">
      <c r="A21" s="11"/>
      <c r="B21" s="15"/>
      <c r="C21" s="13"/>
      <c r="D21" s="13"/>
      <c r="E21" s="13"/>
      <c r="F21" s="13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4"/>
      <c r="AI21" s="11"/>
    </row>
    <row r="22" spans="1:35" s="12" customFormat="1" x14ac:dyDescent="0.25">
      <c r="A22" s="11"/>
      <c r="B22" s="15"/>
      <c r="C22" s="13"/>
      <c r="D22" s="13"/>
      <c r="E22" s="13"/>
      <c r="F22" s="13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4"/>
      <c r="AI22" s="11"/>
    </row>
    <row r="23" spans="1:35" s="12" customFormat="1" x14ac:dyDescent="0.25">
      <c r="A23" s="11"/>
      <c r="B23" s="15"/>
      <c r="C23" s="13"/>
      <c r="D23" s="13"/>
      <c r="E23" s="13"/>
      <c r="F23" s="13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4"/>
      <c r="AI23" s="11"/>
    </row>
    <row r="24" spans="1:35" s="12" customFormat="1" x14ac:dyDescent="0.25">
      <c r="A24" s="11"/>
      <c r="B24" s="15"/>
      <c r="C24" s="13"/>
      <c r="D24" s="13"/>
      <c r="E24" s="13"/>
      <c r="F24" s="13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4"/>
      <c r="AI24" s="11"/>
    </row>
    <row r="25" spans="1:35" s="12" customFormat="1" x14ac:dyDescent="0.25">
      <c r="A25" s="11"/>
      <c r="B25" s="15"/>
      <c r="C25" s="13"/>
      <c r="D25" s="13"/>
      <c r="E25" s="13"/>
      <c r="F25" s="13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4"/>
      <c r="AI25" s="11"/>
    </row>
    <row r="26" spans="1:35" s="12" customFormat="1" x14ac:dyDescent="0.25">
      <c r="A26" s="11"/>
      <c r="B26" s="15"/>
      <c r="C26" s="13"/>
      <c r="D26" s="13"/>
      <c r="E26" s="13"/>
      <c r="F26" s="13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4"/>
      <c r="AI26" s="11"/>
    </row>
    <row r="27" spans="1:35" s="12" customFormat="1" x14ac:dyDescent="0.25">
      <c r="A27" s="11"/>
      <c r="B27" s="15"/>
      <c r="C27" s="13"/>
      <c r="D27" s="13"/>
      <c r="E27" s="13"/>
      <c r="F27" s="13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4"/>
      <c r="AI27" s="11"/>
    </row>
    <row r="28" spans="1:35" s="12" customFormat="1" x14ac:dyDescent="0.25">
      <c r="A28" s="11"/>
      <c r="B28" s="15"/>
      <c r="C28" s="13"/>
      <c r="D28" s="13"/>
      <c r="E28" s="13"/>
      <c r="F28" s="13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4"/>
      <c r="AI28" s="11"/>
    </row>
    <row r="29" spans="1:35" s="12" customFormat="1" x14ac:dyDescent="0.25">
      <c r="A29" s="11"/>
      <c r="B29" s="15"/>
      <c r="C29" s="13"/>
      <c r="D29" s="13"/>
      <c r="E29" s="13"/>
      <c r="F29" s="13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4"/>
      <c r="AI29" s="11"/>
    </row>
    <row r="30" spans="1:35" s="12" customFormat="1" x14ac:dyDescent="0.25">
      <c r="A30" s="11"/>
      <c r="B30" s="15"/>
      <c r="C30" s="13"/>
      <c r="D30" s="13"/>
      <c r="E30" s="13"/>
      <c r="F30" s="13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4"/>
      <c r="AI30" s="11"/>
    </row>
    <row r="31" spans="1:35" s="12" customFormat="1" x14ac:dyDescent="0.25">
      <c r="A31" s="11"/>
      <c r="B31" s="15"/>
      <c r="C31" s="13"/>
      <c r="D31" s="13"/>
      <c r="E31" s="13"/>
      <c r="F31" s="13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4"/>
      <c r="AI31" s="11"/>
    </row>
    <row r="32" spans="1:35" s="12" customFormat="1" x14ac:dyDescent="0.25">
      <c r="A32" s="11"/>
      <c r="B32" s="15"/>
      <c r="C32" s="13"/>
      <c r="D32" s="13"/>
      <c r="E32" s="13"/>
      <c r="F32" s="13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4"/>
      <c r="AI32" s="11"/>
    </row>
    <row r="33" spans="1:35" s="12" customFormat="1" x14ac:dyDescent="0.25">
      <c r="A33" s="11"/>
      <c r="B33" s="15"/>
      <c r="C33" s="13"/>
      <c r="D33" s="13"/>
      <c r="E33" s="13"/>
      <c r="F33" s="13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4"/>
      <c r="AI33" s="11"/>
    </row>
    <row r="34" spans="1:35" s="12" customFormat="1" x14ac:dyDescent="0.25">
      <c r="A34" s="11"/>
      <c r="B34" s="15"/>
      <c r="C34" s="13"/>
      <c r="D34" s="13"/>
      <c r="E34" s="13"/>
      <c r="F34" s="13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4"/>
      <c r="AI34" s="11"/>
    </row>
    <row r="35" spans="1:35" s="12" customFormat="1" x14ac:dyDescent="0.25">
      <c r="A35" s="11"/>
      <c r="B35" s="15"/>
      <c r="C35" s="13"/>
      <c r="D35" s="13"/>
      <c r="E35" s="13"/>
      <c r="F35" s="13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4"/>
      <c r="AI35" s="11"/>
    </row>
    <row r="36" spans="1:35" s="12" customFormat="1" x14ac:dyDescent="0.25">
      <c r="A36" s="11"/>
      <c r="B36" s="15"/>
      <c r="C36" s="13"/>
      <c r="D36" s="13"/>
      <c r="E36" s="13"/>
      <c r="F36" s="13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4"/>
      <c r="AI36" s="11"/>
    </row>
    <row r="37" spans="1:35" s="12" customFormat="1" x14ac:dyDescent="0.25">
      <c r="A37" s="11"/>
      <c r="B37" s="15"/>
      <c r="C37" s="13"/>
      <c r="D37" s="13"/>
      <c r="E37" s="13"/>
      <c r="F37" s="13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4"/>
      <c r="AI37" s="11"/>
    </row>
    <row r="38" spans="1:35" s="12" customFormat="1" x14ac:dyDescent="0.25">
      <c r="A38" s="11"/>
      <c r="B38" s="15"/>
      <c r="C38" s="13"/>
      <c r="D38" s="13"/>
      <c r="E38" s="13"/>
      <c r="F38" s="13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4"/>
      <c r="AI38" s="11"/>
    </row>
    <row r="39" spans="1:35" s="12" customFormat="1" x14ac:dyDescent="0.25">
      <c r="A39" s="11"/>
      <c r="B39" s="15"/>
      <c r="C39" s="13"/>
      <c r="D39" s="13"/>
      <c r="E39" s="13"/>
      <c r="F39" s="13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4"/>
      <c r="AI39" s="11"/>
    </row>
    <row r="40" spans="1:35" s="12" customFormat="1" x14ac:dyDescent="0.25">
      <c r="A40" s="11"/>
      <c r="B40" s="15"/>
      <c r="C40" s="13"/>
      <c r="D40" s="13"/>
      <c r="E40" s="13"/>
      <c r="F40" s="13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4"/>
      <c r="AI40" s="11"/>
    </row>
    <row r="41" spans="1:35" s="12" customFormat="1" x14ac:dyDescent="0.25">
      <c r="A41" s="11"/>
      <c r="B41" s="15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4"/>
      <c r="AI41" s="11"/>
    </row>
    <row r="42" spans="1:35" s="12" customFormat="1" x14ac:dyDescent="0.25">
      <c r="A42" s="11"/>
      <c r="B42" s="15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4"/>
      <c r="AI42" s="11"/>
    </row>
    <row r="43" spans="1:35" s="12" customFormat="1" x14ac:dyDescent="0.25">
      <c r="A43" s="11"/>
      <c r="B43" s="15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4"/>
      <c r="AI43" s="11"/>
    </row>
    <row r="44" spans="1:35" s="12" customFormat="1" x14ac:dyDescent="0.25">
      <c r="A44" s="11"/>
      <c r="B44" s="15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4"/>
      <c r="AI44" s="11"/>
    </row>
    <row r="45" spans="1:35" s="12" customFormat="1" x14ac:dyDescent="0.25">
      <c r="A45" s="11"/>
      <c r="B45" s="15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4"/>
      <c r="AI45" s="11"/>
    </row>
    <row r="46" spans="1:35" s="12" customFormat="1" x14ac:dyDescent="0.25">
      <c r="A46" s="11"/>
      <c r="B46" s="15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4"/>
      <c r="AI46" s="11"/>
    </row>
    <row r="47" spans="1:35" s="12" customFormat="1" x14ac:dyDescent="0.25">
      <c r="A47" s="11"/>
      <c r="B47" s="15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4"/>
      <c r="AI47" s="11"/>
    </row>
    <row r="48" spans="1:35" s="12" customFormat="1" x14ac:dyDescent="0.25">
      <c r="A48" s="11"/>
      <c r="B48" s="15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4"/>
      <c r="AI48" s="11"/>
    </row>
    <row r="49" spans="1:35" s="12" customFormat="1" x14ac:dyDescent="0.25">
      <c r="A49" s="11"/>
      <c r="B49" s="15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4"/>
      <c r="AI49" s="11"/>
    </row>
    <row r="50" spans="1:35" s="12" customFormat="1" ht="15.75" thickBot="1" x14ac:dyDescent="0.3">
      <c r="A50" s="11"/>
      <c r="B50" s="18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20"/>
      <c r="AI50" s="11"/>
    </row>
    <row r="51" spans="1:35" x14ac:dyDescent="0.25"/>
    <row r="52" spans="1:35" x14ac:dyDescent="0.25"/>
    <row r="53" spans="1:35" x14ac:dyDescent="0.25"/>
    <row r="54" spans="1:35" ht="15" customHeight="1" x14ac:dyDescent="0.25"/>
    <row r="55" spans="1:35" ht="15" customHeight="1" x14ac:dyDescent="0.25"/>
    <row r="56" spans="1:35" ht="15" customHeight="1" x14ac:dyDescent="0.25"/>
    <row r="57" spans="1:35" ht="15" customHeight="1" x14ac:dyDescent="0.25"/>
    <row r="58" spans="1:35" ht="15" customHeight="1" x14ac:dyDescent="0.25"/>
    <row r="59" spans="1:35" ht="15" customHeight="1" x14ac:dyDescent="0.25"/>
    <row r="60" spans="1:35" ht="15" customHeight="1" x14ac:dyDescent="0.25"/>
    <row r="61" spans="1:35" ht="15" customHeight="1" x14ac:dyDescent="0.25"/>
    <row r="62" spans="1:35" ht="15" customHeight="1" x14ac:dyDescent="0.25"/>
    <row r="63" spans="1:35" ht="15" customHeight="1" x14ac:dyDescent="0.25"/>
    <row r="64" spans="1:35" ht="15" customHeight="1" x14ac:dyDescent="0.25"/>
    <row r="65" ht="15" customHeight="1" x14ac:dyDescent="0.25"/>
    <row r="66" ht="15" customHeight="1" x14ac:dyDescent="0.25"/>
    <row r="67" ht="15" customHeight="1" x14ac:dyDescent="0.25"/>
    <row r="68" ht="15" customHeight="1" x14ac:dyDescent="0.25"/>
    <row r="69" ht="15" customHeight="1" x14ac:dyDescent="0.25"/>
    <row r="70" ht="15" customHeight="1" x14ac:dyDescent="0.25"/>
    <row r="71" ht="15" customHeight="1" x14ac:dyDescent="0.25"/>
    <row r="72" ht="15" customHeight="1" x14ac:dyDescent="0.25"/>
    <row r="73" ht="15" customHeight="1" x14ac:dyDescent="0.25"/>
    <row r="74" ht="15" customHeight="1" x14ac:dyDescent="0.25"/>
    <row r="75" ht="15" customHeight="1" x14ac:dyDescent="0.25"/>
    <row r="76" ht="15" customHeight="1" x14ac:dyDescent="0.25"/>
    <row r="77" ht="15" customHeight="1" x14ac:dyDescent="0.25"/>
    <row r="78" ht="15" customHeight="1" x14ac:dyDescent="0.25"/>
    <row r="79" ht="15" customHeight="1" x14ac:dyDescent="0.25"/>
    <row r="80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  <row r="96" ht="15" customHeight="1" x14ac:dyDescent="0.25"/>
    <row r="97" ht="15" customHeight="1" x14ac:dyDescent="0.25"/>
    <row r="98" ht="15" customHeight="1" x14ac:dyDescent="0.25"/>
    <row r="99" ht="15" customHeight="1" x14ac:dyDescent="0.25"/>
    <row r="100" ht="15" customHeight="1" x14ac:dyDescent="0.25"/>
    <row r="101" ht="15" customHeight="1" x14ac:dyDescent="0.25"/>
    <row r="102" ht="15" customHeight="1" x14ac:dyDescent="0.25"/>
    <row r="103" ht="15" customHeight="1" x14ac:dyDescent="0.25"/>
    <row r="104" ht="15" customHeight="1" x14ac:dyDescent="0.25"/>
    <row r="105" ht="15" customHeight="1" x14ac:dyDescent="0.25"/>
    <row r="106" ht="15" customHeight="1" x14ac:dyDescent="0.25"/>
    <row r="107" ht="15" customHeight="1" x14ac:dyDescent="0.25"/>
    <row r="108" ht="15" customHeight="1" x14ac:dyDescent="0.25"/>
  </sheetData>
  <mergeCells count="3">
    <mergeCell ref="B2:AH2"/>
    <mergeCell ref="B3:AH3"/>
    <mergeCell ref="B4:G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Wstęp</vt:lpstr>
      <vt:lpstr>Farmy</vt:lpstr>
      <vt:lpstr>Małe instalacje</vt:lpstr>
      <vt:lpstr>Analiza</vt:lpstr>
      <vt:lpstr>Operatorzy zestawienie </vt:lpstr>
      <vt:lpstr>PV na tle innych OZE</vt:lpstr>
      <vt:lpstr>Mapy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Klaudia Kania</dc:creator>
  <cp:lastModifiedBy>Agnieszka Wycisk</cp:lastModifiedBy>
  <cp:lastPrinted>2019-10-29T08:11:19Z</cp:lastPrinted>
  <dcterms:created xsi:type="dcterms:W3CDTF">2019-09-25T08:29:33Z</dcterms:created>
  <dcterms:modified xsi:type="dcterms:W3CDTF">2026-09-08T12:07:29Z</dcterms:modified>
</cp:coreProperties>
</file>