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ml.chartshapes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theme/themeOverride6.xml" ContentType="application/vnd.openxmlformats-officedocument.themeOverride+xml"/>
  <Override PartName="/xl/drawings/drawing12.xml" ContentType="application/vnd.openxmlformats-officedocument.drawingml.chartshapes+xml"/>
  <Override PartName="/xl/charts/chart9.xml" ContentType="application/vnd.openxmlformats-officedocument.drawingml.chart+xml"/>
  <Override PartName="/xl/theme/themeOverride7.xml" ContentType="application/vnd.openxmlformats-officedocument.themeOverride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theme/themeOverride8.xml" ContentType="application/vnd.openxmlformats-officedocument.themeOverride+xml"/>
  <Override PartName="/xl/drawings/drawing14.xml" ContentType="application/vnd.openxmlformats-officedocument.drawingml.chartshapes+xml"/>
  <Override PartName="/xl/charts/chart11.xml" ContentType="application/vnd.openxmlformats-officedocument.drawingml.chart+xml"/>
  <Override PartName="/xl/theme/themeOverride9.xml" ContentType="application/vnd.openxmlformats-officedocument.themeOverride+xml"/>
  <Override PartName="/xl/drawings/drawing15.xml" ContentType="application/vnd.openxmlformats-officedocument.drawingml.chartshapes+xml"/>
  <Override PartName="/xl/charts/chart12.xml" ContentType="application/vnd.openxmlformats-officedocument.drawingml.chart+xml"/>
  <Override PartName="/xl/theme/themeOverride10.xml" ContentType="application/vnd.openxmlformats-officedocument.themeOverride+xml"/>
  <Override PartName="/xl/drawings/drawing16.xml" ContentType="application/vnd.openxmlformats-officedocument.drawingml.chartshapes+xml"/>
  <Override PartName="/xl/tables/table3.xml" ContentType="application/vnd.openxmlformats-officedocument.spreadsheetml.table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filterPrivacy="1" codeName="Ten_skoroszyt" hidePivotFieldList="1" defaultThemeVersion="124226"/>
  <xr:revisionPtr revIDLastSave="0" documentId="13_ncr:1_{46CDC93D-8F18-49C0-BC69-DA99C55ECA6F}" xr6:coauthVersionLast="47" xr6:coauthVersionMax="47" xr10:uidLastSave="{00000000-0000-0000-0000-000000000000}"/>
  <bookViews>
    <workbookView xWindow="-120" yWindow="-120" windowWidth="29040" windowHeight="15840" tabRatio="753" xr2:uid="{00000000-000D-0000-FFFF-FFFF00000000}"/>
  </bookViews>
  <sheets>
    <sheet name="Introduction" sheetId="20" r:id="rId1"/>
    <sheet name="List of Wind Projects" sheetId="1" r:id="rId2"/>
    <sheet name="Zestawienie zwycięzców 2019" sheetId="16" state="hidden" r:id="rId3"/>
    <sheet name="Nationwide Juxtaposition" sheetId="3" r:id="rId4"/>
    <sheet name="Capacity Range Selection" sheetId="4" r:id="rId5"/>
    <sheet name="Planned Offshore Projects" sheetId="2" r:id="rId6"/>
    <sheet name="Maps" sheetId="19" r:id="rId7"/>
  </sheets>
  <definedNames>
    <definedName name="_xlnm._FilterDatabase" localSheetId="2" hidden="1">'Zestawienie zwycięzców 2019'!$E$4:$E$46</definedName>
  </definedNames>
  <calcPr calcId="191029"/>
</workbook>
</file>

<file path=xl/calcChain.xml><?xml version="1.0" encoding="utf-8"?>
<calcChain xmlns="http://schemas.openxmlformats.org/spreadsheetml/2006/main">
  <c r="G91" i="3" l="1"/>
  <c r="H91" i="3"/>
  <c r="K91" i="3"/>
  <c r="I91" i="3" s="1"/>
  <c r="L91" i="3"/>
  <c r="G77" i="3"/>
  <c r="H77" i="3"/>
  <c r="K77" i="3"/>
  <c r="L77" i="3"/>
  <c r="J77" i="3" s="1"/>
  <c r="G78" i="3"/>
  <c r="H78" i="3"/>
  <c r="K78" i="3"/>
  <c r="L78" i="3"/>
  <c r="G79" i="3"/>
  <c r="H79" i="3"/>
  <c r="J79" i="3" s="1"/>
  <c r="K79" i="3"/>
  <c r="L79" i="3"/>
  <c r="G80" i="3"/>
  <c r="H80" i="3"/>
  <c r="K80" i="3"/>
  <c r="L80" i="3"/>
  <c r="G81" i="3"/>
  <c r="H81" i="3"/>
  <c r="K81" i="3"/>
  <c r="L81" i="3"/>
  <c r="G82" i="3"/>
  <c r="H82" i="3"/>
  <c r="K82" i="3"/>
  <c r="L82" i="3"/>
  <c r="G83" i="3"/>
  <c r="H83" i="3"/>
  <c r="K83" i="3"/>
  <c r="L83" i="3"/>
  <c r="G84" i="3"/>
  <c r="H84" i="3"/>
  <c r="K84" i="3"/>
  <c r="I84" i="3" s="1"/>
  <c r="L84" i="3"/>
  <c r="G85" i="3"/>
  <c r="H85" i="3"/>
  <c r="J85" i="3" s="1"/>
  <c r="K85" i="3"/>
  <c r="L85" i="3"/>
  <c r="G86" i="3"/>
  <c r="H86" i="3"/>
  <c r="K86" i="3"/>
  <c r="L86" i="3"/>
  <c r="G87" i="3"/>
  <c r="H87" i="3"/>
  <c r="K87" i="3"/>
  <c r="L87" i="3"/>
  <c r="G88" i="3"/>
  <c r="H88" i="3"/>
  <c r="J88" i="3" s="1"/>
  <c r="K88" i="3"/>
  <c r="L88" i="3"/>
  <c r="G89" i="3"/>
  <c r="H89" i="3"/>
  <c r="K89" i="3"/>
  <c r="L89" i="3"/>
  <c r="G90" i="3"/>
  <c r="H90" i="3"/>
  <c r="K90" i="3"/>
  <c r="L90" i="3"/>
  <c r="L76" i="3"/>
  <c r="K76" i="3"/>
  <c r="H76" i="3"/>
  <c r="G76" i="3"/>
  <c r="Q14" i="4"/>
  <c r="Q13" i="4"/>
  <c r="Q12" i="4"/>
  <c r="Q11" i="4"/>
  <c r="Q10" i="4"/>
  <c r="Q9" i="4"/>
  <c r="Q11" i="3"/>
  <c r="Q9" i="3"/>
  <c r="Q7" i="3"/>
  <c r="F9" i="4"/>
  <c r="G9" i="4"/>
  <c r="H9" i="4"/>
  <c r="I9" i="4"/>
  <c r="J9" i="4"/>
  <c r="K9" i="4"/>
  <c r="L9" i="4"/>
  <c r="M9" i="4"/>
  <c r="N9" i="4"/>
  <c r="O9" i="4"/>
  <c r="P9" i="4"/>
  <c r="F10" i="4"/>
  <c r="G10" i="4"/>
  <c r="H10" i="4"/>
  <c r="I10" i="4"/>
  <c r="J10" i="4"/>
  <c r="K10" i="4"/>
  <c r="L10" i="4"/>
  <c r="M10" i="4"/>
  <c r="N10" i="4"/>
  <c r="O10" i="4"/>
  <c r="P10" i="4"/>
  <c r="F11" i="4"/>
  <c r="G11" i="4"/>
  <c r="H11" i="4"/>
  <c r="I11" i="4"/>
  <c r="J11" i="4"/>
  <c r="K11" i="4"/>
  <c r="L11" i="4"/>
  <c r="M11" i="4"/>
  <c r="N11" i="4"/>
  <c r="O11" i="4"/>
  <c r="P11" i="4"/>
  <c r="F12" i="4"/>
  <c r="G12" i="4"/>
  <c r="H12" i="4"/>
  <c r="I12" i="4"/>
  <c r="J12" i="4"/>
  <c r="K12" i="4"/>
  <c r="L12" i="4"/>
  <c r="M12" i="4"/>
  <c r="N12" i="4"/>
  <c r="O12" i="4"/>
  <c r="P12" i="4"/>
  <c r="F13" i="4"/>
  <c r="G13" i="4"/>
  <c r="H13" i="4"/>
  <c r="I13" i="4"/>
  <c r="J13" i="4"/>
  <c r="K13" i="4"/>
  <c r="L13" i="4"/>
  <c r="M13" i="4"/>
  <c r="N13" i="4"/>
  <c r="O13" i="4"/>
  <c r="P13" i="4"/>
  <c r="F14" i="4"/>
  <c r="G14" i="4"/>
  <c r="H14" i="4"/>
  <c r="I14" i="4"/>
  <c r="J14" i="4"/>
  <c r="K14" i="4"/>
  <c r="L14" i="4"/>
  <c r="M14" i="4"/>
  <c r="N14" i="4"/>
  <c r="O14" i="4"/>
  <c r="P14" i="4"/>
  <c r="E14" i="4"/>
  <c r="E13" i="4"/>
  <c r="E12" i="4"/>
  <c r="E11" i="4"/>
  <c r="E10" i="4"/>
  <c r="E9" i="4"/>
  <c r="F10" i="3"/>
  <c r="G10" i="3"/>
  <c r="H10" i="3"/>
  <c r="I10" i="3"/>
  <c r="J10" i="3"/>
  <c r="K10" i="3"/>
  <c r="L10" i="3"/>
  <c r="M10" i="3"/>
  <c r="N10" i="3"/>
  <c r="O10" i="3"/>
  <c r="P10" i="3"/>
  <c r="F11" i="3"/>
  <c r="G11" i="3"/>
  <c r="H11" i="3"/>
  <c r="I11" i="3"/>
  <c r="J11" i="3"/>
  <c r="K11" i="3"/>
  <c r="L11" i="3"/>
  <c r="M11" i="3"/>
  <c r="N11" i="3"/>
  <c r="O11" i="3"/>
  <c r="P11" i="3"/>
  <c r="E11" i="3"/>
  <c r="E10" i="3"/>
  <c r="F9" i="3"/>
  <c r="G9" i="3"/>
  <c r="H9" i="3"/>
  <c r="I9" i="3"/>
  <c r="J9" i="3"/>
  <c r="K9" i="3"/>
  <c r="L9" i="3"/>
  <c r="M9" i="3"/>
  <c r="N9" i="3"/>
  <c r="O9" i="3"/>
  <c r="P9" i="3"/>
  <c r="E9" i="3"/>
  <c r="F8" i="3"/>
  <c r="G8" i="3"/>
  <c r="H8" i="3"/>
  <c r="I8" i="3"/>
  <c r="J8" i="3"/>
  <c r="K8" i="3"/>
  <c r="L8" i="3"/>
  <c r="M8" i="3"/>
  <c r="N8" i="3"/>
  <c r="O8" i="3"/>
  <c r="P8" i="3"/>
  <c r="E8" i="3"/>
  <c r="F7" i="3"/>
  <c r="G7" i="3"/>
  <c r="H7" i="3"/>
  <c r="I7" i="3"/>
  <c r="J7" i="3"/>
  <c r="K7" i="3"/>
  <c r="L7" i="3"/>
  <c r="M7" i="3"/>
  <c r="N7" i="3"/>
  <c r="O7" i="3"/>
  <c r="P7" i="3"/>
  <c r="E7" i="3"/>
  <c r="P6" i="3"/>
  <c r="F6" i="3"/>
  <c r="G6" i="3"/>
  <c r="H6" i="3"/>
  <c r="I6" i="3"/>
  <c r="J6" i="3"/>
  <c r="K6" i="3"/>
  <c r="L6" i="3"/>
  <c r="M6" i="3"/>
  <c r="N6" i="3"/>
  <c r="O6" i="3"/>
  <c r="E6" i="3"/>
  <c r="J87" i="3" l="1"/>
  <c r="J78" i="3"/>
  <c r="J89" i="3"/>
  <c r="J86" i="3"/>
  <c r="I77" i="3"/>
  <c r="I87" i="3"/>
  <c r="I86" i="3"/>
  <c r="J83" i="3"/>
  <c r="J81" i="3"/>
  <c r="J80" i="3"/>
  <c r="I78" i="3"/>
  <c r="I85" i="3"/>
  <c r="I79" i="3"/>
  <c r="I83" i="3"/>
  <c r="I90" i="3"/>
  <c r="I89" i="3"/>
  <c r="J84" i="3"/>
  <c r="I82" i="3"/>
  <c r="I81" i="3"/>
  <c r="J90" i="3"/>
  <c r="I88" i="3"/>
  <c r="J82" i="3"/>
  <c r="I80" i="3"/>
  <c r="J91" i="3"/>
  <c r="E59" i="4"/>
  <c r="Q10" i="3"/>
  <c r="C52" i="3" s="1"/>
  <c r="C54" i="3" s="1"/>
  <c r="Q8" i="3"/>
  <c r="D52" i="3" s="1"/>
  <c r="Q6" i="3"/>
  <c r="E52" i="3" s="1"/>
  <c r="I45" i="16"/>
  <c r="H45" i="16"/>
  <c r="G45" i="16"/>
  <c r="F45" i="16"/>
  <c r="I44" i="16"/>
  <c r="H44" i="16"/>
  <c r="G44" i="16"/>
  <c r="F44" i="16"/>
  <c r="I43" i="16"/>
  <c r="H43" i="16"/>
  <c r="G43" i="16"/>
  <c r="F43" i="16"/>
  <c r="I42" i="16"/>
  <c r="H42" i="16"/>
  <c r="G42" i="16"/>
  <c r="F42" i="16"/>
  <c r="I41" i="16"/>
  <c r="H41" i="16"/>
  <c r="G41" i="16"/>
  <c r="F41" i="16"/>
  <c r="I40" i="16"/>
  <c r="H40" i="16"/>
  <c r="G40" i="16"/>
  <c r="F40" i="16"/>
  <c r="I39" i="16"/>
  <c r="H39" i="16"/>
  <c r="G39" i="16"/>
  <c r="F39" i="16"/>
  <c r="I38" i="16"/>
  <c r="H38" i="16"/>
  <c r="G38" i="16"/>
  <c r="F38" i="16"/>
  <c r="I37" i="16"/>
  <c r="H37" i="16"/>
  <c r="G37" i="16"/>
  <c r="F37" i="16"/>
  <c r="I36" i="16"/>
  <c r="H36" i="16"/>
  <c r="G36" i="16"/>
  <c r="F36" i="16"/>
  <c r="I35" i="16"/>
  <c r="H35" i="16"/>
  <c r="G35" i="16"/>
  <c r="F35" i="16"/>
  <c r="I34" i="16"/>
  <c r="H34" i="16"/>
  <c r="G34" i="16"/>
  <c r="F34" i="16"/>
  <c r="I33" i="16"/>
  <c r="H33" i="16"/>
  <c r="G33" i="16"/>
  <c r="F33" i="16"/>
  <c r="I32" i="16"/>
  <c r="H32" i="16"/>
  <c r="G32" i="16"/>
  <c r="F32" i="16"/>
  <c r="I31" i="16"/>
  <c r="H31" i="16"/>
  <c r="G31" i="16"/>
  <c r="F31" i="16"/>
  <c r="I30" i="16"/>
  <c r="H30" i="16"/>
  <c r="G30" i="16"/>
  <c r="F30" i="16"/>
  <c r="I29" i="16"/>
  <c r="H29" i="16"/>
  <c r="G29" i="16"/>
  <c r="F29" i="16"/>
  <c r="I28" i="16"/>
  <c r="H28" i="16"/>
  <c r="G28" i="16"/>
  <c r="F28" i="16"/>
  <c r="I27" i="16"/>
  <c r="H27" i="16"/>
  <c r="G27" i="16"/>
  <c r="F27" i="16"/>
  <c r="I26" i="16"/>
  <c r="H26" i="16"/>
  <c r="G26" i="16"/>
  <c r="F26" i="16"/>
  <c r="I25" i="16"/>
  <c r="H25" i="16"/>
  <c r="G25" i="16"/>
  <c r="F25" i="16"/>
  <c r="H24" i="16"/>
  <c r="G24" i="16"/>
  <c r="F24" i="16"/>
  <c r="I23" i="16"/>
  <c r="H23" i="16"/>
  <c r="G23" i="16"/>
  <c r="F23" i="16"/>
  <c r="I22" i="16"/>
  <c r="H22" i="16"/>
  <c r="G22" i="16"/>
  <c r="F22" i="16"/>
  <c r="I21" i="16"/>
  <c r="H21" i="16"/>
  <c r="G21" i="16"/>
  <c r="F21" i="16"/>
  <c r="I20" i="16"/>
  <c r="H20" i="16"/>
  <c r="G20" i="16"/>
  <c r="F20" i="16"/>
  <c r="I19" i="16"/>
  <c r="H19" i="16"/>
  <c r="G19" i="16"/>
  <c r="F19" i="16"/>
  <c r="I18" i="16"/>
  <c r="H18" i="16"/>
  <c r="G18" i="16"/>
  <c r="F18" i="16"/>
  <c r="I17" i="16"/>
  <c r="H17" i="16"/>
  <c r="G17" i="16"/>
  <c r="F17" i="16"/>
  <c r="I16" i="16"/>
  <c r="H16" i="16"/>
  <c r="G16" i="16"/>
  <c r="F16" i="16"/>
  <c r="I15" i="16"/>
  <c r="H15" i="16"/>
  <c r="G15" i="16"/>
  <c r="F15" i="16"/>
  <c r="I14" i="16"/>
  <c r="H14" i="16"/>
  <c r="G14" i="16"/>
  <c r="F14" i="16"/>
  <c r="I13" i="16"/>
  <c r="H13" i="16"/>
  <c r="G13" i="16"/>
  <c r="F13" i="16"/>
  <c r="I12" i="16"/>
  <c r="H12" i="16"/>
  <c r="G12" i="16"/>
  <c r="F12" i="16"/>
  <c r="I11" i="16"/>
  <c r="H11" i="16"/>
  <c r="G11" i="16"/>
  <c r="F11" i="16"/>
  <c r="I10" i="16"/>
  <c r="H10" i="16"/>
  <c r="G10" i="16"/>
  <c r="F10" i="16"/>
  <c r="I9" i="16"/>
  <c r="H9" i="16"/>
  <c r="G9" i="16"/>
  <c r="F9" i="16"/>
  <c r="I8" i="16"/>
  <c r="H8" i="16"/>
  <c r="G8" i="16"/>
  <c r="F8" i="16"/>
  <c r="I7" i="16"/>
  <c r="H7" i="16"/>
  <c r="G7" i="16"/>
  <c r="F7" i="16"/>
  <c r="I6" i="16"/>
  <c r="H6" i="16"/>
  <c r="G6" i="16"/>
  <c r="F6" i="16"/>
  <c r="I5" i="16"/>
  <c r="H5" i="16"/>
  <c r="G5" i="16"/>
  <c r="F5" i="16"/>
  <c r="C59" i="4"/>
  <c r="C61" i="4" s="1"/>
  <c r="J18" i="16" l="1"/>
  <c r="J20" i="16"/>
  <c r="J22" i="16"/>
  <c r="J23" i="16"/>
  <c r="E54" i="3"/>
  <c r="J33" i="16"/>
  <c r="J36" i="16"/>
  <c r="J40" i="16"/>
  <c r="I76" i="3"/>
  <c r="J9" i="16"/>
  <c r="J12" i="16"/>
  <c r="J16" i="16"/>
  <c r="J76" i="3"/>
  <c r="J42" i="16"/>
  <c r="J44" i="16"/>
  <c r="J45" i="16"/>
  <c r="J17" i="16"/>
  <c r="J41" i="16"/>
  <c r="J6" i="16"/>
  <c r="J7" i="16"/>
  <c r="J8" i="16"/>
  <c r="J11" i="16"/>
  <c r="J14" i="16"/>
  <c r="J15" i="16"/>
  <c r="J28" i="16"/>
  <c r="J30" i="16"/>
  <c r="J31" i="16"/>
  <c r="J32" i="16"/>
  <c r="J35" i="16"/>
  <c r="J38" i="16"/>
  <c r="J39" i="16"/>
  <c r="D54" i="3"/>
  <c r="J5" i="16"/>
  <c r="J29" i="16"/>
  <c r="J13" i="16"/>
  <c r="J19" i="16"/>
  <c r="J26" i="16"/>
  <c r="J37" i="16"/>
  <c r="J43" i="16"/>
  <c r="J25" i="16"/>
  <c r="J10" i="16"/>
  <c r="J21" i="16"/>
  <c r="I24" i="16"/>
  <c r="J24" i="16" s="1"/>
  <c r="J27" i="16"/>
  <c r="J34" i="16"/>
  <c r="E53" i="3"/>
  <c r="D53" i="3"/>
  <c r="C53" i="3"/>
  <c r="C55" i="3" s="1"/>
  <c r="E58" i="4"/>
  <c r="E61" i="4"/>
  <c r="D58" i="4"/>
  <c r="D59" i="4"/>
  <c r="D61" i="4" s="1"/>
  <c r="C58" i="4"/>
  <c r="C60" i="4" s="1"/>
  <c r="D55" i="3" l="1"/>
  <c r="E55" i="3"/>
  <c r="D60" i="4"/>
  <c r="E60" i="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Zapytanie — wynik_dolnoslaskie" description="Połączenie z zapytaniem „wynik_dolnoslaskie” w skoroszycie." type="5" refreshedVersion="6" background="1">
    <dbPr connection="Provider=Microsoft.Mashup.OleDb.1;Data Source=$Workbook$;Location=wynik_dolnoslaskie;Extended Properties=&quot;&quot;" command="SELECT * FROM [wynik_dolnoslaskie]"/>
  </connection>
</connections>
</file>

<file path=xl/sharedStrings.xml><?xml version="1.0" encoding="utf-8"?>
<sst xmlns="http://schemas.openxmlformats.org/spreadsheetml/2006/main" count="314" uniqueCount="161">
  <si>
    <t>Warszawa</t>
  </si>
  <si>
    <t>Inowrocław</t>
  </si>
  <si>
    <t>ENEA</t>
  </si>
  <si>
    <t>-</t>
  </si>
  <si>
    <t>l. Polam z GPZ Żuromin</t>
  </si>
  <si>
    <t>Żuromin</t>
  </si>
  <si>
    <t>łódzkie</t>
  </si>
  <si>
    <t>śląskie</t>
  </si>
  <si>
    <t>dolnośląskie</t>
  </si>
  <si>
    <t>opolskie</t>
  </si>
  <si>
    <t>PSE</t>
  </si>
  <si>
    <t>kujawsko-pomorskie</t>
  </si>
  <si>
    <t>lubuskie</t>
  </si>
  <si>
    <t>warmińsko-mazurskie</t>
  </si>
  <si>
    <t>pomorskie</t>
  </si>
  <si>
    <t>podlaskie</t>
  </si>
  <si>
    <t>wielkopolskie</t>
  </si>
  <si>
    <t>mazowieckie</t>
  </si>
  <si>
    <t>podkarpackie</t>
  </si>
  <si>
    <t>lubelskie</t>
  </si>
  <si>
    <t>żuromiński</t>
  </si>
  <si>
    <t>małopolskie</t>
  </si>
  <si>
    <t>Żnin</t>
  </si>
  <si>
    <t>żniński</t>
  </si>
  <si>
    <t>świętokrzyskie</t>
  </si>
  <si>
    <t>zachodniopomorskie</t>
  </si>
  <si>
    <t>MW</t>
  </si>
  <si>
    <t>WINDBUD</t>
  </si>
  <si>
    <t>KI FOUNDATION</t>
  </si>
  <si>
    <t>INNOGY RENEWABLES POLSKA</t>
  </si>
  <si>
    <t>QUADRAN</t>
  </si>
  <si>
    <t xml:space="preserve">VENT ENERGY ; ENEREGIO; Paweł Jacek Prondziński </t>
  </si>
  <si>
    <t xml:space="preserve">WPD EUROPE GMBH </t>
  </si>
  <si>
    <t xml:space="preserve">PGE ENERGIA ODNAWIALNA </t>
  </si>
  <si>
    <t xml:space="preserve">EWG ELEKTROWNIE WIATROWE </t>
  </si>
  <si>
    <t>[kW]</t>
  </si>
  <si>
    <t>Do wykresu</t>
  </si>
  <si>
    <t>CENTRALNA GRUPA ENERGETYCZNA S.A.</t>
  </si>
  <si>
    <t>MAX BÖGL POLSKA Sp. z o.o.</t>
  </si>
  <si>
    <t xml:space="preserve">CEZ HOLDINGS </t>
  </si>
  <si>
    <t>EUROWATT S.A.</t>
  </si>
  <si>
    <t>WINDMILL ENGINEERING GMBH</t>
  </si>
  <si>
    <t>SOLAQUE HOLDING; WINDPOWER INVEST</t>
  </si>
  <si>
    <t>OX2 WIND INTERNATIONAL</t>
  </si>
  <si>
    <t>GRE WIN PROJEKTGESELLSCHAFT POLEN 1 GMBH</t>
  </si>
  <si>
    <t>ELAWAN ENERGY S.L.</t>
  </si>
  <si>
    <t>ENERGIX RENEWABLE ENERGIES LTD</t>
  </si>
  <si>
    <t>ENERGA S.A.</t>
  </si>
  <si>
    <t>ENERTRAG AKTIENGESELLSCHAFT</t>
  </si>
  <si>
    <t>VPL PROJECTS</t>
  </si>
  <si>
    <t>EUROPEAN ENERGY</t>
  </si>
  <si>
    <t>NORDEX WINDPARK BETEILIGUNG GMBH</t>
  </si>
  <si>
    <t>PAC POLAND 2 GMBH</t>
  </si>
  <si>
    <t>LONGWING POLAND LIMITED</t>
  </si>
  <si>
    <t>FORTWENGEL HOLDING GMBH</t>
  </si>
  <si>
    <t>POLENERGIA S.A.</t>
  </si>
  <si>
    <t xml:space="preserve">EDF EN POLSKA </t>
  </si>
  <si>
    <t>SABOWIND GMBH</t>
  </si>
  <si>
    <t>EDP RENEWABLES POLSKA</t>
  </si>
  <si>
    <t>Lietuvos Energija Renewables</t>
  </si>
  <si>
    <t>WIRTGEN INVEST ENERGY GMBH</t>
  </si>
  <si>
    <t>STADTWERKE MÜNCHEN GMBH</t>
  </si>
  <si>
    <t>GPZ Żuromin</t>
  </si>
  <si>
    <t>Prosta 32, 00-838 Warszawa</t>
  </si>
  <si>
    <t>URIEL RENOVABLES; IBEREOLICA</t>
  </si>
  <si>
    <t>Pozostali</t>
  </si>
  <si>
    <t>WKN</t>
  </si>
  <si>
    <t>ERG POWER GENERATION</t>
  </si>
  <si>
    <t>ABO WIND</t>
  </si>
  <si>
    <t>WARSZAWSKIE PRZEDSIĘBIORSTWO MOSTOWE MOSTY</t>
  </si>
  <si>
    <t>DOMREL NIERUCHOMOŚCI</t>
  </si>
  <si>
    <t>FONNES Sp. Z o.o.</t>
  </si>
  <si>
    <t>Firma</t>
  </si>
  <si>
    <t>liczba projektów 2018</t>
  </si>
  <si>
    <t>liczba projektów 2019</t>
  </si>
  <si>
    <t>moc 2018</t>
  </si>
  <si>
    <t>moc 2019</t>
  </si>
  <si>
    <t>AKUO ENERGY POLSKA</t>
  </si>
  <si>
    <t>Sumaryczna moc z aukcji</t>
  </si>
  <si>
    <t>Zestawienie wybranych właścicieli projektów wiatrowych, które wygrały aukcję z 2018 i 2019 roku</t>
  </si>
  <si>
    <t>No.</t>
  </si>
  <si>
    <t>Have the project ever took part in RES auction?</t>
  </si>
  <si>
    <t>Project's localization</t>
  </si>
  <si>
    <t>Municipality</t>
  </si>
  <si>
    <t>County</t>
  </si>
  <si>
    <t>Voivodeship</t>
  </si>
  <si>
    <t>Connection capacity [kW]</t>
  </si>
  <si>
    <t>Environmental decision</t>
  </si>
  <si>
    <t>Investor's adress</t>
  </si>
  <si>
    <t>Holding company</t>
  </si>
  <si>
    <t>Date of connection conditions issue</t>
  </si>
  <si>
    <t>Date of connection agreement concluding</t>
  </si>
  <si>
    <t>Transmission System Operator</t>
  </si>
  <si>
    <t>Additional information</t>
  </si>
  <si>
    <t>List of Feasible Wind Projects in Polnd</t>
  </si>
  <si>
    <t>Building permits issued</t>
  </si>
  <si>
    <t>Concluded connection agreements</t>
  </si>
  <si>
    <t>Connection conditions issued</t>
  </si>
  <si>
    <t>number</t>
  </si>
  <si>
    <t>capacity [MW]</t>
  </si>
  <si>
    <t>Nationwide juxtaposition of wind projects in Poland</t>
  </si>
  <si>
    <t>Planned offshore projects in Poland</t>
  </si>
  <si>
    <t>Interactive maps of projects</t>
  </si>
  <si>
    <t>created with Google Maps. Clicking on the graphic opens a browser window with an interactive map.</t>
  </si>
  <si>
    <t>The state of advancement of projects since 2004</t>
  </si>
  <si>
    <t>Number and capacity of projects with:</t>
  </si>
  <si>
    <t>connection conditions</t>
  </si>
  <si>
    <t>connection agreement</t>
  </si>
  <si>
    <t>building permit</t>
  </si>
  <si>
    <t>NUMBER</t>
  </si>
  <si>
    <t>PERCENT</t>
  </si>
  <si>
    <t>CAPACITY</t>
  </si>
  <si>
    <t>Distribution of projects in voivodships</t>
  </si>
  <si>
    <t xml:space="preserve">Projects that have valid building permits </t>
  </si>
  <si>
    <t>List of wind projects for a given capacity range</t>
  </si>
  <si>
    <t>Enter data -&gt;</t>
  </si>
  <si>
    <t>lower limit:</t>
  </si>
  <si>
    <t>upper limit:</t>
  </si>
  <si>
    <t>Grid attachment localization</t>
  </si>
  <si>
    <t>Connection capacity [MW]</t>
  </si>
  <si>
    <t>Does the project have a building permit?</t>
  </si>
  <si>
    <t>Does the project have a environmental decision?</t>
  </si>
  <si>
    <t>Investor name</t>
  </si>
  <si>
    <t>Investor's name</t>
  </si>
  <si>
    <t>Date of issue of connection conditions</t>
  </si>
  <si>
    <t>Date of conclusion of the connection agreement</t>
  </si>
  <si>
    <t>Planned commencement date of electricity supply</t>
  </si>
  <si>
    <t>Environmental decision link</t>
  </si>
  <si>
    <t>PROJEKT</t>
  </si>
  <si>
    <t>Energa</t>
  </si>
  <si>
    <t>Polenergia Farma Wiatrowa 3 Sp. Z  o.o.</t>
  </si>
  <si>
    <t>Uścikowo</t>
  </si>
  <si>
    <t>Jaroszewo</t>
  </si>
  <si>
    <t>Dochanowo, Brzyskorzystew, Sulinowo, Sarbinowo, Słębowo</t>
  </si>
  <si>
    <t>RWE Renewables Poland Sp. Z o.o.</t>
  </si>
  <si>
    <t>RWE Renewables</t>
  </si>
  <si>
    <t>TAK</t>
  </si>
  <si>
    <t>Total from 2004 to 2021 (3rd quater of the year)</t>
  </si>
  <si>
    <t>The state of advancement of projects in a given capacity range since 2010</t>
  </si>
  <si>
    <t>Total from 2004 to 2021</t>
  </si>
  <si>
    <t xml:space="preserve">Copyright ©2021 IEO. All rights reserved. </t>
  </si>
  <si>
    <t>Lokalizacja 1</t>
  </si>
  <si>
    <t>Inwestor 1</t>
  </si>
  <si>
    <t>Holding 1</t>
  </si>
  <si>
    <t>Lokalizacja 2</t>
  </si>
  <si>
    <t>Inwestor 2</t>
  </si>
  <si>
    <t>Holding 2</t>
  </si>
  <si>
    <t>Lokalizacja 3</t>
  </si>
  <si>
    <t>Inwestor 3</t>
  </si>
  <si>
    <t>Lokalizacja 4</t>
  </si>
  <si>
    <t>Inwestor 4</t>
  </si>
  <si>
    <t>Lokalizacja 5</t>
  </si>
  <si>
    <t>Inwestor 5</t>
  </si>
  <si>
    <t>Lokalizacja 6</t>
  </si>
  <si>
    <t>Inwestor 6</t>
  </si>
  <si>
    <t>Lokalizacja 7</t>
  </si>
  <si>
    <t>Inwestor 7</t>
  </si>
  <si>
    <t>Lokalizacja 8</t>
  </si>
  <si>
    <t>Inwestor 8</t>
  </si>
  <si>
    <t>Lokalizacja 9</t>
  </si>
  <si>
    <t>Inwestor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</si>
</sst>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zł&quot;_-;\-* #,##0.00\ &quot;zł&quot;_-;_-* &quot;-&quot;??\ &quot;zł&quot;_-;_-@_-"/>
    <numFmt numFmtId="164" formatCode="_-* #,##0.00\ _z_ł_-;\-* #,##0.00\ _z_ł_-;_-* &quot;-&quot;??\ _z_ł_-;_-@_-"/>
    <numFmt numFmtId="165" formatCode="_-* #,##0\ _z_ł_-;\-* #,##0\ _z_ł_-;_-* &quot;-&quot;??\ _z_ł_-;_-@_-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3" tint="-0.499984740745262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sz val="14"/>
      <color theme="3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color theme="6" tint="-0.499984740745262"/>
      <name val="Calibri"/>
      <family val="2"/>
      <charset val="238"/>
      <scheme val="minor"/>
    </font>
    <font>
      <b/>
      <sz val="11"/>
      <color rgb="FFD3D3D3"/>
      <name val="Calibri"/>
      <family val="2"/>
      <charset val="238"/>
      <scheme val="minor"/>
    </font>
    <font>
      <sz val="1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14"/>
      <color theme="0"/>
      <name val="Calibri"/>
      <family val="2"/>
      <charset val="238"/>
      <scheme val="minor"/>
    </font>
    <font>
      <sz val="11"/>
      <color theme="3" tint="-0.499984740745262"/>
      <name val="Calibri"/>
      <family val="2"/>
      <scheme val="minor"/>
    </font>
    <font>
      <i/>
      <sz val="18"/>
      <color theme="1"/>
      <name val="Calibri"/>
      <family val="2"/>
      <charset val="238"/>
      <scheme val="minor"/>
    </font>
    <font>
      <sz val="18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2"/>
      <color theme="0"/>
      <name val="Calibri"/>
      <family val="2"/>
      <charset val="238"/>
      <scheme val="minor"/>
    </font>
    <font>
      <sz val="18"/>
      <color theme="3"/>
      <name val="Cambria"/>
      <family val="2"/>
      <charset val="238"/>
      <scheme val="major"/>
    </font>
    <font>
      <sz val="12"/>
      <color theme="3" tint="-0.499984740745262"/>
      <name val="Calibri"/>
      <family val="2"/>
      <charset val="238"/>
      <scheme val="minor"/>
    </font>
    <font>
      <b/>
      <sz val="26"/>
      <color theme="3"/>
      <name val="Cambria"/>
      <family val="1"/>
      <charset val="238"/>
      <scheme val="major"/>
    </font>
    <font>
      <sz val="12"/>
      <color theme="3" tint="-0.499984740745262"/>
      <name val="Calibri"/>
      <family val="2"/>
      <scheme val="minor"/>
    </font>
    <font>
      <b/>
      <i/>
      <sz val="11"/>
      <name val="Calibri"/>
      <family val="2"/>
      <charset val="238"/>
      <scheme val="minor"/>
    </font>
    <font>
      <b/>
      <sz val="12"/>
      <color theme="3"/>
      <name val="Cambria"/>
      <family val="1"/>
      <charset val="238"/>
      <scheme val="major"/>
    </font>
    <font>
      <sz val="8"/>
      <name val="Calibri"/>
      <family val="2"/>
      <scheme val="minor"/>
    </font>
    <font>
      <b/>
      <sz val="12"/>
      <color theme="0" tint="-0.14999847407452621"/>
      <name val="Calibri"/>
      <family val="2"/>
      <scheme val="minor"/>
    </font>
    <font>
      <b/>
      <sz val="26"/>
      <color theme="8" tint="-0.249977111117893"/>
      <name val="Cambria"/>
      <family val="1"/>
      <charset val="238"/>
      <scheme val="major"/>
    </font>
    <font>
      <sz val="14"/>
      <color theme="3"/>
      <name val="Calibri"/>
      <family val="2"/>
      <charset val="238"/>
      <scheme val="minor"/>
    </font>
    <font>
      <b/>
      <sz val="26"/>
      <color theme="8" tint="-0.499984740745262"/>
      <name val="Cambria"/>
      <family val="1"/>
      <charset val="238"/>
      <scheme val="major"/>
    </font>
    <font>
      <b/>
      <sz val="24"/>
      <color theme="8" tint="-0.499984740745262"/>
      <name val="Cambria"/>
      <family val="1"/>
      <charset val="238"/>
      <scheme val="major"/>
    </font>
    <font>
      <b/>
      <sz val="12"/>
      <color theme="8" tint="-0.499984740745262"/>
      <name val="Cambria"/>
      <family val="1"/>
      <charset val="238"/>
      <scheme val="maj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AE5F6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4.9989318521683403E-2"/>
        <bgColor theme="0" tint="-0.14999847407452621"/>
      </patternFill>
    </fill>
  </fills>
  <borders count="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thin">
        <color theme="4"/>
      </bottom>
      <diagonal/>
    </border>
    <border>
      <left/>
      <right style="medium">
        <color theme="3" tint="-0.2499465926084170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0" fontId="3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2" fillId="0" borderId="0"/>
    <xf numFmtId="0" fontId="3" fillId="0" borderId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1" fillId="0" borderId="0"/>
    <xf numFmtId="0" fontId="1" fillId="0" borderId="0"/>
  </cellStyleXfs>
  <cellXfs count="177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2" borderId="0" xfId="0" applyFill="1"/>
    <xf numFmtId="0" fontId="0" fillId="2" borderId="0" xfId="0" applyFill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14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14" fontId="0" fillId="2" borderId="0" xfId="0" applyNumberFormat="1" applyFill="1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vertical="center" wrapText="1"/>
    </xf>
    <xf numFmtId="0" fontId="0" fillId="0" borderId="0" xfId="0" applyFill="1" applyAlignment="1">
      <alignment vertical="center"/>
    </xf>
    <xf numFmtId="14" fontId="0" fillId="0" borderId="0" xfId="0" applyNumberFormat="1" applyFill="1" applyAlignment="1">
      <alignment horizontal="center" vertical="center"/>
    </xf>
    <xf numFmtId="3" fontId="0" fillId="0" borderId="0" xfId="0" applyNumberFormat="1" applyAlignment="1">
      <alignment horizontal="center" vertical="center" wrapText="1"/>
    </xf>
    <xf numFmtId="0" fontId="0" fillId="2" borderId="0" xfId="0" applyFill="1" applyBorder="1"/>
    <xf numFmtId="0" fontId="0" fillId="3" borderId="0" xfId="0" applyFill="1"/>
    <xf numFmtId="0" fontId="0" fillId="4" borderId="0" xfId="0" applyFill="1" applyBorder="1" applyAlignment="1">
      <alignment horizontal="right" vertical="center"/>
    </xf>
    <xf numFmtId="4" fontId="0" fillId="2" borderId="0" xfId="0" applyNumberFormat="1" applyFill="1" applyBorder="1"/>
    <xf numFmtId="4" fontId="0" fillId="3" borderId="0" xfId="0" applyNumberFormat="1" applyFill="1"/>
    <xf numFmtId="0" fontId="10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center" vertical="center"/>
    </xf>
    <xf numFmtId="0" fontId="0" fillId="4" borderId="0" xfId="0" applyFill="1" applyBorder="1"/>
    <xf numFmtId="0" fontId="0" fillId="4" borderId="0" xfId="0" applyFill="1"/>
    <xf numFmtId="0" fontId="10" fillId="4" borderId="0" xfId="0" applyFont="1" applyFill="1" applyBorder="1" applyAlignment="1">
      <alignment vertical="center"/>
    </xf>
    <xf numFmtId="0" fontId="10" fillId="4" borderId="6" xfId="0" applyFont="1" applyFill="1" applyBorder="1" applyAlignment="1">
      <alignment vertical="center"/>
    </xf>
    <xf numFmtId="0" fontId="10" fillId="2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0" fontId="0" fillId="4" borderId="6" xfId="0" applyFill="1" applyBorder="1"/>
    <xf numFmtId="14" fontId="11" fillId="2" borderId="0" xfId="0" applyNumberFormat="1" applyFont="1" applyFill="1" applyBorder="1"/>
    <xf numFmtId="14" fontId="11" fillId="4" borderId="0" xfId="0" applyNumberFormat="1" applyFont="1" applyFill="1" applyBorder="1"/>
    <xf numFmtId="0" fontId="26" fillId="4" borderId="0" xfId="0" applyFont="1" applyFill="1" applyBorder="1"/>
    <xf numFmtId="0" fontId="8" fillId="4" borderId="0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4" fillId="4" borderId="0" xfId="0" applyFont="1" applyFill="1" applyBorder="1" applyAlignment="1">
      <alignment horizontal="center" vertical="center"/>
    </xf>
    <xf numFmtId="0" fontId="11" fillId="4" borderId="0" xfId="0" applyFont="1" applyFill="1" applyBorder="1" applyAlignment="1"/>
    <xf numFmtId="4" fontId="14" fillId="2" borderId="0" xfId="0" applyNumberFormat="1" applyFont="1" applyFill="1" applyBorder="1" applyAlignment="1">
      <alignment horizontal="center" vertical="center"/>
    </xf>
    <xf numFmtId="4" fontId="14" fillId="4" borderId="0" xfId="0" applyNumberFormat="1" applyFont="1" applyFill="1" applyBorder="1" applyAlignment="1">
      <alignment horizontal="center" vertical="center"/>
    </xf>
    <xf numFmtId="3" fontId="14" fillId="4" borderId="0" xfId="0" applyNumberFormat="1" applyFont="1" applyFill="1" applyBorder="1" applyAlignment="1">
      <alignment horizontal="center" vertical="center"/>
    </xf>
    <xf numFmtId="0" fontId="14" fillId="2" borderId="0" xfId="0" applyNumberFormat="1" applyFont="1" applyFill="1" applyBorder="1" applyAlignment="1">
      <alignment horizontal="center" vertical="center"/>
    </xf>
    <xf numFmtId="0" fontId="14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 applyAlignment="1">
      <alignment vertical="center"/>
    </xf>
    <xf numFmtId="0" fontId="0" fillId="4" borderId="0" xfId="0" applyFill="1" applyBorder="1" applyAlignment="1">
      <alignment horizontal="center" vertical="center"/>
    </xf>
    <xf numFmtId="4" fontId="0" fillId="4" borderId="0" xfId="0" applyNumberFormat="1" applyFill="1"/>
    <xf numFmtId="0" fontId="27" fillId="2" borderId="0" xfId="0" applyFont="1" applyFill="1" applyBorder="1"/>
    <xf numFmtId="0" fontId="27" fillId="2" borderId="0" xfId="0" applyFont="1" applyFill="1"/>
    <xf numFmtId="0" fontId="27" fillId="4" borderId="0" xfId="0" applyFont="1" applyFill="1"/>
    <xf numFmtId="0" fontId="0" fillId="6" borderId="0" xfId="0" applyFill="1"/>
    <xf numFmtId="0" fontId="0" fillId="7" borderId="0" xfId="0" applyFill="1" applyBorder="1" applyAlignment="1">
      <alignment horizontal="right" vertical="center"/>
    </xf>
    <xf numFmtId="165" fontId="0" fillId="7" borderId="0" xfId="2" applyNumberFormat="1" applyFont="1" applyFill="1" applyBorder="1" applyAlignment="1">
      <alignment horizontal="center" vertical="center"/>
    </xf>
    <xf numFmtId="165" fontId="9" fillId="7" borderId="0" xfId="2" applyNumberFormat="1" applyFont="1" applyFill="1" applyBorder="1" applyAlignment="1">
      <alignment horizontal="center" vertical="center"/>
    </xf>
    <xf numFmtId="9" fontId="0" fillId="7" borderId="0" xfId="3" applyFont="1" applyFill="1" applyBorder="1"/>
    <xf numFmtId="9" fontId="19" fillId="7" borderId="0" xfId="3" applyFont="1" applyFill="1" applyBorder="1"/>
    <xf numFmtId="3" fontId="0" fillId="7" borderId="0" xfId="2" applyNumberFormat="1" applyFont="1" applyFill="1" applyBorder="1" applyAlignment="1">
      <alignment horizontal="right" vertical="center"/>
    </xf>
    <xf numFmtId="4" fontId="0" fillId="7" borderId="0" xfId="2" applyNumberFormat="1" applyFont="1" applyFill="1" applyBorder="1" applyAlignment="1">
      <alignment horizontal="right" vertical="center"/>
    </xf>
    <xf numFmtId="0" fontId="0" fillId="6" borderId="0" xfId="0" applyFill="1" applyBorder="1"/>
    <xf numFmtId="0" fontId="0" fillId="6" borderId="0" xfId="0" applyFill="1" applyBorder="1" applyAlignment="1"/>
    <xf numFmtId="14" fontId="11" fillId="6" borderId="0" xfId="0" applyNumberFormat="1" applyFont="1" applyFill="1" applyBorder="1"/>
    <xf numFmtId="0" fontId="6" fillId="6" borderId="2" xfId="5" applyFill="1" applyBorder="1"/>
    <xf numFmtId="0" fontId="0" fillId="6" borderId="0" xfId="0" applyFill="1" applyBorder="1" applyAlignment="1">
      <alignment horizontal="right" vertical="center"/>
    </xf>
    <xf numFmtId="0" fontId="0" fillId="6" borderId="5" xfId="0" applyFill="1" applyBorder="1" applyAlignment="1">
      <alignment horizontal="right" vertical="center"/>
    </xf>
    <xf numFmtId="164" fontId="0" fillId="6" borderId="5" xfId="2" applyFont="1" applyFill="1" applyBorder="1" applyAlignment="1">
      <alignment horizontal="center" vertical="center"/>
    </xf>
    <xf numFmtId="4" fontId="0" fillId="6" borderId="0" xfId="0" applyNumberFormat="1" applyFill="1" applyBorder="1" applyAlignment="1"/>
    <xf numFmtId="0" fontId="2" fillId="6" borderId="0" xfId="0" applyFont="1" applyFill="1" applyBorder="1"/>
    <xf numFmtId="2" fontId="0" fillId="6" borderId="0" xfId="0" applyNumberFormat="1" applyFill="1" applyBorder="1" applyAlignment="1">
      <alignment vertical="center"/>
    </xf>
    <xf numFmtId="9" fontId="0" fillId="6" borderId="0" xfId="3" applyFont="1" applyFill="1" applyBorder="1"/>
    <xf numFmtId="0" fontId="14" fillId="6" borderId="0" xfId="0" applyFont="1" applyFill="1" applyBorder="1" applyAlignment="1">
      <alignment vertical="center"/>
    </xf>
    <xf numFmtId="0" fontId="15" fillId="6" borderId="0" xfId="0" applyFont="1" applyFill="1" applyBorder="1" applyAlignment="1">
      <alignment horizontal="center" vertical="center" wrapText="1"/>
    </xf>
    <xf numFmtId="4" fontId="14" fillId="6" borderId="0" xfId="0" applyNumberFormat="1" applyFont="1" applyFill="1" applyBorder="1" applyAlignment="1">
      <alignment horizontal="center" vertical="center"/>
    </xf>
    <xf numFmtId="2" fontId="14" fillId="6" borderId="0" xfId="3" applyNumberFormat="1" applyFont="1" applyFill="1" applyBorder="1" applyAlignment="1">
      <alignment horizontal="center" vertical="center"/>
    </xf>
    <xf numFmtId="0" fontId="16" fillId="6" borderId="0" xfId="0" applyFont="1" applyFill="1" applyBorder="1" applyAlignment="1">
      <alignment vertical="center"/>
    </xf>
    <xf numFmtId="4" fontId="16" fillId="6" borderId="0" xfId="0" applyNumberFormat="1" applyFont="1" applyFill="1" applyBorder="1" applyAlignment="1">
      <alignment horizontal="center" vertical="center"/>
    </xf>
    <xf numFmtId="0" fontId="0" fillId="6" borderId="0" xfId="0" applyFill="1" applyBorder="1" applyAlignment="1">
      <alignment vertical="center"/>
    </xf>
    <xf numFmtId="0" fontId="10" fillId="6" borderId="0" xfId="0" applyFont="1" applyFill="1" applyBorder="1" applyAlignment="1">
      <alignment vertical="center"/>
    </xf>
    <xf numFmtId="0" fontId="8" fillId="6" borderId="0" xfId="0" applyFont="1" applyFill="1" applyBorder="1" applyAlignment="1">
      <alignment horizontal="center" vertical="center"/>
    </xf>
    <xf numFmtId="0" fontId="14" fillId="6" borderId="0" xfId="0" applyFont="1" applyFill="1" applyBorder="1" applyAlignment="1">
      <alignment horizontal="center" vertical="center"/>
    </xf>
    <xf numFmtId="0" fontId="5" fillId="6" borderId="1" xfId="4" applyFill="1"/>
    <xf numFmtId="0" fontId="7" fillId="6" borderId="3" xfId="6" applyFill="1"/>
    <xf numFmtId="0" fontId="17" fillId="6" borderId="0" xfId="6" applyFont="1" applyFill="1" applyBorder="1"/>
    <xf numFmtId="0" fontId="18" fillId="6" borderId="0" xfId="6" applyFont="1" applyFill="1" applyBorder="1"/>
    <xf numFmtId="0" fontId="7" fillId="6" borderId="0" xfId="7" applyFill="1" applyBorder="1" applyAlignment="1">
      <alignment horizontal="left" vertical="top" wrapText="1"/>
    </xf>
    <xf numFmtId="0" fontId="18" fillId="6" borderId="0" xfId="7" applyFont="1" applyFill="1" applyBorder="1" applyAlignment="1">
      <alignment horizontal="left" vertical="top" wrapText="1"/>
    </xf>
    <xf numFmtId="164" fontId="13" fillId="6" borderId="0" xfId="0" applyNumberFormat="1" applyFont="1" applyFill="1" applyBorder="1"/>
    <xf numFmtId="0" fontId="7" fillId="6" borderId="0" xfId="7" applyFill="1" applyBorder="1"/>
    <xf numFmtId="2" fontId="0" fillId="6" borderId="0" xfId="0" applyNumberFormat="1" applyFill="1" applyBorder="1"/>
    <xf numFmtId="0" fontId="20" fillId="6" borderId="0" xfId="0" applyFont="1" applyFill="1" applyBorder="1"/>
    <xf numFmtId="2" fontId="20" fillId="6" borderId="0" xfId="0" applyNumberFormat="1" applyFont="1" applyFill="1"/>
    <xf numFmtId="0" fontId="14" fillId="6" borderId="0" xfId="0" applyNumberFormat="1" applyFont="1" applyFill="1" applyBorder="1" applyAlignment="1">
      <alignment horizontal="center" vertical="center"/>
    </xf>
    <xf numFmtId="0" fontId="11" fillId="6" borderId="0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vertical="center"/>
    </xf>
    <xf numFmtId="0" fontId="21" fillId="6" borderId="0" xfId="0" applyFont="1" applyFill="1" applyBorder="1" applyAlignment="1"/>
    <xf numFmtId="0" fontId="0" fillId="6" borderId="0" xfId="0" applyFill="1" applyBorder="1" applyAlignment="1">
      <alignment horizontal="center" vertical="center"/>
    </xf>
    <xf numFmtId="4" fontId="0" fillId="6" borderId="0" xfId="0" applyNumberFormat="1" applyFill="1" applyBorder="1" applyAlignment="1">
      <alignment horizontal="center" vertical="center"/>
    </xf>
    <xf numFmtId="0" fontId="22" fillId="6" borderId="0" xfId="0" applyFont="1" applyFill="1" applyBorder="1"/>
    <xf numFmtId="0" fontId="9" fillId="6" borderId="0" xfId="0" applyFont="1" applyFill="1" applyBorder="1"/>
    <xf numFmtId="0" fontId="32" fillId="6" borderId="0" xfId="0" applyFont="1" applyFill="1" applyBorder="1" applyAlignment="1">
      <alignment vertical="top"/>
    </xf>
    <xf numFmtId="14" fontId="20" fillId="6" borderId="0" xfId="0" applyNumberFormat="1" applyFont="1" applyFill="1" applyBorder="1"/>
    <xf numFmtId="0" fontId="28" fillId="8" borderId="0" xfId="0" applyFont="1" applyFill="1" applyBorder="1" applyAlignment="1">
      <alignment wrapText="1"/>
    </xf>
    <xf numFmtId="0" fontId="28" fillId="8" borderId="4" xfId="0" applyFont="1" applyFill="1" applyBorder="1"/>
    <xf numFmtId="0" fontId="10" fillId="6" borderId="0" xfId="0" applyFont="1" applyFill="1" applyBorder="1" applyAlignment="1">
      <alignment horizontal="center" vertical="center"/>
    </xf>
    <xf numFmtId="0" fontId="2" fillId="6" borderId="0" xfId="8" applyFill="1"/>
    <xf numFmtId="0" fontId="27" fillId="6" borderId="0" xfId="0" applyFont="1" applyFill="1"/>
    <xf numFmtId="2" fontId="0" fillId="6" borderId="0" xfId="0" applyNumberFormat="1" applyFill="1" applyBorder="1" applyAlignment="1">
      <alignment horizontal="center" vertical="center"/>
    </xf>
    <xf numFmtId="0" fontId="11" fillId="6" borderId="0" xfId="0" applyFont="1" applyFill="1" applyBorder="1"/>
    <xf numFmtId="0" fontId="0" fillId="2" borderId="0" xfId="0" applyFill="1" applyBorder="1" applyAlignment="1">
      <alignment vertical="center"/>
    </xf>
    <xf numFmtId="0" fontId="17" fillId="6" borderId="0" xfId="7" applyFont="1" applyFill="1" applyBorder="1" applyAlignment="1">
      <alignment horizontal="left" vertical="top" wrapText="1"/>
    </xf>
    <xf numFmtId="3" fontId="0" fillId="7" borderId="0" xfId="2" applyNumberFormat="1" applyFont="1" applyFill="1" applyBorder="1"/>
    <xf numFmtId="4" fontId="19" fillId="7" borderId="0" xfId="0" applyNumberFormat="1" applyFont="1" applyFill="1" applyBorder="1"/>
    <xf numFmtId="0" fontId="0" fillId="2" borderId="0" xfId="0" applyFill="1" applyBorder="1" applyAlignment="1">
      <alignment horizontal="right" vertical="center"/>
    </xf>
    <xf numFmtId="4" fontId="0" fillId="2" borderId="0" xfId="0" applyNumberFormat="1" applyFill="1" applyBorder="1" applyAlignment="1">
      <alignment horizontal="center" vertical="center"/>
    </xf>
    <xf numFmtId="0" fontId="0" fillId="2" borderId="6" xfId="0" applyFill="1" applyBorder="1"/>
    <xf numFmtId="4" fontId="0" fillId="2" borderId="0" xfId="0" applyNumberFormat="1" applyFill="1"/>
    <xf numFmtId="0" fontId="12" fillId="6" borderId="1" xfId="4" applyFont="1" applyFill="1" applyBorder="1" applyAlignment="1">
      <alignment horizontal="center" vertical="center" wrapText="1"/>
    </xf>
    <xf numFmtId="165" fontId="33" fillId="7" borderId="0" xfId="2" applyNumberFormat="1" applyFont="1" applyFill="1" applyBorder="1" applyAlignment="1">
      <alignment horizontal="center" vertical="center"/>
    </xf>
    <xf numFmtId="164" fontId="33" fillId="6" borderId="5" xfId="2" applyFont="1" applyFill="1" applyBorder="1" applyAlignment="1">
      <alignment horizontal="center" vertical="center"/>
    </xf>
    <xf numFmtId="0" fontId="26" fillId="2" borderId="0" xfId="0" applyFont="1" applyFill="1"/>
    <xf numFmtId="0" fontId="26" fillId="4" borderId="0" xfId="0" applyFont="1" applyFill="1"/>
    <xf numFmtId="0" fontId="26" fillId="5" borderId="0" xfId="0" applyFont="1" applyFill="1" applyBorder="1"/>
    <xf numFmtId="0" fontId="26" fillId="5" borderId="0" xfId="0" applyFont="1" applyFill="1"/>
    <xf numFmtId="0" fontId="19" fillId="5" borderId="0" xfId="0" applyFont="1" applyFill="1" applyBorder="1"/>
    <xf numFmtId="0" fontId="11" fillId="5" borderId="0" xfId="0" applyFont="1" applyFill="1" applyBorder="1"/>
    <xf numFmtId="0" fontId="31" fillId="5" borderId="0" xfId="15" applyFont="1" applyFill="1" applyBorder="1" applyAlignment="1">
      <alignment horizontal="left" vertical="center"/>
    </xf>
    <xf numFmtId="0" fontId="34" fillId="5" borderId="0" xfId="15" applyFont="1" applyFill="1" applyBorder="1" applyAlignment="1">
      <alignment horizontal="left" vertical="center"/>
    </xf>
    <xf numFmtId="0" fontId="11" fillId="6" borderId="0" xfId="0" applyFont="1" applyFill="1"/>
    <xf numFmtId="0" fontId="0" fillId="2" borderId="0" xfId="0" applyFill="1"/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6" borderId="0" xfId="0" applyFill="1" applyAlignment="1">
      <alignment wrapText="1"/>
    </xf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horizontal="center"/>
    </xf>
    <xf numFmtId="165" fontId="0" fillId="2" borderId="0" xfId="2" applyNumberFormat="1" applyFont="1" applyFill="1" applyAlignment="1">
      <alignment horizontal="right" vertical="center"/>
    </xf>
    <xf numFmtId="165" fontId="0" fillId="0" borderId="0" xfId="2" applyNumberFormat="1" applyFont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6" borderId="0" xfId="0" applyFill="1" applyAlignment="1">
      <alignment horizontal="center"/>
    </xf>
    <xf numFmtId="0" fontId="0" fillId="0" borderId="0" xfId="0" applyFill="1" applyAlignment="1">
      <alignment wrapText="1"/>
    </xf>
    <xf numFmtId="0" fontId="36" fillId="6" borderId="0" xfId="1" applyFont="1" applyFill="1" applyBorder="1" applyAlignment="1">
      <alignment horizontal="left" vertical="center"/>
    </xf>
    <xf numFmtId="0" fontId="0" fillId="6" borderId="0" xfId="0" applyFill="1" applyAlignment="1">
      <alignment horizontal="left" vertical="center"/>
    </xf>
    <xf numFmtId="0" fontId="0" fillId="6" borderId="0" xfId="0" applyFill="1" applyAlignment="1">
      <alignment horizontal="center" vertical="center"/>
    </xf>
    <xf numFmtId="165" fontId="0" fillId="6" borderId="0" xfId="2" applyNumberFormat="1" applyFont="1" applyFill="1" applyAlignment="1">
      <alignment horizontal="right" vertical="center"/>
    </xf>
    <xf numFmtId="14" fontId="0" fillId="6" borderId="0" xfId="0" applyNumberFormat="1" applyFill="1" applyAlignment="1">
      <alignment horizontal="center" vertical="center"/>
    </xf>
    <xf numFmtId="0" fontId="0" fillId="6" borderId="0" xfId="0" applyFill="1" applyAlignment="1">
      <alignment vertical="center"/>
    </xf>
    <xf numFmtId="0" fontId="0" fillId="6" borderId="0" xfId="0" applyFill="1" applyAlignment="1"/>
    <xf numFmtId="0" fontId="37" fillId="6" borderId="0" xfId="15" applyFont="1" applyFill="1" applyAlignment="1">
      <alignment horizontal="left" vertical="center"/>
    </xf>
    <xf numFmtId="0" fontId="30" fillId="6" borderId="0" xfId="0" applyFont="1" applyFill="1" applyBorder="1" applyAlignment="1">
      <alignment vertical="top" wrapText="1"/>
    </xf>
    <xf numFmtId="0" fontId="30" fillId="6" borderId="0" xfId="0" applyFont="1" applyFill="1" applyBorder="1" applyAlignment="1">
      <alignment vertical="top"/>
    </xf>
    <xf numFmtId="0" fontId="38" fillId="6" borderId="2" xfId="5" applyFont="1" applyFill="1" applyBorder="1" applyAlignment="1">
      <alignment horizontal="center" vertical="center"/>
    </xf>
    <xf numFmtId="0" fontId="38" fillId="6" borderId="2" xfId="5" applyFont="1" applyFill="1" applyBorder="1" applyAlignment="1">
      <alignment horizontal="center" vertical="center" wrapText="1"/>
    </xf>
    <xf numFmtId="0" fontId="39" fillId="6" borderId="0" xfId="15" applyFont="1" applyFill="1" applyBorder="1" applyAlignment="1">
      <alignment horizontal="left" vertical="center"/>
    </xf>
    <xf numFmtId="0" fontId="39" fillId="6" borderId="0" xfId="15" applyFont="1" applyFill="1" applyAlignment="1">
      <alignment horizontal="left" vertical="center"/>
    </xf>
    <xf numFmtId="0" fontId="39" fillId="5" borderId="0" xfId="15" applyFont="1" applyFill="1" applyBorder="1" applyAlignment="1">
      <alignment horizontal="left" vertical="center"/>
    </xf>
    <xf numFmtId="0" fontId="41" fillId="5" borderId="0" xfId="15" applyFont="1" applyFill="1" applyBorder="1" applyAlignment="1">
      <alignment horizontal="left" vertical="center"/>
    </xf>
    <xf numFmtId="0" fontId="39" fillId="6" borderId="0" xfId="15" applyFont="1" applyFill="1" applyBorder="1" applyAlignment="1">
      <alignment vertical="center"/>
    </xf>
    <xf numFmtId="0" fontId="26" fillId="6" borderId="0" xfId="0" applyFont="1" applyFill="1" applyBorder="1"/>
    <xf numFmtId="0" fontId="26" fillId="6" borderId="0" xfId="0" applyFont="1" applyFill="1"/>
    <xf numFmtId="0" fontId="0" fillId="0" borderId="0" xfId="0" applyFill="1" applyAlignment="1">
      <alignment horizontal="center"/>
    </xf>
    <xf numFmtId="0" fontId="0" fillId="0" borderId="0" xfId="0" applyNumberFormat="1" applyFill="1"/>
    <xf numFmtId="0" fontId="0" fillId="10" borderId="0" xfId="0" applyFont="1" applyFill="1" applyAlignment="1">
      <alignment vertical="center" wrapText="1"/>
    </xf>
    <xf numFmtId="0" fontId="40" fillId="6" borderId="0" xfId="15" applyFont="1" applyFill="1" applyBorder="1" applyAlignment="1">
      <alignment horizontal="left" vertical="center"/>
    </xf>
    <xf numFmtId="0" fontId="23" fillId="6" borderId="7" xfId="0" applyFont="1" applyFill="1" applyBorder="1" applyAlignment="1">
      <alignment vertical="center"/>
    </xf>
    <xf numFmtId="0" fontId="24" fillId="6" borderId="7" xfId="0" applyFont="1" applyFill="1" applyBorder="1" applyAlignment="1">
      <alignment horizontal="left" vertical="center"/>
    </xf>
    <xf numFmtId="165" fontId="25" fillId="9" borderId="7" xfId="2" applyNumberFormat="1" applyFont="1" applyFill="1" applyBorder="1" applyAlignment="1">
      <alignment vertical="center"/>
    </xf>
    <xf numFmtId="0" fontId="24" fillId="6" borderId="7" xfId="0" applyFont="1" applyFill="1" applyBorder="1" applyAlignment="1">
      <alignment horizontal="center" vertical="center"/>
    </xf>
    <xf numFmtId="165" fontId="25" fillId="9" borderId="7" xfId="2" applyNumberFormat="1" applyFont="1" applyFill="1" applyBorder="1" applyAlignment="1">
      <alignment horizontal="center" vertical="center"/>
    </xf>
    <xf numFmtId="0" fontId="7" fillId="6" borderId="0" xfId="7" applyFill="1" applyBorder="1" applyAlignment="1">
      <alignment horizontal="center" wrapText="1"/>
    </xf>
    <xf numFmtId="0" fontId="38" fillId="6" borderId="0" xfId="5" applyFont="1" applyFill="1" applyBorder="1" applyAlignment="1">
      <alignment horizontal="center" vertical="center" wrapText="1"/>
    </xf>
    <xf numFmtId="0" fontId="27" fillId="6" borderId="0" xfId="0" applyFont="1" applyFill="1" applyAlignment="1"/>
    <xf numFmtId="0" fontId="0" fillId="0" borderId="0" xfId="0" applyAlignment="1">
      <alignment horizontal="left" vertical="center"/>
    </xf>
    <xf numFmtId="0" fontId="0" fillId="2" borderId="0" xfId="0" applyFill="1" applyAlignment="1"/>
    <xf numFmtId="0" fontId="0" fillId="0" borderId="0" xfId="0" applyFill="1" applyAlignment="1">
      <alignment horizontal="left" vertical="center"/>
    </xf>
    <xf numFmtId="3" fontId="0" fillId="0" borderId="0" xfId="2" applyNumberFormat="1" applyFon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28" fillId="9" borderId="0" xfId="0" applyFont="1" applyFill="1" applyAlignment="1">
      <alignment horizontal="center" vertical="center" wrapText="1"/>
    </xf>
    <xf numFmtId="0" fontId="12" fillId="6" borderId="0" xfId="4" applyFont="1" applyFill="1" applyBorder="1" applyAlignment="1">
      <alignment horizontal="center" wrapText="1"/>
    </xf>
    <xf numFmtId="0" fontId="12" fillId="6" borderId="1" xfId="4" applyFont="1" applyFill="1" applyBorder="1" applyAlignment="1">
      <alignment horizontal="center" wrapText="1"/>
    </xf>
    <xf numFmtId="0" fontId="30" fillId="6" borderId="0" xfId="0" applyFont="1" applyFill="1" applyBorder="1" applyAlignment="1">
      <alignment horizontal="left" vertical="top" wrapText="1"/>
    </xf>
  </cellXfs>
  <cellStyles count="18">
    <cellStyle name="Dziesiętny" xfId="2" builtinId="3"/>
    <cellStyle name="Nagłówek 1" xfId="4" builtinId="16"/>
    <cellStyle name="Nagłówek 2" xfId="5" builtinId="17"/>
    <cellStyle name="Nagłówek 3" xfId="6" builtinId="18"/>
    <cellStyle name="Nagłówek 4" xfId="7" builtinId="19"/>
    <cellStyle name="Normalny" xfId="0" builtinId="0"/>
    <cellStyle name="Normalny 2" xfId="1" xr:uid="{00000000-0005-0000-0000-000006000000}"/>
    <cellStyle name="Normalny 2 2" xfId="8" xr:uid="{00000000-0005-0000-0000-000007000000}"/>
    <cellStyle name="Normalny 2 2 2" xfId="16" xr:uid="{00000000-0005-0000-0000-000008000000}"/>
    <cellStyle name="Normalny 3" xfId="9" xr:uid="{00000000-0005-0000-0000-000009000000}"/>
    <cellStyle name="Normalny 3 2" xfId="10" xr:uid="{00000000-0005-0000-0000-00000A000000}"/>
    <cellStyle name="Normalny 4" xfId="11" xr:uid="{00000000-0005-0000-0000-00000B000000}"/>
    <cellStyle name="Normalny 4 2" xfId="17" xr:uid="{00000000-0005-0000-0000-00000C000000}"/>
    <cellStyle name="Procentowy" xfId="3" builtinId="5"/>
    <cellStyle name="Procentowy 2" xfId="12" xr:uid="{00000000-0005-0000-0000-00000E000000}"/>
    <cellStyle name="Tytuł" xfId="15" builtinId="15"/>
    <cellStyle name="Walutowy 2" xfId="13" xr:uid="{00000000-0005-0000-0000-000010000000}"/>
    <cellStyle name="Walutowy 3" xfId="14" xr:uid="{00000000-0005-0000-0000-000011000000}"/>
  </cellStyles>
  <dxfs count="40"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yyyy/mm/dd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166" formatCode="yyyy/mm/dd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166" formatCode="yyyy/mm/dd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" formatCode="#,##0"/>
      <alignment horizontal="center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left" vertical="center" textRotation="0" wrapText="1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166" formatCode="yyyy/mm/dd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166" formatCode="yyyy/mm/dd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166" formatCode="yyyy/mm/dd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166" formatCode="yyyy/mm/dd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166" formatCode="yyyy/mm/dd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9" formatCode="dd/mm/yyyy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numFmt numFmtId="166" formatCode="yyyy/mm/dd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theme="0" tint="-0.14999847407452621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</dxf>
    <dxf>
      <alignment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</dxfs>
  <tableStyles count="0" defaultTableStyle="TableStyleMedium2" defaultPivotStyle="PivotStyleMedium9"/>
  <colors>
    <mruColors>
      <color rgb="FFF2F2F2"/>
      <color rgb="FF000000"/>
      <color rgb="FFFFFFFF"/>
      <color rgb="FFDAE5F6"/>
      <color rgb="FFF3DD81"/>
      <color rgb="FF9E5E5C"/>
      <color rgb="FFB6856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8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9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10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3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4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5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The number of projects that have obtained building permits in individual years</a:t>
            </a:r>
            <a:endParaRPr lang="en-US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'Nationwide Juxtaposition'!$D$7</c:f>
              <c:strCache>
                <c:ptCount val="1"/>
                <c:pt idx="0">
                  <c:v>capacity [MW]</c:v>
                </c:pt>
              </c:strCache>
            </c:strRef>
          </c:tx>
          <c:invertIfNegative val="0"/>
          <c:cat>
            <c:numRef>
              <c:f>'Nationwide Juxtaposition'!$I$5:$O$5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'Nationwide Juxtaposition'!$I$7:$O$7</c:f>
              <c:numCache>
                <c:formatCode>_-* #\ ##0.00\ _z_ł_-;\-* #\ ##0.00\ _z_ł_-;_-* "-"??\ _z_ł_-;_-@_-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31.1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D-43AE-BF62-803FB3F3C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439168"/>
        <c:axId val="100659968"/>
      </c:barChart>
      <c:catAx>
        <c:axId val="8243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00659968"/>
        <c:crosses val="autoZero"/>
        <c:auto val="1"/>
        <c:lblAlgn val="ctr"/>
        <c:lblOffset val="100"/>
        <c:noMultiLvlLbl val="0"/>
      </c:catAx>
      <c:valAx>
        <c:axId val="1006599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9384233053139381E-3"/>
              <c:y val="5.011380625980466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8243916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</c:spPr>
    </c:plotArea>
    <c:plotVisOnly val="1"/>
    <c:dispBlanksAs val="gap"/>
    <c:showDLblsOverMax val="0"/>
  </c:chart>
  <c:spPr>
    <a:solidFill>
      <a:schemeClr val="bg1">
        <a:lumMod val="95000"/>
      </a:schemeClr>
    </a:solidFill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Number of projects at a given stage of advancement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74193471975476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'Capacity Range Selection'!$C$13</c:f>
              <c:strCache>
                <c:ptCount val="1"/>
                <c:pt idx="0">
                  <c:v>Connection conditions issued</c:v>
                </c:pt>
              </c:strCache>
            </c:strRef>
          </c:tx>
          <c:spPr>
            <a:solidFill>
              <a:srgbClr val="9BBB59">
                <a:lumMod val="50000"/>
              </a:srgbClr>
            </a:solidFill>
          </c:spPr>
          <c:invertIfNegative val="0"/>
          <c:cat>
            <c:numRef>
              <c:f>'Capacity Range Selection'!$I$8:$O$8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'Capacity Range Selection'!$I$13:$O$13</c:f>
              <c:numCache>
                <c:formatCode>_-* #\ ##0\ _z_ł_-;\-* #\ ##0\ _z_ł_-;_-* "-"??\ _z_ł_-;_-@_-</c:formatCode>
                <c:ptCount val="7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65-4E1F-91D8-04600B914726}"/>
            </c:ext>
          </c:extLst>
        </c:ser>
        <c:ser>
          <c:idx val="0"/>
          <c:order val="1"/>
          <c:tx>
            <c:strRef>
              <c:f>'Capacity Range Selection'!$C$11</c:f>
              <c:strCache>
                <c:ptCount val="1"/>
                <c:pt idx="0">
                  <c:v>Concluded connection agreements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</c:spPr>
          <c:invertIfNegative val="0"/>
          <c:cat>
            <c:numRef>
              <c:f>'Capacity Range Selection'!$I$8:$O$8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'Capacity Range Selection'!$I$11:$O$11</c:f>
              <c:numCache>
                <c:formatCode>_-* #\ ##0\ _z_ł_-;\-* #\ ##0\ _z_ł_-;_-* "-"??\ _z_ł_-;_-@_-</c:formatCode>
                <c:ptCount val="7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65-4E1F-91D8-04600B914726}"/>
            </c:ext>
          </c:extLst>
        </c:ser>
        <c:ser>
          <c:idx val="2"/>
          <c:order val="2"/>
          <c:tx>
            <c:strRef>
              <c:f>'Capacity Range Selection'!$C$9</c:f>
              <c:strCache>
                <c:ptCount val="1"/>
                <c:pt idx="0">
                  <c:v>Building permits issued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cat>
            <c:numRef>
              <c:f>'Capacity Range Selection'!$I$8:$O$8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'Capacity Range Selection'!$I$9:$O$9</c:f>
              <c:numCache>
                <c:formatCode>_-* #\ ##0\ _z_ł_-;\-* #\ ##0\ _z_ł_-;_-* "-"??\ _z_ł_-;_-@_-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65-4E1F-91D8-04600B914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683968"/>
        <c:axId val="105685760"/>
      </c:barChart>
      <c:catAx>
        <c:axId val="10568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05685760"/>
        <c:crosses val="autoZero"/>
        <c:auto val="1"/>
        <c:lblAlgn val="ctr"/>
        <c:lblOffset val="100"/>
        <c:noMultiLvlLbl val="0"/>
      </c:catAx>
      <c:valAx>
        <c:axId val="1056857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05683968"/>
        <c:crosses val="autoZero"/>
        <c:crossBetween val="between"/>
      </c:valAx>
      <c:spPr>
        <a:solidFill>
          <a:sysClr val="window" lastClr="FFFFFF">
            <a:lumMod val="95000"/>
          </a:sysClr>
        </a:solidFill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solidFill>
      <a:sysClr val="window" lastClr="FFFFFF">
        <a:lumMod val="95000"/>
      </a:sysClr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Number of projects at a given stage of advancement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'Capacity Range Selection'!$C$13</c:f>
              <c:strCache>
                <c:ptCount val="1"/>
                <c:pt idx="0">
                  <c:v>Connection conditions issued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</c:spPr>
          <c:invertIfNegative val="0"/>
          <c:cat>
            <c:numRef>
              <c:f>'Capacity Range Selection'!$I$8:$O$8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'Capacity Range Selection'!$I$14:$O$14</c:f>
              <c:numCache>
                <c:formatCode>_-* #\ ##0.00\ _z_ł_-;\-* #\ ##0.00\ _z_ł_-;_-* "-"??\ _z_ł_-;_-@_-</c:formatCode>
                <c:ptCount val="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31.1</c:v>
                </c:pt>
                <c:pt idx="5">
                  <c:v>0</c:v>
                </c:pt>
                <c:pt idx="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74-4B53-A7C5-C503940EEE77}"/>
            </c:ext>
          </c:extLst>
        </c:ser>
        <c:ser>
          <c:idx val="0"/>
          <c:order val="1"/>
          <c:tx>
            <c:strRef>
              <c:f>'Capacity Range Selection'!$C$11</c:f>
              <c:strCache>
                <c:ptCount val="1"/>
                <c:pt idx="0">
                  <c:v>Concluded connection agreements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</c:spPr>
          <c:invertIfNegative val="0"/>
          <c:cat>
            <c:numRef>
              <c:f>'Capacity Range Selection'!$I$8:$O$8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'Capacity Range Selection'!$I$12:$O$12</c:f>
              <c:numCache>
                <c:formatCode>_-* #\ ##0.00\ _z_ł_-;\-* #\ ##0.00\ _z_ł_-;_-* "-"??\ _z_ł_-;_-@_-</c:formatCode>
                <c:ptCount val="7"/>
                <c:pt idx="0">
                  <c:v>0</c:v>
                </c:pt>
                <c:pt idx="1">
                  <c:v>0.22500000000000001</c:v>
                </c:pt>
                <c:pt idx="2">
                  <c:v>4</c:v>
                </c:pt>
                <c:pt idx="3">
                  <c:v>0</c:v>
                </c:pt>
                <c:pt idx="4">
                  <c:v>31.1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74-4B53-A7C5-C503940EEE77}"/>
            </c:ext>
          </c:extLst>
        </c:ser>
        <c:ser>
          <c:idx val="2"/>
          <c:order val="2"/>
          <c:tx>
            <c:strRef>
              <c:f>'Capacity Range Selection'!$C$9</c:f>
              <c:strCache>
                <c:ptCount val="1"/>
                <c:pt idx="0">
                  <c:v>Building permits issued</c:v>
                </c:pt>
              </c:strCache>
            </c:strRef>
          </c:tx>
          <c:spPr>
            <a:solidFill>
              <a:srgbClr val="4F81BD">
                <a:lumMod val="40000"/>
                <a:lumOff val="60000"/>
              </a:srgbClr>
            </a:solidFill>
          </c:spPr>
          <c:invertIfNegative val="0"/>
          <c:cat>
            <c:numRef>
              <c:f>'Capacity Range Selection'!$I$8:$O$8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'Capacity Range Selection'!$I$10:$O$10</c:f>
              <c:numCache>
                <c:formatCode>_-* #\ ##0.00\ _z_ł_-;\-* #\ ##0.00\ _z_ł_-;_-* "-"??\ _z_ł_-;_-@_-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31.1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74-4B53-A7C5-C503940EE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815424"/>
        <c:axId val="105821312"/>
      </c:barChart>
      <c:catAx>
        <c:axId val="10581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05821312"/>
        <c:crosses val="autoZero"/>
        <c:auto val="1"/>
        <c:lblAlgn val="ctr"/>
        <c:lblOffset val="100"/>
        <c:noMultiLvlLbl val="0"/>
      </c:catAx>
      <c:valAx>
        <c:axId val="1058213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05815424"/>
        <c:crosses val="autoZero"/>
        <c:crossBetween val="between"/>
      </c:valAx>
      <c:spPr>
        <a:solidFill>
          <a:sysClr val="window" lastClr="FFFFFF">
            <a:lumMod val="95000"/>
          </a:sysClr>
        </a:solidFill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solidFill>
      <a:sysClr val="window" lastClr="FFFFFF">
        <a:lumMod val="95000"/>
      </a:sysClr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Project advancement status: Capacity of projects with: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4CC5-4B62-A498-F6BE2404FC33}"/>
              </c:ext>
            </c:extLst>
          </c:dPt>
          <c:dPt>
            <c:idx val="1"/>
            <c:invertIfNegative val="0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4CC5-4B62-A498-F6BE2404FC33}"/>
              </c:ext>
            </c:extLst>
          </c:dPt>
          <c:dPt>
            <c:idx val="2"/>
            <c:invertIfNegative val="0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4CC5-4B62-A498-F6BE2404FC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'Capacity Range Selection'!$C$57:$E$57</c:f>
              <c:strCache>
                <c:ptCount val="3"/>
                <c:pt idx="0">
                  <c:v>connection conditions</c:v>
                </c:pt>
                <c:pt idx="1">
                  <c:v>connection agreement</c:v>
                </c:pt>
                <c:pt idx="2">
                  <c:v>building permit</c:v>
                </c:pt>
              </c:strCache>
            </c:strRef>
          </c:cat>
          <c:val>
            <c:numRef>
              <c:f>'Capacity Range Selection'!$C$61:$E$61</c:f>
              <c:numCache>
                <c:formatCode>0%</c:formatCode>
                <c:ptCount val="3"/>
                <c:pt idx="0">
                  <c:v>1</c:v>
                </c:pt>
                <c:pt idx="1">
                  <c:v>0.93282955499580189</c:v>
                </c:pt>
                <c:pt idx="2">
                  <c:v>0.48576546319619363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5-4B62-A498-F6BE2404F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5877888"/>
        <c:axId val="105879424"/>
      </c:barChart>
      <c:catAx>
        <c:axId val="105877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05879424"/>
        <c:crosses val="autoZero"/>
        <c:auto val="1"/>
        <c:lblAlgn val="ctr"/>
        <c:lblOffset val="100"/>
        <c:noMultiLvlLbl val="0"/>
      </c:catAx>
      <c:valAx>
        <c:axId val="105879424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105877888"/>
        <c:crosses val="autoZero"/>
        <c:crossBetween val="between"/>
      </c:valAx>
      <c:spPr>
        <a:solidFill>
          <a:sysClr val="window" lastClr="FFFFFF">
            <a:lumMod val="95000"/>
          </a:sysClr>
        </a:solidFill>
      </c:spPr>
    </c:plotArea>
    <c:legend>
      <c:legendPos val="t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solidFill>
      <a:sysClr val="window" lastClr="FFFFFF">
        <a:lumMod val="95000"/>
      </a:sysClr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Number of building permits issued in individual years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'Nationwide Juxtaposition'!$D$6</c:f>
              <c:strCache>
                <c:ptCount val="1"/>
                <c:pt idx="0">
                  <c:v>number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cat>
            <c:numRef>
              <c:f>'Nationwide Juxtaposition'!$I$5:$O$5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'Nationwide Juxtaposition'!$I$6:$O$6</c:f>
              <c:numCache>
                <c:formatCode>_-* #\ ##0\ _z_ł_-;\-* #\ ##0\ _z_ł_-;_-* "-"??\ _z_ł_-;_-@_-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22-4259-879A-D0F5A3ED5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077568"/>
        <c:axId val="102079104"/>
      </c:barChart>
      <c:catAx>
        <c:axId val="10207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02079104"/>
        <c:crosses val="autoZero"/>
        <c:auto val="1"/>
        <c:lblAlgn val="ctr"/>
        <c:lblOffset val="100"/>
        <c:noMultiLvlLbl val="0"/>
      </c:catAx>
      <c:valAx>
        <c:axId val="1020791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02077568"/>
        <c:crosses val="autoZero"/>
        <c:crossBetween val="between"/>
      </c:valAx>
      <c:spPr>
        <a:solidFill>
          <a:sysClr val="window" lastClr="FFFFFF">
            <a:lumMod val="95000"/>
          </a:sysClr>
        </a:solidFill>
        <a:ln>
          <a:noFill/>
        </a:ln>
      </c:spPr>
    </c:plotArea>
    <c:plotVisOnly val="1"/>
    <c:dispBlanksAs val="gap"/>
    <c:showDLblsOverMax val="0"/>
  </c:chart>
  <c:spPr>
    <a:solidFill>
      <a:sysClr val="window" lastClr="FFFFFF">
        <a:lumMod val="95000"/>
      </a:sysClr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Number of projects at a given stage of advancement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'Nationwide Juxtaposition'!$C$10</c:f>
              <c:strCache>
                <c:ptCount val="1"/>
                <c:pt idx="0">
                  <c:v>Connection conditions issued</c:v>
                </c:pt>
              </c:strCache>
            </c:strRef>
          </c:tx>
          <c:spPr>
            <a:solidFill>
              <a:srgbClr val="9BBB59">
                <a:lumMod val="50000"/>
              </a:srgbClr>
            </a:solidFill>
          </c:spPr>
          <c:invertIfNegative val="0"/>
          <c:cat>
            <c:numRef>
              <c:f>'Nationwide Juxtaposition'!$E$5:$O$5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'Nationwide Juxtaposition'!$E$10:$O$10</c:f>
              <c:numCache>
                <c:formatCode>_-* #\ ##0\ _z_ł_-;\-* #\ ##0\ _z_ł_-;_-* "-"??\ _z_ł_-;_-@_-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2-4ABB-9C4F-0E84DDB91818}"/>
            </c:ext>
          </c:extLst>
        </c:ser>
        <c:ser>
          <c:idx val="0"/>
          <c:order val="1"/>
          <c:tx>
            <c:strRef>
              <c:f>'Nationwide Juxtaposition'!$C$8</c:f>
              <c:strCache>
                <c:ptCount val="1"/>
                <c:pt idx="0">
                  <c:v>Concluded connection agreements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</c:spPr>
          <c:invertIfNegative val="0"/>
          <c:cat>
            <c:numRef>
              <c:f>'Nationwide Juxtaposition'!$E$5:$O$5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'Nationwide Juxtaposition'!$E$8:$O$8</c:f>
              <c:numCache>
                <c:formatCode>_-* #\ ##0\ _z_ł_-;\-* #\ ##0\ _z_ł_-;_-* "-"??\ _z_ł_-;_-@_-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2-4ABB-9C4F-0E84DDB91818}"/>
            </c:ext>
          </c:extLst>
        </c:ser>
        <c:ser>
          <c:idx val="2"/>
          <c:order val="2"/>
          <c:tx>
            <c:strRef>
              <c:f>'Nationwide Juxtaposition'!$C$6</c:f>
              <c:strCache>
                <c:ptCount val="1"/>
                <c:pt idx="0">
                  <c:v>Building permits issued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cat>
            <c:numRef>
              <c:f>'Nationwide Juxtaposition'!$E$5:$O$5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'Nationwide Juxtaposition'!$E$6:$O$6</c:f>
              <c:numCache>
                <c:formatCode>_-* #\ ##0\ _z_ł_-;\-* #\ ##0\ _z_ł_-;_-* "-"??\ _z_ł_-;_-@_-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92-4ABB-9C4F-0E84DDB91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171200"/>
        <c:axId val="103172736"/>
      </c:barChart>
      <c:catAx>
        <c:axId val="10317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03172736"/>
        <c:crosses val="autoZero"/>
        <c:auto val="1"/>
        <c:lblAlgn val="ctr"/>
        <c:lblOffset val="100"/>
        <c:noMultiLvlLbl val="0"/>
      </c:catAx>
      <c:valAx>
        <c:axId val="1031727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03171200"/>
        <c:crosses val="autoZero"/>
        <c:crossBetween val="between"/>
      </c:valAx>
      <c:spPr>
        <a:solidFill>
          <a:sysClr val="window" lastClr="FFFFFF">
            <a:lumMod val="95000"/>
          </a:sysClr>
        </a:solidFill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solidFill>
      <a:sysClr val="window" lastClr="FFFFFF">
        <a:lumMod val="95000"/>
      </a:sysClr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US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Capacity of projects at a given stage of advancement in individual years</a:t>
            </a:r>
            <a:endParaRPr lang="en-US" sz="1400" b="1" i="0" u="none" strike="noStrike" kern="120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0"/>
          <c:order val="1"/>
          <c:tx>
            <c:strRef>
              <c:f>'Nationwide Juxtaposition'!$C$10</c:f>
              <c:strCache>
                <c:ptCount val="1"/>
                <c:pt idx="0">
                  <c:v>Connection conditions issued</c:v>
                </c:pt>
              </c:strCache>
            </c:strRef>
          </c:tx>
          <c:spPr>
            <a:solidFill>
              <a:srgbClr val="4F81BD">
                <a:lumMod val="50000"/>
              </a:srgbClr>
            </a:solidFill>
          </c:spPr>
          <c:invertIfNegative val="0"/>
          <c:cat>
            <c:numRef>
              <c:f>'Nationwide Juxtaposition'!$E$5:$O$5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'Nationwide Juxtaposition'!$E$11:$O$11</c:f>
              <c:numCache>
                <c:formatCode>_-* #\ ##0.00\ _z_ł_-;\-* #\ ##0.00\ _z_ł_-;_-* "-"??\ _z_ł_-;_-@_-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0.22500000000000001</c:v>
                </c:pt>
                <c:pt idx="4">
                  <c:v>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31.1</c:v>
                </c:pt>
                <c:pt idx="9">
                  <c:v>0</c:v>
                </c:pt>
                <c:pt idx="10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7-4C91-968B-0D67CA9A059E}"/>
            </c:ext>
          </c:extLst>
        </c:ser>
        <c:ser>
          <c:idx val="2"/>
          <c:order val="2"/>
          <c:tx>
            <c:strRef>
              <c:f>'Nationwide Juxtaposition'!$C$8</c:f>
              <c:strCache>
                <c:ptCount val="1"/>
                <c:pt idx="0">
                  <c:v>Concluded connection agreements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</c:spPr>
          <c:invertIfNegative val="0"/>
          <c:cat>
            <c:numRef>
              <c:f>'Nationwide Juxtaposition'!$E$5:$O$5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'Nationwide Juxtaposition'!$E$9:$O$9</c:f>
              <c:numCache>
                <c:formatCode>_-* #\ ##0.00\ _z_ł_-;\-* #\ ##0.00\ _z_ł_-;_-* "-"??\ _z_ł_-;_-@_-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0.22500000000000001</c:v>
                </c:pt>
                <c:pt idx="6">
                  <c:v>4</c:v>
                </c:pt>
                <c:pt idx="7">
                  <c:v>0</c:v>
                </c:pt>
                <c:pt idx="8">
                  <c:v>31.1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7-4C91-968B-0D67CA9A059E}"/>
            </c:ext>
          </c:extLst>
        </c:ser>
        <c:ser>
          <c:idx val="1"/>
          <c:order val="0"/>
          <c:tx>
            <c:strRef>
              <c:f>'Nationwide Juxtaposition'!$C$6</c:f>
              <c:strCache>
                <c:ptCount val="1"/>
                <c:pt idx="0">
                  <c:v>Building permits issued</c:v>
                </c:pt>
              </c:strCache>
            </c:strRef>
          </c:tx>
          <c:spPr>
            <a:solidFill>
              <a:srgbClr val="1F497D">
                <a:lumMod val="40000"/>
                <a:lumOff val="60000"/>
              </a:srgbClr>
            </a:solidFill>
          </c:spPr>
          <c:invertIfNegative val="0"/>
          <c:cat>
            <c:numRef>
              <c:f>'Nationwide Juxtaposition'!$E$5:$O$5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'Nationwide Juxtaposition'!$E$7:$O$7</c:f>
              <c:numCache>
                <c:formatCode>_-* #\ ##0.00\ _z_ł_-;\-* #\ ##0.00\ _z_ł_-;_-* "-"??\ _z_ł_-;_-@_-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31.1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C7-4C91-968B-0D67CA9A0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224832"/>
        <c:axId val="103226368"/>
      </c:barChart>
      <c:catAx>
        <c:axId val="10322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03226368"/>
        <c:crosses val="autoZero"/>
        <c:auto val="1"/>
        <c:lblAlgn val="ctr"/>
        <c:lblOffset val="100"/>
        <c:noMultiLvlLbl val="0"/>
      </c:catAx>
      <c:valAx>
        <c:axId val="1032263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9384233053139381E-3"/>
              <c:y val="5.011380625980466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03224832"/>
        <c:crosses val="autoZero"/>
        <c:crossBetween val="between"/>
      </c:valAx>
      <c:spPr>
        <a:solidFill>
          <a:sysClr val="window" lastClr="FFFFFF">
            <a:lumMod val="95000"/>
          </a:sysClr>
        </a:solidFill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solidFill>
      <a:sysClr val="window" lastClr="FFFFFF">
        <a:lumMod val="95000"/>
      </a:sysClr>
    </a:solidFill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/>
              <a:t>Number of projects in individual voivodeships, including those that have a building permit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1474753077202039"/>
          <c:w val="0.9413539756700704"/>
          <c:h val="0.6117014403292181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'Nationwide Juxtaposition'!$G$72</c:f>
              <c:strCache>
                <c:ptCount val="1"/>
                <c:pt idx="0">
                  <c:v>Distribution of projects in voivodships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cat>
            <c:strRef>
              <c:f>'Nationwide Juxtaposition'!$F$76:$F$91</c:f>
              <c:strCache>
                <c:ptCount val="16"/>
                <c:pt idx="0">
                  <c:v>pomorskie</c:v>
                </c:pt>
                <c:pt idx="1">
                  <c:v>zachodniopomorskie</c:v>
                </c:pt>
                <c:pt idx="2">
                  <c:v>wielkopolskie</c:v>
                </c:pt>
                <c:pt idx="3">
                  <c:v>dolnośląskie</c:v>
                </c:pt>
                <c:pt idx="4">
                  <c:v>śląskie</c:v>
                </c:pt>
                <c:pt idx="5">
                  <c:v>kujawsko-pomorskie</c:v>
                </c:pt>
                <c:pt idx="6">
                  <c:v>mazowieckie</c:v>
                </c:pt>
                <c:pt idx="7">
                  <c:v>warmińsko-mazurskie</c:v>
                </c:pt>
                <c:pt idx="8">
                  <c:v>opolskie</c:v>
                </c:pt>
                <c:pt idx="9">
                  <c:v>lubuskie</c:v>
                </c:pt>
                <c:pt idx="10">
                  <c:v>łódzkie</c:v>
                </c:pt>
                <c:pt idx="11">
                  <c:v>lubelskie</c:v>
                </c:pt>
                <c:pt idx="12">
                  <c:v>podkarpackie</c:v>
                </c:pt>
                <c:pt idx="13">
                  <c:v>świętokrzyskie</c:v>
                </c:pt>
                <c:pt idx="14">
                  <c:v>podlaskie</c:v>
                </c:pt>
                <c:pt idx="15">
                  <c:v>małopolskie</c:v>
                </c:pt>
              </c:strCache>
            </c:strRef>
          </c:cat>
          <c:val>
            <c:numRef>
              <c:f>'Nationwide Juxtaposition'!$I$76:$I$91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DE-4B4E-ACBE-1B6AEE5DF14C}"/>
            </c:ext>
          </c:extLst>
        </c:ser>
        <c:ser>
          <c:idx val="0"/>
          <c:order val="1"/>
          <c:tx>
            <c:strRef>
              <c:f>'Nationwide Juxtaposition'!$K$72</c:f>
              <c:strCache>
                <c:ptCount val="1"/>
                <c:pt idx="0">
                  <c:v>Projects that have valid building permits 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  <a:ln>
              <a:noFill/>
            </a:ln>
          </c:spPr>
          <c:invertIfNegative val="0"/>
          <c:cat>
            <c:strRef>
              <c:f>'Nationwide Juxtaposition'!$F$76:$F$91</c:f>
              <c:strCache>
                <c:ptCount val="16"/>
                <c:pt idx="0">
                  <c:v>pomorskie</c:v>
                </c:pt>
                <c:pt idx="1">
                  <c:v>zachodniopomorskie</c:v>
                </c:pt>
                <c:pt idx="2">
                  <c:v>wielkopolskie</c:v>
                </c:pt>
                <c:pt idx="3">
                  <c:v>dolnośląskie</c:v>
                </c:pt>
                <c:pt idx="4">
                  <c:v>śląskie</c:v>
                </c:pt>
                <c:pt idx="5">
                  <c:v>kujawsko-pomorskie</c:v>
                </c:pt>
                <c:pt idx="6">
                  <c:v>mazowieckie</c:v>
                </c:pt>
                <c:pt idx="7">
                  <c:v>warmińsko-mazurskie</c:v>
                </c:pt>
                <c:pt idx="8">
                  <c:v>opolskie</c:v>
                </c:pt>
                <c:pt idx="9">
                  <c:v>lubuskie</c:v>
                </c:pt>
                <c:pt idx="10">
                  <c:v>łódzkie</c:v>
                </c:pt>
                <c:pt idx="11">
                  <c:v>lubelskie</c:v>
                </c:pt>
                <c:pt idx="12">
                  <c:v>podkarpackie</c:v>
                </c:pt>
                <c:pt idx="13">
                  <c:v>świętokrzyskie</c:v>
                </c:pt>
                <c:pt idx="14">
                  <c:v>podlaskie</c:v>
                </c:pt>
                <c:pt idx="15">
                  <c:v>małopolskie</c:v>
                </c:pt>
              </c:strCache>
            </c:strRef>
          </c:cat>
          <c:val>
            <c:numRef>
              <c:f>'Nationwide Juxtaposition'!$K$76:$K$91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DE-4B4E-ACBE-1B6AEE5DF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3281792"/>
        <c:axId val="103283328"/>
      </c:barChart>
      <c:catAx>
        <c:axId val="10328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03283328"/>
        <c:crosses val="autoZero"/>
        <c:auto val="1"/>
        <c:lblAlgn val="ctr"/>
        <c:lblOffset val="100"/>
        <c:noMultiLvlLbl val="0"/>
      </c:catAx>
      <c:valAx>
        <c:axId val="1032833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03281792"/>
        <c:crosses val="autoZero"/>
        <c:crossBetween val="between"/>
      </c:valAx>
      <c:spPr>
        <a:solidFill>
          <a:sysClr val="window" lastClr="FFFFFF">
            <a:lumMod val="95000"/>
          </a:sysClr>
        </a:solidFill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solidFill>
      <a:sysClr val="window" lastClr="FFFFFF">
        <a:lumMod val="95000"/>
      </a:sysClr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>
                <a:solidFill>
                  <a:schemeClr val="tx1">
                    <a:lumMod val="65000"/>
                    <a:lumOff val="35000"/>
                  </a:schemeClr>
                </a:solidFill>
              </a:rPr>
              <a:t>Capacity of projects in individual voivodeships, including those that have a building permit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3112162182476084"/>
          <c:w val="0.9413539756700704"/>
          <c:h val="0.59034320804561746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'Nationwide Juxtaposition'!$G$72</c:f>
              <c:strCache>
                <c:ptCount val="1"/>
                <c:pt idx="0">
                  <c:v>Distribution of projects in voivodships</c:v>
                </c:pt>
              </c:strCache>
            </c:strRef>
          </c:tx>
          <c:invertIfNegative val="0"/>
          <c:cat>
            <c:strRef>
              <c:f>'Nationwide Juxtaposition'!$F$76:$F$91</c:f>
              <c:strCache>
                <c:ptCount val="16"/>
                <c:pt idx="0">
                  <c:v>pomorskie</c:v>
                </c:pt>
                <c:pt idx="1">
                  <c:v>zachodniopomorskie</c:v>
                </c:pt>
                <c:pt idx="2">
                  <c:v>wielkopolskie</c:v>
                </c:pt>
                <c:pt idx="3">
                  <c:v>dolnośląskie</c:v>
                </c:pt>
                <c:pt idx="4">
                  <c:v>śląskie</c:v>
                </c:pt>
                <c:pt idx="5">
                  <c:v>kujawsko-pomorskie</c:v>
                </c:pt>
                <c:pt idx="6">
                  <c:v>mazowieckie</c:v>
                </c:pt>
                <c:pt idx="7">
                  <c:v>warmińsko-mazurskie</c:v>
                </c:pt>
                <c:pt idx="8">
                  <c:v>opolskie</c:v>
                </c:pt>
                <c:pt idx="9">
                  <c:v>lubuskie</c:v>
                </c:pt>
                <c:pt idx="10">
                  <c:v>łódzkie</c:v>
                </c:pt>
                <c:pt idx="11">
                  <c:v>lubelskie</c:v>
                </c:pt>
                <c:pt idx="12">
                  <c:v>podkarpackie</c:v>
                </c:pt>
                <c:pt idx="13">
                  <c:v>świętokrzyskie</c:v>
                </c:pt>
                <c:pt idx="14">
                  <c:v>podlaskie</c:v>
                </c:pt>
                <c:pt idx="15">
                  <c:v>małopolskie</c:v>
                </c:pt>
              </c:strCache>
            </c:strRef>
          </c:cat>
          <c:val>
            <c:numRef>
              <c:f>'Nationwide Juxtaposition'!$J$76:$J$91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58</c:v>
                </c:pt>
                <c:pt idx="6">
                  <c:v>0.22499999999999787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2D-4D42-B9E6-44C690CBCA56}"/>
            </c:ext>
          </c:extLst>
        </c:ser>
        <c:ser>
          <c:idx val="0"/>
          <c:order val="1"/>
          <c:tx>
            <c:strRef>
              <c:f>'Nationwide Juxtaposition'!$K$72</c:f>
              <c:strCache>
                <c:ptCount val="1"/>
                <c:pt idx="0">
                  <c:v>Projects that have valid building permits </c:v>
                </c:pt>
              </c:strCache>
            </c:strRef>
          </c:tx>
          <c:invertIfNegative val="0"/>
          <c:cat>
            <c:strRef>
              <c:f>'Nationwide Juxtaposition'!$F$76:$F$91</c:f>
              <c:strCache>
                <c:ptCount val="16"/>
                <c:pt idx="0">
                  <c:v>pomorskie</c:v>
                </c:pt>
                <c:pt idx="1">
                  <c:v>zachodniopomorskie</c:v>
                </c:pt>
                <c:pt idx="2">
                  <c:v>wielkopolskie</c:v>
                </c:pt>
                <c:pt idx="3">
                  <c:v>dolnośląskie</c:v>
                </c:pt>
                <c:pt idx="4">
                  <c:v>śląskie</c:v>
                </c:pt>
                <c:pt idx="5">
                  <c:v>kujawsko-pomorskie</c:v>
                </c:pt>
                <c:pt idx="6">
                  <c:v>mazowieckie</c:v>
                </c:pt>
                <c:pt idx="7">
                  <c:v>warmińsko-mazurskie</c:v>
                </c:pt>
                <c:pt idx="8">
                  <c:v>opolskie</c:v>
                </c:pt>
                <c:pt idx="9">
                  <c:v>lubuskie</c:v>
                </c:pt>
                <c:pt idx="10">
                  <c:v>łódzkie</c:v>
                </c:pt>
                <c:pt idx="11">
                  <c:v>lubelskie</c:v>
                </c:pt>
                <c:pt idx="12">
                  <c:v>podkarpackie</c:v>
                </c:pt>
                <c:pt idx="13">
                  <c:v>świętokrzyskie</c:v>
                </c:pt>
                <c:pt idx="14">
                  <c:v>podlaskie</c:v>
                </c:pt>
                <c:pt idx="15">
                  <c:v>małopolskie</c:v>
                </c:pt>
              </c:strCache>
            </c:strRef>
          </c:cat>
          <c:val>
            <c:numRef>
              <c:f>'Nationwide Juxtaposition'!$L$76:$L$91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31.1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2D-4D42-B9E6-44C690CBC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4132992"/>
        <c:axId val="104134528"/>
      </c:barChart>
      <c:catAx>
        <c:axId val="10413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04134528"/>
        <c:crosses val="autoZero"/>
        <c:auto val="1"/>
        <c:lblAlgn val="ctr"/>
        <c:lblOffset val="100"/>
        <c:noMultiLvlLbl val="0"/>
      </c:catAx>
      <c:valAx>
        <c:axId val="1041345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04132992"/>
        <c:crosses val="autoZero"/>
        <c:crossBetween val="between"/>
      </c:valAx>
      <c:spPr>
        <a:solidFill>
          <a:sysClr val="window" lastClr="FFFFFF">
            <a:lumMod val="95000"/>
          </a:sysClr>
        </a:solidFill>
        <a:ln>
          <a:noFill/>
        </a:ln>
      </c:spPr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solidFill>
      <a:sysClr val="window" lastClr="FFFFFF">
        <a:lumMod val="95000"/>
      </a:sysClr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>
                <a:solidFill>
                  <a:schemeClr val="tx1">
                    <a:lumMod val="65000"/>
                    <a:lumOff val="35000"/>
                  </a:schemeClr>
                </a:solidFill>
              </a:rPr>
              <a:t>Project advancement status: power of projects with: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4F81BD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1-1B92-4C7C-A734-116AC8CCFAF9}"/>
              </c:ext>
            </c:extLst>
          </c:dPt>
          <c:dPt>
            <c:idx val="1"/>
            <c:invertIfNegative val="0"/>
            <c:bubble3D val="0"/>
            <c:spPr>
              <a:solidFill>
                <a:srgbClr val="4F81BD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1B92-4C7C-A734-116AC8CCFAF9}"/>
              </c:ext>
            </c:extLst>
          </c:dPt>
          <c:dPt>
            <c:idx val="2"/>
            <c:invertIfNegative val="0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5-1B92-4C7C-A734-116AC8CCFAF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'Nationwide Juxtaposition'!$C$51:$E$51</c:f>
              <c:strCache>
                <c:ptCount val="3"/>
                <c:pt idx="0">
                  <c:v>connection conditions</c:v>
                </c:pt>
                <c:pt idx="1">
                  <c:v>connection agreement</c:v>
                </c:pt>
                <c:pt idx="2">
                  <c:v>building permit</c:v>
                </c:pt>
              </c:strCache>
            </c:strRef>
          </c:cat>
          <c:val>
            <c:numRef>
              <c:f>'Nationwide Juxtaposition'!$C$55:$E$55</c:f>
              <c:numCache>
                <c:formatCode>0%</c:formatCode>
                <c:ptCount val="3"/>
                <c:pt idx="0">
                  <c:v>1</c:v>
                </c:pt>
                <c:pt idx="1">
                  <c:v>0.93282955499580189</c:v>
                </c:pt>
                <c:pt idx="2">
                  <c:v>0.34816680660509375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B92-4C7C-A734-116AC8CCF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04182912"/>
        <c:axId val="104184448"/>
      </c:barChart>
      <c:catAx>
        <c:axId val="104182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18468B"/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pl-PL"/>
          </a:p>
        </c:txPr>
        <c:crossAx val="104184448"/>
        <c:crosses val="autoZero"/>
        <c:auto val="1"/>
        <c:lblAlgn val="ctr"/>
        <c:lblOffset val="100"/>
        <c:noMultiLvlLbl val="0"/>
      </c:catAx>
      <c:valAx>
        <c:axId val="10418444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ln w="25400">
            <a:solidFill>
              <a:srgbClr val="9BBB59">
                <a:lumMod val="50000"/>
              </a:srgbClr>
            </a:solidFill>
          </a:ln>
        </c:spPr>
        <c:crossAx val="104182912"/>
        <c:crosses val="autoZero"/>
        <c:crossBetween val="between"/>
      </c:valAx>
      <c:spPr>
        <a:solidFill>
          <a:sysClr val="window" lastClr="FFFFFF">
            <a:lumMod val="95000"/>
          </a:sysClr>
        </a:solidFill>
      </c:spPr>
    </c:plotArea>
    <c:legend>
      <c:legendPos val="t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pl-PL"/>
        </a:p>
      </c:txPr>
    </c:legend>
    <c:plotVisOnly val="1"/>
    <c:dispBlanksAs val="gap"/>
    <c:showDLblsOverMax val="0"/>
  </c:chart>
  <c:spPr>
    <a:solidFill>
      <a:sysClr val="window" lastClr="FFFFFF">
        <a:lumMod val="95000"/>
      </a:sysClr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pl-PL" sz="1400" b="1" i="0" u="none" strike="noStrike" kern="120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Capacity of projects (not yet built) that have obtained building permits in individual years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'Capacity Range Selection'!$D$10</c:f>
              <c:strCache>
                <c:ptCount val="1"/>
                <c:pt idx="0">
                  <c:v>capacity [MW]</c:v>
                </c:pt>
              </c:strCache>
            </c:strRef>
          </c:tx>
          <c:invertIfNegative val="0"/>
          <c:cat>
            <c:numRef>
              <c:f>'Capacity Range Selection'!$I$8:$O$8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'Capacity Range Selection'!$I$10:$O$10</c:f>
              <c:numCache>
                <c:formatCode>_-* #\ ##0.00\ _z_ł_-;\-* #\ ##0.00\ _z_ł_-;_-* "-"??\ _z_ł_-;_-@_-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31.1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4-4E85-929D-E21A7FE74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919616"/>
        <c:axId val="105921152"/>
      </c:barChart>
      <c:catAx>
        <c:axId val="10591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05921152"/>
        <c:crosses val="autoZero"/>
        <c:auto val="1"/>
        <c:lblAlgn val="ctr"/>
        <c:lblOffset val="100"/>
        <c:noMultiLvlLbl val="0"/>
      </c:catAx>
      <c:valAx>
        <c:axId val="1059211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pl-PL"/>
                  <a:t>MW</a:t>
                </a:r>
              </a:p>
            </c:rich>
          </c:tx>
          <c:layout>
            <c:manualLayout>
              <c:xMode val="edge"/>
              <c:yMode val="edge"/>
              <c:x val="4.8145488843515027E-3"/>
              <c:y val="6.1315332864064688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18468B"/>
            </a:solidFill>
          </a:ln>
        </c:spPr>
        <c:crossAx val="105919616"/>
        <c:crosses val="autoZero"/>
        <c:crossBetween val="between"/>
      </c:valAx>
      <c:spPr>
        <a:solidFill>
          <a:sysClr val="window" lastClr="FFFFFF">
            <a:lumMod val="95000"/>
          </a:sysClr>
        </a:solidFill>
        <a:ln>
          <a:noFill/>
        </a:ln>
      </c:spPr>
    </c:plotArea>
    <c:plotVisOnly val="1"/>
    <c:dispBlanksAs val="gap"/>
    <c:showDLblsOverMax val="0"/>
  </c:chart>
  <c:spPr>
    <a:solidFill>
      <a:sysClr val="window" lastClr="FFFFFF">
        <a:lumMod val="95000"/>
      </a:sysClr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pl-PL" sz="1400" b="1" i="0" baseline="0">
                <a:effectLst/>
              </a:rPr>
              <a:t>Number of building permits issued in individual years for projects not yet built</a:t>
            </a:r>
            <a:endParaRPr lang="pl-PL" sz="11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8573338004625259E-2"/>
          <c:y val="0.14996740908754652"/>
          <c:w val="0.9413539756700704"/>
          <c:h val="0.6519125452312017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'Capacity Range Selection'!$D$9</c:f>
              <c:strCache>
                <c:ptCount val="1"/>
                <c:pt idx="0">
                  <c:v>number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cat>
            <c:numRef>
              <c:f>'Capacity Range Selection'!$I$8:$O$8</c:f>
              <c:numCache>
                <c:formatCode>General</c:formatCode>
                <c:ptCount val="7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</c:numCache>
            </c:numRef>
          </c:cat>
          <c:val>
            <c:numRef>
              <c:f>'Capacity Range Selection'!$I$9:$O$9</c:f>
              <c:numCache>
                <c:formatCode>_-* #\ ##0\ _z_ł_-;\-* #\ ##0\ _z_ł_-;_-* "-"??\ _z_ł_-;_-@_-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25-446B-A419-1AECEBC86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5946112"/>
        <c:axId val="105644800"/>
      </c:barChart>
      <c:catAx>
        <c:axId val="10594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05644800"/>
        <c:crosses val="autoZero"/>
        <c:auto val="1"/>
        <c:lblAlgn val="ctr"/>
        <c:lblOffset val="100"/>
        <c:noMultiLvlLbl val="0"/>
      </c:catAx>
      <c:valAx>
        <c:axId val="1056448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19050">
            <a:solidFill>
              <a:srgbClr val="9BBB59">
                <a:lumMod val="50000"/>
              </a:srgbClr>
            </a:solidFill>
          </a:ln>
        </c:spPr>
        <c:crossAx val="105946112"/>
        <c:crosses val="autoZero"/>
        <c:crossBetween val="between"/>
      </c:valAx>
      <c:spPr>
        <a:solidFill>
          <a:sysClr val="window" lastClr="FFFFFF">
            <a:lumMod val="95000"/>
          </a:sysClr>
        </a:solidFill>
        <a:ln>
          <a:noFill/>
        </a:ln>
      </c:spPr>
    </c:plotArea>
    <c:plotVisOnly val="1"/>
    <c:dispBlanksAs val="gap"/>
    <c:showDLblsOverMax val="0"/>
  </c:chart>
  <c:spPr>
    <a:solidFill>
      <a:sysClr val="window" lastClr="FFFFFF">
        <a:lumMod val="95000"/>
      </a:sysClr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iagrams/_rels/data2.xml.rels><?xml version="1.0" encoding="UTF-8" standalone="yes"?>
<Relationships xmlns="http://schemas.openxmlformats.org/package/2006/relationships"><Relationship Id="rId2" Type="http://schemas.openxmlformats.org/officeDocument/2006/relationships/hyperlink" Target="#'Lista projekt&#243;w wiatrowych'!A1"/><Relationship Id="rId1" Type="http://schemas.openxmlformats.org/officeDocument/2006/relationships/hyperlink" Target="#'Zestawienie og&#243;lnokrajowe'!A1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2_3">
  <dgm:title val=""/>
  <dgm:desc val=""/>
  <dgm:catLst>
    <dgm:cat type="accent2" pri="11300"/>
  </dgm:catLst>
  <dgm:styleLbl name="node0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2">
        <a:shade val="80000"/>
      </a:schemeClr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2">
        <a:shade val="80000"/>
      </a:schemeClr>
      <a:schemeClr val="accent2">
        <a:tint val="7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/>
    <dgm:txEffectClrLst/>
  </dgm:styleLbl>
  <dgm:styleLbl name="lnNode1">
    <dgm:fillClrLst>
      <a:schemeClr val="accent2">
        <a:shade val="80000"/>
      </a:schemeClr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2">
        <a:shade val="80000"/>
        <a:alpha val="50000"/>
      </a:schemeClr>
      <a:schemeClr val="accent2">
        <a:tint val="70000"/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2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2">
        <a:tint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/>
    <dgm:txEffectClrLst/>
  </dgm:styleLbl>
  <dgm:styleLbl name="fg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lt1"/>
    </dgm:txFillClrLst>
    <dgm:txEffectClrLst/>
  </dgm:styleLbl>
  <dgm:styleLbl name="sibTrans1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2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2">
        <a:tint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>
        <a:tint val="60000"/>
      </a:schemeClr>
    </dgm:fillClrLst>
    <dgm:linClrLst meth="repeat">
      <a:schemeClr val="accent2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2">
        <a:tint val="90000"/>
      </a:schemeClr>
    </dgm:fillClrLst>
    <dgm:linClrLst meth="repeat">
      <a:schemeClr val="accent2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2">
        <a:tint val="70000"/>
      </a:schemeClr>
    </dgm:fillClrLst>
    <dgm:linClrLst meth="repeat">
      <a:schemeClr val="accent2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2">
        <a:tint val="50000"/>
      </a:schemeClr>
    </dgm:fillClrLst>
    <dgm:linClrLst meth="repeat">
      <a:schemeClr val="accent2">
        <a:tint val="50000"/>
      </a:schemeClr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>
        <a:shade val="80000"/>
      </a:schemeClr>
    </dgm:fillClrLst>
    <dgm:linClrLst meth="repeat">
      <a:schemeClr val="accent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9000"/>
      </a:schemeClr>
    </dgm:fillClrLst>
    <dgm:linClrLst meth="repeat">
      <a:schemeClr val="accent2">
        <a:tint val="99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80000"/>
      </a:schemeClr>
    </dgm:fillClrLst>
    <dgm:linClrLst meth="repeat">
      <a:schemeClr val="accent2">
        <a:tint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2">
        <a:tint val="70000"/>
      </a:schemeClr>
    </dgm:fillClrLst>
    <dgm:linClrLst meth="repeat">
      <a:schemeClr val="accent2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2">
        <a:alpha val="90000"/>
        <a:tint val="40000"/>
      </a:schemeClr>
    </dgm:fillClrLst>
    <dgm:linClrLst meth="repeat">
      <a:schemeClr val="accent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2">
        <a:alpha val="90000"/>
        <a:tint val="40000"/>
      </a:schemeClr>
    </dgm:fillClrLst>
    <dgm:linClrLst meth="repeat">
      <a:schemeClr val="accent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2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2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2">
        <a:tint val="99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2">
        <a:tint val="8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2_3">
  <dgm:title val=""/>
  <dgm:desc val=""/>
  <dgm:catLst>
    <dgm:cat type="accent2" pri="11300"/>
  </dgm:catLst>
  <dgm:styleLbl name="node0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2">
        <a:shade val="80000"/>
      </a:schemeClr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2">
        <a:shade val="80000"/>
      </a:schemeClr>
      <a:schemeClr val="accent2">
        <a:tint val="7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/>
    <dgm:txEffectClrLst/>
  </dgm:styleLbl>
  <dgm:styleLbl name="lnNode1">
    <dgm:fillClrLst>
      <a:schemeClr val="accent2">
        <a:shade val="80000"/>
      </a:schemeClr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2">
        <a:shade val="80000"/>
        <a:alpha val="50000"/>
      </a:schemeClr>
      <a:schemeClr val="accent2">
        <a:tint val="70000"/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2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2">
        <a:tint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/>
    <dgm:txEffectClrLst/>
  </dgm:styleLbl>
  <dgm:styleLbl name="fg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lt1"/>
    </dgm:txFillClrLst>
    <dgm:txEffectClrLst/>
  </dgm:styleLbl>
  <dgm:styleLbl name="sibTrans1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2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2">
        <a:tint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>
        <a:tint val="60000"/>
      </a:schemeClr>
    </dgm:fillClrLst>
    <dgm:linClrLst meth="repeat">
      <a:schemeClr val="accent2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2">
        <a:tint val="90000"/>
      </a:schemeClr>
    </dgm:fillClrLst>
    <dgm:linClrLst meth="repeat">
      <a:schemeClr val="accent2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2">
        <a:tint val="70000"/>
      </a:schemeClr>
    </dgm:fillClrLst>
    <dgm:linClrLst meth="repeat">
      <a:schemeClr val="accent2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2">
        <a:tint val="50000"/>
      </a:schemeClr>
    </dgm:fillClrLst>
    <dgm:linClrLst meth="repeat">
      <a:schemeClr val="accent2">
        <a:tint val="50000"/>
      </a:schemeClr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>
        <a:shade val="80000"/>
      </a:schemeClr>
    </dgm:fillClrLst>
    <dgm:linClrLst meth="repeat">
      <a:schemeClr val="accent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9000"/>
      </a:schemeClr>
    </dgm:fillClrLst>
    <dgm:linClrLst meth="repeat">
      <a:schemeClr val="accent2">
        <a:tint val="99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80000"/>
      </a:schemeClr>
    </dgm:fillClrLst>
    <dgm:linClrLst meth="repeat">
      <a:schemeClr val="accent2">
        <a:tint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2">
        <a:tint val="70000"/>
      </a:schemeClr>
    </dgm:fillClrLst>
    <dgm:linClrLst meth="repeat">
      <a:schemeClr val="accent2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2">
        <a:alpha val="90000"/>
        <a:tint val="40000"/>
      </a:schemeClr>
    </dgm:fillClrLst>
    <dgm:linClrLst meth="repeat">
      <a:schemeClr val="accent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2">
        <a:alpha val="90000"/>
        <a:tint val="40000"/>
      </a:schemeClr>
    </dgm:fillClrLst>
    <dgm:linClrLst meth="repeat">
      <a:schemeClr val="accent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2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2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2">
        <a:tint val="99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2">
        <a:tint val="8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BB628022-1040-4C6A-884C-D79D3AFB5002}" type="doc">
      <dgm:prSet loTypeId="urn:microsoft.com/office/officeart/2008/layout/VerticalCurvedList" loCatId="list" qsTypeId="urn:microsoft.com/office/officeart/2005/8/quickstyle/simple3" qsCatId="simple" csTypeId="urn:microsoft.com/office/officeart/2005/8/colors/accent2_3" csCatId="accent2" phldr="1"/>
      <dgm:spPr/>
      <dgm:t>
        <a:bodyPr/>
        <a:lstStyle/>
        <a:p>
          <a:endParaRPr lang="pl-PL"/>
        </a:p>
      </dgm:t>
    </dgm:pt>
    <dgm:pt modelId="{6FDC4231-973D-427C-9706-BCEFBA7337F7}">
      <dgm:prSet phldrT="[Tekst]" custT="1"/>
      <dgm:spPr>
        <a:solidFill>
          <a:schemeClr val="bg1">
            <a:alpha val="50000"/>
          </a:schemeClr>
        </a:solidFill>
        <a:effectLst>
          <a:softEdge rad="31750"/>
        </a:effectLst>
      </dgm:spPr>
      <dgm:t>
        <a:bodyPr anchor="ctr"/>
        <a:lstStyle/>
        <a:p>
          <a:pPr algn="ctr"/>
          <a:endParaRPr lang="pl-PL" sz="1400" b="1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pPr algn="ctr"/>
          <a:r>
            <a:rPr lang="pl-PL" sz="16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209 projects with recognized investor</a:t>
          </a:r>
        </a:p>
      </dgm:t>
    </dgm:pt>
    <dgm:pt modelId="{3C63C50E-7FA3-4AC2-AA63-5D16649CA24B}" type="parTrans" cxnId="{8F7A4E28-AB9B-4681-AC2B-20C64876C907}">
      <dgm:prSet/>
      <dgm:spPr/>
      <dgm:t>
        <a:bodyPr/>
        <a:lstStyle/>
        <a:p>
          <a:endParaRPr lang="pl-PL" sz="14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114A533C-ADC6-4906-9FA1-C8232DE7F94C}" type="sibTrans" cxnId="{8F7A4E28-AB9B-4681-AC2B-20C64876C907}">
      <dgm:prSet/>
      <dgm:spPr/>
      <dgm:t>
        <a:bodyPr/>
        <a:lstStyle/>
        <a:p>
          <a:endParaRPr lang="pl-PL" sz="14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6063394C-AE18-4F02-A315-973B19932AD8}">
      <dgm:prSet phldrT="[Tekst]" custT="1"/>
      <dgm:spPr>
        <a:solidFill>
          <a:schemeClr val="bg1">
            <a:alpha val="50000"/>
          </a:schemeClr>
        </a:solidFill>
        <a:ln>
          <a:noFill/>
        </a:ln>
      </dgm:spPr>
      <dgm:t>
        <a:bodyPr anchor="ctr"/>
        <a:lstStyle/>
        <a:p>
          <a:pPr algn="l"/>
          <a:endParaRPr lang="pl-PL" sz="1400" b="1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382776D7-5782-4617-AF97-C1919CC048BB}" type="sibTrans" cxnId="{F396E6C5-5C2E-4A6C-B27C-6B9470C7FE0D}">
      <dgm:prSet/>
      <dgm:spPr/>
      <dgm:t>
        <a:bodyPr/>
        <a:lstStyle/>
        <a:p>
          <a:endParaRPr lang="pl-PL" sz="14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9D636C26-2968-4120-8131-2141CDAB3ED1}" type="parTrans" cxnId="{F396E6C5-5C2E-4A6C-B27C-6B9470C7FE0D}">
      <dgm:prSet/>
      <dgm:spPr/>
      <dgm:t>
        <a:bodyPr/>
        <a:lstStyle/>
        <a:p>
          <a:endParaRPr lang="pl-PL" sz="14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6EBD3824-BB10-4D84-8664-6D3CD8E6A1B9}">
      <dgm:prSet phldrT="[Tekst]" custT="1"/>
      <dgm:spPr>
        <a:solidFill>
          <a:schemeClr val="bg1">
            <a:alpha val="50000"/>
          </a:schemeClr>
        </a:solidFill>
        <a:effectLst>
          <a:softEdge rad="31750"/>
        </a:effectLst>
      </dgm:spPr>
      <dgm:t>
        <a:bodyPr/>
        <a:lstStyle/>
        <a:p>
          <a:r>
            <a:rPr lang="pl-PL" sz="14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525 wind projects of total capacity of 5,1 GW with issue grid connection conditions </a:t>
          </a:r>
        </a:p>
      </dgm:t>
    </dgm:pt>
    <dgm:pt modelId="{CC738B81-6B3C-44DE-B282-1E040AE0A9E8}" type="parTrans" cxnId="{D1F8284A-B50F-453A-9961-D9D77BC26678}">
      <dgm:prSet/>
      <dgm:spPr/>
      <dgm:t>
        <a:bodyPr/>
        <a:lstStyle/>
        <a:p>
          <a:endParaRPr lang="pl-PL"/>
        </a:p>
      </dgm:t>
    </dgm:pt>
    <dgm:pt modelId="{9429311A-9B21-42CC-A0F1-CB54748F123A}" type="sibTrans" cxnId="{D1F8284A-B50F-453A-9961-D9D77BC26678}">
      <dgm:prSet/>
      <dgm:spPr/>
      <dgm:t>
        <a:bodyPr/>
        <a:lstStyle/>
        <a:p>
          <a:endParaRPr lang="pl-PL"/>
        </a:p>
      </dgm:t>
    </dgm:pt>
    <dgm:pt modelId="{49B6A10C-EDBE-426C-AC32-8A9357938342}" type="pres">
      <dgm:prSet presAssocID="{BB628022-1040-4C6A-884C-D79D3AFB5002}" presName="Name0" presStyleCnt="0">
        <dgm:presLayoutVars>
          <dgm:chMax val="7"/>
          <dgm:chPref val="7"/>
          <dgm:dir/>
        </dgm:presLayoutVars>
      </dgm:prSet>
      <dgm:spPr/>
    </dgm:pt>
    <dgm:pt modelId="{CDCD7572-B396-40BE-8023-741438195B45}" type="pres">
      <dgm:prSet presAssocID="{BB628022-1040-4C6A-884C-D79D3AFB5002}" presName="Name1" presStyleCnt="0"/>
      <dgm:spPr/>
    </dgm:pt>
    <dgm:pt modelId="{D8E10780-EF01-4762-8BDA-7111E0AD48BF}" type="pres">
      <dgm:prSet presAssocID="{BB628022-1040-4C6A-884C-D79D3AFB5002}" presName="cycle" presStyleCnt="0"/>
      <dgm:spPr/>
    </dgm:pt>
    <dgm:pt modelId="{0383B6F2-5660-48BA-902E-CBB492504B64}" type="pres">
      <dgm:prSet presAssocID="{BB628022-1040-4C6A-884C-D79D3AFB5002}" presName="srcNode" presStyleLbl="node1" presStyleIdx="0" presStyleCnt="2"/>
      <dgm:spPr/>
    </dgm:pt>
    <dgm:pt modelId="{3D7437B3-D91B-4E45-8BC3-946462B56207}" type="pres">
      <dgm:prSet presAssocID="{BB628022-1040-4C6A-884C-D79D3AFB5002}" presName="conn" presStyleLbl="parChTrans1D2" presStyleIdx="0" presStyleCnt="1"/>
      <dgm:spPr/>
    </dgm:pt>
    <dgm:pt modelId="{B014B0AB-3F7D-49AF-A273-2E4F9853C6ED}" type="pres">
      <dgm:prSet presAssocID="{BB628022-1040-4C6A-884C-D79D3AFB5002}" presName="extraNode" presStyleLbl="node1" presStyleIdx="0" presStyleCnt="2"/>
      <dgm:spPr/>
    </dgm:pt>
    <dgm:pt modelId="{A8F965BF-28EB-4215-8F9F-AE1FAE6EA9E1}" type="pres">
      <dgm:prSet presAssocID="{BB628022-1040-4C6A-884C-D79D3AFB5002}" presName="dstNode" presStyleLbl="node1" presStyleIdx="0" presStyleCnt="2"/>
      <dgm:spPr/>
    </dgm:pt>
    <dgm:pt modelId="{D7B7B984-1144-4A68-AC16-03FFE10685FE}" type="pres">
      <dgm:prSet presAssocID="{6EBD3824-BB10-4D84-8664-6D3CD8E6A1B9}" presName="text_1" presStyleLbl="node1" presStyleIdx="0" presStyleCnt="2">
        <dgm:presLayoutVars>
          <dgm:bulletEnabled val="1"/>
        </dgm:presLayoutVars>
      </dgm:prSet>
      <dgm:spPr/>
    </dgm:pt>
    <dgm:pt modelId="{BDA52DFD-4728-4EB8-91BC-F4A9BA544C2D}" type="pres">
      <dgm:prSet presAssocID="{6EBD3824-BB10-4D84-8664-6D3CD8E6A1B9}" presName="accent_1" presStyleCnt="0"/>
      <dgm:spPr/>
    </dgm:pt>
    <dgm:pt modelId="{FAFE96C7-EEA7-4642-A609-A44F36BE8808}" type="pres">
      <dgm:prSet presAssocID="{6EBD3824-BB10-4D84-8664-6D3CD8E6A1B9}" presName="accentRepeatNode" presStyleLbl="solidFgAcc1" presStyleIdx="0" presStyleCnt="2"/>
      <dgm:spPr>
        <a:blipFill rotWithShape="0">
          <a:blip xmlns:r="http://schemas.openxmlformats.org/officeDocument/2006/relationships" r:embed="rId1"/>
          <a:stretch>
            <a:fillRect/>
          </a:stretch>
        </a:blipFill>
      </dgm:spPr>
    </dgm:pt>
    <dgm:pt modelId="{65CA3C02-4C14-469F-A30F-C6667634165A}" type="pres">
      <dgm:prSet presAssocID="{6FDC4231-973D-427C-9706-BCEFBA7337F7}" presName="text_2" presStyleLbl="node1" presStyleIdx="1" presStyleCnt="2">
        <dgm:presLayoutVars>
          <dgm:bulletEnabled val="1"/>
        </dgm:presLayoutVars>
      </dgm:prSet>
      <dgm:spPr/>
    </dgm:pt>
    <dgm:pt modelId="{D9E9B387-B922-4F68-BC11-702914FEBFCD}" type="pres">
      <dgm:prSet presAssocID="{6FDC4231-973D-427C-9706-BCEFBA7337F7}" presName="accent_2" presStyleCnt="0"/>
      <dgm:spPr/>
    </dgm:pt>
    <dgm:pt modelId="{56B68BD7-3D50-4A28-9EAB-AE015E4BF14F}" type="pres">
      <dgm:prSet presAssocID="{6FDC4231-973D-427C-9706-BCEFBA7337F7}" presName="accentRepeatNode" presStyleLbl="solidFgAcc1" presStyleIdx="1" presStyleCnt="2"/>
      <dgm:spPr>
        <a:solidFill>
          <a:schemeClr val="bg1">
            <a:alpha val="50000"/>
          </a:schemeClr>
        </a:solidFill>
      </dgm:spPr>
    </dgm:pt>
  </dgm:ptLst>
  <dgm:cxnLst>
    <dgm:cxn modelId="{8F7A4E28-AB9B-4681-AC2B-20C64876C907}" srcId="{BB628022-1040-4C6A-884C-D79D3AFB5002}" destId="{6FDC4231-973D-427C-9706-BCEFBA7337F7}" srcOrd="1" destOrd="0" parTransId="{3C63C50E-7FA3-4AC2-AA63-5D16649CA24B}" sibTransId="{114A533C-ADC6-4906-9FA1-C8232DE7F94C}"/>
    <dgm:cxn modelId="{83259340-48B0-4EF1-8B23-5412A7CA2F74}" type="presOf" srcId="{6EBD3824-BB10-4D84-8664-6D3CD8E6A1B9}" destId="{D7B7B984-1144-4A68-AC16-03FFE10685FE}" srcOrd="0" destOrd="0" presId="urn:microsoft.com/office/officeart/2008/layout/VerticalCurvedList"/>
    <dgm:cxn modelId="{D1F8284A-B50F-453A-9961-D9D77BC26678}" srcId="{BB628022-1040-4C6A-884C-D79D3AFB5002}" destId="{6EBD3824-BB10-4D84-8664-6D3CD8E6A1B9}" srcOrd="0" destOrd="0" parTransId="{CC738B81-6B3C-44DE-B282-1E040AE0A9E8}" sibTransId="{9429311A-9B21-42CC-A0F1-CB54748F123A}"/>
    <dgm:cxn modelId="{237CD54C-839F-4C7A-8B51-12A2C846DD13}" type="presOf" srcId="{BB628022-1040-4C6A-884C-D79D3AFB5002}" destId="{49B6A10C-EDBE-426C-AC32-8A9357938342}" srcOrd="0" destOrd="0" presId="urn:microsoft.com/office/officeart/2008/layout/VerticalCurvedList"/>
    <dgm:cxn modelId="{B6A6DCBE-19D1-4EB0-8D23-3653E1440997}" type="presOf" srcId="{6063394C-AE18-4F02-A315-973B19932AD8}" destId="{65CA3C02-4C14-469F-A30F-C6667634165A}" srcOrd="0" destOrd="1" presId="urn:microsoft.com/office/officeart/2008/layout/VerticalCurvedList"/>
    <dgm:cxn modelId="{F396E6C5-5C2E-4A6C-B27C-6B9470C7FE0D}" srcId="{6FDC4231-973D-427C-9706-BCEFBA7337F7}" destId="{6063394C-AE18-4F02-A315-973B19932AD8}" srcOrd="0" destOrd="0" parTransId="{9D636C26-2968-4120-8131-2141CDAB3ED1}" sibTransId="{382776D7-5782-4617-AF97-C1919CC048BB}"/>
    <dgm:cxn modelId="{C55045C9-1C57-4FA1-AC41-69F949CFB3E8}" type="presOf" srcId="{6FDC4231-973D-427C-9706-BCEFBA7337F7}" destId="{65CA3C02-4C14-469F-A30F-C6667634165A}" srcOrd="0" destOrd="0" presId="urn:microsoft.com/office/officeart/2008/layout/VerticalCurvedList"/>
    <dgm:cxn modelId="{E7274BE1-7BDE-4946-A4FC-DE7750A066C8}" type="presOf" srcId="{9429311A-9B21-42CC-A0F1-CB54748F123A}" destId="{3D7437B3-D91B-4E45-8BC3-946462B56207}" srcOrd="0" destOrd="0" presId="urn:microsoft.com/office/officeart/2008/layout/VerticalCurvedList"/>
    <dgm:cxn modelId="{90AB7A1A-E9FA-4B49-B9EF-37149DBC5DAE}" type="presParOf" srcId="{49B6A10C-EDBE-426C-AC32-8A9357938342}" destId="{CDCD7572-B396-40BE-8023-741438195B45}" srcOrd="0" destOrd="0" presId="urn:microsoft.com/office/officeart/2008/layout/VerticalCurvedList"/>
    <dgm:cxn modelId="{461CBBA1-C9B0-40A9-A6DB-FC6800E80614}" type="presParOf" srcId="{CDCD7572-B396-40BE-8023-741438195B45}" destId="{D8E10780-EF01-4762-8BDA-7111E0AD48BF}" srcOrd="0" destOrd="0" presId="urn:microsoft.com/office/officeart/2008/layout/VerticalCurvedList"/>
    <dgm:cxn modelId="{465B0CA6-D3BB-47AB-9E3B-AA097A8FD75F}" type="presParOf" srcId="{D8E10780-EF01-4762-8BDA-7111E0AD48BF}" destId="{0383B6F2-5660-48BA-902E-CBB492504B64}" srcOrd="0" destOrd="0" presId="urn:microsoft.com/office/officeart/2008/layout/VerticalCurvedList"/>
    <dgm:cxn modelId="{76B83111-ABE8-4ABA-A64B-8E8C86DA5216}" type="presParOf" srcId="{D8E10780-EF01-4762-8BDA-7111E0AD48BF}" destId="{3D7437B3-D91B-4E45-8BC3-946462B56207}" srcOrd="1" destOrd="0" presId="urn:microsoft.com/office/officeart/2008/layout/VerticalCurvedList"/>
    <dgm:cxn modelId="{D44A2D18-0A33-4049-A243-4812B786E150}" type="presParOf" srcId="{D8E10780-EF01-4762-8BDA-7111E0AD48BF}" destId="{B014B0AB-3F7D-49AF-A273-2E4F9853C6ED}" srcOrd="2" destOrd="0" presId="urn:microsoft.com/office/officeart/2008/layout/VerticalCurvedList"/>
    <dgm:cxn modelId="{F0B7DC75-64C9-4F12-8D60-8C1852305538}" type="presParOf" srcId="{D8E10780-EF01-4762-8BDA-7111E0AD48BF}" destId="{A8F965BF-28EB-4215-8F9F-AE1FAE6EA9E1}" srcOrd="3" destOrd="0" presId="urn:microsoft.com/office/officeart/2008/layout/VerticalCurvedList"/>
    <dgm:cxn modelId="{D5C7119D-7881-4E5C-8DE4-5EF51F6B04EC}" type="presParOf" srcId="{CDCD7572-B396-40BE-8023-741438195B45}" destId="{D7B7B984-1144-4A68-AC16-03FFE10685FE}" srcOrd="1" destOrd="0" presId="urn:microsoft.com/office/officeart/2008/layout/VerticalCurvedList"/>
    <dgm:cxn modelId="{409BCA50-EEA5-4C2D-9AC1-DF32F26DD574}" type="presParOf" srcId="{CDCD7572-B396-40BE-8023-741438195B45}" destId="{BDA52DFD-4728-4EB8-91BC-F4A9BA544C2D}" srcOrd="2" destOrd="0" presId="urn:microsoft.com/office/officeart/2008/layout/VerticalCurvedList"/>
    <dgm:cxn modelId="{B84B9C96-8870-4D0B-95AC-AFB50238AFFC}" type="presParOf" srcId="{BDA52DFD-4728-4EB8-91BC-F4A9BA544C2D}" destId="{FAFE96C7-EEA7-4642-A609-A44F36BE8808}" srcOrd="0" destOrd="0" presId="urn:microsoft.com/office/officeart/2008/layout/VerticalCurvedList"/>
    <dgm:cxn modelId="{C9FCF61B-1077-4372-ABEE-F48BA0DEA5CD}" type="presParOf" srcId="{CDCD7572-B396-40BE-8023-741438195B45}" destId="{65CA3C02-4C14-469F-A30F-C6667634165A}" srcOrd="3" destOrd="0" presId="urn:microsoft.com/office/officeart/2008/layout/VerticalCurvedList"/>
    <dgm:cxn modelId="{4F893CDB-286A-49C4-8930-11D047DC308A}" type="presParOf" srcId="{CDCD7572-B396-40BE-8023-741438195B45}" destId="{D9E9B387-B922-4F68-BC11-702914FEBFCD}" srcOrd="4" destOrd="0" presId="urn:microsoft.com/office/officeart/2008/layout/VerticalCurvedList"/>
    <dgm:cxn modelId="{B2622022-3744-4ECF-8059-71AB3780DF21}" type="presParOf" srcId="{D9E9B387-B922-4F68-BC11-702914FEBFCD}" destId="{56B68BD7-3D50-4A28-9EAB-AE015E4BF14F}" srcOrd="0" destOrd="0" presId="urn:microsoft.com/office/officeart/2008/layout/VerticalCurvedList"/>
  </dgm:cxnLst>
  <dgm:bg/>
  <dgm:whole/>
  <dgm:extLst>
    <a:ext uri="http://schemas.microsoft.com/office/drawing/2008/diagram">
      <dsp:dataModelExt xmlns:dsp="http://schemas.microsoft.com/office/drawing/2008/diagram" relId="rId6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BB628022-1040-4C6A-884C-D79D3AFB5002}" type="doc">
      <dgm:prSet loTypeId="urn:microsoft.com/office/officeart/2008/layout/VerticalCurvedList" loCatId="list" qsTypeId="urn:microsoft.com/office/officeart/2005/8/quickstyle/simple3" qsCatId="simple" csTypeId="urn:microsoft.com/office/officeart/2005/8/colors/accent2_3" csCatId="accent2" phldr="1"/>
      <dgm:spPr/>
      <dgm:t>
        <a:bodyPr/>
        <a:lstStyle/>
        <a:p>
          <a:endParaRPr lang="pl-PL"/>
        </a:p>
      </dgm:t>
    </dgm:pt>
    <dgm:pt modelId="{6FDC4231-973D-427C-9706-BCEFBA7337F7}">
      <dgm:prSet phldrT="[Tekst]" custT="1"/>
      <dgm:spPr>
        <a:solidFill>
          <a:schemeClr val="accent2">
            <a:lumMod val="20000"/>
            <a:lumOff val="80000"/>
            <a:alpha val="50000"/>
          </a:schemeClr>
        </a:solidFill>
        <a:effectLst>
          <a:softEdge rad="31750"/>
        </a:effectLst>
      </dgm:spPr>
      <dgm:t>
        <a:bodyPr/>
        <a:lstStyle/>
        <a:p>
          <a:pPr algn="l"/>
          <a:r>
            <a:rPr lang="pl-PL" sz="14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Nationwide juxtaposition</a:t>
          </a:r>
        </a:p>
        <a:p>
          <a:pPr algn="l"/>
          <a:r>
            <a:rPr lang="pl-PL" sz="105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Statistical analysis of wind projects in terms of stage of advancement</a:t>
          </a:r>
          <a:endParaRPr lang="pl-PL" sz="1050" b="1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1" tooltip=" "/>
          </dgm14:cNvPr>
        </a:ext>
      </dgm:extLst>
    </dgm:pt>
    <dgm:pt modelId="{3C63C50E-7FA3-4AC2-AA63-5D16649CA24B}" type="parTrans" cxnId="{8F7A4E28-AB9B-4681-AC2B-20C64876C907}">
      <dgm:prSet/>
      <dgm:spPr/>
      <dgm:t>
        <a:bodyPr/>
        <a:lstStyle/>
        <a:p>
          <a:endParaRPr lang="pl-PL" sz="14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114A533C-ADC6-4906-9FA1-C8232DE7F94C}" type="sibTrans" cxnId="{8F7A4E28-AB9B-4681-AC2B-20C64876C907}">
      <dgm:prSet/>
      <dgm:spPr/>
      <dgm:t>
        <a:bodyPr/>
        <a:lstStyle/>
        <a:p>
          <a:endParaRPr lang="pl-PL" sz="14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F1664325-DF4F-4830-A5DA-3077AD82C89A}">
      <dgm:prSet phldrT="[Tekst]" custT="1"/>
      <dgm:spPr>
        <a:solidFill>
          <a:schemeClr val="accent2">
            <a:lumMod val="20000"/>
            <a:lumOff val="80000"/>
            <a:alpha val="50000"/>
          </a:schemeClr>
        </a:solidFill>
        <a:ln>
          <a:noFill/>
        </a:ln>
      </dgm:spPr>
      <dgm:t>
        <a:bodyPr/>
        <a:lstStyle/>
        <a:p>
          <a:pPr algn="l"/>
          <a:endParaRPr lang="pl-PL" sz="1050" b="1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B67743B4-BC88-48AB-93CC-7B93895258EB}" type="parTrans" cxnId="{2F8D8E17-8B30-44C7-BBA6-1A8E5F978A12}">
      <dgm:prSet/>
      <dgm:spPr/>
      <dgm:t>
        <a:bodyPr/>
        <a:lstStyle/>
        <a:p>
          <a:endParaRPr lang="pl-PL"/>
        </a:p>
      </dgm:t>
    </dgm:pt>
    <dgm:pt modelId="{28EE7F3C-50CC-4A05-B492-33359E1FBE95}" type="sibTrans" cxnId="{2F8D8E17-8B30-44C7-BBA6-1A8E5F978A12}">
      <dgm:prSet/>
      <dgm:spPr/>
      <dgm:t>
        <a:bodyPr/>
        <a:lstStyle/>
        <a:p>
          <a:endParaRPr lang="pl-PL"/>
        </a:p>
      </dgm:t>
    </dgm:pt>
    <dgm:pt modelId="{4640858F-0A94-4BCA-949A-D552B575DEE5}">
      <dgm:prSet phldrT="[Tekst]" custT="1"/>
      <dgm:spPr>
        <a:solidFill>
          <a:schemeClr val="bg1">
            <a:alpha val="50000"/>
          </a:schemeClr>
        </a:solidFill>
      </dgm:spPr>
      <dgm:t>
        <a:bodyPr anchor="ctr"/>
        <a:lstStyle/>
        <a:p>
          <a:pPr algn="l"/>
          <a:endParaRPr lang="pl-PL" sz="1400" b="1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pPr algn="l"/>
          <a:r>
            <a:rPr lang="pl-PL" sz="14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List of wind projects</a:t>
          </a:r>
        </a:p>
        <a:p>
          <a:pPr algn="l"/>
          <a:r>
            <a:rPr lang="pl-PL" sz="105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Sheet contains detailed information about project, such as: localization, capacity, investor, dates of issue of: building permit, envinormental permit, connection conditions, connection agreement, e.t.c. </a:t>
          </a:r>
          <a:endParaRPr lang="pl-PL" sz="1050" b="1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2"/>
          </dgm14:cNvPr>
        </a:ext>
      </dgm:extLst>
    </dgm:pt>
    <dgm:pt modelId="{5EE1FEBE-0FE5-4D5D-9BD4-52C7A19DBC7D}" type="sibTrans" cxnId="{5010B98E-DCF1-423A-85C4-A444F114E897}">
      <dgm:prSet/>
      <dgm:spPr/>
      <dgm:t>
        <a:bodyPr/>
        <a:lstStyle/>
        <a:p>
          <a:endParaRPr lang="pl-PL" sz="14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CB6740B0-24FC-47BA-A84B-4C0A5BD093CD}" type="parTrans" cxnId="{5010B98E-DCF1-423A-85C4-A444F114E897}">
      <dgm:prSet/>
      <dgm:spPr/>
      <dgm:t>
        <a:bodyPr/>
        <a:lstStyle/>
        <a:p>
          <a:endParaRPr lang="pl-PL" sz="14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9974073D-D145-453B-BA15-AD8551F6EB2D}">
      <dgm:prSet phldrT="[Tekst]" custT="1"/>
      <dgm:spPr>
        <a:solidFill>
          <a:schemeClr val="bg1">
            <a:alpha val="50000"/>
          </a:schemeClr>
        </a:solidFill>
      </dgm:spPr>
      <dgm:t>
        <a:bodyPr anchor="ctr"/>
        <a:lstStyle/>
        <a:p>
          <a:pPr algn="l"/>
          <a:endParaRPr lang="pl-PL" sz="1050" b="1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</dgm:pt>
    <dgm:pt modelId="{C2952028-6B72-44FB-86C4-DDF60D5061F4}" type="parTrans" cxnId="{7D787571-B239-4467-B7A3-900D374211C8}">
      <dgm:prSet/>
      <dgm:spPr/>
      <dgm:t>
        <a:bodyPr/>
        <a:lstStyle/>
        <a:p>
          <a:endParaRPr lang="pl-PL"/>
        </a:p>
      </dgm:t>
    </dgm:pt>
    <dgm:pt modelId="{15FC860E-1D8F-4445-9916-2359B75536A8}" type="sibTrans" cxnId="{7D787571-B239-4467-B7A3-900D374211C8}">
      <dgm:prSet/>
      <dgm:spPr/>
      <dgm:t>
        <a:bodyPr/>
        <a:lstStyle/>
        <a:p>
          <a:endParaRPr lang="pl-PL"/>
        </a:p>
      </dgm:t>
    </dgm:pt>
    <dgm:pt modelId="{F793D889-3A45-4FFC-9B09-0C33086142DE}">
      <dgm:prSet phldrT="[Tekst]" custT="1"/>
      <dgm:spPr>
        <a:solidFill>
          <a:schemeClr val="accent2">
            <a:lumMod val="20000"/>
            <a:lumOff val="80000"/>
            <a:alpha val="50000"/>
          </a:schemeClr>
        </a:solidFill>
        <a:effectLst>
          <a:softEdge rad="31750"/>
        </a:effectLst>
      </dgm:spPr>
      <dgm:t>
        <a:bodyPr/>
        <a:lstStyle/>
        <a:p>
          <a:pPr algn="l"/>
          <a:r>
            <a:rPr lang="pl-PL" sz="14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Maps</a:t>
          </a:r>
        </a:p>
        <a:p>
          <a:pPr algn="l"/>
          <a:r>
            <a:rPr lang="pl-PL" sz="105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Distribution of wind projects on the map of Poland </a:t>
          </a:r>
          <a:endParaRPr lang="pl-PL" sz="1050" b="1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1" tooltip=" "/>
          </dgm14:cNvPr>
        </a:ext>
      </dgm:extLst>
    </dgm:pt>
    <dgm:pt modelId="{3C6B00E9-393B-437A-9F36-A30EC43055F5}" type="parTrans" cxnId="{5CA63BE8-C040-4FC9-A660-5682D3D8A61E}">
      <dgm:prSet/>
      <dgm:spPr/>
      <dgm:t>
        <a:bodyPr/>
        <a:lstStyle/>
        <a:p>
          <a:endParaRPr lang="pl-PL"/>
        </a:p>
      </dgm:t>
    </dgm:pt>
    <dgm:pt modelId="{E540A76B-4C11-4B30-B3D9-AB094F1A1E27}" type="sibTrans" cxnId="{5CA63BE8-C040-4FC9-A660-5682D3D8A61E}">
      <dgm:prSet/>
      <dgm:spPr/>
      <dgm:t>
        <a:bodyPr/>
        <a:lstStyle/>
        <a:p>
          <a:endParaRPr lang="pl-PL"/>
        </a:p>
      </dgm:t>
    </dgm:pt>
    <dgm:pt modelId="{240D39FC-3066-4BE1-A2C9-25D7EA48B268}">
      <dgm:prSet phldrT="[Tekst]" custT="1"/>
      <dgm:spPr>
        <a:solidFill>
          <a:schemeClr val="accent2">
            <a:lumMod val="20000"/>
            <a:lumOff val="80000"/>
            <a:alpha val="50000"/>
          </a:schemeClr>
        </a:solidFill>
        <a:effectLst>
          <a:softEdge rad="31750"/>
        </a:effectLst>
      </dgm:spPr>
      <dgm:t>
        <a:bodyPr/>
        <a:lstStyle/>
        <a:p>
          <a:pPr algn="l"/>
          <a:r>
            <a:rPr lang="pl-PL" sz="14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Offshore projects</a:t>
          </a:r>
        </a:p>
        <a:p>
          <a:pPr algn="l"/>
          <a:r>
            <a:rPr lang="pl-PL" sz="1050" b="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The list of planned wind farm projects' investments </a:t>
          </a:r>
          <a:endParaRPr lang="pl-PL" sz="1050" b="1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1" tooltip=" "/>
          </dgm14:cNvPr>
        </a:ext>
      </dgm:extLst>
    </dgm:pt>
    <dgm:pt modelId="{E0856E96-831F-4498-BC57-71364E15D84A}" type="parTrans" cxnId="{57E8E696-F363-4550-AEB2-8352FA01DC55}">
      <dgm:prSet/>
      <dgm:spPr/>
      <dgm:t>
        <a:bodyPr/>
        <a:lstStyle/>
        <a:p>
          <a:endParaRPr lang="pl-PL"/>
        </a:p>
      </dgm:t>
    </dgm:pt>
    <dgm:pt modelId="{B2A77E9C-2F69-4AE6-9DD9-C596BFBD7C97}" type="sibTrans" cxnId="{57E8E696-F363-4550-AEB2-8352FA01DC55}">
      <dgm:prSet/>
      <dgm:spPr/>
      <dgm:t>
        <a:bodyPr/>
        <a:lstStyle/>
        <a:p>
          <a:endParaRPr lang="pl-PL"/>
        </a:p>
      </dgm:t>
    </dgm:pt>
    <dgm:pt modelId="{9BF5D820-2246-4E1B-A2A8-A10BE5AB02E2}">
      <dgm:prSet phldrT="[Tekst]" custT="1"/>
      <dgm:spPr>
        <a:solidFill>
          <a:schemeClr val="accent2">
            <a:lumMod val="20000"/>
            <a:lumOff val="80000"/>
            <a:alpha val="50000"/>
          </a:schemeClr>
        </a:solidFill>
        <a:effectLst>
          <a:softEdge rad="31750"/>
        </a:effectLst>
      </dgm:spPr>
      <dgm:t>
        <a:bodyPr/>
        <a:lstStyle/>
        <a:p>
          <a:pPr algn="l"/>
          <a:r>
            <a:rPr lang="pl-PL" sz="1400" b="1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Projects from selected capacity range</a:t>
          </a:r>
        </a:p>
        <a:p>
          <a:pPr algn="l"/>
          <a:r>
            <a:rPr lang="pl-PL" sz="105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Statistical analysis of wind projects from a given capacity range</a:t>
          </a:r>
          <a:r>
            <a:rPr lang="pl-PL" sz="14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  </a:t>
          </a:r>
          <a:endParaRPr lang="pl-PL" sz="1050" b="1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gm:t>
      <dgm:extLst>
        <a:ext uri="{E40237B7-FDA0-4F09-8148-C483321AD2D9}">
          <dgm14:cNvPr xmlns:dgm14="http://schemas.microsoft.com/office/drawing/2010/diagram" id="0" name="">
            <a:hlinkClick xmlns:r="http://schemas.openxmlformats.org/officeDocument/2006/relationships" r:id="rId1" tooltip=" "/>
          </dgm14:cNvPr>
        </a:ext>
      </dgm:extLst>
    </dgm:pt>
    <dgm:pt modelId="{A0651DD3-2F0A-456D-82C8-C519BCEA4A2A}" type="sibTrans" cxnId="{9A56C2C9-AE7A-4BF4-AC3F-19FE28FDE584}">
      <dgm:prSet/>
      <dgm:spPr/>
      <dgm:t>
        <a:bodyPr/>
        <a:lstStyle/>
        <a:p>
          <a:endParaRPr lang="pl-PL"/>
        </a:p>
      </dgm:t>
    </dgm:pt>
    <dgm:pt modelId="{C8828C9C-816C-4EC3-A140-3E345DBC2265}" type="parTrans" cxnId="{9A56C2C9-AE7A-4BF4-AC3F-19FE28FDE584}">
      <dgm:prSet/>
      <dgm:spPr/>
      <dgm:t>
        <a:bodyPr/>
        <a:lstStyle/>
        <a:p>
          <a:endParaRPr lang="pl-PL"/>
        </a:p>
      </dgm:t>
    </dgm:pt>
    <dgm:pt modelId="{49B6A10C-EDBE-426C-AC32-8A9357938342}" type="pres">
      <dgm:prSet presAssocID="{BB628022-1040-4C6A-884C-D79D3AFB5002}" presName="Name0" presStyleCnt="0">
        <dgm:presLayoutVars>
          <dgm:chMax val="7"/>
          <dgm:chPref val="7"/>
          <dgm:dir val="rev"/>
        </dgm:presLayoutVars>
      </dgm:prSet>
      <dgm:spPr/>
    </dgm:pt>
    <dgm:pt modelId="{CDCD7572-B396-40BE-8023-741438195B45}" type="pres">
      <dgm:prSet presAssocID="{BB628022-1040-4C6A-884C-D79D3AFB5002}" presName="Name1" presStyleCnt="0"/>
      <dgm:spPr/>
    </dgm:pt>
    <dgm:pt modelId="{D8E10780-EF01-4762-8BDA-7111E0AD48BF}" type="pres">
      <dgm:prSet presAssocID="{BB628022-1040-4C6A-884C-D79D3AFB5002}" presName="cycle" presStyleCnt="0"/>
      <dgm:spPr/>
    </dgm:pt>
    <dgm:pt modelId="{0383B6F2-5660-48BA-902E-CBB492504B64}" type="pres">
      <dgm:prSet presAssocID="{BB628022-1040-4C6A-884C-D79D3AFB5002}" presName="srcNode" presStyleLbl="node1" presStyleIdx="0" presStyleCnt="5"/>
      <dgm:spPr/>
    </dgm:pt>
    <dgm:pt modelId="{3D7437B3-D91B-4E45-8BC3-946462B56207}" type="pres">
      <dgm:prSet presAssocID="{BB628022-1040-4C6A-884C-D79D3AFB5002}" presName="conn" presStyleLbl="parChTrans1D2" presStyleIdx="0" presStyleCnt="1"/>
      <dgm:spPr/>
    </dgm:pt>
    <dgm:pt modelId="{B014B0AB-3F7D-49AF-A273-2E4F9853C6ED}" type="pres">
      <dgm:prSet presAssocID="{BB628022-1040-4C6A-884C-D79D3AFB5002}" presName="extraNode" presStyleLbl="node1" presStyleIdx="0" presStyleCnt="5"/>
      <dgm:spPr/>
    </dgm:pt>
    <dgm:pt modelId="{A8F965BF-28EB-4215-8F9F-AE1FAE6EA9E1}" type="pres">
      <dgm:prSet presAssocID="{BB628022-1040-4C6A-884C-D79D3AFB5002}" presName="dstNode" presStyleLbl="node1" presStyleIdx="0" presStyleCnt="5"/>
      <dgm:spPr/>
    </dgm:pt>
    <dgm:pt modelId="{54E865DB-0B1C-4E97-90ED-B018888C3BE6}" type="pres">
      <dgm:prSet presAssocID="{4640858F-0A94-4BCA-949A-D552B575DEE5}" presName="text_1" presStyleLbl="node1" presStyleIdx="0" presStyleCnt="5" custScaleY="125622">
        <dgm:presLayoutVars>
          <dgm:bulletEnabled val="1"/>
        </dgm:presLayoutVars>
      </dgm:prSet>
      <dgm:spPr/>
    </dgm:pt>
    <dgm:pt modelId="{7C6E4A80-6A34-40A8-87CF-3E4D2AAC7321}" type="pres">
      <dgm:prSet presAssocID="{4640858F-0A94-4BCA-949A-D552B575DEE5}" presName="accent_1" presStyleCnt="0"/>
      <dgm:spPr/>
    </dgm:pt>
    <dgm:pt modelId="{595E3917-7F05-45BF-9A08-278731D2A949}" type="pres">
      <dgm:prSet presAssocID="{4640858F-0A94-4BCA-949A-D552B575DEE5}" presName="accentRepeatNode" presStyleLbl="solidFgAcc1" presStyleIdx="0" presStyleCnt="5"/>
      <dgm:spPr>
        <a:solidFill>
          <a:schemeClr val="accent2">
            <a:lumMod val="20000"/>
            <a:lumOff val="80000"/>
            <a:alpha val="50000"/>
          </a:schemeClr>
        </a:solidFill>
        <a:ln>
          <a:solidFill>
            <a:schemeClr val="accent2">
              <a:shade val="80000"/>
              <a:hueOff val="-11957"/>
              <a:satOff val="-1341"/>
              <a:lumOff val="8560"/>
            </a:schemeClr>
          </a:solidFill>
        </a:ln>
      </dgm:spPr>
    </dgm:pt>
    <dgm:pt modelId="{82405C8D-BEC0-48F6-8E82-45F4B4D23A7C}" type="pres">
      <dgm:prSet presAssocID="{6FDC4231-973D-427C-9706-BCEFBA7337F7}" presName="text_2" presStyleLbl="node1" presStyleIdx="1" presStyleCnt="5">
        <dgm:presLayoutVars>
          <dgm:bulletEnabled val="1"/>
        </dgm:presLayoutVars>
      </dgm:prSet>
      <dgm:spPr/>
    </dgm:pt>
    <dgm:pt modelId="{A914C4B8-221C-4A6E-8AE8-157D75299487}" type="pres">
      <dgm:prSet presAssocID="{6FDC4231-973D-427C-9706-BCEFBA7337F7}" presName="accent_2" presStyleCnt="0"/>
      <dgm:spPr/>
    </dgm:pt>
    <dgm:pt modelId="{56B68BD7-3D50-4A28-9EAB-AE015E4BF14F}" type="pres">
      <dgm:prSet presAssocID="{6FDC4231-973D-427C-9706-BCEFBA7337F7}" presName="accentRepeatNode" presStyleLbl="solidFgAcc1" presStyleIdx="1" presStyleCnt="5"/>
      <dgm:spPr>
        <a:solidFill>
          <a:schemeClr val="accent2">
            <a:lumMod val="20000"/>
            <a:lumOff val="80000"/>
            <a:alpha val="50000"/>
          </a:schemeClr>
        </a:solidFill>
      </dgm:spPr>
    </dgm:pt>
    <dgm:pt modelId="{53AA804E-110E-4D6D-8F71-F42993CBE0A7}" type="pres">
      <dgm:prSet presAssocID="{9BF5D820-2246-4E1B-A2A8-A10BE5AB02E2}" presName="text_3" presStyleLbl="node1" presStyleIdx="2" presStyleCnt="5">
        <dgm:presLayoutVars>
          <dgm:bulletEnabled val="1"/>
        </dgm:presLayoutVars>
      </dgm:prSet>
      <dgm:spPr/>
    </dgm:pt>
    <dgm:pt modelId="{665F77FA-64CF-4344-9928-E688D36ACA3C}" type="pres">
      <dgm:prSet presAssocID="{9BF5D820-2246-4E1B-A2A8-A10BE5AB02E2}" presName="accent_3" presStyleCnt="0"/>
      <dgm:spPr/>
    </dgm:pt>
    <dgm:pt modelId="{B5C1766F-3E8D-405E-AEA4-D7679341913B}" type="pres">
      <dgm:prSet presAssocID="{9BF5D820-2246-4E1B-A2A8-A10BE5AB02E2}" presName="accentRepeatNode" presStyleLbl="solidFgAcc1" presStyleIdx="2" presStyleCnt="5"/>
      <dgm:spPr>
        <a:solidFill>
          <a:schemeClr val="accent2">
            <a:lumMod val="20000"/>
            <a:lumOff val="80000"/>
            <a:alpha val="50000"/>
          </a:schemeClr>
        </a:solidFill>
      </dgm:spPr>
    </dgm:pt>
    <dgm:pt modelId="{E8804FA3-B26D-440D-9896-3724BA8AA47A}" type="pres">
      <dgm:prSet presAssocID="{F793D889-3A45-4FFC-9B09-0C33086142DE}" presName="text_4" presStyleLbl="node1" presStyleIdx="3" presStyleCnt="5">
        <dgm:presLayoutVars>
          <dgm:bulletEnabled val="1"/>
        </dgm:presLayoutVars>
      </dgm:prSet>
      <dgm:spPr/>
    </dgm:pt>
    <dgm:pt modelId="{C72102A6-ACE8-46A7-A31F-2A740E90DDF2}" type="pres">
      <dgm:prSet presAssocID="{F793D889-3A45-4FFC-9B09-0C33086142DE}" presName="accent_4" presStyleCnt="0"/>
      <dgm:spPr/>
    </dgm:pt>
    <dgm:pt modelId="{A30100EE-C5AA-460E-9C01-19593DA7C3AE}" type="pres">
      <dgm:prSet presAssocID="{F793D889-3A45-4FFC-9B09-0C33086142DE}" presName="accentRepeatNode" presStyleLbl="solidFgAcc1" presStyleIdx="3" presStyleCnt="5"/>
      <dgm:spPr>
        <a:solidFill>
          <a:schemeClr val="accent2">
            <a:lumMod val="20000"/>
            <a:lumOff val="80000"/>
            <a:alpha val="50000"/>
          </a:schemeClr>
        </a:solidFill>
      </dgm:spPr>
    </dgm:pt>
    <dgm:pt modelId="{A83E6738-F250-4E05-AA93-349F7B0D87BE}" type="pres">
      <dgm:prSet presAssocID="{240D39FC-3066-4BE1-A2C9-25D7EA48B268}" presName="text_5" presStyleLbl="node1" presStyleIdx="4" presStyleCnt="5">
        <dgm:presLayoutVars>
          <dgm:bulletEnabled val="1"/>
        </dgm:presLayoutVars>
      </dgm:prSet>
      <dgm:spPr/>
    </dgm:pt>
    <dgm:pt modelId="{E85ECBF6-4C6A-4AC3-B690-4F681D656449}" type="pres">
      <dgm:prSet presAssocID="{240D39FC-3066-4BE1-A2C9-25D7EA48B268}" presName="accent_5" presStyleCnt="0"/>
      <dgm:spPr/>
    </dgm:pt>
    <dgm:pt modelId="{11CE761E-6DB5-4D41-BEB5-1426B468E403}" type="pres">
      <dgm:prSet presAssocID="{240D39FC-3066-4BE1-A2C9-25D7EA48B268}" presName="accentRepeatNode" presStyleLbl="solidFgAcc1" presStyleIdx="4" presStyleCnt="5"/>
      <dgm:spPr>
        <a:solidFill>
          <a:schemeClr val="accent2">
            <a:lumMod val="20000"/>
            <a:lumOff val="80000"/>
            <a:alpha val="50000"/>
          </a:schemeClr>
        </a:solidFill>
      </dgm:spPr>
    </dgm:pt>
  </dgm:ptLst>
  <dgm:cxnLst>
    <dgm:cxn modelId="{E36C2507-9D8A-476C-AB3C-0975BEAC5614}" type="presOf" srcId="{F1664325-DF4F-4830-A5DA-3077AD82C89A}" destId="{54E865DB-0B1C-4E97-90ED-B018888C3BE6}" srcOrd="0" destOrd="2" presId="urn:microsoft.com/office/officeart/2008/layout/VerticalCurvedList"/>
    <dgm:cxn modelId="{2F8D8E17-8B30-44C7-BBA6-1A8E5F978A12}" srcId="{9974073D-D145-453B-BA15-AD8551F6EB2D}" destId="{F1664325-DF4F-4830-A5DA-3077AD82C89A}" srcOrd="0" destOrd="0" parTransId="{B67743B4-BC88-48AB-93CC-7B93895258EB}" sibTransId="{28EE7F3C-50CC-4A05-B492-33359E1FBE95}"/>
    <dgm:cxn modelId="{C75FFF22-15D8-4A66-AF88-3D2A248F16A0}" type="presOf" srcId="{28EE7F3C-50CC-4A05-B492-33359E1FBE95}" destId="{3D7437B3-D91B-4E45-8BC3-946462B56207}" srcOrd="0" destOrd="0" presId="urn:microsoft.com/office/officeart/2008/layout/VerticalCurvedList"/>
    <dgm:cxn modelId="{8F7A4E28-AB9B-4681-AC2B-20C64876C907}" srcId="{BB628022-1040-4C6A-884C-D79D3AFB5002}" destId="{6FDC4231-973D-427C-9706-BCEFBA7337F7}" srcOrd="1" destOrd="0" parTransId="{3C63C50E-7FA3-4AC2-AA63-5D16649CA24B}" sibTransId="{114A533C-ADC6-4906-9FA1-C8232DE7F94C}"/>
    <dgm:cxn modelId="{5F75B32F-9657-4E22-B269-D211E791559F}" type="presOf" srcId="{9974073D-D145-453B-BA15-AD8551F6EB2D}" destId="{54E865DB-0B1C-4E97-90ED-B018888C3BE6}" srcOrd="0" destOrd="1" presId="urn:microsoft.com/office/officeart/2008/layout/VerticalCurvedList"/>
    <dgm:cxn modelId="{23803837-1123-4BAF-A218-EBEA00DB95DD}" type="presOf" srcId="{6FDC4231-973D-427C-9706-BCEFBA7337F7}" destId="{82405C8D-BEC0-48F6-8E82-45F4B4D23A7C}" srcOrd="0" destOrd="0" presId="urn:microsoft.com/office/officeart/2008/layout/VerticalCurvedList"/>
    <dgm:cxn modelId="{052AD56B-1D10-4780-8D7F-0FE685ADB055}" type="presOf" srcId="{9BF5D820-2246-4E1B-A2A8-A10BE5AB02E2}" destId="{53AA804E-110E-4D6D-8F71-F42993CBE0A7}" srcOrd="0" destOrd="0" presId="urn:microsoft.com/office/officeart/2008/layout/VerticalCurvedList"/>
    <dgm:cxn modelId="{7D787571-B239-4467-B7A3-900D374211C8}" srcId="{4640858F-0A94-4BCA-949A-D552B575DEE5}" destId="{9974073D-D145-453B-BA15-AD8551F6EB2D}" srcOrd="0" destOrd="0" parTransId="{C2952028-6B72-44FB-86C4-DDF60D5061F4}" sibTransId="{15FC860E-1D8F-4445-9916-2359B75536A8}"/>
    <dgm:cxn modelId="{C0C8F68B-F39D-4E6E-A5FA-79A4EF355984}" type="presOf" srcId="{BB628022-1040-4C6A-884C-D79D3AFB5002}" destId="{49B6A10C-EDBE-426C-AC32-8A9357938342}" srcOrd="0" destOrd="0" presId="urn:microsoft.com/office/officeart/2008/layout/VerticalCurvedList"/>
    <dgm:cxn modelId="{5010B98E-DCF1-423A-85C4-A444F114E897}" srcId="{BB628022-1040-4C6A-884C-D79D3AFB5002}" destId="{4640858F-0A94-4BCA-949A-D552B575DEE5}" srcOrd="0" destOrd="0" parTransId="{CB6740B0-24FC-47BA-A84B-4C0A5BD093CD}" sibTransId="{5EE1FEBE-0FE5-4D5D-9BD4-52C7A19DBC7D}"/>
    <dgm:cxn modelId="{57E8E696-F363-4550-AEB2-8352FA01DC55}" srcId="{BB628022-1040-4C6A-884C-D79D3AFB5002}" destId="{240D39FC-3066-4BE1-A2C9-25D7EA48B268}" srcOrd="4" destOrd="0" parTransId="{E0856E96-831F-4498-BC57-71364E15D84A}" sibTransId="{B2A77E9C-2F69-4AE6-9DD9-C596BFBD7C97}"/>
    <dgm:cxn modelId="{C8B9EDA1-D073-4BC6-B2E9-962A741F9981}" type="presOf" srcId="{240D39FC-3066-4BE1-A2C9-25D7EA48B268}" destId="{A83E6738-F250-4E05-AA93-349F7B0D87BE}" srcOrd="0" destOrd="0" presId="urn:microsoft.com/office/officeart/2008/layout/VerticalCurvedList"/>
    <dgm:cxn modelId="{9A56C2C9-AE7A-4BF4-AC3F-19FE28FDE584}" srcId="{BB628022-1040-4C6A-884C-D79D3AFB5002}" destId="{9BF5D820-2246-4E1B-A2A8-A10BE5AB02E2}" srcOrd="2" destOrd="0" parTransId="{C8828C9C-816C-4EC3-A140-3E345DBC2265}" sibTransId="{A0651DD3-2F0A-456D-82C8-C519BCEA4A2A}"/>
    <dgm:cxn modelId="{2670A2D2-81BB-42E3-A699-85920EC1699F}" type="presOf" srcId="{F793D889-3A45-4FFC-9B09-0C33086142DE}" destId="{E8804FA3-B26D-440D-9896-3724BA8AA47A}" srcOrd="0" destOrd="0" presId="urn:microsoft.com/office/officeart/2008/layout/VerticalCurvedList"/>
    <dgm:cxn modelId="{9EB8D9E2-42D8-4EF8-8001-7205E5CECAE0}" type="presOf" srcId="{4640858F-0A94-4BCA-949A-D552B575DEE5}" destId="{54E865DB-0B1C-4E97-90ED-B018888C3BE6}" srcOrd="0" destOrd="0" presId="urn:microsoft.com/office/officeart/2008/layout/VerticalCurvedList"/>
    <dgm:cxn modelId="{5CA63BE8-C040-4FC9-A660-5682D3D8A61E}" srcId="{BB628022-1040-4C6A-884C-D79D3AFB5002}" destId="{F793D889-3A45-4FFC-9B09-0C33086142DE}" srcOrd="3" destOrd="0" parTransId="{3C6B00E9-393B-437A-9F36-A30EC43055F5}" sibTransId="{E540A76B-4C11-4B30-B3D9-AB094F1A1E27}"/>
    <dgm:cxn modelId="{8D4F8319-65B3-44C5-9B22-3189E22D0D02}" type="presParOf" srcId="{49B6A10C-EDBE-426C-AC32-8A9357938342}" destId="{CDCD7572-B396-40BE-8023-741438195B45}" srcOrd="0" destOrd="0" presId="urn:microsoft.com/office/officeart/2008/layout/VerticalCurvedList"/>
    <dgm:cxn modelId="{5B172041-6F6D-4BAC-93C4-B9262B0C0AA5}" type="presParOf" srcId="{CDCD7572-B396-40BE-8023-741438195B45}" destId="{D8E10780-EF01-4762-8BDA-7111E0AD48BF}" srcOrd="0" destOrd="0" presId="urn:microsoft.com/office/officeart/2008/layout/VerticalCurvedList"/>
    <dgm:cxn modelId="{FCA0D2E5-416F-46A9-A4AE-66FC95005CE5}" type="presParOf" srcId="{D8E10780-EF01-4762-8BDA-7111E0AD48BF}" destId="{0383B6F2-5660-48BA-902E-CBB492504B64}" srcOrd="0" destOrd="0" presId="urn:microsoft.com/office/officeart/2008/layout/VerticalCurvedList"/>
    <dgm:cxn modelId="{5FD65E4D-8E44-403C-B642-140D515B23C5}" type="presParOf" srcId="{D8E10780-EF01-4762-8BDA-7111E0AD48BF}" destId="{3D7437B3-D91B-4E45-8BC3-946462B56207}" srcOrd="1" destOrd="0" presId="urn:microsoft.com/office/officeart/2008/layout/VerticalCurvedList"/>
    <dgm:cxn modelId="{0751CCF6-9291-4C4C-A59B-8B48758CDFAA}" type="presParOf" srcId="{D8E10780-EF01-4762-8BDA-7111E0AD48BF}" destId="{B014B0AB-3F7D-49AF-A273-2E4F9853C6ED}" srcOrd="2" destOrd="0" presId="urn:microsoft.com/office/officeart/2008/layout/VerticalCurvedList"/>
    <dgm:cxn modelId="{ACDDD48B-B50B-4054-8B96-D94A234F78B6}" type="presParOf" srcId="{D8E10780-EF01-4762-8BDA-7111E0AD48BF}" destId="{A8F965BF-28EB-4215-8F9F-AE1FAE6EA9E1}" srcOrd="3" destOrd="0" presId="urn:microsoft.com/office/officeart/2008/layout/VerticalCurvedList"/>
    <dgm:cxn modelId="{C36C23F4-2EDD-4B05-93AF-ABEDB4C598D1}" type="presParOf" srcId="{CDCD7572-B396-40BE-8023-741438195B45}" destId="{54E865DB-0B1C-4E97-90ED-B018888C3BE6}" srcOrd="1" destOrd="0" presId="urn:microsoft.com/office/officeart/2008/layout/VerticalCurvedList"/>
    <dgm:cxn modelId="{D786EEB4-BA67-4A51-98F4-628C1C7B9166}" type="presParOf" srcId="{CDCD7572-B396-40BE-8023-741438195B45}" destId="{7C6E4A80-6A34-40A8-87CF-3E4D2AAC7321}" srcOrd="2" destOrd="0" presId="urn:microsoft.com/office/officeart/2008/layout/VerticalCurvedList"/>
    <dgm:cxn modelId="{C6B44008-4AB1-4BE7-BCFD-01A890F2FB84}" type="presParOf" srcId="{7C6E4A80-6A34-40A8-87CF-3E4D2AAC7321}" destId="{595E3917-7F05-45BF-9A08-278731D2A949}" srcOrd="0" destOrd="0" presId="urn:microsoft.com/office/officeart/2008/layout/VerticalCurvedList"/>
    <dgm:cxn modelId="{BF49478A-C403-4B8B-ADAA-C0A758F50969}" type="presParOf" srcId="{CDCD7572-B396-40BE-8023-741438195B45}" destId="{82405C8D-BEC0-48F6-8E82-45F4B4D23A7C}" srcOrd="3" destOrd="0" presId="urn:microsoft.com/office/officeart/2008/layout/VerticalCurvedList"/>
    <dgm:cxn modelId="{C5D454EC-CC61-4D33-B240-4B3F5A092D09}" type="presParOf" srcId="{CDCD7572-B396-40BE-8023-741438195B45}" destId="{A914C4B8-221C-4A6E-8AE8-157D75299487}" srcOrd="4" destOrd="0" presId="urn:microsoft.com/office/officeart/2008/layout/VerticalCurvedList"/>
    <dgm:cxn modelId="{ADDF999B-9C85-4B06-85D6-E329B98976B6}" type="presParOf" srcId="{A914C4B8-221C-4A6E-8AE8-157D75299487}" destId="{56B68BD7-3D50-4A28-9EAB-AE015E4BF14F}" srcOrd="0" destOrd="0" presId="urn:microsoft.com/office/officeart/2008/layout/VerticalCurvedList"/>
    <dgm:cxn modelId="{74781715-1AE7-450D-A1AA-B301EA4080AA}" type="presParOf" srcId="{CDCD7572-B396-40BE-8023-741438195B45}" destId="{53AA804E-110E-4D6D-8F71-F42993CBE0A7}" srcOrd="5" destOrd="0" presId="urn:microsoft.com/office/officeart/2008/layout/VerticalCurvedList"/>
    <dgm:cxn modelId="{48156D5D-DC43-49AA-9DF4-F7174A75A434}" type="presParOf" srcId="{CDCD7572-B396-40BE-8023-741438195B45}" destId="{665F77FA-64CF-4344-9928-E688D36ACA3C}" srcOrd="6" destOrd="0" presId="urn:microsoft.com/office/officeart/2008/layout/VerticalCurvedList"/>
    <dgm:cxn modelId="{D7FB413B-65AB-4DFF-B27E-16F4963EE863}" type="presParOf" srcId="{665F77FA-64CF-4344-9928-E688D36ACA3C}" destId="{B5C1766F-3E8D-405E-AEA4-D7679341913B}" srcOrd="0" destOrd="0" presId="urn:microsoft.com/office/officeart/2008/layout/VerticalCurvedList"/>
    <dgm:cxn modelId="{55F26419-A504-4228-AC83-0669C18E364D}" type="presParOf" srcId="{CDCD7572-B396-40BE-8023-741438195B45}" destId="{E8804FA3-B26D-440D-9896-3724BA8AA47A}" srcOrd="7" destOrd="0" presId="urn:microsoft.com/office/officeart/2008/layout/VerticalCurvedList"/>
    <dgm:cxn modelId="{D6A1E736-57C7-4DC7-8014-FA568794DAE8}" type="presParOf" srcId="{CDCD7572-B396-40BE-8023-741438195B45}" destId="{C72102A6-ACE8-46A7-A31F-2A740E90DDF2}" srcOrd="8" destOrd="0" presId="urn:microsoft.com/office/officeart/2008/layout/VerticalCurvedList"/>
    <dgm:cxn modelId="{48096DBF-698C-4364-BEAC-923B1CB78286}" type="presParOf" srcId="{C72102A6-ACE8-46A7-A31F-2A740E90DDF2}" destId="{A30100EE-C5AA-460E-9C01-19593DA7C3AE}" srcOrd="0" destOrd="0" presId="urn:microsoft.com/office/officeart/2008/layout/VerticalCurvedList"/>
    <dgm:cxn modelId="{92F63057-75F3-4AB0-8CD9-F8E9CAA2ED22}" type="presParOf" srcId="{CDCD7572-B396-40BE-8023-741438195B45}" destId="{A83E6738-F250-4E05-AA93-349F7B0D87BE}" srcOrd="9" destOrd="0" presId="urn:microsoft.com/office/officeart/2008/layout/VerticalCurvedList"/>
    <dgm:cxn modelId="{07E329D2-E2A6-49DD-87A7-0B249B8D5E0C}" type="presParOf" srcId="{CDCD7572-B396-40BE-8023-741438195B45}" destId="{E85ECBF6-4C6A-4AC3-B690-4F681D656449}" srcOrd="10" destOrd="0" presId="urn:microsoft.com/office/officeart/2008/layout/VerticalCurvedList"/>
    <dgm:cxn modelId="{4244CA6E-DB7E-4632-82A6-CCD7F547F1AC}" type="presParOf" srcId="{E85ECBF6-4C6A-4AC3-B690-4F681D656449}" destId="{11CE761E-6DB5-4D41-BEB5-1426B468E403}" srcOrd="0" destOrd="0" presId="urn:microsoft.com/office/officeart/2008/layout/VerticalCurvedList"/>
  </dgm:cxnLst>
  <dgm:bg/>
  <dgm:whole/>
  <dgm:extLst>
    <a:ext uri="http://schemas.microsoft.com/office/drawing/2008/diagram">
      <dsp:dataModelExt xmlns:dsp="http://schemas.microsoft.com/office/drawing/2008/diagram" relId="rId1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7437B3-D91B-4E45-8BC3-946462B56207}">
      <dsp:nvSpPr>
        <dsp:cNvPr id="0" name=""/>
        <dsp:cNvSpPr/>
      </dsp:nvSpPr>
      <dsp:spPr>
        <a:xfrm>
          <a:off x="-4905784" y="-757379"/>
          <a:ext cx="5886734" cy="5886734"/>
        </a:xfrm>
        <a:prstGeom prst="blockArc">
          <a:avLst>
            <a:gd name="adj1" fmla="val 18900000"/>
            <a:gd name="adj2" fmla="val 2700000"/>
            <a:gd name="adj3" fmla="val 367"/>
          </a:avLst>
        </a:prstGeom>
        <a:noFill/>
        <a:ln w="25400" cap="flat" cmpd="sng" algn="ctr">
          <a:solidFill>
            <a:schemeClr val="accent2">
              <a:tint val="99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D7B7B984-1144-4A68-AC16-03FFE10685FE}">
      <dsp:nvSpPr>
        <dsp:cNvPr id="0" name=""/>
        <dsp:cNvSpPr/>
      </dsp:nvSpPr>
      <dsp:spPr>
        <a:xfrm>
          <a:off x="803678" y="624580"/>
          <a:ext cx="5202584" cy="1248985"/>
        </a:xfrm>
        <a:prstGeom prst="rect">
          <a:avLst/>
        </a:prstGeom>
        <a:solidFill>
          <a:schemeClr val="bg1">
            <a:alpha val="50000"/>
          </a:schemeClr>
        </a:solidFill>
        <a:ln>
          <a:noFill/>
        </a:ln>
        <a:effectLst>
          <a:softEdge rad="31750"/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991382" tIns="35560" rIns="35560" bIns="35560" numCol="1" spcCol="1270" anchor="ctr" anchorCtr="0">
          <a:noAutofit/>
        </a:bodyPr>
        <a:lstStyle/>
        <a:p>
          <a:pPr marL="0" lvl="0" indent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4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525 wind projects of total capacity of 5,1 GW with issue grid connection conditions </a:t>
          </a:r>
        </a:p>
      </dsp:txBody>
      <dsp:txXfrm>
        <a:off x="803678" y="624580"/>
        <a:ext cx="5202584" cy="1248985"/>
      </dsp:txXfrm>
    </dsp:sp>
    <dsp:sp modelId="{FAFE96C7-EEA7-4642-A609-A44F36BE8808}">
      <dsp:nvSpPr>
        <dsp:cNvPr id="0" name=""/>
        <dsp:cNvSpPr/>
      </dsp:nvSpPr>
      <dsp:spPr>
        <a:xfrm>
          <a:off x="23062" y="468457"/>
          <a:ext cx="1561232" cy="1561232"/>
        </a:xfrm>
        <a:prstGeom prst="ellipse">
          <a:avLst/>
        </a:prstGeom>
        <a:blipFill rotWithShape="0">
          <a:blip xmlns:r="http://schemas.openxmlformats.org/officeDocument/2006/relationships" r:embed="rId1"/>
          <a:stretch>
            <a:fillRect/>
          </a:stretch>
        </a:blipFill>
        <a:ln w="9525" cap="flat" cmpd="sng" algn="ctr">
          <a:solidFill>
            <a:schemeClr val="accent2">
              <a:shade val="8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2">
          <a:scrgbClr r="0" g="0" b="0"/>
        </a:fillRef>
        <a:effectRef idx="0">
          <a:scrgbClr r="0" g="0" b="0"/>
        </a:effectRef>
        <a:fontRef idx="minor"/>
      </dsp:style>
    </dsp:sp>
    <dsp:sp modelId="{65CA3C02-4C14-469F-A30F-C6667634165A}">
      <dsp:nvSpPr>
        <dsp:cNvPr id="0" name=""/>
        <dsp:cNvSpPr/>
      </dsp:nvSpPr>
      <dsp:spPr>
        <a:xfrm>
          <a:off x="803678" y="2498408"/>
          <a:ext cx="5202584" cy="1248985"/>
        </a:xfrm>
        <a:prstGeom prst="rect">
          <a:avLst/>
        </a:prstGeom>
        <a:solidFill>
          <a:schemeClr val="bg1">
            <a:alpha val="50000"/>
          </a:schemeClr>
        </a:solidFill>
        <a:ln>
          <a:noFill/>
        </a:ln>
        <a:effectLst>
          <a:softEdge rad="31750"/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991382" tIns="35560" rIns="35560" bIns="3556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l-PL" sz="1400" b="1" kern="12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6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209 projects with recognized investor</a:t>
          </a:r>
        </a:p>
        <a:p>
          <a:pPr marL="114300" lvl="1" indent="-114300" algn="l" defTabSz="6223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endParaRPr lang="pl-PL" sz="1400" b="1" kern="12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sp:txBody>
      <dsp:txXfrm>
        <a:off x="803678" y="2498408"/>
        <a:ext cx="5202584" cy="1248985"/>
      </dsp:txXfrm>
    </dsp:sp>
    <dsp:sp modelId="{56B68BD7-3D50-4A28-9EAB-AE015E4BF14F}">
      <dsp:nvSpPr>
        <dsp:cNvPr id="0" name=""/>
        <dsp:cNvSpPr/>
      </dsp:nvSpPr>
      <dsp:spPr>
        <a:xfrm>
          <a:off x="23062" y="2342285"/>
          <a:ext cx="1561232" cy="1561232"/>
        </a:xfrm>
        <a:prstGeom prst="ellipse">
          <a:avLst/>
        </a:prstGeom>
        <a:solidFill>
          <a:schemeClr val="bg1">
            <a:alpha val="50000"/>
          </a:schemeClr>
        </a:solidFill>
        <a:ln w="9525" cap="flat" cmpd="sng" algn="ctr">
          <a:solidFill>
            <a:schemeClr val="accent2">
              <a:shade val="80000"/>
              <a:hueOff val="-35872"/>
              <a:satOff val="-4024"/>
              <a:lumOff val="2568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2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7437B3-D91B-4E45-8BC3-946462B56207}">
      <dsp:nvSpPr>
        <dsp:cNvPr id="0" name=""/>
        <dsp:cNvSpPr/>
      </dsp:nvSpPr>
      <dsp:spPr>
        <a:xfrm>
          <a:off x="4955348" y="-1101422"/>
          <a:ext cx="8575070" cy="8575070"/>
        </a:xfrm>
        <a:prstGeom prst="blockArc">
          <a:avLst>
            <a:gd name="adj1" fmla="val 8100000"/>
            <a:gd name="adj2" fmla="val 13500000"/>
            <a:gd name="adj3" fmla="val 252"/>
          </a:avLst>
        </a:prstGeom>
        <a:noFill/>
        <a:ln w="25400" cap="flat" cmpd="sng" algn="ctr">
          <a:solidFill>
            <a:schemeClr val="accent2">
              <a:tint val="99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54E865DB-0B1C-4E97-90ED-B018888C3BE6}">
      <dsp:nvSpPr>
        <dsp:cNvPr id="0" name=""/>
        <dsp:cNvSpPr/>
      </dsp:nvSpPr>
      <dsp:spPr>
        <a:xfrm>
          <a:off x="91642" y="296060"/>
          <a:ext cx="5635124" cy="1000934"/>
        </a:xfrm>
        <a:prstGeom prst="rect">
          <a:avLst/>
        </a:prstGeom>
        <a:solidFill>
          <a:schemeClr val="bg1">
            <a:alpha val="50000"/>
          </a:schemeClr>
        </a:solidFill>
        <a:ln>
          <a:noFill/>
        </a:ln>
        <a:effectLst>
          <a:outerShdw blurRad="40000" dist="20000" dir="5400000" rotWithShape="0">
            <a:srgbClr val="000000">
              <a:alpha val="38000"/>
            </a:srgbClr>
          </a:outerShdw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35560" tIns="35560" rIns="632447" bIns="35560" numCol="1" spcCol="1270" anchor="ctr" anchorCtr="0">
          <a:noAutofit/>
        </a:bodyPr>
        <a:lstStyle/>
        <a:p>
          <a:pPr marL="0" lvl="0" indent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pl-PL" sz="1400" b="1" kern="12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pPr marL="0" lvl="0" indent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4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List of wind projects</a:t>
          </a:r>
        </a:p>
        <a:p>
          <a:pPr marL="0" lvl="0" indent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050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Sheet contains detailed information about project, such as: localization, capacity, investor, dates of issue of: building permit, envinormental permit, connection conditions, connection agreement, e.t.c. </a:t>
          </a:r>
          <a:endParaRPr lang="pl-PL" sz="1050" b="1" kern="12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pPr marL="57150" lvl="1" indent="-57150" algn="l" defTabSz="466725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endParaRPr lang="pl-PL" sz="1050" b="1" kern="12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pPr marL="114300" lvl="2" indent="-57150" algn="l" defTabSz="466725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endParaRPr lang="pl-PL" sz="1050" b="1" kern="12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sp:txBody>
      <dsp:txXfrm>
        <a:off x="91642" y="296060"/>
        <a:ext cx="5635124" cy="1000934"/>
      </dsp:txXfrm>
    </dsp:sp>
    <dsp:sp modelId="{595E3917-7F05-45BF-9A08-278731D2A949}">
      <dsp:nvSpPr>
        <dsp:cNvPr id="0" name=""/>
        <dsp:cNvSpPr/>
      </dsp:nvSpPr>
      <dsp:spPr>
        <a:xfrm>
          <a:off x="5228777" y="298538"/>
          <a:ext cx="995978" cy="995978"/>
        </a:xfrm>
        <a:prstGeom prst="ellipse">
          <a:avLst/>
        </a:prstGeom>
        <a:solidFill>
          <a:schemeClr val="accent2">
            <a:lumMod val="20000"/>
            <a:lumOff val="80000"/>
            <a:alpha val="50000"/>
          </a:schemeClr>
        </a:solidFill>
        <a:ln w="9525" cap="flat" cmpd="sng" algn="ctr">
          <a:solidFill>
            <a:schemeClr val="accent2">
              <a:shade val="80000"/>
              <a:hueOff val="-11957"/>
              <a:satOff val="-1341"/>
              <a:lumOff val="8560"/>
            </a:schemeClr>
          </a:solidFill>
          <a:prstDash val="solid"/>
        </a:ln>
        <a:effectLst/>
      </dsp:spPr>
      <dsp:style>
        <a:lnRef idx="1">
          <a:scrgbClr r="0" g="0" b="0"/>
        </a:lnRef>
        <a:fillRef idx="2">
          <a:scrgbClr r="0" g="0" b="0"/>
        </a:fillRef>
        <a:effectRef idx="0">
          <a:scrgbClr r="0" g="0" b="0"/>
        </a:effectRef>
        <a:fontRef idx="minor"/>
      </dsp:style>
    </dsp:sp>
    <dsp:sp modelId="{82405C8D-BEC0-48F6-8E82-45F4B4D23A7C}">
      <dsp:nvSpPr>
        <dsp:cNvPr id="0" name=""/>
        <dsp:cNvSpPr/>
      </dsp:nvSpPr>
      <dsp:spPr>
        <a:xfrm>
          <a:off x="91642" y="1592928"/>
          <a:ext cx="5064172" cy="796783"/>
        </a:xfrm>
        <a:prstGeom prst="rect">
          <a:avLst/>
        </a:prstGeom>
        <a:solidFill>
          <a:schemeClr val="accent2">
            <a:lumMod val="20000"/>
            <a:lumOff val="80000"/>
            <a:alpha val="50000"/>
          </a:schemeClr>
        </a:solidFill>
        <a:ln>
          <a:noFill/>
        </a:ln>
        <a:effectLst>
          <a:softEdge rad="31750"/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35560" tIns="35560" rIns="632447" bIns="35560" numCol="1" spcCol="1270" anchor="ctr" anchorCtr="0">
          <a:noAutofit/>
        </a:bodyPr>
        <a:lstStyle/>
        <a:p>
          <a:pPr marL="0" lvl="0" indent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4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Nationwide juxtaposition</a:t>
          </a:r>
        </a:p>
        <a:p>
          <a:pPr marL="0" lvl="0" indent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050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Statistical analysis of wind projects in terms of stage of advancement</a:t>
          </a:r>
          <a:endParaRPr lang="pl-PL" sz="1050" b="1" kern="12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sp:txBody>
      <dsp:txXfrm>
        <a:off x="91642" y="1592928"/>
        <a:ext cx="5064172" cy="796783"/>
      </dsp:txXfrm>
    </dsp:sp>
    <dsp:sp modelId="{56B68BD7-3D50-4A28-9EAB-AE015E4BF14F}">
      <dsp:nvSpPr>
        <dsp:cNvPr id="0" name=""/>
        <dsp:cNvSpPr/>
      </dsp:nvSpPr>
      <dsp:spPr>
        <a:xfrm>
          <a:off x="4657826" y="1493330"/>
          <a:ext cx="995978" cy="995978"/>
        </a:xfrm>
        <a:prstGeom prst="ellipse">
          <a:avLst/>
        </a:prstGeom>
        <a:solidFill>
          <a:schemeClr val="accent2">
            <a:lumMod val="20000"/>
            <a:lumOff val="80000"/>
            <a:alpha val="50000"/>
          </a:schemeClr>
        </a:solidFill>
        <a:ln w="9525" cap="flat" cmpd="sng" algn="ctr">
          <a:solidFill>
            <a:schemeClr val="accent2">
              <a:shade val="80000"/>
              <a:hueOff val="-8968"/>
              <a:satOff val="-1006"/>
              <a:lumOff val="642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2">
          <a:scrgbClr r="0" g="0" b="0"/>
        </a:fillRef>
        <a:effectRef idx="0">
          <a:scrgbClr r="0" g="0" b="0"/>
        </a:effectRef>
        <a:fontRef idx="minor"/>
      </dsp:style>
    </dsp:sp>
    <dsp:sp modelId="{53AA804E-110E-4D6D-8F71-F42993CBE0A7}">
      <dsp:nvSpPr>
        <dsp:cNvPr id="0" name=""/>
        <dsp:cNvSpPr/>
      </dsp:nvSpPr>
      <dsp:spPr>
        <a:xfrm>
          <a:off x="91642" y="2787720"/>
          <a:ext cx="4888936" cy="796783"/>
        </a:xfrm>
        <a:prstGeom prst="rect">
          <a:avLst/>
        </a:prstGeom>
        <a:solidFill>
          <a:schemeClr val="accent2">
            <a:lumMod val="20000"/>
            <a:lumOff val="80000"/>
            <a:alpha val="50000"/>
          </a:schemeClr>
        </a:solidFill>
        <a:ln>
          <a:noFill/>
        </a:ln>
        <a:effectLst>
          <a:softEdge rad="31750"/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35560" tIns="35560" rIns="632447" bIns="35560" numCol="1" spcCol="1270" anchor="ctr" anchorCtr="0">
          <a:noAutofit/>
        </a:bodyPr>
        <a:lstStyle/>
        <a:p>
          <a:pPr marL="0" lvl="0" indent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4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Projects from selected capacity range</a:t>
          </a:r>
        </a:p>
        <a:p>
          <a:pPr marL="0" lvl="0" indent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050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Statistical analysis of wind projects from a given capacity range</a:t>
          </a:r>
          <a:r>
            <a:rPr lang="pl-PL" sz="1400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  </a:t>
          </a:r>
          <a:endParaRPr lang="pl-PL" sz="1050" b="1" kern="12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sp:txBody>
      <dsp:txXfrm>
        <a:off x="91642" y="2787720"/>
        <a:ext cx="4888936" cy="796783"/>
      </dsp:txXfrm>
    </dsp:sp>
    <dsp:sp modelId="{B5C1766F-3E8D-405E-AEA4-D7679341913B}">
      <dsp:nvSpPr>
        <dsp:cNvPr id="0" name=""/>
        <dsp:cNvSpPr/>
      </dsp:nvSpPr>
      <dsp:spPr>
        <a:xfrm>
          <a:off x="4482589" y="2688123"/>
          <a:ext cx="995978" cy="995978"/>
        </a:xfrm>
        <a:prstGeom prst="ellipse">
          <a:avLst/>
        </a:prstGeom>
        <a:solidFill>
          <a:schemeClr val="accent2">
            <a:lumMod val="20000"/>
            <a:lumOff val="80000"/>
            <a:alpha val="50000"/>
          </a:schemeClr>
        </a:solidFill>
        <a:ln w="9525" cap="flat" cmpd="sng" algn="ctr">
          <a:solidFill>
            <a:schemeClr val="accent2">
              <a:shade val="80000"/>
              <a:hueOff val="-17936"/>
              <a:satOff val="-2012"/>
              <a:lumOff val="1284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2">
          <a:scrgbClr r="0" g="0" b="0"/>
        </a:fillRef>
        <a:effectRef idx="0">
          <a:scrgbClr r="0" g="0" b="0"/>
        </a:effectRef>
        <a:fontRef idx="minor"/>
      </dsp:style>
    </dsp:sp>
    <dsp:sp modelId="{E8804FA3-B26D-440D-9896-3724BA8AA47A}">
      <dsp:nvSpPr>
        <dsp:cNvPr id="0" name=""/>
        <dsp:cNvSpPr/>
      </dsp:nvSpPr>
      <dsp:spPr>
        <a:xfrm>
          <a:off x="91642" y="3982513"/>
          <a:ext cx="5064172" cy="796783"/>
        </a:xfrm>
        <a:prstGeom prst="rect">
          <a:avLst/>
        </a:prstGeom>
        <a:solidFill>
          <a:schemeClr val="accent2">
            <a:lumMod val="20000"/>
            <a:lumOff val="80000"/>
            <a:alpha val="50000"/>
          </a:schemeClr>
        </a:solidFill>
        <a:ln>
          <a:noFill/>
        </a:ln>
        <a:effectLst>
          <a:softEdge rad="31750"/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35560" tIns="35560" rIns="632447" bIns="35560" numCol="1" spcCol="1270" anchor="ctr" anchorCtr="0">
          <a:noAutofit/>
        </a:bodyPr>
        <a:lstStyle/>
        <a:p>
          <a:pPr marL="0" lvl="0" indent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4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Maps</a:t>
          </a:r>
        </a:p>
        <a:p>
          <a:pPr marL="0" lvl="0" indent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050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Distribution of wind projects on the map of Poland </a:t>
          </a:r>
          <a:endParaRPr lang="pl-PL" sz="1050" b="1" kern="12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sp:txBody>
      <dsp:txXfrm>
        <a:off x="91642" y="3982513"/>
        <a:ext cx="5064172" cy="796783"/>
      </dsp:txXfrm>
    </dsp:sp>
    <dsp:sp modelId="{A30100EE-C5AA-460E-9C01-19593DA7C3AE}">
      <dsp:nvSpPr>
        <dsp:cNvPr id="0" name=""/>
        <dsp:cNvSpPr/>
      </dsp:nvSpPr>
      <dsp:spPr>
        <a:xfrm>
          <a:off x="4657826" y="3882915"/>
          <a:ext cx="995978" cy="995978"/>
        </a:xfrm>
        <a:prstGeom prst="ellipse">
          <a:avLst/>
        </a:prstGeom>
        <a:solidFill>
          <a:schemeClr val="accent2">
            <a:lumMod val="20000"/>
            <a:lumOff val="80000"/>
            <a:alpha val="50000"/>
          </a:schemeClr>
        </a:solidFill>
        <a:ln w="9525" cap="flat" cmpd="sng" algn="ctr">
          <a:solidFill>
            <a:schemeClr val="accent2">
              <a:shade val="80000"/>
              <a:hueOff val="-26904"/>
              <a:satOff val="-3018"/>
              <a:lumOff val="1926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2">
          <a:scrgbClr r="0" g="0" b="0"/>
        </a:fillRef>
        <a:effectRef idx="0">
          <a:scrgbClr r="0" g="0" b="0"/>
        </a:effectRef>
        <a:fontRef idx="minor"/>
      </dsp:style>
    </dsp:sp>
    <dsp:sp modelId="{A83E6738-F250-4E05-AA93-349F7B0D87BE}">
      <dsp:nvSpPr>
        <dsp:cNvPr id="0" name=""/>
        <dsp:cNvSpPr/>
      </dsp:nvSpPr>
      <dsp:spPr>
        <a:xfrm>
          <a:off x="91642" y="5177305"/>
          <a:ext cx="5635124" cy="796783"/>
        </a:xfrm>
        <a:prstGeom prst="rect">
          <a:avLst/>
        </a:prstGeom>
        <a:solidFill>
          <a:schemeClr val="accent2">
            <a:lumMod val="20000"/>
            <a:lumOff val="80000"/>
            <a:alpha val="50000"/>
          </a:schemeClr>
        </a:solidFill>
        <a:ln>
          <a:noFill/>
        </a:ln>
        <a:effectLst>
          <a:softEdge rad="31750"/>
        </a:effectLst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35560" tIns="35560" rIns="632447" bIns="35560" numCol="1" spcCol="1270" anchor="ctr" anchorCtr="0">
          <a:noAutofit/>
        </a:bodyPr>
        <a:lstStyle/>
        <a:p>
          <a:pPr marL="0" lvl="0" indent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400" b="1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Offshore projects</a:t>
          </a:r>
        </a:p>
        <a:p>
          <a:pPr marL="0" lvl="0" indent="0" algn="l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pl-PL" sz="1050" b="0" kern="1200">
              <a:latin typeface="Calibri Light" panose="020F0302020204030204" pitchFamily="34" charset="0"/>
              <a:ea typeface="Verdana" panose="020B0604030504040204" pitchFamily="34" charset="0"/>
              <a:cs typeface="Verdana" panose="020B0604030504040204" pitchFamily="34" charset="0"/>
            </a:rPr>
            <a:t>The list of planned wind farm projects' investments </a:t>
          </a:r>
          <a:endParaRPr lang="pl-PL" sz="1050" b="1" kern="1200">
            <a:latin typeface="Calibri Light" panose="020F030202020403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dsp:txBody>
      <dsp:txXfrm>
        <a:off x="91642" y="5177305"/>
        <a:ext cx="5635124" cy="796783"/>
      </dsp:txXfrm>
    </dsp:sp>
    <dsp:sp modelId="{11CE761E-6DB5-4D41-BEB5-1426B468E403}">
      <dsp:nvSpPr>
        <dsp:cNvPr id="0" name=""/>
        <dsp:cNvSpPr/>
      </dsp:nvSpPr>
      <dsp:spPr>
        <a:xfrm>
          <a:off x="5228777" y="5077707"/>
          <a:ext cx="995978" cy="995978"/>
        </a:xfrm>
        <a:prstGeom prst="ellipse">
          <a:avLst/>
        </a:prstGeom>
        <a:solidFill>
          <a:schemeClr val="accent2">
            <a:lumMod val="20000"/>
            <a:lumOff val="80000"/>
            <a:alpha val="50000"/>
          </a:schemeClr>
        </a:solidFill>
        <a:ln w="9525" cap="flat" cmpd="sng" algn="ctr">
          <a:solidFill>
            <a:schemeClr val="accent2">
              <a:shade val="80000"/>
              <a:hueOff val="-35872"/>
              <a:satOff val="-4024"/>
              <a:lumOff val="25680"/>
              <a:alphaOff val="0"/>
            </a:schemeClr>
          </a:solidFill>
          <a:prstDash val="solid"/>
        </a:ln>
        <a:effectLst/>
      </dsp:spPr>
      <dsp:style>
        <a:lnRef idx="1">
          <a:scrgbClr r="0" g="0" b="0"/>
        </a:lnRef>
        <a:fillRef idx="2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8/layout/VerticalCurvedList">
  <dgm:title val=""/>
  <dgm:desc val=""/>
  <dgm:catLst>
    <dgm:cat type="list" pri="20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2">
          <dgm:prSet phldr="1"/>
        </dgm:pt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>
    <dgm:varLst>
      <dgm:chMax val="7"/>
      <dgm:chPref val="7"/>
      <dgm:dir/>
    </dgm:varLst>
    <dgm:alg type="composite"/>
    <dgm:shape xmlns:r="http://schemas.openxmlformats.org/officeDocument/2006/relationships" r:blip="">
      <dgm:adjLst/>
    </dgm:shape>
    <dgm:constrLst>
      <dgm:constr type="w" for="ch" refType="h" refFor="ch" op="gte" fact="0.8"/>
    </dgm:constrLst>
    <dgm:layoutNode name="Name1">
      <dgm:alg type="composite"/>
      <dgm:shape xmlns:r="http://schemas.openxmlformats.org/officeDocument/2006/relationships" r:blip="">
        <dgm:adjLst/>
      </dgm:shape>
      <dgm:choose name="Name2">
        <dgm:if name="Name3" func="var" arg="dir" op="equ" val="norm">
          <dgm:choose name="Name4">
            <dgm:if name="Name5" axis="ch" ptType="node" func="cnt" op="equ" val="1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625"/>
                <dgm:constr type="w" for="ch" forName="accent_1" refType="h" refFor="ch" refForName="accent_1" op="equ"/>
                <dgm:constr type="ctrY" for="ch" forName="accent_1" refType="h" fact="0.5"/>
                <dgm:constr type="ctrX" for="ch" forName="accent_1" refType="h" fact="0.2253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primFontSz" for="ch" ptType="node" op="equ" val="65"/>
              </dgm:constrLst>
            </dgm:if>
            <dgm:if name="Name6" axis="ch" ptType="node" func="cnt" op="equ" val="2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3571"/>
                <dgm:constr type="w" for="ch" forName="accent_1" refType="h" refFor="ch" refForName="accent_1" op="equ"/>
                <dgm:constr type="ctrY" for="ch" forName="accent_1" refType="h" fact="0.2857"/>
                <dgm:constr type="ctrX" for="ch" forName="accent_1" refType="h" fact="0.1891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3571"/>
                <dgm:constr type="w" for="ch" forName="accent_2" refType="h" refFor="ch" refForName="accent_2" op="equ"/>
                <dgm:constr type="ctrY" for="ch" forName="accent_2" refType="h" fact="0.7143"/>
                <dgm:constr type="ctrX" for="ch" forName="accent_2" refType="h" fact="0.1891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primFontSz" for="ch" ptType="node" op="equ" val="65"/>
              </dgm:constrLst>
            </dgm:if>
            <dgm:if name="Name7" axis="ch" ptType="node" func="cnt" op="equ" val="3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25"/>
                <dgm:constr type="w" for="ch" forName="accent_1" refType="h" refFor="ch" refForName="accent_1" op="equ"/>
                <dgm:constr type="ctrY" for="ch" forName="accent_1" refType="h" fact="0.2"/>
                <dgm:constr type="ctrX" for="ch" forName="accent_1" refType="h" fact="0.1526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25"/>
                <dgm:constr type="w" for="ch" forName="accent_2" refType="h" refFor="ch" refForName="accent_2" op="equ"/>
                <dgm:constr type="ctrY" for="ch" forName="accent_2" refType="h" fact="0.5"/>
                <dgm:constr type="ctrX" for="ch" forName="accent_2" refType="h" fact="0.2253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25"/>
                <dgm:constr type="w" for="ch" forName="accent_3" refType="h" refFor="ch" refForName="accent_3" op="equ"/>
                <dgm:constr type="ctrY" for="ch" forName="accent_3" refType="h" fact="0.8"/>
                <dgm:constr type="ctrX" for="ch" forName="accent_3" refType="h" fact="0.1526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primFontSz" for="ch" ptType="node" op="equ" val="65"/>
              </dgm:constrLst>
            </dgm:if>
            <dgm:if name="Name8" axis="ch" ptType="node" func="cnt" op="equ" val="4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923"/>
                <dgm:constr type="w" for="ch" forName="accent_1" refType="h" refFor="ch" refForName="accent_1" op="equ"/>
                <dgm:constr type="ctrY" for="ch" forName="accent_1" refType="h" fact="0.1538"/>
                <dgm:constr type="ctrX" for="ch" forName="accent_1" refType="h" fact="0.1268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923"/>
                <dgm:constr type="w" for="ch" forName="accent_2" refType="h" refFor="ch" refForName="accent_2" op="equ"/>
                <dgm:constr type="ctrY" for="ch" forName="accent_2" refType="h" fact="0.3846"/>
                <dgm:constr type="ctrX" for="ch" forName="accent_2" refType="h" fact="0.215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923"/>
                <dgm:constr type="w" for="ch" forName="accent_3" refType="h" refFor="ch" refForName="accent_3" op="equ"/>
                <dgm:constr type="ctrY" for="ch" forName="accent_3" refType="h" fact="0.6154"/>
                <dgm:constr type="ctrX" for="ch" forName="accent_3" refType="h" fact="0.215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923"/>
                <dgm:constr type="w" for="ch" forName="accent_4" refType="h" refFor="ch" refForName="accent_4" op="equ"/>
                <dgm:constr type="ctrY" for="ch" forName="accent_4" refType="h" fact="0.8462"/>
                <dgm:constr type="ctrX" for="ch" forName="accent_4" refType="h" fact="0.1268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primFontSz" for="ch" ptType="node" op="equ" val="65"/>
              </dgm:constrLst>
            </dgm:if>
            <dgm:if name="Name9" axis="ch" ptType="node" func="cnt" op="equ" val="5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563"/>
                <dgm:constr type="w" for="ch" forName="accent_1" refType="h" refFor="ch" refForName="accent_1" op="equ"/>
                <dgm:constr type="ctrY" for="ch" forName="accent_1" refType="h" fact="0.125"/>
                <dgm:constr type="ctrX" for="ch" forName="accent_1" refType="h" fact="0.1082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563"/>
                <dgm:constr type="w" for="ch" forName="accent_2" refType="h" refFor="ch" refForName="accent_2" op="equ"/>
                <dgm:constr type="ctrY" for="ch" forName="accent_2" refType="h" fact="0.3125"/>
                <dgm:constr type="ctrX" for="ch" forName="accent_2" refType="h" fact="0.1978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563"/>
                <dgm:constr type="w" for="ch" forName="accent_3" refType="h" refFor="ch" refForName="accent_3" op="equ"/>
                <dgm:constr type="ctrY" for="ch" forName="accent_3" refType="h" fact="0.5"/>
                <dgm:constr type="ctrX" for="ch" forName="accent_3" refType="h" fact="0.2253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563"/>
                <dgm:constr type="w" for="ch" forName="accent_4" refType="h" refFor="ch" refForName="accent_4" op="equ"/>
                <dgm:constr type="ctrY" for="ch" forName="accent_4" refType="h" fact="0.6875"/>
                <dgm:constr type="ctrX" for="ch" forName="accent_4" refType="h" fact="0.1978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563"/>
                <dgm:constr type="w" for="ch" forName="accent_5" refType="h" refFor="ch" refForName="accent_5" op="equ"/>
                <dgm:constr type="ctrY" for="ch" forName="accent_5" refType="h" fact="0.875"/>
                <dgm:constr type="ctrX" for="ch" forName="accent_5" refType="h" fact="0.1082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primFontSz" for="ch" ptType="node" op="equ" val="65"/>
              </dgm:constrLst>
            </dgm:if>
            <dgm:if name="Name10" axis="ch" ptType="node" func="cnt" op="equ" val="6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316"/>
                <dgm:constr type="w" for="ch" forName="accent_1" refType="h" refFor="ch" refForName="accent_1" op="equ"/>
                <dgm:constr type="ctrY" for="ch" forName="accent_1" refType="h" fact="0.1053"/>
                <dgm:constr type="ctrX" for="ch" forName="accent_1" refType="h" fact="0.0943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316"/>
                <dgm:constr type="w" for="ch" forName="accent_2" refType="h" refFor="ch" refForName="accent_2" op="equ"/>
                <dgm:constr type="ctrY" for="ch" forName="accent_2" refType="h" fact="0.2632"/>
                <dgm:constr type="ctrX" for="ch" forName="accent_2" refType="h" fact="0.1809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316"/>
                <dgm:constr type="w" for="ch" forName="accent_3" refType="h" refFor="ch" refForName="accent_3" op="equ"/>
                <dgm:constr type="ctrY" for="ch" forName="accent_3" refType="h" fact="0.4211"/>
                <dgm:constr type="ctrX" for="ch" forName="accent_3" refType="h" fact="0.2205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316"/>
                <dgm:constr type="w" for="ch" forName="accent_4" refType="h" refFor="ch" refForName="accent_4" op="equ"/>
                <dgm:constr type="ctrY" for="ch" forName="accent_4" refType="h" fact="0.5789"/>
                <dgm:constr type="ctrX" for="ch" forName="accent_4" refType="h" fact="0.2205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316"/>
                <dgm:constr type="w" for="ch" forName="accent_5" refType="h" refFor="ch" refForName="accent_5" op="equ"/>
                <dgm:constr type="ctrY" for="ch" forName="accent_5" refType="h" fact="0.7368"/>
                <dgm:constr type="ctrX" for="ch" forName="accent_5" refType="h" fact="0.1809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h" for="ch" forName="accent_6" refType="h" fact="0.1316"/>
                <dgm:constr type="w" for="ch" forName="accent_6" refType="h" refFor="ch" refForName="accent_6" op="equ"/>
                <dgm:constr type="ctrY" for="ch" forName="accent_6" refType="h" fact="0.8947"/>
                <dgm:constr type="ctrX" for="ch" forName="accent_6" refType="h" fact="0.0943"/>
                <dgm:constr type="l" for="ch" forName="text_6" refType="ctrX" refFor="ch" refForName="accent_6"/>
                <dgm:constr type="r" for="ch" forName="text_6" refType="w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lMarg" for="ch" forName="text_6" refType="w" refFor="ch" refForName="accent_6" fact="1.8"/>
                <dgm:constr type="primFontSz" for="ch" ptType="node" op="equ" val="65"/>
              </dgm:constrLst>
            </dgm:if>
            <dgm:else name="Name11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136"/>
                <dgm:constr type="w" for="ch" forName="accent_1" refType="h" refFor="ch" refForName="accent_1" op="equ"/>
                <dgm:constr type="ctrY" for="ch" forName="accent_1" refType="h" fact="0.0909"/>
                <dgm:constr type="ctrX" for="ch" forName="accent_1" refType="h" fact="0.0835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136"/>
                <dgm:constr type="w" for="ch" forName="accent_2" refType="h" refFor="ch" refForName="accent_2" op="equ"/>
                <dgm:constr type="ctrY" for="ch" forName="accent_2" refType="h" fact="0.2273"/>
                <dgm:constr type="ctrX" for="ch" forName="accent_2" refType="h" fact="0.1658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136"/>
                <dgm:constr type="w" for="ch" forName="accent_3" refType="h" refFor="ch" refForName="accent_3" op="equ"/>
                <dgm:constr type="ctrY" for="ch" forName="accent_3" refType="h" fact="0.3636"/>
                <dgm:constr type="ctrX" for="ch" forName="accent_3" refType="h" fact="0.2109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136"/>
                <dgm:constr type="w" for="ch" forName="accent_4" refType="h" refFor="ch" refForName="accent_4" op="equ"/>
                <dgm:constr type="ctrY" for="ch" forName="accent_4" refType="h" fact="0.5"/>
                <dgm:constr type="ctrX" for="ch" forName="accent_4" refType="h" fact="0.2253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136"/>
                <dgm:constr type="w" for="ch" forName="accent_5" refType="h" refFor="ch" refForName="accent_5" op="equ"/>
                <dgm:constr type="ctrY" for="ch" forName="accent_5" refType="h" fact="0.6364"/>
                <dgm:constr type="ctrX" for="ch" forName="accent_5" refType="h" fact="0.2109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h" for="ch" forName="accent_6" refType="h" fact="0.1136"/>
                <dgm:constr type="w" for="ch" forName="accent_6" refType="h" refFor="ch" refForName="accent_6" op="equ"/>
                <dgm:constr type="ctrY" for="ch" forName="accent_6" refType="h" fact="0.7727"/>
                <dgm:constr type="ctrX" for="ch" forName="accent_6" refType="h" fact="0.1658"/>
                <dgm:constr type="l" for="ch" forName="text_6" refType="ctrX" refFor="ch" refForName="accent_6"/>
                <dgm:constr type="r" for="ch" forName="text_6" refType="w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lMarg" for="ch" forName="text_6" refType="w" refFor="ch" refForName="accent_6" fact="1.8"/>
                <dgm:constr type="h" for="ch" forName="accent_7" refType="h" fact="0.1136"/>
                <dgm:constr type="w" for="ch" forName="accent_7" refType="h" refFor="ch" refForName="accent_7" op="equ"/>
                <dgm:constr type="ctrY" for="ch" forName="accent_7" refType="h" fact="0.9091"/>
                <dgm:constr type="ctrX" for="ch" forName="accent_7" refType="h" fact="0.0835"/>
                <dgm:constr type="l" for="ch" forName="text_7" refType="ctrX" refFor="ch" refForName="accent_7"/>
                <dgm:constr type="r" for="ch" forName="text_7" refType="w"/>
                <dgm:constr type="w" for="ch" forName="text_7" refType="h" refFor="ch" refForName="text_7" op="gte"/>
                <dgm:constr type="h" for="ch" forName="text_7" refType="h" refFor="ch" refForName="accent_7" fact="0.8"/>
                <dgm:constr type="ctrY" for="ch" forName="text_7" refType="ctrY" refFor="ch" refForName="accent_7"/>
                <dgm:constr type="lMarg" for="ch" forName="text_7" refType="w" refFor="ch" refForName="accent_7" fact="1.8"/>
                <dgm:constr type="primFontSz" for="ch" ptType="node" op="equ" val="65"/>
              </dgm:constrLst>
            </dgm:else>
          </dgm:choose>
        </dgm:if>
        <dgm:else name="Name12">
          <dgm:choose name="Name13">
            <dgm:if name="Name14" axis="ch" ptType="node" func="cnt" op="equ" val="1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625"/>
                <dgm:constr type="w" for="ch" forName="accent_1" refType="h" refFor="ch" refForName="accent_1" op="equ"/>
                <dgm:constr type="ctrY" for="ch" forName="accent_1" refType="h" fact="0.5"/>
                <dgm:constr type="ctrX" for="ch" forName="accent_1" refType="w"/>
                <dgm:constr type="ctrXOff" for="ch" forName="accent_1" refType="h" fact="-0.2253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primFontSz" for="ch" ptType="node" op="equ" val="65"/>
              </dgm:constrLst>
            </dgm:if>
            <dgm:if name="Name15" axis="ch" ptType="node" func="cnt" op="equ" val="2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3571"/>
                <dgm:constr type="w" for="ch" forName="accent_1" refType="h" refFor="ch" refForName="accent_1" op="equ"/>
                <dgm:constr type="ctrY" for="ch" forName="accent_1" refType="h" fact="0.2857"/>
                <dgm:constr type="ctrX" for="ch" forName="accent_1" refType="w"/>
                <dgm:constr type="ctrXOff" for="ch" forName="accent_1" refType="h" fact="-0.1891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3571"/>
                <dgm:constr type="w" for="ch" forName="accent_2" refType="h" refFor="ch" refForName="accent_2" op="equ"/>
                <dgm:constr type="ctrY" for="ch" forName="accent_2" refType="h" fact="0.7143"/>
                <dgm:constr type="ctrX" for="ch" forName="accent_2" refType="w"/>
                <dgm:constr type="ctrXOff" for="ch" forName="accent_2" refType="h" fact="-0.1891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primFontSz" for="ch" ptType="node" op="equ" val="65"/>
              </dgm:constrLst>
            </dgm:if>
            <dgm:if name="Name16" axis="ch" ptType="node" func="cnt" op="equ" val="3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25"/>
                <dgm:constr type="w" for="ch" forName="accent_1" refType="h" refFor="ch" refForName="accent_1" op="equ"/>
                <dgm:constr type="ctrY" for="ch" forName="accent_1" refType="h" fact="0.2"/>
                <dgm:constr type="ctrX" for="ch" forName="accent_1" refType="w"/>
                <dgm:constr type="ctrXOff" for="ch" forName="accent_1" refType="h" fact="-0.1526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25"/>
                <dgm:constr type="w" for="ch" forName="accent_2" refType="h" refFor="ch" refForName="accent_2" op="equ"/>
                <dgm:constr type="ctrY" for="ch" forName="accent_2" refType="h" fact="0.5"/>
                <dgm:constr type="ctrX" for="ch" forName="accent_2" refType="w"/>
                <dgm:constr type="ctrXOff" for="ch" forName="accent_2" refType="h" fact="-0.2253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25"/>
                <dgm:constr type="w" for="ch" forName="accent_3" refType="h" refFor="ch" refForName="accent_3" op="equ"/>
                <dgm:constr type="ctrY" for="ch" forName="accent_3" refType="h" fact="0.8"/>
                <dgm:constr type="ctrX" for="ch" forName="accent_3" refType="w"/>
                <dgm:constr type="ctrXOff" for="ch" forName="accent_3" refType="h" fact="-0.1526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primFontSz" for="ch" ptType="node" op="equ" val="65"/>
              </dgm:constrLst>
            </dgm:if>
            <dgm:if name="Name17" axis="ch" ptType="node" func="cnt" op="equ" val="4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923"/>
                <dgm:constr type="w" for="ch" forName="accent_1" refType="h" refFor="ch" refForName="accent_1" op="equ"/>
                <dgm:constr type="ctrY" for="ch" forName="accent_1" refType="h" fact="0.1538"/>
                <dgm:constr type="ctrX" for="ch" forName="accent_1" refType="w"/>
                <dgm:constr type="ctrXOff" for="ch" forName="accent_1" refType="h" fact="-0.1268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923"/>
                <dgm:constr type="w" for="ch" forName="accent_2" refType="h" refFor="ch" refForName="accent_2" op="equ"/>
                <dgm:constr type="ctrY" for="ch" forName="accent_2" refType="h" fact="0.3846"/>
                <dgm:constr type="ctrX" for="ch" forName="accent_2" refType="w"/>
                <dgm:constr type="ctrXOff" for="ch" forName="accent_2" refType="h" fact="-0.215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923"/>
                <dgm:constr type="w" for="ch" forName="accent_3" refType="h" refFor="ch" refForName="accent_3" op="equ"/>
                <dgm:constr type="ctrY" for="ch" forName="accent_3" refType="h" fact="0.6154"/>
                <dgm:constr type="ctrX" for="ch" forName="accent_3" refType="w"/>
                <dgm:constr type="ctrXOff" for="ch" forName="accent_3" refType="h" fact="-0.215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923"/>
                <dgm:constr type="w" for="ch" forName="accent_4" refType="h" refFor="ch" refForName="accent_4" op="equ"/>
                <dgm:constr type="ctrY" for="ch" forName="accent_4" refType="h" fact="0.8462"/>
                <dgm:constr type="ctrX" for="ch" forName="accent_4" refType="w"/>
                <dgm:constr type="ctrXOff" for="ch" forName="accent_4" refType="h" fact="-0.1268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primFontSz" for="ch" ptType="node" op="equ" val="65"/>
              </dgm:constrLst>
            </dgm:if>
            <dgm:if name="Name18" axis="ch" ptType="node" func="cnt" op="equ" val="5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563"/>
                <dgm:constr type="w" for="ch" forName="accent_1" refType="h" refFor="ch" refForName="accent_1" op="equ"/>
                <dgm:constr type="ctrY" for="ch" forName="accent_1" refType="h" fact="0.125"/>
                <dgm:constr type="ctrX" for="ch" forName="accent_1" refType="w"/>
                <dgm:constr type="ctrXOff" for="ch" forName="accent_1" refType="h" fact="-0.1082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563"/>
                <dgm:constr type="w" for="ch" forName="accent_2" refType="h" refFor="ch" refForName="accent_2" op="equ"/>
                <dgm:constr type="ctrY" for="ch" forName="accent_2" refType="h" fact="0.3125"/>
                <dgm:constr type="ctrX" for="ch" forName="accent_2" refType="w"/>
                <dgm:constr type="ctrXOff" for="ch" forName="accent_2" refType="h" fact="-0.1978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563"/>
                <dgm:constr type="w" for="ch" forName="accent_3" refType="h" refFor="ch" refForName="accent_3" op="equ"/>
                <dgm:constr type="ctrY" for="ch" forName="accent_3" refType="h" fact="0.5"/>
                <dgm:constr type="ctrX" for="ch" forName="accent_3" refType="w"/>
                <dgm:constr type="ctrXOff" for="ch" forName="accent_3" refType="h" fact="-0.2253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563"/>
                <dgm:constr type="w" for="ch" forName="accent_4" refType="h" refFor="ch" refForName="accent_4" op="equ"/>
                <dgm:constr type="ctrY" for="ch" forName="accent_4" refType="h" fact="0.6875"/>
                <dgm:constr type="ctrX" for="ch" forName="accent_4" refType="w"/>
                <dgm:constr type="ctrXOff" for="ch" forName="accent_4" refType="h" fact="-0.1978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563"/>
                <dgm:constr type="w" for="ch" forName="accent_5" refType="h" refFor="ch" refForName="accent_5" op="equ"/>
                <dgm:constr type="ctrY" for="ch" forName="accent_5" refType="h" fact="0.875"/>
                <dgm:constr type="ctrX" for="ch" forName="accent_5" refType="w"/>
                <dgm:constr type="ctrXOff" for="ch" forName="accent_5" refType="h" fact="-0.1082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primFontSz" for="ch" ptType="node" op="equ" val="65"/>
              </dgm:constrLst>
            </dgm:if>
            <dgm:if name="Name19" axis="ch" ptType="node" func="cnt" op="equ" val="6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316"/>
                <dgm:constr type="w" for="ch" forName="accent_1" refType="h" refFor="ch" refForName="accent_1" op="equ"/>
                <dgm:constr type="ctrY" for="ch" forName="accent_1" refType="h" fact="0.1053"/>
                <dgm:constr type="ctrX" for="ch" forName="accent_1" refType="w"/>
                <dgm:constr type="ctrXOff" for="ch" forName="accent_1" refType="h" fact="-0.0943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316"/>
                <dgm:constr type="w" for="ch" forName="accent_2" refType="h" refFor="ch" refForName="accent_2" op="equ"/>
                <dgm:constr type="ctrY" for="ch" forName="accent_2" refType="h" fact="0.2632"/>
                <dgm:constr type="ctrX" for="ch" forName="accent_2" refType="w"/>
                <dgm:constr type="ctrXOff" for="ch" forName="accent_2" refType="h" fact="-0.1809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316"/>
                <dgm:constr type="w" for="ch" forName="accent_3" refType="h" refFor="ch" refForName="accent_3" op="equ"/>
                <dgm:constr type="ctrY" for="ch" forName="accent_3" refType="h" fact="0.4211"/>
                <dgm:constr type="ctrX" for="ch" forName="accent_3" refType="w"/>
                <dgm:constr type="ctrXOff" for="ch" forName="accent_3" refType="h" fact="-0.2205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316"/>
                <dgm:constr type="w" for="ch" forName="accent_4" refType="h" refFor="ch" refForName="accent_4" op="equ"/>
                <dgm:constr type="ctrY" for="ch" forName="accent_4" refType="h" fact="0.5789"/>
                <dgm:constr type="ctrX" for="ch" forName="accent_4" refType="w"/>
                <dgm:constr type="ctrXOff" for="ch" forName="accent_4" refType="h" fact="-0.2205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316"/>
                <dgm:constr type="w" for="ch" forName="accent_5" refType="h" refFor="ch" refForName="accent_5" op="equ"/>
                <dgm:constr type="ctrY" for="ch" forName="accent_5" refType="h" fact="0.7368"/>
                <dgm:constr type="ctrX" for="ch" forName="accent_5" refType="w"/>
                <dgm:constr type="ctrXOff" for="ch" forName="accent_5" refType="h" fact="-0.1809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h" for="ch" forName="accent_6" refType="h" fact="0.1316"/>
                <dgm:constr type="w" for="ch" forName="accent_6" refType="h" refFor="ch" refForName="accent_6" op="equ"/>
                <dgm:constr type="ctrY" for="ch" forName="accent_6" refType="h" fact="0.8947"/>
                <dgm:constr type="ctrX" for="ch" forName="accent_6" refType="w"/>
                <dgm:constr type="ctrXOff" for="ch" forName="accent_6" refType="h" fact="-0.0943"/>
                <dgm:constr type="r" for="ch" forName="text_6" refType="ctrX" refFor="ch" refForName="accent_6"/>
                <dgm:constr type="rOff" for="ch" forName="text_6" refType="ctrXOff" refFor="ch" refForName="accent_6"/>
                <dgm:constr type="l" for="ch" forName="text_6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rMarg" for="ch" forName="text_6" refType="w" refFor="ch" refForName="accent_6" fact="1.8"/>
                <dgm:constr type="primFontSz" for="ch" ptType="node" op="equ" val="65"/>
              </dgm:constrLst>
            </dgm:if>
            <dgm:else name="Name20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136"/>
                <dgm:constr type="w" for="ch" forName="accent_1" refType="h" refFor="ch" refForName="accent_1" op="equ"/>
                <dgm:constr type="ctrY" for="ch" forName="accent_1" refType="h" fact="0.0909"/>
                <dgm:constr type="ctrX" for="ch" forName="accent_1" refType="w"/>
                <dgm:constr type="ctrXOff" for="ch" forName="accent_1" refType="h" fact="-0.0835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136"/>
                <dgm:constr type="w" for="ch" forName="accent_2" refType="h" refFor="ch" refForName="accent_2" op="equ"/>
                <dgm:constr type="ctrY" for="ch" forName="accent_2" refType="h" fact="0.2273"/>
                <dgm:constr type="ctrX" for="ch" forName="accent_2" refType="w"/>
                <dgm:constr type="ctrXOff" for="ch" forName="accent_2" refType="h" fact="-0.1658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136"/>
                <dgm:constr type="w" for="ch" forName="accent_3" refType="h" refFor="ch" refForName="accent_3" op="equ"/>
                <dgm:constr type="ctrY" for="ch" forName="accent_3" refType="h" fact="0.3636"/>
                <dgm:constr type="ctrX" for="ch" forName="accent_3" refType="w"/>
                <dgm:constr type="ctrXOff" for="ch" forName="accent_3" refType="h" fact="-0.2109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136"/>
                <dgm:constr type="w" for="ch" forName="accent_4" refType="h" refFor="ch" refForName="accent_4" op="equ"/>
                <dgm:constr type="ctrY" for="ch" forName="accent_4" refType="h" fact="0.5"/>
                <dgm:constr type="ctrX" for="ch" forName="accent_4" refType="w"/>
                <dgm:constr type="ctrXOff" for="ch" forName="accent_4" refType="h" fact="-0.2253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136"/>
                <dgm:constr type="w" for="ch" forName="accent_5" refType="h" refFor="ch" refForName="accent_5" op="equ"/>
                <dgm:constr type="ctrY" for="ch" forName="accent_5" refType="h" fact="0.6364"/>
                <dgm:constr type="ctrX" for="ch" forName="accent_5" refType="w"/>
                <dgm:constr type="ctrXOff" for="ch" forName="accent_5" refType="h" fact="-0.2109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h" for="ch" forName="accent_6" refType="h" fact="0.1136"/>
                <dgm:constr type="w" for="ch" forName="accent_6" refType="h" refFor="ch" refForName="accent_6" op="equ"/>
                <dgm:constr type="ctrY" for="ch" forName="accent_6" refType="h" fact="0.7727"/>
                <dgm:constr type="ctrX" for="ch" forName="accent_6" refType="w"/>
                <dgm:constr type="ctrXOff" for="ch" forName="accent_6" refType="h" fact="-0.1658"/>
                <dgm:constr type="r" for="ch" forName="text_6" refType="ctrX" refFor="ch" refForName="accent_6"/>
                <dgm:constr type="rOff" for="ch" forName="text_6" refType="ctrXOff" refFor="ch" refForName="accent_6"/>
                <dgm:constr type="l" for="ch" forName="text_6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rMarg" for="ch" forName="text_6" refType="w" refFor="ch" refForName="accent_6" fact="1.8"/>
                <dgm:constr type="h" for="ch" forName="accent_7" refType="h" fact="0.1136"/>
                <dgm:constr type="w" for="ch" forName="accent_7" refType="h" refFor="ch" refForName="accent_7" op="equ"/>
                <dgm:constr type="ctrY" for="ch" forName="accent_7" refType="h" fact="0.9091"/>
                <dgm:constr type="ctrX" for="ch" forName="accent_7" refType="w"/>
                <dgm:constr type="ctrXOff" for="ch" forName="accent_7" refType="h" fact="-0.0835"/>
                <dgm:constr type="r" for="ch" forName="text_7" refType="ctrX" refFor="ch" refForName="accent_7"/>
                <dgm:constr type="rOff" for="ch" forName="text_7" refType="ctrXOff" refFor="ch" refForName="accent_7"/>
                <dgm:constr type="l" for="ch" forName="text_7"/>
                <dgm:constr type="w" for="ch" forName="text_7" refType="h" refFor="ch" refForName="text_7" op="gte"/>
                <dgm:constr type="h" for="ch" forName="text_7" refType="h" refFor="ch" refForName="accent_7" fact="0.8"/>
                <dgm:constr type="ctrY" for="ch" forName="text_7" refType="ctrY" refFor="ch" refForName="accent_7"/>
                <dgm:constr type="rMarg" for="ch" forName="text_7" refType="w" refFor="ch" refForName="accent_7" fact="1.8"/>
                <dgm:constr type="primFontSz" for="ch" ptType="node" op="equ" val="65"/>
              </dgm:constrLst>
            </dgm:else>
          </dgm:choose>
        </dgm:else>
      </dgm:choose>
      <dgm:layoutNode name="cycle">
        <dgm:choose name="Name21">
          <dgm:if name="Name22" func="var" arg="dir" op="equ" val="norm">
            <dgm:alg type="cycle">
              <dgm:param type="stAng" val="45"/>
              <dgm:param type="spanAng" val="90"/>
            </dgm:alg>
          </dgm:if>
          <dgm:else name="Name23">
            <dgm:alg type="cycle">
              <dgm:param type="stAng" val="225"/>
              <dgm:param type="spanAng" val="90"/>
            </dgm:alg>
          </dgm:else>
        </dgm:choose>
        <dgm:shape xmlns:r="http://schemas.openxmlformats.org/officeDocument/2006/relationships" r:blip="">
          <dgm:adjLst/>
        </dgm:shape>
        <dgm:presOf/>
        <dgm:constrLst>
          <dgm:constr type="w" for="ch" val="1"/>
          <dgm:constr type="h" for="ch" val="1"/>
          <dgm:constr type="diam" for="ch" forName="conn" refType="diam"/>
        </dgm:constrLst>
        <dgm:layoutNode name="srcNode">
          <dgm:alg type="sp"/>
          <dgm:shape xmlns:r="http://schemas.openxmlformats.org/officeDocument/2006/relationships" type="rect" r:blip="" hideGeom="1">
            <dgm:adjLst/>
          </dgm:shape>
          <dgm:presOf/>
        </dgm:layoutNode>
        <dgm:layoutNode name="conn" styleLbl="parChTrans1D2">
          <dgm:alg type="conn">
            <dgm:param type="connRout" val="curve"/>
            <dgm:param type="srcNode" val="srcNode"/>
            <dgm:param type="dstNode" val="dstNode"/>
            <dgm:param type="begPts" val="ctr"/>
            <dgm:param type="endPts" val="ctr"/>
            <dgm:param type="endSty" val="noArr"/>
          </dgm:alg>
          <dgm:shape xmlns:r="http://schemas.openxmlformats.org/officeDocument/2006/relationships" type="conn" r:blip="">
            <dgm:adjLst/>
          </dgm:shape>
          <dgm:presOf axis="desOrSelf" ptType="sibTrans" hideLastTrans="0" st="0" cnt="1"/>
          <dgm:constrLst>
            <dgm:constr type="begPad"/>
            <dgm:constr type="endPad"/>
          </dgm:constrLst>
        </dgm:layoutNode>
        <dgm:layoutNode name="extraNode">
          <dgm:alg type="sp"/>
          <dgm:shape xmlns:r="http://schemas.openxmlformats.org/officeDocument/2006/relationships" type="rect" r:blip="" hideGeom="1">
            <dgm:adjLst/>
          </dgm:shape>
          <dgm:presOf/>
        </dgm:layoutNode>
        <dgm:layoutNode name="dstNode">
          <dgm:alg type="sp"/>
          <dgm:shape xmlns:r="http://schemas.openxmlformats.org/officeDocument/2006/relationships" type="rect" r:blip="" hideGeom="1">
            <dgm:adjLst/>
          </dgm:shape>
          <dgm:presOf/>
        </dgm:layoutNode>
      </dgm:layoutNode>
      <dgm:forEach name="wrapper" axis="self" ptType="parTrans">
        <dgm:forEach name="wrapper2" axis="self" ptType="sibTrans" st="2">
          <dgm:forEach name="accentRepeat" axis="self">
            <dgm:layoutNode name="accentRepeatNode" styleLbl="solidFgAcc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</dgm:forEach>
        </dgm:forEach>
      </dgm:forEach>
      <dgm:forEach name="Name24" axis="ch" ptType="node" cnt="1">
        <dgm:layoutNode name="text_1" styleLbl="node1">
          <dgm:varLst>
            <dgm:bulletEnabled val="1"/>
          </dgm:varLst>
          <dgm:choose name="Name25">
            <dgm:if name="Name2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2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1">
          <dgm:alg type="sp"/>
          <dgm:shape xmlns:r="http://schemas.openxmlformats.org/officeDocument/2006/relationships" r:blip="">
            <dgm:adjLst/>
          </dgm:shape>
          <dgm:presOf/>
          <dgm:constrLst/>
          <dgm:forEach name="Name28" ref="accentRepeat"/>
        </dgm:layoutNode>
      </dgm:forEach>
      <dgm:forEach name="Name29" axis="ch" ptType="node" st="2" cnt="1">
        <dgm:layoutNode name="text_2" styleLbl="node1">
          <dgm:varLst>
            <dgm:bulletEnabled val="1"/>
          </dgm:varLst>
          <dgm:choose name="Name30">
            <dgm:if name="Name3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3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2">
          <dgm:alg type="sp"/>
          <dgm:shape xmlns:r="http://schemas.openxmlformats.org/officeDocument/2006/relationships" r:blip="">
            <dgm:adjLst/>
          </dgm:shape>
          <dgm:presOf/>
          <dgm:constrLst/>
          <dgm:forEach name="Name33" ref="accentRepeat"/>
        </dgm:layoutNode>
      </dgm:forEach>
      <dgm:forEach name="Name34" axis="ch" ptType="node" st="3" cnt="1">
        <dgm:layoutNode name="text_3" styleLbl="node1">
          <dgm:varLst>
            <dgm:bulletEnabled val="1"/>
          </dgm:varLst>
          <dgm:choose name="Name35">
            <dgm:if name="Name3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3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3">
          <dgm:alg type="sp"/>
          <dgm:shape xmlns:r="http://schemas.openxmlformats.org/officeDocument/2006/relationships" r:blip="">
            <dgm:adjLst/>
          </dgm:shape>
          <dgm:presOf/>
          <dgm:constrLst/>
          <dgm:forEach name="Name38" ref="accentRepeat"/>
        </dgm:layoutNode>
      </dgm:forEach>
      <dgm:forEach name="Name39" axis="ch" ptType="node" st="4" cnt="1">
        <dgm:layoutNode name="text_4" styleLbl="node1">
          <dgm:varLst>
            <dgm:bulletEnabled val="1"/>
          </dgm:varLst>
          <dgm:choose name="Name40">
            <dgm:if name="Name4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4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4">
          <dgm:alg type="sp"/>
          <dgm:shape xmlns:r="http://schemas.openxmlformats.org/officeDocument/2006/relationships" r:blip="">
            <dgm:adjLst/>
          </dgm:shape>
          <dgm:presOf/>
          <dgm:constrLst/>
          <dgm:forEach name="Name43" ref="accentRepeat"/>
        </dgm:layoutNode>
      </dgm:forEach>
      <dgm:forEach name="Name44" axis="ch" ptType="node" st="5" cnt="1">
        <dgm:layoutNode name="text_5" styleLbl="node1">
          <dgm:varLst>
            <dgm:bulletEnabled val="1"/>
          </dgm:varLst>
          <dgm:choose name="Name45">
            <dgm:if name="Name4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4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5">
          <dgm:alg type="sp"/>
          <dgm:shape xmlns:r="http://schemas.openxmlformats.org/officeDocument/2006/relationships" r:blip="">
            <dgm:adjLst/>
          </dgm:shape>
          <dgm:presOf/>
          <dgm:constrLst/>
          <dgm:forEach name="Name48" ref="accentRepeat"/>
        </dgm:layoutNode>
      </dgm:forEach>
      <dgm:forEach name="Name49" axis="ch" ptType="node" st="6" cnt="1">
        <dgm:layoutNode name="text_6" styleLbl="node1">
          <dgm:varLst>
            <dgm:bulletEnabled val="1"/>
          </dgm:varLst>
          <dgm:choose name="Name50">
            <dgm:if name="Name5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5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6">
          <dgm:alg type="sp"/>
          <dgm:shape xmlns:r="http://schemas.openxmlformats.org/officeDocument/2006/relationships" r:blip="">
            <dgm:adjLst/>
          </dgm:shape>
          <dgm:presOf/>
          <dgm:constrLst/>
          <dgm:forEach name="Name53" ref="accentRepeat"/>
        </dgm:layoutNode>
      </dgm:forEach>
      <dgm:forEach name="Name54" axis="ch" ptType="node" st="7" cnt="1">
        <dgm:layoutNode name="text_7" styleLbl="node1">
          <dgm:varLst>
            <dgm:bulletEnabled val="1"/>
          </dgm:varLst>
          <dgm:choose name="Name55">
            <dgm:if name="Name5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5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7">
          <dgm:alg type="sp"/>
          <dgm:shape xmlns:r="http://schemas.openxmlformats.org/officeDocument/2006/relationships" r:blip="">
            <dgm:adjLst/>
          </dgm:shape>
          <dgm:presOf/>
          <dgm:constrLst/>
          <dgm:forEach name="Name58" ref="accentRepeat"/>
        </dgm:layoutNode>
      </dgm:forEach>
    </dgm:layoutNode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8/layout/VerticalCurvedList">
  <dgm:title val=""/>
  <dgm:desc val=""/>
  <dgm:catLst>
    <dgm:cat type="list" pri="20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2">
          <dgm:prSet phldr="1"/>
        </dgm:pt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2">
          <dgm:prSet phldr="1"/>
        </dgm:pt>
        <dgm:pt modelId="3">
          <dgm:prSet phldr="1"/>
        </dgm:pt>
        <dgm:pt modelId="4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>
    <dgm:varLst>
      <dgm:chMax val="7"/>
      <dgm:chPref val="7"/>
      <dgm:dir/>
    </dgm:varLst>
    <dgm:alg type="composite"/>
    <dgm:shape xmlns:r="http://schemas.openxmlformats.org/officeDocument/2006/relationships" r:blip="">
      <dgm:adjLst/>
    </dgm:shape>
    <dgm:constrLst>
      <dgm:constr type="w" for="ch" refType="h" refFor="ch" op="gte" fact="0.8"/>
    </dgm:constrLst>
    <dgm:layoutNode name="Name1">
      <dgm:alg type="composite"/>
      <dgm:shape xmlns:r="http://schemas.openxmlformats.org/officeDocument/2006/relationships" r:blip="">
        <dgm:adjLst/>
      </dgm:shape>
      <dgm:choose name="Name2">
        <dgm:if name="Name3" func="var" arg="dir" op="equ" val="norm">
          <dgm:choose name="Name4">
            <dgm:if name="Name5" axis="ch" ptType="node" func="cnt" op="equ" val="1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625"/>
                <dgm:constr type="w" for="ch" forName="accent_1" refType="h" refFor="ch" refForName="accent_1" op="equ"/>
                <dgm:constr type="ctrY" for="ch" forName="accent_1" refType="h" fact="0.5"/>
                <dgm:constr type="ctrX" for="ch" forName="accent_1" refType="h" fact="0.2253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primFontSz" for="ch" ptType="node" op="equ" val="65"/>
              </dgm:constrLst>
            </dgm:if>
            <dgm:if name="Name6" axis="ch" ptType="node" func="cnt" op="equ" val="2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3571"/>
                <dgm:constr type="w" for="ch" forName="accent_1" refType="h" refFor="ch" refForName="accent_1" op="equ"/>
                <dgm:constr type="ctrY" for="ch" forName="accent_1" refType="h" fact="0.2857"/>
                <dgm:constr type="ctrX" for="ch" forName="accent_1" refType="h" fact="0.1891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3571"/>
                <dgm:constr type="w" for="ch" forName="accent_2" refType="h" refFor="ch" refForName="accent_2" op="equ"/>
                <dgm:constr type="ctrY" for="ch" forName="accent_2" refType="h" fact="0.7143"/>
                <dgm:constr type="ctrX" for="ch" forName="accent_2" refType="h" fact="0.1891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primFontSz" for="ch" ptType="node" op="equ" val="65"/>
              </dgm:constrLst>
            </dgm:if>
            <dgm:if name="Name7" axis="ch" ptType="node" func="cnt" op="equ" val="3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25"/>
                <dgm:constr type="w" for="ch" forName="accent_1" refType="h" refFor="ch" refForName="accent_1" op="equ"/>
                <dgm:constr type="ctrY" for="ch" forName="accent_1" refType="h" fact="0.2"/>
                <dgm:constr type="ctrX" for="ch" forName="accent_1" refType="h" fact="0.1526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25"/>
                <dgm:constr type="w" for="ch" forName="accent_2" refType="h" refFor="ch" refForName="accent_2" op="equ"/>
                <dgm:constr type="ctrY" for="ch" forName="accent_2" refType="h" fact="0.5"/>
                <dgm:constr type="ctrX" for="ch" forName="accent_2" refType="h" fact="0.2253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25"/>
                <dgm:constr type="w" for="ch" forName="accent_3" refType="h" refFor="ch" refForName="accent_3" op="equ"/>
                <dgm:constr type="ctrY" for="ch" forName="accent_3" refType="h" fact="0.8"/>
                <dgm:constr type="ctrX" for="ch" forName="accent_3" refType="h" fact="0.1526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primFontSz" for="ch" ptType="node" op="equ" val="65"/>
              </dgm:constrLst>
            </dgm:if>
            <dgm:if name="Name8" axis="ch" ptType="node" func="cnt" op="equ" val="4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923"/>
                <dgm:constr type="w" for="ch" forName="accent_1" refType="h" refFor="ch" refForName="accent_1" op="equ"/>
                <dgm:constr type="ctrY" for="ch" forName="accent_1" refType="h" fact="0.1538"/>
                <dgm:constr type="ctrX" for="ch" forName="accent_1" refType="h" fact="0.1268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923"/>
                <dgm:constr type="w" for="ch" forName="accent_2" refType="h" refFor="ch" refForName="accent_2" op="equ"/>
                <dgm:constr type="ctrY" for="ch" forName="accent_2" refType="h" fact="0.3846"/>
                <dgm:constr type="ctrX" for="ch" forName="accent_2" refType="h" fact="0.215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923"/>
                <dgm:constr type="w" for="ch" forName="accent_3" refType="h" refFor="ch" refForName="accent_3" op="equ"/>
                <dgm:constr type="ctrY" for="ch" forName="accent_3" refType="h" fact="0.6154"/>
                <dgm:constr type="ctrX" for="ch" forName="accent_3" refType="h" fact="0.215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923"/>
                <dgm:constr type="w" for="ch" forName="accent_4" refType="h" refFor="ch" refForName="accent_4" op="equ"/>
                <dgm:constr type="ctrY" for="ch" forName="accent_4" refType="h" fact="0.8462"/>
                <dgm:constr type="ctrX" for="ch" forName="accent_4" refType="h" fact="0.1268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primFontSz" for="ch" ptType="node" op="equ" val="65"/>
              </dgm:constrLst>
            </dgm:if>
            <dgm:if name="Name9" axis="ch" ptType="node" func="cnt" op="equ" val="5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563"/>
                <dgm:constr type="w" for="ch" forName="accent_1" refType="h" refFor="ch" refForName="accent_1" op="equ"/>
                <dgm:constr type="ctrY" for="ch" forName="accent_1" refType="h" fact="0.125"/>
                <dgm:constr type="ctrX" for="ch" forName="accent_1" refType="h" fact="0.1082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563"/>
                <dgm:constr type="w" for="ch" forName="accent_2" refType="h" refFor="ch" refForName="accent_2" op="equ"/>
                <dgm:constr type="ctrY" for="ch" forName="accent_2" refType="h" fact="0.3125"/>
                <dgm:constr type="ctrX" for="ch" forName="accent_2" refType="h" fact="0.1978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563"/>
                <dgm:constr type="w" for="ch" forName="accent_3" refType="h" refFor="ch" refForName="accent_3" op="equ"/>
                <dgm:constr type="ctrY" for="ch" forName="accent_3" refType="h" fact="0.5"/>
                <dgm:constr type="ctrX" for="ch" forName="accent_3" refType="h" fact="0.2253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563"/>
                <dgm:constr type="w" for="ch" forName="accent_4" refType="h" refFor="ch" refForName="accent_4" op="equ"/>
                <dgm:constr type="ctrY" for="ch" forName="accent_4" refType="h" fact="0.6875"/>
                <dgm:constr type="ctrX" for="ch" forName="accent_4" refType="h" fact="0.1978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563"/>
                <dgm:constr type="w" for="ch" forName="accent_5" refType="h" refFor="ch" refForName="accent_5" op="equ"/>
                <dgm:constr type="ctrY" for="ch" forName="accent_5" refType="h" fact="0.875"/>
                <dgm:constr type="ctrX" for="ch" forName="accent_5" refType="h" fact="0.1082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primFontSz" for="ch" ptType="node" op="equ" val="65"/>
              </dgm:constrLst>
            </dgm:if>
            <dgm:if name="Name10" axis="ch" ptType="node" func="cnt" op="equ" val="6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316"/>
                <dgm:constr type="w" for="ch" forName="accent_1" refType="h" refFor="ch" refForName="accent_1" op="equ"/>
                <dgm:constr type="ctrY" for="ch" forName="accent_1" refType="h" fact="0.1053"/>
                <dgm:constr type="ctrX" for="ch" forName="accent_1" refType="h" fact="0.0943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316"/>
                <dgm:constr type="w" for="ch" forName="accent_2" refType="h" refFor="ch" refForName="accent_2" op="equ"/>
                <dgm:constr type="ctrY" for="ch" forName="accent_2" refType="h" fact="0.2632"/>
                <dgm:constr type="ctrX" for="ch" forName="accent_2" refType="h" fact="0.1809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316"/>
                <dgm:constr type="w" for="ch" forName="accent_3" refType="h" refFor="ch" refForName="accent_3" op="equ"/>
                <dgm:constr type="ctrY" for="ch" forName="accent_3" refType="h" fact="0.4211"/>
                <dgm:constr type="ctrX" for="ch" forName="accent_3" refType="h" fact="0.2205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316"/>
                <dgm:constr type="w" for="ch" forName="accent_4" refType="h" refFor="ch" refForName="accent_4" op="equ"/>
                <dgm:constr type="ctrY" for="ch" forName="accent_4" refType="h" fact="0.5789"/>
                <dgm:constr type="ctrX" for="ch" forName="accent_4" refType="h" fact="0.2205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316"/>
                <dgm:constr type="w" for="ch" forName="accent_5" refType="h" refFor="ch" refForName="accent_5" op="equ"/>
                <dgm:constr type="ctrY" for="ch" forName="accent_5" refType="h" fact="0.7368"/>
                <dgm:constr type="ctrX" for="ch" forName="accent_5" refType="h" fact="0.1809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h" for="ch" forName="accent_6" refType="h" fact="0.1316"/>
                <dgm:constr type="w" for="ch" forName="accent_6" refType="h" refFor="ch" refForName="accent_6" op="equ"/>
                <dgm:constr type="ctrY" for="ch" forName="accent_6" refType="h" fact="0.8947"/>
                <dgm:constr type="ctrX" for="ch" forName="accent_6" refType="h" fact="0.0943"/>
                <dgm:constr type="l" for="ch" forName="text_6" refType="ctrX" refFor="ch" refForName="accent_6"/>
                <dgm:constr type="r" for="ch" forName="text_6" refType="w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lMarg" for="ch" forName="text_6" refType="w" refFor="ch" refForName="accent_6" fact="1.8"/>
                <dgm:constr type="primFontSz" for="ch" ptType="node" op="equ" val="65"/>
              </dgm:constrLst>
            </dgm:if>
            <dgm:else name="Name11">
              <dgm:constrLst>
                <dgm:constr type="h" for="ch" forName="cycle" refType="h"/>
                <dgm:constr type="w" for="ch" forName="cycle" refType="h" refFor="ch" refForName="cycle" fact="0.26"/>
                <dgm:constr type="l" for="ch" forName="cycle"/>
                <dgm:constr type="ctrY" for="ch" forName="cycle" refType="h" fact="0.5"/>
                <dgm:constr type="diam" for="ch" forName="cycle" refType="h" fact="1.344"/>
                <dgm:constr type="h" for="ch" forName="accent_1" refType="h" fact="0.1136"/>
                <dgm:constr type="w" for="ch" forName="accent_1" refType="h" refFor="ch" refForName="accent_1" op="equ"/>
                <dgm:constr type="ctrY" for="ch" forName="accent_1" refType="h" fact="0.0909"/>
                <dgm:constr type="ctrX" for="ch" forName="accent_1" refType="h" fact="0.0835"/>
                <dgm:constr type="l" for="ch" forName="text_1" refType="ctrX" refFor="ch" refForName="accent_1"/>
                <dgm:constr type="r" for="ch" forName="text_1" refType="w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lMarg" for="ch" forName="text_1" refType="w" refFor="ch" refForName="accent_1" fact="1.8"/>
                <dgm:constr type="h" for="ch" forName="accent_2" refType="h" fact="0.1136"/>
                <dgm:constr type="w" for="ch" forName="accent_2" refType="h" refFor="ch" refForName="accent_2" op="equ"/>
                <dgm:constr type="ctrY" for="ch" forName="accent_2" refType="h" fact="0.2273"/>
                <dgm:constr type="ctrX" for="ch" forName="accent_2" refType="h" fact="0.1658"/>
                <dgm:constr type="l" for="ch" forName="text_2" refType="ctrX" refFor="ch" refForName="accent_2"/>
                <dgm:constr type="r" for="ch" forName="text_2" refType="w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lMarg" for="ch" forName="text_2" refType="w" refFor="ch" refForName="accent_2" fact="1.8"/>
                <dgm:constr type="h" for="ch" forName="accent_3" refType="h" fact="0.1136"/>
                <dgm:constr type="w" for="ch" forName="accent_3" refType="h" refFor="ch" refForName="accent_3" op="equ"/>
                <dgm:constr type="ctrY" for="ch" forName="accent_3" refType="h" fact="0.3636"/>
                <dgm:constr type="ctrX" for="ch" forName="accent_3" refType="h" fact="0.2109"/>
                <dgm:constr type="l" for="ch" forName="text_3" refType="ctrX" refFor="ch" refForName="accent_3"/>
                <dgm:constr type="r" for="ch" forName="text_3" refType="w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lMarg" for="ch" forName="text_3" refType="w" refFor="ch" refForName="accent_3" fact="1.8"/>
                <dgm:constr type="h" for="ch" forName="accent_4" refType="h" fact="0.1136"/>
                <dgm:constr type="w" for="ch" forName="accent_4" refType="h" refFor="ch" refForName="accent_4" op="equ"/>
                <dgm:constr type="ctrY" for="ch" forName="accent_4" refType="h" fact="0.5"/>
                <dgm:constr type="ctrX" for="ch" forName="accent_4" refType="h" fact="0.2253"/>
                <dgm:constr type="l" for="ch" forName="text_4" refType="ctrX" refFor="ch" refForName="accent_4"/>
                <dgm:constr type="r" for="ch" forName="text_4" refType="w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lMarg" for="ch" forName="text_4" refType="w" refFor="ch" refForName="accent_4" fact="1.8"/>
                <dgm:constr type="h" for="ch" forName="accent_5" refType="h" fact="0.1136"/>
                <dgm:constr type="w" for="ch" forName="accent_5" refType="h" refFor="ch" refForName="accent_5" op="equ"/>
                <dgm:constr type="ctrY" for="ch" forName="accent_5" refType="h" fact="0.6364"/>
                <dgm:constr type="ctrX" for="ch" forName="accent_5" refType="h" fact="0.2109"/>
                <dgm:constr type="l" for="ch" forName="text_5" refType="ctrX" refFor="ch" refForName="accent_5"/>
                <dgm:constr type="r" for="ch" forName="text_5" refType="w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lMarg" for="ch" forName="text_5" refType="w" refFor="ch" refForName="accent_5" fact="1.8"/>
                <dgm:constr type="h" for="ch" forName="accent_6" refType="h" fact="0.1136"/>
                <dgm:constr type="w" for="ch" forName="accent_6" refType="h" refFor="ch" refForName="accent_6" op="equ"/>
                <dgm:constr type="ctrY" for="ch" forName="accent_6" refType="h" fact="0.7727"/>
                <dgm:constr type="ctrX" for="ch" forName="accent_6" refType="h" fact="0.1658"/>
                <dgm:constr type="l" for="ch" forName="text_6" refType="ctrX" refFor="ch" refForName="accent_6"/>
                <dgm:constr type="r" for="ch" forName="text_6" refType="w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lMarg" for="ch" forName="text_6" refType="w" refFor="ch" refForName="accent_6" fact="1.8"/>
                <dgm:constr type="h" for="ch" forName="accent_7" refType="h" fact="0.1136"/>
                <dgm:constr type="w" for="ch" forName="accent_7" refType="h" refFor="ch" refForName="accent_7" op="equ"/>
                <dgm:constr type="ctrY" for="ch" forName="accent_7" refType="h" fact="0.9091"/>
                <dgm:constr type="ctrX" for="ch" forName="accent_7" refType="h" fact="0.0835"/>
                <dgm:constr type="l" for="ch" forName="text_7" refType="ctrX" refFor="ch" refForName="accent_7"/>
                <dgm:constr type="r" for="ch" forName="text_7" refType="w"/>
                <dgm:constr type="w" for="ch" forName="text_7" refType="h" refFor="ch" refForName="text_7" op="gte"/>
                <dgm:constr type="h" for="ch" forName="text_7" refType="h" refFor="ch" refForName="accent_7" fact="0.8"/>
                <dgm:constr type="ctrY" for="ch" forName="text_7" refType="ctrY" refFor="ch" refForName="accent_7"/>
                <dgm:constr type="lMarg" for="ch" forName="text_7" refType="w" refFor="ch" refForName="accent_7" fact="1.8"/>
                <dgm:constr type="primFontSz" for="ch" ptType="node" op="equ" val="65"/>
              </dgm:constrLst>
            </dgm:else>
          </dgm:choose>
        </dgm:if>
        <dgm:else name="Name12">
          <dgm:choose name="Name13">
            <dgm:if name="Name14" axis="ch" ptType="node" func="cnt" op="equ" val="1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625"/>
                <dgm:constr type="w" for="ch" forName="accent_1" refType="h" refFor="ch" refForName="accent_1" op="equ"/>
                <dgm:constr type="ctrY" for="ch" forName="accent_1" refType="h" fact="0.5"/>
                <dgm:constr type="ctrX" for="ch" forName="accent_1" refType="w"/>
                <dgm:constr type="ctrXOff" for="ch" forName="accent_1" refType="h" fact="-0.2253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primFontSz" for="ch" ptType="node" op="equ" val="65"/>
              </dgm:constrLst>
            </dgm:if>
            <dgm:if name="Name15" axis="ch" ptType="node" func="cnt" op="equ" val="2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3571"/>
                <dgm:constr type="w" for="ch" forName="accent_1" refType="h" refFor="ch" refForName="accent_1" op="equ"/>
                <dgm:constr type="ctrY" for="ch" forName="accent_1" refType="h" fact="0.2857"/>
                <dgm:constr type="ctrX" for="ch" forName="accent_1" refType="w"/>
                <dgm:constr type="ctrXOff" for="ch" forName="accent_1" refType="h" fact="-0.1891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3571"/>
                <dgm:constr type="w" for="ch" forName="accent_2" refType="h" refFor="ch" refForName="accent_2" op="equ"/>
                <dgm:constr type="ctrY" for="ch" forName="accent_2" refType="h" fact="0.7143"/>
                <dgm:constr type="ctrX" for="ch" forName="accent_2" refType="w"/>
                <dgm:constr type="ctrXOff" for="ch" forName="accent_2" refType="h" fact="-0.1891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primFontSz" for="ch" ptType="node" op="equ" val="65"/>
              </dgm:constrLst>
            </dgm:if>
            <dgm:if name="Name16" axis="ch" ptType="node" func="cnt" op="equ" val="3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25"/>
                <dgm:constr type="w" for="ch" forName="accent_1" refType="h" refFor="ch" refForName="accent_1" op="equ"/>
                <dgm:constr type="ctrY" for="ch" forName="accent_1" refType="h" fact="0.2"/>
                <dgm:constr type="ctrX" for="ch" forName="accent_1" refType="w"/>
                <dgm:constr type="ctrXOff" for="ch" forName="accent_1" refType="h" fact="-0.1526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25"/>
                <dgm:constr type="w" for="ch" forName="accent_2" refType="h" refFor="ch" refForName="accent_2" op="equ"/>
                <dgm:constr type="ctrY" for="ch" forName="accent_2" refType="h" fact="0.5"/>
                <dgm:constr type="ctrX" for="ch" forName="accent_2" refType="w"/>
                <dgm:constr type="ctrXOff" for="ch" forName="accent_2" refType="h" fact="-0.2253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25"/>
                <dgm:constr type="w" for="ch" forName="accent_3" refType="h" refFor="ch" refForName="accent_3" op="equ"/>
                <dgm:constr type="ctrY" for="ch" forName="accent_3" refType="h" fact="0.8"/>
                <dgm:constr type="ctrX" for="ch" forName="accent_3" refType="w"/>
                <dgm:constr type="ctrXOff" for="ch" forName="accent_3" refType="h" fact="-0.1526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primFontSz" for="ch" ptType="node" op="equ" val="65"/>
              </dgm:constrLst>
            </dgm:if>
            <dgm:if name="Name17" axis="ch" ptType="node" func="cnt" op="equ" val="4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923"/>
                <dgm:constr type="w" for="ch" forName="accent_1" refType="h" refFor="ch" refForName="accent_1" op="equ"/>
                <dgm:constr type="ctrY" for="ch" forName="accent_1" refType="h" fact="0.1538"/>
                <dgm:constr type="ctrX" for="ch" forName="accent_1" refType="w"/>
                <dgm:constr type="ctrXOff" for="ch" forName="accent_1" refType="h" fact="-0.1268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923"/>
                <dgm:constr type="w" for="ch" forName="accent_2" refType="h" refFor="ch" refForName="accent_2" op="equ"/>
                <dgm:constr type="ctrY" for="ch" forName="accent_2" refType="h" fact="0.3846"/>
                <dgm:constr type="ctrX" for="ch" forName="accent_2" refType="w"/>
                <dgm:constr type="ctrXOff" for="ch" forName="accent_2" refType="h" fact="-0.215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923"/>
                <dgm:constr type="w" for="ch" forName="accent_3" refType="h" refFor="ch" refForName="accent_3" op="equ"/>
                <dgm:constr type="ctrY" for="ch" forName="accent_3" refType="h" fact="0.6154"/>
                <dgm:constr type="ctrX" for="ch" forName="accent_3" refType="w"/>
                <dgm:constr type="ctrXOff" for="ch" forName="accent_3" refType="h" fact="-0.215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923"/>
                <dgm:constr type="w" for="ch" forName="accent_4" refType="h" refFor="ch" refForName="accent_4" op="equ"/>
                <dgm:constr type="ctrY" for="ch" forName="accent_4" refType="h" fact="0.8462"/>
                <dgm:constr type="ctrX" for="ch" forName="accent_4" refType="w"/>
                <dgm:constr type="ctrXOff" for="ch" forName="accent_4" refType="h" fact="-0.1268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primFontSz" for="ch" ptType="node" op="equ" val="65"/>
              </dgm:constrLst>
            </dgm:if>
            <dgm:if name="Name18" axis="ch" ptType="node" func="cnt" op="equ" val="5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563"/>
                <dgm:constr type="w" for="ch" forName="accent_1" refType="h" refFor="ch" refForName="accent_1" op="equ"/>
                <dgm:constr type="ctrY" for="ch" forName="accent_1" refType="h" fact="0.125"/>
                <dgm:constr type="ctrX" for="ch" forName="accent_1" refType="w"/>
                <dgm:constr type="ctrXOff" for="ch" forName="accent_1" refType="h" fact="-0.1082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563"/>
                <dgm:constr type="w" for="ch" forName="accent_2" refType="h" refFor="ch" refForName="accent_2" op="equ"/>
                <dgm:constr type="ctrY" for="ch" forName="accent_2" refType="h" fact="0.3125"/>
                <dgm:constr type="ctrX" for="ch" forName="accent_2" refType="w"/>
                <dgm:constr type="ctrXOff" for="ch" forName="accent_2" refType="h" fact="-0.1978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563"/>
                <dgm:constr type="w" for="ch" forName="accent_3" refType="h" refFor="ch" refForName="accent_3" op="equ"/>
                <dgm:constr type="ctrY" for="ch" forName="accent_3" refType="h" fact="0.5"/>
                <dgm:constr type="ctrX" for="ch" forName="accent_3" refType="w"/>
                <dgm:constr type="ctrXOff" for="ch" forName="accent_3" refType="h" fact="-0.2253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563"/>
                <dgm:constr type="w" for="ch" forName="accent_4" refType="h" refFor="ch" refForName="accent_4" op="equ"/>
                <dgm:constr type="ctrY" for="ch" forName="accent_4" refType="h" fact="0.6875"/>
                <dgm:constr type="ctrX" for="ch" forName="accent_4" refType="w"/>
                <dgm:constr type="ctrXOff" for="ch" forName="accent_4" refType="h" fact="-0.1978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563"/>
                <dgm:constr type="w" for="ch" forName="accent_5" refType="h" refFor="ch" refForName="accent_5" op="equ"/>
                <dgm:constr type="ctrY" for="ch" forName="accent_5" refType="h" fact="0.875"/>
                <dgm:constr type="ctrX" for="ch" forName="accent_5" refType="w"/>
                <dgm:constr type="ctrXOff" for="ch" forName="accent_5" refType="h" fact="-0.1082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primFontSz" for="ch" ptType="node" op="equ" val="65"/>
              </dgm:constrLst>
            </dgm:if>
            <dgm:if name="Name19" axis="ch" ptType="node" func="cnt" op="equ" val="6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316"/>
                <dgm:constr type="w" for="ch" forName="accent_1" refType="h" refFor="ch" refForName="accent_1" op="equ"/>
                <dgm:constr type="ctrY" for="ch" forName="accent_1" refType="h" fact="0.1053"/>
                <dgm:constr type="ctrX" for="ch" forName="accent_1" refType="w"/>
                <dgm:constr type="ctrXOff" for="ch" forName="accent_1" refType="h" fact="-0.0943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316"/>
                <dgm:constr type="w" for="ch" forName="accent_2" refType="h" refFor="ch" refForName="accent_2" op="equ"/>
                <dgm:constr type="ctrY" for="ch" forName="accent_2" refType="h" fact="0.2632"/>
                <dgm:constr type="ctrX" for="ch" forName="accent_2" refType="w"/>
                <dgm:constr type="ctrXOff" for="ch" forName="accent_2" refType="h" fact="-0.1809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316"/>
                <dgm:constr type="w" for="ch" forName="accent_3" refType="h" refFor="ch" refForName="accent_3" op="equ"/>
                <dgm:constr type="ctrY" for="ch" forName="accent_3" refType="h" fact="0.4211"/>
                <dgm:constr type="ctrX" for="ch" forName="accent_3" refType="w"/>
                <dgm:constr type="ctrXOff" for="ch" forName="accent_3" refType="h" fact="-0.2205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316"/>
                <dgm:constr type="w" for="ch" forName="accent_4" refType="h" refFor="ch" refForName="accent_4" op="equ"/>
                <dgm:constr type="ctrY" for="ch" forName="accent_4" refType="h" fact="0.5789"/>
                <dgm:constr type="ctrX" for="ch" forName="accent_4" refType="w"/>
                <dgm:constr type="ctrXOff" for="ch" forName="accent_4" refType="h" fact="-0.2205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316"/>
                <dgm:constr type="w" for="ch" forName="accent_5" refType="h" refFor="ch" refForName="accent_5" op="equ"/>
                <dgm:constr type="ctrY" for="ch" forName="accent_5" refType="h" fact="0.7368"/>
                <dgm:constr type="ctrX" for="ch" forName="accent_5" refType="w"/>
                <dgm:constr type="ctrXOff" for="ch" forName="accent_5" refType="h" fact="-0.1809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h" for="ch" forName="accent_6" refType="h" fact="0.1316"/>
                <dgm:constr type="w" for="ch" forName="accent_6" refType="h" refFor="ch" refForName="accent_6" op="equ"/>
                <dgm:constr type="ctrY" for="ch" forName="accent_6" refType="h" fact="0.8947"/>
                <dgm:constr type="ctrX" for="ch" forName="accent_6" refType="w"/>
                <dgm:constr type="ctrXOff" for="ch" forName="accent_6" refType="h" fact="-0.0943"/>
                <dgm:constr type="r" for="ch" forName="text_6" refType="ctrX" refFor="ch" refForName="accent_6"/>
                <dgm:constr type="rOff" for="ch" forName="text_6" refType="ctrXOff" refFor="ch" refForName="accent_6"/>
                <dgm:constr type="l" for="ch" forName="text_6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rMarg" for="ch" forName="text_6" refType="w" refFor="ch" refForName="accent_6" fact="1.8"/>
                <dgm:constr type="primFontSz" for="ch" ptType="node" op="equ" val="65"/>
              </dgm:constrLst>
            </dgm:if>
            <dgm:else name="Name20">
              <dgm:constrLst>
                <dgm:constr type="h" for="ch" forName="cycle" refType="h"/>
                <dgm:constr type="w" for="ch" forName="cycle" refType="h" refFor="ch" refForName="cycle" fact="0.26"/>
                <dgm:constr type="r" for="ch" forName="cycle" refType="w"/>
                <dgm:constr type="ctrY" for="ch" forName="cycle" refType="h" fact="0.5"/>
                <dgm:constr type="diam" for="ch" forName="cycle" refType="h" fact="1.344"/>
                <dgm:constr type="h" for="ch" forName="accent_1" refType="h" fact="0.1136"/>
                <dgm:constr type="w" for="ch" forName="accent_1" refType="h" refFor="ch" refForName="accent_1" op="equ"/>
                <dgm:constr type="ctrY" for="ch" forName="accent_1" refType="h" fact="0.0909"/>
                <dgm:constr type="ctrX" for="ch" forName="accent_1" refType="w"/>
                <dgm:constr type="ctrXOff" for="ch" forName="accent_1" refType="h" fact="-0.0835"/>
                <dgm:constr type="r" for="ch" forName="text_1" refType="ctrX" refFor="ch" refForName="accent_1"/>
                <dgm:constr type="rOff" for="ch" forName="text_1" refType="ctrXOff" refFor="ch" refForName="accent_1"/>
                <dgm:constr type="l" for="ch" forName="text_1"/>
                <dgm:constr type="w" for="ch" forName="text_1" refType="h" refFor="ch" refForName="text_1" op="gte"/>
                <dgm:constr type="h" for="ch" forName="text_1" refType="h" refFor="ch" refForName="accent_1" fact="0.8"/>
                <dgm:constr type="ctrY" for="ch" forName="text_1" refType="ctrY" refFor="ch" refForName="accent_1"/>
                <dgm:constr type="rMarg" for="ch" forName="text_1" refType="w" refFor="ch" refForName="accent_1" fact="1.8"/>
                <dgm:constr type="h" for="ch" forName="accent_2" refType="h" fact="0.1136"/>
                <dgm:constr type="w" for="ch" forName="accent_2" refType="h" refFor="ch" refForName="accent_2" op="equ"/>
                <dgm:constr type="ctrY" for="ch" forName="accent_2" refType="h" fact="0.2273"/>
                <dgm:constr type="ctrX" for="ch" forName="accent_2" refType="w"/>
                <dgm:constr type="ctrXOff" for="ch" forName="accent_2" refType="h" fact="-0.1658"/>
                <dgm:constr type="r" for="ch" forName="text_2" refType="ctrX" refFor="ch" refForName="accent_2"/>
                <dgm:constr type="rOff" for="ch" forName="text_2" refType="ctrXOff" refFor="ch" refForName="accent_2"/>
                <dgm:constr type="l" for="ch" forName="text_2"/>
                <dgm:constr type="w" for="ch" forName="text_2" refType="h" refFor="ch" refForName="text_2" op="gte"/>
                <dgm:constr type="h" for="ch" forName="text_2" refType="h" refFor="ch" refForName="accent_2" fact="0.8"/>
                <dgm:constr type="ctrY" for="ch" forName="text_2" refType="ctrY" refFor="ch" refForName="accent_2"/>
                <dgm:constr type="rMarg" for="ch" forName="text_2" refType="w" refFor="ch" refForName="accent_2" fact="1.8"/>
                <dgm:constr type="h" for="ch" forName="accent_3" refType="h" fact="0.1136"/>
                <dgm:constr type="w" for="ch" forName="accent_3" refType="h" refFor="ch" refForName="accent_3" op="equ"/>
                <dgm:constr type="ctrY" for="ch" forName="accent_3" refType="h" fact="0.3636"/>
                <dgm:constr type="ctrX" for="ch" forName="accent_3" refType="w"/>
                <dgm:constr type="ctrXOff" for="ch" forName="accent_3" refType="h" fact="-0.2109"/>
                <dgm:constr type="r" for="ch" forName="text_3" refType="ctrX" refFor="ch" refForName="accent_3"/>
                <dgm:constr type="rOff" for="ch" forName="text_3" refType="ctrXOff" refFor="ch" refForName="accent_3"/>
                <dgm:constr type="l" for="ch" forName="text_3"/>
                <dgm:constr type="w" for="ch" forName="text_3" refType="h" refFor="ch" refForName="text_3" op="gte"/>
                <dgm:constr type="h" for="ch" forName="text_3" refType="h" refFor="ch" refForName="accent_3" fact="0.8"/>
                <dgm:constr type="ctrY" for="ch" forName="text_3" refType="ctrY" refFor="ch" refForName="accent_3"/>
                <dgm:constr type="rMarg" for="ch" forName="text_3" refType="w" refFor="ch" refForName="accent_3" fact="1.8"/>
                <dgm:constr type="h" for="ch" forName="accent_4" refType="h" fact="0.1136"/>
                <dgm:constr type="w" for="ch" forName="accent_4" refType="h" refFor="ch" refForName="accent_4" op="equ"/>
                <dgm:constr type="ctrY" for="ch" forName="accent_4" refType="h" fact="0.5"/>
                <dgm:constr type="ctrX" for="ch" forName="accent_4" refType="w"/>
                <dgm:constr type="ctrXOff" for="ch" forName="accent_4" refType="h" fact="-0.2253"/>
                <dgm:constr type="r" for="ch" forName="text_4" refType="ctrX" refFor="ch" refForName="accent_4"/>
                <dgm:constr type="rOff" for="ch" forName="text_4" refType="ctrXOff" refFor="ch" refForName="accent_4"/>
                <dgm:constr type="l" for="ch" forName="text_4"/>
                <dgm:constr type="w" for="ch" forName="text_4" refType="h" refFor="ch" refForName="text_4" op="gte"/>
                <dgm:constr type="h" for="ch" forName="text_4" refType="h" refFor="ch" refForName="accent_4" fact="0.8"/>
                <dgm:constr type="ctrY" for="ch" forName="text_4" refType="ctrY" refFor="ch" refForName="accent_4"/>
                <dgm:constr type="rMarg" for="ch" forName="text_4" refType="w" refFor="ch" refForName="accent_4" fact="1.8"/>
                <dgm:constr type="h" for="ch" forName="accent_5" refType="h" fact="0.1136"/>
                <dgm:constr type="w" for="ch" forName="accent_5" refType="h" refFor="ch" refForName="accent_5" op="equ"/>
                <dgm:constr type="ctrY" for="ch" forName="accent_5" refType="h" fact="0.6364"/>
                <dgm:constr type="ctrX" for="ch" forName="accent_5" refType="w"/>
                <dgm:constr type="ctrXOff" for="ch" forName="accent_5" refType="h" fact="-0.2109"/>
                <dgm:constr type="r" for="ch" forName="text_5" refType="ctrX" refFor="ch" refForName="accent_5"/>
                <dgm:constr type="rOff" for="ch" forName="text_5" refType="ctrXOff" refFor="ch" refForName="accent_5"/>
                <dgm:constr type="l" for="ch" forName="text_5"/>
                <dgm:constr type="w" for="ch" forName="text_5" refType="h" refFor="ch" refForName="text_5" op="gte"/>
                <dgm:constr type="h" for="ch" forName="text_5" refType="h" refFor="ch" refForName="accent_5" fact="0.8"/>
                <dgm:constr type="ctrY" for="ch" forName="text_5" refType="ctrY" refFor="ch" refForName="accent_5"/>
                <dgm:constr type="rMarg" for="ch" forName="text_5" refType="w" refFor="ch" refForName="accent_5" fact="1.8"/>
                <dgm:constr type="h" for="ch" forName="accent_6" refType="h" fact="0.1136"/>
                <dgm:constr type="w" for="ch" forName="accent_6" refType="h" refFor="ch" refForName="accent_6" op="equ"/>
                <dgm:constr type="ctrY" for="ch" forName="accent_6" refType="h" fact="0.7727"/>
                <dgm:constr type="ctrX" for="ch" forName="accent_6" refType="w"/>
                <dgm:constr type="ctrXOff" for="ch" forName="accent_6" refType="h" fact="-0.1658"/>
                <dgm:constr type="r" for="ch" forName="text_6" refType="ctrX" refFor="ch" refForName="accent_6"/>
                <dgm:constr type="rOff" for="ch" forName="text_6" refType="ctrXOff" refFor="ch" refForName="accent_6"/>
                <dgm:constr type="l" for="ch" forName="text_6"/>
                <dgm:constr type="w" for="ch" forName="text_6" refType="h" refFor="ch" refForName="text_6" op="gte"/>
                <dgm:constr type="h" for="ch" forName="text_6" refType="h" refFor="ch" refForName="accent_6" fact="0.8"/>
                <dgm:constr type="ctrY" for="ch" forName="text_6" refType="ctrY" refFor="ch" refForName="accent_6"/>
                <dgm:constr type="rMarg" for="ch" forName="text_6" refType="w" refFor="ch" refForName="accent_6" fact="1.8"/>
                <dgm:constr type="h" for="ch" forName="accent_7" refType="h" fact="0.1136"/>
                <dgm:constr type="w" for="ch" forName="accent_7" refType="h" refFor="ch" refForName="accent_7" op="equ"/>
                <dgm:constr type="ctrY" for="ch" forName="accent_7" refType="h" fact="0.9091"/>
                <dgm:constr type="ctrX" for="ch" forName="accent_7" refType="w"/>
                <dgm:constr type="ctrXOff" for="ch" forName="accent_7" refType="h" fact="-0.0835"/>
                <dgm:constr type="r" for="ch" forName="text_7" refType="ctrX" refFor="ch" refForName="accent_7"/>
                <dgm:constr type="rOff" for="ch" forName="text_7" refType="ctrXOff" refFor="ch" refForName="accent_7"/>
                <dgm:constr type="l" for="ch" forName="text_7"/>
                <dgm:constr type="w" for="ch" forName="text_7" refType="h" refFor="ch" refForName="text_7" op="gte"/>
                <dgm:constr type="h" for="ch" forName="text_7" refType="h" refFor="ch" refForName="accent_7" fact="0.8"/>
                <dgm:constr type="ctrY" for="ch" forName="text_7" refType="ctrY" refFor="ch" refForName="accent_7"/>
                <dgm:constr type="rMarg" for="ch" forName="text_7" refType="w" refFor="ch" refForName="accent_7" fact="1.8"/>
                <dgm:constr type="primFontSz" for="ch" ptType="node" op="equ" val="65"/>
              </dgm:constrLst>
            </dgm:else>
          </dgm:choose>
        </dgm:else>
      </dgm:choose>
      <dgm:layoutNode name="cycle">
        <dgm:choose name="Name21">
          <dgm:if name="Name22" func="var" arg="dir" op="equ" val="norm">
            <dgm:alg type="cycle">
              <dgm:param type="stAng" val="45"/>
              <dgm:param type="spanAng" val="90"/>
            </dgm:alg>
          </dgm:if>
          <dgm:else name="Name23">
            <dgm:alg type="cycle">
              <dgm:param type="stAng" val="225"/>
              <dgm:param type="spanAng" val="90"/>
            </dgm:alg>
          </dgm:else>
        </dgm:choose>
        <dgm:shape xmlns:r="http://schemas.openxmlformats.org/officeDocument/2006/relationships" r:blip="">
          <dgm:adjLst/>
        </dgm:shape>
        <dgm:presOf/>
        <dgm:constrLst>
          <dgm:constr type="w" for="ch" val="1"/>
          <dgm:constr type="h" for="ch" val="1"/>
          <dgm:constr type="diam" for="ch" forName="conn" refType="diam"/>
        </dgm:constrLst>
        <dgm:layoutNode name="srcNode">
          <dgm:alg type="sp"/>
          <dgm:shape xmlns:r="http://schemas.openxmlformats.org/officeDocument/2006/relationships" type="rect" r:blip="" hideGeom="1">
            <dgm:adjLst/>
          </dgm:shape>
          <dgm:presOf/>
        </dgm:layoutNode>
        <dgm:layoutNode name="conn" styleLbl="parChTrans1D2">
          <dgm:alg type="conn">
            <dgm:param type="connRout" val="curve"/>
            <dgm:param type="srcNode" val="srcNode"/>
            <dgm:param type="dstNode" val="dstNode"/>
            <dgm:param type="begPts" val="ctr"/>
            <dgm:param type="endPts" val="ctr"/>
            <dgm:param type="endSty" val="noArr"/>
          </dgm:alg>
          <dgm:shape xmlns:r="http://schemas.openxmlformats.org/officeDocument/2006/relationships" type="conn" r:blip="">
            <dgm:adjLst/>
          </dgm:shape>
          <dgm:presOf axis="desOrSelf" ptType="sibTrans" hideLastTrans="0" st="0" cnt="1"/>
          <dgm:constrLst>
            <dgm:constr type="begPad"/>
            <dgm:constr type="endPad"/>
          </dgm:constrLst>
        </dgm:layoutNode>
        <dgm:layoutNode name="extraNode">
          <dgm:alg type="sp"/>
          <dgm:shape xmlns:r="http://schemas.openxmlformats.org/officeDocument/2006/relationships" type="rect" r:blip="" hideGeom="1">
            <dgm:adjLst/>
          </dgm:shape>
          <dgm:presOf/>
        </dgm:layoutNode>
        <dgm:layoutNode name="dstNode">
          <dgm:alg type="sp"/>
          <dgm:shape xmlns:r="http://schemas.openxmlformats.org/officeDocument/2006/relationships" type="rect" r:blip="" hideGeom="1">
            <dgm:adjLst/>
          </dgm:shape>
          <dgm:presOf/>
        </dgm:layoutNode>
      </dgm:layoutNode>
      <dgm:forEach name="wrapper" axis="self" ptType="parTrans">
        <dgm:forEach name="wrapper2" axis="self" ptType="sibTrans" st="2">
          <dgm:forEach name="accentRepeat" axis="self">
            <dgm:layoutNode name="accentRepeatNode" styleLbl="solidFgAcc1">
              <dgm:alg type="sp"/>
              <dgm:shape xmlns:r="http://schemas.openxmlformats.org/officeDocument/2006/relationships" type="ellipse" r:blip="">
                <dgm:adjLst/>
              </dgm:shape>
              <dgm:presOf/>
            </dgm:layoutNode>
          </dgm:forEach>
        </dgm:forEach>
      </dgm:forEach>
      <dgm:forEach name="Name24" axis="ch" ptType="node" cnt="1">
        <dgm:layoutNode name="text_1" styleLbl="node1">
          <dgm:varLst>
            <dgm:bulletEnabled val="1"/>
          </dgm:varLst>
          <dgm:choose name="Name25">
            <dgm:if name="Name2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2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1">
          <dgm:alg type="sp"/>
          <dgm:shape xmlns:r="http://schemas.openxmlformats.org/officeDocument/2006/relationships" r:blip="">
            <dgm:adjLst/>
          </dgm:shape>
          <dgm:presOf/>
          <dgm:constrLst/>
          <dgm:forEach name="Name28" ref="accentRepeat"/>
        </dgm:layoutNode>
      </dgm:forEach>
      <dgm:forEach name="Name29" axis="ch" ptType="node" st="2" cnt="1">
        <dgm:layoutNode name="text_2" styleLbl="node1">
          <dgm:varLst>
            <dgm:bulletEnabled val="1"/>
          </dgm:varLst>
          <dgm:choose name="Name30">
            <dgm:if name="Name3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3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2">
          <dgm:alg type="sp"/>
          <dgm:shape xmlns:r="http://schemas.openxmlformats.org/officeDocument/2006/relationships" r:blip="">
            <dgm:adjLst/>
          </dgm:shape>
          <dgm:presOf/>
          <dgm:constrLst/>
          <dgm:forEach name="Name33" ref="accentRepeat"/>
        </dgm:layoutNode>
      </dgm:forEach>
      <dgm:forEach name="Name34" axis="ch" ptType="node" st="3" cnt="1">
        <dgm:layoutNode name="text_3" styleLbl="node1">
          <dgm:varLst>
            <dgm:bulletEnabled val="1"/>
          </dgm:varLst>
          <dgm:choose name="Name35">
            <dgm:if name="Name3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3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3">
          <dgm:alg type="sp"/>
          <dgm:shape xmlns:r="http://schemas.openxmlformats.org/officeDocument/2006/relationships" r:blip="">
            <dgm:adjLst/>
          </dgm:shape>
          <dgm:presOf/>
          <dgm:constrLst/>
          <dgm:forEach name="Name38" ref="accentRepeat"/>
        </dgm:layoutNode>
      </dgm:forEach>
      <dgm:forEach name="Name39" axis="ch" ptType="node" st="4" cnt="1">
        <dgm:layoutNode name="text_4" styleLbl="node1">
          <dgm:varLst>
            <dgm:bulletEnabled val="1"/>
          </dgm:varLst>
          <dgm:choose name="Name40">
            <dgm:if name="Name4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4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4">
          <dgm:alg type="sp"/>
          <dgm:shape xmlns:r="http://schemas.openxmlformats.org/officeDocument/2006/relationships" r:blip="">
            <dgm:adjLst/>
          </dgm:shape>
          <dgm:presOf/>
          <dgm:constrLst/>
          <dgm:forEach name="Name43" ref="accentRepeat"/>
        </dgm:layoutNode>
      </dgm:forEach>
      <dgm:forEach name="Name44" axis="ch" ptType="node" st="5" cnt="1">
        <dgm:layoutNode name="text_5" styleLbl="node1">
          <dgm:varLst>
            <dgm:bulletEnabled val="1"/>
          </dgm:varLst>
          <dgm:choose name="Name45">
            <dgm:if name="Name4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4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5">
          <dgm:alg type="sp"/>
          <dgm:shape xmlns:r="http://schemas.openxmlformats.org/officeDocument/2006/relationships" r:blip="">
            <dgm:adjLst/>
          </dgm:shape>
          <dgm:presOf/>
          <dgm:constrLst/>
          <dgm:forEach name="Name48" ref="accentRepeat"/>
        </dgm:layoutNode>
      </dgm:forEach>
      <dgm:forEach name="Name49" axis="ch" ptType="node" st="6" cnt="1">
        <dgm:layoutNode name="text_6" styleLbl="node1">
          <dgm:varLst>
            <dgm:bulletEnabled val="1"/>
          </dgm:varLst>
          <dgm:choose name="Name50">
            <dgm:if name="Name51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52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6">
          <dgm:alg type="sp"/>
          <dgm:shape xmlns:r="http://schemas.openxmlformats.org/officeDocument/2006/relationships" r:blip="">
            <dgm:adjLst/>
          </dgm:shape>
          <dgm:presOf/>
          <dgm:constrLst/>
          <dgm:forEach name="Name53" ref="accentRepeat"/>
        </dgm:layoutNode>
      </dgm:forEach>
      <dgm:forEach name="Name54" axis="ch" ptType="node" st="7" cnt="1">
        <dgm:layoutNode name="text_7" styleLbl="node1">
          <dgm:varLst>
            <dgm:bulletEnabled val="1"/>
          </dgm:varLst>
          <dgm:choose name="Name55">
            <dgm:if name="Name56" func="var" arg="dir" op="equ" val="norm">
              <dgm:alg type="tx">
                <dgm:param type="parTxLTRAlign" val="l"/>
                <dgm:param type="shpTxLTRAlignCh" val="l"/>
                <dgm:param type="parTxRTLAlign" val="l"/>
                <dgm:param type="shpTxRTLAlignCh" val="l"/>
              </dgm:alg>
            </dgm:if>
            <dgm:else name="Name57">
              <dgm:alg type="tx">
                <dgm:param type="parTxLTRAlign" val="r"/>
                <dgm:param type="shpTxLTRAlignCh" val="r"/>
                <dgm:param type="parTxRTLAlign" val="r"/>
                <dgm:param type="shpTxRTLAlignCh" val="r"/>
              </dgm:alg>
            </dgm:else>
          </dgm:choose>
          <dgm:shape xmlns:r="http://schemas.openxmlformats.org/officeDocument/2006/relationships" type="rect" r:blip="">
            <dgm:adjLst/>
          </dgm:shape>
          <dgm:presOf axis="desOrSelf" ptType="node"/>
          <dgm:constrLst>
            <dgm:constr type="primFontSz" val="65"/>
            <dgm:constr type="lMarg" refType="primFontSz" fact="0.2"/>
            <dgm:constr type="rMarg" refType="primFontSz" fact="0.2"/>
            <dgm:constr type="tMarg" refType="primFontSz" fact="0.2"/>
            <dgm:constr type="bMarg" refType="primFontSz" fact="0.2"/>
          </dgm:constrLst>
          <dgm:ruleLst>
            <dgm:rule type="primFontSz" val="5" fact="NaN" max="NaN"/>
          </dgm:ruleLst>
        </dgm:layoutNode>
        <dgm:layoutNode name="accent_7">
          <dgm:alg type="sp"/>
          <dgm:shape xmlns:r="http://schemas.openxmlformats.org/officeDocument/2006/relationships" r:blip="">
            <dgm:adjLst/>
          </dgm:shape>
          <dgm:presOf/>
          <dgm:constrLst/>
          <dgm:forEach name="Name58" ref="accentRepeat"/>
        </dgm:layoutNode>
      </dgm:forEach>
    </dgm:layoutNode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1.wdp"/><Relationship Id="rId13" Type="http://schemas.openxmlformats.org/officeDocument/2006/relationships/diagramQuickStyle" Target="../diagrams/quickStyle2.xml"/><Relationship Id="rId3" Type="http://schemas.openxmlformats.org/officeDocument/2006/relationships/diagramLayout" Target="../diagrams/layout1.xml"/><Relationship Id="rId7" Type="http://schemas.openxmlformats.org/officeDocument/2006/relationships/image" Target="../media/image3.png"/><Relationship Id="rId12" Type="http://schemas.openxmlformats.org/officeDocument/2006/relationships/diagramLayout" Target="../diagrams/layout2.xml"/><Relationship Id="rId2" Type="http://schemas.openxmlformats.org/officeDocument/2006/relationships/diagramData" Target="../diagrams/data1.xml"/><Relationship Id="rId1" Type="http://schemas.openxmlformats.org/officeDocument/2006/relationships/image" Target="../media/image1.png"/><Relationship Id="rId6" Type="http://schemas.microsoft.com/office/2007/relationships/diagramDrawing" Target="../diagrams/drawing1.xml"/><Relationship Id="rId11" Type="http://schemas.openxmlformats.org/officeDocument/2006/relationships/diagramData" Target="../diagrams/data2.xml"/><Relationship Id="rId5" Type="http://schemas.openxmlformats.org/officeDocument/2006/relationships/diagramColors" Target="../diagrams/colors1.xml"/><Relationship Id="rId15" Type="http://schemas.microsoft.com/office/2007/relationships/diagramDrawing" Target="../diagrams/drawing2.xml"/><Relationship Id="rId10" Type="http://schemas.microsoft.com/office/2007/relationships/hdphoto" Target="../media/hdphoto2.wdp"/><Relationship Id="rId4" Type="http://schemas.openxmlformats.org/officeDocument/2006/relationships/diagramQuickStyle" Target="../diagrams/quickStyle1.xml"/><Relationship Id="rId9" Type="http://schemas.openxmlformats.org/officeDocument/2006/relationships/image" Target="../media/image4.png"/><Relationship Id="rId14" Type="http://schemas.openxmlformats.org/officeDocument/2006/relationships/diagramColors" Target="../diagrams/colors2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23</xdr:col>
      <xdr:colOff>0</xdr:colOff>
      <xdr:row>8</xdr:row>
      <xdr:rowOff>105832</xdr:rowOff>
    </xdr:to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880F96E4-C1CF-4A2D-8CBA-7459A03A6B96}"/>
            </a:ext>
          </a:extLst>
        </xdr:cNvPr>
        <xdr:cNvSpPr txBox="1"/>
      </xdr:nvSpPr>
      <xdr:spPr>
        <a:xfrm>
          <a:off x="0" y="0"/>
          <a:ext cx="14020800" cy="1629832"/>
        </a:xfrm>
        <a:prstGeom prst="rect">
          <a:avLst/>
        </a:prstGeom>
        <a:solidFill>
          <a:schemeClr val="bg1">
            <a:lumMod val="95000"/>
            <a:alpha val="30196"/>
          </a:schemeClr>
        </a:solidFill>
        <a:ln w="9525" cmpd="sng">
          <a:solidFill>
            <a:schemeClr val="lt1">
              <a:shade val="50000"/>
            </a:schemeClr>
          </a:solidFill>
        </a:ln>
        <a:effectLst>
          <a:softEdge rad="3175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pl-PL" sz="11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23</xdr:col>
      <xdr:colOff>0</xdr:colOff>
      <xdr:row>43</xdr:row>
      <xdr:rowOff>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A8B1701-376F-4C4B-B60D-6E6DEE0D75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940"/>
        <a:stretch/>
      </xdr:blipFill>
      <xdr:spPr>
        <a:xfrm>
          <a:off x="0" y="0"/>
          <a:ext cx="14020800" cy="8191500"/>
        </a:xfrm>
        <a:prstGeom prst="rect">
          <a:avLst/>
        </a:prstGeom>
        <a:solidFill>
          <a:schemeClr val="bg1">
            <a:lumMod val="75000"/>
            <a:alpha val="36000"/>
          </a:schemeClr>
        </a:solidFill>
      </xdr:spPr>
    </xdr:pic>
    <xdr:clientData/>
  </xdr:twoCellAnchor>
  <xdr:oneCellAnchor>
    <xdr:from>
      <xdr:col>0</xdr:col>
      <xdr:colOff>0</xdr:colOff>
      <xdr:row>13</xdr:row>
      <xdr:rowOff>26457</xdr:rowOff>
    </xdr:from>
    <xdr:ext cx="2667000" cy="466726"/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793526B2-177F-4914-A76D-E66EC98E80CC}"/>
            </a:ext>
          </a:extLst>
        </xdr:cNvPr>
        <xdr:cNvSpPr txBox="1"/>
      </xdr:nvSpPr>
      <xdr:spPr>
        <a:xfrm>
          <a:off x="0" y="2502957"/>
          <a:ext cx="2667000" cy="466726"/>
        </a:xfrm>
        <a:prstGeom prst="homePlate">
          <a:avLst/>
        </a:prstGeom>
        <a:solidFill>
          <a:srgbClr val="FFFFFF">
            <a:alpha val="45098"/>
          </a:srgb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pl-PL" sz="2400" b="1" cap="none" spc="0" baseline="0">
              <a:ln w="10160">
                <a:solidFill>
                  <a:schemeClr val="tx2">
                    <a:lumMod val="50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+mj-lt"/>
            </a:rPr>
            <a:t>November 2021</a:t>
          </a:r>
          <a:endParaRPr lang="pl-PL" sz="2400" b="1" cap="none" spc="0">
            <a:ln w="10160">
              <a:solidFill>
                <a:schemeClr val="tx2">
                  <a:lumMod val="50000"/>
                </a:schemeClr>
              </a:solidFill>
              <a:prstDash val="solid"/>
            </a:ln>
            <a:solidFill>
              <a:schemeClr val="tx2">
                <a:lumMod val="50000"/>
              </a:schemeClr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+mj-lt"/>
          </a:endParaRPr>
        </a:p>
      </xdr:txBody>
    </xdr:sp>
    <xdr:clientData/>
  </xdr:oneCellAnchor>
  <xdr:oneCellAnchor>
    <xdr:from>
      <xdr:col>5</xdr:col>
      <xdr:colOff>381000</xdr:colOff>
      <xdr:row>0</xdr:row>
      <xdr:rowOff>138640</xdr:rowOff>
    </xdr:from>
    <xdr:ext cx="7101416" cy="666751"/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0E44C90C-641F-4CB1-BF15-E1C72D53C36F}"/>
            </a:ext>
          </a:extLst>
        </xdr:cNvPr>
        <xdr:cNvSpPr txBox="1"/>
      </xdr:nvSpPr>
      <xdr:spPr>
        <a:xfrm>
          <a:off x="3429000" y="138640"/>
          <a:ext cx="7101416" cy="666751"/>
        </a:xfrm>
        <a:prstGeom prst="flowChartAlternateProcess">
          <a:avLst/>
        </a:prstGeom>
        <a:solidFill>
          <a:srgbClr val="FFFFFF">
            <a:alpha val="45098"/>
          </a:srgb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pl-PL" sz="3200" b="1" cap="none" spc="0">
              <a:ln w="10160">
                <a:solidFill>
                  <a:schemeClr val="tx2">
                    <a:lumMod val="50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+mj-lt"/>
            </a:rPr>
            <a:t>Database</a:t>
          </a:r>
          <a:r>
            <a:rPr lang="pl-PL" sz="3200" b="1" cap="none" spc="0" baseline="0">
              <a:ln w="10160">
                <a:solidFill>
                  <a:schemeClr val="tx2">
                    <a:lumMod val="50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+mj-lt"/>
            </a:rPr>
            <a:t> of Wind Projects in Poland</a:t>
          </a:r>
          <a:r>
            <a:rPr lang="pl-PL" sz="3200" b="1" cap="none" spc="0">
              <a:ln w="10160">
                <a:solidFill>
                  <a:schemeClr val="tx2">
                    <a:lumMod val="50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+mj-lt"/>
            </a:rPr>
            <a:t> </a:t>
          </a:r>
        </a:p>
      </xdr:txBody>
    </xdr:sp>
    <xdr:clientData/>
  </xdr:oneCellAnchor>
  <xdr:twoCellAnchor>
    <xdr:from>
      <xdr:col>0</xdr:col>
      <xdr:colOff>0</xdr:colOff>
      <xdr:row>16</xdr:row>
      <xdr:rowOff>129115</xdr:rowOff>
    </xdr:from>
    <xdr:to>
      <xdr:col>9</xdr:col>
      <xdr:colOff>542925</xdr:colOff>
      <xdr:row>39</xdr:row>
      <xdr:rowOff>119590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BFD8F35C-CC3B-4540-9D38-3ACF43D6E4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2" r:lo="rId3" r:qs="rId4" r:cs="rId5"/>
        </a:graphicData>
      </a:graphic>
    </xdr:graphicFrame>
    <xdr:clientData/>
  </xdr:twoCellAnchor>
  <xdr:twoCellAnchor editAs="oneCell">
    <xdr:from>
      <xdr:col>0</xdr:col>
      <xdr:colOff>518584</xdr:colOff>
      <xdr:row>21</xdr:row>
      <xdr:rowOff>19050</xdr:rowOff>
    </xdr:from>
    <xdr:to>
      <xdr:col>1</xdr:col>
      <xdr:colOff>560918</xdr:colOff>
      <xdr:row>25</xdr:row>
      <xdr:rowOff>137585</xdr:rowOff>
    </xdr:to>
    <xdr:pic>
      <xdr:nvPicPr>
        <xdr:cNvPr id="7" name="Obraz 6" descr="C:\Users\dgreda\AppData\Local\Microsoft\Windows\Temporary Internet Files\Content.IE5\CNP10KHT\document-1287618_960_720[1].png">
          <a:extLst>
            <a:ext uri="{FF2B5EF4-FFF2-40B4-BE49-F238E27FC236}">
              <a16:creationId xmlns:a16="http://schemas.microsoft.com/office/drawing/2014/main" id="{EA7E1AD5-7F47-40D4-B49F-FE2F7919C38F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17917" b="79306" l="26250" r="73472">
                      <a14:foregroundMark x1="55000" y1="43333" x2="55000" y2="43333"/>
                      <a14:foregroundMark x1="56944" y1="48889" x2="56944" y2="48889"/>
                      <a14:foregroundMark x1="60278" y1="55833" x2="60278" y2="55833"/>
                      <a14:foregroundMark x1="59722" y1="60833" x2="59722" y2="60833"/>
                      <a14:foregroundMark x1="60278" y1="67083" x2="60278" y2="67083"/>
                      <a14:backgroundMark x1="14861" y1="19306" x2="14861" y2="19306"/>
                      <a14:backgroundMark x1="16806" y1="17083" x2="16806" y2="170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275" t="17583" r="24176" b="14285"/>
        <a:stretch/>
      </xdr:blipFill>
      <xdr:spPr bwMode="auto">
        <a:xfrm>
          <a:off x="518584" y="4019550"/>
          <a:ext cx="651934" cy="8805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440054</xdr:colOff>
      <xdr:row>30</xdr:row>
      <xdr:rowOff>117897</xdr:rowOff>
    </xdr:from>
    <xdr:to>
      <xdr:col>1</xdr:col>
      <xdr:colOff>529166</xdr:colOff>
      <xdr:row>34</xdr:row>
      <xdr:rowOff>158750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D9F06B9A-C44A-428D-B73E-A101949B3B04}"/>
            </a:ext>
          </a:extLst>
        </xdr:cNvPr>
        <xdr:cNvPicPr/>
      </xdr:nvPicPr>
      <xdr:blipFill rotWithShape="1"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81011" b="94007" l="31986" r="43105">
                      <a14:foregroundMark x1="35451" y1="92274" x2="35451" y2="92274"/>
                      <a14:foregroundMark x1="37329" y1="91264" x2="37329" y2="91264"/>
                      <a14:foregroundMark x1="37256" y1="86931" x2="37256" y2="86931"/>
                      <a14:foregroundMark x1="37256" y1="84549" x2="37256" y2="84549"/>
                      <a14:foregroundMark x1="36173" y1="82744" x2="36173" y2="82744"/>
                    </a14:backgroundRemoval>
                  </a14:imgEffect>
                  <a14:imgEffect>
                    <a14:colorTemperature colorTemp="112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1822" t="80819" r="56844" b="6016"/>
        <a:stretch/>
      </xdr:blipFill>
      <xdr:spPr bwMode="auto">
        <a:xfrm>
          <a:off x="440054" y="5832897"/>
          <a:ext cx="698712" cy="80285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12</xdr:col>
      <xdr:colOff>381001</xdr:colOff>
      <xdr:row>8</xdr:row>
      <xdr:rowOff>73025</xdr:rowOff>
    </xdr:from>
    <xdr:to>
      <xdr:col>23</xdr:col>
      <xdr:colOff>0</xdr:colOff>
      <xdr:row>41</xdr:row>
      <xdr:rowOff>158750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935F1D88-3BE2-48A7-B64A-950089EBD1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1" r:lo="rId12" r:qs="rId13" r:cs="rId14"/>
        </a:graphicData>
      </a:graphic>
    </xdr:graphicFrame>
    <xdr:clientData/>
  </xdr:twoCellAnchor>
  <xdr:oneCellAnchor>
    <xdr:from>
      <xdr:col>21</xdr:col>
      <xdr:colOff>153459</xdr:colOff>
      <xdr:row>10</xdr:row>
      <xdr:rowOff>140757</xdr:rowOff>
    </xdr:from>
    <xdr:ext cx="857957" cy="609602"/>
    <xdr:sp macro="" textlink="">
      <xdr:nvSpPr>
        <xdr:cNvPr id="10" name="pole tekstowe 9">
          <a:extLst>
            <a:ext uri="{FF2B5EF4-FFF2-40B4-BE49-F238E27FC236}">
              <a16:creationId xmlns:a16="http://schemas.microsoft.com/office/drawing/2014/main" id="{E327456F-C6DE-45DA-9E70-BBE3FF35B409}"/>
            </a:ext>
          </a:extLst>
        </xdr:cNvPr>
        <xdr:cNvSpPr txBox="1"/>
      </xdr:nvSpPr>
      <xdr:spPr>
        <a:xfrm>
          <a:off x="12955059" y="2045757"/>
          <a:ext cx="857957" cy="6096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l-PL" sz="36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1</a:t>
          </a:r>
        </a:p>
      </xdr:txBody>
    </xdr:sp>
    <xdr:clientData/>
  </xdr:oneCellAnchor>
  <xdr:oneCellAnchor>
    <xdr:from>
      <xdr:col>20</xdr:col>
      <xdr:colOff>206376</xdr:colOff>
      <xdr:row>17</xdr:row>
      <xdr:rowOff>46566</xdr:rowOff>
    </xdr:from>
    <xdr:ext cx="857957" cy="609602"/>
    <xdr:sp macro="" textlink="">
      <xdr:nvSpPr>
        <xdr:cNvPr id="11" name="pole tekstowe 10">
          <a:extLst>
            <a:ext uri="{FF2B5EF4-FFF2-40B4-BE49-F238E27FC236}">
              <a16:creationId xmlns:a16="http://schemas.microsoft.com/office/drawing/2014/main" id="{F82A9ADB-D24D-4C61-82B5-0460D33B40FF}"/>
            </a:ext>
          </a:extLst>
        </xdr:cNvPr>
        <xdr:cNvSpPr txBox="1"/>
      </xdr:nvSpPr>
      <xdr:spPr>
        <a:xfrm>
          <a:off x="12398376" y="3285066"/>
          <a:ext cx="857957" cy="6096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l-PL" sz="36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2</a:t>
          </a:r>
        </a:p>
      </xdr:txBody>
    </xdr:sp>
    <xdr:clientData/>
  </xdr:oneCellAnchor>
  <xdr:oneCellAnchor>
    <xdr:from>
      <xdr:col>20</xdr:col>
      <xdr:colOff>49742</xdr:colOff>
      <xdr:row>23</xdr:row>
      <xdr:rowOff>104775</xdr:rowOff>
    </xdr:from>
    <xdr:ext cx="857957" cy="609602"/>
    <xdr:sp macro="" textlink="">
      <xdr:nvSpPr>
        <xdr:cNvPr id="12" name="pole tekstowe 11">
          <a:extLst>
            <a:ext uri="{FF2B5EF4-FFF2-40B4-BE49-F238E27FC236}">
              <a16:creationId xmlns:a16="http://schemas.microsoft.com/office/drawing/2014/main" id="{BAA7BE24-34E8-41A7-A1DC-C652AA91E0E9}"/>
            </a:ext>
          </a:extLst>
        </xdr:cNvPr>
        <xdr:cNvSpPr txBox="1"/>
      </xdr:nvSpPr>
      <xdr:spPr>
        <a:xfrm>
          <a:off x="12241742" y="4486275"/>
          <a:ext cx="857957" cy="6096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l-PL" sz="36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3</a:t>
          </a:r>
        </a:p>
      </xdr:txBody>
    </xdr:sp>
    <xdr:clientData/>
  </xdr:oneCellAnchor>
  <xdr:oneCellAnchor>
    <xdr:from>
      <xdr:col>20</xdr:col>
      <xdr:colOff>197908</xdr:colOff>
      <xdr:row>29</xdr:row>
      <xdr:rowOff>176741</xdr:rowOff>
    </xdr:from>
    <xdr:ext cx="857957" cy="609602"/>
    <xdr:sp macro="" textlink="">
      <xdr:nvSpPr>
        <xdr:cNvPr id="13" name="pole tekstowe 12">
          <a:extLst>
            <a:ext uri="{FF2B5EF4-FFF2-40B4-BE49-F238E27FC236}">
              <a16:creationId xmlns:a16="http://schemas.microsoft.com/office/drawing/2014/main" id="{CE248EFD-2302-4333-AE68-82B8AD1E7EEC}"/>
            </a:ext>
          </a:extLst>
        </xdr:cNvPr>
        <xdr:cNvSpPr txBox="1"/>
      </xdr:nvSpPr>
      <xdr:spPr>
        <a:xfrm>
          <a:off x="12389908" y="5701241"/>
          <a:ext cx="857957" cy="6096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l-PL" sz="36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4</a:t>
          </a:r>
        </a:p>
      </xdr:txBody>
    </xdr:sp>
    <xdr:clientData/>
  </xdr:oneCellAnchor>
  <xdr:oneCellAnchor>
    <xdr:from>
      <xdr:col>21</xdr:col>
      <xdr:colOff>155575</xdr:colOff>
      <xdr:row>35</xdr:row>
      <xdr:rowOff>188384</xdr:rowOff>
    </xdr:from>
    <xdr:ext cx="857957" cy="609602"/>
    <xdr:sp macro="" textlink="">
      <xdr:nvSpPr>
        <xdr:cNvPr id="14" name="pole tekstowe 13">
          <a:extLst>
            <a:ext uri="{FF2B5EF4-FFF2-40B4-BE49-F238E27FC236}">
              <a16:creationId xmlns:a16="http://schemas.microsoft.com/office/drawing/2014/main" id="{A16D73AB-EFCD-4D99-A5E0-6488651E14F4}"/>
            </a:ext>
          </a:extLst>
        </xdr:cNvPr>
        <xdr:cNvSpPr txBox="1"/>
      </xdr:nvSpPr>
      <xdr:spPr>
        <a:xfrm>
          <a:off x="12957175" y="6855884"/>
          <a:ext cx="857957" cy="6096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pl-PL" sz="36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chemeClr val="accent2">
                  <a:lumMod val="40000"/>
                  <a:lumOff val="60000"/>
                </a:schemeClr>
              </a:solidFill>
              <a:effectLst/>
            </a:rPr>
            <a:t>5</a:t>
          </a:r>
        </a:p>
      </xdr:txBody>
    </xdr:sp>
    <xdr:clientData/>
  </xdr:oneCellAnchor>
  <xdr:oneCellAnchor>
    <xdr:from>
      <xdr:col>0</xdr:col>
      <xdr:colOff>0</xdr:colOff>
      <xdr:row>9</xdr:row>
      <xdr:rowOff>113243</xdr:rowOff>
    </xdr:from>
    <xdr:ext cx="4370917" cy="476250"/>
    <xdr:sp macro="" textlink="">
      <xdr:nvSpPr>
        <xdr:cNvPr id="15" name="pole tekstowe 14">
          <a:extLst>
            <a:ext uri="{FF2B5EF4-FFF2-40B4-BE49-F238E27FC236}">
              <a16:creationId xmlns:a16="http://schemas.microsoft.com/office/drawing/2014/main" id="{F15DA914-F909-4E67-9BBC-D4193C1A8CE9}"/>
            </a:ext>
          </a:extLst>
        </xdr:cNvPr>
        <xdr:cNvSpPr txBox="1"/>
      </xdr:nvSpPr>
      <xdr:spPr>
        <a:xfrm>
          <a:off x="0" y="1827743"/>
          <a:ext cx="4370917" cy="476250"/>
        </a:xfrm>
        <a:prstGeom prst="homePlate">
          <a:avLst/>
        </a:prstGeom>
        <a:solidFill>
          <a:srgbClr val="FFFFFF">
            <a:alpha val="45098"/>
          </a:srgb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pl-PL" sz="2200" b="1" cap="none" spc="0">
              <a:ln w="10160">
                <a:solidFill>
                  <a:schemeClr val="tx2">
                    <a:lumMod val="50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+mj-lt"/>
            </a:rPr>
            <a:t>Projects' stage on October</a:t>
          </a:r>
          <a:r>
            <a:rPr lang="pl-PL" sz="2200" b="1" cap="none" spc="0" baseline="0">
              <a:ln w="10160">
                <a:solidFill>
                  <a:schemeClr val="tx2">
                    <a:lumMod val="50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+mj-lt"/>
            </a:rPr>
            <a:t> 2021</a:t>
          </a:r>
          <a:endParaRPr lang="pl-PL" sz="2200" b="1" cap="none" spc="0">
            <a:ln w="10160">
              <a:solidFill>
                <a:schemeClr val="tx2">
                  <a:lumMod val="50000"/>
                </a:schemeClr>
              </a:solidFill>
              <a:prstDash val="solid"/>
            </a:ln>
            <a:solidFill>
              <a:schemeClr val="tx2">
                <a:lumMod val="50000"/>
              </a:schemeClr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+mj-lt"/>
          </a:endParaRPr>
        </a:p>
      </xdr:txBody>
    </xdr:sp>
    <xdr:clientData/>
  </xdr:oneCellAnchor>
  <xdr:oneCellAnchor>
    <xdr:from>
      <xdr:col>0</xdr:col>
      <xdr:colOff>0</xdr:colOff>
      <xdr:row>5</xdr:row>
      <xdr:rowOff>47624</xdr:rowOff>
    </xdr:from>
    <xdr:ext cx="4840111" cy="666751"/>
    <xdr:sp macro="" textlink="">
      <xdr:nvSpPr>
        <xdr:cNvPr id="16" name="pole tekstowe 15">
          <a:extLst>
            <a:ext uri="{FF2B5EF4-FFF2-40B4-BE49-F238E27FC236}">
              <a16:creationId xmlns:a16="http://schemas.microsoft.com/office/drawing/2014/main" id="{B23CC95B-E174-4700-B5C8-78438E6D6CDC}"/>
            </a:ext>
          </a:extLst>
        </xdr:cNvPr>
        <xdr:cNvSpPr txBox="1"/>
      </xdr:nvSpPr>
      <xdr:spPr>
        <a:xfrm>
          <a:off x="0" y="1000124"/>
          <a:ext cx="4840111" cy="666751"/>
        </a:xfrm>
        <a:prstGeom prst="homePlate">
          <a:avLst/>
        </a:prstGeom>
        <a:solidFill>
          <a:srgbClr val="FFFFFF">
            <a:alpha val="45098"/>
          </a:srgbClr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l"/>
          <a:r>
            <a:rPr lang="pl-PL" sz="2400" b="1" cap="none" spc="0">
              <a:ln w="10160">
                <a:solidFill>
                  <a:schemeClr val="tx2">
                    <a:lumMod val="50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+mj-lt"/>
            </a:rPr>
            <a:t>Institute for Renewable Energy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400" b="1" cap="none" spc="0">
              <a:ln w="10160">
                <a:solidFill>
                  <a:schemeClr val="tx2">
                    <a:lumMod val="50000"/>
                  </a:schemeClr>
                </a:solidFill>
                <a:prstDash val="solid"/>
              </a:ln>
              <a:solidFill>
                <a:schemeClr val="tx2">
                  <a:lumMod val="50000"/>
                </a:schemeClr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+mj-lt"/>
              <a:ea typeface="+mn-ea"/>
              <a:cs typeface="+mn-cs"/>
            </a:rPr>
            <a:t>Copyright ©2021 IEO. All rights reserved. </a:t>
          </a:r>
          <a:endParaRPr lang="pl-PL" sz="2400" b="1" cap="none" spc="0">
            <a:ln w="10160">
              <a:solidFill>
                <a:schemeClr val="tx2">
                  <a:lumMod val="50000"/>
                </a:schemeClr>
              </a:solidFill>
              <a:prstDash val="solid"/>
            </a:ln>
            <a:solidFill>
              <a:schemeClr val="tx2">
                <a:lumMod val="50000"/>
              </a:schemeClr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+mj-lt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0.83067</cdr:x>
      <cdr:y>0</cdr:y>
    </cdr:from>
    <cdr:to>
      <cdr:x>1</cdr:x>
      <cdr:y>0.145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51918B04-DA11-4FFC-8FF5-069BA7068A81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418917" y="0"/>
          <a:ext cx="1512357" cy="57255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517170</xdr:colOff>
      <xdr:row>16</xdr:row>
      <xdr:rowOff>19114</xdr:rowOff>
    </xdr:from>
    <xdr:to>
      <xdr:col>7</xdr:col>
      <xdr:colOff>867834</xdr:colOff>
      <xdr:row>32</xdr:row>
      <xdr:rowOff>148166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837488</xdr:colOff>
      <xdr:row>15</xdr:row>
      <xdr:rowOff>116417</xdr:rowOff>
    </xdr:from>
    <xdr:to>
      <xdr:col>16</xdr:col>
      <xdr:colOff>1397000</xdr:colOff>
      <xdr:row>32</xdr:row>
      <xdr:rowOff>158749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520084</xdr:colOff>
      <xdr:row>33</xdr:row>
      <xdr:rowOff>52290</xdr:rowOff>
    </xdr:from>
    <xdr:to>
      <xdr:col>17</xdr:col>
      <xdr:colOff>381000</xdr:colOff>
      <xdr:row>51</xdr:row>
      <xdr:rowOff>158749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302307</xdr:colOff>
      <xdr:row>33</xdr:row>
      <xdr:rowOff>172535</xdr:rowOff>
    </xdr:from>
    <xdr:to>
      <xdr:col>7</xdr:col>
      <xdr:colOff>1005417</xdr:colOff>
      <xdr:row>52</xdr:row>
      <xdr:rowOff>21167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539748</xdr:colOff>
      <xdr:row>52</xdr:row>
      <xdr:rowOff>157147</xdr:rowOff>
    </xdr:from>
    <xdr:to>
      <xdr:col>17</xdr:col>
      <xdr:colOff>804334</xdr:colOff>
      <xdr:row>72</xdr:row>
      <xdr:rowOff>169334</xdr:rowOff>
    </xdr:to>
    <xdr:graphicFrame macro="">
      <xdr:nvGraphicFramePr>
        <xdr:cNvPr id="7" name="Wykres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3</xdr:col>
      <xdr:colOff>1258093</xdr:colOff>
      <xdr:row>2</xdr:row>
      <xdr:rowOff>120384</xdr:rowOff>
    </xdr:from>
    <xdr:ext cx="12817740" cy="1276615"/>
    <xdr:sp macro="" textlink="">
      <xdr:nvSpPr>
        <xdr:cNvPr id="9" name="pole tekstow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3406510" y="850634"/>
          <a:ext cx="12817740" cy="1276615"/>
        </a:xfrm>
        <a:prstGeom prst="roundRect">
          <a:avLst/>
        </a:prstGeom>
        <a:solidFill>
          <a:schemeClr val="accent5">
            <a:lumMod val="75000"/>
          </a:schemeClr>
        </a:solidFill>
        <a:ln>
          <a:solidFill>
            <a:schemeClr val="accent5">
              <a:lumMod val="50000"/>
            </a:schemeClr>
          </a:solidFill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600" b="1">
              <a:solidFill>
                <a:schemeClr val="bg1"/>
              </a:solidFill>
            </a:rPr>
            <a:t>Please enter the project capacity range, for which statistics are to be displayed, in the blue fields. Please provide values in kW.</a:t>
          </a:r>
        </a:p>
        <a:p>
          <a:r>
            <a:rPr lang="pl-PL" sz="1600" b="1">
              <a:solidFill>
                <a:schemeClr val="bg1"/>
              </a:solidFill>
            </a:rPr>
            <a:t>Example:</a:t>
          </a:r>
        </a:p>
        <a:p>
          <a:r>
            <a:rPr lang="pl-PL" sz="1600" b="1" i="1">
              <a:solidFill>
                <a:schemeClr val="bg1"/>
              </a:solidFill>
            </a:rPr>
            <a:t>    entering the value 1000 in the left blue field and 2000 in the right field will display statistics for projects with a power equal to and greater than 1000 but less than or equal to 2000 kW.</a:t>
          </a:r>
          <a:endParaRPr lang="pl-PL" sz="1200" i="1">
            <a:solidFill>
              <a:schemeClr val="bg1"/>
            </a:solidFill>
          </a:endParaRPr>
        </a:p>
      </xdr:txBody>
    </xdr:sp>
    <xdr:clientData/>
  </xdr:oneCellAnchor>
  <xdr:oneCellAnchor>
    <xdr:from>
      <xdr:col>2</xdr:col>
      <xdr:colOff>52916</xdr:colOff>
      <xdr:row>63</xdr:row>
      <xdr:rowOff>158747</xdr:rowOff>
    </xdr:from>
    <xdr:ext cx="6267451" cy="1418169"/>
    <xdr:sp macro="" textlink="">
      <xdr:nvSpPr>
        <xdr:cNvPr id="10" name="pole tekstowe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14916" y="15620997"/>
          <a:ext cx="6267451" cy="1418169"/>
        </a:xfrm>
        <a:prstGeom prst="roundRect">
          <a:avLst/>
        </a:prstGeom>
        <a:solidFill>
          <a:srgbClr val="DAE5F6"/>
        </a:solidFill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200"/>
            <a:t>The chart on the right shows what percentage of projects from the database that have obtained the conditions for connection to the distribution / transmission grid have:</a:t>
          </a:r>
        </a:p>
        <a:p>
          <a:r>
            <a:rPr lang="pl-PL" sz="1200"/>
            <a:t>-&gt; connection agreement</a:t>
          </a:r>
        </a:p>
        <a:p>
          <a:r>
            <a:rPr lang="pl-PL" sz="1200"/>
            <a:t>-&gt; building permit</a:t>
          </a:r>
        </a:p>
        <a:p>
          <a:r>
            <a:rPr lang="pl-PL" sz="1200"/>
            <a:t>The list includes all projects with connection conditions (therefore the connection conditions in the diagram are shown as 100%).</a:t>
          </a:r>
          <a:endParaRPr lang="pl-PL" sz="1100"/>
        </a:p>
        <a:p>
          <a:endParaRPr lang="pl-PL" sz="1100"/>
        </a:p>
        <a:p>
          <a:endParaRPr lang="pl-PL" sz="1100"/>
        </a:p>
        <a:p>
          <a:endParaRPr lang="pl-PL" sz="1100"/>
        </a:p>
      </xdr:txBody>
    </xdr:sp>
    <xdr:clientData/>
  </xdr:one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0.86788</cdr:x>
      <cdr:y>0</cdr:y>
    </cdr:from>
    <cdr:to>
      <cdr:x>1</cdr:x>
      <cdr:y>0.1152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3C0BD45C-9921-4509-98D2-79C2B7B679B0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871622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0.86569</cdr:x>
      <cdr:y>0</cdr:y>
    </cdr:from>
    <cdr:to>
      <cdr:x>1</cdr:x>
      <cdr:y>0.11206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0BCB1A9D-B219-48BC-8975-7B5648627011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51107" y="0"/>
          <a:ext cx="1047405" cy="40561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0.86931</cdr:x>
      <cdr:y>0</cdr:y>
    </cdr:from>
    <cdr:to>
      <cdr:x>1</cdr:x>
      <cdr:y>0.11304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5881C2B6-F3B6-4399-B038-75C704B37F0E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958665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0.86504</cdr:x>
      <cdr:y>0</cdr:y>
    </cdr:from>
    <cdr:to>
      <cdr:x>1</cdr:x>
      <cdr:y>0.1152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AD336DA9-2F9C-4256-A4FF-E0524C23AEF5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705484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0.8733</cdr:x>
      <cdr:y>0</cdr:y>
    </cdr:from>
    <cdr:to>
      <cdr:x>1</cdr:x>
      <cdr:y>0.1139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87551CD2-BD2A-4A41-9B5D-985158B62ADE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8299672" y="0"/>
          <a:ext cx="1204164" cy="46621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323478</xdr:colOff>
      <xdr:row>3</xdr:row>
      <xdr:rowOff>197931</xdr:rowOff>
    </xdr:from>
    <xdr:ext cx="8664417" cy="342786"/>
    <xdr:sp macro="" textlink="">
      <xdr:nvSpPr>
        <xdr:cNvPr id="2" name="Prostokąt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926728" y="1086931"/>
          <a:ext cx="8664417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chemeClr val="accent5">
                  <a:lumMod val="50000"/>
                </a:schemeClr>
              </a:solidFill>
              <a:effectLst/>
            </a:rPr>
            <a:t>Map showing all projects in the database, broken down by voivodeships</a:t>
          </a:r>
        </a:p>
      </xdr:txBody>
    </xdr:sp>
    <xdr:clientData/>
  </xdr:oneCellAnchor>
  <xdr:oneCellAnchor>
    <xdr:from>
      <xdr:col>19</xdr:col>
      <xdr:colOff>72653</xdr:colOff>
      <xdr:row>4</xdr:row>
      <xdr:rowOff>21193</xdr:rowOff>
    </xdr:from>
    <xdr:ext cx="8664417" cy="342786"/>
    <xdr:sp macro="" textlink="">
      <xdr:nvSpPr>
        <xdr:cNvPr id="3" name="Prostokąt 2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11296278" y="1116568"/>
          <a:ext cx="8664417" cy="342786"/>
        </a:xfrm>
        <a:prstGeom prst="rect">
          <a:avLst/>
        </a:prstGeom>
        <a:noFill/>
        <a:ln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pl-PL" sz="1600" b="1" cap="none" spc="0">
              <a:ln w="12700">
                <a:noFill/>
                <a:prstDash val="solid"/>
              </a:ln>
              <a:solidFill>
                <a:schemeClr val="accent5">
                  <a:lumMod val="50000"/>
                </a:schemeClr>
              </a:solidFill>
              <a:effectLst/>
            </a:rPr>
            <a:t>The largest distribution system operators in Poland and the areas in which they operate</a:t>
          </a:r>
        </a:p>
      </xdr:txBody>
    </xdr:sp>
    <xdr:clientData/>
  </xdr:oneCellAnchor>
  <xdr:twoCellAnchor editAs="oneCell">
    <xdr:from>
      <xdr:col>19</xdr:col>
      <xdr:colOff>47626</xdr:colOff>
      <xdr:row>6</xdr:row>
      <xdr:rowOff>74085</xdr:rowOff>
    </xdr:from>
    <xdr:to>
      <xdr:col>22</xdr:col>
      <xdr:colOff>167371</xdr:colOff>
      <xdr:row>10</xdr:row>
      <xdr:rowOff>25409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11382376" y="1550460"/>
          <a:ext cx="1948545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194470</xdr:colOff>
      <xdr:row>7</xdr:row>
      <xdr:rowOff>67470</xdr:rowOff>
    </xdr:from>
    <xdr:to>
      <xdr:col>32</xdr:col>
      <xdr:colOff>577216</xdr:colOff>
      <xdr:row>46</xdr:row>
      <xdr:rowOff>187170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9220" y="1734345"/>
          <a:ext cx="8307546" cy="7549200"/>
        </a:xfrm>
        <a:prstGeom prst="rect">
          <a:avLst/>
        </a:prstGeom>
      </xdr:spPr>
    </xdr:pic>
    <xdr:clientData/>
  </xdr:twoCellAnchor>
  <xdr:twoCellAnchor editAs="oneCell">
    <xdr:from>
      <xdr:col>2</xdr:col>
      <xdr:colOff>214313</xdr:colOff>
      <xdr:row>6</xdr:row>
      <xdr:rowOff>95251</xdr:rowOff>
    </xdr:from>
    <xdr:to>
      <xdr:col>15</xdr:col>
      <xdr:colOff>507450</xdr:colOff>
      <xdr:row>46</xdr:row>
      <xdr:rowOff>35719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B92EC6D4-9F93-4775-8924-6DCBCF95C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863" y="1571626"/>
          <a:ext cx="8217937" cy="7560468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6</xdr:row>
      <xdr:rowOff>95251</xdr:rowOff>
    </xdr:from>
    <xdr:to>
      <xdr:col>5</xdr:col>
      <xdr:colOff>682</xdr:colOff>
      <xdr:row>10</xdr:row>
      <xdr:rowOff>46575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423FC4DC-C257-4EE0-93EE-373FBCC6A4CD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8" t="25791" r="4167" b="31242"/>
        <a:stretch/>
      </xdr:blipFill>
      <xdr:spPr bwMode="auto">
        <a:xfrm>
          <a:off x="847725" y="1571626"/>
          <a:ext cx="1953307" cy="7133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15</xdr:col>
      <xdr:colOff>559594</xdr:colOff>
      <xdr:row>6</xdr:row>
      <xdr:rowOff>107156</xdr:rowOff>
    </xdr:from>
    <xdr:to>
      <xdr:col>19</xdr:col>
      <xdr:colOff>7406</xdr:colOff>
      <xdr:row>32</xdr:row>
      <xdr:rowOff>60216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DF92D9A2-14B4-4C90-BCD9-4873BC394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55944" y="1583531"/>
          <a:ext cx="1886212" cy="49060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35720</xdr:colOff>
      <xdr:row>9</xdr:row>
      <xdr:rowOff>154781</xdr:rowOff>
    </xdr:from>
    <xdr:ext cx="19038794" cy="1804145"/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4778F088-AD3A-4A46-9B55-847EDF39F76D}"/>
            </a:ext>
          </a:extLst>
        </xdr:cNvPr>
        <xdr:cNvSpPr txBox="1"/>
      </xdr:nvSpPr>
      <xdr:spPr>
        <a:xfrm>
          <a:off x="714376" y="4524375"/>
          <a:ext cx="19038794" cy="1804145"/>
        </a:xfrm>
        <a:prstGeom prst="rect">
          <a:avLst/>
        </a:prstGeom>
        <a:solidFill>
          <a:schemeClr val="bg1">
            <a:lumMod val="85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pl-PL" sz="3600" b="1">
              <a:solidFill>
                <a:srgbClr val="FF0000"/>
              </a:solidFill>
              <a:latin typeface="Calibri Light" panose="020F0302020204030204" pitchFamily="34" charset="0"/>
              <a:cs typeface="Calibri Light" panose="020F0302020204030204" pitchFamily="34" charset="0"/>
            </a:rPr>
            <a:t>Subsequent database tabs retrieve data from this list of projects. The list contains only a few sample items in order to show the structure of the actual database and its content. The full version of the database contains 526 wind projects.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43099</xdr:colOff>
      <xdr:row>13</xdr:row>
      <xdr:rowOff>17411</xdr:rowOff>
    </xdr:from>
    <xdr:to>
      <xdr:col>7</xdr:col>
      <xdr:colOff>957262</xdr:colOff>
      <xdr:row>27</xdr:row>
      <xdr:rowOff>71745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66674</xdr:colOff>
      <xdr:row>13</xdr:row>
      <xdr:rowOff>17410</xdr:rowOff>
    </xdr:from>
    <xdr:to>
      <xdr:col>16</xdr:col>
      <xdr:colOff>831055</xdr:colOff>
      <xdr:row>27</xdr:row>
      <xdr:rowOff>71744</xdr:rowOff>
    </xdr:to>
    <xdr:graphicFrame macro="">
      <xdr:nvGraphicFramePr>
        <xdr:cNvPr id="4" name="Wykres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73818</xdr:colOff>
      <xdr:row>27</xdr:row>
      <xdr:rowOff>25494</xdr:rowOff>
    </xdr:from>
    <xdr:to>
      <xdr:col>16</xdr:col>
      <xdr:colOff>859211</xdr:colOff>
      <xdr:row>45</xdr:row>
      <xdr:rowOff>143577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7728</xdr:colOff>
      <xdr:row>27</xdr:row>
      <xdr:rowOff>25494</xdr:rowOff>
    </xdr:from>
    <xdr:to>
      <xdr:col>7</xdr:col>
      <xdr:colOff>1028699</xdr:colOff>
      <xdr:row>45</xdr:row>
      <xdr:rowOff>143577</xdr:rowOff>
    </xdr:to>
    <xdr:graphicFrame macro="">
      <xdr:nvGraphicFramePr>
        <xdr:cNvPr id="6" name="Wykres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581026</xdr:colOff>
      <xdr:row>92</xdr:row>
      <xdr:rowOff>134889</xdr:rowOff>
    </xdr:from>
    <xdr:to>
      <xdr:col>17</xdr:col>
      <xdr:colOff>257176</xdr:colOff>
      <xdr:row>115</xdr:row>
      <xdr:rowOff>52472</xdr:rowOff>
    </xdr:to>
    <xdr:graphicFrame macro="">
      <xdr:nvGraphicFramePr>
        <xdr:cNvPr id="7" name="Wykres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345281</xdr:colOff>
      <xdr:row>92</xdr:row>
      <xdr:rowOff>134889</xdr:rowOff>
    </xdr:from>
    <xdr:to>
      <xdr:col>8</xdr:col>
      <xdr:colOff>390525</xdr:colOff>
      <xdr:row>115</xdr:row>
      <xdr:rowOff>52472</xdr:rowOff>
    </xdr:to>
    <xdr:graphicFrame macro="">
      <xdr:nvGraphicFramePr>
        <xdr:cNvPr id="8" name="Wykres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116416</xdr:colOff>
      <xdr:row>48</xdr:row>
      <xdr:rowOff>62443</xdr:rowOff>
    </xdr:from>
    <xdr:to>
      <xdr:col>17</xdr:col>
      <xdr:colOff>327024</xdr:colOff>
      <xdr:row>67</xdr:row>
      <xdr:rowOff>116417</xdr:rowOff>
    </xdr:to>
    <xdr:graphicFrame macro="">
      <xdr:nvGraphicFramePr>
        <xdr:cNvPr id="9" name="Wykres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1</xdr:col>
      <xdr:colOff>444500</xdr:colOff>
      <xdr:row>57</xdr:row>
      <xdr:rowOff>158750</xdr:rowOff>
    </xdr:from>
    <xdr:ext cx="6267451" cy="1439334"/>
    <xdr:sp macro="" textlink="">
      <xdr:nvSpPr>
        <xdr:cNvPr id="11" name="pole tekstow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719667" y="13218583"/>
          <a:ext cx="6267451" cy="1439334"/>
        </a:xfrm>
        <a:prstGeom prst="roundRect">
          <a:avLst/>
        </a:prstGeom>
        <a:solidFill>
          <a:srgbClr val="DAE5F6"/>
        </a:solidFill>
        <a:ln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200"/>
            <a:t>The chart on the right shows what percentage of projects from the database that have obtained the conditions for connection to the distribution / transmission grid have:</a:t>
          </a:r>
        </a:p>
        <a:p>
          <a:r>
            <a:rPr lang="pl-PL" sz="1200"/>
            <a:t>-&gt; connection agreement</a:t>
          </a:r>
        </a:p>
        <a:p>
          <a:r>
            <a:rPr lang="pl-PL" sz="1200"/>
            <a:t>-&gt; building permit</a:t>
          </a:r>
        </a:p>
        <a:p>
          <a:r>
            <a:rPr lang="pl-PL" sz="1200"/>
            <a:t>The list includes all projects with connection conditions (therefore the connection conditions in the diagram are shown as 100%).</a:t>
          </a:r>
          <a:endParaRPr lang="pl-PL" sz="1100"/>
        </a:p>
        <a:p>
          <a:endParaRPr lang="pl-PL" sz="1100"/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0.8644</cdr:x>
      <cdr:y>0.00801</cdr:y>
    </cdr:from>
    <cdr:to>
      <cdr:x>1</cdr:x>
      <cdr:y>0.13661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C71BBA9B-0A93-4C78-847E-49957C21536A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68887" y="25239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0.85103</cdr:x>
      <cdr:y>0</cdr:y>
    </cdr:from>
    <cdr:to>
      <cdr:x>1</cdr:x>
      <cdr:y>0.13418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F32F0BC3-9BF6-4F5F-A647-E5DCF0FE0E20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5976180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0.85147</cdr:x>
      <cdr:y>0</cdr:y>
    </cdr:from>
    <cdr:to>
      <cdr:x>1</cdr:x>
      <cdr:y>0.11212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2DD96821-2A30-4450-BF94-A38634C9C424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5997192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0.87157</cdr:x>
      <cdr:y>0</cdr:y>
    </cdr:from>
    <cdr:to>
      <cdr:x>1</cdr:x>
      <cdr:y>0.10811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4FAE4F78-01A3-455D-8F45-EE2B98B85C92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099546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0.86407</cdr:x>
      <cdr:y>0.0064</cdr:y>
    </cdr:from>
    <cdr:to>
      <cdr:x>1</cdr:x>
      <cdr:y>0.08799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05D977B2-20B0-41D6-AD9C-755F16828D9F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6650074" y="3175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0.87752</cdr:x>
      <cdr:y>0</cdr:y>
    </cdr:from>
    <cdr:to>
      <cdr:x>1</cdr:x>
      <cdr:y>0.0834</cdr:y>
    </cdr:to>
    <cdr:pic>
      <cdr:nvPicPr>
        <cdr:cNvPr id="2" name="Obraz 1">
          <a:extLst xmlns:a="http://schemas.openxmlformats.org/drawingml/2006/main">
            <a:ext uri="{FF2B5EF4-FFF2-40B4-BE49-F238E27FC236}">
              <a16:creationId xmlns:a16="http://schemas.microsoft.com/office/drawing/2014/main" id="{AAB3369B-7145-43EF-92EB-C1B0584317E5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l="5128" t="25791" r="4167" b="31242"/>
        <a:stretch xmlns:a="http://schemas.openxmlformats.org/drawingml/2006/main"/>
      </cdr:blipFill>
      <cdr:spPr bwMode="auto">
        <a:xfrm xmlns:a="http://schemas.openxmlformats.org/drawingml/2006/main">
          <a:off x="7495418" y="0"/>
          <a:ext cx="1046126" cy="4050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a1" displayName="Tabela1" ref="B4:Q9" totalsRowShown="0" headerRowDxfId="39" dataDxfId="38">
  <autoFilter ref="B4:Q9" xr:uid="{00000000-0009-0000-0100-000001000000}"/>
  <sortState xmlns:xlrd2="http://schemas.microsoft.com/office/spreadsheetml/2017/richdata2" ref="B5:Q532">
    <sortCondition ref="B4:B532"/>
  </sortState>
  <tableColumns count="16">
    <tableColumn id="13" xr3:uid="{00000000-0010-0000-0000-00000D000000}" name="No." dataDxfId="37"/>
    <tableColumn id="9" xr3:uid="{00000000-0010-0000-0000-000009000000}" name="Have the project ever took part in RES auction?" dataDxfId="36"/>
    <tableColumn id="7" xr3:uid="{00000000-0010-0000-0000-000007000000}" name="Grid attachment localization" dataDxfId="35"/>
    <tableColumn id="2" xr3:uid="{00000000-0010-0000-0000-000002000000}" name="Project's localization" dataDxfId="34"/>
    <tableColumn id="3" xr3:uid="{00000000-0010-0000-0000-000003000000}" name="Municipality" dataDxfId="33"/>
    <tableColumn id="4" xr3:uid="{00000000-0010-0000-0000-000004000000}" name="County" dataDxfId="32"/>
    <tableColumn id="5" xr3:uid="{00000000-0010-0000-0000-000005000000}" name="Voivodeship" dataDxfId="31" dataCellStyle="Dziesiętny"/>
    <tableColumn id="6" xr3:uid="{00000000-0010-0000-0000-000006000000}" name="Connection capacity [kW]" dataDxfId="30" dataCellStyle="Dziesiętny"/>
    <tableColumn id="22" xr3:uid="{00000000-0010-0000-0000-000016000000}" name="Environmental decision" dataDxfId="29" dataCellStyle="Dziesiętny"/>
    <tableColumn id="8" xr3:uid="{00000000-0010-0000-0000-000008000000}" name="Investor's name" dataDxfId="28"/>
    <tableColumn id="10" xr3:uid="{00000000-0010-0000-0000-00000A000000}" name="Investor's adress" dataDxfId="27"/>
    <tableColumn id="11" xr3:uid="{00000000-0010-0000-0000-00000B000000}" name="Holding company" dataDxfId="26"/>
    <tableColumn id="12" xr3:uid="{00000000-0010-0000-0000-00000C000000}" name="Date of connection conditions issue" dataDxfId="25"/>
    <tableColumn id="14" xr3:uid="{00000000-0010-0000-0000-00000E000000}" name="Date of connection agreement concluding" dataDxfId="24"/>
    <tableColumn id="15" xr3:uid="{00000000-0010-0000-0000-00000F000000}" name="Additional information" dataDxfId="23"/>
    <tableColumn id="16" xr3:uid="{00000000-0010-0000-0000-000010000000}" name="Transmission System Operator" dataDxfId="22"/>
  </tableColumns>
  <tableStyleInfo name="TableStyleMedium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a4" displayName="Tabela4" ref="E4:J46" totalsRowShown="0" headerRowDxfId="21" dataDxfId="20">
  <autoFilter ref="E4:J46" xr:uid="{00000000-0009-0000-0100-000004000000}"/>
  <tableColumns count="6">
    <tableColumn id="1" xr3:uid="{00000000-0010-0000-0100-000001000000}" name="Firma" dataDxfId="19"/>
    <tableColumn id="2" xr3:uid="{00000000-0010-0000-0100-000002000000}" name="liczba projektów 2018" dataDxfId="18">
      <calculatedColumnFormula>COUNTIFS(Tabela1[Date of connection conditions issue],"="&amp;'Zestawienie zwycięzców 2019'!E5,Tabela1[Have the project ever took part in RES auction?],"="&amp;$W$3)</calculatedColumnFormula>
    </tableColumn>
    <tableColumn id="3" xr3:uid="{00000000-0010-0000-0100-000003000000}" name="liczba projektów 2019" dataDxfId="17">
      <calculatedColumnFormula>COUNTIFS(Tabela1[Date of connection conditions issue],"="&amp;'Zestawienie zwycięzców 2019'!E5,Tabela1[Have the project ever took part in RES auction?],"="&amp;$W$4)</calculatedColumnFormula>
    </tableColumn>
    <tableColumn id="4" xr3:uid="{00000000-0010-0000-0100-000004000000}" name="moc 2018" dataDxfId="16">
      <calculatedColumnFormula>SUMIFS(Tabela1[Environmental decision],Tabela1[Date of connection conditions issue],"="&amp;E5,Tabela1[Have the project ever took part in RES auction?],"="&amp;'Zestawienie zwycięzców 2019'!$W$3)</calculatedColumnFormula>
    </tableColumn>
    <tableColumn id="5" xr3:uid="{00000000-0010-0000-0100-000005000000}" name="moc 2019" dataDxfId="15">
      <calculatedColumnFormula>SUMIFS(Tabela1[Environmental decision],Tabela1[Date of connection conditions issue],"="&amp;E5,Tabela1[Have the project ever took part in RES auction?],"="&amp;'Zestawienie zwycięzców 2019'!$W$4)</calculatedColumnFormula>
    </tableColumn>
    <tableColumn id="6" xr3:uid="{00000000-0010-0000-0100-000006000000}" name="Sumaryczna moc z aukcji" dataDxfId="14">
      <calculatedColumnFormula>SUM(Tabela4[[#This Row],[moc 2018]:[moc 2019]])</calculatedColumnFormula>
    </tableColumn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ela2" displayName="Tabela2" ref="B2:N11" totalsRowShown="0" headerRowDxfId="13" dataDxfId="12">
  <autoFilter ref="B2:N11" xr:uid="{00000000-0009-0000-0100-000002000000}"/>
  <tableColumns count="13">
    <tableColumn id="1" xr3:uid="{00000000-0010-0000-0200-000001000000}" name="No." dataDxfId="11"/>
    <tableColumn id="2" xr3:uid="{00000000-0010-0000-0200-000002000000}" name="Grid attachment localization" dataDxfId="10"/>
    <tableColumn id="7" xr3:uid="{00000000-0010-0000-0200-000007000000}" name="Connection capacity [MW]" dataDxfId="9"/>
    <tableColumn id="8" xr3:uid="{00000000-0010-0000-0200-000008000000}" name="Does the project have a building permit?" dataDxfId="8"/>
    <tableColumn id="9" xr3:uid="{00000000-0010-0000-0200-000009000000}" name="Does the project have a environmental decision?" dataDxfId="7"/>
    <tableColumn id="10" xr3:uid="{00000000-0010-0000-0200-00000A000000}" name="Investor name" dataDxfId="6"/>
    <tableColumn id="11" xr3:uid="{00000000-0010-0000-0200-00000B000000}" name="Investor's adress" dataDxfId="5"/>
    <tableColumn id="12" xr3:uid="{00000000-0010-0000-0200-00000C000000}" name="Holding company" dataDxfId="4"/>
    <tableColumn id="14" xr3:uid="{00000000-0010-0000-0200-00000E000000}" name="Date of issue of connection conditions" dataDxfId="3"/>
    <tableColumn id="15" xr3:uid="{00000000-0010-0000-0200-00000F000000}" name="Date of conclusion of the connection agreement" dataDxfId="2"/>
    <tableColumn id="16" xr3:uid="{00000000-0010-0000-0200-000010000000}" name="Planned commencement date of electricity supply" dataDxfId="1"/>
    <tableColumn id="19" xr3:uid="{00000000-0010-0000-0200-000013000000}" name="Transmission System Operator" dataDxfId="0"/>
    <tableColumn id="21" xr3:uid="{00000000-0010-0000-0200-000015000000}" name="Environmental decision link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hyperlink" Target="https://www.gkpge.pl/pge-baltica/program-offshore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90150-83F9-4306-83DA-E1AFFEF90006}">
  <dimension ref="A1:W43"/>
  <sheetViews>
    <sheetView tabSelected="1" topLeftCell="A4" zoomScale="90" zoomScaleNormal="90" workbookViewId="0">
      <selection activeCell="A44" sqref="A44"/>
    </sheetView>
  </sheetViews>
  <sheetFormatPr defaultColWidth="0" defaultRowHeight="15" customHeight="1" zeroHeight="1" x14ac:dyDescent="0.25"/>
  <cols>
    <col min="1" max="23" width="9.140625" style="126" customWidth="1"/>
    <col min="24" max="16384" width="9.140625" style="126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>
    <tabColor theme="8" tint="-0.249977111117893"/>
  </sheetPr>
  <dimension ref="A1:AC776"/>
  <sheetViews>
    <sheetView topLeftCell="B1" zoomScale="80" zoomScaleNormal="80" workbookViewId="0">
      <pane ySplit="4" topLeftCell="A5" activePane="bottomLeft" state="frozen"/>
      <selection pane="bottomLeft" activeCell="B2" sqref="B2"/>
    </sheetView>
  </sheetViews>
  <sheetFormatPr defaultColWidth="0" defaultRowHeight="15" zeroHeight="1" x14ac:dyDescent="0.25"/>
  <cols>
    <col min="1" max="1" width="10.140625" style="103" customWidth="1"/>
    <col min="2" max="2" width="9.42578125" style="9" bestFit="1" customWidth="1"/>
    <col min="3" max="3" width="21.42578125" style="9" customWidth="1"/>
    <col min="4" max="4" width="22" style="9" customWidth="1"/>
    <col min="5" max="5" width="16.5703125" bestFit="1" customWidth="1"/>
    <col min="6" max="6" width="35.42578125" style="130" customWidth="1"/>
    <col min="7" max="7" width="26" style="130" customWidth="1"/>
    <col min="8" max="8" width="16.42578125" style="9" customWidth="1"/>
    <col min="9" max="9" width="22.85546875" style="9" customWidth="1"/>
    <col min="10" max="10" width="23.140625" style="9" bestFit="1" customWidth="1"/>
    <col min="11" max="11" width="20.7109375" style="132" customWidth="1"/>
    <col min="12" max="12" width="18.140625" style="10" customWidth="1"/>
    <col min="13" max="13" width="24.140625" style="10" customWidth="1"/>
    <col min="14" max="14" width="30.7109375" style="4" customWidth="1"/>
    <col min="15" max="15" width="20.42578125" style="4" customWidth="1"/>
    <col min="16" max="16" width="19.85546875" style="131" customWidth="1"/>
    <col min="17" max="17" width="17.140625" style="10" customWidth="1"/>
    <col min="18" max="18" width="68.140625" style="131" customWidth="1"/>
    <col min="19" max="29" width="0" style="126" hidden="1" customWidth="1"/>
    <col min="30" max="16384" width="9.140625" style="126" hidden="1"/>
  </cols>
  <sheetData>
    <row r="1" spans="1:18" s="49" customFormat="1" ht="33" customHeight="1" x14ac:dyDescent="0.25">
      <c r="A1" s="146" t="s">
        <v>140</v>
      </c>
      <c r="B1" s="145"/>
      <c r="C1" s="145"/>
      <c r="D1" s="145"/>
      <c r="E1" s="145"/>
      <c r="F1" s="145"/>
      <c r="G1" s="150" t="s">
        <v>94</v>
      </c>
      <c r="H1" s="144"/>
      <c r="I1" s="139"/>
      <c r="J1" s="140"/>
      <c r="K1" s="141"/>
      <c r="L1" s="141"/>
      <c r="M1" s="142"/>
      <c r="N1" s="142"/>
      <c r="O1" s="143"/>
      <c r="P1" s="143"/>
      <c r="Q1" s="143"/>
    </row>
    <row r="2" spans="1:18" ht="10.5" customHeight="1" x14ac:dyDescent="0.25">
      <c r="A2" s="137"/>
      <c r="B2" s="138"/>
      <c r="C2" s="138"/>
      <c r="D2" s="138"/>
      <c r="E2" s="138"/>
      <c r="F2" s="173"/>
      <c r="G2" s="173"/>
      <c r="H2" s="173"/>
      <c r="I2" s="173"/>
      <c r="J2" s="173"/>
      <c r="K2" s="173"/>
      <c r="L2" s="173"/>
      <c r="M2" s="173"/>
      <c r="N2" s="173"/>
      <c r="O2" s="143"/>
      <c r="P2" s="143"/>
      <c r="Q2" s="143"/>
      <c r="R2" s="49"/>
    </row>
    <row r="3" spans="1:18" ht="113.25" customHeight="1" x14ac:dyDescent="0.25">
      <c r="B3" s="139"/>
      <c r="C3" s="143"/>
      <c r="D3" s="143"/>
      <c r="E3" s="138"/>
      <c r="F3" s="138"/>
      <c r="G3" s="139"/>
      <c r="H3" s="139"/>
      <c r="I3" s="139"/>
      <c r="J3" s="140"/>
      <c r="K3" s="141"/>
      <c r="L3" s="141"/>
      <c r="M3" s="142"/>
      <c r="N3" s="142"/>
      <c r="O3" s="135"/>
      <c r="P3" s="141"/>
      <c r="Q3" s="141"/>
      <c r="R3" s="49"/>
    </row>
    <row r="4" spans="1:18" ht="59.25" customHeight="1" x14ac:dyDescent="0.25">
      <c r="B4" s="2" t="s">
        <v>80</v>
      </c>
      <c r="C4" s="2" t="s">
        <v>81</v>
      </c>
      <c r="D4" s="2" t="s">
        <v>118</v>
      </c>
      <c r="E4" s="2" t="s">
        <v>82</v>
      </c>
      <c r="F4" s="2" t="s">
        <v>83</v>
      </c>
      <c r="G4" s="2" t="s">
        <v>84</v>
      </c>
      <c r="H4" s="2" t="s">
        <v>85</v>
      </c>
      <c r="I4" s="133" t="s">
        <v>86</v>
      </c>
      <c r="J4" s="8" t="s">
        <v>87</v>
      </c>
      <c r="K4" s="134" t="s">
        <v>123</v>
      </c>
      <c r="L4" s="2" t="s">
        <v>88</v>
      </c>
      <c r="M4" s="2" t="s">
        <v>89</v>
      </c>
      <c r="N4" s="8" t="s">
        <v>90</v>
      </c>
      <c r="O4" s="8" t="s">
        <v>91</v>
      </c>
      <c r="P4" s="2" t="s">
        <v>93</v>
      </c>
      <c r="Q4" s="2" t="s">
        <v>92</v>
      </c>
      <c r="R4" s="49"/>
    </row>
    <row r="5" spans="1:18" s="169" customFormat="1" x14ac:dyDescent="0.25">
      <c r="A5" s="167"/>
      <c r="B5" s="127">
        <v>1</v>
      </c>
      <c r="C5" s="127"/>
      <c r="D5" s="170" t="s">
        <v>4</v>
      </c>
      <c r="E5" s="170" t="s">
        <v>5</v>
      </c>
      <c r="F5" s="128" t="s">
        <v>5</v>
      </c>
      <c r="G5" s="172" t="s">
        <v>20</v>
      </c>
      <c r="H5" s="128" t="s">
        <v>17</v>
      </c>
      <c r="I5" s="171">
        <v>225</v>
      </c>
      <c r="J5" s="14" t="s">
        <v>3</v>
      </c>
      <c r="K5" s="13" t="s">
        <v>3</v>
      </c>
      <c r="L5" s="13" t="s">
        <v>5</v>
      </c>
      <c r="M5" s="13" t="s">
        <v>3</v>
      </c>
      <c r="N5" s="7">
        <v>41327</v>
      </c>
      <c r="O5" s="14">
        <v>42048</v>
      </c>
      <c r="P5" s="14" t="s">
        <v>128</v>
      </c>
      <c r="Q5" s="128" t="s">
        <v>129</v>
      </c>
      <c r="R5" s="143"/>
    </row>
    <row r="6" spans="1:18" s="169" customFormat="1" x14ac:dyDescent="0.25">
      <c r="A6" s="167"/>
      <c r="B6" s="127">
        <v>2</v>
      </c>
      <c r="C6" s="127"/>
      <c r="D6" s="170" t="s">
        <v>62</v>
      </c>
      <c r="E6" s="170" t="s">
        <v>5</v>
      </c>
      <c r="F6" s="128" t="s">
        <v>5</v>
      </c>
      <c r="G6" s="172" t="s">
        <v>20</v>
      </c>
      <c r="H6" s="128" t="s">
        <v>17</v>
      </c>
      <c r="I6" s="171">
        <v>31100</v>
      </c>
      <c r="J6" s="14">
        <v>43391</v>
      </c>
      <c r="K6" s="13" t="s">
        <v>130</v>
      </c>
      <c r="L6" s="13" t="s">
        <v>0</v>
      </c>
      <c r="M6" s="13" t="s">
        <v>55</v>
      </c>
      <c r="N6" s="7">
        <v>43343</v>
      </c>
      <c r="O6" s="14">
        <v>43343</v>
      </c>
      <c r="P6" s="14" t="s">
        <v>128</v>
      </c>
      <c r="Q6" s="128" t="s">
        <v>129</v>
      </c>
      <c r="R6" s="143"/>
    </row>
    <row r="7" spans="1:18" s="169" customFormat="1" x14ac:dyDescent="0.25">
      <c r="A7" s="167"/>
      <c r="B7" s="127">
        <v>3</v>
      </c>
      <c r="C7" s="127"/>
      <c r="D7" s="168" t="s">
        <v>131</v>
      </c>
      <c r="E7" s="168" t="s">
        <v>131</v>
      </c>
      <c r="F7" s="127" t="s">
        <v>22</v>
      </c>
      <c r="G7" s="172" t="s">
        <v>23</v>
      </c>
      <c r="H7" s="127" t="s">
        <v>11</v>
      </c>
      <c r="I7" s="171">
        <v>4000</v>
      </c>
      <c r="J7" s="7" t="s">
        <v>3</v>
      </c>
      <c r="K7" s="6" t="s">
        <v>3</v>
      </c>
      <c r="L7" s="6" t="s">
        <v>1</v>
      </c>
      <c r="M7" s="6" t="s">
        <v>3</v>
      </c>
      <c r="N7" s="7">
        <v>41879</v>
      </c>
      <c r="O7" s="7">
        <v>42416</v>
      </c>
      <c r="P7" s="7" t="s">
        <v>3</v>
      </c>
      <c r="Q7" s="127" t="s">
        <v>2</v>
      </c>
      <c r="R7" s="143"/>
    </row>
    <row r="8" spans="1:18" s="169" customFormat="1" x14ac:dyDescent="0.25">
      <c r="A8" s="167"/>
      <c r="B8" s="127">
        <v>4</v>
      </c>
      <c r="C8" s="127"/>
      <c r="D8" s="168" t="s">
        <v>132</v>
      </c>
      <c r="E8" s="168" t="s">
        <v>132</v>
      </c>
      <c r="F8" s="127" t="s">
        <v>22</v>
      </c>
      <c r="G8" s="172" t="s">
        <v>23</v>
      </c>
      <c r="H8" s="127" t="s">
        <v>11</v>
      </c>
      <c r="I8" s="171">
        <v>6000</v>
      </c>
      <c r="J8" s="7" t="s">
        <v>3</v>
      </c>
      <c r="K8" s="6" t="s">
        <v>3</v>
      </c>
      <c r="L8" s="6" t="s">
        <v>0</v>
      </c>
      <c r="M8" s="6" t="s">
        <v>3</v>
      </c>
      <c r="N8" s="7">
        <v>44021</v>
      </c>
      <c r="O8" s="7" t="s">
        <v>3</v>
      </c>
      <c r="P8" s="7" t="s">
        <v>3</v>
      </c>
      <c r="Q8" s="127" t="s">
        <v>2</v>
      </c>
      <c r="R8" s="143"/>
    </row>
    <row r="9" spans="1:18" s="169" customFormat="1" x14ac:dyDescent="0.25">
      <c r="A9" s="167"/>
      <c r="B9" s="127">
        <v>5</v>
      </c>
      <c r="C9" s="127">
        <v>2021</v>
      </c>
      <c r="D9" s="170" t="s">
        <v>133</v>
      </c>
      <c r="E9" s="170" t="s">
        <v>133</v>
      </c>
      <c r="F9" s="128" t="s">
        <v>22</v>
      </c>
      <c r="G9" s="128" t="s">
        <v>23</v>
      </c>
      <c r="H9" s="127" t="s">
        <v>11</v>
      </c>
      <c r="I9" s="171">
        <v>48000</v>
      </c>
      <c r="J9" s="14" t="s">
        <v>3</v>
      </c>
      <c r="K9" s="13" t="s">
        <v>134</v>
      </c>
      <c r="L9" s="13" t="s">
        <v>63</v>
      </c>
      <c r="M9" s="6" t="s">
        <v>135</v>
      </c>
      <c r="N9" s="14">
        <v>44186</v>
      </c>
      <c r="O9" s="14">
        <v>44267</v>
      </c>
      <c r="P9" s="7" t="s">
        <v>3</v>
      </c>
      <c r="Q9" s="128" t="s">
        <v>2</v>
      </c>
      <c r="R9" s="143"/>
    </row>
    <row r="10" spans="1:18" x14ac:dyDescent="0.25">
      <c r="E10" s="126"/>
    </row>
    <row r="11" spans="1:18" x14ac:dyDescent="0.25">
      <c r="E11" s="126"/>
    </row>
    <row r="12" spans="1:18" x14ac:dyDescent="0.25">
      <c r="E12" s="126"/>
    </row>
    <row r="13" spans="1:18" x14ac:dyDescent="0.25">
      <c r="E13" s="126"/>
    </row>
    <row r="14" spans="1:18" x14ac:dyDescent="0.25">
      <c r="E14" s="126"/>
    </row>
    <row r="15" spans="1:18" x14ac:dyDescent="0.25">
      <c r="E15" s="126"/>
    </row>
    <row r="16" spans="1:18" x14ac:dyDescent="0.25">
      <c r="E16" s="126"/>
    </row>
    <row r="17" spans="5:5" x14ac:dyDescent="0.25">
      <c r="E17" s="126"/>
    </row>
    <row r="18" spans="5:5" x14ac:dyDescent="0.25">
      <c r="E18" s="126"/>
    </row>
    <row r="19" spans="5:5" x14ac:dyDescent="0.25">
      <c r="E19" s="126"/>
    </row>
    <row r="20" spans="5:5" x14ac:dyDescent="0.25">
      <c r="E20" s="126"/>
    </row>
    <row r="21" spans="5:5" x14ac:dyDescent="0.25">
      <c r="E21" s="126"/>
    </row>
    <row r="22" spans="5:5" x14ac:dyDescent="0.25">
      <c r="E22" s="126"/>
    </row>
    <row r="23" spans="5:5" x14ac:dyDescent="0.25">
      <c r="E23" s="126"/>
    </row>
    <row r="24" spans="5:5" x14ac:dyDescent="0.25">
      <c r="E24" s="126"/>
    </row>
    <row r="25" spans="5:5" x14ac:dyDescent="0.25">
      <c r="E25" s="126"/>
    </row>
    <row r="26" spans="5:5" x14ac:dyDescent="0.25">
      <c r="E26" s="126"/>
    </row>
    <row r="27" spans="5:5" x14ac:dyDescent="0.25">
      <c r="E27" s="126"/>
    </row>
    <row r="28" spans="5:5" x14ac:dyDescent="0.25">
      <c r="E28" s="126"/>
    </row>
    <row r="29" spans="5:5" x14ac:dyDescent="0.25">
      <c r="E29" s="126"/>
    </row>
    <row r="30" spans="5:5" x14ac:dyDescent="0.25">
      <c r="E30" s="126"/>
    </row>
    <row r="31" spans="5:5" x14ac:dyDescent="0.25">
      <c r="E31" s="126"/>
    </row>
    <row r="32" spans="5:5" x14ac:dyDescent="0.25">
      <c r="E32" s="126"/>
    </row>
    <row r="33" spans="5:5" x14ac:dyDescent="0.25">
      <c r="E33" s="126"/>
    </row>
    <row r="34" spans="5:5" x14ac:dyDescent="0.25">
      <c r="E34" s="126"/>
    </row>
    <row r="35" spans="5:5" x14ac:dyDescent="0.25">
      <c r="E35" s="126"/>
    </row>
    <row r="36" spans="5:5" x14ac:dyDescent="0.25">
      <c r="E36" s="126"/>
    </row>
    <row r="37" spans="5:5" x14ac:dyDescent="0.25">
      <c r="E37" s="126"/>
    </row>
    <row r="38" spans="5:5" x14ac:dyDescent="0.25">
      <c r="E38" s="126"/>
    </row>
    <row r="39" spans="5:5" x14ac:dyDescent="0.25">
      <c r="E39" s="126"/>
    </row>
    <row r="40" spans="5:5" x14ac:dyDescent="0.25">
      <c r="E40" s="126"/>
    </row>
    <row r="41" spans="5:5" x14ac:dyDescent="0.25">
      <c r="E41" s="126"/>
    </row>
    <row r="42" spans="5:5" x14ac:dyDescent="0.25">
      <c r="E42" s="126"/>
    </row>
    <row r="43" spans="5:5" x14ac:dyDescent="0.25">
      <c r="E43" s="126"/>
    </row>
    <row r="44" spans="5:5" x14ac:dyDescent="0.25">
      <c r="E44" s="126"/>
    </row>
    <row r="45" spans="5:5" x14ac:dyDescent="0.25">
      <c r="E45" s="126"/>
    </row>
    <row r="46" spans="5:5" x14ac:dyDescent="0.25">
      <c r="E46" s="126"/>
    </row>
    <row r="47" spans="5:5" x14ac:dyDescent="0.25">
      <c r="E47" s="126"/>
    </row>
    <row r="48" spans="5:5" x14ac:dyDescent="0.25">
      <c r="E48" s="126"/>
    </row>
    <row r="49" spans="5:5" x14ac:dyDescent="0.25">
      <c r="E49" s="126"/>
    </row>
    <row r="50" spans="5:5" x14ac:dyDescent="0.25">
      <c r="E50" s="126"/>
    </row>
    <row r="51" spans="5:5" x14ac:dyDescent="0.25">
      <c r="E51" s="126"/>
    </row>
    <row r="52" spans="5:5" x14ac:dyDescent="0.25">
      <c r="E52" s="126"/>
    </row>
    <row r="53" spans="5:5" x14ac:dyDescent="0.25">
      <c r="E53" s="126"/>
    </row>
    <row r="54" spans="5:5" x14ac:dyDescent="0.25">
      <c r="E54" s="126"/>
    </row>
    <row r="55" spans="5:5" x14ac:dyDescent="0.25">
      <c r="E55" s="126"/>
    </row>
    <row r="56" spans="5:5" x14ac:dyDescent="0.25">
      <c r="E56" s="126"/>
    </row>
    <row r="57" spans="5:5" x14ac:dyDescent="0.25">
      <c r="E57" s="126"/>
    </row>
    <row r="58" spans="5:5" x14ac:dyDescent="0.25">
      <c r="E58" s="126"/>
    </row>
    <row r="59" spans="5:5" x14ac:dyDescent="0.25">
      <c r="E59" s="126"/>
    </row>
    <row r="60" spans="5:5" x14ac:dyDescent="0.25">
      <c r="E60" s="126"/>
    </row>
    <row r="61" spans="5:5" x14ac:dyDescent="0.25">
      <c r="E61" s="126"/>
    </row>
    <row r="62" spans="5:5" x14ac:dyDescent="0.25">
      <c r="E62" s="126"/>
    </row>
    <row r="63" spans="5:5" x14ac:dyDescent="0.25">
      <c r="E63" s="126"/>
    </row>
    <row r="64" spans="5:5" x14ac:dyDescent="0.25">
      <c r="E64" s="126"/>
    </row>
    <row r="65" spans="5:5" x14ac:dyDescent="0.25">
      <c r="E65" s="126"/>
    </row>
    <row r="66" spans="5:5" x14ac:dyDescent="0.25">
      <c r="E66" s="126"/>
    </row>
    <row r="67" spans="5:5" x14ac:dyDescent="0.25">
      <c r="E67" s="126"/>
    </row>
    <row r="68" spans="5:5" x14ac:dyDescent="0.25">
      <c r="E68" s="126"/>
    </row>
    <row r="69" spans="5:5" x14ac:dyDescent="0.25">
      <c r="E69" s="126"/>
    </row>
    <row r="70" spans="5:5" x14ac:dyDescent="0.25">
      <c r="E70" s="126"/>
    </row>
    <row r="71" spans="5:5" x14ac:dyDescent="0.25">
      <c r="E71" s="126"/>
    </row>
    <row r="72" spans="5:5" x14ac:dyDescent="0.25">
      <c r="E72" s="126"/>
    </row>
    <row r="73" spans="5:5" x14ac:dyDescent="0.25">
      <c r="E73" s="126"/>
    </row>
    <row r="74" spans="5:5" x14ac:dyDescent="0.25">
      <c r="E74" s="126"/>
    </row>
    <row r="75" spans="5:5" x14ac:dyDescent="0.25">
      <c r="E75" s="126"/>
    </row>
    <row r="76" spans="5:5" x14ac:dyDescent="0.25">
      <c r="E76" s="126"/>
    </row>
    <row r="77" spans="5:5" x14ac:dyDescent="0.25">
      <c r="E77" s="126"/>
    </row>
    <row r="78" spans="5:5" x14ac:dyDescent="0.25">
      <c r="E78" s="126"/>
    </row>
    <row r="79" spans="5:5" x14ac:dyDescent="0.25">
      <c r="E79" s="126"/>
    </row>
    <row r="80" spans="5:5" x14ac:dyDescent="0.25">
      <c r="E80" s="126"/>
    </row>
    <row r="81" spans="5:5" x14ac:dyDescent="0.25">
      <c r="E81" s="126"/>
    </row>
    <row r="82" spans="5:5" x14ac:dyDescent="0.25">
      <c r="E82" s="126"/>
    </row>
    <row r="83" spans="5:5" x14ac:dyDescent="0.25">
      <c r="E83" s="126"/>
    </row>
    <row r="84" spans="5:5" x14ac:dyDescent="0.25">
      <c r="E84" s="126"/>
    </row>
    <row r="85" spans="5:5" x14ac:dyDescent="0.25">
      <c r="E85" s="126"/>
    </row>
    <row r="86" spans="5:5" x14ac:dyDescent="0.25">
      <c r="E86" s="126"/>
    </row>
    <row r="87" spans="5:5" x14ac:dyDescent="0.25">
      <c r="E87" s="126"/>
    </row>
    <row r="88" spans="5:5" x14ac:dyDescent="0.25">
      <c r="E88" s="126"/>
    </row>
    <row r="89" spans="5:5" x14ac:dyDescent="0.25">
      <c r="E89" s="126"/>
    </row>
    <row r="90" spans="5:5" x14ac:dyDescent="0.25">
      <c r="E90" s="126"/>
    </row>
    <row r="91" spans="5:5" x14ac:dyDescent="0.25">
      <c r="E91" s="126"/>
    </row>
    <row r="92" spans="5:5" x14ac:dyDescent="0.25">
      <c r="E92" s="126"/>
    </row>
    <row r="93" spans="5:5" x14ac:dyDescent="0.25">
      <c r="E93" s="126"/>
    </row>
    <row r="94" spans="5:5" x14ac:dyDescent="0.25">
      <c r="E94" s="126"/>
    </row>
    <row r="95" spans="5:5" x14ac:dyDescent="0.25">
      <c r="E95" s="126"/>
    </row>
    <row r="96" spans="5:5" x14ac:dyDescent="0.25">
      <c r="E96" s="126"/>
    </row>
    <row r="97" spans="5:5" x14ac:dyDescent="0.25">
      <c r="E97" s="126"/>
    </row>
    <row r="98" spans="5:5" x14ac:dyDescent="0.25">
      <c r="E98" s="126"/>
    </row>
    <row r="99" spans="5:5" x14ac:dyDescent="0.25">
      <c r="E99" s="126"/>
    </row>
    <row r="100" spans="5:5" x14ac:dyDescent="0.25">
      <c r="E100" s="126"/>
    </row>
    <row r="101" spans="5:5" x14ac:dyDescent="0.25">
      <c r="E101" s="126"/>
    </row>
    <row r="102" spans="5:5" x14ac:dyDescent="0.25">
      <c r="E102" s="126"/>
    </row>
    <row r="103" spans="5:5" x14ac:dyDescent="0.25">
      <c r="E103" s="126"/>
    </row>
    <row r="104" spans="5:5" x14ac:dyDescent="0.25">
      <c r="E104" s="126"/>
    </row>
    <row r="105" spans="5:5" x14ac:dyDescent="0.25">
      <c r="E105" s="126"/>
    </row>
    <row r="106" spans="5:5" x14ac:dyDescent="0.25">
      <c r="E106" s="126"/>
    </row>
    <row r="107" spans="5:5" x14ac:dyDescent="0.25">
      <c r="E107" s="126"/>
    </row>
    <row r="108" spans="5:5" x14ac:dyDescent="0.25">
      <c r="E108" s="126"/>
    </row>
    <row r="109" spans="5:5" x14ac:dyDescent="0.25">
      <c r="E109" s="126"/>
    </row>
    <row r="110" spans="5:5" x14ac:dyDescent="0.25">
      <c r="E110" s="126"/>
    </row>
    <row r="111" spans="5:5" x14ac:dyDescent="0.25">
      <c r="E111" s="126"/>
    </row>
    <row r="112" spans="5:5" x14ac:dyDescent="0.25">
      <c r="E112" s="126"/>
    </row>
    <row r="113" spans="5:5" x14ac:dyDescent="0.25">
      <c r="E113" s="126"/>
    </row>
    <row r="114" spans="5:5" x14ac:dyDescent="0.25">
      <c r="E114" s="126"/>
    </row>
    <row r="115" spans="5:5" x14ac:dyDescent="0.25">
      <c r="E115" s="126"/>
    </row>
    <row r="116" spans="5:5" x14ac:dyDescent="0.25">
      <c r="E116" s="126"/>
    </row>
    <row r="117" spans="5:5" x14ac:dyDescent="0.25">
      <c r="E117" s="126"/>
    </row>
    <row r="118" spans="5:5" x14ac:dyDescent="0.25">
      <c r="E118" s="126"/>
    </row>
    <row r="119" spans="5:5" x14ac:dyDescent="0.25">
      <c r="E119" s="126"/>
    </row>
    <row r="120" spans="5:5" x14ac:dyDescent="0.25">
      <c r="E120" s="126"/>
    </row>
    <row r="121" spans="5:5" x14ac:dyDescent="0.25">
      <c r="E121" s="126"/>
    </row>
    <row r="122" spans="5:5" x14ac:dyDescent="0.25">
      <c r="E122" s="126"/>
    </row>
    <row r="123" spans="5:5" x14ac:dyDescent="0.25">
      <c r="E123" s="126"/>
    </row>
    <row r="124" spans="5:5" x14ac:dyDescent="0.25">
      <c r="E124" s="126"/>
    </row>
    <row r="125" spans="5:5" x14ac:dyDescent="0.25">
      <c r="E125" s="126"/>
    </row>
    <row r="126" spans="5:5" x14ac:dyDescent="0.25">
      <c r="E126" s="126"/>
    </row>
    <row r="127" spans="5:5" x14ac:dyDescent="0.25">
      <c r="E127" s="126"/>
    </row>
    <row r="128" spans="5:5" x14ac:dyDescent="0.25">
      <c r="E128" s="126"/>
    </row>
    <row r="129" spans="5:5" x14ac:dyDescent="0.25">
      <c r="E129" s="126"/>
    </row>
    <row r="130" spans="5:5" x14ac:dyDescent="0.25">
      <c r="E130" s="126"/>
    </row>
    <row r="131" spans="5:5" x14ac:dyDescent="0.25">
      <c r="E131" s="126"/>
    </row>
    <row r="132" spans="5:5" x14ac:dyDescent="0.25">
      <c r="E132" s="126"/>
    </row>
    <row r="133" spans="5:5" x14ac:dyDescent="0.25">
      <c r="E133" s="126"/>
    </row>
    <row r="134" spans="5:5" x14ac:dyDescent="0.25">
      <c r="E134" s="126"/>
    </row>
    <row r="135" spans="5:5" x14ac:dyDescent="0.25">
      <c r="E135" s="126"/>
    </row>
    <row r="136" spans="5:5" x14ac:dyDescent="0.25">
      <c r="E136" s="126"/>
    </row>
    <row r="137" spans="5:5" x14ac:dyDescent="0.25">
      <c r="E137" s="126"/>
    </row>
    <row r="138" spans="5:5" x14ac:dyDescent="0.25">
      <c r="E138" s="126"/>
    </row>
    <row r="139" spans="5:5" x14ac:dyDescent="0.25">
      <c r="E139" s="126"/>
    </row>
    <row r="140" spans="5:5" x14ac:dyDescent="0.25">
      <c r="E140" s="126"/>
    </row>
    <row r="141" spans="5:5" x14ac:dyDescent="0.25">
      <c r="E141" s="126"/>
    </row>
    <row r="142" spans="5:5" x14ac:dyDescent="0.25">
      <c r="E142" s="126"/>
    </row>
    <row r="143" spans="5:5" x14ac:dyDescent="0.25">
      <c r="E143" s="126"/>
    </row>
    <row r="144" spans="5:5" x14ac:dyDescent="0.25">
      <c r="E144" s="126"/>
    </row>
    <row r="145" spans="5:5" x14ac:dyDescent="0.25">
      <c r="E145" s="126"/>
    </row>
    <row r="146" spans="5:5" x14ac:dyDescent="0.25">
      <c r="E146" s="126"/>
    </row>
    <row r="147" spans="5:5" x14ac:dyDescent="0.25">
      <c r="E147" s="126"/>
    </row>
    <row r="148" spans="5:5" x14ac:dyDescent="0.25">
      <c r="E148" s="126"/>
    </row>
    <row r="149" spans="5:5" x14ac:dyDescent="0.25">
      <c r="E149" s="126"/>
    </row>
    <row r="150" spans="5:5" x14ac:dyDescent="0.25">
      <c r="E150" s="126"/>
    </row>
    <row r="151" spans="5:5" x14ac:dyDescent="0.25">
      <c r="E151" s="126"/>
    </row>
    <row r="152" spans="5:5" x14ac:dyDescent="0.25">
      <c r="E152" s="126"/>
    </row>
    <row r="153" spans="5:5" x14ac:dyDescent="0.25">
      <c r="E153" s="126"/>
    </row>
    <row r="154" spans="5:5" x14ac:dyDescent="0.25">
      <c r="E154" s="126"/>
    </row>
    <row r="155" spans="5:5" x14ac:dyDescent="0.25">
      <c r="E155" s="126"/>
    </row>
    <row r="156" spans="5:5" x14ac:dyDescent="0.25">
      <c r="E156" s="126"/>
    </row>
    <row r="157" spans="5:5" x14ac:dyDescent="0.25">
      <c r="E157" s="126"/>
    </row>
    <row r="158" spans="5:5" x14ac:dyDescent="0.25">
      <c r="E158" s="126"/>
    </row>
    <row r="159" spans="5:5" x14ac:dyDescent="0.25">
      <c r="E159" s="126"/>
    </row>
    <row r="160" spans="5:5" x14ac:dyDescent="0.25">
      <c r="E160" s="126"/>
    </row>
    <row r="161" spans="5:5" x14ac:dyDescent="0.25">
      <c r="E161" s="126"/>
    </row>
    <row r="162" spans="5:5" x14ac:dyDescent="0.25">
      <c r="E162" s="126"/>
    </row>
    <row r="163" spans="5:5" x14ac:dyDescent="0.25">
      <c r="E163" s="126"/>
    </row>
    <row r="164" spans="5:5" x14ac:dyDescent="0.25">
      <c r="E164" s="126"/>
    </row>
    <row r="165" spans="5:5" x14ac:dyDescent="0.25">
      <c r="E165" s="126"/>
    </row>
    <row r="166" spans="5:5" x14ac:dyDescent="0.25">
      <c r="E166" s="126"/>
    </row>
    <row r="167" spans="5:5" x14ac:dyDescent="0.25">
      <c r="E167" s="126"/>
    </row>
    <row r="168" spans="5:5" x14ac:dyDescent="0.25">
      <c r="E168" s="126"/>
    </row>
    <row r="169" spans="5:5" x14ac:dyDescent="0.25">
      <c r="E169" s="126"/>
    </row>
    <row r="170" spans="5:5" x14ac:dyDescent="0.25">
      <c r="E170" s="126"/>
    </row>
    <row r="171" spans="5:5" x14ac:dyDescent="0.25">
      <c r="E171" s="126"/>
    </row>
    <row r="172" spans="5:5" x14ac:dyDescent="0.25">
      <c r="E172" s="126"/>
    </row>
    <row r="173" spans="5:5" x14ac:dyDescent="0.25">
      <c r="E173" s="126"/>
    </row>
    <row r="174" spans="5:5" x14ac:dyDescent="0.25">
      <c r="E174" s="126"/>
    </row>
    <row r="175" spans="5:5" x14ac:dyDescent="0.25">
      <c r="E175" s="126"/>
    </row>
    <row r="176" spans="5:5" x14ac:dyDescent="0.25">
      <c r="E176" s="126"/>
    </row>
    <row r="177" spans="5:5" x14ac:dyDescent="0.25">
      <c r="E177" s="126"/>
    </row>
    <row r="178" spans="5:5" x14ac:dyDescent="0.25">
      <c r="E178" s="126"/>
    </row>
    <row r="179" spans="5:5" x14ac:dyDescent="0.25">
      <c r="E179" s="126"/>
    </row>
    <row r="180" spans="5:5" x14ac:dyDescent="0.25">
      <c r="E180" s="126"/>
    </row>
    <row r="181" spans="5:5" x14ac:dyDescent="0.25">
      <c r="E181" s="126"/>
    </row>
    <row r="182" spans="5:5" x14ac:dyDescent="0.25">
      <c r="E182" s="126"/>
    </row>
    <row r="183" spans="5:5" x14ac:dyDescent="0.25">
      <c r="E183" s="126"/>
    </row>
    <row r="184" spans="5:5" x14ac:dyDescent="0.25">
      <c r="E184" s="126"/>
    </row>
    <row r="185" spans="5:5" x14ac:dyDescent="0.25">
      <c r="E185" s="126"/>
    </row>
    <row r="186" spans="5:5" x14ac:dyDescent="0.25">
      <c r="E186" s="126"/>
    </row>
    <row r="187" spans="5:5" x14ac:dyDescent="0.25">
      <c r="E187" s="126"/>
    </row>
    <row r="188" spans="5:5" x14ac:dyDescent="0.25">
      <c r="E188" s="126"/>
    </row>
    <row r="189" spans="5:5" x14ac:dyDescent="0.25">
      <c r="E189" s="126"/>
    </row>
    <row r="190" spans="5:5" x14ac:dyDescent="0.25">
      <c r="E190" s="126"/>
    </row>
    <row r="191" spans="5:5" x14ac:dyDescent="0.25">
      <c r="E191" s="126"/>
    </row>
    <row r="192" spans="5:5" x14ac:dyDescent="0.25">
      <c r="E192" s="126"/>
    </row>
    <row r="193" spans="5:5" x14ac:dyDescent="0.25">
      <c r="E193" s="126"/>
    </row>
    <row r="194" spans="5:5" x14ac:dyDescent="0.25">
      <c r="E194" s="126"/>
    </row>
    <row r="195" spans="5:5" x14ac:dyDescent="0.25">
      <c r="E195" s="126"/>
    </row>
    <row r="196" spans="5:5" x14ac:dyDescent="0.25">
      <c r="E196" s="126"/>
    </row>
    <row r="197" spans="5:5" x14ac:dyDescent="0.25">
      <c r="E197" s="126"/>
    </row>
    <row r="198" spans="5:5" x14ac:dyDescent="0.25">
      <c r="E198" s="126"/>
    </row>
    <row r="199" spans="5:5" x14ac:dyDescent="0.25">
      <c r="E199" s="126"/>
    </row>
    <row r="200" spans="5:5" x14ac:dyDescent="0.25">
      <c r="E200" s="126"/>
    </row>
    <row r="201" spans="5:5" x14ac:dyDescent="0.25">
      <c r="E201" s="126"/>
    </row>
    <row r="202" spans="5:5" x14ac:dyDescent="0.25">
      <c r="E202" s="126"/>
    </row>
    <row r="203" spans="5:5" x14ac:dyDescent="0.25">
      <c r="E203" s="126"/>
    </row>
    <row r="204" spans="5:5" x14ac:dyDescent="0.25">
      <c r="E204" s="126"/>
    </row>
    <row r="205" spans="5:5" x14ac:dyDescent="0.25">
      <c r="E205" s="126"/>
    </row>
    <row r="206" spans="5:5" x14ac:dyDescent="0.25">
      <c r="E206" s="126"/>
    </row>
    <row r="207" spans="5:5" x14ac:dyDescent="0.25">
      <c r="E207" s="126"/>
    </row>
    <row r="208" spans="5:5" x14ac:dyDescent="0.25">
      <c r="E208" s="126"/>
    </row>
    <row r="209" spans="5:5" x14ac:dyDescent="0.25">
      <c r="E209" s="126"/>
    </row>
    <row r="210" spans="5:5" x14ac:dyDescent="0.25">
      <c r="E210" s="126"/>
    </row>
    <row r="211" spans="5:5" x14ac:dyDescent="0.25">
      <c r="E211" s="126"/>
    </row>
    <row r="212" spans="5:5" x14ac:dyDescent="0.25">
      <c r="E212" s="126"/>
    </row>
    <row r="213" spans="5:5" x14ac:dyDescent="0.25">
      <c r="E213" s="126"/>
    </row>
    <row r="214" spans="5:5" x14ac:dyDescent="0.25">
      <c r="E214" s="126"/>
    </row>
    <row r="215" spans="5:5" x14ac:dyDescent="0.25">
      <c r="E215" s="126"/>
    </row>
    <row r="216" spans="5:5" x14ac:dyDescent="0.25">
      <c r="E216" s="126"/>
    </row>
    <row r="217" spans="5:5" x14ac:dyDescent="0.25">
      <c r="E217" s="126"/>
    </row>
    <row r="218" spans="5:5" x14ac:dyDescent="0.25">
      <c r="E218" s="126"/>
    </row>
    <row r="219" spans="5:5" x14ac:dyDescent="0.25">
      <c r="E219" s="126"/>
    </row>
    <row r="220" spans="5:5" x14ac:dyDescent="0.25">
      <c r="E220" s="126"/>
    </row>
    <row r="221" spans="5:5" x14ac:dyDescent="0.25">
      <c r="E221" s="126"/>
    </row>
    <row r="222" spans="5:5" x14ac:dyDescent="0.25">
      <c r="E222" s="126"/>
    </row>
    <row r="223" spans="5:5" x14ac:dyDescent="0.25">
      <c r="E223" s="126"/>
    </row>
    <row r="224" spans="5:5" x14ac:dyDescent="0.25">
      <c r="E224" s="126"/>
    </row>
    <row r="225" spans="5:5" x14ac:dyDescent="0.25">
      <c r="E225" s="126"/>
    </row>
    <row r="226" spans="5:5" x14ac:dyDescent="0.25">
      <c r="E226" s="126"/>
    </row>
    <row r="227" spans="5:5" x14ac:dyDescent="0.25">
      <c r="E227" s="126"/>
    </row>
    <row r="228" spans="5:5" x14ac:dyDescent="0.25">
      <c r="E228" s="126"/>
    </row>
    <row r="229" spans="5:5" x14ac:dyDescent="0.25">
      <c r="E229" s="126"/>
    </row>
    <row r="230" spans="5:5" x14ac:dyDescent="0.25">
      <c r="E230" s="126"/>
    </row>
    <row r="231" spans="5:5" x14ac:dyDescent="0.25">
      <c r="E231" s="126"/>
    </row>
    <row r="232" spans="5:5" x14ac:dyDescent="0.25">
      <c r="E232" s="126"/>
    </row>
    <row r="233" spans="5:5" x14ac:dyDescent="0.25">
      <c r="E233" s="126"/>
    </row>
    <row r="234" spans="5:5" x14ac:dyDescent="0.25">
      <c r="E234" s="126"/>
    </row>
    <row r="235" spans="5:5" x14ac:dyDescent="0.25">
      <c r="E235" s="126"/>
    </row>
    <row r="236" spans="5:5" x14ac:dyDescent="0.25">
      <c r="E236" s="126"/>
    </row>
    <row r="237" spans="5:5" x14ac:dyDescent="0.25">
      <c r="E237" s="126"/>
    </row>
    <row r="238" spans="5:5" x14ac:dyDescent="0.25">
      <c r="E238" s="126"/>
    </row>
    <row r="239" spans="5:5" x14ac:dyDescent="0.25">
      <c r="E239" s="126"/>
    </row>
    <row r="240" spans="5:5" x14ac:dyDescent="0.25">
      <c r="E240" s="126"/>
    </row>
    <row r="241" spans="5:5" x14ac:dyDescent="0.25">
      <c r="E241" s="126"/>
    </row>
    <row r="242" spans="5:5" x14ac:dyDescent="0.25">
      <c r="E242" s="126"/>
    </row>
    <row r="243" spans="5:5" x14ac:dyDescent="0.25">
      <c r="E243" s="126"/>
    </row>
    <row r="244" spans="5:5" x14ac:dyDescent="0.25">
      <c r="E244" s="126"/>
    </row>
    <row r="245" spans="5:5" x14ac:dyDescent="0.25">
      <c r="E245" s="126"/>
    </row>
    <row r="246" spans="5:5" x14ac:dyDescent="0.25">
      <c r="E246" s="126"/>
    </row>
    <row r="247" spans="5:5" x14ac:dyDescent="0.25">
      <c r="E247" s="126"/>
    </row>
    <row r="248" spans="5:5" x14ac:dyDescent="0.25">
      <c r="E248" s="126"/>
    </row>
    <row r="249" spans="5:5" x14ac:dyDescent="0.25">
      <c r="E249" s="126"/>
    </row>
    <row r="250" spans="5:5" x14ac:dyDescent="0.25">
      <c r="E250" s="126"/>
    </row>
    <row r="251" spans="5:5" x14ac:dyDescent="0.25">
      <c r="E251" s="126"/>
    </row>
    <row r="252" spans="5:5" x14ac:dyDescent="0.25">
      <c r="E252" s="126"/>
    </row>
    <row r="253" spans="5:5" x14ac:dyDescent="0.25">
      <c r="E253" s="126"/>
    </row>
    <row r="254" spans="5:5" x14ac:dyDescent="0.25">
      <c r="E254" s="126"/>
    </row>
    <row r="255" spans="5:5" x14ac:dyDescent="0.25">
      <c r="E255" s="126"/>
    </row>
    <row r="256" spans="5:5" x14ac:dyDescent="0.25">
      <c r="E256" s="126"/>
    </row>
    <row r="257" spans="5:5" x14ac:dyDescent="0.25">
      <c r="E257" s="126"/>
    </row>
    <row r="258" spans="5:5" x14ac:dyDescent="0.25">
      <c r="E258" s="126"/>
    </row>
    <row r="259" spans="5:5" x14ac:dyDescent="0.25">
      <c r="E259" s="126"/>
    </row>
    <row r="260" spans="5:5" x14ac:dyDescent="0.25">
      <c r="E260" s="126"/>
    </row>
    <row r="261" spans="5:5" x14ac:dyDescent="0.25">
      <c r="E261" s="126"/>
    </row>
    <row r="262" spans="5:5" x14ac:dyDescent="0.25">
      <c r="E262" s="126"/>
    </row>
    <row r="263" spans="5:5" x14ac:dyDescent="0.25">
      <c r="E263" s="126"/>
    </row>
    <row r="264" spans="5:5" x14ac:dyDescent="0.25">
      <c r="E264" s="126"/>
    </row>
    <row r="265" spans="5:5" x14ac:dyDescent="0.25">
      <c r="E265" s="126"/>
    </row>
    <row r="266" spans="5:5" x14ac:dyDescent="0.25">
      <c r="E266" s="126"/>
    </row>
    <row r="267" spans="5:5" x14ac:dyDescent="0.25">
      <c r="E267" s="126"/>
    </row>
    <row r="268" spans="5:5" x14ac:dyDescent="0.25">
      <c r="E268" s="126"/>
    </row>
    <row r="269" spans="5:5" x14ac:dyDescent="0.25">
      <c r="E269" s="126"/>
    </row>
    <row r="270" spans="5:5" x14ac:dyDescent="0.25">
      <c r="E270" s="126"/>
    </row>
    <row r="271" spans="5:5" x14ac:dyDescent="0.25">
      <c r="E271" s="126"/>
    </row>
    <row r="272" spans="5:5" x14ac:dyDescent="0.25">
      <c r="E272" s="126"/>
    </row>
    <row r="273" spans="5:5" x14ac:dyDescent="0.25">
      <c r="E273" s="126"/>
    </row>
    <row r="274" spans="5:5" x14ac:dyDescent="0.25">
      <c r="E274" s="126"/>
    </row>
    <row r="275" spans="5:5" x14ac:dyDescent="0.25">
      <c r="E275" s="126"/>
    </row>
    <row r="276" spans="5:5" x14ac:dyDescent="0.25">
      <c r="E276" s="126"/>
    </row>
    <row r="277" spans="5:5" x14ac:dyDescent="0.25">
      <c r="E277" s="126"/>
    </row>
    <row r="278" spans="5:5" x14ac:dyDescent="0.25">
      <c r="E278" s="126"/>
    </row>
    <row r="279" spans="5:5" x14ac:dyDescent="0.25">
      <c r="E279" s="126"/>
    </row>
    <row r="280" spans="5:5" x14ac:dyDescent="0.25">
      <c r="E280" s="126"/>
    </row>
    <row r="281" spans="5:5" x14ac:dyDescent="0.25">
      <c r="E281" s="126"/>
    </row>
    <row r="282" spans="5:5" x14ac:dyDescent="0.25">
      <c r="E282" s="126"/>
    </row>
    <row r="283" spans="5:5" x14ac:dyDescent="0.25">
      <c r="E283" s="126"/>
    </row>
    <row r="284" spans="5:5" x14ac:dyDescent="0.25">
      <c r="E284" s="126"/>
    </row>
    <row r="285" spans="5:5" x14ac:dyDescent="0.25">
      <c r="E285" s="126"/>
    </row>
    <row r="286" spans="5:5" x14ac:dyDescent="0.25">
      <c r="E286" s="126"/>
    </row>
    <row r="287" spans="5:5" x14ac:dyDescent="0.25">
      <c r="E287" s="126"/>
    </row>
    <row r="288" spans="5:5" x14ac:dyDescent="0.25">
      <c r="E288" s="126"/>
    </row>
    <row r="289" spans="5:5" x14ac:dyDescent="0.25">
      <c r="E289" s="126"/>
    </row>
    <row r="290" spans="5:5" x14ac:dyDescent="0.25">
      <c r="E290" s="126"/>
    </row>
    <row r="291" spans="5:5" x14ac:dyDescent="0.25">
      <c r="E291" s="126"/>
    </row>
    <row r="292" spans="5:5" x14ac:dyDescent="0.25">
      <c r="E292" s="126"/>
    </row>
    <row r="293" spans="5:5" x14ac:dyDescent="0.25">
      <c r="E293" s="126"/>
    </row>
    <row r="294" spans="5:5" x14ac:dyDescent="0.25">
      <c r="E294" s="126"/>
    </row>
    <row r="295" spans="5:5" x14ac:dyDescent="0.25">
      <c r="E295" s="126"/>
    </row>
    <row r="296" spans="5:5" x14ac:dyDescent="0.25">
      <c r="E296" s="126"/>
    </row>
    <row r="297" spans="5:5" x14ac:dyDescent="0.25">
      <c r="E297" s="126"/>
    </row>
    <row r="298" spans="5:5" x14ac:dyDescent="0.25">
      <c r="E298" s="126"/>
    </row>
    <row r="299" spans="5:5" x14ac:dyDescent="0.25">
      <c r="E299" s="126"/>
    </row>
    <row r="300" spans="5:5" x14ac:dyDescent="0.25">
      <c r="E300" s="126"/>
    </row>
    <row r="301" spans="5:5" x14ac:dyDescent="0.25">
      <c r="E301" s="126"/>
    </row>
    <row r="302" spans="5:5" x14ac:dyDescent="0.25">
      <c r="E302" s="126"/>
    </row>
    <row r="303" spans="5:5" x14ac:dyDescent="0.25">
      <c r="E303" s="126"/>
    </row>
    <row r="304" spans="5:5" x14ac:dyDescent="0.25">
      <c r="E304" s="126"/>
    </row>
    <row r="305" spans="5:5" x14ac:dyDescent="0.25">
      <c r="E305" s="126"/>
    </row>
    <row r="306" spans="5:5" x14ac:dyDescent="0.25">
      <c r="E306" s="126"/>
    </row>
    <row r="307" spans="5:5" x14ac:dyDescent="0.25">
      <c r="E307" s="126"/>
    </row>
    <row r="308" spans="5:5" x14ac:dyDescent="0.25">
      <c r="E308" s="126"/>
    </row>
    <row r="309" spans="5:5" x14ac:dyDescent="0.25">
      <c r="E309" s="126"/>
    </row>
    <row r="310" spans="5:5" x14ac:dyDescent="0.25">
      <c r="E310" s="126"/>
    </row>
    <row r="311" spans="5:5" x14ac:dyDescent="0.25">
      <c r="E311" s="126"/>
    </row>
    <row r="312" spans="5:5" x14ac:dyDescent="0.25">
      <c r="E312" s="126"/>
    </row>
    <row r="313" spans="5:5" x14ac:dyDescent="0.25">
      <c r="E313" s="126"/>
    </row>
    <row r="314" spans="5:5" x14ac:dyDescent="0.25">
      <c r="E314" s="126"/>
    </row>
    <row r="315" spans="5:5" x14ac:dyDescent="0.25">
      <c r="E315" s="126"/>
    </row>
    <row r="316" spans="5:5" x14ac:dyDescent="0.25">
      <c r="E316" s="126"/>
    </row>
    <row r="317" spans="5:5" x14ac:dyDescent="0.25">
      <c r="E317" s="126"/>
    </row>
    <row r="318" spans="5:5" x14ac:dyDescent="0.25">
      <c r="E318" s="126"/>
    </row>
    <row r="319" spans="5:5" x14ac:dyDescent="0.25">
      <c r="E319" s="126"/>
    </row>
    <row r="320" spans="5:5" x14ac:dyDescent="0.25">
      <c r="E320" s="126"/>
    </row>
    <row r="321" spans="5:5" x14ac:dyDescent="0.25">
      <c r="E321" s="126"/>
    </row>
    <row r="322" spans="5:5" x14ac:dyDescent="0.25">
      <c r="E322" s="126"/>
    </row>
    <row r="323" spans="5:5" x14ac:dyDescent="0.25">
      <c r="E323" s="126"/>
    </row>
    <row r="324" spans="5:5" x14ac:dyDescent="0.25">
      <c r="E324" s="126"/>
    </row>
    <row r="325" spans="5:5" x14ac:dyDescent="0.25">
      <c r="E325" s="126"/>
    </row>
    <row r="326" spans="5:5" x14ac:dyDescent="0.25">
      <c r="E326" s="126"/>
    </row>
    <row r="327" spans="5:5" x14ac:dyDescent="0.25">
      <c r="E327" s="126"/>
    </row>
    <row r="328" spans="5:5" x14ac:dyDescent="0.25">
      <c r="E328" s="126"/>
    </row>
    <row r="329" spans="5:5" x14ac:dyDescent="0.25">
      <c r="E329" s="126"/>
    </row>
    <row r="330" spans="5:5" x14ac:dyDescent="0.25">
      <c r="E330" s="126"/>
    </row>
    <row r="331" spans="5:5" x14ac:dyDescent="0.25">
      <c r="E331" s="126"/>
    </row>
    <row r="332" spans="5:5" x14ac:dyDescent="0.25">
      <c r="E332" s="126"/>
    </row>
    <row r="333" spans="5:5" x14ac:dyDescent="0.25">
      <c r="E333" s="126"/>
    </row>
    <row r="334" spans="5:5" x14ac:dyDescent="0.25">
      <c r="E334" s="126"/>
    </row>
    <row r="335" spans="5:5" x14ac:dyDescent="0.25">
      <c r="E335" s="126"/>
    </row>
    <row r="336" spans="5:5" x14ac:dyDescent="0.25">
      <c r="E336" s="126"/>
    </row>
    <row r="337" spans="5:5" x14ac:dyDescent="0.25">
      <c r="E337" s="126"/>
    </row>
    <row r="338" spans="5:5" x14ac:dyDescent="0.25">
      <c r="E338" s="126"/>
    </row>
    <row r="339" spans="5:5" x14ac:dyDescent="0.25">
      <c r="E339" s="126"/>
    </row>
    <row r="340" spans="5:5" x14ac:dyDescent="0.25">
      <c r="E340" s="126"/>
    </row>
    <row r="341" spans="5:5" x14ac:dyDescent="0.25">
      <c r="E341" s="126"/>
    </row>
    <row r="342" spans="5:5" x14ac:dyDescent="0.25">
      <c r="E342" s="126"/>
    </row>
    <row r="343" spans="5:5" x14ac:dyDescent="0.25">
      <c r="E343" s="126"/>
    </row>
    <row r="344" spans="5:5" x14ac:dyDescent="0.25">
      <c r="E344" s="126"/>
    </row>
    <row r="345" spans="5:5" x14ac:dyDescent="0.25">
      <c r="E345" s="126"/>
    </row>
    <row r="346" spans="5:5" x14ac:dyDescent="0.25">
      <c r="E346" s="126"/>
    </row>
    <row r="347" spans="5:5" x14ac:dyDescent="0.25">
      <c r="E347" s="126"/>
    </row>
    <row r="348" spans="5:5" x14ac:dyDescent="0.25">
      <c r="E348" s="126"/>
    </row>
    <row r="349" spans="5:5" x14ac:dyDescent="0.25">
      <c r="E349" s="126"/>
    </row>
    <row r="350" spans="5:5" x14ac:dyDescent="0.25">
      <c r="E350" s="126"/>
    </row>
    <row r="351" spans="5:5" x14ac:dyDescent="0.25">
      <c r="E351" s="126"/>
    </row>
    <row r="352" spans="5:5" x14ac:dyDescent="0.25">
      <c r="E352" s="126"/>
    </row>
    <row r="353" spans="5:5" x14ac:dyDescent="0.25">
      <c r="E353" s="126"/>
    </row>
    <row r="354" spans="5:5" x14ac:dyDescent="0.25">
      <c r="E354" s="126"/>
    </row>
    <row r="355" spans="5:5" x14ac:dyDescent="0.25">
      <c r="E355" s="126"/>
    </row>
    <row r="356" spans="5:5" x14ac:dyDescent="0.25">
      <c r="E356" s="126"/>
    </row>
    <row r="357" spans="5:5" x14ac:dyDescent="0.25">
      <c r="E357" s="126"/>
    </row>
    <row r="358" spans="5:5" x14ac:dyDescent="0.25">
      <c r="E358" s="126"/>
    </row>
    <row r="359" spans="5:5" x14ac:dyDescent="0.25">
      <c r="E359" s="126"/>
    </row>
    <row r="360" spans="5:5" x14ac:dyDescent="0.25">
      <c r="E360" s="126"/>
    </row>
    <row r="361" spans="5:5" x14ac:dyDescent="0.25">
      <c r="E361" s="126"/>
    </row>
    <row r="362" spans="5:5" x14ac:dyDescent="0.25">
      <c r="E362" s="126"/>
    </row>
    <row r="363" spans="5:5" x14ac:dyDescent="0.25">
      <c r="E363" s="126"/>
    </row>
    <row r="364" spans="5:5" x14ac:dyDescent="0.25">
      <c r="E364" s="126"/>
    </row>
    <row r="365" spans="5:5" x14ac:dyDescent="0.25">
      <c r="E365" s="126"/>
    </row>
    <row r="366" spans="5:5" x14ac:dyDescent="0.25">
      <c r="E366" s="126"/>
    </row>
    <row r="367" spans="5:5" x14ac:dyDescent="0.25">
      <c r="E367" s="126"/>
    </row>
    <row r="368" spans="5:5" x14ac:dyDescent="0.25">
      <c r="E368" s="126"/>
    </row>
    <row r="369" spans="5:5" x14ac:dyDescent="0.25">
      <c r="E369" s="126"/>
    </row>
    <row r="370" spans="5:5" x14ac:dyDescent="0.25">
      <c r="E370" s="126"/>
    </row>
    <row r="371" spans="5:5" x14ac:dyDescent="0.25">
      <c r="E371" s="126"/>
    </row>
    <row r="372" spans="5:5" x14ac:dyDescent="0.25">
      <c r="E372" s="126"/>
    </row>
    <row r="373" spans="5:5" x14ac:dyDescent="0.25">
      <c r="E373" s="126"/>
    </row>
    <row r="374" spans="5:5" x14ac:dyDescent="0.25">
      <c r="E374" s="126"/>
    </row>
    <row r="375" spans="5:5" x14ac:dyDescent="0.25">
      <c r="E375" s="126"/>
    </row>
    <row r="376" spans="5:5" x14ac:dyDescent="0.25">
      <c r="E376" s="126"/>
    </row>
    <row r="377" spans="5:5" x14ac:dyDescent="0.25">
      <c r="E377" s="126"/>
    </row>
    <row r="378" spans="5:5" x14ac:dyDescent="0.25">
      <c r="E378" s="126"/>
    </row>
    <row r="379" spans="5:5" x14ac:dyDescent="0.25">
      <c r="E379" s="126"/>
    </row>
    <row r="380" spans="5:5" x14ac:dyDescent="0.25">
      <c r="E380" s="126"/>
    </row>
    <row r="381" spans="5:5" x14ac:dyDescent="0.25">
      <c r="E381" s="126"/>
    </row>
    <row r="382" spans="5:5" x14ac:dyDescent="0.25">
      <c r="E382" s="126"/>
    </row>
    <row r="383" spans="5:5" x14ac:dyDescent="0.25">
      <c r="E383" s="126"/>
    </row>
    <row r="384" spans="5:5" x14ac:dyDescent="0.25">
      <c r="E384" s="126"/>
    </row>
    <row r="385" spans="5:5" x14ac:dyDescent="0.25">
      <c r="E385" s="126"/>
    </row>
    <row r="386" spans="5:5" x14ac:dyDescent="0.25">
      <c r="E386" s="126"/>
    </row>
    <row r="387" spans="5:5" x14ac:dyDescent="0.25">
      <c r="E387" s="126"/>
    </row>
    <row r="388" spans="5:5" x14ac:dyDescent="0.25">
      <c r="E388" s="126"/>
    </row>
    <row r="389" spans="5:5" x14ac:dyDescent="0.25">
      <c r="E389" s="126"/>
    </row>
    <row r="390" spans="5:5" x14ac:dyDescent="0.25">
      <c r="E390" s="126"/>
    </row>
    <row r="391" spans="5:5" x14ac:dyDescent="0.25">
      <c r="E391" s="126"/>
    </row>
    <row r="392" spans="5:5" x14ac:dyDescent="0.25">
      <c r="E392" s="126"/>
    </row>
    <row r="393" spans="5:5" x14ac:dyDescent="0.25">
      <c r="E393" s="126"/>
    </row>
    <row r="394" spans="5:5" x14ac:dyDescent="0.25">
      <c r="E394" s="126"/>
    </row>
    <row r="395" spans="5:5" x14ac:dyDescent="0.25">
      <c r="E395" s="126"/>
    </row>
    <row r="396" spans="5:5" x14ac:dyDescent="0.25">
      <c r="E396" s="126"/>
    </row>
    <row r="397" spans="5:5" x14ac:dyDescent="0.25">
      <c r="E397" s="126"/>
    </row>
    <row r="398" spans="5:5" x14ac:dyDescent="0.25">
      <c r="E398" s="126"/>
    </row>
    <row r="399" spans="5:5" x14ac:dyDescent="0.25">
      <c r="E399" s="126"/>
    </row>
    <row r="400" spans="5:5" x14ac:dyDescent="0.25">
      <c r="E400" s="126"/>
    </row>
    <row r="401" spans="5:5" x14ac:dyDescent="0.25">
      <c r="E401" s="126"/>
    </row>
    <row r="402" spans="5:5" x14ac:dyDescent="0.25">
      <c r="E402" s="126"/>
    </row>
    <row r="403" spans="5:5" x14ac:dyDescent="0.25">
      <c r="E403" s="126"/>
    </row>
    <row r="404" spans="5:5" x14ac:dyDescent="0.25">
      <c r="E404" s="126"/>
    </row>
    <row r="405" spans="5:5" x14ac:dyDescent="0.25">
      <c r="E405" s="126"/>
    </row>
    <row r="406" spans="5:5" x14ac:dyDescent="0.25">
      <c r="E406" s="126"/>
    </row>
    <row r="407" spans="5:5" x14ac:dyDescent="0.25">
      <c r="E407" s="126"/>
    </row>
    <row r="408" spans="5:5" x14ac:dyDescent="0.25">
      <c r="E408" s="126"/>
    </row>
    <row r="409" spans="5:5" x14ac:dyDescent="0.25">
      <c r="E409" s="126"/>
    </row>
    <row r="410" spans="5:5" x14ac:dyDescent="0.25">
      <c r="E410" s="126"/>
    </row>
    <row r="411" spans="5:5" x14ac:dyDescent="0.25">
      <c r="E411" s="126"/>
    </row>
    <row r="412" spans="5:5" x14ac:dyDescent="0.25">
      <c r="E412" s="126"/>
    </row>
    <row r="413" spans="5:5" x14ac:dyDescent="0.25">
      <c r="E413" s="126"/>
    </row>
    <row r="414" spans="5:5" x14ac:dyDescent="0.25">
      <c r="E414" s="126"/>
    </row>
    <row r="415" spans="5:5" x14ac:dyDescent="0.25">
      <c r="E415" s="126"/>
    </row>
    <row r="416" spans="5:5" x14ac:dyDescent="0.25">
      <c r="E416" s="126"/>
    </row>
    <row r="417" spans="5:5" x14ac:dyDescent="0.25">
      <c r="E417" s="126"/>
    </row>
    <row r="418" spans="5:5" x14ac:dyDescent="0.25">
      <c r="E418" s="126"/>
    </row>
    <row r="419" spans="5:5" x14ac:dyDescent="0.25">
      <c r="E419" s="126"/>
    </row>
    <row r="420" spans="5:5" x14ac:dyDescent="0.25">
      <c r="E420" s="126"/>
    </row>
    <row r="421" spans="5:5" x14ac:dyDescent="0.25">
      <c r="E421" s="126"/>
    </row>
    <row r="422" spans="5:5" x14ac:dyDescent="0.25">
      <c r="E422" s="126"/>
    </row>
    <row r="423" spans="5:5" x14ac:dyDescent="0.25">
      <c r="E423" s="126"/>
    </row>
    <row r="424" spans="5:5" x14ac:dyDescent="0.25">
      <c r="E424" s="126"/>
    </row>
    <row r="425" spans="5:5" x14ac:dyDescent="0.25">
      <c r="E425" s="126"/>
    </row>
    <row r="426" spans="5:5" x14ac:dyDescent="0.25">
      <c r="E426" s="126"/>
    </row>
    <row r="427" spans="5:5" x14ac:dyDescent="0.25">
      <c r="E427" s="126"/>
    </row>
    <row r="428" spans="5:5" x14ac:dyDescent="0.25">
      <c r="E428" s="126"/>
    </row>
    <row r="429" spans="5:5" x14ac:dyDescent="0.25">
      <c r="E429" s="126"/>
    </row>
    <row r="430" spans="5:5" x14ac:dyDescent="0.25">
      <c r="E430" s="126"/>
    </row>
    <row r="431" spans="5:5" x14ac:dyDescent="0.25">
      <c r="E431" s="126"/>
    </row>
    <row r="432" spans="5:5" x14ac:dyDescent="0.25">
      <c r="E432" s="126"/>
    </row>
    <row r="433" spans="5:5" x14ac:dyDescent="0.25">
      <c r="E433" s="126"/>
    </row>
    <row r="434" spans="5:5" x14ac:dyDescent="0.25">
      <c r="E434" s="126"/>
    </row>
    <row r="435" spans="5:5" x14ac:dyDescent="0.25">
      <c r="E435" s="126"/>
    </row>
    <row r="436" spans="5:5" x14ac:dyDescent="0.25">
      <c r="E436" s="126"/>
    </row>
    <row r="437" spans="5:5" x14ac:dyDescent="0.25">
      <c r="E437" s="126"/>
    </row>
    <row r="438" spans="5:5" x14ac:dyDescent="0.25">
      <c r="E438" s="126"/>
    </row>
    <row r="439" spans="5:5" x14ac:dyDescent="0.25">
      <c r="E439" s="126"/>
    </row>
    <row r="440" spans="5:5" x14ac:dyDescent="0.25">
      <c r="E440" s="126"/>
    </row>
    <row r="441" spans="5:5" x14ac:dyDescent="0.25">
      <c r="E441" s="126"/>
    </row>
    <row r="442" spans="5:5" x14ac:dyDescent="0.25">
      <c r="E442" s="126"/>
    </row>
    <row r="443" spans="5:5" x14ac:dyDescent="0.25">
      <c r="E443" s="126"/>
    </row>
    <row r="444" spans="5:5" x14ac:dyDescent="0.25">
      <c r="E444" s="126"/>
    </row>
    <row r="445" spans="5:5" x14ac:dyDescent="0.25">
      <c r="E445" s="126"/>
    </row>
    <row r="446" spans="5:5" x14ac:dyDescent="0.25">
      <c r="E446" s="126"/>
    </row>
    <row r="447" spans="5:5" x14ac:dyDescent="0.25">
      <c r="E447" s="126"/>
    </row>
    <row r="448" spans="5:5" x14ac:dyDescent="0.25">
      <c r="E448" s="126"/>
    </row>
    <row r="449" spans="5:5" x14ac:dyDescent="0.25">
      <c r="E449" s="126"/>
    </row>
    <row r="450" spans="5:5" x14ac:dyDescent="0.25">
      <c r="E450" s="126"/>
    </row>
    <row r="451" spans="5:5" x14ac:dyDescent="0.25">
      <c r="E451" s="126"/>
    </row>
    <row r="452" spans="5:5" x14ac:dyDescent="0.25">
      <c r="E452" s="126"/>
    </row>
    <row r="453" spans="5:5" x14ac:dyDescent="0.25">
      <c r="E453" s="126"/>
    </row>
    <row r="454" spans="5:5" x14ac:dyDescent="0.25">
      <c r="E454" s="126"/>
    </row>
    <row r="455" spans="5:5" x14ac:dyDescent="0.25">
      <c r="E455" s="126"/>
    </row>
    <row r="456" spans="5:5" x14ac:dyDescent="0.25">
      <c r="E456" s="126"/>
    </row>
    <row r="457" spans="5:5" x14ac:dyDescent="0.25">
      <c r="E457" s="126"/>
    </row>
    <row r="458" spans="5:5" x14ac:dyDescent="0.25">
      <c r="E458" s="126"/>
    </row>
    <row r="459" spans="5:5" x14ac:dyDescent="0.25">
      <c r="E459" s="126"/>
    </row>
    <row r="460" spans="5:5" x14ac:dyDescent="0.25">
      <c r="E460" s="126"/>
    </row>
    <row r="461" spans="5:5" x14ac:dyDescent="0.25">
      <c r="E461" s="126"/>
    </row>
    <row r="462" spans="5:5" x14ac:dyDescent="0.25">
      <c r="E462" s="126"/>
    </row>
    <row r="463" spans="5:5" x14ac:dyDescent="0.25">
      <c r="E463" s="126"/>
    </row>
    <row r="464" spans="5:5" x14ac:dyDescent="0.25">
      <c r="E464" s="126"/>
    </row>
    <row r="465" spans="5:5" x14ac:dyDescent="0.25">
      <c r="E465" s="126"/>
    </row>
    <row r="466" spans="5:5" x14ac:dyDescent="0.25">
      <c r="E466" s="126"/>
    </row>
    <row r="467" spans="5:5" x14ac:dyDescent="0.25">
      <c r="E467" s="126"/>
    </row>
    <row r="468" spans="5:5" x14ac:dyDescent="0.25">
      <c r="E468" s="126"/>
    </row>
    <row r="469" spans="5:5" x14ac:dyDescent="0.25">
      <c r="E469" s="126"/>
    </row>
    <row r="470" spans="5:5" x14ac:dyDescent="0.25">
      <c r="E470" s="126"/>
    </row>
    <row r="471" spans="5:5" x14ac:dyDescent="0.25">
      <c r="E471" s="126"/>
    </row>
    <row r="472" spans="5:5" x14ac:dyDescent="0.25">
      <c r="E472" s="126"/>
    </row>
    <row r="473" spans="5:5" x14ac:dyDescent="0.25">
      <c r="E473" s="126"/>
    </row>
    <row r="474" spans="5:5" x14ac:dyDescent="0.25">
      <c r="E474" s="126"/>
    </row>
    <row r="475" spans="5:5" x14ac:dyDescent="0.25">
      <c r="E475" s="126"/>
    </row>
    <row r="476" spans="5:5" x14ac:dyDescent="0.25">
      <c r="E476" s="126"/>
    </row>
    <row r="477" spans="5:5" x14ac:dyDescent="0.25">
      <c r="E477" s="126"/>
    </row>
    <row r="478" spans="5:5" x14ac:dyDescent="0.25">
      <c r="E478" s="126"/>
    </row>
    <row r="479" spans="5:5" x14ac:dyDescent="0.25">
      <c r="E479" s="126"/>
    </row>
    <row r="480" spans="5:5" x14ac:dyDescent="0.25">
      <c r="E480" s="126"/>
    </row>
    <row r="481" spans="5:5" x14ac:dyDescent="0.25">
      <c r="E481" s="126"/>
    </row>
    <row r="482" spans="5:5" x14ac:dyDescent="0.25">
      <c r="E482" s="126"/>
    </row>
    <row r="483" spans="5:5" x14ac:dyDescent="0.25">
      <c r="E483" s="126"/>
    </row>
    <row r="484" spans="5:5" x14ac:dyDescent="0.25">
      <c r="E484" s="126"/>
    </row>
    <row r="485" spans="5:5" x14ac:dyDescent="0.25">
      <c r="E485" s="126"/>
    </row>
    <row r="486" spans="5:5" x14ac:dyDescent="0.25">
      <c r="E486" s="126"/>
    </row>
    <row r="487" spans="5:5" x14ac:dyDescent="0.25">
      <c r="E487" s="126"/>
    </row>
    <row r="488" spans="5:5" x14ac:dyDescent="0.25">
      <c r="E488" s="126"/>
    </row>
    <row r="489" spans="5:5" x14ac:dyDescent="0.25">
      <c r="E489" s="126"/>
    </row>
    <row r="490" spans="5:5" x14ac:dyDescent="0.25">
      <c r="E490" s="126"/>
    </row>
    <row r="491" spans="5:5" x14ac:dyDescent="0.25">
      <c r="E491" s="126"/>
    </row>
    <row r="492" spans="5:5" x14ac:dyDescent="0.25">
      <c r="E492" s="126"/>
    </row>
    <row r="493" spans="5:5" x14ac:dyDescent="0.25">
      <c r="E493" s="126"/>
    </row>
    <row r="494" spans="5:5" x14ac:dyDescent="0.25">
      <c r="E494" s="126"/>
    </row>
    <row r="495" spans="5:5" x14ac:dyDescent="0.25">
      <c r="E495" s="126"/>
    </row>
    <row r="496" spans="5:5" x14ac:dyDescent="0.25">
      <c r="E496" s="126"/>
    </row>
    <row r="497" spans="5:5" x14ac:dyDescent="0.25">
      <c r="E497" s="126"/>
    </row>
    <row r="498" spans="5:5" x14ac:dyDescent="0.25">
      <c r="E498" s="126"/>
    </row>
    <row r="499" spans="5:5" x14ac:dyDescent="0.25">
      <c r="E499" s="126"/>
    </row>
    <row r="500" spans="5:5" x14ac:dyDescent="0.25">
      <c r="E500" s="126"/>
    </row>
    <row r="501" spans="5:5" x14ac:dyDescent="0.25">
      <c r="E501" s="126"/>
    </row>
    <row r="502" spans="5:5" x14ac:dyDescent="0.25">
      <c r="E502" s="126"/>
    </row>
    <row r="503" spans="5:5" x14ac:dyDescent="0.25">
      <c r="E503" s="126"/>
    </row>
    <row r="504" spans="5:5" x14ac:dyDescent="0.25">
      <c r="E504" s="126"/>
    </row>
    <row r="505" spans="5:5" x14ac:dyDescent="0.25">
      <c r="E505" s="126"/>
    </row>
    <row r="506" spans="5:5" x14ac:dyDescent="0.25">
      <c r="E506" s="126"/>
    </row>
    <row r="507" spans="5:5" x14ac:dyDescent="0.25">
      <c r="E507" s="126"/>
    </row>
    <row r="508" spans="5:5" x14ac:dyDescent="0.25">
      <c r="E508" s="126"/>
    </row>
    <row r="509" spans="5:5" x14ac:dyDescent="0.25">
      <c r="E509" s="126"/>
    </row>
    <row r="510" spans="5:5" x14ac:dyDescent="0.25">
      <c r="E510" s="126"/>
    </row>
    <row r="511" spans="5:5" x14ac:dyDescent="0.25">
      <c r="E511" s="126"/>
    </row>
    <row r="512" spans="5:5" x14ac:dyDescent="0.25">
      <c r="E512" s="126"/>
    </row>
    <row r="513" spans="5:5" x14ac:dyDescent="0.25">
      <c r="E513" s="126"/>
    </row>
    <row r="514" spans="5:5" x14ac:dyDescent="0.25">
      <c r="E514" s="126"/>
    </row>
    <row r="515" spans="5:5" x14ac:dyDescent="0.25">
      <c r="E515" s="126"/>
    </row>
    <row r="516" spans="5:5" x14ac:dyDescent="0.25">
      <c r="E516" s="126"/>
    </row>
    <row r="517" spans="5:5" x14ac:dyDescent="0.25">
      <c r="E517" s="126"/>
    </row>
    <row r="518" spans="5:5" x14ac:dyDescent="0.25">
      <c r="E518" s="126"/>
    </row>
    <row r="519" spans="5:5" x14ac:dyDescent="0.25">
      <c r="E519" s="126"/>
    </row>
    <row r="520" spans="5:5" x14ac:dyDescent="0.25">
      <c r="E520" s="126"/>
    </row>
    <row r="521" spans="5:5" x14ac:dyDescent="0.25">
      <c r="E521" s="126"/>
    </row>
    <row r="522" spans="5:5" x14ac:dyDescent="0.25">
      <c r="E522" s="126"/>
    </row>
    <row r="523" spans="5:5" x14ac:dyDescent="0.25">
      <c r="E523" s="126"/>
    </row>
    <row r="524" spans="5:5" x14ac:dyDescent="0.25">
      <c r="E524" s="126"/>
    </row>
    <row r="525" spans="5:5" x14ac:dyDescent="0.25">
      <c r="E525" s="126"/>
    </row>
    <row r="526" spans="5:5" x14ac:dyDescent="0.25">
      <c r="E526" s="126"/>
    </row>
    <row r="527" spans="5:5" x14ac:dyDescent="0.25">
      <c r="E527" s="126"/>
    </row>
    <row r="528" spans="5:5" x14ac:dyDescent="0.25">
      <c r="E528" s="126"/>
    </row>
    <row r="529" spans="5:5" x14ac:dyDescent="0.25">
      <c r="E529" s="126"/>
    </row>
    <row r="530" spans="5:5" x14ac:dyDescent="0.25">
      <c r="E530" s="126"/>
    </row>
    <row r="531" spans="5:5" x14ac:dyDescent="0.25">
      <c r="E531" s="126"/>
    </row>
    <row r="532" spans="5:5" x14ac:dyDescent="0.25">
      <c r="E532" s="126"/>
    </row>
    <row r="533" spans="5:5" x14ac:dyDescent="0.25">
      <c r="E533" s="126"/>
    </row>
    <row r="534" spans="5:5" x14ac:dyDescent="0.25">
      <c r="E534" s="126"/>
    </row>
    <row r="535" spans="5:5" x14ac:dyDescent="0.25">
      <c r="E535" s="126"/>
    </row>
    <row r="536" spans="5:5" x14ac:dyDescent="0.25">
      <c r="E536" s="126"/>
    </row>
    <row r="537" spans="5:5" x14ac:dyDescent="0.25">
      <c r="E537" s="126"/>
    </row>
    <row r="538" spans="5:5" x14ac:dyDescent="0.25">
      <c r="E538" s="126"/>
    </row>
    <row r="539" spans="5:5" x14ac:dyDescent="0.25">
      <c r="E539" s="126"/>
    </row>
    <row r="540" spans="5:5" x14ac:dyDescent="0.25">
      <c r="E540" s="126"/>
    </row>
    <row r="541" spans="5:5" x14ac:dyDescent="0.25">
      <c r="E541" s="126"/>
    </row>
    <row r="542" spans="5:5" x14ac:dyDescent="0.25">
      <c r="E542" s="126"/>
    </row>
    <row r="543" spans="5:5" x14ac:dyDescent="0.25">
      <c r="E543" s="126"/>
    </row>
    <row r="544" spans="5:5" x14ac:dyDescent="0.25">
      <c r="E544" s="126"/>
    </row>
    <row r="545" spans="5:5" x14ac:dyDescent="0.25">
      <c r="E545" s="126"/>
    </row>
    <row r="546" spans="5:5" x14ac:dyDescent="0.25">
      <c r="E546" s="126"/>
    </row>
    <row r="547" spans="5:5" x14ac:dyDescent="0.25">
      <c r="E547" s="126"/>
    </row>
    <row r="548" spans="5:5" x14ac:dyDescent="0.25">
      <c r="E548" s="126"/>
    </row>
    <row r="549" spans="5:5" x14ac:dyDescent="0.25">
      <c r="E549" s="126"/>
    </row>
    <row r="550" spans="5:5" x14ac:dyDescent="0.25">
      <c r="E550" s="126"/>
    </row>
    <row r="551" spans="5:5" x14ac:dyDescent="0.25">
      <c r="E551" s="126"/>
    </row>
    <row r="552" spans="5:5" x14ac:dyDescent="0.25">
      <c r="E552" s="126"/>
    </row>
    <row r="553" spans="5:5" x14ac:dyDescent="0.25">
      <c r="E553" s="126"/>
    </row>
    <row r="554" spans="5:5" x14ac:dyDescent="0.25">
      <c r="E554" s="126"/>
    </row>
    <row r="555" spans="5:5" x14ac:dyDescent="0.25">
      <c r="E555" s="126"/>
    </row>
    <row r="556" spans="5:5" x14ac:dyDescent="0.25">
      <c r="E556" s="126"/>
    </row>
    <row r="557" spans="5:5" x14ac:dyDescent="0.25">
      <c r="E557" s="126"/>
    </row>
    <row r="558" spans="5:5" x14ac:dyDescent="0.25">
      <c r="E558" s="126"/>
    </row>
    <row r="559" spans="5:5" x14ac:dyDescent="0.25">
      <c r="E559" s="126"/>
    </row>
    <row r="560" spans="5:5" x14ac:dyDescent="0.25">
      <c r="E560" s="126"/>
    </row>
    <row r="561" spans="5:5" x14ac:dyDescent="0.25">
      <c r="E561" s="126"/>
    </row>
    <row r="562" spans="5:5" x14ac:dyDescent="0.25">
      <c r="E562" s="126"/>
    </row>
    <row r="563" spans="5:5" x14ac:dyDescent="0.25">
      <c r="E563" s="126"/>
    </row>
    <row r="564" spans="5:5" x14ac:dyDescent="0.25">
      <c r="E564" s="126"/>
    </row>
    <row r="565" spans="5:5" x14ac:dyDescent="0.25">
      <c r="E565" s="126"/>
    </row>
    <row r="566" spans="5:5" x14ac:dyDescent="0.25">
      <c r="E566" s="126"/>
    </row>
    <row r="567" spans="5:5" x14ac:dyDescent="0.25">
      <c r="E567" s="126"/>
    </row>
    <row r="568" spans="5:5" x14ac:dyDescent="0.25">
      <c r="E568" s="126"/>
    </row>
    <row r="569" spans="5:5" x14ac:dyDescent="0.25">
      <c r="E569" s="126"/>
    </row>
    <row r="570" spans="5:5" x14ac:dyDescent="0.25">
      <c r="E570" s="126"/>
    </row>
    <row r="571" spans="5:5" x14ac:dyDescent="0.25">
      <c r="E571" s="126"/>
    </row>
    <row r="572" spans="5:5" x14ac:dyDescent="0.25">
      <c r="E572" s="126"/>
    </row>
    <row r="573" spans="5:5" x14ac:dyDescent="0.25">
      <c r="E573" s="126"/>
    </row>
    <row r="574" spans="5:5" x14ac:dyDescent="0.25">
      <c r="E574" s="126"/>
    </row>
    <row r="575" spans="5:5" x14ac:dyDescent="0.25">
      <c r="E575" s="126"/>
    </row>
    <row r="576" spans="5:5" x14ac:dyDescent="0.25">
      <c r="E576" s="126"/>
    </row>
    <row r="577" spans="5:5" x14ac:dyDescent="0.25">
      <c r="E577" s="126"/>
    </row>
    <row r="578" spans="5:5" x14ac:dyDescent="0.25">
      <c r="E578" s="126"/>
    </row>
    <row r="579" spans="5:5" x14ac:dyDescent="0.25">
      <c r="E579" s="126"/>
    </row>
    <row r="580" spans="5:5" x14ac:dyDescent="0.25">
      <c r="E580" s="126"/>
    </row>
    <row r="581" spans="5:5" x14ac:dyDescent="0.25">
      <c r="E581" s="126"/>
    </row>
    <row r="582" spans="5:5" x14ac:dyDescent="0.25">
      <c r="E582" s="126"/>
    </row>
    <row r="583" spans="5:5" x14ac:dyDescent="0.25">
      <c r="E583" s="126"/>
    </row>
    <row r="584" spans="5:5" x14ac:dyDescent="0.25">
      <c r="E584" s="126"/>
    </row>
    <row r="585" spans="5:5" x14ac:dyDescent="0.25">
      <c r="E585" s="126"/>
    </row>
    <row r="586" spans="5:5" x14ac:dyDescent="0.25">
      <c r="E586" s="126"/>
    </row>
    <row r="587" spans="5:5" x14ac:dyDescent="0.25">
      <c r="E587" s="126"/>
    </row>
    <row r="588" spans="5:5" x14ac:dyDescent="0.25">
      <c r="E588" s="126"/>
    </row>
    <row r="589" spans="5:5" x14ac:dyDescent="0.25">
      <c r="E589" s="126"/>
    </row>
    <row r="590" spans="5:5" x14ac:dyDescent="0.25">
      <c r="E590" s="126"/>
    </row>
    <row r="591" spans="5:5" x14ac:dyDescent="0.25">
      <c r="E591" s="126"/>
    </row>
    <row r="592" spans="5:5" x14ac:dyDescent="0.25">
      <c r="E592" s="126"/>
    </row>
    <row r="593" spans="5:5" x14ac:dyDescent="0.25">
      <c r="E593" s="126"/>
    </row>
    <row r="594" spans="5:5" x14ac:dyDescent="0.25">
      <c r="E594" s="126"/>
    </row>
    <row r="595" spans="5:5" x14ac:dyDescent="0.25">
      <c r="E595" s="126"/>
    </row>
    <row r="596" spans="5:5" x14ac:dyDescent="0.25">
      <c r="E596" s="126"/>
    </row>
    <row r="597" spans="5:5" x14ac:dyDescent="0.25">
      <c r="E597" s="126"/>
    </row>
    <row r="598" spans="5:5" x14ac:dyDescent="0.25">
      <c r="E598" s="126"/>
    </row>
    <row r="599" spans="5:5" x14ac:dyDescent="0.25">
      <c r="E599" s="126"/>
    </row>
    <row r="600" spans="5:5" x14ac:dyDescent="0.25">
      <c r="E600" s="126"/>
    </row>
    <row r="601" spans="5:5" x14ac:dyDescent="0.25">
      <c r="E601" s="126"/>
    </row>
    <row r="602" spans="5:5" x14ac:dyDescent="0.25">
      <c r="E602" s="126"/>
    </row>
    <row r="603" spans="5:5" x14ac:dyDescent="0.25">
      <c r="E603" s="126"/>
    </row>
    <row r="604" spans="5:5" x14ac:dyDescent="0.25">
      <c r="E604" s="126"/>
    </row>
    <row r="605" spans="5:5" x14ac:dyDescent="0.25">
      <c r="E605" s="126"/>
    </row>
    <row r="606" spans="5:5" x14ac:dyDescent="0.25">
      <c r="E606" s="126"/>
    </row>
    <row r="607" spans="5:5" x14ac:dyDescent="0.25">
      <c r="E607" s="126"/>
    </row>
    <row r="608" spans="5:5" x14ac:dyDescent="0.25">
      <c r="E608" s="126"/>
    </row>
    <row r="609" spans="5:5" x14ac:dyDescent="0.25">
      <c r="E609" s="126"/>
    </row>
    <row r="610" spans="5:5" x14ac:dyDescent="0.25">
      <c r="E610" s="126"/>
    </row>
    <row r="611" spans="5:5" x14ac:dyDescent="0.25">
      <c r="E611" s="126"/>
    </row>
    <row r="612" spans="5:5" x14ac:dyDescent="0.25">
      <c r="E612" s="126"/>
    </row>
    <row r="613" spans="5:5" x14ac:dyDescent="0.25">
      <c r="E613" s="126"/>
    </row>
    <row r="614" spans="5:5" x14ac:dyDescent="0.25">
      <c r="E614" s="126"/>
    </row>
    <row r="615" spans="5:5" x14ac:dyDescent="0.25">
      <c r="E615" s="126"/>
    </row>
    <row r="616" spans="5:5" x14ac:dyDescent="0.25">
      <c r="E616" s="126"/>
    </row>
    <row r="617" spans="5:5" x14ac:dyDescent="0.25">
      <c r="E617" s="126"/>
    </row>
    <row r="618" spans="5:5" x14ac:dyDescent="0.25">
      <c r="E618" s="126"/>
    </row>
    <row r="619" spans="5:5" x14ac:dyDescent="0.25">
      <c r="E619" s="126"/>
    </row>
    <row r="620" spans="5:5" x14ac:dyDescent="0.25">
      <c r="E620" s="126"/>
    </row>
    <row r="621" spans="5:5" x14ac:dyDescent="0.25">
      <c r="E621" s="126"/>
    </row>
    <row r="622" spans="5:5" x14ac:dyDescent="0.25">
      <c r="E622" s="126"/>
    </row>
    <row r="623" spans="5:5" x14ac:dyDescent="0.25">
      <c r="E623" s="126"/>
    </row>
    <row r="624" spans="5:5" x14ac:dyDescent="0.25">
      <c r="E624" s="126"/>
    </row>
    <row r="625" spans="5:5" x14ac:dyDescent="0.25">
      <c r="E625" s="126"/>
    </row>
    <row r="626" spans="5:5" x14ac:dyDescent="0.25">
      <c r="E626" s="126"/>
    </row>
    <row r="627" spans="5:5" x14ac:dyDescent="0.25">
      <c r="E627" s="126"/>
    </row>
    <row r="628" spans="5:5" x14ac:dyDescent="0.25">
      <c r="E628" s="126"/>
    </row>
    <row r="629" spans="5:5" x14ac:dyDescent="0.25">
      <c r="E629" s="126"/>
    </row>
    <row r="630" spans="5:5" x14ac:dyDescent="0.25">
      <c r="E630" s="126"/>
    </row>
    <row r="631" spans="5:5" x14ac:dyDescent="0.25">
      <c r="E631" s="126"/>
    </row>
    <row r="632" spans="5:5" x14ac:dyDescent="0.25">
      <c r="E632" s="126"/>
    </row>
    <row r="633" spans="5:5" x14ac:dyDescent="0.25">
      <c r="E633" s="126"/>
    </row>
    <row r="634" spans="5:5" x14ac:dyDescent="0.25">
      <c r="E634" s="126"/>
    </row>
    <row r="635" spans="5:5" x14ac:dyDescent="0.25">
      <c r="E635" s="126"/>
    </row>
    <row r="636" spans="5:5" x14ac:dyDescent="0.25">
      <c r="E636" s="126"/>
    </row>
    <row r="637" spans="5:5" x14ac:dyDescent="0.25">
      <c r="E637" s="126"/>
    </row>
    <row r="638" spans="5:5" x14ac:dyDescent="0.25">
      <c r="E638" s="126"/>
    </row>
    <row r="639" spans="5:5" x14ac:dyDescent="0.25">
      <c r="E639" s="126"/>
    </row>
    <row r="640" spans="5:5" x14ac:dyDescent="0.25">
      <c r="E640" s="126"/>
    </row>
    <row r="641" spans="5:5" x14ac:dyDescent="0.25">
      <c r="E641" s="126"/>
    </row>
    <row r="642" spans="5:5" x14ac:dyDescent="0.25">
      <c r="E642" s="126"/>
    </row>
    <row r="643" spans="5:5" x14ac:dyDescent="0.25">
      <c r="E643" s="126"/>
    </row>
    <row r="644" spans="5:5" x14ac:dyDescent="0.25">
      <c r="E644" s="126"/>
    </row>
    <row r="645" spans="5:5" x14ac:dyDescent="0.25">
      <c r="E645" s="126"/>
    </row>
    <row r="646" spans="5:5" x14ac:dyDescent="0.25">
      <c r="E646" s="126"/>
    </row>
    <row r="647" spans="5:5" x14ac:dyDescent="0.25">
      <c r="E647" s="126"/>
    </row>
    <row r="648" spans="5:5" x14ac:dyDescent="0.25">
      <c r="E648" s="126"/>
    </row>
    <row r="649" spans="5:5" x14ac:dyDescent="0.25">
      <c r="E649" s="126"/>
    </row>
    <row r="650" spans="5:5" x14ac:dyDescent="0.25">
      <c r="E650" s="126"/>
    </row>
    <row r="651" spans="5:5" x14ac:dyDescent="0.25">
      <c r="E651" s="126"/>
    </row>
    <row r="652" spans="5:5" x14ac:dyDescent="0.25">
      <c r="E652" s="126"/>
    </row>
    <row r="653" spans="5:5" x14ac:dyDescent="0.25">
      <c r="E653" s="126"/>
    </row>
    <row r="654" spans="5:5" x14ac:dyDescent="0.25">
      <c r="E654" s="126"/>
    </row>
    <row r="655" spans="5:5" x14ac:dyDescent="0.25">
      <c r="E655" s="126"/>
    </row>
    <row r="656" spans="5:5" x14ac:dyDescent="0.25">
      <c r="E656" s="126"/>
    </row>
    <row r="657" spans="5:5" x14ac:dyDescent="0.25">
      <c r="E657" s="126"/>
    </row>
    <row r="658" spans="5:5" x14ac:dyDescent="0.25">
      <c r="E658" s="126"/>
    </row>
    <row r="659" spans="5:5" x14ac:dyDescent="0.25">
      <c r="E659" s="126"/>
    </row>
    <row r="660" spans="5:5" x14ac:dyDescent="0.25">
      <c r="E660" s="126"/>
    </row>
    <row r="661" spans="5:5" x14ac:dyDescent="0.25">
      <c r="E661" s="126"/>
    </row>
    <row r="662" spans="5:5" x14ac:dyDescent="0.25">
      <c r="E662" s="126"/>
    </row>
    <row r="663" spans="5:5" x14ac:dyDescent="0.25">
      <c r="E663" s="126"/>
    </row>
    <row r="664" spans="5:5" x14ac:dyDescent="0.25">
      <c r="E664" s="126"/>
    </row>
    <row r="665" spans="5:5" x14ac:dyDescent="0.25">
      <c r="E665" s="126"/>
    </row>
    <row r="666" spans="5:5" x14ac:dyDescent="0.25">
      <c r="E666" s="126"/>
    </row>
    <row r="667" spans="5:5" x14ac:dyDescent="0.25">
      <c r="E667" s="126"/>
    </row>
    <row r="668" spans="5:5" x14ac:dyDescent="0.25">
      <c r="E668" s="126"/>
    </row>
    <row r="669" spans="5:5" x14ac:dyDescent="0.25">
      <c r="E669" s="126"/>
    </row>
    <row r="670" spans="5:5" x14ac:dyDescent="0.25">
      <c r="E670" s="126"/>
    </row>
    <row r="671" spans="5:5" x14ac:dyDescent="0.25">
      <c r="E671" s="126"/>
    </row>
    <row r="672" spans="5:5" x14ac:dyDescent="0.25">
      <c r="E672" s="126"/>
    </row>
    <row r="673" spans="5:5" x14ac:dyDescent="0.25">
      <c r="E673" s="126"/>
    </row>
    <row r="674" spans="5:5" x14ac:dyDescent="0.25">
      <c r="E674" s="126"/>
    </row>
    <row r="675" spans="5:5" x14ac:dyDescent="0.25">
      <c r="E675" s="126"/>
    </row>
    <row r="676" spans="5:5" x14ac:dyDescent="0.25">
      <c r="E676" s="126"/>
    </row>
    <row r="677" spans="5:5" x14ac:dyDescent="0.25">
      <c r="E677" s="126"/>
    </row>
    <row r="678" spans="5:5" x14ac:dyDescent="0.25">
      <c r="E678" s="126"/>
    </row>
    <row r="679" spans="5:5" x14ac:dyDescent="0.25">
      <c r="E679" s="126"/>
    </row>
    <row r="680" spans="5:5" x14ac:dyDescent="0.25">
      <c r="E680" s="126"/>
    </row>
    <row r="681" spans="5:5" x14ac:dyDescent="0.25">
      <c r="E681" s="126"/>
    </row>
    <row r="682" spans="5:5" x14ac:dyDescent="0.25">
      <c r="E682" s="126"/>
    </row>
    <row r="683" spans="5:5" x14ac:dyDescent="0.25">
      <c r="E683" s="126"/>
    </row>
    <row r="684" spans="5:5" x14ac:dyDescent="0.25">
      <c r="E684" s="126"/>
    </row>
    <row r="685" spans="5:5" x14ac:dyDescent="0.25">
      <c r="E685" s="126"/>
    </row>
    <row r="686" spans="5:5" x14ac:dyDescent="0.25">
      <c r="E686" s="126"/>
    </row>
    <row r="687" spans="5:5" x14ac:dyDescent="0.25">
      <c r="E687" s="126"/>
    </row>
    <row r="688" spans="5:5" x14ac:dyDescent="0.25">
      <c r="E688" s="126"/>
    </row>
    <row r="689" spans="5:5" x14ac:dyDescent="0.25">
      <c r="E689" s="126"/>
    </row>
    <row r="690" spans="5:5" x14ac:dyDescent="0.25">
      <c r="E690" s="126"/>
    </row>
    <row r="691" spans="5:5" x14ac:dyDescent="0.25">
      <c r="E691" s="126"/>
    </row>
    <row r="692" spans="5:5" x14ac:dyDescent="0.25">
      <c r="E692" s="126"/>
    </row>
    <row r="693" spans="5:5" x14ac:dyDescent="0.25">
      <c r="E693" s="126"/>
    </row>
    <row r="694" spans="5:5" x14ac:dyDescent="0.25">
      <c r="E694" s="126"/>
    </row>
    <row r="695" spans="5:5" x14ac:dyDescent="0.25">
      <c r="E695" s="126"/>
    </row>
    <row r="696" spans="5:5" x14ac:dyDescent="0.25">
      <c r="E696" s="126"/>
    </row>
    <row r="697" spans="5:5" x14ac:dyDescent="0.25">
      <c r="E697" s="126"/>
    </row>
    <row r="698" spans="5:5" x14ac:dyDescent="0.25">
      <c r="E698" s="126"/>
    </row>
    <row r="699" spans="5:5" x14ac:dyDescent="0.25">
      <c r="E699" s="126"/>
    </row>
    <row r="700" spans="5:5" x14ac:dyDescent="0.25">
      <c r="E700" s="126"/>
    </row>
    <row r="701" spans="5:5" x14ac:dyDescent="0.25">
      <c r="E701" s="126"/>
    </row>
    <row r="702" spans="5:5" x14ac:dyDescent="0.25">
      <c r="E702" s="126"/>
    </row>
    <row r="703" spans="5:5" x14ac:dyDescent="0.25">
      <c r="E703" s="126"/>
    </row>
    <row r="704" spans="5:5" x14ac:dyDescent="0.25">
      <c r="E704" s="126"/>
    </row>
    <row r="705" spans="5:5" x14ac:dyDescent="0.25">
      <c r="E705" s="126"/>
    </row>
    <row r="706" spans="5:5" x14ac:dyDescent="0.25">
      <c r="E706" s="126"/>
    </row>
    <row r="707" spans="5:5" x14ac:dyDescent="0.25">
      <c r="E707" s="126"/>
    </row>
    <row r="708" spans="5:5" x14ac:dyDescent="0.25">
      <c r="E708" s="126"/>
    </row>
    <row r="709" spans="5:5" x14ac:dyDescent="0.25">
      <c r="E709" s="126"/>
    </row>
    <row r="710" spans="5:5" x14ac:dyDescent="0.25">
      <c r="E710" s="126"/>
    </row>
    <row r="711" spans="5:5" x14ac:dyDescent="0.25">
      <c r="E711" s="126"/>
    </row>
    <row r="712" spans="5:5" x14ac:dyDescent="0.25">
      <c r="E712" s="126"/>
    </row>
    <row r="713" spans="5:5" x14ac:dyDescent="0.25">
      <c r="E713" s="126"/>
    </row>
    <row r="714" spans="5:5" x14ac:dyDescent="0.25">
      <c r="E714" s="126"/>
    </row>
    <row r="715" spans="5:5" x14ac:dyDescent="0.25">
      <c r="E715" s="126"/>
    </row>
    <row r="716" spans="5:5" x14ac:dyDescent="0.25">
      <c r="E716" s="126"/>
    </row>
    <row r="717" spans="5:5" x14ac:dyDescent="0.25">
      <c r="E717" s="126"/>
    </row>
    <row r="718" spans="5:5" x14ac:dyDescent="0.25">
      <c r="E718" s="126"/>
    </row>
    <row r="719" spans="5:5" x14ac:dyDescent="0.25">
      <c r="E719" s="126"/>
    </row>
    <row r="720" spans="5:5" x14ac:dyDescent="0.25">
      <c r="E720" s="126"/>
    </row>
    <row r="721" spans="5:5" x14ac:dyDescent="0.25">
      <c r="E721" s="126"/>
    </row>
    <row r="722" spans="5:5" x14ac:dyDescent="0.25">
      <c r="E722" s="126"/>
    </row>
    <row r="723" spans="5:5" x14ac:dyDescent="0.25">
      <c r="E723" s="126"/>
    </row>
    <row r="724" spans="5:5" x14ac:dyDescent="0.25">
      <c r="E724" s="126"/>
    </row>
    <row r="725" spans="5:5" x14ac:dyDescent="0.25">
      <c r="E725" s="126"/>
    </row>
    <row r="726" spans="5:5" x14ac:dyDescent="0.25">
      <c r="E726" s="126"/>
    </row>
    <row r="727" spans="5:5" x14ac:dyDescent="0.25">
      <c r="E727" s="126"/>
    </row>
    <row r="728" spans="5:5" x14ac:dyDescent="0.25">
      <c r="E728" s="126"/>
    </row>
    <row r="729" spans="5:5" x14ac:dyDescent="0.25">
      <c r="E729" s="126"/>
    </row>
    <row r="730" spans="5:5" x14ac:dyDescent="0.25">
      <c r="E730" s="126"/>
    </row>
    <row r="731" spans="5:5" x14ac:dyDescent="0.25">
      <c r="E731" s="126"/>
    </row>
    <row r="732" spans="5:5" x14ac:dyDescent="0.25">
      <c r="E732" s="126"/>
    </row>
    <row r="733" spans="5:5" x14ac:dyDescent="0.25">
      <c r="E733" s="126"/>
    </row>
    <row r="734" spans="5:5" x14ac:dyDescent="0.25">
      <c r="E734" s="126"/>
    </row>
    <row r="735" spans="5:5" x14ac:dyDescent="0.25">
      <c r="E735" s="126"/>
    </row>
    <row r="736" spans="5:5" x14ac:dyDescent="0.25">
      <c r="E736" s="126"/>
    </row>
    <row r="737" spans="5:5" x14ac:dyDescent="0.25">
      <c r="E737" s="126"/>
    </row>
    <row r="738" spans="5:5" x14ac:dyDescent="0.25">
      <c r="E738" s="126"/>
    </row>
    <row r="739" spans="5:5" x14ac:dyDescent="0.25">
      <c r="E739" s="126"/>
    </row>
    <row r="740" spans="5:5" x14ac:dyDescent="0.25">
      <c r="E740" s="126"/>
    </row>
    <row r="741" spans="5:5" x14ac:dyDescent="0.25">
      <c r="E741" s="126"/>
    </row>
    <row r="742" spans="5:5" x14ac:dyDescent="0.25">
      <c r="E742" s="126"/>
    </row>
    <row r="743" spans="5:5" x14ac:dyDescent="0.25">
      <c r="E743" s="126"/>
    </row>
    <row r="744" spans="5:5" x14ac:dyDescent="0.25">
      <c r="E744" s="126"/>
    </row>
    <row r="745" spans="5:5" x14ac:dyDescent="0.25">
      <c r="E745" s="126"/>
    </row>
    <row r="746" spans="5:5" x14ac:dyDescent="0.25">
      <c r="E746" s="126"/>
    </row>
    <row r="747" spans="5:5" x14ac:dyDescent="0.25">
      <c r="E747" s="126"/>
    </row>
    <row r="748" spans="5:5" x14ac:dyDescent="0.25">
      <c r="E748" s="126"/>
    </row>
    <row r="749" spans="5:5" x14ac:dyDescent="0.25">
      <c r="E749" s="126"/>
    </row>
    <row r="750" spans="5:5" x14ac:dyDescent="0.25">
      <c r="E750" s="126"/>
    </row>
    <row r="751" spans="5:5" x14ac:dyDescent="0.25">
      <c r="E751" s="126"/>
    </row>
    <row r="752" spans="5:5" x14ac:dyDescent="0.25">
      <c r="E752" s="126"/>
    </row>
    <row r="753" spans="5:5" x14ac:dyDescent="0.25">
      <c r="E753" s="126"/>
    </row>
    <row r="754" spans="5:5" x14ac:dyDescent="0.25">
      <c r="E754" s="126"/>
    </row>
    <row r="755" spans="5:5" x14ac:dyDescent="0.25">
      <c r="E755" s="126"/>
    </row>
    <row r="756" spans="5:5" x14ac:dyDescent="0.25">
      <c r="E756" s="126"/>
    </row>
    <row r="757" spans="5:5" x14ac:dyDescent="0.25">
      <c r="E757" s="126"/>
    </row>
    <row r="758" spans="5:5" x14ac:dyDescent="0.25">
      <c r="E758" s="126"/>
    </row>
    <row r="759" spans="5:5" x14ac:dyDescent="0.25">
      <c r="E759" s="126"/>
    </row>
    <row r="760" spans="5:5" x14ac:dyDescent="0.25">
      <c r="E760" s="126"/>
    </row>
    <row r="761" spans="5:5" x14ac:dyDescent="0.25">
      <c r="E761" s="126"/>
    </row>
    <row r="762" spans="5:5" x14ac:dyDescent="0.25">
      <c r="E762" s="126"/>
    </row>
    <row r="763" spans="5:5" x14ac:dyDescent="0.25">
      <c r="E763" s="126"/>
    </row>
    <row r="764" spans="5:5" x14ac:dyDescent="0.25">
      <c r="E764" s="126"/>
    </row>
    <row r="765" spans="5:5" x14ac:dyDescent="0.25">
      <c r="E765" s="126"/>
    </row>
    <row r="766" spans="5:5" x14ac:dyDescent="0.25">
      <c r="E766" s="126"/>
    </row>
    <row r="767" spans="5:5" x14ac:dyDescent="0.25">
      <c r="E767" s="126"/>
    </row>
    <row r="768" spans="5:5" x14ac:dyDescent="0.25">
      <c r="E768" s="126"/>
    </row>
    <row r="769" spans="5:5" x14ac:dyDescent="0.25">
      <c r="E769" s="126"/>
    </row>
    <row r="770" spans="5:5" x14ac:dyDescent="0.25">
      <c r="E770" s="126"/>
    </row>
    <row r="771" spans="5:5" x14ac:dyDescent="0.25">
      <c r="E771" s="126"/>
    </row>
    <row r="772" spans="5:5" x14ac:dyDescent="0.25">
      <c r="E772" s="126"/>
    </row>
    <row r="773" spans="5:5" x14ac:dyDescent="0.25">
      <c r="E773" s="126"/>
    </row>
    <row r="774" spans="5:5" x14ac:dyDescent="0.25">
      <c r="E774" s="126"/>
    </row>
    <row r="775" spans="5:5" x14ac:dyDescent="0.25">
      <c r="E775" s="126"/>
    </row>
    <row r="776" spans="5:5" x14ac:dyDescent="0.25">
      <c r="E776" s="126"/>
    </row>
  </sheetData>
  <mergeCells count="1">
    <mergeCell ref="F2:N2"/>
  </mergeCells>
  <phoneticPr fontId="35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5">
    <tabColor rgb="FFFF0000"/>
  </sheetPr>
  <dimension ref="A1:X50"/>
  <sheetViews>
    <sheetView zoomScale="60" zoomScaleNormal="60" workbookViewId="0">
      <selection activeCell="R32" sqref="R32"/>
    </sheetView>
  </sheetViews>
  <sheetFormatPr defaultColWidth="0" defaultRowHeight="15" zeroHeight="1" x14ac:dyDescent="0.25"/>
  <cols>
    <col min="1" max="2" width="9.140625" style="49" customWidth="1"/>
    <col min="3" max="3" width="8.85546875" style="49" customWidth="1"/>
    <col min="4" max="4" width="8" style="49" customWidth="1"/>
    <col min="5" max="5" width="38.140625" style="49" customWidth="1"/>
    <col min="6" max="7" width="22.140625" style="49" customWidth="1"/>
    <col min="8" max="9" width="11.28515625" style="49" customWidth="1"/>
    <col min="10" max="23" width="9.140625" style="49" customWidth="1"/>
    <col min="24" max="24" width="0" style="49" hidden="1" customWidth="1"/>
    <col min="25" max="16384" width="9.140625" style="49" hidden="1"/>
  </cols>
  <sheetData>
    <row r="1" spans="3:23" x14ac:dyDescent="0.25"/>
    <row r="2" spans="3:23" ht="30" x14ac:dyDescent="0.25">
      <c r="E2" s="159" t="s">
        <v>79</v>
      </c>
    </row>
    <row r="3" spans="3:23" x14ac:dyDescent="0.25">
      <c r="W3" s="49">
        <v>2018</v>
      </c>
    </row>
    <row r="4" spans="3:23" x14ac:dyDescent="0.25">
      <c r="E4" s="11" t="s">
        <v>72</v>
      </c>
      <c r="F4" s="11" t="s">
        <v>73</v>
      </c>
      <c r="G4" s="11" t="s">
        <v>74</v>
      </c>
      <c r="H4" s="11" t="s">
        <v>75</v>
      </c>
      <c r="I4" s="11" t="s">
        <v>76</v>
      </c>
      <c r="J4" s="11" t="s">
        <v>78</v>
      </c>
      <c r="W4" s="49">
        <v>2019</v>
      </c>
    </row>
    <row r="5" spans="3:23" x14ac:dyDescent="0.25">
      <c r="E5" s="12" t="s">
        <v>30</v>
      </c>
      <c r="F5" s="156">
        <f>COUNTIFS(Tabela1[Date of connection conditions issue],"="&amp;'Zestawienie zwycięzców 2019'!E5,Tabela1[Have the project ever took part in RES auction?],"="&amp;$W$3)</f>
        <v>0</v>
      </c>
      <c r="G5" s="156">
        <f>COUNTIFS(Tabela1[Date of connection conditions issue],"="&amp;'Zestawienie zwycięzców 2019'!E5,Tabela1[Have the project ever took part in RES auction?],"="&amp;$W$4)</f>
        <v>0</v>
      </c>
      <c r="H5" s="11">
        <f>SUMIFS(Tabela1[Environmental decision],Tabela1[Date of connection conditions issue],"="&amp;E5,Tabela1[Have the project ever took part in RES auction?],"="&amp;'Zestawienie zwycięzców 2019'!$W$3)</f>
        <v>0</v>
      </c>
      <c r="I5" s="11">
        <f>SUMIFS(Tabela1[Environmental decision],Tabela1[Date of connection conditions issue],"="&amp;E5,Tabela1[Have the project ever took part in RES auction?],"="&amp;'Zestawienie zwycięzców 2019'!$W$4)</f>
        <v>0</v>
      </c>
      <c r="J5" s="11">
        <f>SUM(Tabela4[[#This Row],[moc 2018]:[moc 2019]])</f>
        <v>0</v>
      </c>
    </row>
    <row r="6" spans="3:23" x14ac:dyDescent="0.25">
      <c r="C6" s="158"/>
      <c r="E6" s="12" t="s">
        <v>38</v>
      </c>
      <c r="F6" s="156">
        <f>COUNTIFS(Tabela1[Date of connection conditions issue],"="&amp;'Zestawienie zwycięzców 2019'!E6,Tabela1[Have the project ever took part in RES auction?],"="&amp;$W$3)</f>
        <v>0</v>
      </c>
      <c r="G6" s="156">
        <f>COUNTIFS(Tabela1[Date of connection conditions issue],"="&amp;'Zestawienie zwycięzców 2019'!E6,Tabela1[Have the project ever took part in RES auction?],"="&amp;$W$4)</f>
        <v>0</v>
      </c>
      <c r="H6" s="11">
        <f>SUMIFS(Tabela1[Environmental decision],Tabela1[Date of connection conditions issue],"="&amp;E6,Tabela1[Have the project ever took part in RES auction?],"="&amp;'Zestawienie zwycięzców 2019'!$W$3)</f>
        <v>0</v>
      </c>
      <c r="I6" s="11">
        <f>SUMIFS(Tabela1[Environmental decision],Tabela1[Date of connection conditions issue],"="&amp;E6,Tabela1[Have the project ever took part in RES auction?],"="&amp;'Zestawienie zwycięzców 2019'!$W$4)</f>
        <v>0</v>
      </c>
      <c r="J6" s="11">
        <f>SUM(Tabela4[[#This Row],[moc 2018]:[moc 2019]])</f>
        <v>0</v>
      </c>
    </row>
    <row r="7" spans="3:23" x14ac:dyDescent="0.25">
      <c r="E7" s="12" t="s">
        <v>68</v>
      </c>
      <c r="F7" s="156">
        <f>COUNTIFS(Tabela1[Date of connection conditions issue],"="&amp;'Zestawienie zwycięzców 2019'!E7,Tabela1[Have the project ever took part in RES auction?],"="&amp;$W$3)</f>
        <v>0</v>
      </c>
      <c r="G7" s="156">
        <f>COUNTIFS(Tabela1[Date of connection conditions issue],"="&amp;'Zestawienie zwycięzców 2019'!E7,Tabela1[Have the project ever took part in RES auction?],"="&amp;$W$4)</f>
        <v>0</v>
      </c>
      <c r="H7" s="11">
        <f>SUMIFS(Tabela1[Environmental decision],Tabela1[Date of connection conditions issue],"="&amp;E7,Tabela1[Have the project ever took part in RES auction?],"="&amp;'Zestawienie zwycięzców 2019'!$W$3)</f>
        <v>0</v>
      </c>
      <c r="I7" s="11">
        <f>SUMIFS(Tabela1[Environmental decision],Tabela1[Date of connection conditions issue],"="&amp;E7,Tabela1[Have the project ever took part in RES auction?],"="&amp;'Zestawienie zwycięzców 2019'!$W$4)</f>
        <v>0</v>
      </c>
      <c r="J7" s="11">
        <f>SUM(Tabela4[[#This Row],[moc 2018]:[moc 2019]])</f>
        <v>0</v>
      </c>
    </row>
    <row r="8" spans="3:23" x14ac:dyDescent="0.25">
      <c r="E8" s="12" t="s">
        <v>39</v>
      </c>
      <c r="F8" s="156">
        <f>COUNTIFS(Tabela1[Date of connection conditions issue],"="&amp;'Zestawienie zwycięzców 2019'!E8,Tabela1[Have the project ever took part in RES auction?],"="&amp;$W$3)</f>
        <v>0</v>
      </c>
      <c r="G8" s="156">
        <f>COUNTIFS(Tabela1[Date of connection conditions issue],"="&amp;'Zestawienie zwycięzców 2019'!E8,Tabela1[Have the project ever took part in RES auction?],"="&amp;$W$4)</f>
        <v>0</v>
      </c>
      <c r="H8" s="11">
        <f>SUMIFS(Tabela1[Environmental decision],Tabela1[Date of connection conditions issue],"="&amp;E8,Tabela1[Have the project ever took part in RES auction?],"="&amp;'Zestawienie zwycięzców 2019'!$W$3)</f>
        <v>0</v>
      </c>
      <c r="I8" s="11">
        <f>SUMIFS(Tabela1[Environmental decision],Tabela1[Date of connection conditions issue],"="&amp;E8,Tabela1[Have the project ever took part in RES auction?],"="&amp;'Zestawienie zwycięzców 2019'!$W$4)</f>
        <v>0</v>
      </c>
      <c r="J8" s="11">
        <f>SUM(Tabela4[[#This Row],[moc 2018]:[moc 2019]])</f>
        <v>0</v>
      </c>
    </row>
    <row r="9" spans="3:23" x14ac:dyDescent="0.25">
      <c r="E9" s="12" t="s">
        <v>40</v>
      </c>
      <c r="F9" s="156">
        <f>COUNTIFS(Tabela1[Date of connection conditions issue],"="&amp;'Zestawienie zwycięzców 2019'!E9,Tabela1[Have the project ever took part in RES auction?],"="&amp;$W$3)</f>
        <v>0</v>
      </c>
      <c r="G9" s="156">
        <f>COUNTIFS(Tabela1[Date of connection conditions issue],"="&amp;'Zestawienie zwycięzców 2019'!E9,Tabela1[Have the project ever took part in RES auction?],"="&amp;$W$4)</f>
        <v>0</v>
      </c>
      <c r="H9" s="11">
        <f>SUMIFS(Tabela1[Environmental decision],Tabela1[Date of connection conditions issue],"="&amp;E9,Tabela1[Have the project ever took part in RES auction?],"="&amp;'Zestawienie zwycięzców 2019'!$W$3)</f>
        <v>0</v>
      </c>
      <c r="I9" s="11">
        <f>SUMIFS(Tabela1[Environmental decision],Tabela1[Date of connection conditions issue],"="&amp;E9,Tabela1[Have the project ever took part in RES auction?],"="&amp;'Zestawienie zwycięzców 2019'!$W$4)</f>
        <v>0</v>
      </c>
      <c r="J9" s="11">
        <f>SUM(Tabela4[[#This Row],[moc 2018]:[moc 2019]])</f>
        <v>0</v>
      </c>
    </row>
    <row r="10" spans="3:23" x14ac:dyDescent="0.25">
      <c r="E10" s="12" t="s">
        <v>64</v>
      </c>
      <c r="F10" s="156">
        <f>COUNTIFS(Tabela1[Date of connection conditions issue],"="&amp;'Zestawienie zwycięzców 2019'!E10,Tabela1[Have the project ever took part in RES auction?],"="&amp;$W$3)</f>
        <v>0</v>
      </c>
      <c r="G10" s="156">
        <f>COUNTIFS(Tabela1[Date of connection conditions issue],"="&amp;'Zestawienie zwycięzców 2019'!E10,Tabela1[Have the project ever took part in RES auction?],"="&amp;$W$4)</f>
        <v>0</v>
      </c>
      <c r="H10" s="11">
        <f>SUMIFS(Tabela1[Environmental decision],Tabela1[Date of connection conditions issue],"="&amp;E10,Tabela1[Have the project ever took part in RES auction?],"="&amp;'Zestawienie zwycięzców 2019'!$W$3)</f>
        <v>0</v>
      </c>
      <c r="I10" s="11">
        <f>SUMIFS(Tabela1[Environmental decision],Tabela1[Date of connection conditions issue],"="&amp;E10,Tabela1[Have the project ever took part in RES auction?],"="&amp;'Zestawienie zwycięzców 2019'!$W$4)</f>
        <v>0</v>
      </c>
      <c r="J10" s="11">
        <f>SUM(Tabela4[[#This Row],[moc 2018]:[moc 2019]])</f>
        <v>0</v>
      </c>
    </row>
    <row r="11" spans="3:23" x14ac:dyDescent="0.25">
      <c r="E11" s="12" t="s">
        <v>37</v>
      </c>
      <c r="F11" s="156">
        <f>COUNTIFS(Tabela1[Date of connection conditions issue],"="&amp;'Zestawienie zwycięzców 2019'!E11,Tabela1[Have the project ever took part in RES auction?],"="&amp;$W$3)</f>
        <v>0</v>
      </c>
      <c r="G11" s="156">
        <f>COUNTIFS(Tabela1[Date of connection conditions issue],"="&amp;'Zestawienie zwycięzców 2019'!E11,Tabela1[Have the project ever took part in RES auction?],"="&amp;$W$4)</f>
        <v>0</v>
      </c>
      <c r="H11" s="11">
        <f>SUMIFS(Tabela1[Environmental decision],Tabela1[Date of connection conditions issue],"="&amp;E11,Tabela1[Have the project ever took part in RES auction?],"="&amp;'Zestawienie zwycięzców 2019'!$W$3)</f>
        <v>0</v>
      </c>
      <c r="I11" s="11">
        <f>SUMIFS(Tabela1[Environmental decision],Tabela1[Date of connection conditions issue],"="&amp;E11,Tabela1[Have the project ever took part in RES auction?],"="&amp;'Zestawienie zwycięzców 2019'!$W$4)</f>
        <v>0</v>
      </c>
      <c r="J11" s="11">
        <f>SUM(Tabela4[[#This Row],[moc 2018]:[moc 2019]])</f>
        <v>0</v>
      </c>
    </row>
    <row r="12" spans="3:23" x14ac:dyDescent="0.25">
      <c r="E12" s="12" t="s">
        <v>41</v>
      </c>
      <c r="F12" s="156">
        <f>COUNTIFS(Tabela1[Date of connection conditions issue],"="&amp;'Zestawienie zwycięzców 2019'!E12,Tabela1[Have the project ever took part in RES auction?],"="&amp;$W$3)</f>
        <v>0</v>
      </c>
      <c r="G12" s="156">
        <f>COUNTIFS(Tabela1[Date of connection conditions issue],"="&amp;'Zestawienie zwycięzców 2019'!E12,Tabela1[Have the project ever took part in RES auction?],"="&amp;$W$4)</f>
        <v>0</v>
      </c>
      <c r="H12" s="11">
        <f>SUMIFS(Tabela1[Environmental decision],Tabela1[Date of connection conditions issue],"="&amp;E12,Tabela1[Have the project ever took part in RES auction?],"="&amp;'Zestawienie zwycięzców 2019'!$W$3)</f>
        <v>0</v>
      </c>
      <c r="I12" s="11">
        <f>SUMIFS(Tabela1[Environmental decision],Tabela1[Date of connection conditions issue],"="&amp;E12,Tabela1[Have the project ever took part in RES auction?],"="&amp;'Zestawienie zwycięzców 2019'!$W$4)</f>
        <v>0</v>
      </c>
      <c r="J12" s="11">
        <f>SUM(Tabela4[[#This Row],[moc 2018]:[moc 2019]])</f>
        <v>0</v>
      </c>
    </row>
    <row r="13" spans="3:23" ht="30" x14ac:dyDescent="0.25">
      <c r="E13" s="12" t="s">
        <v>42</v>
      </c>
      <c r="F13" s="156">
        <f>COUNTIFS(Tabela1[Date of connection conditions issue],"="&amp;'Zestawienie zwycięzców 2019'!E13,Tabela1[Have the project ever took part in RES auction?],"="&amp;$W$3)</f>
        <v>0</v>
      </c>
      <c r="G13" s="156">
        <f>COUNTIFS(Tabela1[Date of connection conditions issue],"="&amp;'Zestawienie zwycięzców 2019'!E13,Tabela1[Have the project ever took part in RES auction?],"="&amp;$W$4)</f>
        <v>0</v>
      </c>
      <c r="H13" s="11">
        <f>SUMIFS(Tabela1[Environmental decision],Tabela1[Date of connection conditions issue],"="&amp;E13,Tabela1[Have the project ever took part in RES auction?],"="&amp;'Zestawienie zwycięzców 2019'!$W$3)</f>
        <v>0</v>
      </c>
      <c r="I13" s="11">
        <f>SUMIFS(Tabela1[Environmental decision],Tabela1[Date of connection conditions issue],"="&amp;E13,Tabela1[Have the project ever took part in RES auction?],"="&amp;'Zestawienie zwycięzców 2019'!$W$4)</f>
        <v>0</v>
      </c>
      <c r="J13" s="11">
        <f>SUM(Tabela4[[#This Row],[moc 2018]:[moc 2019]])</f>
        <v>0</v>
      </c>
    </row>
    <row r="14" spans="3:23" x14ac:dyDescent="0.25">
      <c r="E14" s="12" t="s">
        <v>43</v>
      </c>
      <c r="F14" s="156">
        <f>COUNTIFS(Tabela1[Date of connection conditions issue],"="&amp;'Zestawienie zwycięzców 2019'!E14,Tabela1[Have the project ever took part in RES auction?],"="&amp;$W$3)</f>
        <v>0</v>
      </c>
      <c r="G14" s="156">
        <f>COUNTIFS(Tabela1[Date of connection conditions issue],"="&amp;'Zestawienie zwycięzców 2019'!E14,Tabela1[Have the project ever took part in RES auction?],"="&amp;$W$4)</f>
        <v>0</v>
      </c>
      <c r="H14" s="11">
        <f>SUMIFS(Tabela1[Environmental decision],Tabela1[Date of connection conditions issue],"="&amp;E14,Tabela1[Have the project ever took part in RES auction?],"="&amp;'Zestawienie zwycięzców 2019'!$W$3)</f>
        <v>0</v>
      </c>
      <c r="I14" s="11">
        <f>SUMIFS(Tabela1[Environmental decision],Tabela1[Date of connection conditions issue],"="&amp;E14,Tabela1[Have the project ever took part in RES auction?],"="&amp;'Zestawienie zwycięzców 2019'!$W$4)</f>
        <v>0</v>
      </c>
      <c r="J14" s="11">
        <f>SUM(Tabela4[[#This Row],[moc 2018]:[moc 2019]])</f>
        <v>0</v>
      </c>
    </row>
    <row r="15" spans="3:23" ht="30" x14ac:dyDescent="0.25">
      <c r="E15" s="12" t="s">
        <v>44</v>
      </c>
      <c r="F15" s="156">
        <f>COUNTIFS(Tabela1[Date of connection conditions issue],"="&amp;'Zestawienie zwycięzców 2019'!E15,Tabela1[Have the project ever took part in RES auction?],"="&amp;$W$3)</f>
        <v>0</v>
      </c>
      <c r="G15" s="156">
        <f>COUNTIFS(Tabela1[Date of connection conditions issue],"="&amp;'Zestawienie zwycięzców 2019'!E15,Tabela1[Have the project ever took part in RES auction?],"="&amp;$W$4)</f>
        <v>0</v>
      </c>
      <c r="H15" s="11">
        <f>SUMIFS(Tabela1[Environmental decision],Tabela1[Date of connection conditions issue],"="&amp;E15,Tabela1[Have the project ever took part in RES auction?],"="&amp;'Zestawienie zwycięzców 2019'!$W$3)</f>
        <v>0</v>
      </c>
      <c r="I15" s="11">
        <f>SUMIFS(Tabela1[Environmental decision],Tabela1[Date of connection conditions issue],"="&amp;E15,Tabela1[Have the project ever took part in RES auction?],"="&amp;'Zestawienie zwycięzców 2019'!$W$4)</f>
        <v>0</v>
      </c>
      <c r="J15" s="11">
        <f>SUM(Tabela4[[#This Row],[moc 2018]:[moc 2019]])</f>
        <v>0</v>
      </c>
    </row>
    <row r="16" spans="3:23" x14ac:dyDescent="0.25">
      <c r="E16" s="12" t="s">
        <v>45</v>
      </c>
      <c r="F16" s="156">
        <f>COUNTIFS(Tabela1[Date of connection conditions issue],"="&amp;'Zestawienie zwycięzców 2019'!E16,Tabela1[Have the project ever took part in RES auction?],"="&amp;$W$3)</f>
        <v>0</v>
      </c>
      <c r="G16" s="156">
        <f>COUNTIFS(Tabela1[Date of connection conditions issue],"="&amp;'Zestawienie zwycięzców 2019'!E16,Tabela1[Have the project ever took part in RES auction?],"="&amp;$W$4)</f>
        <v>0</v>
      </c>
      <c r="H16" s="11">
        <f>SUMIFS(Tabela1[Environmental decision],Tabela1[Date of connection conditions issue],"="&amp;E16,Tabela1[Have the project ever took part in RES auction?],"="&amp;'Zestawienie zwycięzców 2019'!$W$3)</f>
        <v>0</v>
      </c>
      <c r="I16" s="11">
        <f>SUMIFS(Tabela1[Environmental decision],Tabela1[Date of connection conditions issue],"="&amp;E16,Tabela1[Have the project ever took part in RES auction?],"="&amp;'Zestawienie zwycięzców 2019'!$W$4)</f>
        <v>0</v>
      </c>
      <c r="J16" s="11">
        <f>SUM(Tabela4[[#This Row],[moc 2018]:[moc 2019]])</f>
        <v>0</v>
      </c>
    </row>
    <row r="17" spans="5:10" ht="30" x14ac:dyDescent="0.25">
      <c r="E17" s="12" t="s">
        <v>69</v>
      </c>
      <c r="F17" s="156">
        <f>COUNTIFS(Tabela1[Date of connection conditions issue],"="&amp;'Zestawienie zwycięzców 2019'!E17,Tabela1[Have the project ever took part in RES auction?],"="&amp;$W$3)</f>
        <v>0</v>
      </c>
      <c r="G17" s="156">
        <f>COUNTIFS(Tabela1[Date of connection conditions issue],"="&amp;'Zestawienie zwycięzców 2019'!E17,Tabela1[Have the project ever took part in RES auction?],"="&amp;$W$4)</f>
        <v>0</v>
      </c>
      <c r="H17" s="11">
        <f>SUMIFS(Tabela1[Environmental decision],Tabela1[Date of connection conditions issue],"="&amp;E17,Tabela1[Have the project ever took part in RES auction?],"="&amp;'Zestawienie zwycięzców 2019'!$W$3)</f>
        <v>0</v>
      </c>
      <c r="I17" s="11">
        <f>SUMIFS(Tabela1[Environmental decision],Tabela1[Date of connection conditions issue],"="&amp;E17,Tabela1[Have the project ever took part in RES auction?],"="&amp;'Zestawienie zwycięzców 2019'!$W$4)</f>
        <v>0</v>
      </c>
      <c r="J17" s="11">
        <f>SUM(Tabela4[[#This Row],[moc 2018]:[moc 2019]])</f>
        <v>0</v>
      </c>
    </row>
    <row r="18" spans="5:10" x14ac:dyDescent="0.25">
      <c r="E18" s="12" t="s">
        <v>70</v>
      </c>
      <c r="F18" s="156">
        <f>COUNTIFS(Tabela1[Date of connection conditions issue],"="&amp;'Zestawienie zwycięzców 2019'!E18,Tabela1[Have the project ever took part in RES auction?],"="&amp;$W$3)</f>
        <v>0</v>
      </c>
      <c r="G18" s="156">
        <f>COUNTIFS(Tabela1[Date of connection conditions issue],"="&amp;'Zestawienie zwycięzców 2019'!E18,Tabela1[Have the project ever took part in RES auction?],"="&amp;$W$4)</f>
        <v>0</v>
      </c>
      <c r="H18" s="11">
        <f>SUMIFS(Tabela1[Environmental decision],Tabela1[Date of connection conditions issue],"="&amp;E18,Tabela1[Have the project ever took part in RES auction?],"="&amp;'Zestawienie zwycięzców 2019'!$W$3)</f>
        <v>0</v>
      </c>
      <c r="I18" s="11">
        <f>SUMIFS(Tabela1[Environmental decision],Tabela1[Date of connection conditions issue],"="&amp;E18,Tabela1[Have the project ever took part in RES auction?],"="&amp;'Zestawienie zwycięzców 2019'!$W$4)</f>
        <v>0</v>
      </c>
      <c r="J18" s="11">
        <f>SUM(Tabela4[[#This Row],[moc 2018]:[moc 2019]])</f>
        <v>0</v>
      </c>
    </row>
    <row r="19" spans="5:10" x14ac:dyDescent="0.25">
      <c r="E19" s="12" t="s">
        <v>46</v>
      </c>
      <c r="F19" s="156">
        <f>COUNTIFS(Tabela1[Date of connection conditions issue],"="&amp;'Zestawienie zwycięzców 2019'!E19,Tabela1[Have the project ever took part in RES auction?],"="&amp;$W$3)</f>
        <v>0</v>
      </c>
      <c r="G19" s="156">
        <f>COUNTIFS(Tabela1[Date of connection conditions issue],"="&amp;'Zestawienie zwycięzców 2019'!E19,Tabela1[Have the project ever took part in RES auction?],"="&amp;$W$4)</f>
        <v>0</v>
      </c>
      <c r="H19" s="11">
        <f>SUMIFS(Tabela1[Environmental decision],Tabela1[Date of connection conditions issue],"="&amp;E19,Tabela1[Have the project ever took part in RES auction?],"="&amp;'Zestawienie zwycięzców 2019'!$W$3)</f>
        <v>0</v>
      </c>
      <c r="I19" s="11">
        <f>SUMIFS(Tabela1[Environmental decision],Tabela1[Date of connection conditions issue],"="&amp;E19,Tabela1[Have the project ever took part in RES auction?],"="&amp;'Zestawienie zwycięzców 2019'!$W$4)</f>
        <v>0</v>
      </c>
      <c r="J19" s="11">
        <f>SUM(Tabela4[[#This Row],[moc 2018]:[moc 2019]])</f>
        <v>0</v>
      </c>
    </row>
    <row r="20" spans="5:10" x14ac:dyDescent="0.25">
      <c r="E20" s="12" t="s">
        <v>47</v>
      </c>
      <c r="F20" s="156">
        <f>COUNTIFS(Tabela1[Date of connection conditions issue],"="&amp;'Zestawienie zwycięzców 2019'!E20,Tabela1[Have the project ever took part in RES auction?],"="&amp;$W$3)</f>
        <v>0</v>
      </c>
      <c r="G20" s="156">
        <f>COUNTIFS(Tabela1[Date of connection conditions issue],"="&amp;'Zestawienie zwycięzców 2019'!E20,Tabela1[Have the project ever took part in RES auction?],"="&amp;$W$4)</f>
        <v>0</v>
      </c>
      <c r="H20" s="11">
        <f>SUMIFS(Tabela1[Environmental decision],Tabela1[Date of connection conditions issue],"="&amp;E20,Tabela1[Have the project ever took part in RES auction?],"="&amp;'Zestawienie zwycięzców 2019'!$W$3)</f>
        <v>0</v>
      </c>
      <c r="I20" s="11">
        <f>SUMIFS(Tabela1[Environmental decision],Tabela1[Date of connection conditions issue],"="&amp;E20,Tabela1[Have the project ever took part in RES auction?],"="&amp;'Zestawienie zwycięzców 2019'!$W$4)</f>
        <v>0</v>
      </c>
      <c r="J20" s="11">
        <f>SUM(Tabela4[[#This Row],[moc 2018]:[moc 2019]])</f>
        <v>0</v>
      </c>
    </row>
    <row r="21" spans="5:10" x14ac:dyDescent="0.25">
      <c r="E21" s="12" t="s">
        <v>48</v>
      </c>
      <c r="F21" s="156">
        <f>COUNTIFS(Tabela1[Date of connection conditions issue],"="&amp;'Zestawienie zwycięzców 2019'!E21,Tabela1[Have the project ever took part in RES auction?],"="&amp;$W$3)</f>
        <v>0</v>
      </c>
      <c r="G21" s="156">
        <f>COUNTIFS(Tabela1[Date of connection conditions issue],"="&amp;'Zestawienie zwycięzców 2019'!E21,Tabela1[Have the project ever took part in RES auction?],"="&amp;$W$4)</f>
        <v>0</v>
      </c>
      <c r="H21" s="11">
        <f>SUMIFS(Tabela1[Environmental decision],Tabela1[Date of connection conditions issue],"="&amp;E21,Tabela1[Have the project ever took part in RES auction?],"="&amp;'Zestawienie zwycięzców 2019'!$W$3)</f>
        <v>0</v>
      </c>
      <c r="I21" s="11">
        <f>SUMIFS(Tabela1[Environmental decision],Tabela1[Date of connection conditions issue],"="&amp;E21,Tabela1[Have the project ever took part in RES auction?],"="&amp;'Zestawienie zwycięzców 2019'!$W$4)</f>
        <v>0</v>
      </c>
      <c r="J21" s="11">
        <f>SUM(Tabela4[[#This Row],[moc 2018]:[moc 2019]])</f>
        <v>0</v>
      </c>
    </row>
    <row r="22" spans="5:10" x14ac:dyDescent="0.25">
      <c r="E22" s="12" t="s">
        <v>50</v>
      </c>
      <c r="F22" s="156">
        <f>COUNTIFS(Tabela1[Date of connection conditions issue],"="&amp;'Zestawienie zwycięzców 2019'!E22,Tabela1[Have the project ever took part in RES auction?],"="&amp;$W$3)</f>
        <v>0</v>
      </c>
      <c r="G22" s="156">
        <f>COUNTIFS(Tabela1[Date of connection conditions issue],"="&amp;'Zestawienie zwycięzców 2019'!E22,Tabela1[Have the project ever took part in RES auction?],"="&amp;$W$4)</f>
        <v>0</v>
      </c>
      <c r="H22" s="11">
        <f>SUMIFS(Tabela1[Environmental decision],Tabela1[Date of connection conditions issue],"="&amp;E22,Tabela1[Have the project ever took part in RES auction?],"="&amp;'Zestawienie zwycięzców 2019'!$W$3)</f>
        <v>0</v>
      </c>
      <c r="I22" s="11">
        <f>SUMIFS(Tabela1[Environmental decision],Tabela1[Date of connection conditions issue],"="&amp;E22,Tabela1[Have the project ever took part in RES auction?],"="&amp;'Zestawienie zwycięzców 2019'!$W$4)</f>
        <v>0</v>
      </c>
      <c r="J22" s="11">
        <f>SUM(Tabela4[[#This Row],[moc 2018]:[moc 2019]])</f>
        <v>0</v>
      </c>
    </row>
    <row r="23" spans="5:10" x14ac:dyDescent="0.25">
      <c r="E23" s="12" t="s">
        <v>58</v>
      </c>
      <c r="F23" s="156">
        <f>COUNTIFS(Tabela1[Date of connection conditions issue],"="&amp;'Zestawienie zwycięzców 2019'!E23,Tabela1[Have the project ever took part in RES auction?],"="&amp;$W$3)</f>
        <v>0</v>
      </c>
      <c r="G23" s="156">
        <f>COUNTIFS(Tabela1[Date of connection conditions issue],"="&amp;'Zestawienie zwycięzców 2019'!E23,Tabela1[Have the project ever took part in RES auction?],"="&amp;$W$4)</f>
        <v>0</v>
      </c>
      <c r="H23" s="11">
        <f>SUMIFS(Tabela1[Environmental decision],Tabela1[Date of connection conditions issue],"="&amp;E23,Tabela1[Have the project ever took part in RES auction?],"="&amp;'Zestawienie zwycięzców 2019'!$W$3)</f>
        <v>0</v>
      </c>
      <c r="I23" s="11">
        <f>SUMIFS(Tabela1[Environmental decision],Tabela1[Date of connection conditions issue],"="&amp;E23,Tabela1[Have the project ever took part in RES auction?],"="&amp;'Zestawienie zwycięzców 2019'!$W$4)</f>
        <v>0</v>
      </c>
      <c r="J23" s="11">
        <f>SUM(Tabela4[[#This Row],[moc 2018]:[moc 2019]])</f>
        <v>0</v>
      </c>
    </row>
    <row r="24" spans="5:10" x14ac:dyDescent="0.25">
      <c r="E24" s="12" t="s">
        <v>49</v>
      </c>
      <c r="F24" s="156">
        <f>COUNTIFS(Tabela1[Date of connection conditions issue],"="&amp;'Zestawienie zwycięzców 2019'!E24,Tabela1[Have the project ever took part in RES auction?],"="&amp;$W$3)</f>
        <v>0</v>
      </c>
      <c r="G24" s="156">
        <f>COUNTIFS(Tabela1[Date of connection conditions issue],"="&amp;'Zestawienie zwycięzców 2019'!E24,Tabela1[Have the project ever took part in RES auction?],"="&amp;$W$4)</f>
        <v>0</v>
      </c>
      <c r="H24" s="11">
        <f>SUMIFS(Tabela1[Environmental decision],Tabela1[Date of connection conditions issue],"="&amp;E24,Tabela1[Have the project ever took part in RES auction?],"="&amp;'Zestawienie zwycięzców 2019'!$W$3)</f>
        <v>0</v>
      </c>
      <c r="I24" s="11">
        <f>SUMIFS(Tabela1[Environmental decision],Tabela1[Date of connection conditions issue],"="&amp;E24,Tabela1[Have the project ever took part in RES auction?],"="&amp;'Zestawienie zwycięzców 2019'!$W$4)</f>
        <v>0</v>
      </c>
      <c r="J24" s="11">
        <f>SUM(Tabela4[[#This Row],[moc 2018]:[moc 2019]])</f>
        <v>0</v>
      </c>
    </row>
    <row r="25" spans="5:10" x14ac:dyDescent="0.25">
      <c r="E25" s="12" t="s">
        <v>28</v>
      </c>
      <c r="F25" s="156">
        <f>COUNTIFS(Tabela1[Date of connection conditions issue],"="&amp;'Zestawienie zwycięzców 2019'!E25,Tabela1[Have the project ever took part in RES auction?],"="&amp;$W$3)</f>
        <v>0</v>
      </c>
      <c r="G25" s="156">
        <f>COUNTIFS(Tabela1[Date of connection conditions issue],"="&amp;'Zestawienie zwycięzców 2019'!E25,Tabela1[Have the project ever took part in RES auction?],"="&amp;$W$4)</f>
        <v>0</v>
      </c>
      <c r="H25" s="11">
        <f>SUMIFS(Tabela1[Environmental decision],Tabela1[Date of connection conditions issue],"="&amp;E25,Tabela1[Have the project ever took part in RES auction?],"="&amp;'Zestawienie zwycięzców 2019'!$W$3)</f>
        <v>0</v>
      </c>
      <c r="I25" s="11">
        <f>SUMIFS(Tabela1[Environmental decision],Tabela1[Date of connection conditions issue],"="&amp;E25,Tabela1[Have the project ever took part in RES auction?],"="&amp;'Zestawienie zwycięzców 2019'!$W$4)</f>
        <v>0</v>
      </c>
      <c r="J25" s="11">
        <f>SUM(Tabela4[[#This Row],[moc 2018]:[moc 2019]])</f>
        <v>0</v>
      </c>
    </row>
    <row r="26" spans="5:10" x14ac:dyDescent="0.25">
      <c r="E26" s="12" t="s">
        <v>51</v>
      </c>
      <c r="F26" s="156">
        <f>COUNTIFS(Tabela1[Date of connection conditions issue],"="&amp;'Zestawienie zwycięzców 2019'!E26,Tabela1[Have the project ever took part in RES auction?],"="&amp;$W$3)</f>
        <v>0</v>
      </c>
      <c r="G26" s="156">
        <f>COUNTIFS(Tabela1[Date of connection conditions issue],"="&amp;'Zestawienie zwycięzców 2019'!E26,Tabela1[Have the project ever took part in RES auction?],"="&amp;$W$4)</f>
        <v>0</v>
      </c>
      <c r="H26" s="11">
        <f>SUMIFS(Tabela1[Environmental decision],Tabela1[Date of connection conditions issue],"="&amp;E26,Tabela1[Have the project ever took part in RES auction?],"="&amp;'Zestawienie zwycięzców 2019'!$W$3)</f>
        <v>0</v>
      </c>
      <c r="I26" s="11">
        <f>SUMIFS(Tabela1[Environmental decision],Tabela1[Date of connection conditions issue],"="&amp;E26,Tabela1[Have the project ever took part in RES auction?],"="&amp;'Zestawienie zwycięzców 2019'!$W$4)</f>
        <v>0</v>
      </c>
      <c r="J26" s="11">
        <f>SUM(Tabela4[[#This Row],[moc 2018]:[moc 2019]])</f>
        <v>0</v>
      </c>
    </row>
    <row r="27" spans="5:10" x14ac:dyDescent="0.25">
      <c r="E27" s="12" t="s">
        <v>66</v>
      </c>
      <c r="F27" s="156">
        <f>COUNTIFS(Tabela1[Date of connection conditions issue],"="&amp;'Zestawienie zwycięzców 2019'!E27,Tabela1[Have the project ever took part in RES auction?],"="&amp;$W$3)</f>
        <v>0</v>
      </c>
      <c r="G27" s="156">
        <f>COUNTIFS(Tabela1[Date of connection conditions issue],"="&amp;'Zestawienie zwycięzców 2019'!E27,Tabela1[Have the project ever took part in RES auction?],"="&amp;$W$4)</f>
        <v>0</v>
      </c>
      <c r="H27" s="11">
        <f>SUMIFS(Tabela1[Environmental decision],Tabela1[Date of connection conditions issue],"="&amp;E27,Tabela1[Have the project ever took part in RES auction?],"="&amp;'Zestawienie zwycięzców 2019'!$W$3)</f>
        <v>0</v>
      </c>
      <c r="I27" s="11">
        <f>SUMIFS(Tabela1[Environmental decision],Tabela1[Date of connection conditions issue],"="&amp;E27,Tabela1[Have the project ever took part in RES auction?],"="&amp;'Zestawienie zwycięzców 2019'!$W$4)</f>
        <v>0</v>
      </c>
      <c r="J27" s="11">
        <f>SUM(Tabela4[[#This Row],[moc 2018]:[moc 2019]])</f>
        <v>0</v>
      </c>
    </row>
    <row r="28" spans="5:10" x14ac:dyDescent="0.25">
      <c r="E28" s="12" t="s">
        <v>52</v>
      </c>
      <c r="F28" s="156">
        <f>COUNTIFS(Tabela1[Date of connection conditions issue],"="&amp;'Zestawienie zwycięzców 2019'!E28,Tabela1[Have the project ever took part in RES auction?],"="&amp;$W$3)</f>
        <v>0</v>
      </c>
      <c r="G28" s="156">
        <f>COUNTIFS(Tabela1[Date of connection conditions issue],"="&amp;'Zestawienie zwycięzców 2019'!E28,Tabela1[Have the project ever took part in RES auction?],"="&amp;$W$4)</f>
        <v>0</v>
      </c>
      <c r="H28" s="11">
        <f>SUMIFS(Tabela1[Environmental decision],Tabela1[Date of connection conditions issue],"="&amp;E28,Tabela1[Have the project ever took part in RES auction?],"="&amp;'Zestawienie zwycięzców 2019'!$W$3)</f>
        <v>0</v>
      </c>
      <c r="I28" s="11">
        <f>SUMIFS(Tabela1[Environmental decision],Tabela1[Date of connection conditions issue],"="&amp;E28,Tabela1[Have the project ever took part in RES auction?],"="&amp;'Zestawienie zwycięzców 2019'!$W$4)</f>
        <v>0</v>
      </c>
      <c r="J28" s="11">
        <f>SUM(Tabela4[[#This Row],[moc 2018]:[moc 2019]])</f>
        <v>0</v>
      </c>
    </row>
    <row r="29" spans="5:10" x14ac:dyDescent="0.25">
      <c r="E29" s="12" t="s">
        <v>67</v>
      </c>
      <c r="F29" s="156">
        <f>COUNTIFS(Tabela1[Date of connection conditions issue],"="&amp;'Zestawienie zwycięzców 2019'!E29,Tabela1[Have the project ever took part in RES auction?],"="&amp;$W$3)</f>
        <v>0</v>
      </c>
      <c r="G29" s="156">
        <f>COUNTIFS(Tabela1[Date of connection conditions issue],"="&amp;'Zestawienie zwycięzców 2019'!E29,Tabela1[Have the project ever took part in RES auction?],"="&amp;$W$4)</f>
        <v>0</v>
      </c>
      <c r="H29" s="11">
        <f>SUMIFS(Tabela1[Environmental decision],Tabela1[Date of connection conditions issue],"="&amp;E29,Tabela1[Have the project ever took part in RES auction?],"="&amp;'Zestawienie zwycięzców 2019'!$W$3)</f>
        <v>0</v>
      </c>
      <c r="I29" s="11">
        <f>SUMIFS(Tabela1[Environmental decision],Tabela1[Date of connection conditions issue],"="&amp;E29,Tabela1[Have the project ever took part in RES auction?],"="&amp;'Zestawienie zwycięzców 2019'!$W$4)</f>
        <v>0</v>
      </c>
      <c r="J29" s="11">
        <f>SUM(Tabela4[[#This Row],[moc 2018]:[moc 2019]])</f>
        <v>0</v>
      </c>
    </row>
    <row r="30" spans="5:10" x14ac:dyDescent="0.25">
      <c r="E30" s="12" t="s">
        <v>53</v>
      </c>
      <c r="F30" s="156">
        <f>COUNTIFS(Tabela1[Date of connection conditions issue],"="&amp;'Zestawienie zwycięzców 2019'!E30,Tabela1[Have the project ever took part in RES auction?],"="&amp;$W$3)</f>
        <v>0</v>
      </c>
      <c r="G30" s="156">
        <f>COUNTIFS(Tabela1[Date of connection conditions issue],"="&amp;'Zestawienie zwycięzców 2019'!E30,Tabela1[Have the project ever took part in RES auction?],"="&amp;$W$4)</f>
        <v>0</v>
      </c>
      <c r="H30" s="11">
        <f>SUMIFS(Tabela1[Environmental decision],Tabela1[Date of connection conditions issue],"="&amp;E30,Tabela1[Have the project ever took part in RES auction?],"="&amp;'Zestawienie zwycięzców 2019'!$W$3)</f>
        <v>0</v>
      </c>
      <c r="I30" s="11">
        <f>SUMIFS(Tabela1[Environmental decision],Tabela1[Date of connection conditions issue],"="&amp;E30,Tabela1[Have the project ever took part in RES auction?],"="&amp;'Zestawienie zwycięzców 2019'!$W$4)</f>
        <v>0</v>
      </c>
      <c r="J30" s="11">
        <f>SUM(Tabela4[[#This Row],[moc 2018]:[moc 2019]])</f>
        <v>0</v>
      </c>
    </row>
    <row r="31" spans="5:10" x14ac:dyDescent="0.25">
      <c r="E31" s="12" t="s">
        <v>54</v>
      </c>
      <c r="F31" s="156">
        <f>COUNTIFS(Tabela1[Date of connection conditions issue],"="&amp;'Zestawienie zwycięzców 2019'!E31,Tabela1[Have the project ever took part in RES auction?],"="&amp;$W$3)</f>
        <v>0</v>
      </c>
      <c r="G31" s="156">
        <f>COUNTIFS(Tabela1[Date of connection conditions issue],"="&amp;'Zestawienie zwycięzców 2019'!E31,Tabela1[Have the project ever took part in RES auction?],"="&amp;$W$4)</f>
        <v>0</v>
      </c>
      <c r="H31" s="11">
        <f>SUMIFS(Tabela1[Environmental decision],Tabela1[Date of connection conditions issue],"="&amp;E31,Tabela1[Have the project ever took part in RES auction?],"="&amp;'Zestawienie zwycięzców 2019'!$W$3)</f>
        <v>0</v>
      </c>
      <c r="I31" s="11">
        <f>SUMIFS(Tabela1[Environmental decision],Tabela1[Date of connection conditions issue],"="&amp;E31,Tabela1[Have the project ever took part in RES auction?],"="&amp;'Zestawienie zwycięzców 2019'!$W$4)</f>
        <v>0</v>
      </c>
      <c r="J31" s="11">
        <f>SUM(Tabela4[[#This Row],[moc 2018]:[moc 2019]])</f>
        <v>0</v>
      </c>
    </row>
    <row r="32" spans="5:10" x14ac:dyDescent="0.25">
      <c r="E32" s="12" t="s">
        <v>71</v>
      </c>
      <c r="F32" s="156">
        <f>COUNTIFS(Tabela1[Date of connection conditions issue],"="&amp;'Zestawienie zwycięzców 2019'!E32,Tabela1[Have the project ever took part in RES auction?],"="&amp;$W$3)</f>
        <v>0</v>
      </c>
      <c r="G32" s="156">
        <f>COUNTIFS(Tabela1[Date of connection conditions issue],"="&amp;'Zestawienie zwycięzców 2019'!E32,Tabela1[Have the project ever took part in RES auction?],"="&amp;$W$4)</f>
        <v>0</v>
      </c>
      <c r="H32" s="11">
        <f>SUMIFS(Tabela1[Environmental decision],Tabela1[Date of connection conditions issue],"="&amp;E32,Tabela1[Have the project ever took part in RES auction?],"="&amp;'Zestawienie zwycięzców 2019'!$W$3)</f>
        <v>0</v>
      </c>
      <c r="I32" s="11">
        <f>SUMIFS(Tabela1[Environmental decision],Tabela1[Date of connection conditions issue],"="&amp;E32,Tabela1[Have the project ever took part in RES auction?],"="&amp;'Zestawienie zwycięzców 2019'!$W$4)</f>
        <v>0</v>
      </c>
      <c r="J32" s="11">
        <f>SUM(Tabela4[[#This Row],[moc 2018]:[moc 2019]])</f>
        <v>0</v>
      </c>
    </row>
    <row r="33" spans="5:10" x14ac:dyDescent="0.25">
      <c r="E33" s="12" t="s">
        <v>55</v>
      </c>
      <c r="F33" s="156">
        <f>COUNTIFS(Tabela1[Date of connection conditions issue],"="&amp;'Zestawienie zwycięzców 2019'!E33,Tabela1[Have the project ever took part in RES auction?],"="&amp;$W$3)</f>
        <v>0</v>
      </c>
      <c r="G33" s="156">
        <f>COUNTIFS(Tabela1[Date of connection conditions issue],"="&amp;'Zestawienie zwycięzców 2019'!E33,Tabela1[Have the project ever took part in RES auction?],"="&amp;$W$4)</f>
        <v>0</v>
      </c>
      <c r="H33" s="11">
        <f>SUMIFS(Tabela1[Environmental decision],Tabela1[Date of connection conditions issue],"="&amp;E33,Tabela1[Have the project ever took part in RES auction?],"="&amp;'Zestawienie zwycięzców 2019'!$W$3)</f>
        <v>0</v>
      </c>
      <c r="I33" s="11">
        <f>SUMIFS(Tabela1[Environmental decision],Tabela1[Date of connection conditions issue],"="&amp;E33,Tabela1[Have the project ever took part in RES auction?],"="&amp;'Zestawienie zwycięzców 2019'!$W$4)</f>
        <v>0</v>
      </c>
      <c r="J33" s="11">
        <f>SUM(Tabela4[[#This Row],[moc 2018]:[moc 2019]])</f>
        <v>0</v>
      </c>
    </row>
    <row r="34" spans="5:10" x14ac:dyDescent="0.25">
      <c r="E34" s="12" t="s">
        <v>56</v>
      </c>
      <c r="F34" s="156">
        <f>COUNTIFS(Tabela1[Date of connection conditions issue],"="&amp;'Zestawienie zwycięzców 2019'!E34,Tabela1[Have the project ever took part in RES auction?],"="&amp;$W$3)</f>
        <v>0</v>
      </c>
      <c r="G34" s="156">
        <f>COUNTIFS(Tabela1[Date of connection conditions issue],"="&amp;'Zestawienie zwycięzców 2019'!E34,Tabela1[Have the project ever took part in RES auction?],"="&amp;$W$4)</f>
        <v>0</v>
      </c>
      <c r="H34" s="11">
        <f>SUMIFS(Tabela1[Environmental decision],Tabela1[Date of connection conditions issue],"="&amp;E34,Tabela1[Have the project ever took part in RES auction?],"="&amp;'Zestawienie zwycięzców 2019'!$W$3)</f>
        <v>0</v>
      </c>
      <c r="I34" s="11">
        <f>SUMIFS(Tabela1[Environmental decision],Tabela1[Date of connection conditions issue],"="&amp;E34,Tabela1[Have the project ever took part in RES auction?],"="&amp;'Zestawienie zwycięzców 2019'!$W$4)</f>
        <v>0</v>
      </c>
      <c r="J34" s="11">
        <f>SUM(Tabela4[[#This Row],[moc 2018]:[moc 2019]])</f>
        <v>0</v>
      </c>
    </row>
    <row r="35" spans="5:10" x14ac:dyDescent="0.25">
      <c r="E35" s="12" t="s">
        <v>27</v>
      </c>
      <c r="F35" s="156">
        <f>COUNTIFS(Tabela1[Date of connection conditions issue],"="&amp;'Zestawienie zwycięzców 2019'!E35,Tabela1[Have the project ever took part in RES auction?],"="&amp;$W$3)</f>
        <v>0</v>
      </c>
      <c r="G35" s="156">
        <f>COUNTIFS(Tabela1[Date of connection conditions issue],"="&amp;'Zestawienie zwycięzców 2019'!E35,Tabela1[Have the project ever took part in RES auction?],"="&amp;$W$4)</f>
        <v>0</v>
      </c>
      <c r="H35" s="11">
        <f>SUMIFS(Tabela1[Environmental decision],Tabela1[Date of connection conditions issue],"="&amp;E35,Tabela1[Have the project ever took part in RES auction?],"="&amp;'Zestawienie zwycięzców 2019'!$W$3)</f>
        <v>0</v>
      </c>
      <c r="I35" s="11">
        <f>SUMIFS(Tabela1[Environmental decision],Tabela1[Date of connection conditions issue],"="&amp;E35,Tabela1[Have the project ever took part in RES auction?],"="&amp;'Zestawienie zwycięzców 2019'!$W$4)</f>
        <v>0</v>
      </c>
      <c r="J35" s="11">
        <f>SUM(Tabela4[[#This Row],[moc 2018]:[moc 2019]])</f>
        <v>0</v>
      </c>
    </row>
    <row r="36" spans="5:10" x14ac:dyDescent="0.25">
      <c r="E36" s="12" t="s">
        <v>57</v>
      </c>
      <c r="F36" s="156">
        <f>COUNTIFS(Tabela1[Date of connection conditions issue],"="&amp;'Zestawienie zwycięzców 2019'!E36,Tabela1[Have the project ever took part in RES auction?],"="&amp;$W$3)</f>
        <v>0</v>
      </c>
      <c r="G36" s="156">
        <f>COUNTIFS(Tabela1[Date of connection conditions issue],"="&amp;'Zestawienie zwycięzców 2019'!E36,Tabela1[Have the project ever took part in RES auction?],"="&amp;$W$4)</f>
        <v>0</v>
      </c>
      <c r="H36" s="11">
        <f>SUMIFS(Tabela1[Environmental decision],Tabela1[Date of connection conditions issue],"="&amp;E36,Tabela1[Have the project ever took part in RES auction?],"="&amp;'Zestawienie zwycięzców 2019'!$W$3)</f>
        <v>0</v>
      </c>
      <c r="I36" s="11">
        <f>SUMIFS(Tabela1[Environmental decision],Tabela1[Date of connection conditions issue],"="&amp;E36,Tabela1[Have the project ever took part in RES auction?],"="&amp;'Zestawienie zwycięzców 2019'!$W$4)</f>
        <v>0</v>
      </c>
      <c r="J36" s="11">
        <f>SUM(Tabela4[[#This Row],[moc 2018]:[moc 2019]])</f>
        <v>0</v>
      </c>
    </row>
    <row r="37" spans="5:10" x14ac:dyDescent="0.25">
      <c r="E37" s="12" t="s">
        <v>77</v>
      </c>
      <c r="F37" s="156">
        <f>COUNTIFS(Tabela1[Date of connection conditions issue],"="&amp;'Zestawienie zwycięzców 2019'!E37,Tabela1[Have the project ever took part in RES auction?],"="&amp;$W$3)</f>
        <v>0</v>
      </c>
      <c r="G37" s="156">
        <f>COUNTIFS(Tabela1[Date of connection conditions issue],"="&amp;'Zestawienie zwycięzców 2019'!E37,Tabela1[Have the project ever took part in RES auction?],"="&amp;$W$4)</f>
        <v>0</v>
      </c>
      <c r="H37" s="11">
        <f>SUMIFS(Tabela1[Environmental decision],Tabela1[Date of connection conditions issue],"="&amp;E37,Tabela1[Have the project ever took part in RES auction?],"="&amp;'Zestawienie zwycięzców 2019'!$W$3)</f>
        <v>0</v>
      </c>
      <c r="I37" s="11">
        <f>SUMIFS(Tabela1[Environmental decision],Tabela1[Date of connection conditions issue],"="&amp;E37,Tabela1[Have the project ever took part in RES auction?],"="&amp;'Zestawienie zwycięzców 2019'!$W$4)</f>
        <v>0</v>
      </c>
      <c r="J37" s="11">
        <f>SUM(Tabela4[[#This Row],[moc 2018]:[moc 2019]])</f>
        <v>0</v>
      </c>
    </row>
    <row r="38" spans="5:10" ht="30" x14ac:dyDescent="0.25">
      <c r="E38" s="12" t="s">
        <v>31</v>
      </c>
      <c r="F38" s="156">
        <f>COUNTIFS(Tabela1[Date of connection conditions issue],"="&amp;'Zestawienie zwycięzców 2019'!E38,Tabela1[Have the project ever took part in RES auction?],"="&amp;$W$3)</f>
        <v>0</v>
      </c>
      <c r="G38" s="156">
        <f>COUNTIFS(Tabela1[Date of connection conditions issue],"="&amp;'Zestawienie zwycięzców 2019'!E38,Tabela1[Have the project ever took part in RES auction?],"="&amp;$W$4)</f>
        <v>0</v>
      </c>
      <c r="H38" s="11">
        <f>SUMIFS(Tabela1[Environmental decision],Tabela1[Date of connection conditions issue],"="&amp;E38,Tabela1[Have the project ever took part in RES auction?],"="&amp;'Zestawienie zwycięzców 2019'!$W$3)</f>
        <v>0</v>
      </c>
      <c r="I38" s="11">
        <f>SUMIFS(Tabela1[Environmental decision],Tabela1[Date of connection conditions issue],"="&amp;E38,Tabela1[Have the project ever took part in RES auction?],"="&amp;'Zestawienie zwycięzców 2019'!$W$4)</f>
        <v>0</v>
      </c>
      <c r="J38" s="11">
        <f>SUM(Tabela4[[#This Row],[moc 2018]:[moc 2019]])</f>
        <v>0</v>
      </c>
    </row>
    <row r="39" spans="5:10" x14ac:dyDescent="0.25">
      <c r="E39" s="12" t="s">
        <v>32</v>
      </c>
      <c r="F39" s="156">
        <f>COUNTIFS(Tabela1[Date of connection conditions issue],"="&amp;'Zestawienie zwycięzców 2019'!E39,Tabela1[Have the project ever took part in RES auction?],"="&amp;$W$3)</f>
        <v>0</v>
      </c>
      <c r="G39" s="156">
        <f>COUNTIFS(Tabela1[Date of connection conditions issue],"="&amp;'Zestawienie zwycięzców 2019'!E39,Tabela1[Have the project ever took part in RES auction?],"="&amp;$W$4)</f>
        <v>0</v>
      </c>
      <c r="H39" s="11">
        <f>SUMIFS(Tabela1[Environmental decision],Tabela1[Date of connection conditions issue],"="&amp;E39,Tabela1[Have the project ever took part in RES auction?],"="&amp;'Zestawienie zwycięzców 2019'!$W$3)</f>
        <v>0</v>
      </c>
      <c r="I39" s="11">
        <f>SUMIFS(Tabela1[Environmental decision],Tabela1[Date of connection conditions issue],"="&amp;E39,Tabela1[Have the project ever took part in RES auction?],"="&amp;'Zestawienie zwycięzców 2019'!$W$4)</f>
        <v>0</v>
      </c>
      <c r="J39" s="11">
        <f>SUM(Tabela4[[#This Row],[moc 2018]:[moc 2019]])</f>
        <v>0</v>
      </c>
    </row>
    <row r="40" spans="5:10" x14ac:dyDescent="0.25">
      <c r="E40" s="12" t="s">
        <v>29</v>
      </c>
      <c r="F40" s="156">
        <f>COUNTIFS(Tabela1[Date of connection conditions issue],"="&amp;'Zestawienie zwycięzców 2019'!E40,Tabela1[Have the project ever took part in RES auction?],"="&amp;$W$3)</f>
        <v>0</v>
      </c>
      <c r="G40" s="156">
        <f>COUNTIFS(Tabela1[Date of connection conditions issue],"="&amp;'Zestawienie zwycięzców 2019'!E40,Tabela1[Have the project ever took part in RES auction?],"="&amp;$W$4)</f>
        <v>0</v>
      </c>
      <c r="H40" s="11">
        <f>SUMIFS(Tabela1[Environmental decision],Tabela1[Date of connection conditions issue],"="&amp;E40,Tabela1[Have the project ever took part in RES auction?],"="&amp;'Zestawienie zwycięzców 2019'!$W$3)</f>
        <v>0</v>
      </c>
      <c r="I40" s="11">
        <f>SUMIFS(Tabela1[Environmental decision],Tabela1[Date of connection conditions issue],"="&amp;E40,Tabela1[Have the project ever took part in RES auction?],"="&amp;'Zestawienie zwycięzców 2019'!$W$4)</f>
        <v>0</v>
      </c>
      <c r="J40" s="11">
        <f>SUM(Tabela4[[#This Row],[moc 2018]:[moc 2019]])</f>
        <v>0</v>
      </c>
    </row>
    <row r="41" spans="5:10" x14ac:dyDescent="0.25">
      <c r="E41" s="12" t="s">
        <v>33</v>
      </c>
      <c r="F41" s="156">
        <f>COUNTIFS(Tabela1[Date of connection conditions issue],"="&amp;'Zestawienie zwycięzców 2019'!E41,Tabela1[Have the project ever took part in RES auction?],"="&amp;$W$3)</f>
        <v>0</v>
      </c>
      <c r="G41" s="156">
        <f>COUNTIFS(Tabela1[Date of connection conditions issue],"="&amp;'Zestawienie zwycięzców 2019'!E41,Tabela1[Have the project ever took part in RES auction?],"="&amp;$W$4)</f>
        <v>0</v>
      </c>
      <c r="H41" s="11">
        <f>SUMIFS(Tabela1[Environmental decision],Tabela1[Date of connection conditions issue],"="&amp;E41,Tabela1[Have the project ever took part in RES auction?],"="&amp;'Zestawienie zwycięzców 2019'!$W$3)</f>
        <v>0</v>
      </c>
      <c r="I41" s="11">
        <f>SUMIFS(Tabela1[Environmental decision],Tabela1[Date of connection conditions issue],"="&amp;E41,Tabela1[Have the project ever took part in RES auction?],"="&amp;'Zestawienie zwycięzców 2019'!$W$4)</f>
        <v>0</v>
      </c>
      <c r="J41" s="11">
        <f>SUM(Tabela4[[#This Row],[moc 2018]:[moc 2019]])</f>
        <v>0</v>
      </c>
    </row>
    <row r="42" spans="5:10" x14ac:dyDescent="0.25">
      <c r="E42" s="5" t="s">
        <v>59</v>
      </c>
      <c r="F42" s="156">
        <f>COUNTIFS(Tabela1[Date of connection conditions issue],"="&amp;'Zestawienie zwycięzców 2019'!E42,Tabela1[Have the project ever took part in RES auction?],"="&amp;$W$3)</f>
        <v>0</v>
      </c>
      <c r="G42" s="156">
        <f>COUNTIFS(Tabela1[Date of connection conditions issue],"="&amp;'Zestawienie zwycięzców 2019'!E42,Tabela1[Have the project ever took part in RES auction?],"="&amp;$W$4)</f>
        <v>0</v>
      </c>
      <c r="H42" s="11">
        <f>SUMIFS(Tabela1[Environmental decision],Tabela1[Date of connection conditions issue],"="&amp;E42,Tabela1[Have the project ever took part in RES auction?],"="&amp;'Zestawienie zwycięzców 2019'!$W$3)</f>
        <v>0</v>
      </c>
      <c r="I42" s="11">
        <f>SUMIFS(Tabela1[Environmental decision],Tabela1[Date of connection conditions issue],"="&amp;E42,Tabela1[Have the project ever took part in RES auction?],"="&amp;'Zestawienie zwycięzców 2019'!$W$4)</f>
        <v>0</v>
      </c>
      <c r="J42" s="11">
        <f>SUM(Tabela4[[#This Row],[moc 2018]:[moc 2019]])</f>
        <v>0</v>
      </c>
    </row>
    <row r="43" spans="5:10" x14ac:dyDescent="0.25">
      <c r="E43" s="12" t="s">
        <v>34</v>
      </c>
      <c r="F43" s="156">
        <f>COUNTIFS(Tabela1[Date of connection conditions issue],"="&amp;'Zestawienie zwycięzców 2019'!E43,Tabela1[Have the project ever took part in RES auction?],"="&amp;$W$3)</f>
        <v>0</v>
      </c>
      <c r="G43" s="156">
        <f>COUNTIFS(Tabela1[Date of connection conditions issue],"="&amp;'Zestawienie zwycięzców 2019'!E43,Tabela1[Have the project ever took part in RES auction?],"="&amp;$W$4)</f>
        <v>0</v>
      </c>
      <c r="H43" s="11">
        <f>SUMIFS(Tabela1[Environmental decision],Tabela1[Date of connection conditions issue],"="&amp;E43,Tabela1[Have the project ever took part in RES auction?],"="&amp;'Zestawienie zwycięzców 2019'!$W$3)</f>
        <v>0</v>
      </c>
      <c r="I43" s="11">
        <f>SUMIFS(Tabela1[Environmental decision],Tabela1[Date of connection conditions issue],"="&amp;E43,Tabela1[Have the project ever took part in RES auction?],"="&amp;'Zestawienie zwycięzców 2019'!$W$4)</f>
        <v>0</v>
      </c>
      <c r="J43" s="11">
        <f>SUM(Tabela4[[#This Row],[moc 2018]:[moc 2019]])</f>
        <v>0</v>
      </c>
    </row>
    <row r="44" spans="5:10" x14ac:dyDescent="0.25">
      <c r="E44" s="12" t="s">
        <v>60</v>
      </c>
      <c r="F44" s="156">
        <f>COUNTIFS(Tabela1[Date of connection conditions issue],"="&amp;'Zestawienie zwycięzców 2019'!E44,Tabela1[Have the project ever took part in RES auction?],"="&amp;$W$3)</f>
        <v>0</v>
      </c>
      <c r="G44" s="156">
        <f>COUNTIFS(Tabela1[Date of connection conditions issue],"="&amp;'Zestawienie zwycięzców 2019'!E44,Tabela1[Have the project ever took part in RES auction?],"="&amp;$W$4)</f>
        <v>0</v>
      </c>
      <c r="H44" s="11">
        <f>SUMIFS(Tabela1[Environmental decision],Tabela1[Date of connection conditions issue],"="&amp;E44,Tabela1[Have the project ever took part in RES auction?],"="&amp;'Zestawienie zwycięzców 2019'!$W$3)</f>
        <v>0</v>
      </c>
      <c r="I44" s="11">
        <f>SUMIFS(Tabela1[Environmental decision],Tabela1[Date of connection conditions issue],"="&amp;E44,Tabela1[Have the project ever took part in RES auction?],"="&amp;'Zestawienie zwycięzców 2019'!$W$4)</f>
        <v>0</v>
      </c>
      <c r="J44" s="11">
        <f>SUM(Tabela4[[#This Row],[moc 2018]:[moc 2019]])</f>
        <v>0</v>
      </c>
    </row>
    <row r="45" spans="5:10" x14ac:dyDescent="0.25">
      <c r="E45" s="12" t="s">
        <v>61</v>
      </c>
      <c r="F45" s="156">
        <f>COUNTIFS(Tabela1[Date of connection conditions issue],"="&amp;'Zestawienie zwycięzców 2019'!E45,Tabela1[Have the project ever took part in RES auction?],"="&amp;$W$3)</f>
        <v>0</v>
      </c>
      <c r="G45" s="156">
        <f>COUNTIFS(Tabela1[Date of connection conditions issue],"="&amp;'Zestawienie zwycięzców 2019'!E45,Tabela1[Have the project ever took part in RES auction?],"="&amp;$W$4)</f>
        <v>0</v>
      </c>
      <c r="H45" s="11">
        <f>SUMIFS(Tabela1[Environmental decision],Tabela1[Date of connection conditions issue],"="&amp;E45,Tabela1[Have the project ever took part in RES auction?],"="&amp;'Zestawienie zwycięzców 2019'!$W$3)</f>
        <v>0</v>
      </c>
      <c r="I45" s="11">
        <f>SUMIFS(Tabela1[Environmental decision],Tabela1[Date of connection conditions issue],"="&amp;E45,Tabela1[Have the project ever took part in RES auction?],"="&amp;'Zestawienie zwycięzców 2019'!$W$4)</f>
        <v>0</v>
      </c>
      <c r="J45" s="11">
        <f>SUM(Tabela4[[#This Row],[moc 2018]:[moc 2019]])</f>
        <v>0</v>
      </c>
    </row>
    <row r="46" spans="5:10" x14ac:dyDescent="0.25">
      <c r="E46" s="12" t="s">
        <v>65</v>
      </c>
      <c r="F46" s="156"/>
      <c r="G46" s="156"/>
      <c r="H46" s="11"/>
      <c r="I46" s="11"/>
      <c r="J46" s="157">
        <v>133363</v>
      </c>
    </row>
    <row r="47" spans="5:10" x14ac:dyDescent="0.25"/>
    <row r="48" spans="5:10" x14ac:dyDescent="0.25"/>
    <row r="49" x14ac:dyDescent="0.25"/>
    <row r="50" x14ac:dyDescent="0.25"/>
  </sheetData>
  <sortState xmlns:xlrd2="http://schemas.microsoft.com/office/spreadsheetml/2017/richdata2" ref="I8:J21">
    <sortCondition descending="1" ref="J8:J21"/>
  </sortState>
  <pageMargins left="0.7" right="0.7" top="0.75" bottom="0.75" header="0.3" footer="0.3"/>
  <pageSetup paperSize="9" orientation="portrait" horizontalDpi="4294967295" verticalDpi="4294967295" r:id="rId1"/>
  <ignoredErrors>
    <ignoredError sqref="J46" calculatedColum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7"/>
  <dimension ref="A1:AC128"/>
  <sheetViews>
    <sheetView topLeftCell="B2" zoomScale="90" zoomScaleNormal="90" workbookViewId="0">
      <selection activeCell="B2" sqref="B2"/>
    </sheetView>
  </sheetViews>
  <sheetFormatPr defaultColWidth="0" defaultRowHeight="0" customHeight="1" zeroHeight="1" x14ac:dyDescent="0.25"/>
  <cols>
    <col min="1" max="1" width="4.140625" style="16" customWidth="1"/>
    <col min="2" max="2" width="7.5703125" style="57" customWidth="1"/>
    <col min="3" max="3" width="22.7109375" style="57" customWidth="1"/>
    <col min="4" max="4" width="20.7109375" style="57" customWidth="1"/>
    <col min="5" max="5" width="19.28515625" style="57" bestFit="1" customWidth="1"/>
    <col min="6" max="6" width="18" style="57" customWidth="1"/>
    <col min="7" max="7" width="17.42578125" style="57" customWidth="1"/>
    <col min="8" max="8" width="17.85546875" style="57" customWidth="1"/>
    <col min="9" max="9" width="12.7109375" style="57" customWidth="1"/>
    <col min="10" max="10" width="13.7109375" style="57" customWidth="1"/>
    <col min="11" max="11" width="14.42578125" style="57" customWidth="1"/>
    <col min="12" max="12" width="19.28515625" style="57" bestFit="1" customWidth="1"/>
    <col min="13" max="13" width="15.7109375" style="57" bestFit="1" customWidth="1"/>
    <col min="14" max="16" width="15" style="57" customWidth="1"/>
    <col min="17" max="17" width="24.7109375" style="57" customWidth="1"/>
    <col min="18" max="18" width="9.140625" style="57" customWidth="1"/>
    <col min="19" max="19" width="5.7109375" style="57" customWidth="1"/>
    <col min="20" max="20" width="10.5703125" style="23" hidden="1" customWidth="1"/>
    <col min="21" max="21" width="9.140625" style="23" hidden="1" customWidth="1"/>
    <col min="22" max="22" width="10" style="23" hidden="1" customWidth="1"/>
    <col min="23" max="23" width="9.140625" style="23" hidden="1" customWidth="1"/>
    <col min="24" max="24" width="18.7109375" style="23" hidden="1" customWidth="1"/>
    <col min="25" max="25" width="10.5703125" style="23" hidden="1" customWidth="1"/>
    <col min="26" max="26" width="9.140625" style="23" hidden="1" customWidth="1"/>
    <col min="27" max="27" width="10" style="23" hidden="1" customWidth="1"/>
    <col min="28" max="28" width="9.140625" style="23" hidden="1" customWidth="1"/>
    <col min="29" max="29" width="18.7109375" style="23" hidden="1" customWidth="1"/>
    <col min="30" max="16384" width="9.140625" style="23" hidden="1"/>
  </cols>
  <sheetData>
    <row r="1" spans="1:21" s="46" customFormat="1" ht="18" customHeight="1" x14ac:dyDescent="0.25"/>
    <row r="2" spans="1:21" s="16" customFormat="1" ht="35.25" customHeight="1" x14ac:dyDescent="0.25">
      <c r="B2" s="146" t="s">
        <v>140</v>
      </c>
      <c r="C2" s="97"/>
      <c r="D2" s="97"/>
      <c r="E2" s="57"/>
      <c r="F2" s="149" t="s">
        <v>100</v>
      </c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  <c r="R2" s="57"/>
    </row>
    <row r="3" spans="1:21" s="17" customFormat="1" ht="15" x14ac:dyDescent="0.25">
      <c r="A3" s="16"/>
      <c r="B3" s="57"/>
      <c r="C3" s="57"/>
      <c r="D3" s="57"/>
      <c r="E3" s="98">
        <v>40179</v>
      </c>
      <c r="F3" s="98">
        <v>40544</v>
      </c>
      <c r="G3" s="98">
        <v>40909</v>
      </c>
      <c r="H3" s="98">
        <v>41275</v>
      </c>
      <c r="I3" s="98">
        <v>41640</v>
      </c>
      <c r="J3" s="98">
        <v>42005</v>
      </c>
      <c r="K3" s="98">
        <v>42370</v>
      </c>
      <c r="L3" s="98">
        <v>42736</v>
      </c>
      <c r="M3" s="98">
        <v>43101</v>
      </c>
      <c r="N3" s="98">
        <v>43466</v>
      </c>
      <c r="O3" s="98">
        <v>43831</v>
      </c>
      <c r="P3" s="98">
        <v>44197</v>
      </c>
      <c r="Q3" s="87"/>
      <c r="R3" s="87"/>
      <c r="S3" s="16"/>
      <c r="T3" s="16"/>
    </row>
    <row r="4" spans="1:21" s="17" customFormat="1" ht="15" x14ac:dyDescent="0.25">
      <c r="A4" s="16"/>
      <c r="B4" s="57"/>
      <c r="C4" s="57"/>
      <c r="D4" s="57"/>
      <c r="E4" s="98">
        <v>40543</v>
      </c>
      <c r="F4" s="98">
        <v>40908</v>
      </c>
      <c r="G4" s="98">
        <v>41274</v>
      </c>
      <c r="H4" s="98">
        <v>41639</v>
      </c>
      <c r="I4" s="98">
        <v>42004</v>
      </c>
      <c r="J4" s="98">
        <v>42369</v>
      </c>
      <c r="K4" s="98">
        <v>42735</v>
      </c>
      <c r="L4" s="98">
        <v>43100</v>
      </c>
      <c r="M4" s="98">
        <v>43465</v>
      </c>
      <c r="N4" s="98">
        <v>43830</v>
      </c>
      <c r="O4" s="98">
        <v>44196</v>
      </c>
      <c r="P4" s="98">
        <v>44561</v>
      </c>
      <c r="Q4" s="87"/>
      <c r="R4" s="87"/>
      <c r="S4" s="16"/>
      <c r="T4" s="16"/>
    </row>
    <row r="5" spans="1:21" s="17" customFormat="1" ht="57" thickBot="1" x14ac:dyDescent="0.35">
      <c r="A5" s="16"/>
      <c r="B5" s="57"/>
      <c r="C5" s="57"/>
      <c r="D5" s="60"/>
      <c r="E5" s="147">
        <v>2010</v>
      </c>
      <c r="F5" s="147">
        <v>2011</v>
      </c>
      <c r="G5" s="147">
        <v>2012</v>
      </c>
      <c r="H5" s="147">
        <v>2013</v>
      </c>
      <c r="I5" s="147">
        <v>2014</v>
      </c>
      <c r="J5" s="147">
        <v>2015</v>
      </c>
      <c r="K5" s="147">
        <v>2016</v>
      </c>
      <c r="L5" s="147">
        <v>2017</v>
      </c>
      <c r="M5" s="147">
        <v>2018</v>
      </c>
      <c r="N5" s="147">
        <v>2019</v>
      </c>
      <c r="O5" s="148">
        <v>2020</v>
      </c>
      <c r="P5" s="166">
        <v>2021</v>
      </c>
      <c r="Q5" s="114" t="s">
        <v>137</v>
      </c>
      <c r="R5" s="57"/>
      <c r="S5" s="16"/>
      <c r="T5" s="16"/>
    </row>
    <row r="6" spans="1:21" s="17" customFormat="1" ht="32.25" thickTop="1" x14ac:dyDescent="0.25">
      <c r="A6" s="16"/>
      <c r="B6" s="57"/>
      <c r="C6" s="99" t="s">
        <v>95</v>
      </c>
      <c r="D6" s="50" t="s">
        <v>98</v>
      </c>
      <c r="E6" s="51">
        <f>COUNTIFS('List of Wind Projects'!$J:$J,"&gt;="&amp;'Nationwide Juxtaposition'!E3,'List of Wind Projects'!$J:$J,"&lt;="&amp;'Nationwide Juxtaposition'!E4)</f>
        <v>0</v>
      </c>
      <c r="F6" s="51">
        <f>COUNTIFS('List of Wind Projects'!$J:$J,"&gt;="&amp;'Nationwide Juxtaposition'!F3,'List of Wind Projects'!$J:$J,"&lt;="&amp;'Nationwide Juxtaposition'!F4)</f>
        <v>0</v>
      </c>
      <c r="G6" s="51">
        <f>COUNTIFS('List of Wind Projects'!$J:$J,"&gt;="&amp;'Nationwide Juxtaposition'!G3,'List of Wind Projects'!$J:$J,"&lt;="&amp;'Nationwide Juxtaposition'!G4)</f>
        <v>0</v>
      </c>
      <c r="H6" s="51">
        <f>COUNTIFS('List of Wind Projects'!$J:$J,"&gt;="&amp;'Nationwide Juxtaposition'!H3,'List of Wind Projects'!$J:$J,"&lt;="&amp;'Nationwide Juxtaposition'!H4)</f>
        <v>0</v>
      </c>
      <c r="I6" s="51">
        <f>COUNTIFS('List of Wind Projects'!$J:$J,"&gt;="&amp;'Nationwide Juxtaposition'!I3,'List of Wind Projects'!$J:$J,"&lt;="&amp;'Nationwide Juxtaposition'!I4)</f>
        <v>0</v>
      </c>
      <c r="J6" s="51">
        <f>COUNTIFS('List of Wind Projects'!$J:$J,"&gt;="&amp;'Nationwide Juxtaposition'!J3,'List of Wind Projects'!$J:$J,"&lt;="&amp;'Nationwide Juxtaposition'!J4)</f>
        <v>0</v>
      </c>
      <c r="K6" s="51">
        <f>COUNTIFS('List of Wind Projects'!$J:$J,"&gt;="&amp;'Nationwide Juxtaposition'!K3,'List of Wind Projects'!$J:$J,"&lt;="&amp;'Nationwide Juxtaposition'!K4)</f>
        <v>0</v>
      </c>
      <c r="L6" s="51">
        <f>COUNTIFS('List of Wind Projects'!$J:$J,"&gt;="&amp;'Nationwide Juxtaposition'!L3,'List of Wind Projects'!$J:$J,"&lt;="&amp;'Nationwide Juxtaposition'!L4)</f>
        <v>0</v>
      </c>
      <c r="M6" s="51">
        <f>COUNTIFS('List of Wind Projects'!$J:$J,"&gt;="&amp;'Nationwide Juxtaposition'!M3,'List of Wind Projects'!$J:$J,"&lt;="&amp;'Nationwide Juxtaposition'!M4)</f>
        <v>1</v>
      </c>
      <c r="N6" s="51">
        <f>COUNTIFS('List of Wind Projects'!$J:$J,"&gt;="&amp;'Nationwide Juxtaposition'!N3,'List of Wind Projects'!$J:$J,"&lt;="&amp;'Nationwide Juxtaposition'!N4)</f>
        <v>0</v>
      </c>
      <c r="O6" s="51">
        <f>COUNTIFS('List of Wind Projects'!$J:$J,"&gt;="&amp;'Nationwide Juxtaposition'!O3,'List of Wind Projects'!$J:$J,"&lt;="&amp;'Nationwide Juxtaposition'!O4)</f>
        <v>0</v>
      </c>
      <c r="P6" s="51">
        <f>COUNTIFS('List of Wind Projects'!$J:$J,"&gt;="&amp;'Nationwide Juxtaposition'!P3,'List of Wind Projects'!$J:$J,"&lt;="&amp;'Nationwide Juxtaposition'!P4)</f>
        <v>0</v>
      </c>
      <c r="Q6" s="115">
        <f>COUNTIFS(Tabela1[[#All],[Investor''s name]],"&lt;&gt;"&amp;"-")</f>
        <v>3</v>
      </c>
      <c r="R6" s="96"/>
      <c r="S6" s="16"/>
      <c r="T6" s="16"/>
      <c r="U6" s="16"/>
    </row>
    <row r="7" spans="1:21" s="17" customFormat="1" ht="16.5" thickBot="1" x14ac:dyDescent="0.3">
      <c r="A7" s="16"/>
      <c r="B7" s="57"/>
      <c r="C7" s="100"/>
      <c r="D7" s="62" t="s">
        <v>99</v>
      </c>
      <c r="E7" s="63">
        <f>SUMIFS('List of Wind Projects'!$I:$I,'List of Wind Projects'!$J:$J,"&gt;="&amp;'Nationwide Juxtaposition'!E3,'List of Wind Projects'!$J:$J,"&lt;="&amp;'Nationwide Juxtaposition'!E4)/1000</f>
        <v>0</v>
      </c>
      <c r="F7" s="63">
        <f>SUMIFS('List of Wind Projects'!$I:$I,'List of Wind Projects'!$J:$J,"&gt;="&amp;'Nationwide Juxtaposition'!F3,'List of Wind Projects'!$J:$J,"&lt;="&amp;'Nationwide Juxtaposition'!F4)/1000</f>
        <v>0</v>
      </c>
      <c r="G7" s="63">
        <f>SUMIFS('List of Wind Projects'!$I:$I,'List of Wind Projects'!$J:$J,"&gt;="&amp;'Nationwide Juxtaposition'!G3,'List of Wind Projects'!$J:$J,"&lt;="&amp;'Nationwide Juxtaposition'!G4)/1000</f>
        <v>0</v>
      </c>
      <c r="H7" s="63">
        <f>SUMIFS('List of Wind Projects'!$I:$I,'List of Wind Projects'!$J:$J,"&gt;="&amp;'Nationwide Juxtaposition'!H3,'List of Wind Projects'!$J:$J,"&lt;="&amp;'Nationwide Juxtaposition'!H4)/1000</f>
        <v>0</v>
      </c>
      <c r="I7" s="63">
        <f>SUMIFS('List of Wind Projects'!$I:$I,'List of Wind Projects'!$J:$J,"&gt;="&amp;'Nationwide Juxtaposition'!I3,'List of Wind Projects'!$J:$J,"&lt;="&amp;'Nationwide Juxtaposition'!I4)/1000</f>
        <v>0</v>
      </c>
      <c r="J7" s="63">
        <f>SUMIFS('List of Wind Projects'!$I:$I,'List of Wind Projects'!$J:$J,"&gt;="&amp;'Nationwide Juxtaposition'!J3,'List of Wind Projects'!$J:$J,"&lt;="&amp;'Nationwide Juxtaposition'!J4)/1000</f>
        <v>0</v>
      </c>
      <c r="K7" s="63">
        <f>SUMIFS('List of Wind Projects'!$I:$I,'List of Wind Projects'!$J:$J,"&gt;="&amp;'Nationwide Juxtaposition'!K3,'List of Wind Projects'!$J:$J,"&lt;="&amp;'Nationwide Juxtaposition'!K4)/1000</f>
        <v>0</v>
      </c>
      <c r="L7" s="63">
        <f>SUMIFS('List of Wind Projects'!$I:$I,'List of Wind Projects'!$J:$J,"&gt;="&amp;'Nationwide Juxtaposition'!L3,'List of Wind Projects'!$J:$J,"&lt;="&amp;'Nationwide Juxtaposition'!L4)/1000</f>
        <v>0</v>
      </c>
      <c r="M7" s="63">
        <f>SUMIFS('List of Wind Projects'!$I:$I,'List of Wind Projects'!$J:$J,"&gt;="&amp;'Nationwide Juxtaposition'!M3,'List of Wind Projects'!$J:$J,"&lt;="&amp;'Nationwide Juxtaposition'!M4)/1000</f>
        <v>31.1</v>
      </c>
      <c r="N7" s="63">
        <f>SUMIFS('List of Wind Projects'!$I:$I,'List of Wind Projects'!$J:$J,"&gt;="&amp;'Nationwide Juxtaposition'!N3,'List of Wind Projects'!$J:$J,"&lt;="&amp;'Nationwide Juxtaposition'!N4)/1000</f>
        <v>0</v>
      </c>
      <c r="O7" s="63">
        <f>SUMIFS('List of Wind Projects'!$I:$I,'List of Wind Projects'!$J:$J,"&gt;="&amp;'Nationwide Juxtaposition'!O3,'List of Wind Projects'!$J:$J,"&lt;="&amp;'Nationwide Juxtaposition'!O4)/1000</f>
        <v>0</v>
      </c>
      <c r="P7" s="63">
        <f>SUMIFS('List of Wind Projects'!$I:$I,'List of Wind Projects'!$J:$J,"&gt;="&amp;'Nationwide Juxtaposition'!P3,'List of Wind Projects'!$J:$J,"&lt;="&amp;'Nationwide Juxtaposition'!P4)/1000</f>
        <v>0</v>
      </c>
      <c r="Q7" s="116">
        <f>SUMIFS('List of Wind Projects'!$I:$I,'List of Wind Projects'!$J:$J,"&lt;&gt;"&amp;"-")/1000</f>
        <v>31.1</v>
      </c>
      <c r="R7" s="96" t="s">
        <v>26</v>
      </c>
      <c r="S7" s="16"/>
      <c r="T7" s="16"/>
      <c r="U7" s="16"/>
    </row>
    <row r="8" spans="1:21" s="17" customFormat="1" ht="47.25" x14ac:dyDescent="0.25">
      <c r="A8" s="16"/>
      <c r="B8" s="57"/>
      <c r="C8" s="99" t="s">
        <v>96</v>
      </c>
      <c r="D8" s="50" t="s">
        <v>98</v>
      </c>
      <c r="E8" s="51">
        <f>COUNTIFS('List of Wind Projects'!$O:$O,"&gt;="&amp;'Nationwide Juxtaposition'!E3,'List of Wind Projects'!$O:$O,"&lt;="&amp;'Nationwide Juxtaposition'!E4)</f>
        <v>0</v>
      </c>
      <c r="F8" s="51">
        <f>COUNTIFS('List of Wind Projects'!$O:$O,"&gt;="&amp;'Nationwide Juxtaposition'!F3,'List of Wind Projects'!$O:$O,"&lt;="&amp;'Nationwide Juxtaposition'!F4)</f>
        <v>0</v>
      </c>
      <c r="G8" s="51">
        <f>COUNTIFS('List of Wind Projects'!$O:$O,"&gt;="&amp;'Nationwide Juxtaposition'!G3,'List of Wind Projects'!$O:$O,"&lt;="&amp;'Nationwide Juxtaposition'!G4)</f>
        <v>0</v>
      </c>
      <c r="H8" s="51">
        <f>COUNTIFS('List of Wind Projects'!$O:$O,"&gt;="&amp;'Nationwide Juxtaposition'!H3,'List of Wind Projects'!$O:$O,"&lt;="&amp;'Nationwide Juxtaposition'!H4)</f>
        <v>0</v>
      </c>
      <c r="I8" s="51">
        <f>COUNTIFS('List of Wind Projects'!$O:$O,"&gt;="&amp;'Nationwide Juxtaposition'!I3,'List of Wind Projects'!$O:$O,"&lt;="&amp;'Nationwide Juxtaposition'!I4)</f>
        <v>0</v>
      </c>
      <c r="J8" s="51">
        <f>COUNTIFS('List of Wind Projects'!$O:$O,"&gt;="&amp;'Nationwide Juxtaposition'!J3,'List of Wind Projects'!$O:$O,"&lt;="&amp;'Nationwide Juxtaposition'!J4)</f>
        <v>1</v>
      </c>
      <c r="K8" s="51">
        <f>COUNTIFS('List of Wind Projects'!$O:$O,"&gt;="&amp;'Nationwide Juxtaposition'!K3,'List of Wind Projects'!$O:$O,"&lt;="&amp;'Nationwide Juxtaposition'!K4)</f>
        <v>1</v>
      </c>
      <c r="L8" s="51">
        <f>COUNTIFS('List of Wind Projects'!$O:$O,"&gt;="&amp;'Nationwide Juxtaposition'!L3,'List of Wind Projects'!$O:$O,"&lt;="&amp;'Nationwide Juxtaposition'!L4)</f>
        <v>0</v>
      </c>
      <c r="M8" s="51">
        <f>COUNTIFS('List of Wind Projects'!$O:$O,"&gt;="&amp;'Nationwide Juxtaposition'!M3,'List of Wind Projects'!$O:$O,"&lt;="&amp;'Nationwide Juxtaposition'!M4)</f>
        <v>1</v>
      </c>
      <c r="N8" s="51">
        <f>COUNTIFS('List of Wind Projects'!$O:$O,"&gt;="&amp;'Nationwide Juxtaposition'!N3,'List of Wind Projects'!$O:$O,"&lt;="&amp;'Nationwide Juxtaposition'!N4)</f>
        <v>0</v>
      </c>
      <c r="O8" s="51">
        <f>COUNTIFS('List of Wind Projects'!$O:$O,"&gt;="&amp;'Nationwide Juxtaposition'!O3,'List of Wind Projects'!$O:$O,"&lt;="&amp;'Nationwide Juxtaposition'!O4)</f>
        <v>0</v>
      </c>
      <c r="P8" s="51">
        <f>COUNTIFS('List of Wind Projects'!$O:$O,"&gt;="&amp;'Nationwide Juxtaposition'!P3,'List of Wind Projects'!$O:$O,"&lt;="&amp;'Nationwide Juxtaposition'!P4)</f>
        <v>1</v>
      </c>
      <c r="Q8" s="115">
        <f>COUNTIFS(Tabela1[[#All],[Additional information]],"&lt;&gt;"&amp;"-")</f>
        <v>3</v>
      </c>
      <c r="R8" s="96"/>
      <c r="S8" s="16"/>
      <c r="T8" s="16"/>
      <c r="U8" s="16"/>
    </row>
    <row r="9" spans="1:21" s="17" customFormat="1" ht="16.5" thickBot="1" x14ac:dyDescent="0.3">
      <c r="A9" s="16"/>
      <c r="B9" s="57"/>
      <c r="C9" s="100"/>
      <c r="D9" s="62" t="s">
        <v>99</v>
      </c>
      <c r="E9" s="63">
        <f>SUMIFS('List of Wind Projects'!$I:$I,'List of Wind Projects'!$O:$O,"&gt;="&amp;'Nationwide Juxtaposition'!E3,'List of Wind Projects'!$O:$O,"&lt;="&amp;'Nationwide Juxtaposition'!E4)/1000</f>
        <v>0</v>
      </c>
      <c r="F9" s="63">
        <f>SUMIFS('List of Wind Projects'!$I:$I,'List of Wind Projects'!$O:$O,"&gt;="&amp;'Nationwide Juxtaposition'!F3,'List of Wind Projects'!$O:$O,"&lt;="&amp;'Nationwide Juxtaposition'!F4)/1000</f>
        <v>0</v>
      </c>
      <c r="G9" s="63">
        <f>SUMIFS('List of Wind Projects'!$I:$I,'List of Wind Projects'!$O:$O,"&gt;="&amp;'Nationwide Juxtaposition'!G3,'List of Wind Projects'!$O:$O,"&lt;="&amp;'Nationwide Juxtaposition'!G4)/1000</f>
        <v>0</v>
      </c>
      <c r="H9" s="63">
        <f>SUMIFS('List of Wind Projects'!$I:$I,'List of Wind Projects'!$O:$O,"&gt;="&amp;'Nationwide Juxtaposition'!H3,'List of Wind Projects'!$O:$O,"&lt;="&amp;'Nationwide Juxtaposition'!H4)/1000</f>
        <v>0</v>
      </c>
      <c r="I9" s="63">
        <f>SUMIFS('List of Wind Projects'!$I:$I,'List of Wind Projects'!$O:$O,"&gt;="&amp;'Nationwide Juxtaposition'!I3,'List of Wind Projects'!$O:$O,"&lt;="&amp;'Nationwide Juxtaposition'!I4)/1000</f>
        <v>0</v>
      </c>
      <c r="J9" s="63">
        <f>SUMIFS('List of Wind Projects'!$I:$I,'List of Wind Projects'!$O:$O,"&gt;="&amp;'Nationwide Juxtaposition'!J3,'List of Wind Projects'!$O:$O,"&lt;="&amp;'Nationwide Juxtaposition'!J4)/1000</f>
        <v>0.22500000000000001</v>
      </c>
      <c r="K9" s="63">
        <f>SUMIFS('List of Wind Projects'!$I:$I,'List of Wind Projects'!$O:$O,"&gt;="&amp;'Nationwide Juxtaposition'!K3,'List of Wind Projects'!$O:$O,"&lt;="&amp;'Nationwide Juxtaposition'!K4)/1000</f>
        <v>4</v>
      </c>
      <c r="L9" s="63">
        <f>SUMIFS('List of Wind Projects'!$I:$I,'List of Wind Projects'!$O:$O,"&gt;="&amp;'Nationwide Juxtaposition'!L3,'List of Wind Projects'!$O:$O,"&lt;="&amp;'Nationwide Juxtaposition'!L4)/1000</f>
        <v>0</v>
      </c>
      <c r="M9" s="63">
        <f>SUMIFS('List of Wind Projects'!$I:$I,'List of Wind Projects'!$O:$O,"&gt;="&amp;'Nationwide Juxtaposition'!M3,'List of Wind Projects'!$O:$O,"&lt;="&amp;'Nationwide Juxtaposition'!M4)/1000</f>
        <v>31.1</v>
      </c>
      <c r="N9" s="63">
        <f>SUMIFS('List of Wind Projects'!$I:$I,'List of Wind Projects'!$O:$O,"&gt;="&amp;'Nationwide Juxtaposition'!N3,'List of Wind Projects'!$O:$O,"&lt;="&amp;'Nationwide Juxtaposition'!N4)/1000</f>
        <v>0</v>
      </c>
      <c r="O9" s="63">
        <f>SUMIFS('List of Wind Projects'!$I:$I,'List of Wind Projects'!$O:$O,"&gt;="&amp;'Nationwide Juxtaposition'!O3,'List of Wind Projects'!$O:$O,"&lt;="&amp;'Nationwide Juxtaposition'!O4)/1000</f>
        <v>0</v>
      </c>
      <c r="P9" s="63">
        <f>SUMIFS('List of Wind Projects'!$I:$I,'List of Wind Projects'!$O:$O,"&gt;="&amp;'Nationwide Juxtaposition'!P3,'List of Wind Projects'!$O:$O,"&lt;="&amp;'Nationwide Juxtaposition'!P4)/1000</f>
        <v>48</v>
      </c>
      <c r="Q9" s="116">
        <f>SUMIFS('List of Wind Projects'!$I:$I,'List of Wind Projects'!$O:$O,"&lt;&gt;"&amp;"-")/1000</f>
        <v>83.325000000000003</v>
      </c>
      <c r="R9" s="96" t="s">
        <v>26</v>
      </c>
      <c r="S9" s="16"/>
      <c r="T9" s="16"/>
      <c r="U9" s="16"/>
    </row>
    <row r="10" spans="1:21" s="17" customFormat="1" ht="31.5" x14ac:dyDescent="0.25">
      <c r="A10" s="16"/>
      <c r="B10" s="57"/>
      <c r="C10" s="99" t="s">
        <v>97</v>
      </c>
      <c r="D10" s="50" t="s">
        <v>98</v>
      </c>
      <c r="E10" s="51">
        <f>COUNTIFS('List of Wind Projects'!$N:$N,"&gt;="&amp;'Nationwide Juxtaposition'!E3,'List of Wind Projects'!$N:$N,"&lt;="&amp;'Nationwide Juxtaposition'!E4)</f>
        <v>0</v>
      </c>
      <c r="F10" s="51">
        <f>COUNTIFS('List of Wind Projects'!$N:$N,"&gt;="&amp;'Nationwide Juxtaposition'!F3,'List of Wind Projects'!$N:$N,"&lt;="&amp;'Nationwide Juxtaposition'!F4)</f>
        <v>0</v>
      </c>
      <c r="G10" s="51">
        <f>COUNTIFS('List of Wind Projects'!$N:$N,"&gt;="&amp;'Nationwide Juxtaposition'!G3,'List of Wind Projects'!$N:$N,"&lt;="&amp;'Nationwide Juxtaposition'!G4)</f>
        <v>0</v>
      </c>
      <c r="H10" s="51">
        <f>COUNTIFS('List of Wind Projects'!$N:$N,"&gt;="&amp;'Nationwide Juxtaposition'!H3,'List of Wind Projects'!$N:$N,"&lt;="&amp;'Nationwide Juxtaposition'!H4)</f>
        <v>1</v>
      </c>
      <c r="I10" s="51">
        <f>COUNTIFS('List of Wind Projects'!$N:$N,"&gt;="&amp;'Nationwide Juxtaposition'!I3,'List of Wind Projects'!$N:$N,"&lt;="&amp;'Nationwide Juxtaposition'!I4)</f>
        <v>1</v>
      </c>
      <c r="J10" s="51">
        <f>COUNTIFS('List of Wind Projects'!$N:$N,"&gt;="&amp;'Nationwide Juxtaposition'!J3,'List of Wind Projects'!$N:$N,"&lt;="&amp;'Nationwide Juxtaposition'!J4)</f>
        <v>0</v>
      </c>
      <c r="K10" s="51">
        <f>COUNTIFS('List of Wind Projects'!$N:$N,"&gt;="&amp;'Nationwide Juxtaposition'!K3,'List of Wind Projects'!$N:$N,"&lt;="&amp;'Nationwide Juxtaposition'!K4)</f>
        <v>0</v>
      </c>
      <c r="L10" s="51">
        <f>COUNTIFS('List of Wind Projects'!$N:$N,"&gt;="&amp;'Nationwide Juxtaposition'!L3,'List of Wind Projects'!$N:$N,"&lt;="&amp;'Nationwide Juxtaposition'!L4)</f>
        <v>0</v>
      </c>
      <c r="M10" s="51">
        <f>COUNTIFS('List of Wind Projects'!$N:$N,"&gt;="&amp;'Nationwide Juxtaposition'!M3,'List of Wind Projects'!$N:$N,"&lt;="&amp;'Nationwide Juxtaposition'!M4)</f>
        <v>1</v>
      </c>
      <c r="N10" s="51">
        <f>COUNTIFS('List of Wind Projects'!$N:$N,"&gt;="&amp;'Nationwide Juxtaposition'!N3,'List of Wind Projects'!$N:$N,"&lt;="&amp;'Nationwide Juxtaposition'!N4)</f>
        <v>0</v>
      </c>
      <c r="O10" s="51">
        <f>COUNTIFS('List of Wind Projects'!$N:$N,"&gt;="&amp;'Nationwide Juxtaposition'!O3,'List of Wind Projects'!$N:$N,"&lt;="&amp;'Nationwide Juxtaposition'!O4)</f>
        <v>2</v>
      </c>
      <c r="P10" s="51">
        <f>COUNTIFS('List of Wind Projects'!$N:$N,"&gt;="&amp;'Nationwide Juxtaposition'!P3,'List of Wind Projects'!$N:$N,"&lt;="&amp;'Nationwide Juxtaposition'!P4)</f>
        <v>0</v>
      </c>
      <c r="Q10" s="52">
        <f>COUNTIFS(Tabela1[[#All],[Date of connection agreement concluding]],"&lt;&gt;"&amp;"-")</f>
        <v>5</v>
      </c>
      <c r="R10" s="96"/>
      <c r="S10" s="16"/>
      <c r="T10" s="16"/>
      <c r="U10" s="16"/>
    </row>
    <row r="11" spans="1:21" s="17" customFormat="1" ht="16.5" thickBot="1" x14ac:dyDescent="0.3">
      <c r="A11" s="16"/>
      <c r="B11" s="57"/>
      <c r="C11" s="100"/>
      <c r="D11" s="62" t="s">
        <v>99</v>
      </c>
      <c r="E11" s="63">
        <f>SUMIFS('List of Wind Projects'!$I:$I,'List of Wind Projects'!$N:$N,"&gt;="&amp;'Nationwide Juxtaposition'!E3,'List of Wind Projects'!$N:$N,"&lt;="&amp;'Nationwide Juxtaposition'!E4)/1000</f>
        <v>0</v>
      </c>
      <c r="F11" s="63">
        <f>SUMIFS('List of Wind Projects'!$I:$I,'List of Wind Projects'!$N:$N,"&gt;="&amp;'Nationwide Juxtaposition'!F3,'List of Wind Projects'!$N:$N,"&lt;="&amp;'Nationwide Juxtaposition'!F4)/1000</f>
        <v>0</v>
      </c>
      <c r="G11" s="63">
        <f>SUMIFS('List of Wind Projects'!$I:$I,'List of Wind Projects'!$N:$N,"&gt;="&amp;'Nationwide Juxtaposition'!G3,'List of Wind Projects'!$N:$N,"&lt;="&amp;'Nationwide Juxtaposition'!G4)/1000</f>
        <v>0</v>
      </c>
      <c r="H11" s="63">
        <f>SUMIFS('List of Wind Projects'!$I:$I,'List of Wind Projects'!$N:$N,"&gt;="&amp;'Nationwide Juxtaposition'!H3,'List of Wind Projects'!$N:$N,"&lt;="&amp;'Nationwide Juxtaposition'!H4)/1000</f>
        <v>0.22500000000000001</v>
      </c>
      <c r="I11" s="63">
        <f>SUMIFS('List of Wind Projects'!$I:$I,'List of Wind Projects'!$N:$N,"&gt;="&amp;'Nationwide Juxtaposition'!I3,'List of Wind Projects'!$N:$N,"&lt;="&amp;'Nationwide Juxtaposition'!I4)/1000</f>
        <v>4</v>
      </c>
      <c r="J11" s="63">
        <f>SUMIFS('List of Wind Projects'!$I:$I,'List of Wind Projects'!$N:$N,"&gt;="&amp;'Nationwide Juxtaposition'!J3,'List of Wind Projects'!$N:$N,"&lt;="&amp;'Nationwide Juxtaposition'!J4)/1000</f>
        <v>0</v>
      </c>
      <c r="K11" s="63">
        <f>SUMIFS('List of Wind Projects'!$I:$I,'List of Wind Projects'!$N:$N,"&gt;="&amp;'Nationwide Juxtaposition'!K3,'List of Wind Projects'!$N:$N,"&lt;="&amp;'Nationwide Juxtaposition'!K4)/1000</f>
        <v>0</v>
      </c>
      <c r="L11" s="63">
        <f>SUMIFS('List of Wind Projects'!$I:$I,'List of Wind Projects'!$N:$N,"&gt;="&amp;'Nationwide Juxtaposition'!L3,'List of Wind Projects'!$N:$N,"&lt;="&amp;'Nationwide Juxtaposition'!L4)/1000</f>
        <v>0</v>
      </c>
      <c r="M11" s="63">
        <f>SUMIFS('List of Wind Projects'!$I:$I,'List of Wind Projects'!$N:$N,"&gt;="&amp;'Nationwide Juxtaposition'!M3,'List of Wind Projects'!$N:$N,"&lt;="&amp;'Nationwide Juxtaposition'!M4)/1000</f>
        <v>31.1</v>
      </c>
      <c r="N11" s="63">
        <f>SUMIFS('List of Wind Projects'!$I:$I,'List of Wind Projects'!$N:$N,"&gt;="&amp;'Nationwide Juxtaposition'!N3,'List of Wind Projects'!$N:$N,"&lt;="&amp;'Nationwide Juxtaposition'!N4)/1000</f>
        <v>0</v>
      </c>
      <c r="O11" s="63">
        <f>SUMIFS('List of Wind Projects'!$I:$I,'List of Wind Projects'!$N:$N,"&gt;="&amp;'Nationwide Juxtaposition'!O3,'List of Wind Projects'!$N:$N,"&lt;="&amp;'Nationwide Juxtaposition'!O4)/1000</f>
        <v>54</v>
      </c>
      <c r="P11" s="63">
        <f>SUMIFS('List of Wind Projects'!$I:$I,'List of Wind Projects'!$N:$N,"&gt;="&amp;'Nationwide Juxtaposition'!P3,'List of Wind Projects'!$N:$N,"&lt;="&amp;'Nationwide Juxtaposition'!P4)/1000</f>
        <v>0</v>
      </c>
      <c r="Q11" s="116">
        <f>SUMIFS('List of Wind Projects'!$I:$I,'List of Wind Projects'!$N:$N,"&lt;&gt;"&amp;"-")/1000</f>
        <v>89.325000000000003</v>
      </c>
      <c r="R11" s="96" t="s">
        <v>26</v>
      </c>
      <c r="S11" s="16"/>
      <c r="T11" s="16"/>
      <c r="U11" s="16"/>
    </row>
    <row r="12" spans="1:21" s="17" customFormat="1" ht="15" x14ac:dyDescent="0.25">
      <c r="A12" s="16"/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8"/>
      <c r="N12" s="58"/>
      <c r="O12" s="58"/>
      <c r="P12" s="58"/>
      <c r="Q12" s="57"/>
      <c r="R12" s="57"/>
      <c r="S12" s="16"/>
    </row>
    <row r="13" spans="1:21" s="17" customFormat="1" ht="15" x14ac:dyDescent="0.25">
      <c r="A13" s="16"/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16"/>
    </row>
    <row r="14" spans="1:21" s="17" customFormat="1" ht="15" x14ac:dyDescent="0.25">
      <c r="A14" s="16"/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57"/>
      <c r="R14" s="57"/>
      <c r="S14" s="16"/>
    </row>
    <row r="15" spans="1:21" s="17" customFormat="1" ht="15" x14ac:dyDescent="0.25">
      <c r="A15" s="16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16"/>
    </row>
    <row r="16" spans="1:21" s="17" customFormat="1" ht="15" x14ac:dyDescent="0.25">
      <c r="A16" s="16"/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65"/>
      <c r="O16" s="65"/>
      <c r="P16" s="65"/>
      <c r="Q16" s="57"/>
      <c r="R16" s="57"/>
      <c r="S16" s="16"/>
    </row>
    <row r="17" spans="1:19" s="17" customFormat="1" ht="15" x14ac:dyDescent="0.25">
      <c r="A17" s="16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57"/>
      <c r="R17" s="57"/>
      <c r="S17" s="16"/>
    </row>
    <row r="18" spans="1:19" s="17" customFormat="1" ht="15" x14ac:dyDescent="0.25">
      <c r="A18" s="16"/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57"/>
      <c r="R18" s="57"/>
      <c r="S18" s="16"/>
    </row>
    <row r="19" spans="1:19" s="17" customFormat="1" ht="15" x14ac:dyDescent="0.25">
      <c r="A19" s="16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16"/>
    </row>
    <row r="20" spans="1:19" s="17" customFormat="1" ht="15" x14ac:dyDescent="0.25">
      <c r="A20" s="16"/>
      <c r="B20" s="57"/>
      <c r="C20" s="57"/>
      <c r="D20" s="57"/>
      <c r="E20" s="57"/>
      <c r="F20" s="57"/>
      <c r="G20" s="58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16"/>
    </row>
    <row r="21" spans="1:19" s="17" customFormat="1" ht="15" x14ac:dyDescent="0.25">
      <c r="A21" s="16"/>
      <c r="B21" s="57"/>
      <c r="C21" s="57"/>
      <c r="D21" s="57"/>
      <c r="E21" s="57"/>
      <c r="F21" s="57"/>
      <c r="G21" s="66"/>
      <c r="H21" s="67"/>
      <c r="I21" s="57"/>
      <c r="J21" s="58"/>
      <c r="K21" s="57"/>
      <c r="L21" s="57"/>
      <c r="M21" s="57"/>
      <c r="N21" s="57"/>
      <c r="O21" s="57"/>
      <c r="P21" s="57"/>
      <c r="Q21" s="57"/>
      <c r="R21" s="57"/>
      <c r="S21" s="16"/>
    </row>
    <row r="22" spans="1:19" s="17" customFormat="1" ht="15" x14ac:dyDescent="0.25">
      <c r="A22" s="16"/>
      <c r="B22" s="57"/>
      <c r="C22" s="57"/>
      <c r="D22" s="57"/>
      <c r="E22" s="57"/>
      <c r="F22" s="57"/>
      <c r="G22" s="66"/>
      <c r="H22" s="67"/>
      <c r="I22" s="57"/>
      <c r="J22" s="66"/>
      <c r="K22" s="57"/>
      <c r="L22" s="57"/>
      <c r="M22" s="57"/>
      <c r="N22" s="57"/>
      <c r="O22" s="57"/>
      <c r="P22" s="57"/>
      <c r="Q22" s="57"/>
      <c r="R22" s="57"/>
      <c r="S22" s="16"/>
    </row>
    <row r="23" spans="1:19" s="17" customFormat="1" ht="15" x14ac:dyDescent="0.25">
      <c r="A23" s="16"/>
      <c r="B23" s="57"/>
      <c r="C23" s="57"/>
      <c r="D23" s="57"/>
      <c r="E23" s="57"/>
      <c r="F23" s="57"/>
      <c r="G23" s="66"/>
      <c r="H23" s="67"/>
      <c r="I23" s="57"/>
      <c r="J23" s="66"/>
      <c r="K23" s="57"/>
      <c r="L23" s="57"/>
      <c r="M23" s="68"/>
      <c r="N23" s="68"/>
      <c r="O23" s="68"/>
      <c r="P23" s="68"/>
      <c r="Q23" s="68"/>
      <c r="R23" s="57"/>
      <c r="S23" s="16"/>
    </row>
    <row r="24" spans="1:19" s="17" customFormat="1" ht="41.25" customHeight="1" x14ac:dyDescent="0.25">
      <c r="A24" s="16"/>
      <c r="B24" s="57"/>
      <c r="C24" s="57"/>
      <c r="D24" s="57"/>
      <c r="E24" s="57"/>
      <c r="F24" s="57"/>
      <c r="G24" s="66"/>
      <c r="H24" s="67"/>
      <c r="I24" s="57"/>
      <c r="J24" s="66"/>
      <c r="K24" s="57"/>
      <c r="L24" s="57"/>
      <c r="M24" s="68"/>
      <c r="N24" s="68"/>
      <c r="O24" s="68"/>
      <c r="P24" s="68"/>
      <c r="Q24" s="69"/>
      <c r="R24" s="57"/>
      <c r="S24" s="16"/>
    </row>
    <row r="25" spans="1:19" s="17" customFormat="1" ht="15" x14ac:dyDescent="0.25">
      <c r="A25" s="16"/>
      <c r="B25" s="57"/>
      <c r="C25" s="57"/>
      <c r="D25" s="57"/>
      <c r="E25" s="57"/>
      <c r="F25" s="57"/>
      <c r="G25" s="66"/>
      <c r="H25" s="67"/>
      <c r="I25" s="57"/>
      <c r="J25" s="66"/>
      <c r="K25" s="57"/>
      <c r="L25" s="57"/>
      <c r="M25" s="68"/>
      <c r="N25" s="68"/>
      <c r="O25" s="68"/>
      <c r="P25" s="68"/>
      <c r="Q25" s="71"/>
      <c r="R25" s="57"/>
      <c r="S25" s="16"/>
    </row>
    <row r="26" spans="1:19" s="17" customFormat="1" ht="15" x14ac:dyDescent="0.25">
      <c r="A26" s="16"/>
      <c r="B26" s="57"/>
      <c r="C26" s="57"/>
      <c r="D26" s="57"/>
      <c r="E26" s="57"/>
      <c r="F26" s="57"/>
      <c r="G26" s="66"/>
      <c r="H26" s="57"/>
      <c r="I26" s="57"/>
      <c r="J26" s="66"/>
      <c r="K26" s="57"/>
      <c r="L26" s="57"/>
      <c r="M26" s="68"/>
      <c r="N26" s="68"/>
      <c r="O26" s="68"/>
      <c r="P26" s="68"/>
      <c r="Q26" s="71"/>
      <c r="R26" s="57"/>
      <c r="S26" s="16"/>
    </row>
    <row r="27" spans="1:19" s="17" customFormat="1" ht="15" x14ac:dyDescent="0.25">
      <c r="A27" s="16"/>
      <c r="B27" s="57"/>
      <c r="C27" s="57"/>
      <c r="D27" s="57"/>
      <c r="E27" s="57"/>
      <c r="F27" s="57"/>
      <c r="G27" s="57"/>
      <c r="H27" s="57"/>
      <c r="I27" s="57"/>
      <c r="J27" s="66"/>
      <c r="K27" s="57"/>
      <c r="L27" s="57"/>
      <c r="M27" s="68"/>
      <c r="N27" s="68"/>
      <c r="O27" s="68"/>
      <c r="P27" s="68"/>
      <c r="Q27" s="71"/>
      <c r="R27" s="57"/>
      <c r="S27" s="16"/>
    </row>
    <row r="28" spans="1:19" s="17" customFormat="1" ht="15" x14ac:dyDescent="0.25">
      <c r="A28" s="16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68"/>
      <c r="N28" s="68"/>
      <c r="O28" s="68"/>
      <c r="P28" s="68"/>
      <c r="Q28" s="71"/>
      <c r="R28" s="57"/>
      <c r="S28" s="16"/>
    </row>
    <row r="29" spans="1:19" s="17" customFormat="1" ht="15" x14ac:dyDescent="0.25">
      <c r="A29" s="16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68"/>
      <c r="N29" s="68"/>
      <c r="O29" s="68"/>
      <c r="P29" s="68"/>
      <c r="Q29" s="71"/>
      <c r="R29" s="57"/>
      <c r="S29" s="16"/>
    </row>
    <row r="30" spans="1:19" s="17" customFormat="1" ht="15" x14ac:dyDescent="0.25">
      <c r="A30" s="16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72"/>
      <c r="N30" s="72"/>
      <c r="O30" s="72"/>
      <c r="P30" s="72"/>
      <c r="Q30" s="73"/>
      <c r="R30" s="57"/>
      <c r="S30" s="16"/>
    </row>
    <row r="31" spans="1:19" s="17" customFormat="1" ht="15" x14ac:dyDescent="0.25">
      <c r="A31" s="16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8"/>
      <c r="N31" s="58"/>
      <c r="O31" s="58"/>
      <c r="P31" s="58"/>
      <c r="Q31" s="64"/>
      <c r="R31" s="57"/>
      <c r="S31" s="16"/>
    </row>
    <row r="32" spans="1:19" s="17" customFormat="1" ht="15" x14ac:dyDescent="0.25">
      <c r="A32" s="16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16"/>
    </row>
    <row r="33" spans="1:19" s="17" customFormat="1" ht="15" x14ac:dyDescent="0.25">
      <c r="A33" s="16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16"/>
    </row>
    <row r="34" spans="1:19" s="17" customFormat="1" ht="15" x14ac:dyDescent="0.25">
      <c r="A34" s="16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74"/>
      <c r="R34" s="57"/>
      <c r="S34" s="16"/>
    </row>
    <row r="35" spans="1:19" s="17" customFormat="1" ht="15" x14ac:dyDescent="0.25">
      <c r="A35" s="16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16"/>
    </row>
    <row r="36" spans="1:19" s="17" customFormat="1" ht="15" x14ac:dyDescent="0.25">
      <c r="A36" s="16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16"/>
    </row>
    <row r="37" spans="1:19" s="17" customFormat="1" ht="18.75" x14ac:dyDescent="0.25">
      <c r="A37" s="16"/>
      <c r="B37" s="57"/>
      <c r="C37" s="57"/>
      <c r="D37" s="57"/>
      <c r="E37" s="57"/>
      <c r="F37" s="57"/>
      <c r="G37" s="57"/>
      <c r="H37" s="57"/>
      <c r="I37" s="57"/>
      <c r="J37" s="57"/>
      <c r="K37" s="75"/>
      <c r="L37" s="75"/>
      <c r="M37" s="75"/>
      <c r="N37" s="75"/>
      <c r="O37" s="75"/>
      <c r="P37" s="75"/>
      <c r="Q37" s="75"/>
      <c r="R37" s="75"/>
      <c r="S37" s="16"/>
    </row>
    <row r="38" spans="1:19" s="17" customFormat="1" ht="15" x14ac:dyDescent="0.25">
      <c r="A38" s="16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16"/>
    </row>
    <row r="39" spans="1:19" s="17" customFormat="1" ht="15" x14ac:dyDescent="0.25">
      <c r="A39" s="16"/>
      <c r="B39" s="57"/>
      <c r="C39" s="57"/>
      <c r="D39" s="57"/>
      <c r="E39" s="57"/>
      <c r="F39" s="57"/>
      <c r="G39" s="57"/>
      <c r="H39" s="57"/>
      <c r="I39" s="57"/>
      <c r="J39" s="57"/>
      <c r="K39" s="59"/>
      <c r="L39" s="59"/>
      <c r="M39" s="59"/>
      <c r="N39" s="59"/>
      <c r="O39" s="59"/>
      <c r="P39" s="59"/>
      <c r="Q39" s="59"/>
      <c r="R39" s="57"/>
      <c r="S39" s="16"/>
    </row>
    <row r="40" spans="1:19" s="17" customFormat="1" ht="15" x14ac:dyDescent="0.25">
      <c r="A40" s="16"/>
      <c r="B40" s="57"/>
      <c r="C40" s="57"/>
      <c r="D40" s="57"/>
      <c r="E40" s="57"/>
      <c r="F40" s="57"/>
      <c r="G40" s="57"/>
      <c r="H40" s="57"/>
      <c r="I40" s="57"/>
      <c r="J40" s="57"/>
      <c r="K40" s="59"/>
      <c r="L40" s="59"/>
      <c r="M40" s="59"/>
      <c r="N40" s="59"/>
      <c r="O40" s="59"/>
      <c r="P40" s="59"/>
      <c r="Q40" s="59"/>
      <c r="R40" s="57"/>
      <c r="S40" s="16"/>
    </row>
    <row r="41" spans="1:19" s="17" customFormat="1" ht="15" x14ac:dyDescent="0.25">
      <c r="A41" s="16"/>
      <c r="B41" s="57"/>
      <c r="C41" s="57"/>
      <c r="D41" s="57"/>
      <c r="E41" s="57"/>
      <c r="F41" s="57"/>
      <c r="G41" s="57"/>
      <c r="H41" s="57"/>
      <c r="I41" s="57"/>
      <c r="J41" s="57"/>
      <c r="K41" s="76"/>
      <c r="L41" s="76"/>
      <c r="M41" s="76"/>
      <c r="N41" s="76"/>
      <c r="O41" s="76"/>
      <c r="P41" s="76"/>
      <c r="Q41" s="76"/>
      <c r="R41" s="57"/>
      <c r="S41" s="16"/>
    </row>
    <row r="42" spans="1:19" s="17" customFormat="1" ht="15" x14ac:dyDescent="0.25">
      <c r="A42" s="16"/>
      <c r="B42" s="57"/>
      <c r="C42" s="57"/>
      <c r="D42" s="57"/>
      <c r="E42" s="57"/>
      <c r="F42" s="57"/>
      <c r="G42" s="57"/>
      <c r="H42" s="57"/>
      <c r="I42" s="57"/>
      <c r="J42" s="57"/>
      <c r="K42" s="77"/>
      <c r="L42" s="77"/>
      <c r="M42" s="77"/>
      <c r="N42" s="77"/>
      <c r="O42" s="77"/>
      <c r="P42" s="77"/>
      <c r="Q42" s="77"/>
      <c r="R42" s="57"/>
      <c r="S42" s="16"/>
    </row>
    <row r="43" spans="1:19" s="17" customFormat="1" ht="15" x14ac:dyDescent="0.25">
      <c r="A43" s="16"/>
      <c r="B43" s="57"/>
      <c r="C43" s="57"/>
      <c r="D43" s="57"/>
      <c r="E43" s="57"/>
      <c r="F43" s="57"/>
      <c r="G43" s="57"/>
      <c r="H43" s="57"/>
      <c r="I43" s="57"/>
      <c r="J43" s="57"/>
      <c r="K43" s="70"/>
      <c r="L43" s="70"/>
      <c r="M43" s="70"/>
      <c r="N43" s="70"/>
      <c r="O43" s="70"/>
      <c r="P43" s="70"/>
      <c r="Q43" s="70"/>
      <c r="R43" s="57"/>
      <c r="S43" s="16"/>
    </row>
    <row r="44" spans="1:19" s="17" customFormat="1" ht="15" x14ac:dyDescent="0.25">
      <c r="A44" s="16"/>
      <c r="B44" s="57"/>
      <c r="C44" s="57"/>
      <c r="D44" s="57"/>
      <c r="E44" s="57"/>
      <c r="F44" s="57"/>
      <c r="G44" s="57"/>
      <c r="H44" s="57"/>
      <c r="I44" s="57"/>
      <c r="J44" s="57"/>
      <c r="K44" s="77"/>
      <c r="L44" s="77"/>
      <c r="M44" s="77"/>
      <c r="N44" s="77"/>
      <c r="O44" s="77"/>
      <c r="P44" s="77"/>
      <c r="Q44" s="77"/>
      <c r="R44" s="57"/>
      <c r="S44" s="16"/>
    </row>
    <row r="45" spans="1:19" s="17" customFormat="1" ht="15" x14ac:dyDescent="0.25">
      <c r="A45" s="16"/>
      <c r="B45" s="57"/>
      <c r="C45" s="57"/>
      <c r="D45" s="57"/>
      <c r="E45" s="57"/>
      <c r="F45" s="57"/>
      <c r="G45" s="57"/>
      <c r="H45" s="57"/>
      <c r="I45" s="57"/>
      <c r="J45" s="57"/>
      <c r="K45" s="77"/>
      <c r="L45" s="77"/>
      <c r="M45" s="77"/>
      <c r="N45" s="77"/>
      <c r="O45" s="77"/>
      <c r="P45" s="77"/>
      <c r="Q45" s="77"/>
      <c r="R45" s="57"/>
      <c r="S45" s="16"/>
    </row>
    <row r="46" spans="1:19" s="17" customFormat="1" ht="15" x14ac:dyDescent="0.25">
      <c r="A46" s="16"/>
      <c r="B46" s="57"/>
      <c r="C46" s="57"/>
      <c r="D46" s="57"/>
      <c r="E46" s="57"/>
      <c r="F46" s="57"/>
      <c r="G46" s="57"/>
      <c r="H46" s="57"/>
      <c r="I46" s="57"/>
      <c r="J46" s="57"/>
      <c r="K46" s="77"/>
      <c r="L46" s="77"/>
      <c r="M46" s="77"/>
      <c r="N46" s="77"/>
      <c r="O46" s="77"/>
      <c r="P46" s="77"/>
      <c r="Q46" s="77"/>
      <c r="R46" s="57"/>
      <c r="S46" s="16"/>
    </row>
    <row r="47" spans="1:19" s="17" customFormat="1" ht="15" x14ac:dyDescent="0.25">
      <c r="A47" s="16"/>
      <c r="B47" s="57"/>
      <c r="C47" s="57"/>
      <c r="D47" s="57"/>
      <c r="E47" s="57"/>
      <c r="F47" s="57"/>
      <c r="G47" s="57"/>
      <c r="H47" s="57"/>
      <c r="I47" s="57"/>
      <c r="J47" s="57"/>
      <c r="K47" s="77"/>
      <c r="L47" s="77"/>
      <c r="M47" s="77"/>
      <c r="N47" s="77"/>
      <c r="O47" s="77"/>
      <c r="P47" s="77"/>
      <c r="Q47" s="77"/>
      <c r="R47" s="57"/>
      <c r="S47" s="16"/>
    </row>
    <row r="48" spans="1:19" s="17" customFormat="1" ht="15" x14ac:dyDescent="0.25">
      <c r="A48" s="16"/>
      <c r="B48" s="57"/>
      <c r="C48" s="57"/>
      <c r="D48" s="57"/>
      <c r="E48" s="57"/>
      <c r="F48" s="57"/>
      <c r="G48" s="57"/>
      <c r="H48" s="57"/>
      <c r="I48" s="57"/>
      <c r="J48" s="57"/>
      <c r="K48" s="77"/>
      <c r="L48" s="77"/>
      <c r="M48" s="77"/>
      <c r="N48" s="77"/>
      <c r="O48" s="77"/>
      <c r="P48" s="77"/>
      <c r="Q48" s="77"/>
      <c r="R48" s="57"/>
      <c r="S48" s="16"/>
    </row>
    <row r="49" spans="1:19" s="17" customFormat="1" ht="20.25" thickBot="1" x14ac:dyDescent="0.35">
      <c r="A49" s="16"/>
      <c r="B49" s="57"/>
      <c r="C49" s="78" t="s">
        <v>104</v>
      </c>
      <c r="D49" s="78"/>
      <c r="E49" s="57"/>
      <c r="F49" s="57"/>
      <c r="G49" s="57"/>
      <c r="H49" s="57"/>
      <c r="I49" s="57"/>
      <c r="J49" s="57"/>
      <c r="K49" s="77"/>
      <c r="L49" s="77"/>
      <c r="M49" s="77"/>
      <c r="N49" s="77"/>
      <c r="O49" s="77"/>
      <c r="P49" s="77"/>
      <c r="Q49" s="77"/>
      <c r="R49" s="57"/>
      <c r="S49" s="16"/>
    </row>
    <row r="50" spans="1:19" s="17" customFormat="1" ht="16.5" thickTop="1" thickBot="1" x14ac:dyDescent="0.3">
      <c r="A50" s="16"/>
      <c r="B50" s="57"/>
      <c r="C50" s="79" t="s">
        <v>105</v>
      </c>
      <c r="D50" s="79"/>
      <c r="E50" s="57"/>
      <c r="F50" s="80"/>
      <c r="G50" s="81"/>
      <c r="H50" s="57"/>
      <c r="I50" s="57"/>
      <c r="J50" s="57"/>
      <c r="K50" s="77"/>
      <c r="L50" s="77"/>
      <c r="M50" s="77"/>
      <c r="N50" s="77"/>
      <c r="O50" s="77"/>
      <c r="P50" s="77"/>
      <c r="Q50" s="77"/>
      <c r="R50" s="57"/>
      <c r="S50" s="16"/>
    </row>
    <row r="51" spans="1:19" s="17" customFormat="1" ht="30" x14ac:dyDescent="0.25">
      <c r="A51" s="16"/>
      <c r="B51" s="57"/>
      <c r="C51" s="82" t="s">
        <v>106</v>
      </c>
      <c r="D51" s="82" t="s">
        <v>107</v>
      </c>
      <c r="E51" s="82" t="s">
        <v>108</v>
      </c>
      <c r="F51" s="83"/>
      <c r="G51" s="57"/>
      <c r="H51" s="57"/>
      <c r="I51" s="57"/>
      <c r="J51" s="77"/>
      <c r="K51" s="77"/>
      <c r="L51" s="77"/>
      <c r="M51" s="77"/>
      <c r="N51" s="77"/>
      <c r="O51" s="77"/>
      <c r="P51" s="77"/>
      <c r="Q51" s="57"/>
      <c r="R51" s="57"/>
      <c r="S51" s="16"/>
    </row>
    <row r="52" spans="1:19" s="17" customFormat="1" ht="15" x14ac:dyDescent="0.25">
      <c r="A52" s="16"/>
      <c r="B52" s="57"/>
      <c r="C52" s="55">
        <f>Q10</f>
        <v>5</v>
      </c>
      <c r="D52" s="55">
        <f>Q8</f>
        <v>3</v>
      </c>
      <c r="E52" s="55">
        <f>Q6</f>
        <v>3</v>
      </c>
      <c r="F52" s="84" t="s">
        <v>109</v>
      </c>
      <c r="G52" s="57"/>
      <c r="H52" s="57"/>
      <c r="I52" s="57"/>
      <c r="J52" s="77"/>
      <c r="K52" s="77"/>
      <c r="L52" s="77"/>
      <c r="M52" s="77"/>
      <c r="N52" s="77"/>
      <c r="O52" s="77"/>
      <c r="P52" s="77"/>
      <c r="Q52" s="57"/>
      <c r="R52" s="57"/>
      <c r="S52" s="16"/>
    </row>
    <row r="53" spans="1:19" s="17" customFormat="1" ht="15" x14ac:dyDescent="0.25">
      <c r="A53" s="16"/>
      <c r="B53" s="57"/>
      <c r="C53" s="56">
        <f>Q11</f>
        <v>89.325000000000003</v>
      </c>
      <c r="D53" s="56">
        <f>Q9</f>
        <v>83.325000000000003</v>
      </c>
      <c r="E53" s="56">
        <f>Q7</f>
        <v>31.1</v>
      </c>
      <c r="F53" s="84" t="s">
        <v>26</v>
      </c>
      <c r="G53" s="57"/>
      <c r="H53" s="57"/>
      <c r="I53" s="57"/>
      <c r="J53" s="77"/>
      <c r="K53" s="77"/>
      <c r="L53" s="77"/>
      <c r="M53" s="77"/>
      <c r="N53" s="77"/>
      <c r="O53" s="77"/>
      <c r="P53" s="77"/>
      <c r="Q53" s="57"/>
      <c r="R53" s="57"/>
      <c r="S53" s="16"/>
    </row>
    <row r="54" spans="1:19" s="17" customFormat="1" ht="15" x14ac:dyDescent="0.25">
      <c r="A54" s="16"/>
      <c r="B54" s="57"/>
      <c r="C54" s="53">
        <f>C52/$C$52</f>
        <v>1</v>
      </c>
      <c r="D54" s="53">
        <f>D52/$C$52</f>
        <v>0.6</v>
      </c>
      <c r="E54" s="53">
        <f>E52/$C$52</f>
        <v>0.6</v>
      </c>
      <c r="F54" s="84" t="s">
        <v>110</v>
      </c>
      <c r="G54" s="57"/>
      <c r="H54" s="57"/>
      <c r="I54" s="57"/>
      <c r="J54" s="77"/>
      <c r="K54" s="77"/>
      <c r="L54" s="77"/>
      <c r="M54" s="77"/>
      <c r="N54" s="77"/>
      <c r="O54" s="77"/>
      <c r="P54" s="77"/>
      <c r="Q54" s="57"/>
      <c r="R54" s="57"/>
      <c r="S54" s="16"/>
    </row>
    <row r="55" spans="1:19" s="17" customFormat="1" ht="15" x14ac:dyDescent="0.25">
      <c r="A55" s="16"/>
      <c r="B55" s="57"/>
      <c r="C55" s="54">
        <f>C53/$C$53</f>
        <v>1</v>
      </c>
      <c r="D55" s="54">
        <f>D53/$C$53</f>
        <v>0.93282955499580189</v>
      </c>
      <c r="E55" s="54">
        <f>E53/$C$53</f>
        <v>0.34816680660509375</v>
      </c>
      <c r="F55" s="84" t="s">
        <v>111</v>
      </c>
      <c r="G55" s="57"/>
      <c r="H55" s="57"/>
      <c r="I55" s="57"/>
      <c r="J55" s="77"/>
      <c r="K55" s="77"/>
      <c r="L55" s="77"/>
      <c r="M55" s="77"/>
      <c r="N55" s="77"/>
      <c r="O55" s="77"/>
      <c r="P55" s="77"/>
      <c r="Q55" s="57"/>
      <c r="R55" s="57"/>
      <c r="S55" s="16"/>
    </row>
    <row r="56" spans="1:19" s="17" customFormat="1" ht="15" x14ac:dyDescent="0.25">
      <c r="A56" s="16"/>
      <c r="B56" s="57"/>
      <c r="C56" s="57"/>
      <c r="D56" s="57"/>
      <c r="E56" s="57"/>
      <c r="F56" s="57"/>
      <c r="G56" s="57"/>
      <c r="H56" s="57"/>
      <c r="I56" s="57"/>
      <c r="J56" s="57"/>
      <c r="K56" s="77"/>
      <c r="L56" s="77"/>
      <c r="M56" s="77"/>
      <c r="N56" s="77"/>
      <c r="O56" s="77"/>
      <c r="P56" s="77"/>
      <c r="Q56" s="77"/>
      <c r="R56" s="57"/>
      <c r="S56" s="16"/>
    </row>
    <row r="57" spans="1:19" s="17" customFormat="1" ht="15" x14ac:dyDescent="0.25">
      <c r="A57" s="16"/>
      <c r="B57" s="57"/>
      <c r="C57" s="57"/>
      <c r="D57" s="57"/>
      <c r="E57" s="57"/>
      <c r="F57" s="57"/>
      <c r="G57" s="57"/>
      <c r="H57" s="57"/>
      <c r="I57" s="57"/>
      <c r="J57" s="57"/>
      <c r="K57" s="77"/>
      <c r="L57" s="77"/>
      <c r="M57" s="77"/>
      <c r="N57" s="77"/>
      <c r="O57" s="77"/>
      <c r="P57" s="77"/>
      <c r="Q57" s="77"/>
      <c r="R57" s="57"/>
      <c r="S57" s="16"/>
    </row>
    <row r="58" spans="1:19" s="17" customFormat="1" ht="15" x14ac:dyDescent="0.25">
      <c r="A58" s="16"/>
      <c r="B58" s="57"/>
      <c r="C58" s="57"/>
      <c r="D58" s="57"/>
      <c r="E58" s="57"/>
      <c r="F58" s="57"/>
      <c r="G58" s="57"/>
      <c r="H58" s="57"/>
      <c r="I58" s="57"/>
      <c r="J58" s="57"/>
      <c r="K58" s="77"/>
      <c r="L58" s="77"/>
      <c r="M58" s="77"/>
      <c r="N58" s="77"/>
      <c r="O58" s="77"/>
      <c r="P58" s="77"/>
      <c r="Q58" s="77"/>
      <c r="R58" s="57"/>
      <c r="S58" s="16"/>
    </row>
    <row r="59" spans="1:19" s="17" customFormat="1" ht="15" x14ac:dyDescent="0.25">
      <c r="A59" s="16"/>
      <c r="B59" s="57"/>
      <c r="C59" s="57"/>
      <c r="D59" s="57"/>
      <c r="E59" s="57"/>
      <c r="F59" s="57"/>
      <c r="G59" s="57"/>
      <c r="H59" s="57"/>
      <c r="I59" s="57"/>
      <c r="J59" s="57"/>
      <c r="K59" s="77"/>
      <c r="L59" s="77"/>
      <c r="M59" s="77"/>
      <c r="N59" s="77"/>
      <c r="O59" s="77"/>
      <c r="P59" s="77"/>
      <c r="Q59" s="77"/>
      <c r="R59" s="57"/>
      <c r="S59" s="16"/>
    </row>
    <row r="60" spans="1:19" s="17" customFormat="1" ht="15" x14ac:dyDescent="0.25">
      <c r="A60" s="16"/>
      <c r="B60" s="57"/>
      <c r="C60" s="57"/>
      <c r="D60" s="57"/>
      <c r="E60" s="57"/>
      <c r="F60" s="57"/>
      <c r="G60" s="57"/>
      <c r="H60" s="57"/>
      <c r="I60" s="57"/>
      <c r="J60" s="57"/>
      <c r="K60" s="77"/>
      <c r="L60" s="77"/>
      <c r="M60" s="77"/>
      <c r="N60" s="77"/>
      <c r="O60" s="77"/>
      <c r="P60" s="77"/>
      <c r="Q60" s="77"/>
      <c r="R60" s="57"/>
      <c r="S60" s="16"/>
    </row>
    <row r="61" spans="1:19" s="17" customFormat="1" ht="15" x14ac:dyDescent="0.25">
      <c r="A61" s="16"/>
      <c r="B61" s="57"/>
      <c r="C61" s="57"/>
      <c r="D61" s="57"/>
      <c r="E61" s="57"/>
      <c r="F61" s="57"/>
      <c r="G61" s="57"/>
      <c r="H61" s="57"/>
      <c r="I61" s="57"/>
      <c r="J61" s="57"/>
      <c r="K61" s="77"/>
      <c r="L61" s="77"/>
      <c r="M61" s="77"/>
      <c r="N61" s="77"/>
      <c r="O61" s="77"/>
      <c r="P61" s="77"/>
      <c r="Q61" s="77"/>
      <c r="R61" s="57"/>
      <c r="S61" s="16"/>
    </row>
    <row r="62" spans="1:19" s="17" customFormat="1" ht="15" x14ac:dyDescent="0.25">
      <c r="A62" s="16"/>
      <c r="B62" s="57"/>
      <c r="C62" s="57"/>
      <c r="D62" s="57"/>
      <c r="E62" s="57"/>
      <c r="F62" s="57"/>
      <c r="G62" s="57"/>
      <c r="H62" s="57"/>
      <c r="I62" s="57"/>
      <c r="J62" s="57"/>
      <c r="K62" s="70"/>
      <c r="L62" s="70"/>
      <c r="M62" s="70"/>
      <c r="N62" s="70"/>
      <c r="O62" s="70"/>
      <c r="P62" s="70"/>
      <c r="Q62" s="70"/>
      <c r="R62" s="57"/>
      <c r="S62" s="16"/>
    </row>
    <row r="63" spans="1:19" s="17" customFormat="1" ht="15" x14ac:dyDescent="0.25">
      <c r="A63" s="16"/>
      <c r="B63" s="57"/>
      <c r="C63" s="57"/>
      <c r="D63" s="57"/>
      <c r="E63" s="57"/>
      <c r="F63" s="57"/>
      <c r="G63" s="57"/>
      <c r="H63" s="57"/>
      <c r="I63" s="57"/>
      <c r="J63" s="57"/>
      <c r="K63" s="77"/>
      <c r="L63" s="77"/>
      <c r="M63" s="77"/>
      <c r="N63" s="77"/>
      <c r="O63" s="77"/>
      <c r="P63" s="77"/>
      <c r="Q63" s="77"/>
      <c r="R63" s="57"/>
      <c r="S63" s="16"/>
    </row>
    <row r="64" spans="1:19" s="17" customFormat="1" ht="15" x14ac:dyDescent="0.25">
      <c r="A64" s="16"/>
      <c r="B64" s="57"/>
      <c r="C64" s="57"/>
      <c r="D64" s="57"/>
      <c r="E64" s="57"/>
      <c r="F64" s="57"/>
      <c r="G64" s="57"/>
      <c r="H64" s="57"/>
      <c r="I64" s="57"/>
      <c r="J64" s="57"/>
      <c r="K64" s="77"/>
      <c r="L64" s="77"/>
      <c r="M64" s="77"/>
      <c r="N64" s="77"/>
      <c r="O64" s="77"/>
      <c r="P64" s="77"/>
      <c r="Q64" s="77"/>
      <c r="R64" s="57"/>
      <c r="S64" s="16"/>
    </row>
    <row r="65" spans="1:19" s="17" customFormat="1" ht="15" x14ac:dyDescent="0.25">
      <c r="A65" s="16"/>
      <c r="B65" s="57"/>
      <c r="C65" s="57"/>
      <c r="D65" s="57"/>
      <c r="E65" s="57"/>
      <c r="F65" s="57"/>
      <c r="G65" s="57"/>
      <c r="H65" s="57"/>
      <c r="I65" s="57"/>
      <c r="J65" s="57"/>
      <c r="K65" s="77"/>
      <c r="L65" s="77"/>
      <c r="M65" s="77"/>
      <c r="N65" s="77"/>
      <c r="O65" s="77"/>
      <c r="P65" s="77"/>
      <c r="Q65" s="77"/>
      <c r="R65" s="57"/>
      <c r="S65" s="16"/>
    </row>
    <row r="66" spans="1:19" s="17" customFormat="1" ht="15" x14ac:dyDescent="0.25">
      <c r="A66" s="16"/>
      <c r="B66" s="57"/>
      <c r="C66" s="57"/>
      <c r="D66" s="57"/>
      <c r="E66" s="57"/>
      <c r="F66" s="57"/>
      <c r="G66" s="57"/>
      <c r="H66" s="57"/>
      <c r="I66" s="57"/>
      <c r="J66" s="57"/>
      <c r="K66" s="77"/>
      <c r="L66" s="77"/>
      <c r="M66" s="77"/>
      <c r="N66" s="77"/>
      <c r="O66" s="77"/>
      <c r="P66" s="77"/>
      <c r="Q66" s="77"/>
      <c r="R66" s="57"/>
      <c r="S66" s="16"/>
    </row>
    <row r="67" spans="1:19" s="17" customFormat="1" ht="15" x14ac:dyDescent="0.25">
      <c r="A67" s="16"/>
      <c r="B67" s="57"/>
      <c r="C67" s="57"/>
      <c r="D67" s="57"/>
      <c r="E67" s="57"/>
      <c r="F67" s="57"/>
      <c r="G67" s="57"/>
      <c r="H67" s="57"/>
      <c r="I67" s="57"/>
      <c r="J67" s="57"/>
      <c r="K67" s="70"/>
      <c r="L67" s="70"/>
      <c r="M67" s="70"/>
      <c r="N67" s="70"/>
      <c r="O67" s="70"/>
      <c r="P67" s="70"/>
      <c r="Q67" s="70"/>
      <c r="R67" s="57"/>
      <c r="S67" s="16"/>
    </row>
    <row r="68" spans="1:19" s="17" customFormat="1" ht="15" x14ac:dyDescent="0.25">
      <c r="A68" s="16"/>
      <c r="B68" s="57"/>
      <c r="C68" s="57"/>
      <c r="D68" s="57"/>
      <c r="E68" s="57"/>
      <c r="F68" s="57"/>
      <c r="G68" s="57"/>
      <c r="H68" s="57"/>
      <c r="I68" s="57"/>
      <c r="J68" s="57"/>
      <c r="K68" s="77"/>
      <c r="L68" s="77"/>
      <c r="M68" s="77"/>
      <c r="N68" s="77"/>
      <c r="O68" s="77"/>
      <c r="P68" s="77"/>
      <c r="Q68" s="77"/>
      <c r="R68" s="57"/>
      <c r="S68" s="16"/>
    </row>
    <row r="69" spans="1:19" s="17" customFormat="1" ht="15" x14ac:dyDescent="0.25">
      <c r="A69" s="16"/>
      <c r="B69" s="57"/>
      <c r="C69" s="57"/>
      <c r="D69" s="57"/>
      <c r="E69" s="57"/>
      <c r="F69" s="57"/>
      <c r="G69" s="57"/>
      <c r="H69" s="57"/>
      <c r="I69" s="57"/>
      <c r="J69" s="57"/>
      <c r="K69" s="70"/>
      <c r="L69" s="70"/>
      <c r="M69" s="70"/>
      <c r="N69" s="70"/>
      <c r="O69" s="70"/>
      <c r="P69" s="70"/>
      <c r="Q69" s="70"/>
      <c r="R69" s="57"/>
      <c r="S69" s="16"/>
    </row>
    <row r="70" spans="1:19" s="17" customFormat="1" ht="15" x14ac:dyDescent="0.25">
      <c r="A70" s="16"/>
      <c r="B70" s="57"/>
      <c r="C70" s="49"/>
      <c r="D70" s="49"/>
      <c r="E70" s="49"/>
      <c r="F70" s="49"/>
      <c r="G70" s="49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16"/>
    </row>
    <row r="71" spans="1:19" s="17" customFormat="1" ht="14.25" customHeight="1" x14ac:dyDescent="0.25">
      <c r="A71" s="16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16"/>
    </row>
    <row r="72" spans="1:19" s="17" customFormat="1" ht="15" customHeight="1" x14ac:dyDescent="0.25">
      <c r="A72" s="16"/>
      <c r="B72" s="57"/>
      <c r="C72" s="49"/>
      <c r="D72" s="49"/>
      <c r="E72" s="49"/>
      <c r="F72" s="57"/>
      <c r="G72" s="174" t="s">
        <v>112</v>
      </c>
      <c r="H72" s="174"/>
      <c r="I72" s="49"/>
      <c r="J72" s="49"/>
      <c r="K72" s="174" t="s">
        <v>113</v>
      </c>
      <c r="L72" s="174"/>
      <c r="M72" s="57"/>
      <c r="N72" s="57"/>
      <c r="O72" s="57"/>
      <c r="P72" s="57"/>
      <c r="Q72" s="57"/>
      <c r="R72" s="57"/>
      <c r="S72" s="16"/>
    </row>
    <row r="73" spans="1:19" s="17" customFormat="1" ht="21.75" customHeight="1" thickBot="1" x14ac:dyDescent="0.3">
      <c r="A73" s="16"/>
      <c r="B73" s="57"/>
      <c r="C73" s="49"/>
      <c r="D73" s="49"/>
      <c r="E73" s="49"/>
      <c r="F73" s="57"/>
      <c r="G73" s="175"/>
      <c r="H73" s="175"/>
      <c r="I73" s="49"/>
      <c r="J73" s="49"/>
      <c r="K73" s="175"/>
      <c r="L73" s="175"/>
      <c r="M73" s="57"/>
      <c r="N73" s="57"/>
      <c r="O73" s="57"/>
      <c r="P73" s="57"/>
      <c r="Q73" s="57"/>
      <c r="R73" s="57"/>
      <c r="S73" s="16"/>
    </row>
    <row r="74" spans="1:19" s="17" customFormat="1" ht="15.75" thickTop="1" x14ac:dyDescent="0.25">
      <c r="A74" s="16"/>
      <c r="B74" s="57"/>
      <c r="C74" s="49"/>
      <c r="D74" s="49"/>
      <c r="E74" s="49"/>
      <c r="F74" s="57"/>
      <c r="G74" s="57"/>
      <c r="H74" s="57"/>
      <c r="I74" s="49"/>
      <c r="J74" s="49"/>
      <c r="K74" s="57"/>
      <c r="L74" s="57"/>
      <c r="M74" s="57"/>
      <c r="N74" s="57"/>
      <c r="O74" s="57"/>
      <c r="P74" s="57"/>
      <c r="Q74" s="57"/>
      <c r="R74" s="57"/>
      <c r="S74" s="16"/>
    </row>
    <row r="75" spans="1:19" s="17" customFormat="1" ht="15.75" thickBot="1" x14ac:dyDescent="0.3">
      <c r="A75" s="16"/>
      <c r="B75" s="57"/>
      <c r="C75" s="49"/>
      <c r="D75" s="49"/>
      <c r="E75" s="49"/>
      <c r="F75" s="57"/>
      <c r="G75" s="79" t="s">
        <v>98</v>
      </c>
      <c r="H75" s="79" t="s">
        <v>99</v>
      </c>
      <c r="I75" s="125" t="s">
        <v>36</v>
      </c>
      <c r="J75" s="125"/>
      <c r="K75" s="79" t="s">
        <v>98</v>
      </c>
      <c r="L75" s="79" t="s">
        <v>99</v>
      </c>
      <c r="M75" s="57"/>
      <c r="N75" s="57"/>
      <c r="O75" s="57"/>
      <c r="P75" s="57"/>
      <c r="Q75" s="57"/>
      <c r="R75" s="57"/>
      <c r="S75" s="16"/>
    </row>
    <row r="76" spans="1:19" s="17" customFormat="1" ht="15" x14ac:dyDescent="0.25">
      <c r="A76" s="16"/>
      <c r="B76" s="57"/>
      <c r="C76" s="49"/>
      <c r="D76" s="49"/>
      <c r="E76" s="49"/>
      <c r="F76" s="85" t="s">
        <v>14</v>
      </c>
      <c r="G76" s="57">
        <f>COUNTIFS('List of Wind Projects'!$H:$H,"="&amp;F76)</f>
        <v>0</v>
      </c>
      <c r="H76" s="86">
        <f>SUMIFS('List of Wind Projects'!$I:$I,'List of Wind Projects'!$H:$H,"="&amp;F76)/1000</f>
        <v>0</v>
      </c>
      <c r="I76" s="105">
        <f>G76-K76</f>
        <v>0</v>
      </c>
      <c r="J76" s="105">
        <f>H76-L76</f>
        <v>0</v>
      </c>
      <c r="K76" s="57">
        <f>COUNTIFS('List of Wind Projects'!$H:$H,"="&amp;F76,'List of Wind Projects'!$J:$J,"&lt;&gt;"&amp;"-")</f>
        <v>0</v>
      </c>
      <c r="L76" s="86">
        <f>SUMIFS('List of Wind Projects'!$I:$I,'List of Wind Projects'!$H:$H,"="&amp;F76,'List of Wind Projects'!$J:$J,"&lt;&gt;"&amp;"-")/1000</f>
        <v>0</v>
      </c>
      <c r="M76" s="57"/>
      <c r="N76" s="57"/>
      <c r="O76" s="57"/>
      <c r="P76" s="57"/>
      <c r="Q76" s="57"/>
      <c r="R76" s="57"/>
      <c r="S76" s="16"/>
    </row>
    <row r="77" spans="1:19" s="17" customFormat="1" ht="15" x14ac:dyDescent="0.25">
      <c r="A77" s="16"/>
      <c r="B77" s="57"/>
      <c r="C77" s="49"/>
      <c r="D77" s="49"/>
      <c r="E77" s="49"/>
      <c r="F77" s="85" t="s">
        <v>25</v>
      </c>
      <c r="G77" s="57">
        <f>COUNTIFS('List of Wind Projects'!$H:$H,"="&amp;F77)</f>
        <v>0</v>
      </c>
      <c r="H77" s="86">
        <f>SUMIFS('List of Wind Projects'!$I:$I,'List of Wind Projects'!$H:$H,"="&amp;F77)/1000</f>
        <v>0</v>
      </c>
      <c r="I77" s="105">
        <f t="shared" ref="I77:I90" si="0">G77-K77</f>
        <v>0</v>
      </c>
      <c r="J77" s="105">
        <f t="shared" ref="J77:J90" si="1">H77-L77</f>
        <v>0</v>
      </c>
      <c r="K77" s="57">
        <f>COUNTIFS('List of Wind Projects'!$H:$H,"="&amp;F77,'List of Wind Projects'!$J:$J,"&lt;&gt;"&amp;"-")</f>
        <v>0</v>
      </c>
      <c r="L77" s="86">
        <f>SUMIFS('List of Wind Projects'!$I:$I,'List of Wind Projects'!$H:$H,"="&amp;F77,'List of Wind Projects'!$J:$J,"&lt;&gt;"&amp;"-")/1000</f>
        <v>0</v>
      </c>
      <c r="M77" s="57"/>
      <c r="N77" s="57"/>
      <c r="O77" s="57"/>
      <c r="P77" s="57"/>
      <c r="Q77" s="57"/>
      <c r="R77" s="57"/>
      <c r="S77" s="16"/>
    </row>
    <row r="78" spans="1:19" s="17" customFormat="1" ht="15" x14ac:dyDescent="0.25">
      <c r="A78" s="16"/>
      <c r="B78" s="57"/>
      <c r="C78" s="49"/>
      <c r="D78" s="49"/>
      <c r="E78" s="49"/>
      <c r="F78" s="85" t="s">
        <v>16</v>
      </c>
      <c r="G78" s="57">
        <f>COUNTIFS('List of Wind Projects'!$H:$H,"="&amp;F78)</f>
        <v>0</v>
      </c>
      <c r="H78" s="86">
        <f>SUMIFS('List of Wind Projects'!$I:$I,'List of Wind Projects'!$H:$H,"="&amp;F78)/1000</f>
        <v>0</v>
      </c>
      <c r="I78" s="105">
        <f t="shared" si="0"/>
        <v>0</v>
      </c>
      <c r="J78" s="105">
        <f t="shared" si="1"/>
        <v>0</v>
      </c>
      <c r="K78" s="57">
        <f>COUNTIFS('List of Wind Projects'!$H:$H,"="&amp;F78,'List of Wind Projects'!$J:$J,"&lt;&gt;"&amp;"-")</f>
        <v>0</v>
      </c>
      <c r="L78" s="86">
        <f>SUMIFS('List of Wind Projects'!$I:$I,'List of Wind Projects'!$H:$H,"="&amp;F78,'List of Wind Projects'!$J:$J,"&lt;&gt;"&amp;"-")/1000</f>
        <v>0</v>
      </c>
      <c r="M78" s="57"/>
      <c r="N78" s="57"/>
      <c r="O78" s="57"/>
      <c r="P78" s="57"/>
      <c r="Q78" s="57"/>
      <c r="R78" s="57"/>
      <c r="S78" s="16"/>
    </row>
    <row r="79" spans="1:19" s="17" customFormat="1" ht="15" x14ac:dyDescent="0.25">
      <c r="A79" s="16"/>
      <c r="B79" s="57"/>
      <c r="C79" s="49"/>
      <c r="D79" s="49"/>
      <c r="E79" s="49"/>
      <c r="F79" s="85" t="s">
        <v>8</v>
      </c>
      <c r="G79" s="57">
        <f>COUNTIFS('List of Wind Projects'!$H:$H,"="&amp;F79)</f>
        <v>0</v>
      </c>
      <c r="H79" s="86">
        <f>SUMIFS('List of Wind Projects'!$I:$I,'List of Wind Projects'!$H:$H,"="&amp;F79)/1000</f>
        <v>0</v>
      </c>
      <c r="I79" s="105">
        <f t="shared" si="0"/>
        <v>0</v>
      </c>
      <c r="J79" s="105">
        <f t="shared" si="1"/>
        <v>0</v>
      </c>
      <c r="K79" s="57">
        <f>COUNTIFS('List of Wind Projects'!$H:$H,"="&amp;F79,'List of Wind Projects'!$J:$J,"&lt;&gt;"&amp;"-")</f>
        <v>0</v>
      </c>
      <c r="L79" s="86">
        <f>SUMIFS('List of Wind Projects'!$I:$I,'List of Wind Projects'!$H:$H,"="&amp;F79,'List of Wind Projects'!$J:$J,"&lt;&gt;"&amp;"-")/1000</f>
        <v>0</v>
      </c>
      <c r="M79" s="57"/>
      <c r="N79" s="57"/>
      <c r="O79" s="57"/>
      <c r="P79" s="57"/>
      <c r="Q79" s="57"/>
      <c r="R79" s="57"/>
      <c r="S79" s="16"/>
    </row>
    <row r="80" spans="1:19" s="17" customFormat="1" ht="15" x14ac:dyDescent="0.25">
      <c r="A80" s="16"/>
      <c r="B80" s="57"/>
      <c r="C80" s="49"/>
      <c r="D80" s="49"/>
      <c r="E80" s="49"/>
      <c r="F80" s="85" t="s">
        <v>7</v>
      </c>
      <c r="G80" s="57">
        <f>COUNTIFS('List of Wind Projects'!$H:$H,"="&amp;F80)</f>
        <v>0</v>
      </c>
      <c r="H80" s="86">
        <f>SUMIFS('List of Wind Projects'!$I:$I,'List of Wind Projects'!$H:$H,"="&amp;F80)/1000</f>
        <v>0</v>
      </c>
      <c r="I80" s="105">
        <f t="shared" si="0"/>
        <v>0</v>
      </c>
      <c r="J80" s="105">
        <f t="shared" si="1"/>
        <v>0</v>
      </c>
      <c r="K80" s="57">
        <f>COUNTIFS('List of Wind Projects'!$H:$H,"="&amp;F80,'List of Wind Projects'!$J:$J,"&lt;&gt;"&amp;"-")</f>
        <v>0</v>
      </c>
      <c r="L80" s="86">
        <f>SUMIFS('List of Wind Projects'!$I:$I,'List of Wind Projects'!$H:$H,"="&amp;F80,'List of Wind Projects'!$J:$J,"&lt;&gt;"&amp;"-")/1000</f>
        <v>0</v>
      </c>
      <c r="M80" s="57"/>
      <c r="N80" s="57"/>
      <c r="O80" s="57"/>
      <c r="P80" s="57"/>
      <c r="Q80" s="57"/>
      <c r="R80" s="57"/>
      <c r="S80" s="16"/>
    </row>
    <row r="81" spans="1:20" s="17" customFormat="1" ht="15" x14ac:dyDescent="0.25">
      <c r="A81" s="16"/>
      <c r="B81" s="57"/>
      <c r="C81" s="49"/>
      <c r="D81" s="49"/>
      <c r="E81" s="49"/>
      <c r="F81" s="85" t="s">
        <v>11</v>
      </c>
      <c r="G81" s="57">
        <f>COUNTIFS('List of Wind Projects'!$H:$H,"="&amp;F81)</f>
        <v>3</v>
      </c>
      <c r="H81" s="86">
        <f>SUMIFS('List of Wind Projects'!$I:$I,'List of Wind Projects'!$H:$H,"="&amp;F81)/1000</f>
        <v>58</v>
      </c>
      <c r="I81" s="105">
        <f t="shared" si="0"/>
        <v>3</v>
      </c>
      <c r="J81" s="105">
        <f t="shared" si="1"/>
        <v>58</v>
      </c>
      <c r="K81" s="57">
        <f>COUNTIFS('List of Wind Projects'!$H:$H,"="&amp;F81,'List of Wind Projects'!$J:$J,"&lt;&gt;"&amp;"-")</f>
        <v>0</v>
      </c>
      <c r="L81" s="86">
        <f>SUMIFS('List of Wind Projects'!$I:$I,'List of Wind Projects'!$H:$H,"="&amp;F81,'List of Wind Projects'!$J:$J,"&lt;&gt;"&amp;"-")/1000</f>
        <v>0</v>
      </c>
      <c r="M81" s="57"/>
      <c r="N81" s="57"/>
      <c r="O81" s="57"/>
      <c r="P81" s="57"/>
      <c r="Q81" s="57"/>
      <c r="R81" s="57"/>
      <c r="S81" s="16"/>
    </row>
    <row r="82" spans="1:20" s="17" customFormat="1" ht="15" x14ac:dyDescent="0.25">
      <c r="A82" s="16"/>
      <c r="B82" s="57"/>
      <c r="C82" s="49"/>
      <c r="D82" s="49"/>
      <c r="E82" s="49"/>
      <c r="F82" s="85" t="s">
        <v>17</v>
      </c>
      <c r="G82" s="57">
        <f>COUNTIFS('List of Wind Projects'!$H:$H,"="&amp;F82)</f>
        <v>2</v>
      </c>
      <c r="H82" s="86">
        <f>SUMIFS('List of Wind Projects'!$I:$I,'List of Wind Projects'!$H:$H,"="&amp;F82)/1000</f>
        <v>31.324999999999999</v>
      </c>
      <c r="I82" s="105">
        <f t="shared" si="0"/>
        <v>1</v>
      </c>
      <c r="J82" s="105">
        <f t="shared" si="1"/>
        <v>0.22499999999999787</v>
      </c>
      <c r="K82" s="57">
        <f>COUNTIFS('List of Wind Projects'!$H:$H,"="&amp;F82,'List of Wind Projects'!$J:$J,"&lt;&gt;"&amp;"-")</f>
        <v>1</v>
      </c>
      <c r="L82" s="86">
        <f>SUMIFS('List of Wind Projects'!$I:$I,'List of Wind Projects'!$H:$H,"="&amp;F82,'List of Wind Projects'!$J:$J,"&lt;&gt;"&amp;"-")/1000</f>
        <v>31.1</v>
      </c>
      <c r="M82" s="57"/>
      <c r="N82" s="57"/>
      <c r="O82" s="57"/>
      <c r="P82" s="57"/>
      <c r="Q82" s="57"/>
      <c r="R82" s="57"/>
      <c r="S82" s="16"/>
    </row>
    <row r="83" spans="1:20" s="17" customFormat="1" ht="15" x14ac:dyDescent="0.25">
      <c r="A83" s="16"/>
      <c r="B83" s="57"/>
      <c r="C83" s="49"/>
      <c r="D83" s="49"/>
      <c r="E83" s="49"/>
      <c r="F83" s="85" t="s">
        <v>13</v>
      </c>
      <c r="G83" s="57">
        <f>COUNTIFS('List of Wind Projects'!$H:$H,"="&amp;F83)</f>
        <v>0</v>
      </c>
      <c r="H83" s="86">
        <f>SUMIFS('List of Wind Projects'!$I:$I,'List of Wind Projects'!$H:$H,"="&amp;F83)/1000</f>
        <v>0</v>
      </c>
      <c r="I83" s="105">
        <f t="shared" si="0"/>
        <v>0</v>
      </c>
      <c r="J83" s="105">
        <f t="shared" si="1"/>
        <v>0</v>
      </c>
      <c r="K83" s="57">
        <f>COUNTIFS('List of Wind Projects'!$H:$H,"="&amp;F83,'List of Wind Projects'!$J:$J,"&lt;&gt;"&amp;"-")</f>
        <v>0</v>
      </c>
      <c r="L83" s="86">
        <f>SUMIFS('List of Wind Projects'!$I:$I,'List of Wind Projects'!$H:$H,"="&amp;F83,'List of Wind Projects'!$J:$J,"&lt;&gt;"&amp;"-")/1000</f>
        <v>0</v>
      </c>
      <c r="M83" s="57"/>
      <c r="N83" s="57"/>
      <c r="O83" s="57"/>
      <c r="P83" s="57"/>
      <c r="Q83" s="57"/>
      <c r="R83" s="57"/>
      <c r="S83" s="16"/>
    </row>
    <row r="84" spans="1:20" s="17" customFormat="1" ht="15" x14ac:dyDescent="0.25">
      <c r="A84" s="16"/>
      <c r="B84" s="57"/>
      <c r="C84" s="49"/>
      <c r="D84" s="49"/>
      <c r="E84" s="49"/>
      <c r="F84" s="85" t="s">
        <v>9</v>
      </c>
      <c r="G84" s="57">
        <f>COUNTIFS('List of Wind Projects'!$H:$H,"="&amp;F84)</f>
        <v>0</v>
      </c>
      <c r="H84" s="86">
        <f>SUMIFS('List of Wind Projects'!$I:$I,'List of Wind Projects'!$H:$H,"="&amp;F84)/1000</f>
        <v>0</v>
      </c>
      <c r="I84" s="105">
        <f t="shared" si="0"/>
        <v>0</v>
      </c>
      <c r="J84" s="105">
        <f t="shared" si="1"/>
        <v>0</v>
      </c>
      <c r="K84" s="57">
        <f>COUNTIFS('List of Wind Projects'!$H:$H,"="&amp;F84,'List of Wind Projects'!$J:$J,"&lt;&gt;"&amp;"-")</f>
        <v>0</v>
      </c>
      <c r="L84" s="86">
        <f>SUMIFS('List of Wind Projects'!$I:$I,'List of Wind Projects'!$H:$H,"="&amp;F84,'List of Wind Projects'!$J:$J,"&lt;&gt;"&amp;"-")/1000</f>
        <v>0</v>
      </c>
      <c r="M84" s="57"/>
      <c r="N84" s="57"/>
      <c r="O84" s="57"/>
      <c r="P84" s="57"/>
      <c r="Q84" s="57"/>
      <c r="R84" s="57"/>
      <c r="S84" s="16"/>
    </row>
    <row r="85" spans="1:20" s="17" customFormat="1" ht="15" x14ac:dyDescent="0.25">
      <c r="A85" s="16"/>
      <c r="B85" s="57"/>
      <c r="C85" s="49"/>
      <c r="D85" s="49"/>
      <c r="E85" s="49"/>
      <c r="F85" s="85" t="s">
        <v>12</v>
      </c>
      <c r="G85" s="57">
        <f>COUNTIFS('List of Wind Projects'!$H:$H,"="&amp;F85)</f>
        <v>0</v>
      </c>
      <c r="H85" s="86">
        <f>SUMIFS('List of Wind Projects'!$I:$I,'List of Wind Projects'!$H:$H,"="&amp;F85)/1000</f>
        <v>0</v>
      </c>
      <c r="I85" s="105">
        <f t="shared" si="0"/>
        <v>0</v>
      </c>
      <c r="J85" s="105">
        <f t="shared" si="1"/>
        <v>0</v>
      </c>
      <c r="K85" s="57">
        <f>COUNTIFS('List of Wind Projects'!$H:$H,"="&amp;F85,'List of Wind Projects'!$J:$J,"&lt;&gt;"&amp;"-")</f>
        <v>0</v>
      </c>
      <c r="L85" s="86">
        <f>SUMIFS('List of Wind Projects'!$I:$I,'List of Wind Projects'!$H:$H,"="&amp;F85,'List of Wind Projects'!$J:$J,"&lt;&gt;"&amp;"-")/1000</f>
        <v>0</v>
      </c>
      <c r="M85" s="57"/>
      <c r="N85" s="57"/>
      <c r="O85" s="57"/>
      <c r="P85" s="57"/>
      <c r="Q85" s="57"/>
      <c r="R85" s="57"/>
      <c r="S85" s="16"/>
    </row>
    <row r="86" spans="1:20" s="17" customFormat="1" ht="15" x14ac:dyDescent="0.25">
      <c r="A86" s="16"/>
      <c r="B86" s="57"/>
      <c r="C86" s="49"/>
      <c r="D86" s="49"/>
      <c r="E86" s="49"/>
      <c r="F86" s="85" t="s">
        <v>6</v>
      </c>
      <c r="G86" s="57">
        <f>COUNTIFS('List of Wind Projects'!$H:$H,"="&amp;F86)</f>
        <v>0</v>
      </c>
      <c r="H86" s="86">
        <f>SUMIFS('List of Wind Projects'!$I:$I,'List of Wind Projects'!$H:$H,"="&amp;F86)/1000</f>
        <v>0</v>
      </c>
      <c r="I86" s="105">
        <f t="shared" si="0"/>
        <v>0</v>
      </c>
      <c r="J86" s="105">
        <f t="shared" si="1"/>
        <v>0</v>
      </c>
      <c r="K86" s="57">
        <f>COUNTIFS('List of Wind Projects'!$H:$H,"="&amp;F86,'List of Wind Projects'!$J:$J,"&lt;&gt;"&amp;"-")</f>
        <v>0</v>
      </c>
      <c r="L86" s="86">
        <f>SUMIFS('List of Wind Projects'!$I:$I,'List of Wind Projects'!$H:$H,"="&amp;F86,'List of Wind Projects'!$J:$J,"&lt;&gt;"&amp;"-")/1000</f>
        <v>0</v>
      </c>
      <c r="M86" s="57"/>
      <c r="N86" s="57"/>
      <c r="O86" s="57"/>
      <c r="P86" s="57"/>
      <c r="Q86" s="57"/>
      <c r="R86" s="57"/>
      <c r="S86" s="16"/>
    </row>
    <row r="87" spans="1:20" s="17" customFormat="1" ht="15" x14ac:dyDescent="0.25">
      <c r="A87" s="16"/>
      <c r="B87" s="57"/>
      <c r="C87" s="49"/>
      <c r="D87" s="49"/>
      <c r="E87" s="49"/>
      <c r="F87" s="85" t="s">
        <v>19</v>
      </c>
      <c r="G87" s="57">
        <f>COUNTIFS('List of Wind Projects'!$H:$H,"="&amp;F87)</f>
        <v>0</v>
      </c>
      <c r="H87" s="86">
        <f>SUMIFS('List of Wind Projects'!$I:$I,'List of Wind Projects'!$H:$H,"="&amp;F87)/1000</f>
        <v>0</v>
      </c>
      <c r="I87" s="105">
        <f t="shared" si="0"/>
        <v>0</v>
      </c>
      <c r="J87" s="105">
        <f t="shared" si="1"/>
        <v>0</v>
      </c>
      <c r="K87" s="57">
        <f>COUNTIFS('List of Wind Projects'!$H:$H,"="&amp;F87,'List of Wind Projects'!$J:$J,"&lt;&gt;"&amp;"-")</f>
        <v>0</v>
      </c>
      <c r="L87" s="86">
        <f>SUMIFS('List of Wind Projects'!$I:$I,'List of Wind Projects'!$H:$H,"="&amp;F87,'List of Wind Projects'!$J:$J,"&lt;&gt;"&amp;"-")/1000</f>
        <v>0</v>
      </c>
      <c r="M87" s="57"/>
      <c r="N87" s="57"/>
      <c r="O87" s="57"/>
      <c r="P87" s="57"/>
      <c r="Q87" s="57"/>
      <c r="R87" s="57"/>
      <c r="S87" s="16"/>
    </row>
    <row r="88" spans="1:20" s="17" customFormat="1" ht="15" x14ac:dyDescent="0.25">
      <c r="A88" s="16"/>
      <c r="B88" s="57"/>
      <c r="C88" s="49"/>
      <c r="D88" s="49"/>
      <c r="E88" s="49"/>
      <c r="F88" s="85" t="s">
        <v>18</v>
      </c>
      <c r="G88" s="57">
        <f>COUNTIFS('List of Wind Projects'!$H:$H,"="&amp;F88)</f>
        <v>0</v>
      </c>
      <c r="H88" s="86">
        <f>SUMIFS('List of Wind Projects'!$I:$I,'List of Wind Projects'!$H:$H,"="&amp;F88)/1000</f>
        <v>0</v>
      </c>
      <c r="I88" s="105">
        <f t="shared" si="0"/>
        <v>0</v>
      </c>
      <c r="J88" s="105">
        <f t="shared" si="1"/>
        <v>0</v>
      </c>
      <c r="K88" s="57">
        <f>COUNTIFS('List of Wind Projects'!$H:$H,"="&amp;F88,'List of Wind Projects'!$J:$J,"&lt;&gt;"&amp;"-")</f>
        <v>0</v>
      </c>
      <c r="L88" s="86">
        <f>SUMIFS('List of Wind Projects'!$I:$I,'List of Wind Projects'!$H:$H,"="&amp;F88,'List of Wind Projects'!$J:$J,"&lt;&gt;"&amp;"-")/1000</f>
        <v>0</v>
      </c>
      <c r="M88" s="57"/>
      <c r="N88" s="57"/>
      <c r="O88" s="57"/>
      <c r="P88" s="57"/>
      <c r="Q88" s="57"/>
      <c r="R88" s="57"/>
      <c r="S88" s="16"/>
    </row>
    <row r="89" spans="1:20" s="17" customFormat="1" ht="15" x14ac:dyDescent="0.25">
      <c r="A89" s="16"/>
      <c r="B89" s="57"/>
      <c r="C89" s="49"/>
      <c r="D89" s="49"/>
      <c r="E89" s="49"/>
      <c r="F89" s="85" t="s">
        <v>24</v>
      </c>
      <c r="G89" s="57">
        <f>COUNTIFS('List of Wind Projects'!$H:$H,"="&amp;F89)</f>
        <v>0</v>
      </c>
      <c r="H89" s="86">
        <f>SUMIFS('List of Wind Projects'!$I:$I,'List of Wind Projects'!$H:$H,"="&amp;F89)/1000</f>
        <v>0</v>
      </c>
      <c r="I89" s="105">
        <f t="shared" si="0"/>
        <v>0</v>
      </c>
      <c r="J89" s="105">
        <f t="shared" si="1"/>
        <v>0</v>
      </c>
      <c r="K89" s="57">
        <f>COUNTIFS('List of Wind Projects'!$H:$H,"="&amp;F89,'List of Wind Projects'!$J:$J,"&lt;&gt;"&amp;"-")</f>
        <v>0</v>
      </c>
      <c r="L89" s="86">
        <f>SUMIFS('List of Wind Projects'!$I:$I,'List of Wind Projects'!$H:$H,"="&amp;F89,'List of Wind Projects'!$J:$J,"&lt;&gt;"&amp;"-")/1000</f>
        <v>0</v>
      </c>
      <c r="M89" s="57"/>
      <c r="N89" s="57"/>
      <c r="O89" s="57"/>
      <c r="P89" s="57"/>
      <c r="Q89" s="57"/>
      <c r="R89" s="57"/>
      <c r="S89" s="16"/>
    </row>
    <row r="90" spans="1:20" s="17" customFormat="1" ht="15" x14ac:dyDescent="0.25">
      <c r="A90" s="16"/>
      <c r="B90" s="57"/>
      <c r="C90" s="49"/>
      <c r="D90" s="49"/>
      <c r="E90" s="49"/>
      <c r="F90" s="85" t="s">
        <v>15</v>
      </c>
      <c r="G90" s="57">
        <f>COUNTIFS('List of Wind Projects'!$H:$H,"="&amp;F90)</f>
        <v>0</v>
      </c>
      <c r="H90" s="86">
        <f>SUMIFS('List of Wind Projects'!$I:$I,'List of Wind Projects'!$H:$H,"="&amp;F90)/1000</f>
        <v>0</v>
      </c>
      <c r="I90" s="105">
        <f t="shared" si="0"/>
        <v>0</v>
      </c>
      <c r="J90" s="105">
        <f t="shared" si="1"/>
        <v>0</v>
      </c>
      <c r="K90" s="57">
        <f>COUNTIFS('List of Wind Projects'!$H:$H,"="&amp;F90,'List of Wind Projects'!$J:$J,"&lt;&gt;"&amp;"-")</f>
        <v>0</v>
      </c>
      <c r="L90" s="86">
        <f>SUMIFS('List of Wind Projects'!$I:$I,'List of Wind Projects'!$H:$H,"="&amp;F90,'List of Wind Projects'!$J:$J,"&lt;&gt;"&amp;"-")/1000</f>
        <v>0</v>
      </c>
      <c r="M90" s="57"/>
      <c r="N90" s="57"/>
      <c r="O90" s="57"/>
      <c r="P90" s="57"/>
      <c r="Q90" s="57"/>
      <c r="R90" s="57"/>
      <c r="S90" s="16"/>
    </row>
    <row r="91" spans="1:20" s="17" customFormat="1" ht="18.75" x14ac:dyDescent="0.25">
      <c r="A91" s="16"/>
      <c r="B91" s="57"/>
      <c r="C91" s="49"/>
      <c r="D91" s="49"/>
      <c r="E91" s="49"/>
      <c r="F91" s="85" t="s">
        <v>21</v>
      </c>
      <c r="G91" s="57">
        <f>COUNTIFS('List of Wind Projects'!$H:$H,"="&amp;F91)</f>
        <v>0</v>
      </c>
      <c r="H91" s="86">
        <f>SUMIFS('List of Wind Projects'!$I:$I,'List of Wind Projects'!$H:$H,"="&amp;F91)/1000</f>
        <v>0</v>
      </c>
      <c r="I91" s="105">
        <f>G91-K91</f>
        <v>0</v>
      </c>
      <c r="J91" s="105">
        <f>H91-L91</f>
        <v>0</v>
      </c>
      <c r="K91" s="57">
        <f>COUNTIFS('List of Wind Projects'!$H:$H,"="&amp;F91,'List of Wind Projects'!$J:$J,"&lt;&gt;"&amp;"-")</f>
        <v>0</v>
      </c>
      <c r="L91" s="86">
        <f>SUMIFS('List of Wind Projects'!$I:$I,'List of Wind Projects'!$H:$H,"="&amp;F91,'List of Wind Projects'!$J:$J,"&lt;&gt;"&amp;"-")/1000</f>
        <v>0</v>
      </c>
      <c r="M91" s="75"/>
      <c r="N91" s="75"/>
      <c r="O91" s="75"/>
      <c r="P91" s="75"/>
      <c r="Q91" s="75"/>
      <c r="R91" s="75"/>
      <c r="S91" s="16"/>
    </row>
    <row r="92" spans="1:20" s="17" customFormat="1" ht="15" x14ac:dyDescent="0.25">
      <c r="A92" s="16"/>
      <c r="B92" s="57"/>
      <c r="C92" s="57"/>
      <c r="D92" s="57"/>
      <c r="E92" s="57"/>
      <c r="F92" s="57"/>
      <c r="G92" s="57"/>
      <c r="H92" s="57"/>
      <c r="I92" s="86"/>
      <c r="J92" s="59"/>
      <c r="K92" s="89"/>
      <c r="L92" s="89"/>
      <c r="M92" s="57"/>
      <c r="N92" s="57"/>
      <c r="O92" s="57"/>
      <c r="P92" s="57"/>
      <c r="Q92" s="57"/>
      <c r="R92" s="57"/>
      <c r="S92" s="16"/>
    </row>
    <row r="93" spans="1:20" s="17" customFormat="1" ht="15" x14ac:dyDescent="0.25">
      <c r="A93" s="16"/>
      <c r="B93" s="57"/>
      <c r="C93" s="57"/>
      <c r="D93" s="57"/>
      <c r="E93" s="57"/>
      <c r="F93" s="57"/>
      <c r="G93" s="57"/>
      <c r="H93" s="57"/>
      <c r="I93" s="90"/>
      <c r="J93" s="59"/>
      <c r="K93" s="70"/>
      <c r="L93" s="70"/>
      <c r="M93" s="57"/>
      <c r="N93" s="57"/>
      <c r="O93" s="57"/>
      <c r="P93" s="57"/>
      <c r="Q93" s="57"/>
      <c r="R93" s="57"/>
      <c r="S93" s="16"/>
    </row>
    <row r="94" spans="1:20" s="17" customFormat="1" ht="15" x14ac:dyDescent="0.25">
      <c r="A94" s="16"/>
      <c r="B94" s="57"/>
      <c r="C94" s="57"/>
      <c r="D94" s="57"/>
      <c r="E94" s="57"/>
      <c r="F94" s="57"/>
      <c r="G94" s="57"/>
      <c r="H94" s="57"/>
      <c r="I94" s="91"/>
      <c r="J94" s="76"/>
      <c r="K94" s="57"/>
      <c r="L94" s="57"/>
      <c r="M94" s="57"/>
      <c r="N94" s="57"/>
      <c r="O94" s="57"/>
      <c r="P94" s="57"/>
      <c r="Q94" s="57"/>
      <c r="R94" s="57"/>
      <c r="S94" s="16"/>
    </row>
    <row r="95" spans="1:20" s="17" customFormat="1" ht="18.75" x14ac:dyDescent="0.3">
      <c r="A95" s="16"/>
      <c r="B95" s="57"/>
      <c r="C95" s="57"/>
      <c r="D95" s="57"/>
      <c r="E95" s="57"/>
      <c r="F95" s="57"/>
      <c r="G95" s="57"/>
      <c r="H95" s="57"/>
      <c r="I95" s="68"/>
      <c r="J95" s="77"/>
      <c r="K95" s="57"/>
      <c r="L95" s="57"/>
      <c r="M95" s="57"/>
      <c r="N95" s="92"/>
      <c r="O95" s="92"/>
      <c r="P95" s="92"/>
      <c r="Q95" s="92"/>
      <c r="R95" s="57"/>
      <c r="S95" s="19"/>
      <c r="T95" s="20"/>
    </row>
    <row r="96" spans="1:20" s="17" customFormat="1" ht="15" x14ac:dyDescent="0.25">
      <c r="A96" s="16"/>
      <c r="B96" s="57"/>
      <c r="C96" s="57"/>
      <c r="D96" s="57"/>
      <c r="E96" s="57"/>
      <c r="F96" s="57"/>
      <c r="G96" s="57"/>
      <c r="H96" s="57"/>
      <c r="I96" s="68"/>
      <c r="J96" s="70"/>
      <c r="K96" s="57"/>
      <c r="L96" s="57"/>
      <c r="M96" s="57"/>
      <c r="N96" s="76"/>
      <c r="O96" s="76"/>
      <c r="P96" s="76"/>
      <c r="Q96" s="76"/>
      <c r="R96" s="57"/>
      <c r="S96" s="19"/>
      <c r="T96" s="20"/>
    </row>
    <row r="97" spans="1:21" s="17" customFormat="1" ht="21" customHeight="1" x14ac:dyDescent="0.25">
      <c r="A97" s="16"/>
      <c r="B97" s="57"/>
      <c r="C97" s="57"/>
      <c r="D97" s="57"/>
      <c r="E97" s="57"/>
      <c r="F97" s="57"/>
      <c r="G97" s="57"/>
      <c r="H97" s="57"/>
      <c r="I97" s="68"/>
      <c r="J97" s="77"/>
      <c r="K97" s="57"/>
      <c r="L97" s="57"/>
      <c r="M97" s="61"/>
      <c r="N97" s="93"/>
      <c r="O97" s="93"/>
      <c r="P97" s="93"/>
      <c r="Q97" s="93"/>
      <c r="R97" s="57"/>
      <c r="S97" s="19"/>
      <c r="T97" s="20"/>
    </row>
    <row r="98" spans="1:21" s="17" customFormat="1" ht="21" customHeight="1" x14ac:dyDescent="0.25">
      <c r="A98" s="16"/>
      <c r="B98" s="57"/>
      <c r="C98" s="57"/>
      <c r="D98" s="57"/>
      <c r="E98" s="57"/>
      <c r="F98" s="57"/>
      <c r="G98" s="57"/>
      <c r="H98" s="57"/>
      <c r="I98" s="68"/>
      <c r="J98" s="70"/>
      <c r="K98" s="57"/>
      <c r="L98" s="57"/>
      <c r="M98" s="61"/>
      <c r="N98" s="94"/>
      <c r="O98" s="94"/>
      <c r="P98" s="94"/>
      <c r="Q98" s="94"/>
      <c r="R98" s="57"/>
      <c r="S98" s="19"/>
      <c r="T98" s="20"/>
    </row>
    <row r="99" spans="1:21" s="17" customFormat="1" ht="21" customHeight="1" x14ac:dyDescent="0.25">
      <c r="A99" s="16"/>
      <c r="B99" s="57"/>
      <c r="C99" s="57"/>
      <c r="D99" s="57"/>
      <c r="E99" s="57"/>
      <c r="F99" s="57"/>
      <c r="G99" s="57"/>
      <c r="H99" s="57"/>
      <c r="I99" s="68"/>
      <c r="J99" s="77"/>
      <c r="K99" s="57"/>
      <c r="L99" s="57"/>
      <c r="M99" s="61"/>
      <c r="N99" s="93"/>
      <c r="O99" s="93"/>
      <c r="P99" s="93"/>
      <c r="Q99" s="93"/>
      <c r="R99" s="57"/>
      <c r="S99" s="19"/>
      <c r="T99" s="20"/>
    </row>
    <row r="100" spans="1:21" s="17" customFormat="1" ht="21" customHeight="1" x14ac:dyDescent="0.25">
      <c r="A100" s="16"/>
      <c r="B100" s="57"/>
      <c r="C100" s="57"/>
      <c r="D100" s="57"/>
      <c r="E100" s="57"/>
      <c r="F100" s="57"/>
      <c r="G100" s="57"/>
      <c r="H100" s="57"/>
      <c r="I100" s="68"/>
      <c r="J100" s="70"/>
      <c r="K100" s="57"/>
      <c r="L100" s="57"/>
      <c r="M100" s="61"/>
      <c r="N100" s="94"/>
      <c r="O100" s="94"/>
      <c r="P100" s="94"/>
      <c r="Q100" s="94"/>
      <c r="R100" s="57"/>
      <c r="S100" s="19"/>
      <c r="T100" s="20"/>
    </row>
    <row r="101" spans="1:21" s="17" customFormat="1" ht="19.5" customHeight="1" x14ac:dyDescent="0.25">
      <c r="A101" s="16"/>
      <c r="B101" s="57"/>
      <c r="C101" s="57"/>
      <c r="D101" s="57"/>
      <c r="E101" s="57"/>
      <c r="F101" s="57"/>
      <c r="G101" s="57"/>
      <c r="H101" s="57"/>
      <c r="I101" s="68"/>
      <c r="J101" s="77"/>
      <c r="K101" s="57"/>
      <c r="L101" s="57"/>
      <c r="M101" s="61"/>
      <c r="N101" s="93"/>
      <c r="O101" s="93"/>
      <c r="P101" s="93"/>
      <c r="Q101" s="93"/>
      <c r="R101" s="57"/>
      <c r="S101" s="19"/>
      <c r="T101" s="20"/>
    </row>
    <row r="102" spans="1:21" s="17" customFormat="1" ht="19.5" customHeight="1" x14ac:dyDescent="0.25">
      <c r="A102" s="16"/>
      <c r="B102" s="57"/>
      <c r="C102" s="57"/>
      <c r="D102" s="57"/>
      <c r="E102" s="57"/>
      <c r="F102" s="57"/>
      <c r="G102" s="57"/>
      <c r="H102" s="57"/>
      <c r="I102" s="68"/>
      <c r="J102" s="70"/>
      <c r="K102" s="57"/>
      <c r="L102" s="57"/>
      <c r="M102" s="61"/>
      <c r="N102" s="94"/>
      <c r="O102" s="94"/>
      <c r="P102" s="94"/>
      <c r="Q102" s="94"/>
      <c r="R102" s="57"/>
      <c r="S102" s="19"/>
      <c r="T102" s="20"/>
    </row>
    <row r="103" spans="1:21" s="17" customFormat="1" ht="19.5" customHeight="1" x14ac:dyDescent="0.25">
      <c r="A103" s="16"/>
      <c r="B103" s="57"/>
      <c r="C103" s="57"/>
      <c r="D103" s="57"/>
      <c r="E103" s="57"/>
      <c r="F103" s="57"/>
      <c r="G103" s="57"/>
      <c r="H103" s="57"/>
      <c r="I103" s="68"/>
      <c r="J103" s="77"/>
      <c r="K103" s="57"/>
      <c r="L103" s="57"/>
      <c r="M103" s="61"/>
      <c r="N103" s="93"/>
      <c r="O103" s="93"/>
      <c r="P103" s="93"/>
      <c r="Q103" s="93"/>
      <c r="R103" s="57"/>
      <c r="S103" s="19"/>
      <c r="T103" s="20"/>
    </row>
    <row r="104" spans="1:21" s="17" customFormat="1" ht="19.5" customHeight="1" x14ac:dyDescent="0.25">
      <c r="A104" s="16"/>
      <c r="B104" s="57"/>
      <c r="C104" s="57"/>
      <c r="D104" s="57"/>
      <c r="E104" s="57"/>
      <c r="F104" s="57"/>
      <c r="G104" s="57"/>
      <c r="H104" s="57"/>
      <c r="I104" s="68"/>
      <c r="J104" s="70"/>
      <c r="K104" s="57"/>
      <c r="L104" s="57"/>
      <c r="M104" s="61"/>
      <c r="N104" s="94"/>
      <c r="O104" s="94"/>
      <c r="P104" s="94"/>
      <c r="Q104" s="94"/>
      <c r="R104" s="57"/>
      <c r="S104" s="19"/>
      <c r="T104" s="20"/>
    </row>
    <row r="105" spans="1:21" s="17" customFormat="1" ht="15" x14ac:dyDescent="0.25">
      <c r="A105" s="16"/>
      <c r="B105" s="57"/>
      <c r="C105" s="57"/>
      <c r="D105" s="57"/>
      <c r="E105" s="57"/>
      <c r="F105" s="57"/>
      <c r="G105" s="57"/>
      <c r="H105" s="57"/>
      <c r="I105" s="68"/>
      <c r="J105" s="89"/>
      <c r="K105" s="57"/>
      <c r="L105" s="57"/>
      <c r="M105" s="57"/>
      <c r="N105" s="57"/>
      <c r="O105" s="57"/>
      <c r="P105" s="57"/>
      <c r="Q105" s="57"/>
      <c r="R105" s="57"/>
      <c r="S105" s="19"/>
      <c r="T105" s="20"/>
    </row>
    <row r="106" spans="1:21" s="17" customFormat="1" ht="15" x14ac:dyDescent="0.25">
      <c r="A106" s="16"/>
      <c r="B106" s="57"/>
      <c r="C106" s="57"/>
      <c r="D106" s="57"/>
      <c r="E106" s="57"/>
      <c r="F106" s="57"/>
      <c r="G106" s="57"/>
      <c r="H106" s="57"/>
      <c r="I106" s="68"/>
      <c r="J106" s="70"/>
      <c r="K106" s="57"/>
      <c r="L106" s="57"/>
      <c r="M106" s="57"/>
      <c r="N106" s="57"/>
      <c r="O106" s="57"/>
      <c r="P106" s="57"/>
      <c r="Q106" s="57"/>
      <c r="R106" s="57"/>
      <c r="S106" s="19"/>
      <c r="T106" s="20"/>
    </row>
    <row r="107" spans="1:21" s="17" customFormat="1" ht="15" x14ac:dyDescent="0.25">
      <c r="A107" s="16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19"/>
      <c r="T107" s="20"/>
    </row>
    <row r="108" spans="1:21" s="17" customFormat="1" ht="15" x14ac:dyDescent="0.25">
      <c r="A108" s="16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19"/>
      <c r="T108" s="20"/>
    </row>
    <row r="109" spans="1:21" s="17" customFormat="1" ht="15" x14ac:dyDescent="0.25">
      <c r="A109" s="16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19"/>
      <c r="T109" s="20"/>
    </row>
    <row r="110" spans="1:21" s="17" customFormat="1" ht="15" x14ac:dyDescent="0.25">
      <c r="A110" s="16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19"/>
      <c r="T110" s="20"/>
      <c r="U110" s="20"/>
    </row>
    <row r="111" spans="1:21" s="17" customFormat="1" ht="15" x14ac:dyDescent="0.25">
      <c r="A111" s="16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19"/>
      <c r="T111" s="20"/>
    </row>
    <row r="112" spans="1:21" s="17" customFormat="1" ht="15" x14ac:dyDescent="0.25">
      <c r="A112" s="16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19"/>
      <c r="T112" s="20"/>
    </row>
    <row r="113" spans="1:20" s="17" customFormat="1" ht="15" x14ac:dyDescent="0.25">
      <c r="A113" s="16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19"/>
      <c r="T113" s="20"/>
    </row>
    <row r="114" spans="1:20" s="17" customFormat="1" ht="15" x14ac:dyDescent="0.25">
      <c r="A114" s="16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19"/>
      <c r="T114" s="20"/>
    </row>
    <row r="115" spans="1:20" s="17" customFormat="1" ht="15" x14ac:dyDescent="0.25">
      <c r="A115" s="16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19"/>
      <c r="T115" s="20"/>
    </row>
    <row r="116" spans="1:20" s="17" customFormat="1" ht="15" x14ac:dyDescent="0.25">
      <c r="A116" s="16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19"/>
      <c r="T116" s="20"/>
    </row>
    <row r="117" spans="1:20" s="17" customFormat="1" ht="15" x14ac:dyDescent="0.25">
      <c r="A117" s="16"/>
      <c r="B117" s="95"/>
      <c r="C117" s="95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19"/>
      <c r="T117" s="20"/>
    </row>
    <row r="118" spans="1:20" s="16" customFormat="1" ht="15" x14ac:dyDescent="0.25"/>
    <row r="119" spans="1:20" ht="15" hidden="1" x14ac:dyDescent="0.25"/>
    <row r="120" spans="1:20" ht="15" hidden="1" x14ac:dyDescent="0.25"/>
    <row r="121" spans="1:20" ht="15" hidden="1" x14ac:dyDescent="0.25"/>
    <row r="122" spans="1:20" ht="15" hidden="1" x14ac:dyDescent="0.25"/>
    <row r="123" spans="1:20" ht="15" hidden="1" x14ac:dyDescent="0.25"/>
    <row r="124" spans="1:20" ht="15" hidden="1" x14ac:dyDescent="0.25"/>
    <row r="125" spans="1:20" ht="15" hidden="1" x14ac:dyDescent="0.25"/>
    <row r="126" spans="1:20" ht="15" hidden="1" x14ac:dyDescent="0.25"/>
    <row r="127" spans="1:20" s="16" customFormat="1" ht="15" hidden="1" x14ac:dyDescent="0.25"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</row>
    <row r="128" spans="1:20" ht="15" hidden="1" customHeight="1" x14ac:dyDescent="0.25"/>
  </sheetData>
  <sortState xmlns:xlrd2="http://schemas.microsoft.com/office/spreadsheetml/2017/richdata2" ref="E78:G93">
    <sortCondition descending="1" ref="G78:G93"/>
  </sortState>
  <mergeCells count="2">
    <mergeCell ref="G72:H73"/>
    <mergeCell ref="K72:L73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8"/>
  <dimension ref="A1:AH175"/>
  <sheetViews>
    <sheetView topLeftCell="A2" zoomScale="90" zoomScaleNormal="90" workbookViewId="0">
      <selection activeCell="B2" sqref="B2"/>
    </sheetView>
  </sheetViews>
  <sheetFormatPr defaultColWidth="0" defaultRowHeight="0" customHeight="1" zeroHeight="1" x14ac:dyDescent="0.25"/>
  <cols>
    <col min="1" max="1" width="3.7109375" style="47" customWidth="1"/>
    <col min="2" max="2" width="7.7109375" style="48" customWidth="1"/>
    <col min="3" max="3" width="20.7109375" style="48" customWidth="1"/>
    <col min="4" max="4" width="19.85546875" style="48" customWidth="1"/>
    <col min="5" max="5" width="17.42578125" style="48" customWidth="1"/>
    <col min="6" max="6" width="17.85546875" style="48" customWidth="1"/>
    <col min="7" max="7" width="18.140625" style="48" customWidth="1"/>
    <col min="8" max="9" width="16.42578125" style="48" customWidth="1"/>
    <col min="10" max="10" width="17.140625" style="48" customWidth="1"/>
    <col min="11" max="11" width="24.42578125" style="48" bestFit="1" customWidth="1"/>
    <col min="12" max="12" width="16.7109375" style="48" customWidth="1"/>
    <col min="13" max="13" width="15.7109375" style="48" bestFit="1" customWidth="1"/>
    <col min="14" max="14" width="19.140625" style="48" bestFit="1" customWidth="1"/>
    <col min="15" max="16" width="20.85546875" style="48" customWidth="1"/>
    <col min="17" max="17" width="24.140625" style="48" customWidth="1"/>
    <col min="18" max="18" width="15" style="48" customWidth="1"/>
    <col min="19" max="19" width="5.42578125" style="47" customWidth="1"/>
    <col min="20" max="20" width="19.28515625" style="48" hidden="1" customWidth="1"/>
    <col min="21" max="21" width="15.7109375" style="48" hidden="1" customWidth="1"/>
    <col min="22" max="22" width="12.7109375" style="48" hidden="1" customWidth="1"/>
    <col min="23" max="23" width="13.7109375" style="48" hidden="1" customWidth="1"/>
    <col min="24" max="24" width="14.42578125" style="48" hidden="1" customWidth="1"/>
    <col min="25" max="25" width="11" style="48" hidden="1" customWidth="1"/>
    <col min="26" max="28" width="9.140625" style="48" hidden="1" customWidth="1"/>
    <col min="29" max="30" width="10.5703125" style="48" hidden="1" customWidth="1"/>
    <col min="31" max="31" width="9.140625" style="48" hidden="1" customWidth="1"/>
    <col min="32" max="32" width="10" style="48" hidden="1" customWidth="1"/>
    <col min="33" max="33" width="9.140625" style="48" hidden="1" customWidth="1"/>
    <col min="34" max="34" width="18.7109375" style="48" hidden="1" customWidth="1"/>
    <col min="35" max="16384" width="9.140625" style="48" hidden="1"/>
  </cols>
  <sheetData>
    <row r="1" spans="1:29" s="47" customFormat="1" ht="15" customHeight="1" x14ac:dyDescent="0.25"/>
    <row r="2" spans="1:29" s="47" customFormat="1" ht="42.75" customHeight="1" x14ac:dyDescent="0.25">
      <c r="B2" s="146" t="s">
        <v>140</v>
      </c>
      <c r="C2" s="103"/>
      <c r="D2" s="103"/>
      <c r="E2" s="103"/>
      <c r="F2" s="149" t="s">
        <v>114</v>
      </c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</row>
    <row r="3" spans="1:29" s="3" customFormat="1" ht="15" x14ac:dyDescent="0.25"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16"/>
    </row>
    <row r="4" spans="1:29" s="24" customFormat="1" ht="104.25" customHeight="1" x14ac:dyDescent="0.25">
      <c r="A4" s="16"/>
      <c r="B4" s="57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27"/>
      <c r="T4" s="28"/>
      <c r="U4" s="28"/>
      <c r="V4" s="28"/>
      <c r="W4" s="28"/>
      <c r="X4" s="28"/>
      <c r="Y4" s="28"/>
      <c r="Z4" s="28"/>
      <c r="AA4" s="28"/>
      <c r="AB4" s="29"/>
    </row>
    <row r="5" spans="1:29" s="24" customFormat="1" ht="23.25" x14ac:dyDescent="0.25">
      <c r="A5" s="16"/>
      <c r="B5" s="57"/>
      <c r="C5" s="57"/>
      <c r="D5" s="57"/>
      <c r="E5" s="102"/>
      <c r="F5" s="49"/>
      <c r="G5" s="160" t="s">
        <v>115</v>
      </c>
      <c r="H5" s="161" t="s">
        <v>116</v>
      </c>
      <c r="I5" s="162">
        <v>1</v>
      </c>
      <c r="J5" s="163" t="s">
        <v>117</v>
      </c>
      <c r="K5" s="164">
        <v>111111111</v>
      </c>
      <c r="L5" s="163" t="s">
        <v>35</v>
      </c>
      <c r="M5" s="57"/>
      <c r="N5" s="57"/>
      <c r="O5" s="57"/>
      <c r="P5" s="57"/>
      <c r="Q5" s="57"/>
      <c r="R5" s="57"/>
      <c r="S5" s="16"/>
      <c r="T5" s="23"/>
      <c r="U5" s="23"/>
      <c r="V5" s="23"/>
      <c r="W5" s="23"/>
      <c r="X5" s="23"/>
      <c r="Y5" s="23"/>
      <c r="Z5" s="23"/>
      <c r="AA5" s="23"/>
      <c r="AB5" s="30"/>
    </row>
    <row r="6" spans="1:29" s="24" customFormat="1" ht="15" x14ac:dyDescent="0.25">
      <c r="A6" s="16"/>
      <c r="B6" s="57"/>
      <c r="C6" s="57"/>
      <c r="D6" s="57"/>
      <c r="E6" s="98">
        <v>40179</v>
      </c>
      <c r="F6" s="98">
        <v>40544</v>
      </c>
      <c r="G6" s="98">
        <v>40909</v>
      </c>
      <c r="H6" s="98">
        <v>41275</v>
      </c>
      <c r="I6" s="98">
        <v>41640</v>
      </c>
      <c r="J6" s="98">
        <v>42005</v>
      </c>
      <c r="K6" s="98">
        <v>42370</v>
      </c>
      <c r="L6" s="98">
        <v>42736</v>
      </c>
      <c r="M6" s="98">
        <v>43101</v>
      </c>
      <c r="N6" s="98">
        <v>43466</v>
      </c>
      <c r="O6" s="98">
        <v>43831</v>
      </c>
      <c r="P6" s="98">
        <v>44197</v>
      </c>
      <c r="Q6" s="87"/>
      <c r="R6" s="57"/>
      <c r="S6" s="16"/>
      <c r="T6" s="16"/>
      <c r="U6" s="23"/>
      <c r="V6" s="23"/>
      <c r="W6" s="23"/>
      <c r="X6" s="23"/>
      <c r="Y6" s="23"/>
      <c r="Z6" s="23"/>
      <c r="AA6" s="23"/>
      <c r="AB6" s="23"/>
      <c r="AC6" s="30"/>
    </row>
    <row r="7" spans="1:29" s="24" customFormat="1" ht="15" x14ac:dyDescent="0.25">
      <c r="A7" s="16"/>
      <c r="B7" s="57"/>
      <c r="C7" s="57"/>
      <c r="D7" s="57"/>
      <c r="E7" s="98">
        <v>40543</v>
      </c>
      <c r="F7" s="98">
        <v>40908</v>
      </c>
      <c r="G7" s="98">
        <v>41274</v>
      </c>
      <c r="H7" s="98">
        <v>41639</v>
      </c>
      <c r="I7" s="98">
        <v>42004</v>
      </c>
      <c r="J7" s="98">
        <v>42369</v>
      </c>
      <c r="K7" s="98">
        <v>42735</v>
      </c>
      <c r="L7" s="98">
        <v>43100</v>
      </c>
      <c r="M7" s="98">
        <v>43465</v>
      </c>
      <c r="N7" s="98">
        <v>43830</v>
      </c>
      <c r="O7" s="98">
        <v>44196</v>
      </c>
      <c r="P7" s="98">
        <v>44561</v>
      </c>
      <c r="Q7" s="87"/>
      <c r="R7" s="57"/>
      <c r="S7" s="16"/>
      <c r="T7" s="16"/>
      <c r="U7" s="23"/>
      <c r="V7" s="23"/>
      <c r="W7" s="23"/>
      <c r="X7" s="23"/>
      <c r="Y7" s="23"/>
      <c r="Z7" s="23"/>
      <c r="AA7" s="23"/>
      <c r="AB7" s="23"/>
      <c r="AC7" s="30"/>
    </row>
    <row r="8" spans="1:29" s="24" customFormat="1" ht="38.25" thickBot="1" x14ac:dyDescent="0.35">
      <c r="A8" s="16"/>
      <c r="B8" s="57"/>
      <c r="C8" s="57"/>
      <c r="D8" s="60"/>
      <c r="E8" s="147">
        <v>2010</v>
      </c>
      <c r="F8" s="147">
        <v>2011</v>
      </c>
      <c r="G8" s="147">
        <v>2012</v>
      </c>
      <c r="H8" s="147">
        <v>2013</v>
      </c>
      <c r="I8" s="147">
        <v>2014</v>
      </c>
      <c r="J8" s="147">
        <v>2015</v>
      </c>
      <c r="K8" s="147">
        <v>2016</v>
      </c>
      <c r="L8" s="147">
        <v>2017</v>
      </c>
      <c r="M8" s="147">
        <v>2018</v>
      </c>
      <c r="N8" s="147">
        <v>2019</v>
      </c>
      <c r="O8" s="148">
        <v>2020</v>
      </c>
      <c r="P8" s="166">
        <v>2021</v>
      </c>
      <c r="Q8" s="114" t="s">
        <v>139</v>
      </c>
      <c r="R8" s="77"/>
      <c r="S8" s="16"/>
      <c r="T8" s="16"/>
      <c r="U8" s="23"/>
      <c r="V8" s="23"/>
      <c r="W8" s="23"/>
      <c r="X8" s="23"/>
      <c r="Y8" s="23"/>
      <c r="Z8" s="23"/>
      <c r="AA8" s="23"/>
      <c r="AB8" s="23"/>
      <c r="AC8" s="30"/>
    </row>
    <row r="9" spans="1:29" s="24" customFormat="1" ht="32.25" thickTop="1" x14ac:dyDescent="0.25">
      <c r="A9" s="16"/>
      <c r="B9" s="57"/>
      <c r="C9" s="99" t="s">
        <v>95</v>
      </c>
      <c r="D9" s="50" t="s">
        <v>98</v>
      </c>
      <c r="E9" s="51">
        <f>COUNTIFS('List of Wind Projects'!$J:$J,"&gt;="&amp;'Capacity Range Selection'!E6,'List of Wind Projects'!$J:$J,"&lt;="&amp;'Capacity Range Selection'!E7,'List of Wind Projects'!$I:$I,"&gt;="&amp;'Capacity Range Selection'!$I$5,'List of Wind Projects'!$I:$I,"&lt;="&amp;'Capacity Range Selection'!$K$5)</f>
        <v>0</v>
      </c>
      <c r="F9" s="51">
        <f>COUNTIFS('List of Wind Projects'!$J:$J,"&gt;="&amp;'Capacity Range Selection'!F6,'List of Wind Projects'!$J:$J,"&lt;="&amp;'Capacity Range Selection'!F7,'List of Wind Projects'!$I:$I,"&gt;="&amp;'Capacity Range Selection'!$I$5,'List of Wind Projects'!$I:$I,"&lt;="&amp;'Capacity Range Selection'!$K$5)</f>
        <v>0</v>
      </c>
      <c r="G9" s="51">
        <f>COUNTIFS('List of Wind Projects'!$J:$J,"&gt;="&amp;'Capacity Range Selection'!G6,'List of Wind Projects'!$J:$J,"&lt;="&amp;'Capacity Range Selection'!G7,'List of Wind Projects'!$I:$I,"&gt;="&amp;'Capacity Range Selection'!$I$5,'List of Wind Projects'!$I:$I,"&lt;="&amp;'Capacity Range Selection'!$K$5)</f>
        <v>0</v>
      </c>
      <c r="H9" s="51">
        <f>COUNTIFS('List of Wind Projects'!$J:$J,"&gt;="&amp;'Capacity Range Selection'!H6,'List of Wind Projects'!$J:$J,"&lt;="&amp;'Capacity Range Selection'!H7,'List of Wind Projects'!$I:$I,"&gt;="&amp;'Capacity Range Selection'!$I$5,'List of Wind Projects'!$I:$I,"&lt;="&amp;'Capacity Range Selection'!$K$5)</f>
        <v>0</v>
      </c>
      <c r="I9" s="51">
        <f>COUNTIFS('List of Wind Projects'!$J:$J,"&gt;="&amp;'Capacity Range Selection'!I6,'List of Wind Projects'!$J:$J,"&lt;="&amp;'Capacity Range Selection'!I7,'List of Wind Projects'!$I:$I,"&gt;="&amp;'Capacity Range Selection'!$I$5,'List of Wind Projects'!$I:$I,"&lt;="&amp;'Capacity Range Selection'!$K$5)</f>
        <v>0</v>
      </c>
      <c r="J9" s="51">
        <f>COUNTIFS('List of Wind Projects'!$J:$J,"&gt;="&amp;'Capacity Range Selection'!J6,'List of Wind Projects'!$J:$J,"&lt;="&amp;'Capacity Range Selection'!J7,'List of Wind Projects'!$I:$I,"&gt;="&amp;'Capacity Range Selection'!$I$5,'List of Wind Projects'!$I:$I,"&lt;="&amp;'Capacity Range Selection'!$K$5)</f>
        <v>0</v>
      </c>
      <c r="K9" s="51">
        <f>COUNTIFS('List of Wind Projects'!$J:$J,"&gt;="&amp;'Capacity Range Selection'!K6,'List of Wind Projects'!$J:$J,"&lt;="&amp;'Capacity Range Selection'!K7,'List of Wind Projects'!$I:$I,"&gt;="&amp;'Capacity Range Selection'!$I$5,'List of Wind Projects'!$I:$I,"&lt;="&amp;'Capacity Range Selection'!$K$5)</f>
        <v>0</v>
      </c>
      <c r="L9" s="51">
        <f>COUNTIFS('List of Wind Projects'!$J:$J,"&gt;="&amp;'Capacity Range Selection'!L6,'List of Wind Projects'!$J:$J,"&lt;="&amp;'Capacity Range Selection'!L7,'List of Wind Projects'!$I:$I,"&gt;="&amp;'Capacity Range Selection'!$I$5,'List of Wind Projects'!$I:$I,"&lt;="&amp;'Capacity Range Selection'!$K$5)</f>
        <v>0</v>
      </c>
      <c r="M9" s="51">
        <f>COUNTIFS('List of Wind Projects'!$J:$J,"&gt;="&amp;'Capacity Range Selection'!M6,'List of Wind Projects'!$J:$J,"&lt;="&amp;'Capacity Range Selection'!M7,'List of Wind Projects'!$I:$I,"&gt;="&amp;'Capacity Range Selection'!$I$5,'List of Wind Projects'!$I:$I,"&lt;="&amp;'Capacity Range Selection'!$K$5)</f>
        <v>1</v>
      </c>
      <c r="N9" s="51">
        <f>COUNTIFS('List of Wind Projects'!$J:$J,"&gt;="&amp;'Capacity Range Selection'!N6,'List of Wind Projects'!$J:$J,"&lt;="&amp;'Capacity Range Selection'!N7,'List of Wind Projects'!$I:$I,"&gt;="&amp;'Capacity Range Selection'!$I$5,'List of Wind Projects'!$I:$I,"&lt;="&amp;'Capacity Range Selection'!$K$5)</f>
        <v>0</v>
      </c>
      <c r="O9" s="51">
        <f>COUNTIFS('List of Wind Projects'!$J:$J,"&gt;="&amp;'Capacity Range Selection'!O6,'List of Wind Projects'!$J:$J,"&lt;="&amp;'Capacity Range Selection'!O7,'List of Wind Projects'!$I:$I,"&gt;="&amp;'Capacity Range Selection'!$I$5,'List of Wind Projects'!$I:$I,"&lt;="&amp;'Capacity Range Selection'!$K$5)</f>
        <v>0</v>
      </c>
      <c r="P9" s="51">
        <f>COUNTIFS('List of Wind Projects'!$J:$J,"&gt;="&amp;'Capacity Range Selection'!P6,'List of Wind Projects'!$J:$J,"&lt;="&amp;'Capacity Range Selection'!P7,'List of Wind Projects'!$I:$I,"&gt;="&amp;'Capacity Range Selection'!$I$5,'List of Wind Projects'!$I:$I,"&lt;="&amp;'Capacity Range Selection'!$K$5)</f>
        <v>0</v>
      </c>
      <c r="Q9" s="115">
        <f>COUNTIFS('List of Wind Projects'!$J:$J,"&lt;&gt;"&amp;"-",'List of Wind Projects'!$I:$I,"&gt;="&amp;'Capacity Range Selection'!$I$5,'List of Wind Projects'!$I:$I,"&lt;="&amp;'Capacity Range Selection'!$K$5)</f>
        <v>1</v>
      </c>
      <c r="R9" s="96"/>
      <c r="S9" s="16"/>
      <c r="T9" s="16"/>
      <c r="U9" s="23"/>
      <c r="V9" s="23"/>
      <c r="W9" s="23"/>
      <c r="X9" s="23"/>
      <c r="Y9" s="23"/>
      <c r="Z9" s="23"/>
      <c r="AA9" s="23"/>
      <c r="AB9" s="23"/>
      <c r="AC9" s="30"/>
    </row>
    <row r="10" spans="1:29" s="24" customFormat="1" ht="16.5" thickBot="1" x14ac:dyDescent="0.3">
      <c r="A10" s="16"/>
      <c r="B10" s="57"/>
      <c r="C10" s="100"/>
      <c r="D10" s="62" t="s">
        <v>99</v>
      </c>
      <c r="E10" s="63">
        <f>SUMIFS('List of Wind Projects'!$I:$I,'List of Wind Projects'!$J:$J,"&gt;="&amp;'Capacity Range Selection'!E6,'List of Wind Projects'!$J:$J,"&lt;="&amp;'Capacity Range Selection'!E7,'List of Wind Projects'!$I:$I,"&gt;="&amp;'Capacity Range Selection'!$I$5,'List of Wind Projects'!$I:$I,"&lt;="&amp;'Capacity Range Selection'!$K$5)/1000</f>
        <v>0</v>
      </c>
      <c r="F10" s="63">
        <f>SUMIFS('List of Wind Projects'!$I:$I,'List of Wind Projects'!$J:$J,"&gt;="&amp;'Capacity Range Selection'!F6,'List of Wind Projects'!$J:$J,"&lt;="&amp;'Capacity Range Selection'!F7,'List of Wind Projects'!$I:$I,"&gt;="&amp;'Capacity Range Selection'!$I$5,'List of Wind Projects'!$I:$I,"&lt;="&amp;'Capacity Range Selection'!$K$5)/1000</f>
        <v>0</v>
      </c>
      <c r="G10" s="63">
        <f>SUMIFS('List of Wind Projects'!$I:$I,'List of Wind Projects'!$J:$J,"&gt;="&amp;'Capacity Range Selection'!G6,'List of Wind Projects'!$J:$J,"&lt;="&amp;'Capacity Range Selection'!G7,'List of Wind Projects'!$I:$I,"&gt;="&amp;'Capacity Range Selection'!$I$5,'List of Wind Projects'!$I:$I,"&lt;="&amp;'Capacity Range Selection'!$K$5)/1000</f>
        <v>0</v>
      </c>
      <c r="H10" s="63">
        <f>SUMIFS('List of Wind Projects'!$I:$I,'List of Wind Projects'!$J:$J,"&gt;="&amp;'Capacity Range Selection'!H6,'List of Wind Projects'!$J:$J,"&lt;="&amp;'Capacity Range Selection'!H7,'List of Wind Projects'!$I:$I,"&gt;="&amp;'Capacity Range Selection'!$I$5,'List of Wind Projects'!$I:$I,"&lt;="&amp;'Capacity Range Selection'!$K$5)/1000</f>
        <v>0</v>
      </c>
      <c r="I10" s="63">
        <f>SUMIFS('List of Wind Projects'!$I:$I,'List of Wind Projects'!$J:$J,"&gt;="&amp;'Capacity Range Selection'!I6,'List of Wind Projects'!$J:$J,"&lt;="&amp;'Capacity Range Selection'!I7,'List of Wind Projects'!$I:$I,"&gt;="&amp;'Capacity Range Selection'!$I$5,'List of Wind Projects'!$I:$I,"&lt;="&amp;'Capacity Range Selection'!$K$5)/1000</f>
        <v>0</v>
      </c>
      <c r="J10" s="63">
        <f>SUMIFS('List of Wind Projects'!$I:$I,'List of Wind Projects'!$J:$J,"&gt;="&amp;'Capacity Range Selection'!J6,'List of Wind Projects'!$J:$J,"&lt;="&amp;'Capacity Range Selection'!J7,'List of Wind Projects'!$I:$I,"&gt;="&amp;'Capacity Range Selection'!$I$5,'List of Wind Projects'!$I:$I,"&lt;="&amp;'Capacity Range Selection'!$K$5)/1000</f>
        <v>0</v>
      </c>
      <c r="K10" s="63">
        <f>SUMIFS('List of Wind Projects'!$I:$I,'List of Wind Projects'!$J:$J,"&gt;="&amp;'Capacity Range Selection'!K6,'List of Wind Projects'!$J:$J,"&lt;="&amp;'Capacity Range Selection'!K7,'List of Wind Projects'!$I:$I,"&gt;="&amp;'Capacity Range Selection'!$I$5,'List of Wind Projects'!$I:$I,"&lt;="&amp;'Capacity Range Selection'!$K$5)/1000</f>
        <v>0</v>
      </c>
      <c r="L10" s="63">
        <f>SUMIFS('List of Wind Projects'!$I:$I,'List of Wind Projects'!$J:$J,"&gt;="&amp;'Capacity Range Selection'!L6,'List of Wind Projects'!$J:$J,"&lt;="&amp;'Capacity Range Selection'!L7,'List of Wind Projects'!$I:$I,"&gt;="&amp;'Capacity Range Selection'!$I$5,'List of Wind Projects'!$I:$I,"&lt;="&amp;'Capacity Range Selection'!$K$5)/1000</f>
        <v>0</v>
      </c>
      <c r="M10" s="63">
        <f>SUMIFS('List of Wind Projects'!$I:$I,'List of Wind Projects'!$J:$J,"&gt;="&amp;'Capacity Range Selection'!M6,'List of Wind Projects'!$J:$J,"&lt;="&amp;'Capacity Range Selection'!M7,'List of Wind Projects'!$I:$I,"&gt;="&amp;'Capacity Range Selection'!$I$5,'List of Wind Projects'!$I:$I,"&lt;="&amp;'Capacity Range Selection'!$K$5)/1000</f>
        <v>31.1</v>
      </c>
      <c r="N10" s="63">
        <f>SUMIFS('List of Wind Projects'!$I:$I,'List of Wind Projects'!$J:$J,"&gt;="&amp;'Capacity Range Selection'!N6,'List of Wind Projects'!$J:$J,"&lt;="&amp;'Capacity Range Selection'!N7,'List of Wind Projects'!$I:$I,"&gt;="&amp;'Capacity Range Selection'!$I$5,'List of Wind Projects'!$I:$I,"&lt;="&amp;'Capacity Range Selection'!$K$5)/1000</f>
        <v>0</v>
      </c>
      <c r="O10" s="63">
        <f>SUMIFS('List of Wind Projects'!$I:$I,'List of Wind Projects'!$J:$J,"&gt;="&amp;'Capacity Range Selection'!O6,'List of Wind Projects'!$J:$J,"&lt;="&amp;'Capacity Range Selection'!O7,'List of Wind Projects'!$I:$I,"&gt;="&amp;'Capacity Range Selection'!$I$5,'List of Wind Projects'!$I:$I,"&lt;="&amp;'Capacity Range Selection'!$K$5)/1000</f>
        <v>0</v>
      </c>
      <c r="P10" s="63">
        <f>SUMIFS('List of Wind Projects'!$I:$I,'List of Wind Projects'!$J:$J,"&gt;="&amp;'Capacity Range Selection'!P6,'List of Wind Projects'!$J:$J,"&lt;="&amp;'Capacity Range Selection'!P7,'List of Wind Projects'!$I:$I,"&gt;="&amp;'Capacity Range Selection'!$I$5,'List of Wind Projects'!$I:$I,"&lt;="&amp;'Capacity Range Selection'!$K$5)/1000</f>
        <v>0</v>
      </c>
      <c r="Q10" s="116">
        <f>SUMIFS('List of Wind Projects'!$J:$J,'List of Wind Projects'!$K:$K,"&lt;&gt;"&amp;"-",'List of Wind Projects'!$J:$J,"&gt;="&amp;'Capacity Range Selection'!$I$5,'List of Wind Projects'!$J:$J,"&lt;="&amp;'Capacity Range Selection'!$K$5)/1000</f>
        <v>43.390999999999998</v>
      </c>
      <c r="R10" s="96" t="s">
        <v>26</v>
      </c>
      <c r="S10" s="16"/>
      <c r="T10" s="16"/>
      <c r="U10" s="23"/>
      <c r="V10" s="23"/>
      <c r="W10" s="23"/>
      <c r="X10" s="23"/>
      <c r="Y10" s="23"/>
      <c r="Z10" s="23"/>
      <c r="AA10" s="23"/>
      <c r="AB10" s="23"/>
      <c r="AC10" s="30"/>
    </row>
    <row r="11" spans="1:29" s="24" customFormat="1" ht="47.25" x14ac:dyDescent="0.25">
      <c r="A11" s="16"/>
      <c r="B11" s="57"/>
      <c r="C11" s="99" t="s">
        <v>96</v>
      </c>
      <c r="D11" s="50" t="s">
        <v>98</v>
      </c>
      <c r="E11" s="51">
        <f>COUNTIFS('List of Wind Projects'!$O:$O,"&gt;="&amp;'Capacity Range Selection'!E6,'List of Wind Projects'!$O:$O,"&lt;="&amp;'Capacity Range Selection'!E7,'List of Wind Projects'!$I:$I,"&gt;="&amp;'Capacity Range Selection'!$I$5,'List of Wind Projects'!$I:$I,"&lt;="&amp;'Capacity Range Selection'!$K$5)</f>
        <v>0</v>
      </c>
      <c r="F11" s="51">
        <f>COUNTIFS('List of Wind Projects'!$O:$O,"&gt;="&amp;'Capacity Range Selection'!F6,'List of Wind Projects'!$O:$O,"&lt;="&amp;'Capacity Range Selection'!F7,'List of Wind Projects'!$I:$I,"&gt;="&amp;'Capacity Range Selection'!$I$5,'List of Wind Projects'!$I:$I,"&lt;="&amp;'Capacity Range Selection'!$K$5)</f>
        <v>0</v>
      </c>
      <c r="G11" s="51">
        <f>COUNTIFS('List of Wind Projects'!$O:$O,"&gt;="&amp;'Capacity Range Selection'!G6,'List of Wind Projects'!$O:$O,"&lt;="&amp;'Capacity Range Selection'!G7,'List of Wind Projects'!$I:$I,"&gt;="&amp;'Capacity Range Selection'!$I$5,'List of Wind Projects'!$I:$I,"&lt;="&amp;'Capacity Range Selection'!$K$5)</f>
        <v>0</v>
      </c>
      <c r="H11" s="51">
        <f>COUNTIFS('List of Wind Projects'!$O:$O,"&gt;="&amp;'Capacity Range Selection'!H6,'List of Wind Projects'!$O:$O,"&lt;="&amp;'Capacity Range Selection'!H7,'List of Wind Projects'!$I:$I,"&gt;="&amp;'Capacity Range Selection'!$I$5,'List of Wind Projects'!$I:$I,"&lt;="&amp;'Capacity Range Selection'!$K$5)</f>
        <v>0</v>
      </c>
      <c r="I11" s="51">
        <f>COUNTIFS('List of Wind Projects'!$O:$O,"&gt;="&amp;'Capacity Range Selection'!I6,'List of Wind Projects'!$O:$O,"&lt;="&amp;'Capacity Range Selection'!I7,'List of Wind Projects'!$I:$I,"&gt;="&amp;'Capacity Range Selection'!$I$5,'List of Wind Projects'!$I:$I,"&lt;="&amp;'Capacity Range Selection'!$K$5)</f>
        <v>0</v>
      </c>
      <c r="J11" s="51">
        <f>COUNTIFS('List of Wind Projects'!$O:$O,"&gt;="&amp;'Capacity Range Selection'!J6,'List of Wind Projects'!$O:$O,"&lt;="&amp;'Capacity Range Selection'!J7,'List of Wind Projects'!$I:$I,"&gt;="&amp;'Capacity Range Selection'!$I$5,'List of Wind Projects'!$I:$I,"&lt;="&amp;'Capacity Range Selection'!$K$5)</f>
        <v>1</v>
      </c>
      <c r="K11" s="51">
        <f>COUNTIFS('List of Wind Projects'!$O:$O,"&gt;="&amp;'Capacity Range Selection'!K6,'List of Wind Projects'!$O:$O,"&lt;="&amp;'Capacity Range Selection'!K7,'List of Wind Projects'!$I:$I,"&gt;="&amp;'Capacity Range Selection'!$I$5,'List of Wind Projects'!$I:$I,"&lt;="&amp;'Capacity Range Selection'!$K$5)</f>
        <v>1</v>
      </c>
      <c r="L11" s="51">
        <f>COUNTIFS('List of Wind Projects'!$O:$O,"&gt;="&amp;'Capacity Range Selection'!L6,'List of Wind Projects'!$O:$O,"&lt;="&amp;'Capacity Range Selection'!L7,'List of Wind Projects'!$I:$I,"&gt;="&amp;'Capacity Range Selection'!$I$5,'List of Wind Projects'!$I:$I,"&lt;="&amp;'Capacity Range Selection'!$K$5)</f>
        <v>0</v>
      </c>
      <c r="M11" s="51">
        <f>COUNTIFS('List of Wind Projects'!$O:$O,"&gt;="&amp;'Capacity Range Selection'!M6,'List of Wind Projects'!$O:$O,"&lt;="&amp;'Capacity Range Selection'!M7,'List of Wind Projects'!$I:$I,"&gt;="&amp;'Capacity Range Selection'!$I$5,'List of Wind Projects'!$I:$I,"&lt;="&amp;'Capacity Range Selection'!$K$5)</f>
        <v>1</v>
      </c>
      <c r="N11" s="51">
        <f>COUNTIFS('List of Wind Projects'!$O:$O,"&gt;="&amp;'Capacity Range Selection'!N6,'List of Wind Projects'!$O:$O,"&lt;="&amp;'Capacity Range Selection'!N7,'List of Wind Projects'!$I:$I,"&gt;="&amp;'Capacity Range Selection'!$I$5,'List of Wind Projects'!$I:$I,"&lt;="&amp;'Capacity Range Selection'!$K$5)</f>
        <v>0</v>
      </c>
      <c r="O11" s="51">
        <f>COUNTIFS('List of Wind Projects'!$O:$O,"&gt;="&amp;'Capacity Range Selection'!O6,'List of Wind Projects'!$O:$O,"&lt;="&amp;'Capacity Range Selection'!O7,'List of Wind Projects'!$I:$I,"&gt;="&amp;'Capacity Range Selection'!$I$5,'List of Wind Projects'!$I:$I,"&lt;="&amp;'Capacity Range Selection'!$K$5)</f>
        <v>0</v>
      </c>
      <c r="P11" s="51">
        <f>COUNTIFS('List of Wind Projects'!$O:$O,"&gt;="&amp;'Capacity Range Selection'!P6,'List of Wind Projects'!$O:$O,"&lt;="&amp;'Capacity Range Selection'!P7,'List of Wind Projects'!$I:$I,"&gt;="&amp;'Capacity Range Selection'!$I$5,'List of Wind Projects'!$I:$I,"&lt;="&amp;'Capacity Range Selection'!$K$5)</f>
        <v>1</v>
      </c>
      <c r="Q11" s="115">
        <f>COUNTIFS('List of Wind Projects'!$O:$O,"&lt;&gt;"&amp;"-",'List of Wind Projects'!$I:$I,"&gt;="&amp;'Capacity Range Selection'!$I$5,'List of Wind Projects'!$I:$I,"&lt;="&amp;'Capacity Range Selection'!$K$5)</f>
        <v>4</v>
      </c>
      <c r="R11" s="96"/>
      <c r="S11" s="16"/>
      <c r="T11" s="16"/>
      <c r="U11" s="23"/>
      <c r="V11" s="23"/>
      <c r="W11" s="23"/>
      <c r="X11" s="23"/>
      <c r="Y11" s="23"/>
      <c r="Z11" s="23"/>
      <c r="AA11" s="23"/>
      <c r="AB11" s="23"/>
      <c r="AC11" s="30"/>
    </row>
    <row r="12" spans="1:29" s="24" customFormat="1" ht="16.5" thickBot="1" x14ac:dyDescent="0.3">
      <c r="A12" s="16"/>
      <c r="B12" s="57"/>
      <c r="C12" s="100"/>
      <c r="D12" s="62" t="s">
        <v>99</v>
      </c>
      <c r="E12" s="63">
        <f>SUMIFS('List of Wind Projects'!$I:$I,'List of Wind Projects'!$O:$O,"&gt;="&amp;'Capacity Range Selection'!E6,'List of Wind Projects'!$O:$O,"&lt;="&amp;'Capacity Range Selection'!E7,'List of Wind Projects'!$I:$I,"&gt;="&amp;'Capacity Range Selection'!$I$5,'List of Wind Projects'!$I:$I,"&lt;="&amp;'Capacity Range Selection'!$K$5)/1000</f>
        <v>0</v>
      </c>
      <c r="F12" s="63">
        <f>SUMIFS('List of Wind Projects'!$I:$I,'List of Wind Projects'!$O:$O,"&gt;="&amp;'Capacity Range Selection'!F6,'List of Wind Projects'!$O:$O,"&lt;="&amp;'Capacity Range Selection'!F7,'List of Wind Projects'!$I:$I,"&gt;="&amp;'Capacity Range Selection'!$I$5,'List of Wind Projects'!$I:$I,"&lt;="&amp;'Capacity Range Selection'!$K$5)/1000</f>
        <v>0</v>
      </c>
      <c r="G12" s="63">
        <f>SUMIFS('List of Wind Projects'!$I:$I,'List of Wind Projects'!$O:$O,"&gt;="&amp;'Capacity Range Selection'!G6,'List of Wind Projects'!$O:$O,"&lt;="&amp;'Capacity Range Selection'!G7,'List of Wind Projects'!$I:$I,"&gt;="&amp;'Capacity Range Selection'!$I$5,'List of Wind Projects'!$I:$I,"&lt;="&amp;'Capacity Range Selection'!$K$5)/1000</f>
        <v>0</v>
      </c>
      <c r="H12" s="63">
        <f>SUMIFS('List of Wind Projects'!$I:$I,'List of Wind Projects'!$O:$O,"&gt;="&amp;'Capacity Range Selection'!H6,'List of Wind Projects'!$O:$O,"&lt;="&amp;'Capacity Range Selection'!H7,'List of Wind Projects'!$I:$I,"&gt;="&amp;'Capacity Range Selection'!$I$5,'List of Wind Projects'!$I:$I,"&lt;="&amp;'Capacity Range Selection'!$K$5)/1000</f>
        <v>0</v>
      </c>
      <c r="I12" s="63">
        <f>SUMIFS('List of Wind Projects'!$I:$I,'List of Wind Projects'!$O:$O,"&gt;="&amp;'Capacity Range Selection'!I6,'List of Wind Projects'!$O:$O,"&lt;="&amp;'Capacity Range Selection'!I7,'List of Wind Projects'!$I:$I,"&gt;="&amp;'Capacity Range Selection'!$I$5,'List of Wind Projects'!$I:$I,"&lt;="&amp;'Capacity Range Selection'!$K$5)/1000</f>
        <v>0</v>
      </c>
      <c r="J12" s="63">
        <f>SUMIFS('List of Wind Projects'!$I:$I,'List of Wind Projects'!$O:$O,"&gt;="&amp;'Capacity Range Selection'!J6,'List of Wind Projects'!$O:$O,"&lt;="&amp;'Capacity Range Selection'!J7,'List of Wind Projects'!$I:$I,"&gt;="&amp;'Capacity Range Selection'!$I$5,'List of Wind Projects'!$I:$I,"&lt;="&amp;'Capacity Range Selection'!$K$5)/1000</f>
        <v>0.22500000000000001</v>
      </c>
      <c r="K12" s="63">
        <f>SUMIFS('List of Wind Projects'!$I:$I,'List of Wind Projects'!$O:$O,"&gt;="&amp;'Capacity Range Selection'!K6,'List of Wind Projects'!$O:$O,"&lt;="&amp;'Capacity Range Selection'!K7,'List of Wind Projects'!$I:$I,"&gt;="&amp;'Capacity Range Selection'!$I$5,'List of Wind Projects'!$I:$I,"&lt;="&amp;'Capacity Range Selection'!$K$5)/1000</f>
        <v>4</v>
      </c>
      <c r="L12" s="63">
        <f>SUMIFS('List of Wind Projects'!$I:$I,'List of Wind Projects'!$O:$O,"&gt;="&amp;'Capacity Range Selection'!L6,'List of Wind Projects'!$O:$O,"&lt;="&amp;'Capacity Range Selection'!L7,'List of Wind Projects'!$I:$I,"&gt;="&amp;'Capacity Range Selection'!$I$5,'List of Wind Projects'!$I:$I,"&lt;="&amp;'Capacity Range Selection'!$K$5)/1000</f>
        <v>0</v>
      </c>
      <c r="M12" s="63">
        <f>SUMIFS('List of Wind Projects'!$I:$I,'List of Wind Projects'!$O:$O,"&gt;="&amp;'Capacity Range Selection'!M6,'List of Wind Projects'!$O:$O,"&lt;="&amp;'Capacity Range Selection'!M7,'List of Wind Projects'!$I:$I,"&gt;="&amp;'Capacity Range Selection'!$I$5,'List of Wind Projects'!$I:$I,"&lt;="&amp;'Capacity Range Selection'!$K$5)/1000</f>
        <v>31.1</v>
      </c>
      <c r="N12" s="63">
        <f>SUMIFS('List of Wind Projects'!$I:$I,'List of Wind Projects'!$O:$O,"&gt;="&amp;'Capacity Range Selection'!N6,'List of Wind Projects'!$O:$O,"&lt;="&amp;'Capacity Range Selection'!N7,'List of Wind Projects'!$I:$I,"&gt;="&amp;'Capacity Range Selection'!$I$5,'List of Wind Projects'!$I:$I,"&lt;="&amp;'Capacity Range Selection'!$K$5)/1000</f>
        <v>0</v>
      </c>
      <c r="O12" s="63">
        <f>SUMIFS('List of Wind Projects'!$I:$I,'List of Wind Projects'!$O:$O,"&gt;="&amp;'Capacity Range Selection'!O6,'List of Wind Projects'!$O:$O,"&lt;="&amp;'Capacity Range Selection'!O7,'List of Wind Projects'!$I:$I,"&gt;="&amp;'Capacity Range Selection'!$I$5,'List of Wind Projects'!$I:$I,"&lt;="&amp;'Capacity Range Selection'!$K$5)/1000</f>
        <v>0</v>
      </c>
      <c r="P12" s="63">
        <f>SUMIFS('List of Wind Projects'!$I:$I,'List of Wind Projects'!$O:$O,"&gt;="&amp;'Capacity Range Selection'!P6,'List of Wind Projects'!$O:$O,"&lt;="&amp;'Capacity Range Selection'!P7,'List of Wind Projects'!$I:$I,"&gt;="&amp;'Capacity Range Selection'!$I$5,'List of Wind Projects'!$I:$I,"&lt;="&amp;'Capacity Range Selection'!$K$5)/1000</f>
        <v>48</v>
      </c>
      <c r="Q12" s="116">
        <f>SUMIFS('List of Wind Projects'!$I:$I,'List of Wind Projects'!$O:$O,"&lt;&gt;"&amp;"-",'List of Wind Projects'!$I:$I,"&gt;="&amp;'Capacity Range Selection'!$I$5,'List of Wind Projects'!$I:$I,"&lt;="&amp;'Capacity Range Selection'!$K$5)/1000</f>
        <v>83.325000000000003</v>
      </c>
      <c r="R12" s="96" t="s">
        <v>26</v>
      </c>
      <c r="S12" s="16"/>
      <c r="T12" s="16"/>
      <c r="U12" s="23"/>
      <c r="V12" s="23"/>
      <c r="W12" s="23"/>
      <c r="X12" s="23"/>
      <c r="Y12" s="23"/>
      <c r="Z12" s="23"/>
      <c r="AA12" s="23"/>
      <c r="AB12" s="23"/>
      <c r="AC12" s="30"/>
    </row>
    <row r="13" spans="1:29" s="24" customFormat="1" ht="31.5" x14ac:dyDescent="0.25">
      <c r="A13" s="16"/>
      <c r="B13" s="57"/>
      <c r="C13" s="99" t="s">
        <v>97</v>
      </c>
      <c r="D13" s="50" t="s">
        <v>98</v>
      </c>
      <c r="E13" s="51">
        <f>COUNTIFS('List of Wind Projects'!$N:$N,"&gt;="&amp;'Capacity Range Selection'!E6,'List of Wind Projects'!$N:$N,"&lt;="&amp;'Capacity Range Selection'!E7,'List of Wind Projects'!$I:$I,"&gt;="&amp;'Capacity Range Selection'!$I$5,'List of Wind Projects'!$I:$I,"&lt;="&amp;'Capacity Range Selection'!$K$5)</f>
        <v>0</v>
      </c>
      <c r="F13" s="51">
        <f>COUNTIFS('List of Wind Projects'!$N:$N,"&gt;="&amp;'Capacity Range Selection'!F6,'List of Wind Projects'!$N:$N,"&lt;="&amp;'Capacity Range Selection'!F7,'List of Wind Projects'!$I:$I,"&gt;="&amp;'Capacity Range Selection'!$I$5,'List of Wind Projects'!$I:$I,"&lt;="&amp;'Capacity Range Selection'!$K$5)</f>
        <v>0</v>
      </c>
      <c r="G13" s="51">
        <f>COUNTIFS('List of Wind Projects'!$N:$N,"&gt;="&amp;'Capacity Range Selection'!G6,'List of Wind Projects'!$N:$N,"&lt;="&amp;'Capacity Range Selection'!G7,'List of Wind Projects'!$I:$I,"&gt;="&amp;'Capacity Range Selection'!$I$5,'List of Wind Projects'!$I:$I,"&lt;="&amp;'Capacity Range Selection'!$K$5)</f>
        <v>0</v>
      </c>
      <c r="H13" s="51">
        <f>COUNTIFS('List of Wind Projects'!$N:$N,"&gt;="&amp;'Capacity Range Selection'!H6,'List of Wind Projects'!$N:$N,"&lt;="&amp;'Capacity Range Selection'!H7,'List of Wind Projects'!$I:$I,"&gt;="&amp;'Capacity Range Selection'!$I$5,'List of Wind Projects'!$I:$I,"&lt;="&amp;'Capacity Range Selection'!$K$5)</f>
        <v>1</v>
      </c>
      <c r="I13" s="51">
        <f>COUNTIFS('List of Wind Projects'!$N:$N,"&gt;="&amp;'Capacity Range Selection'!I6,'List of Wind Projects'!$N:$N,"&lt;="&amp;'Capacity Range Selection'!I7,'List of Wind Projects'!$I:$I,"&gt;="&amp;'Capacity Range Selection'!$I$5,'List of Wind Projects'!$I:$I,"&lt;="&amp;'Capacity Range Selection'!$K$5)</f>
        <v>1</v>
      </c>
      <c r="J13" s="51">
        <f>COUNTIFS('List of Wind Projects'!$N:$N,"&gt;="&amp;'Capacity Range Selection'!J6,'List of Wind Projects'!$N:$N,"&lt;="&amp;'Capacity Range Selection'!J7,'List of Wind Projects'!$I:$I,"&gt;="&amp;'Capacity Range Selection'!$I$5,'List of Wind Projects'!$I:$I,"&lt;="&amp;'Capacity Range Selection'!$K$5)</f>
        <v>0</v>
      </c>
      <c r="K13" s="51">
        <f>COUNTIFS('List of Wind Projects'!$N:$N,"&gt;="&amp;'Capacity Range Selection'!K6,'List of Wind Projects'!$N:$N,"&lt;="&amp;'Capacity Range Selection'!K7,'List of Wind Projects'!$I:$I,"&gt;="&amp;'Capacity Range Selection'!$I$5,'List of Wind Projects'!$I:$I,"&lt;="&amp;'Capacity Range Selection'!$K$5)</f>
        <v>0</v>
      </c>
      <c r="L13" s="51">
        <f>COUNTIFS('List of Wind Projects'!$N:$N,"&gt;="&amp;'Capacity Range Selection'!L6,'List of Wind Projects'!$N:$N,"&lt;="&amp;'Capacity Range Selection'!L7,'List of Wind Projects'!$I:$I,"&gt;="&amp;'Capacity Range Selection'!$I$5,'List of Wind Projects'!$I:$I,"&lt;="&amp;'Capacity Range Selection'!$K$5)</f>
        <v>0</v>
      </c>
      <c r="M13" s="51">
        <f>COUNTIFS('List of Wind Projects'!$N:$N,"&gt;="&amp;'Capacity Range Selection'!M6,'List of Wind Projects'!$N:$N,"&lt;="&amp;'Capacity Range Selection'!M7,'List of Wind Projects'!$I:$I,"&gt;="&amp;'Capacity Range Selection'!$I$5,'List of Wind Projects'!$I:$I,"&lt;="&amp;'Capacity Range Selection'!$K$5)</f>
        <v>1</v>
      </c>
      <c r="N13" s="51">
        <f>COUNTIFS('List of Wind Projects'!$N:$N,"&gt;="&amp;'Capacity Range Selection'!N6,'List of Wind Projects'!$N:$N,"&lt;="&amp;'Capacity Range Selection'!N7,'List of Wind Projects'!$I:$I,"&gt;="&amp;'Capacity Range Selection'!$I$5,'List of Wind Projects'!$I:$I,"&lt;="&amp;'Capacity Range Selection'!$K$5)</f>
        <v>0</v>
      </c>
      <c r="O13" s="51">
        <f>COUNTIFS('List of Wind Projects'!$N:$N,"&gt;="&amp;'Capacity Range Selection'!O6,'List of Wind Projects'!$N:$N,"&lt;="&amp;'Capacity Range Selection'!O7,'List of Wind Projects'!$I:$I,"&gt;="&amp;'Capacity Range Selection'!$I$5,'List of Wind Projects'!$I:$I,"&lt;="&amp;'Capacity Range Selection'!$K$5)</f>
        <v>2</v>
      </c>
      <c r="P13" s="51">
        <f>COUNTIFS('List of Wind Projects'!$N:$N,"&gt;="&amp;'Capacity Range Selection'!P6,'List of Wind Projects'!$N:$N,"&lt;="&amp;'Capacity Range Selection'!P7,'List of Wind Projects'!$I:$I,"&gt;="&amp;'Capacity Range Selection'!$I$5,'List of Wind Projects'!$I:$I,"&lt;="&amp;'Capacity Range Selection'!$K$5)</f>
        <v>0</v>
      </c>
      <c r="Q13" s="115">
        <f>COUNTIFS('List of Wind Projects'!$N:$N,"&lt;&gt;"&amp;"-",'List of Wind Projects'!$I:$I,"&gt;="&amp;'Capacity Range Selection'!$I$5,'List of Wind Projects'!$I:$I,"&lt;="&amp;'Capacity Range Selection'!$K$5)</f>
        <v>5</v>
      </c>
      <c r="R13" s="96"/>
      <c r="S13" s="16"/>
      <c r="T13" s="16"/>
      <c r="U13" s="23"/>
      <c r="V13" s="23"/>
      <c r="W13" s="23"/>
      <c r="X13" s="23"/>
      <c r="Y13" s="23"/>
      <c r="Z13" s="23"/>
      <c r="AA13" s="23"/>
      <c r="AB13" s="23"/>
      <c r="AC13" s="30"/>
    </row>
    <row r="14" spans="1:29" s="24" customFormat="1" ht="16.5" thickBot="1" x14ac:dyDescent="0.3">
      <c r="A14" s="16"/>
      <c r="B14" s="57"/>
      <c r="C14" s="100"/>
      <c r="D14" s="62" t="s">
        <v>99</v>
      </c>
      <c r="E14" s="63">
        <f>SUMIFS('List of Wind Projects'!$I:$I,'List of Wind Projects'!$N:$N,"&gt;="&amp;'Capacity Range Selection'!E6,'List of Wind Projects'!$N:$N,"&lt;="&amp;'Capacity Range Selection'!E7,'List of Wind Projects'!$I:$I,"&gt;="&amp;'Capacity Range Selection'!$I$5,'List of Wind Projects'!$I:$I,"&lt;="&amp;'Capacity Range Selection'!$K$5)/1000</f>
        <v>0</v>
      </c>
      <c r="F14" s="63">
        <f>SUMIFS('List of Wind Projects'!$I:$I,'List of Wind Projects'!$N:$N,"&gt;="&amp;'Capacity Range Selection'!F6,'List of Wind Projects'!$N:$N,"&lt;="&amp;'Capacity Range Selection'!F7,'List of Wind Projects'!$I:$I,"&gt;="&amp;'Capacity Range Selection'!$I$5,'List of Wind Projects'!$I:$I,"&lt;="&amp;'Capacity Range Selection'!$K$5)/1000</f>
        <v>0</v>
      </c>
      <c r="G14" s="63">
        <f>SUMIFS('List of Wind Projects'!$I:$I,'List of Wind Projects'!$N:$N,"&gt;="&amp;'Capacity Range Selection'!G6,'List of Wind Projects'!$N:$N,"&lt;="&amp;'Capacity Range Selection'!G7,'List of Wind Projects'!$I:$I,"&gt;="&amp;'Capacity Range Selection'!$I$5,'List of Wind Projects'!$I:$I,"&lt;="&amp;'Capacity Range Selection'!$K$5)/1000</f>
        <v>0</v>
      </c>
      <c r="H14" s="63">
        <f>SUMIFS('List of Wind Projects'!$I:$I,'List of Wind Projects'!$N:$N,"&gt;="&amp;'Capacity Range Selection'!H6,'List of Wind Projects'!$N:$N,"&lt;="&amp;'Capacity Range Selection'!H7,'List of Wind Projects'!$I:$I,"&gt;="&amp;'Capacity Range Selection'!$I$5,'List of Wind Projects'!$I:$I,"&lt;="&amp;'Capacity Range Selection'!$K$5)/1000</f>
        <v>0.22500000000000001</v>
      </c>
      <c r="I14" s="63">
        <f>SUMIFS('List of Wind Projects'!$I:$I,'List of Wind Projects'!$N:$N,"&gt;="&amp;'Capacity Range Selection'!I6,'List of Wind Projects'!$N:$N,"&lt;="&amp;'Capacity Range Selection'!I7,'List of Wind Projects'!$I:$I,"&gt;="&amp;'Capacity Range Selection'!$I$5,'List of Wind Projects'!$I:$I,"&lt;="&amp;'Capacity Range Selection'!$K$5)/1000</f>
        <v>4</v>
      </c>
      <c r="J14" s="63">
        <f>SUMIFS('List of Wind Projects'!$I:$I,'List of Wind Projects'!$N:$N,"&gt;="&amp;'Capacity Range Selection'!J6,'List of Wind Projects'!$N:$N,"&lt;="&amp;'Capacity Range Selection'!J7,'List of Wind Projects'!$I:$I,"&gt;="&amp;'Capacity Range Selection'!$I$5,'List of Wind Projects'!$I:$I,"&lt;="&amp;'Capacity Range Selection'!$K$5)/1000</f>
        <v>0</v>
      </c>
      <c r="K14" s="63">
        <f>SUMIFS('List of Wind Projects'!$I:$I,'List of Wind Projects'!$N:$N,"&gt;="&amp;'Capacity Range Selection'!K6,'List of Wind Projects'!$N:$N,"&lt;="&amp;'Capacity Range Selection'!K7,'List of Wind Projects'!$I:$I,"&gt;="&amp;'Capacity Range Selection'!$I$5,'List of Wind Projects'!$I:$I,"&lt;="&amp;'Capacity Range Selection'!$K$5)/1000</f>
        <v>0</v>
      </c>
      <c r="L14" s="63">
        <f>SUMIFS('List of Wind Projects'!$I:$I,'List of Wind Projects'!$N:$N,"&gt;="&amp;'Capacity Range Selection'!L6,'List of Wind Projects'!$N:$N,"&lt;="&amp;'Capacity Range Selection'!L7,'List of Wind Projects'!$I:$I,"&gt;="&amp;'Capacity Range Selection'!$I$5,'List of Wind Projects'!$I:$I,"&lt;="&amp;'Capacity Range Selection'!$K$5)/1000</f>
        <v>0</v>
      </c>
      <c r="M14" s="63">
        <f>SUMIFS('List of Wind Projects'!$I:$I,'List of Wind Projects'!$N:$N,"&gt;="&amp;'Capacity Range Selection'!M6,'List of Wind Projects'!$N:$N,"&lt;="&amp;'Capacity Range Selection'!M7,'List of Wind Projects'!$I:$I,"&gt;="&amp;'Capacity Range Selection'!$I$5,'List of Wind Projects'!$I:$I,"&lt;="&amp;'Capacity Range Selection'!$K$5)/1000</f>
        <v>31.1</v>
      </c>
      <c r="N14" s="63">
        <f>SUMIFS('List of Wind Projects'!$I:$I,'List of Wind Projects'!$N:$N,"&gt;="&amp;'Capacity Range Selection'!N6,'List of Wind Projects'!$N:$N,"&lt;="&amp;'Capacity Range Selection'!N7,'List of Wind Projects'!$I:$I,"&gt;="&amp;'Capacity Range Selection'!$I$5,'List of Wind Projects'!$I:$I,"&lt;="&amp;'Capacity Range Selection'!$K$5)/1000</f>
        <v>0</v>
      </c>
      <c r="O14" s="63">
        <f>SUMIFS('List of Wind Projects'!$I:$I,'List of Wind Projects'!$N:$N,"&gt;="&amp;'Capacity Range Selection'!O6,'List of Wind Projects'!$N:$N,"&lt;="&amp;'Capacity Range Selection'!O7,'List of Wind Projects'!$I:$I,"&gt;="&amp;'Capacity Range Selection'!$I$5,'List of Wind Projects'!$I:$I,"&lt;="&amp;'Capacity Range Selection'!$K$5)/1000</f>
        <v>54</v>
      </c>
      <c r="P14" s="63">
        <f>SUMIFS('List of Wind Projects'!$I:$I,'List of Wind Projects'!$N:$N,"&gt;="&amp;'Capacity Range Selection'!P6,'List of Wind Projects'!$N:$N,"&lt;="&amp;'Capacity Range Selection'!P7,'List of Wind Projects'!$I:$I,"&gt;="&amp;'Capacity Range Selection'!$I$5,'List of Wind Projects'!$I:$I,"&lt;="&amp;'Capacity Range Selection'!$K$5)/1000</f>
        <v>0</v>
      </c>
      <c r="Q14" s="116">
        <f>SUMIFS('List of Wind Projects'!$I:$I,'List of Wind Projects'!$N:$N,"&lt;&gt;"&amp;"-",'List of Wind Projects'!$I:$I,"&gt;="&amp;'Capacity Range Selection'!$I$5,'List of Wind Projects'!$I:$I,"&lt;="&amp;'Capacity Range Selection'!$K$5)/1000</f>
        <v>89.325000000000003</v>
      </c>
      <c r="R14" s="96" t="s">
        <v>26</v>
      </c>
      <c r="S14" s="16"/>
      <c r="T14" s="16"/>
      <c r="U14" s="23"/>
      <c r="V14" s="23"/>
      <c r="W14" s="23"/>
      <c r="X14" s="23"/>
      <c r="Y14" s="23"/>
      <c r="Z14" s="23"/>
      <c r="AA14" s="23"/>
      <c r="AB14" s="23"/>
      <c r="AC14" s="30"/>
    </row>
    <row r="15" spans="1:29" s="24" customFormat="1" ht="15" x14ac:dyDescent="0.25">
      <c r="A15" s="16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57"/>
      <c r="R15" s="57"/>
      <c r="S15" s="16"/>
      <c r="T15" s="23"/>
      <c r="U15" s="23"/>
      <c r="V15" s="23"/>
      <c r="W15" s="23"/>
      <c r="X15" s="23"/>
      <c r="Y15" s="23"/>
      <c r="Z15" s="23"/>
      <c r="AA15" s="23"/>
      <c r="AB15" s="30"/>
    </row>
    <row r="16" spans="1:29" s="24" customFormat="1" ht="15" x14ac:dyDescent="0.25">
      <c r="A16" s="16"/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16"/>
      <c r="T16" s="23"/>
      <c r="U16" s="23"/>
      <c r="V16" s="23"/>
      <c r="W16" s="23"/>
      <c r="X16" s="23"/>
      <c r="Y16" s="23"/>
      <c r="Z16" s="23"/>
      <c r="AA16" s="23"/>
      <c r="AB16" s="30"/>
    </row>
    <row r="17" spans="1:28" s="24" customFormat="1" ht="15" x14ac:dyDescent="0.25">
      <c r="A17" s="16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65"/>
      <c r="O17" s="57"/>
      <c r="P17" s="57"/>
      <c r="Q17" s="57"/>
      <c r="R17" s="57"/>
      <c r="S17" s="16"/>
      <c r="T17" s="23"/>
      <c r="U17" s="23"/>
      <c r="V17" s="23"/>
      <c r="W17" s="23"/>
      <c r="X17" s="23"/>
      <c r="Y17" s="23"/>
      <c r="Z17" s="23"/>
      <c r="AA17" s="23"/>
      <c r="AB17" s="30"/>
    </row>
    <row r="18" spans="1:28" s="24" customFormat="1" ht="15" x14ac:dyDescent="0.25">
      <c r="A18" s="16"/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74"/>
      <c r="R18" s="57"/>
      <c r="S18" s="16"/>
      <c r="T18" s="23"/>
      <c r="U18" s="23"/>
      <c r="V18" s="23"/>
      <c r="W18" s="23"/>
      <c r="X18" s="23"/>
      <c r="Y18" s="23"/>
      <c r="Z18" s="23"/>
      <c r="AA18" s="23"/>
      <c r="AB18" s="30"/>
    </row>
    <row r="19" spans="1:28" s="24" customFormat="1" ht="15" x14ac:dyDescent="0.25">
      <c r="A19" s="16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16"/>
      <c r="T19" s="23"/>
      <c r="U19" s="23"/>
      <c r="V19" s="23"/>
      <c r="W19" s="23"/>
      <c r="X19" s="23"/>
      <c r="Y19" s="23"/>
      <c r="Z19" s="23"/>
      <c r="AA19" s="23"/>
      <c r="AB19" s="30"/>
    </row>
    <row r="20" spans="1:28" s="24" customFormat="1" ht="15" x14ac:dyDescent="0.25">
      <c r="A20" s="16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57"/>
      <c r="R20" s="57"/>
      <c r="S20" s="16"/>
      <c r="T20" s="23"/>
      <c r="U20" s="23"/>
      <c r="V20" s="23"/>
      <c r="W20" s="23"/>
      <c r="X20" s="23"/>
      <c r="Y20" s="23"/>
      <c r="Z20" s="23"/>
      <c r="AA20" s="23"/>
      <c r="AB20" s="30"/>
    </row>
    <row r="21" spans="1:28" s="24" customFormat="1" ht="15" x14ac:dyDescent="0.25">
      <c r="A21" s="16"/>
      <c r="B21" s="57"/>
      <c r="C21" s="57"/>
      <c r="D21" s="57"/>
      <c r="E21" s="57"/>
      <c r="F21" s="57"/>
      <c r="G21" s="58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16"/>
      <c r="T21" s="23"/>
      <c r="U21" s="23"/>
      <c r="V21" s="23"/>
      <c r="W21" s="23"/>
      <c r="X21" s="23"/>
      <c r="Y21" s="23"/>
      <c r="Z21" s="23"/>
      <c r="AA21" s="23"/>
      <c r="AB21" s="30"/>
    </row>
    <row r="22" spans="1:28" s="24" customFormat="1" ht="15" x14ac:dyDescent="0.25">
      <c r="A22" s="16"/>
      <c r="B22" s="57"/>
      <c r="C22" s="57"/>
      <c r="D22" s="57"/>
      <c r="E22" s="57"/>
      <c r="F22" s="57"/>
      <c r="G22" s="66"/>
      <c r="H22" s="67"/>
      <c r="I22" s="57"/>
      <c r="J22" s="58"/>
      <c r="K22" s="57"/>
      <c r="L22" s="57"/>
      <c r="M22" s="57"/>
      <c r="N22" s="57"/>
      <c r="O22" s="57"/>
      <c r="P22" s="57"/>
      <c r="Q22" s="57"/>
      <c r="R22" s="57"/>
      <c r="S22" s="16"/>
      <c r="T22" s="23"/>
      <c r="U22" s="23"/>
      <c r="V22" s="23"/>
      <c r="W22" s="23"/>
      <c r="X22" s="23"/>
      <c r="Y22" s="23"/>
      <c r="Z22" s="23"/>
      <c r="AA22" s="23"/>
      <c r="AB22" s="30"/>
    </row>
    <row r="23" spans="1:28" s="24" customFormat="1" ht="15" x14ac:dyDescent="0.25">
      <c r="A23" s="16"/>
      <c r="B23" s="57"/>
      <c r="C23" s="57"/>
      <c r="D23" s="57"/>
      <c r="E23" s="57"/>
      <c r="F23" s="57"/>
      <c r="G23" s="66"/>
      <c r="H23" s="67"/>
      <c r="I23" s="57"/>
      <c r="J23" s="66"/>
      <c r="K23" s="57"/>
      <c r="L23" s="57"/>
      <c r="M23" s="57"/>
      <c r="N23" s="57"/>
      <c r="O23" s="57"/>
      <c r="P23" s="57"/>
      <c r="Q23" s="57"/>
      <c r="R23" s="57"/>
      <c r="S23" s="16"/>
      <c r="T23" s="23"/>
      <c r="U23" s="23"/>
      <c r="V23" s="23"/>
      <c r="W23" s="23"/>
      <c r="X23" s="23"/>
      <c r="Y23" s="23"/>
      <c r="Z23" s="23"/>
      <c r="AA23" s="23"/>
      <c r="AB23" s="30"/>
    </row>
    <row r="24" spans="1:28" s="24" customFormat="1" ht="15" x14ac:dyDescent="0.25">
      <c r="A24" s="16"/>
      <c r="B24" s="57"/>
      <c r="C24" s="57"/>
      <c r="D24" s="57"/>
      <c r="E24" s="57"/>
      <c r="F24" s="57"/>
      <c r="G24" s="66"/>
      <c r="H24" s="67"/>
      <c r="I24" s="57"/>
      <c r="J24" s="66"/>
      <c r="K24" s="57"/>
      <c r="L24" s="57"/>
      <c r="M24" s="68"/>
      <c r="N24" s="68"/>
      <c r="O24" s="68"/>
      <c r="P24" s="68"/>
      <c r="Q24" s="68"/>
      <c r="R24" s="57"/>
      <c r="S24" s="16"/>
      <c r="T24" s="23"/>
      <c r="U24" s="23"/>
      <c r="V24" s="23"/>
      <c r="W24" s="23"/>
      <c r="X24" s="23"/>
      <c r="Y24" s="23"/>
      <c r="Z24" s="23"/>
      <c r="AA24" s="23"/>
      <c r="AB24" s="30"/>
    </row>
    <row r="25" spans="1:28" s="24" customFormat="1" ht="41.25" customHeight="1" x14ac:dyDescent="0.25">
      <c r="A25" s="16"/>
      <c r="B25" s="57"/>
      <c r="C25" s="57"/>
      <c r="D25" s="57"/>
      <c r="E25" s="57"/>
      <c r="F25" s="57"/>
      <c r="G25" s="66"/>
      <c r="H25" s="67"/>
      <c r="I25" s="57"/>
      <c r="J25" s="66"/>
      <c r="K25" s="57"/>
      <c r="L25" s="57"/>
      <c r="M25" s="68"/>
      <c r="N25" s="68"/>
      <c r="O25" s="69"/>
      <c r="P25" s="69"/>
      <c r="Q25" s="69"/>
      <c r="R25" s="69"/>
      <c r="S25" s="16"/>
      <c r="T25" s="23"/>
      <c r="U25" s="23"/>
      <c r="V25" s="23"/>
      <c r="W25" s="23"/>
      <c r="X25" s="23"/>
      <c r="Y25" s="23"/>
      <c r="Z25" s="23"/>
      <c r="AA25" s="23"/>
      <c r="AB25" s="30"/>
    </row>
    <row r="26" spans="1:28" s="24" customFormat="1" ht="15" x14ac:dyDescent="0.25">
      <c r="A26" s="16"/>
      <c r="B26" s="57"/>
      <c r="C26" s="57"/>
      <c r="D26" s="57"/>
      <c r="E26" s="57"/>
      <c r="F26" s="57"/>
      <c r="G26" s="66"/>
      <c r="H26" s="67"/>
      <c r="I26" s="57"/>
      <c r="J26" s="66"/>
      <c r="K26" s="57"/>
      <c r="L26" s="57"/>
      <c r="M26" s="68"/>
      <c r="N26" s="68"/>
      <c r="O26" s="70"/>
      <c r="P26" s="70"/>
      <c r="Q26" s="71"/>
      <c r="R26" s="104"/>
      <c r="S26" s="16"/>
      <c r="T26" s="23"/>
      <c r="U26" s="23"/>
      <c r="V26" s="23"/>
      <c r="W26" s="23"/>
      <c r="X26" s="23"/>
      <c r="Y26" s="23"/>
      <c r="Z26" s="23"/>
      <c r="AA26" s="23"/>
      <c r="AB26" s="30"/>
    </row>
    <row r="27" spans="1:28" s="24" customFormat="1" ht="15" x14ac:dyDescent="0.25">
      <c r="A27" s="16"/>
      <c r="B27" s="57"/>
      <c r="C27" s="57"/>
      <c r="D27" s="57"/>
      <c r="E27" s="57"/>
      <c r="F27" s="57"/>
      <c r="G27" s="66"/>
      <c r="H27" s="57"/>
      <c r="I27" s="57"/>
      <c r="J27" s="66"/>
      <c r="K27" s="57"/>
      <c r="L27" s="57"/>
      <c r="M27" s="68"/>
      <c r="N27" s="68"/>
      <c r="O27" s="70"/>
      <c r="P27" s="70"/>
      <c r="Q27" s="71"/>
      <c r="R27" s="104"/>
      <c r="S27" s="16"/>
      <c r="T27" s="23"/>
      <c r="U27" s="23"/>
      <c r="V27" s="23"/>
      <c r="W27" s="23"/>
      <c r="X27" s="23"/>
      <c r="Y27" s="23"/>
      <c r="Z27" s="23"/>
      <c r="AA27" s="23"/>
      <c r="AB27" s="30"/>
    </row>
    <row r="28" spans="1:28" s="24" customFormat="1" ht="15" x14ac:dyDescent="0.25">
      <c r="A28" s="16"/>
      <c r="B28" s="57"/>
      <c r="C28" s="57"/>
      <c r="D28" s="57"/>
      <c r="E28" s="57"/>
      <c r="F28" s="57"/>
      <c r="G28" s="57"/>
      <c r="H28" s="57"/>
      <c r="I28" s="57"/>
      <c r="J28" s="66"/>
      <c r="K28" s="57"/>
      <c r="L28" s="57"/>
      <c r="M28" s="68"/>
      <c r="N28" s="68"/>
      <c r="O28" s="70"/>
      <c r="P28" s="70"/>
      <c r="Q28" s="71"/>
      <c r="R28" s="104"/>
      <c r="S28" s="16"/>
      <c r="T28" s="23"/>
      <c r="U28" s="23"/>
      <c r="V28" s="23"/>
      <c r="W28" s="23"/>
      <c r="X28" s="23"/>
      <c r="Y28" s="23"/>
      <c r="Z28" s="23"/>
      <c r="AA28" s="23"/>
      <c r="AB28" s="30"/>
    </row>
    <row r="29" spans="1:28" s="24" customFormat="1" ht="15" x14ac:dyDescent="0.25">
      <c r="A29" s="16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68"/>
      <c r="N29" s="68"/>
      <c r="O29" s="70"/>
      <c r="P29" s="70"/>
      <c r="Q29" s="71"/>
      <c r="R29" s="104"/>
      <c r="S29" s="16"/>
      <c r="T29" s="23"/>
      <c r="U29" s="23"/>
      <c r="V29" s="23"/>
      <c r="W29" s="23"/>
      <c r="X29" s="23"/>
      <c r="Y29" s="23"/>
      <c r="Z29" s="23"/>
      <c r="AA29" s="23"/>
      <c r="AB29" s="30"/>
    </row>
    <row r="30" spans="1:28" s="24" customFormat="1" ht="15" x14ac:dyDescent="0.25">
      <c r="A30" s="16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68"/>
      <c r="N30" s="68"/>
      <c r="O30" s="70"/>
      <c r="P30" s="70"/>
      <c r="Q30" s="71"/>
      <c r="R30" s="104"/>
      <c r="S30" s="16"/>
      <c r="T30" s="23"/>
      <c r="U30" s="23"/>
      <c r="V30" s="23"/>
      <c r="W30" s="23"/>
      <c r="X30" s="23"/>
      <c r="Y30" s="23"/>
      <c r="Z30" s="23"/>
      <c r="AA30" s="23"/>
      <c r="AB30" s="30"/>
    </row>
    <row r="31" spans="1:28" s="24" customFormat="1" ht="15" x14ac:dyDescent="0.25">
      <c r="A31" s="16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72"/>
      <c r="N31" s="72"/>
      <c r="O31" s="73"/>
      <c r="P31" s="73"/>
      <c r="Q31" s="73"/>
      <c r="R31" s="73"/>
      <c r="S31" s="16"/>
      <c r="T31" s="23"/>
      <c r="U31" s="23"/>
      <c r="V31" s="23"/>
      <c r="W31" s="23"/>
      <c r="X31" s="23"/>
      <c r="Y31" s="23"/>
      <c r="Z31" s="23"/>
      <c r="AA31" s="23"/>
      <c r="AB31" s="30"/>
    </row>
    <row r="32" spans="1:28" s="24" customFormat="1" ht="15" x14ac:dyDescent="0.25">
      <c r="A32" s="16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8"/>
      <c r="N32" s="58"/>
      <c r="O32" s="64"/>
      <c r="P32" s="64"/>
      <c r="Q32" s="64"/>
      <c r="R32" s="64"/>
      <c r="S32" s="16"/>
      <c r="T32" s="23"/>
      <c r="U32" s="23"/>
      <c r="V32" s="23"/>
      <c r="W32" s="23"/>
      <c r="X32" s="23"/>
      <c r="Y32" s="23"/>
      <c r="Z32" s="23"/>
      <c r="AA32" s="23"/>
      <c r="AB32" s="30"/>
    </row>
    <row r="33" spans="1:28" s="24" customFormat="1" ht="15" x14ac:dyDescent="0.25">
      <c r="A33" s="16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16"/>
      <c r="T33" s="23"/>
      <c r="U33" s="23"/>
      <c r="V33" s="23"/>
      <c r="W33" s="23"/>
      <c r="X33" s="23"/>
      <c r="Y33" s="23"/>
      <c r="Z33" s="23"/>
      <c r="AA33" s="23"/>
      <c r="AB33" s="30"/>
    </row>
    <row r="34" spans="1:28" s="24" customFormat="1" ht="15" x14ac:dyDescent="0.25">
      <c r="A34" s="16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16"/>
      <c r="T34" s="23"/>
      <c r="U34" s="23"/>
      <c r="V34" s="23"/>
      <c r="W34" s="23"/>
      <c r="X34" s="23"/>
      <c r="Y34" s="23"/>
      <c r="Z34" s="23"/>
      <c r="AA34" s="23"/>
      <c r="AB34" s="30"/>
    </row>
    <row r="35" spans="1:28" s="24" customFormat="1" ht="15" x14ac:dyDescent="0.25">
      <c r="A35" s="16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74"/>
      <c r="R35" s="57"/>
      <c r="S35" s="16"/>
      <c r="T35" s="23"/>
      <c r="U35" s="23"/>
      <c r="V35" s="23"/>
      <c r="W35" s="23"/>
      <c r="X35" s="23"/>
      <c r="Y35" s="23"/>
      <c r="Z35" s="23"/>
      <c r="AA35" s="23"/>
      <c r="AB35" s="30"/>
    </row>
    <row r="36" spans="1:28" s="24" customFormat="1" ht="15" x14ac:dyDescent="0.25">
      <c r="A36" s="16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16"/>
      <c r="T36" s="23"/>
      <c r="U36" s="23"/>
      <c r="V36" s="23"/>
      <c r="W36" s="23"/>
      <c r="X36" s="23"/>
      <c r="Y36" s="23"/>
      <c r="Z36" s="23"/>
      <c r="AA36" s="23"/>
      <c r="AB36" s="30"/>
    </row>
    <row r="37" spans="1:28" s="24" customFormat="1" ht="15" x14ac:dyDescent="0.25">
      <c r="A37" s="16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16"/>
      <c r="T37" s="23"/>
      <c r="U37" s="23"/>
      <c r="V37" s="23"/>
      <c r="W37" s="23"/>
      <c r="X37" s="23"/>
      <c r="Y37" s="23"/>
      <c r="Z37" s="23"/>
      <c r="AA37" s="23"/>
      <c r="AB37" s="30"/>
    </row>
    <row r="38" spans="1:28" s="24" customFormat="1" ht="18.75" x14ac:dyDescent="0.25">
      <c r="A38" s="16"/>
      <c r="B38" s="57"/>
      <c r="C38" s="57"/>
      <c r="D38" s="57"/>
      <c r="E38" s="57"/>
      <c r="F38" s="57"/>
      <c r="G38" s="57"/>
      <c r="H38" s="57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21"/>
      <c r="T38" s="25"/>
      <c r="U38" s="25"/>
      <c r="V38" s="25"/>
      <c r="W38" s="25"/>
      <c r="X38" s="25"/>
      <c r="Y38" s="25"/>
      <c r="Z38" s="25"/>
      <c r="AA38" s="25"/>
      <c r="AB38" s="26"/>
    </row>
    <row r="39" spans="1:28" s="24" customFormat="1" ht="15" x14ac:dyDescent="0.25">
      <c r="A39" s="16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16"/>
      <c r="T39" s="23"/>
      <c r="U39" s="23"/>
      <c r="V39" s="23"/>
      <c r="W39" s="23"/>
      <c r="X39" s="23"/>
      <c r="Y39" s="23"/>
      <c r="Z39" s="23"/>
      <c r="AA39" s="23"/>
      <c r="AB39" s="30"/>
    </row>
    <row r="40" spans="1:28" s="24" customFormat="1" ht="15" x14ac:dyDescent="0.25">
      <c r="A40" s="16"/>
      <c r="B40" s="57"/>
      <c r="C40" s="57"/>
      <c r="D40" s="57"/>
      <c r="E40" s="57"/>
      <c r="F40" s="57"/>
      <c r="G40" s="57"/>
      <c r="H40" s="57"/>
      <c r="I40" s="105"/>
      <c r="J40" s="59"/>
      <c r="K40" s="59"/>
      <c r="L40" s="59"/>
      <c r="M40" s="59"/>
      <c r="N40" s="59"/>
      <c r="O40" s="59"/>
      <c r="P40" s="59"/>
      <c r="Q40" s="59"/>
      <c r="R40" s="59"/>
      <c r="S40" s="31"/>
      <c r="T40" s="32"/>
      <c r="U40" s="33"/>
      <c r="V40" s="23"/>
      <c r="W40" s="23"/>
      <c r="X40" s="23"/>
      <c r="Y40" s="23"/>
      <c r="Z40" s="23"/>
      <c r="AA40" s="23"/>
      <c r="AB40" s="30"/>
    </row>
    <row r="41" spans="1:28" s="24" customFormat="1" ht="15" x14ac:dyDescent="0.25">
      <c r="A41" s="16"/>
      <c r="B41" s="57"/>
      <c r="C41" s="57"/>
      <c r="D41" s="57"/>
      <c r="E41" s="57"/>
      <c r="F41" s="57"/>
      <c r="G41" s="57"/>
      <c r="H41" s="57"/>
      <c r="I41" s="90"/>
      <c r="J41" s="59"/>
      <c r="K41" s="59"/>
      <c r="L41" s="59"/>
      <c r="M41" s="59"/>
      <c r="N41" s="59"/>
      <c r="O41" s="59"/>
      <c r="P41" s="59"/>
      <c r="Q41" s="59"/>
      <c r="R41" s="59"/>
      <c r="S41" s="31"/>
      <c r="T41" s="32"/>
      <c r="U41" s="33"/>
      <c r="V41" s="23"/>
      <c r="W41" s="23"/>
      <c r="X41" s="23"/>
      <c r="Y41" s="23"/>
      <c r="Z41" s="23"/>
      <c r="AA41" s="23"/>
      <c r="AB41" s="30"/>
    </row>
    <row r="42" spans="1:28" s="24" customFormat="1" ht="15" x14ac:dyDescent="0.25">
      <c r="A42" s="16"/>
      <c r="B42" s="57"/>
      <c r="C42" s="57"/>
      <c r="D42" s="57"/>
      <c r="E42" s="57"/>
      <c r="F42" s="57"/>
      <c r="G42" s="57"/>
      <c r="H42" s="57"/>
      <c r="I42" s="91"/>
      <c r="J42" s="76"/>
      <c r="K42" s="76"/>
      <c r="L42" s="76"/>
      <c r="M42" s="76"/>
      <c r="N42" s="76"/>
      <c r="O42" s="76"/>
      <c r="P42" s="76"/>
      <c r="Q42" s="76"/>
      <c r="R42" s="76"/>
      <c r="S42" s="22"/>
      <c r="T42" s="34"/>
      <c r="U42" s="34"/>
      <c r="V42" s="33"/>
      <c r="W42" s="33"/>
      <c r="X42" s="23"/>
      <c r="Y42" s="23"/>
      <c r="Z42" s="23"/>
      <c r="AA42" s="23"/>
      <c r="AB42" s="30"/>
    </row>
    <row r="43" spans="1:28" s="24" customFormat="1" ht="15" x14ac:dyDescent="0.25">
      <c r="A43" s="16"/>
      <c r="B43" s="57"/>
      <c r="C43" s="57"/>
      <c r="D43" s="57"/>
      <c r="E43" s="57"/>
      <c r="F43" s="57"/>
      <c r="G43" s="57"/>
      <c r="H43" s="57"/>
      <c r="I43" s="68"/>
      <c r="J43" s="77"/>
      <c r="K43" s="77"/>
      <c r="L43" s="77"/>
      <c r="M43" s="77"/>
      <c r="N43" s="77"/>
      <c r="O43" s="77"/>
      <c r="P43" s="77"/>
      <c r="Q43" s="77"/>
      <c r="R43" s="77"/>
      <c r="S43" s="35"/>
      <c r="T43" s="36"/>
      <c r="U43" s="36"/>
      <c r="V43" s="37"/>
      <c r="W43" s="37"/>
      <c r="X43" s="23"/>
      <c r="Y43" s="23"/>
      <c r="Z43" s="23"/>
      <c r="AA43" s="23"/>
      <c r="AB43" s="30"/>
    </row>
    <row r="44" spans="1:28" s="24" customFormat="1" ht="15" x14ac:dyDescent="0.25">
      <c r="A44" s="16"/>
      <c r="B44" s="57"/>
      <c r="C44" s="57"/>
      <c r="D44" s="57"/>
      <c r="E44" s="57"/>
      <c r="F44" s="57"/>
      <c r="G44" s="57"/>
      <c r="H44" s="57"/>
      <c r="I44" s="68"/>
      <c r="J44" s="70"/>
      <c r="K44" s="70"/>
      <c r="L44" s="70"/>
      <c r="M44" s="70"/>
      <c r="N44" s="70"/>
      <c r="O44" s="70"/>
      <c r="P44" s="70"/>
      <c r="Q44" s="70"/>
      <c r="R44" s="70"/>
      <c r="S44" s="38"/>
      <c r="T44" s="39"/>
      <c r="U44" s="39"/>
      <c r="V44" s="37"/>
      <c r="W44" s="37"/>
      <c r="X44" s="23"/>
      <c r="Y44" s="23"/>
      <c r="Z44" s="23"/>
      <c r="AA44" s="23"/>
      <c r="AB44" s="30"/>
    </row>
    <row r="45" spans="1:28" s="24" customFormat="1" ht="15" x14ac:dyDescent="0.25">
      <c r="A45" s="16"/>
      <c r="B45" s="57"/>
      <c r="C45" s="57"/>
      <c r="D45" s="57"/>
      <c r="E45" s="57"/>
      <c r="F45" s="57"/>
      <c r="G45" s="57"/>
      <c r="H45" s="57"/>
      <c r="I45" s="68"/>
      <c r="J45" s="77"/>
      <c r="K45" s="77"/>
      <c r="L45" s="77"/>
      <c r="M45" s="77"/>
      <c r="N45" s="77"/>
      <c r="O45" s="77"/>
      <c r="P45" s="77"/>
      <c r="Q45" s="77"/>
      <c r="R45" s="77"/>
      <c r="S45" s="35"/>
      <c r="T45" s="36"/>
      <c r="U45" s="36"/>
      <c r="V45" s="37"/>
      <c r="W45" s="37"/>
      <c r="X45" s="23"/>
      <c r="Y45" s="23"/>
      <c r="Z45" s="23"/>
      <c r="AA45" s="23"/>
      <c r="AB45" s="30"/>
    </row>
    <row r="46" spans="1:28" s="24" customFormat="1" ht="15" x14ac:dyDescent="0.25">
      <c r="A46" s="16"/>
      <c r="B46" s="57"/>
      <c r="C46" s="57"/>
      <c r="D46" s="57"/>
      <c r="E46" s="57"/>
      <c r="F46" s="57"/>
      <c r="G46" s="57"/>
      <c r="H46" s="57"/>
      <c r="I46" s="68"/>
      <c r="J46" s="70"/>
      <c r="K46" s="70"/>
      <c r="L46" s="70"/>
      <c r="M46" s="70"/>
      <c r="N46" s="70"/>
      <c r="O46" s="70"/>
      <c r="P46" s="70"/>
      <c r="Q46" s="70"/>
      <c r="R46" s="70"/>
      <c r="S46" s="38"/>
      <c r="T46" s="39"/>
      <c r="U46" s="39"/>
      <c r="V46" s="37"/>
      <c r="W46" s="37"/>
      <c r="X46" s="23"/>
      <c r="Y46" s="23"/>
      <c r="Z46" s="23"/>
      <c r="AA46" s="23"/>
      <c r="AB46" s="30"/>
    </row>
    <row r="47" spans="1:28" s="24" customFormat="1" ht="15" x14ac:dyDescent="0.25">
      <c r="A47" s="16"/>
      <c r="B47" s="57"/>
      <c r="C47" s="57"/>
      <c r="D47" s="57"/>
      <c r="E47" s="57"/>
      <c r="F47" s="57"/>
      <c r="G47" s="57"/>
      <c r="H47" s="57"/>
      <c r="I47" s="68"/>
      <c r="J47" s="77"/>
      <c r="K47" s="77"/>
      <c r="L47" s="77"/>
      <c r="M47" s="77"/>
      <c r="N47" s="77"/>
      <c r="O47" s="77"/>
      <c r="P47" s="77"/>
      <c r="Q47" s="77"/>
      <c r="R47" s="77"/>
      <c r="S47" s="35"/>
      <c r="T47" s="36"/>
      <c r="U47" s="40"/>
      <c r="V47" s="37"/>
      <c r="W47" s="37"/>
      <c r="X47" s="23"/>
      <c r="Y47" s="23"/>
      <c r="Z47" s="23"/>
      <c r="AA47" s="23"/>
      <c r="AB47" s="30"/>
    </row>
    <row r="48" spans="1:28" s="24" customFormat="1" ht="15" x14ac:dyDescent="0.25">
      <c r="A48" s="16"/>
      <c r="B48" s="57"/>
      <c r="C48" s="57"/>
      <c r="D48" s="57"/>
      <c r="E48" s="57"/>
      <c r="F48" s="57"/>
      <c r="G48" s="57"/>
      <c r="H48" s="57"/>
      <c r="I48" s="68"/>
      <c r="J48" s="70"/>
      <c r="K48" s="70"/>
      <c r="L48" s="70"/>
      <c r="M48" s="70"/>
      <c r="N48" s="70"/>
      <c r="O48" s="70"/>
      <c r="P48" s="70"/>
      <c r="Q48" s="70"/>
      <c r="R48" s="70"/>
      <c r="S48" s="38"/>
      <c r="T48" s="39"/>
      <c r="U48" s="39"/>
      <c r="V48" s="37"/>
      <c r="W48" s="37"/>
      <c r="X48" s="23"/>
      <c r="Y48" s="23"/>
      <c r="Z48" s="23"/>
      <c r="AA48" s="23"/>
      <c r="AB48" s="30"/>
    </row>
    <row r="49" spans="1:28" s="24" customFormat="1" ht="15" x14ac:dyDescent="0.25">
      <c r="A49" s="16"/>
      <c r="B49" s="57"/>
      <c r="C49" s="57"/>
      <c r="D49" s="57"/>
      <c r="E49" s="57"/>
      <c r="F49" s="57"/>
      <c r="G49" s="57"/>
      <c r="H49" s="57"/>
      <c r="I49" s="68"/>
      <c r="J49" s="77"/>
      <c r="K49" s="77"/>
      <c r="L49" s="77"/>
      <c r="M49" s="77"/>
      <c r="N49" s="77"/>
      <c r="O49" s="77"/>
      <c r="P49" s="77"/>
      <c r="Q49" s="77"/>
      <c r="R49" s="77"/>
      <c r="S49" s="35"/>
      <c r="T49" s="36"/>
      <c r="U49" s="36"/>
      <c r="V49" s="37"/>
      <c r="W49" s="37"/>
      <c r="X49" s="23"/>
      <c r="Y49" s="23"/>
      <c r="Z49" s="23"/>
      <c r="AA49" s="23"/>
      <c r="AB49" s="30"/>
    </row>
    <row r="50" spans="1:28" s="24" customFormat="1" ht="15" x14ac:dyDescent="0.25">
      <c r="A50" s="16"/>
      <c r="B50" s="57"/>
      <c r="C50" s="57"/>
      <c r="D50" s="57"/>
      <c r="E50" s="57"/>
      <c r="F50" s="57"/>
      <c r="G50" s="57"/>
      <c r="H50" s="57"/>
      <c r="I50" s="68"/>
      <c r="J50" s="70"/>
      <c r="K50" s="70"/>
      <c r="L50" s="70"/>
      <c r="M50" s="70"/>
      <c r="N50" s="70"/>
      <c r="O50" s="70"/>
      <c r="P50" s="70"/>
      <c r="Q50" s="70"/>
      <c r="R50" s="70"/>
      <c r="S50" s="38"/>
      <c r="T50" s="39"/>
      <c r="U50" s="39"/>
      <c r="V50" s="37"/>
      <c r="W50" s="37"/>
      <c r="X50" s="23"/>
      <c r="Y50" s="23"/>
      <c r="Z50" s="23"/>
      <c r="AA50" s="23"/>
      <c r="AB50" s="30"/>
    </row>
    <row r="51" spans="1:28" s="24" customFormat="1" ht="15" x14ac:dyDescent="0.25">
      <c r="A51" s="16"/>
      <c r="B51" s="57"/>
      <c r="C51" s="57"/>
      <c r="D51" s="57"/>
      <c r="E51" s="57"/>
      <c r="F51" s="57"/>
      <c r="G51" s="57"/>
      <c r="H51" s="57"/>
      <c r="I51" s="68"/>
      <c r="J51" s="77"/>
      <c r="K51" s="77"/>
      <c r="L51" s="77"/>
      <c r="M51" s="77"/>
      <c r="N51" s="77"/>
      <c r="O51" s="77"/>
      <c r="P51" s="77"/>
      <c r="Q51" s="77"/>
      <c r="R51" s="77"/>
      <c r="S51" s="35"/>
      <c r="T51" s="36"/>
      <c r="U51" s="36"/>
      <c r="V51" s="37"/>
      <c r="W51" s="37"/>
      <c r="X51" s="23"/>
      <c r="Y51" s="23"/>
      <c r="Z51" s="23"/>
      <c r="AA51" s="23"/>
      <c r="AB51" s="30"/>
    </row>
    <row r="52" spans="1:28" s="24" customFormat="1" ht="15" x14ac:dyDescent="0.25">
      <c r="A52" s="16"/>
      <c r="B52" s="57"/>
      <c r="C52" s="57"/>
      <c r="D52" s="57"/>
      <c r="E52" s="57"/>
      <c r="F52" s="57"/>
      <c r="G52" s="57"/>
      <c r="H52" s="57"/>
      <c r="I52" s="68"/>
      <c r="J52" s="70"/>
      <c r="K52" s="70"/>
      <c r="L52" s="70"/>
      <c r="M52" s="70"/>
      <c r="N52" s="70"/>
      <c r="O52" s="70"/>
      <c r="P52" s="70"/>
      <c r="Q52" s="70"/>
      <c r="R52" s="70"/>
      <c r="S52" s="38"/>
      <c r="T52" s="39"/>
      <c r="U52" s="39"/>
      <c r="V52" s="37"/>
      <c r="W52" s="37"/>
      <c r="X52" s="23"/>
      <c r="Y52" s="23"/>
      <c r="Z52" s="23"/>
      <c r="AA52" s="23"/>
      <c r="AB52" s="30"/>
    </row>
    <row r="53" spans="1:28" s="24" customFormat="1" ht="15" x14ac:dyDescent="0.25">
      <c r="A53" s="16"/>
      <c r="B53" s="57"/>
      <c r="C53" s="57"/>
      <c r="D53" s="57"/>
      <c r="E53" s="57"/>
      <c r="F53" s="57"/>
      <c r="G53" s="57"/>
      <c r="H53" s="57"/>
      <c r="I53" s="68"/>
      <c r="J53" s="89"/>
      <c r="K53" s="89"/>
      <c r="L53" s="89"/>
      <c r="M53" s="89"/>
      <c r="N53" s="89"/>
      <c r="O53" s="89"/>
      <c r="P53" s="89"/>
      <c r="Q53" s="89"/>
      <c r="R53" s="89"/>
      <c r="S53" s="41"/>
      <c r="T53" s="42"/>
      <c r="U53" s="42"/>
      <c r="V53" s="33"/>
      <c r="W53" s="33"/>
      <c r="X53" s="23"/>
      <c r="Y53" s="23"/>
      <c r="Z53" s="23"/>
      <c r="AA53" s="23"/>
      <c r="AB53" s="30"/>
    </row>
    <row r="54" spans="1:28" s="24" customFormat="1" ht="15" x14ac:dyDescent="0.25">
      <c r="A54" s="16"/>
      <c r="B54" s="57"/>
      <c r="C54" s="57"/>
      <c r="D54" s="57"/>
      <c r="E54" s="57"/>
      <c r="F54" s="57"/>
      <c r="G54" s="57"/>
      <c r="H54" s="57"/>
      <c r="I54" s="68"/>
      <c r="J54" s="70"/>
      <c r="K54" s="70"/>
      <c r="L54" s="70"/>
      <c r="M54" s="70"/>
      <c r="N54" s="70"/>
      <c r="O54" s="70"/>
      <c r="P54" s="70"/>
      <c r="Q54" s="70"/>
      <c r="R54" s="70"/>
      <c r="S54" s="38"/>
      <c r="T54" s="39"/>
      <c r="U54" s="39"/>
      <c r="V54" s="33"/>
      <c r="W54" s="33"/>
      <c r="X54" s="23"/>
      <c r="Y54" s="23"/>
      <c r="Z54" s="23"/>
      <c r="AA54" s="23"/>
      <c r="AB54" s="30"/>
    </row>
    <row r="55" spans="1:28" s="24" customFormat="1" ht="20.25" thickBot="1" x14ac:dyDescent="0.35">
      <c r="A55" s="16"/>
      <c r="B55" s="75"/>
      <c r="C55" s="78" t="s">
        <v>138</v>
      </c>
      <c r="D55" s="78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16"/>
      <c r="T55" s="23"/>
      <c r="U55" s="23"/>
      <c r="V55" s="23"/>
      <c r="W55" s="23"/>
      <c r="X55" s="23"/>
      <c r="Y55" s="23"/>
      <c r="Z55" s="23"/>
      <c r="AA55" s="23"/>
      <c r="AB55" s="30"/>
    </row>
    <row r="56" spans="1:28" s="24" customFormat="1" ht="16.5" thickTop="1" thickBot="1" x14ac:dyDescent="0.3">
      <c r="A56" s="16"/>
      <c r="B56" s="57"/>
      <c r="C56" s="79" t="s">
        <v>105</v>
      </c>
      <c r="D56" s="79"/>
      <c r="E56" s="57"/>
      <c r="F56" s="80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16"/>
      <c r="T56" s="23"/>
      <c r="U56" s="23"/>
      <c r="V56" s="23"/>
      <c r="W56" s="23"/>
      <c r="X56" s="23"/>
      <c r="Y56" s="23"/>
      <c r="Z56" s="23"/>
      <c r="AA56" s="23"/>
      <c r="AB56" s="30"/>
    </row>
    <row r="57" spans="1:28" s="24" customFormat="1" ht="30" x14ac:dyDescent="0.25">
      <c r="A57" s="16"/>
      <c r="B57" s="57"/>
      <c r="C57" s="165" t="s">
        <v>106</v>
      </c>
      <c r="D57" s="165" t="s">
        <v>107</v>
      </c>
      <c r="E57" s="165" t="s">
        <v>108</v>
      </c>
      <c r="F57" s="10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16"/>
      <c r="T57" s="23"/>
      <c r="U57" s="23"/>
      <c r="V57" s="23"/>
      <c r="W57" s="23"/>
      <c r="X57" s="23"/>
      <c r="Y57" s="23"/>
      <c r="Z57" s="23"/>
      <c r="AA57" s="30"/>
    </row>
    <row r="58" spans="1:28" s="24" customFormat="1" ht="15" x14ac:dyDescent="0.25">
      <c r="A58" s="16"/>
      <c r="B58" s="57"/>
      <c r="C58" s="108">
        <f>Q13</f>
        <v>5</v>
      </c>
      <c r="D58" s="108">
        <f>Q11</f>
        <v>4</v>
      </c>
      <c r="E58" s="108">
        <f>Q9</f>
        <v>1</v>
      </c>
      <c r="F58" s="84" t="s">
        <v>109</v>
      </c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16"/>
      <c r="T58" s="23"/>
      <c r="U58" s="23"/>
      <c r="V58" s="23"/>
      <c r="W58" s="23"/>
      <c r="X58" s="23"/>
      <c r="Y58" s="23"/>
      <c r="Z58" s="23"/>
      <c r="AA58" s="30"/>
    </row>
    <row r="59" spans="1:28" s="24" customFormat="1" ht="15" x14ac:dyDescent="0.25">
      <c r="A59" s="16"/>
      <c r="B59" s="57"/>
      <c r="C59" s="109">
        <f>Q14</f>
        <v>89.325000000000003</v>
      </c>
      <c r="D59" s="109">
        <f>Q12</f>
        <v>83.325000000000003</v>
      </c>
      <c r="E59" s="109">
        <f>Q10</f>
        <v>43.390999999999998</v>
      </c>
      <c r="F59" s="84" t="s">
        <v>26</v>
      </c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16"/>
      <c r="T59" s="23"/>
      <c r="U59" s="23"/>
      <c r="V59" s="23"/>
      <c r="W59" s="23"/>
      <c r="X59" s="23"/>
      <c r="Y59" s="23"/>
      <c r="Z59" s="23"/>
      <c r="AA59" s="30"/>
    </row>
    <row r="60" spans="1:28" s="24" customFormat="1" ht="15" x14ac:dyDescent="0.25">
      <c r="A60" s="16"/>
      <c r="B60" s="57"/>
      <c r="C60" s="53">
        <f>C58/$C$58</f>
        <v>1</v>
      </c>
      <c r="D60" s="53">
        <f>D58/$C$58</f>
        <v>0.8</v>
      </c>
      <c r="E60" s="53">
        <f>E58/$C$58</f>
        <v>0.2</v>
      </c>
      <c r="F60" s="84" t="s">
        <v>110</v>
      </c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16"/>
      <c r="T60" s="23"/>
      <c r="U60" s="23"/>
      <c r="V60" s="23"/>
      <c r="W60" s="23"/>
      <c r="X60" s="23"/>
      <c r="Y60" s="23"/>
      <c r="Z60" s="23"/>
      <c r="AA60" s="30"/>
    </row>
    <row r="61" spans="1:28" s="24" customFormat="1" ht="15" x14ac:dyDescent="0.25">
      <c r="A61" s="16"/>
      <c r="B61" s="57"/>
      <c r="C61" s="54">
        <f>C59/$C$59</f>
        <v>1</v>
      </c>
      <c r="D61" s="54">
        <f>D59/$C$59</f>
        <v>0.93282955499580189</v>
      </c>
      <c r="E61" s="54">
        <f>E59/$C$59</f>
        <v>0.48576546319619363</v>
      </c>
      <c r="F61" s="84" t="s">
        <v>111</v>
      </c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16"/>
      <c r="T61" s="23"/>
      <c r="U61" s="23"/>
      <c r="V61" s="23"/>
      <c r="W61" s="23"/>
      <c r="X61" s="23"/>
      <c r="Y61" s="23"/>
      <c r="Z61" s="23"/>
      <c r="AA61" s="30"/>
    </row>
    <row r="62" spans="1:28" s="24" customFormat="1" ht="15" x14ac:dyDescent="0.25">
      <c r="A62" s="1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16"/>
      <c r="T62" s="23"/>
      <c r="U62" s="23"/>
      <c r="V62" s="23"/>
      <c r="W62" s="23"/>
      <c r="X62" s="23"/>
      <c r="Y62" s="23"/>
      <c r="Z62" s="23"/>
      <c r="AA62" s="23"/>
      <c r="AB62" s="30"/>
    </row>
    <row r="63" spans="1:28" s="24" customFormat="1" ht="15" x14ac:dyDescent="0.25">
      <c r="A63" s="16"/>
      <c r="B63" s="57"/>
      <c r="C63" s="85"/>
      <c r="D63" s="57"/>
      <c r="E63" s="86"/>
      <c r="F63" s="87"/>
      <c r="G63" s="88"/>
      <c r="H63" s="57"/>
      <c r="I63" s="86"/>
      <c r="J63" s="57"/>
      <c r="K63" s="57"/>
      <c r="L63" s="57"/>
      <c r="M63" s="57"/>
      <c r="N63" s="57"/>
      <c r="O63" s="57"/>
      <c r="P63" s="57"/>
      <c r="Q63" s="57"/>
      <c r="R63" s="57"/>
      <c r="S63" s="16"/>
      <c r="T63" s="23"/>
      <c r="U63" s="23"/>
      <c r="V63" s="23"/>
      <c r="W63" s="23"/>
      <c r="X63" s="23"/>
      <c r="Y63" s="23"/>
      <c r="Z63" s="23"/>
      <c r="AA63" s="23"/>
      <c r="AB63" s="30"/>
    </row>
    <row r="64" spans="1:28" s="24" customFormat="1" ht="15" x14ac:dyDescent="0.25">
      <c r="A64" s="16"/>
      <c r="B64" s="57"/>
      <c r="C64" s="85"/>
      <c r="D64" s="57"/>
      <c r="E64" s="86"/>
      <c r="F64" s="87"/>
      <c r="G64" s="88"/>
      <c r="H64" s="57"/>
      <c r="I64" s="86"/>
      <c r="J64" s="57"/>
      <c r="K64" s="57"/>
      <c r="L64" s="57"/>
      <c r="M64" s="57"/>
      <c r="N64" s="57"/>
      <c r="O64" s="57"/>
      <c r="P64" s="57"/>
      <c r="Q64" s="57"/>
      <c r="R64" s="57"/>
      <c r="S64" s="16"/>
      <c r="T64" s="23"/>
      <c r="U64" s="23"/>
      <c r="V64" s="23"/>
      <c r="W64" s="23"/>
      <c r="X64" s="23"/>
      <c r="Y64" s="23"/>
      <c r="Z64" s="23"/>
      <c r="AA64" s="23"/>
      <c r="AB64" s="30"/>
    </row>
    <row r="65" spans="1:30" s="24" customFormat="1" ht="15" x14ac:dyDescent="0.25">
      <c r="A65" s="16"/>
      <c r="B65" s="57"/>
      <c r="C65" s="85"/>
      <c r="D65" s="57"/>
      <c r="E65" s="86"/>
      <c r="F65" s="87"/>
      <c r="G65" s="88"/>
      <c r="H65" s="57"/>
      <c r="I65" s="86"/>
      <c r="J65" s="57"/>
      <c r="K65" s="57"/>
      <c r="L65" s="57"/>
      <c r="M65" s="57"/>
      <c r="N65" s="57"/>
      <c r="O65" s="57"/>
      <c r="P65" s="57"/>
      <c r="Q65" s="57"/>
      <c r="R65" s="57"/>
      <c r="S65" s="16"/>
      <c r="T65" s="23"/>
      <c r="U65" s="23"/>
      <c r="V65" s="23"/>
      <c r="W65" s="23"/>
      <c r="X65" s="23"/>
      <c r="Y65" s="23"/>
      <c r="Z65" s="23"/>
      <c r="AA65" s="23"/>
      <c r="AB65" s="30"/>
    </row>
    <row r="66" spans="1:30" s="24" customFormat="1" ht="15" x14ac:dyDescent="0.25">
      <c r="A66" s="16"/>
      <c r="B66" s="57"/>
      <c r="C66" s="85"/>
      <c r="D66" s="57"/>
      <c r="E66" s="86"/>
      <c r="F66" s="87"/>
      <c r="G66" s="88"/>
      <c r="H66" s="57"/>
      <c r="I66" s="86"/>
      <c r="J66" s="57"/>
      <c r="K66" s="57"/>
      <c r="L66" s="57"/>
      <c r="M66" s="57"/>
      <c r="N66" s="57"/>
      <c r="O66" s="57"/>
      <c r="P66" s="57"/>
      <c r="Q66" s="57"/>
      <c r="R66" s="57"/>
      <c r="S66" s="16"/>
      <c r="T66" s="23"/>
      <c r="U66" s="23"/>
      <c r="V66" s="23"/>
      <c r="W66" s="23"/>
      <c r="X66" s="23"/>
      <c r="Y66" s="23"/>
      <c r="Z66" s="23"/>
      <c r="AA66" s="23"/>
      <c r="AB66" s="30"/>
    </row>
    <row r="67" spans="1:30" s="24" customFormat="1" ht="15" x14ac:dyDescent="0.25">
      <c r="A67" s="16"/>
      <c r="B67" s="57"/>
      <c r="C67" s="85"/>
      <c r="D67" s="57"/>
      <c r="E67" s="86"/>
      <c r="F67" s="87"/>
      <c r="G67" s="88"/>
      <c r="H67" s="57"/>
      <c r="I67" s="86"/>
      <c r="J67" s="57"/>
      <c r="K67" s="57"/>
      <c r="L67" s="57"/>
      <c r="M67" s="57"/>
      <c r="N67" s="57"/>
      <c r="O67" s="57"/>
      <c r="P67" s="57"/>
      <c r="Q67" s="57"/>
      <c r="R67" s="57"/>
      <c r="S67" s="16"/>
      <c r="T67" s="23"/>
      <c r="U67" s="23"/>
      <c r="V67" s="23"/>
      <c r="W67" s="23"/>
      <c r="X67" s="23"/>
      <c r="Y67" s="23"/>
      <c r="Z67" s="23"/>
      <c r="AA67" s="23"/>
      <c r="AB67" s="30"/>
    </row>
    <row r="68" spans="1:30" s="24" customFormat="1" ht="15" x14ac:dyDescent="0.25">
      <c r="A68" s="16"/>
      <c r="B68" s="57"/>
      <c r="C68" s="85"/>
      <c r="D68" s="57"/>
      <c r="E68" s="86"/>
      <c r="F68" s="87"/>
      <c r="G68" s="88"/>
      <c r="H68" s="57"/>
      <c r="I68" s="86"/>
      <c r="J68" s="57"/>
      <c r="K68" s="57"/>
      <c r="L68" s="57"/>
      <c r="M68" s="57"/>
      <c r="N68" s="57"/>
      <c r="O68" s="57"/>
      <c r="P68" s="57"/>
      <c r="Q68" s="57"/>
      <c r="R68" s="57"/>
      <c r="S68" s="16"/>
      <c r="T68" s="23"/>
      <c r="U68" s="23"/>
      <c r="V68" s="23"/>
      <c r="W68" s="23"/>
      <c r="X68" s="23"/>
      <c r="Y68" s="23"/>
      <c r="Z68" s="23"/>
      <c r="AA68" s="23"/>
      <c r="AB68" s="30"/>
    </row>
    <row r="69" spans="1:30" s="24" customFormat="1" ht="15" x14ac:dyDescent="0.25">
      <c r="A69" s="16"/>
      <c r="B69" s="57"/>
      <c r="C69" s="85"/>
      <c r="D69" s="57"/>
      <c r="E69" s="86"/>
      <c r="F69" s="87"/>
      <c r="G69" s="88"/>
      <c r="H69" s="57"/>
      <c r="I69" s="86"/>
      <c r="J69" s="57"/>
      <c r="K69" s="57"/>
      <c r="L69" s="57"/>
      <c r="M69" s="57"/>
      <c r="N69" s="57"/>
      <c r="O69" s="57"/>
      <c r="P69" s="57"/>
      <c r="Q69" s="57"/>
      <c r="R69" s="57"/>
      <c r="S69" s="16"/>
      <c r="T69" s="23"/>
      <c r="U69" s="23"/>
      <c r="V69" s="23"/>
      <c r="W69" s="23"/>
      <c r="X69" s="23"/>
      <c r="Y69" s="23"/>
      <c r="Z69" s="23"/>
      <c r="AA69" s="23"/>
      <c r="AB69" s="30"/>
    </row>
    <row r="70" spans="1:30" s="24" customFormat="1" ht="15" x14ac:dyDescent="0.25">
      <c r="A70" s="16"/>
      <c r="B70" s="57"/>
      <c r="C70" s="85"/>
      <c r="D70" s="57"/>
      <c r="E70" s="86"/>
      <c r="F70" s="87"/>
      <c r="G70" s="88"/>
      <c r="H70" s="57"/>
      <c r="I70" s="86"/>
      <c r="J70" s="57"/>
      <c r="K70" s="57"/>
      <c r="L70" s="57"/>
      <c r="M70" s="57"/>
      <c r="N70" s="57"/>
      <c r="O70" s="57"/>
      <c r="P70" s="57"/>
      <c r="Q70" s="57"/>
      <c r="R70" s="57"/>
      <c r="S70" s="16"/>
      <c r="T70" s="23"/>
      <c r="U70" s="23"/>
      <c r="V70" s="23"/>
      <c r="W70" s="23"/>
      <c r="X70" s="23"/>
      <c r="Y70" s="23"/>
      <c r="Z70" s="23"/>
      <c r="AA70" s="23"/>
      <c r="AB70" s="30"/>
    </row>
    <row r="71" spans="1:30" s="24" customFormat="1" ht="15" x14ac:dyDescent="0.25">
      <c r="A71" s="16"/>
      <c r="B71" s="57"/>
      <c r="C71" s="85"/>
      <c r="D71" s="57"/>
      <c r="E71" s="86"/>
      <c r="F71" s="87"/>
      <c r="G71" s="88"/>
      <c r="H71" s="57"/>
      <c r="I71" s="86"/>
      <c r="J71" s="57"/>
      <c r="K71" s="57"/>
      <c r="L71" s="57"/>
      <c r="M71" s="57"/>
      <c r="N71" s="57"/>
      <c r="O71" s="57"/>
      <c r="P71" s="57"/>
      <c r="Q71" s="57"/>
      <c r="R71" s="57"/>
      <c r="S71" s="16"/>
      <c r="T71" s="23"/>
      <c r="U71" s="23"/>
      <c r="V71" s="23"/>
      <c r="W71" s="23"/>
      <c r="X71" s="23"/>
      <c r="Y71" s="23"/>
      <c r="Z71" s="23"/>
      <c r="AA71" s="23"/>
      <c r="AB71" s="30"/>
    </row>
    <row r="72" spans="1:30" s="24" customFormat="1" ht="15" x14ac:dyDescent="0.25">
      <c r="A72" s="16"/>
      <c r="B72" s="57"/>
      <c r="C72" s="85"/>
      <c r="D72" s="57"/>
      <c r="E72" s="86"/>
      <c r="F72" s="87"/>
      <c r="G72" s="88"/>
      <c r="H72" s="57"/>
      <c r="I72" s="86"/>
      <c r="J72" s="57"/>
      <c r="K72" s="57"/>
      <c r="L72" s="57"/>
      <c r="M72" s="57"/>
      <c r="N72" s="57"/>
      <c r="O72" s="57"/>
      <c r="P72" s="57"/>
      <c r="Q72" s="57"/>
      <c r="R72" s="57"/>
      <c r="S72" s="16"/>
      <c r="T72" s="23"/>
      <c r="U72" s="23"/>
      <c r="V72" s="23"/>
      <c r="W72" s="23"/>
      <c r="X72" s="23"/>
      <c r="Y72" s="23"/>
      <c r="Z72" s="23"/>
      <c r="AA72" s="23"/>
      <c r="AB72" s="30"/>
    </row>
    <row r="73" spans="1:30" s="24" customFormat="1" ht="18.75" x14ac:dyDescent="0.25">
      <c r="A73" s="16"/>
      <c r="B73" s="57"/>
      <c r="C73" s="85"/>
      <c r="D73" s="57"/>
      <c r="E73" s="86"/>
      <c r="F73" s="87"/>
      <c r="G73" s="88"/>
      <c r="H73" s="57"/>
      <c r="I73" s="86"/>
      <c r="J73" s="75"/>
      <c r="K73" s="75"/>
      <c r="L73" s="75"/>
      <c r="M73" s="75"/>
      <c r="N73" s="75"/>
      <c r="O73" s="75"/>
      <c r="P73" s="75"/>
      <c r="Q73" s="75"/>
      <c r="R73" s="75"/>
      <c r="S73" s="21"/>
      <c r="T73" s="25"/>
      <c r="U73" s="25"/>
      <c r="V73" s="25"/>
      <c r="W73" s="25"/>
      <c r="X73" s="25"/>
      <c r="Y73" s="25"/>
      <c r="Z73" s="25"/>
      <c r="AA73" s="25"/>
      <c r="AB73" s="26"/>
    </row>
    <row r="74" spans="1:30" s="24" customFormat="1" ht="15" x14ac:dyDescent="0.25">
      <c r="A74" s="16"/>
      <c r="B74" s="57"/>
      <c r="C74" s="85"/>
      <c r="D74" s="57"/>
      <c r="E74" s="86"/>
      <c r="F74" s="87"/>
      <c r="G74" s="88"/>
      <c r="H74" s="57"/>
      <c r="I74" s="86"/>
      <c r="J74" s="57"/>
      <c r="K74" s="57"/>
      <c r="L74" s="57"/>
      <c r="M74" s="57"/>
      <c r="N74" s="57"/>
      <c r="O74" s="57"/>
      <c r="P74" s="57"/>
      <c r="Q74" s="57"/>
      <c r="R74" s="57"/>
      <c r="S74" s="16"/>
      <c r="T74" s="23"/>
      <c r="U74" s="23"/>
      <c r="V74" s="23"/>
      <c r="W74" s="23"/>
      <c r="X74" s="23"/>
      <c r="Y74" s="23"/>
      <c r="Z74" s="23"/>
      <c r="AA74" s="23"/>
      <c r="AB74" s="30"/>
    </row>
    <row r="75" spans="1:30" s="24" customFormat="1" ht="19.5" customHeight="1" x14ac:dyDescent="0.25">
      <c r="A75" s="16"/>
      <c r="B75" s="57"/>
      <c r="C75" s="57"/>
      <c r="D75" s="57"/>
      <c r="E75" s="74"/>
      <c r="F75" s="61"/>
      <c r="G75" s="93"/>
      <c r="H75" s="93"/>
      <c r="I75" s="93"/>
      <c r="J75" s="93"/>
      <c r="K75" s="57"/>
      <c r="L75" s="74"/>
      <c r="M75" s="61"/>
      <c r="N75" s="93"/>
      <c r="O75" s="93"/>
      <c r="P75" s="93"/>
      <c r="Q75" s="93"/>
      <c r="R75" s="93"/>
      <c r="S75" s="16"/>
      <c r="T75" s="43"/>
      <c r="U75" s="18"/>
      <c r="V75" s="44"/>
      <c r="W75" s="44"/>
      <c r="X75" s="44"/>
      <c r="Y75" s="44"/>
      <c r="Z75" s="23"/>
      <c r="AA75" s="23"/>
      <c r="AB75" s="30"/>
      <c r="AC75" s="45"/>
      <c r="AD75" s="45"/>
    </row>
    <row r="76" spans="1:30" s="3" customFormat="1" ht="19.5" customHeight="1" x14ac:dyDescent="0.25">
      <c r="A76" s="16"/>
      <c r="B76" s="16"/>
      <c r="C76" s="16"/>
      <c r="D76" s="16"/>
      <c r="E76" s="106"/>
      <c r="F76" s="110"/>
      <c r="G76" s="111"/>
      <c r="H76" s="111"/>
      <c r="I76" s="111"/>
      <c r="J76" s="111"/>
      <c r="K76" s="16"/>
      <c r="L76" s="106"/>
      <c r="M76" s="110"/>
      <c r="N76" s="111"/>
      <c r="O76" s="111"/>
      <c r="P76" s="111"/>
      <c r="Q76" s="111"/>
      <c r="R76" s="111"/>
      <c r="S76" s="16"/>
      <c r="T76" s="106"/>
      <c r="U76" s="110"/>
      <c r="V76" s="111"/>
      <c r="W76" s="111"/>
      <c r="X76" s="111"/>
      <c r="Y76" s="111"/>
      <c r="Z76" s="16"/>
      <c r="AA76" s="16"/>
      <c r="AB76" s="112"/>
      <c r="AC76" s="113"/>
      <c r="AD76" s="113"/>
    </row>
    <row r="77" spans="1:30" s="47" customFormat="1" ht="15" hidden="1" x14ac:dyDescent="0.25"/>
    <row r="78" spans="1:30" ht="15" hidden="1" x14ac:dyDescent="0.25"/>
    <row r="79" spans="1:30" ht="15" hidden="1" x14ac:dyDescent="0.25"/>
    <row r="80" spans="1:30" ht="15" hidden="1" x14ac:dyDescent="0.25"/>
    <row r="81" ht="15" hidden="1" x14ac:dyDescent="0.25"/>
    <row r="82" ht="15" hidden="1" x14ac:dyDescent="0.25"/>
    <row r="83" ht="15" hidden="1" x14ac:dyDescent="0.25"/>
    <row r="84" ht="15" hidden="1" x14ac:dyDescent="0.25"/>
    <row r="85" ht="15" hidden="1" x14ac:dyDescent="0.25"/>
    <row r="86" ht="15" hidden="1" x14ac:dyDescent="0.25"/>
    <row r="87" ht="15" hidden="1" x14ac:dyDescent="0.25"/>
    <row r="88" ht="15" hidden="1" x14ac:dyDescent="0.25"/>
    <row r="89" ht="15" hidden="1" x14ac:dyDescent="0.25"/>
    <row r="90" ht="15" hidden="1" x14ac:dyDescent="0.25"/>
    <row r="91" ht="15" hidden="1" x14ac:dyDescent="0.25"/>
    <row r="92" ht="15" hidden="1" x14ac:dyDescent="0.25"/>
    <row r="93" ht="15" hidden="1" x14ac:dyDescent="0.25"/>
    <row r="94" ht="15" hidden="1" x14ac:dyDescent="0.25"/>
    <row r="95" ht="15" hidden="1" x14ac:dyDescent="0.25"/>
    <row r="96" ht="15" hidden="1" x14ac:dyDescent="0.25"/>
    <row r="97" ht="15" hidden="1" x14ac:dyDescent="0.25"/>
    <row r="98" ht="15" hidden="1" x14ac:dyDescent="0.25"/>
    <row r="99" ht="15" hidden="1" x14ac:dyDescent="0.25"/>
    <row r="100" ht="15" hidden="1" x14ac:dyDescent="0.25"/>
    <row r="101" ht="15" hidden="1" x14ac:dyDescent="0.25"/>
    <row r="102" ht="15" hidden="1" x14ac:dyDescent="0.25"/>
    <row r="103" ht="15" hidden="1" x14ac:dyDescent="0.25"/>
    <row r="104" ht="15" hidden="1" x14ac:dyDescent="0.25"/>
    <row r="105" ht="15" hidden="1" x14ac:dyDescent="0.25"/>
    <row r="106" ht="15" hidden="1" x14ac:dyDescent="0.25"/>
    <row r="107" ht="15" hidden="1" x14ac:dyDescent="0.25"/>
    <row r="108" ht="15" hidden="1" x14ac:dyDescent="0.25"/>
    <row r="109" ht="15" hidden="1" x14ac:dyDescent="0.25"/>
    <row r="110" ht="15" hidden="1" x14ac:dyDescent="0.25"/>
    <row r="111" ht="15" hidden="1" x14ac:dyDescent="0.25"/>
    <row r="112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6.75" hidden="1" customHeight="1" x14ac:dyDescent="0.25"/>
    <row r="118" ht="15" hidden="1" x14ac:dyDescent="0.25"/>
    <row r="119" ht="15" hidden="1" x14ac:dyDescent="0.25"/>
    <row r="120" ht="15" hidden="1" x14ac:dyDescent="0.25"/>
    <row r="121" ht="15" hidden="1" x14ac:dyDescent="0.25"/>
    <row r="122" ht="15" hidden="1" customHeight="1" x14ac:dyDescent="0.25"/>
    <row r="123" ht="15" hidden="1" customHeight="1" x14ac:dyDescent="0.25"/>
    <row r="124" ht="15" hidden="1" customHeight="1" x14ac:dyDescent="0.25"/>
    <row r="125" ht="15" hidden="1" customHeight="1" x14ac:dyDescent="0.25"/>
    <row r="126" ht="15" hidden="1" customHeight="1" x14ac:dyDescent="0.25"/>
    <row r="127" ht="15" hidden="1" customHeight="1" x14ac:dyDescent="0.25"/>
    <row r="128" ht="15" hidden="1" customHeight="1" x14ac:dyDescent="0.25"/>
    <row r="129" ht="15" hidden="1" customHeight="1" x14ac:dyDescent="0.25"/>
    <row r="130" ht="15" hidden="1" customHeight="1" x14ac:dyDescent="0.25"/>
    <row r="131" ht="15" hidden="1" customHeight="1" x14ac:dyDescent="0.25"/>
    <row r="132" ht="15" hidden="1" customHeight="1" x14ac:dyDescent="0.25"/>
    <row r="133" ht="15" hidden="1" customHeight="1" x14ac:dyDescent="0.25"/>
    <row r="134" ht="15" hidden="1" customHeight="1" x14ac:dyDescent="0.25"/>
    <row r="135" ht="15" hidden="1" customHeight="1" x14ac:dyDescent="0.25"/>
    <row r="136" ht="15" hidden="1" customHeight="1" x14ac:dyDescent="0.25"/>
    <row r="137" ht="15" hidden="1" customHeight="1" x14ac:dyDescent="0.25"/>
    <row r="138" ht="15" hidden="1" customHeight="1" x14ac:dyDescent="0.25"/>
    <row r="139" ht="15" hidden="1" customHeight="1" x14ac:dyDescent="0.25"/>
    <row r="140" ht="15" hidden="1" customHeight="1" x14ac:dyDescent="0.25"/>
    <row r="141" ht="15" hidden="1" customHeight="1" x14ac:dyDescent="0.25"/>
    <row r="142" ht="15" hidden="1" customHeight="1" x14ac:dyDescent="0.25"/>
    <row r="143" ht="15" hidden="1" customHeight="1" x14ac:dyDescent="0.25"/>
    <row r="144" ht="15" hidden="1" customHeight="1" x14ac:dyDescent="0.25"/>
    <row r="145" ht="15" hidden="1" customHeight="1" x14ac:dyDescent="0.25"/>
    <row r="146" ht="15" hidden="1" customHeight="1" x14ac:dyDescent="0.25"/>
    <row r="147" ht="15" hidden="1" customHeight="1" x14ac:dyDescent="0.25"/>
    <row r="148" ht="15" hidden="1" customHeight="1" x14ac:dyDescent="0.25"/>
    <row r="149" ht="15" hidden="1" customHeight="1" x14ac:dyDescent="0.25"/>
    <row r="150" ht="15" hidden="1" customHeight="1" x14ac:dyDescent="0.25"/>
    <row r="151" ht="15" hidden="1" customHeight="1" x14ac:dyDescent="0.25"/>
    <row r="152" ht="15" hidden="1" customHeight="1" x14ac:dyDescent="0.25"/>
    <row r="153" ht="15" hidden="1" customHeight="1" x14ac:dyDescent="0.25"/>
    <row r="154" ht="15" hidden="1" customHeight="1" x14ac:dyDescent="0.25"/>
    <row r="155" ht="15" hidden="1" customHeight="1" x14ac:dyDescent="0.25"/>
    <row r="156" ht="15" hidden="1" customHeight="1" x14ac:dyDescent="0.25"/>
    <row r="157" ht="15" hidden="1" customHeight="1" x14ac:dyDescent="0.25"/>
    <row r="158" ht="15" hidden="1" customHeight="1" x14ac:dyDescent="0.25"/>
    <row r="159" ht="15" hidden="1" customHeight="1" x14ac:dyDescent="0.25"/>
    <row r="160" ht="15" hidden="1" customHeight="1" x14ac:dyDescent="0.25"/>
    <row r="161" spans="1:30" ht="15" hidden="1" customHeight="1" x14ac:dyDescent="0.25"/>
    <row r="162" spans="1:30" ht="15" hidden="1" customHeight="1" x14ac:dyDescent="0.25"/>
    <row r="163" spans="1:30" ht="15" hidden="1" customHeight="1" x14ac:dyDescent="0.25"/>
    <row r="164" spans="1:30" ht="15" hidden="1" customHeight="1" x14ac:dyDescent="0.25"/>
    <row r="165" spans="1:30" ht="15" hidden="1" customHeight="1" x14ac:dyDescent="0.25"/>
    <row r="166" spans="1:30" ht="15" hidden="1" customHeight="1" x14ac:dyDescent="0.25"/>
    <row r="167" spans="1:30" ht="15" hidden="1" customHeight="1" x14ac:dyDescent="0.25"/>
    <row r="168" spans="1:30" ht="15" hidden="1" customHeight="1" x14ac:dyDescent="0.25"/>
    <row r="169" spans="1:30" ht="15" hidden="1" customHeight="1" x14ac:dyDescent="0.25"/>
    <row r="170" spans="1:30" ht="15" hidden="1" customHeight="1" x14ac:dyDescent="0.25"/>
    <row r="171" spans="1:30" ht="15" hidden="1" customHeight="1" x14ac:dyDescent="0.25"/>
    <row r="172" spans="1:30" ht="15" hidden="1" customHeight="1" x14ac:dyDescent="0.25"/>
    <row r="173" spans="1:30" ht="15" hidden="1" customHeight="1" x14ac:dyDescent="0.25"/>
    <row r="174" spans="1:30" s="126" customFormat="1" ht="19.5" customHeight="1" x14ac:dyDescent="0.25">
      <c r="A174" s="16"/>
      <c r="B174" s="16"/>
      <c r="C174" s="16"/>
      <c r="D174" s="16"/>
      <c r="E174" s="106"/>
      <c r="F174" s="110"/>
      <c r="G174" s="111"/>
      <c r="H174" s="111"/>
      <c r="I174" s="111"/>
      <c r="J174" s="111"/>
      <c r="K174" s="16"/>
      <c r="L174" s="106"/>
      <c r="M174" s="110"/>
      <c r="N174" s="111"/>
      <c r="O174" s="111"/>
      <c r="P174" s="111"/>
      <c r="Q174" s="111"/>
      <c r="R174" s="111"/>
      <c r="S174" s="16"/>
      <c r="T174" s="106"/>
      <c r="U174" s="110"/>
      <c r="V174" s="111"/>
      <c r="W174" s="111"/>
      <c r="X174" s="111"/>
      <c r="Y174" s="111"/>
      <c r="Z174" s="16"/>
      <c r="AA174" s="16"/>
      <c r="AB174" s="112"/>
      <c r="AC174" s="113"/>
      <c r="AD174" s="113"/>
    </row>
    <row r="175" spans="1:30" s="126" customFormat="1" ht="19.5" customHeight="1" x14ac:dyDescent="0.25">
      <c r="A175" s="16"/>
      <c r="B175" s="16"/>
      <c r="C175" s="16"/>
      <c r="D175" s="16"/>
      <c r="E175" s="106"/>
      <c r="F175" s="110"/>
      <c r="G175" s="111"/>
      <c r="H175" s="111"/>
      <c r="I175" s="111"/>
      <c r="J175" s="111"/>
      <c r="K175" s="16"/>
      <c r="L175" s="106"/>
      <c r="M175" s="110"/>
      <c r="N175" s="111"/>
      <c r="O175" s="111"/>
      <c r="P175" s="111"/>
      <c r="Q175" s="111"/>
      <c r="R175" s="111"/>
      <c r="S175" s="16"/>
      <c r="T175" s="106"/>
      <c r="U175" s="110"/>
      <c r="V175" s="111"/>
      <c r="W175" s="111"/>
      <c r="X175" s="111"/>
      <c r="Y175" s="111"/>
      <c r="Z175" s="16"/>
      <c r="AA175" s="16"/>
      <c r="AB175" s="112"/>
      <c r="AC175" s="113"/>
      <c r="AD175" s="113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/>
  <dimension ref="A1:P11"/>
  <sheetViews>
    <sheetView zoomScale="90" zoomScaleNormal="90" workbookViewId="0">
      <pane ySplit="2" topLeftCell="A3" activePane="bottomLeft" state="frozen"/>
      <selection pane="bottomLeft" activeCell="G26" sqref="G26"/>
    </sheetView>
  </sheetViews>
  <sheetFormatPr defaultColWidth="0" defaultRowHeight="15" x14ac:dyDescent="0.25"/>
  <cols>
    <col min="1" max="1" width="9.140625" style="3" customWidth="1"/>
    <col min="2" max="2" width="5.140625" style="4" customWidth="1"/>
    <col min="3" max="3" width="19.85546875" style="4" customWidth="1"/>
    <col min="4" max="4" width="25.85546875" style="4" customWidth="1"/>
    <col min="5" max="5" width="18.28515625" style="4" customWidth="1"/>
    <col min="6" max="6" width="18" style="4" customWidth="1"/>
    <col min="7" max="7" width="19.140625" style="4" customWidth="1"/>
    <col min="8" max="8" width="17.5703125" style="4" customWidth="1"/>
    <col min="9" max="9" width="19.85546875" style="4" customWidth="1"/>
    <col min="10" max="10" width="24.85546875" style="9" customWidth="1"/>
    <col min="11" max="11" width="21" style="4" customWidth="1"/>
    <col min="12" max="12" width="23.28515625" style="4" customWidth="1"/>
    <col min="13" max="13" width="12.140625" style="4" customWidth="1"/>
    <col min="14" max="14" width="16.85546875" style="3" bestFit="1" customWidth="1"/>
    <col min="15" max="15" width="9.140625" style="3" customWidth="1"/>
    <col min="16" max="16" width="0" style="3" hidden="1" customWidth="1"/>
    <col min="17" max="16384" width="9.140625" style="3" hidden="1"/>
  </cols>
  <sheetData>
    <row r="1" spans="1:15" ht="43.5" customHeight="1" x14ac:dyDescent="0.25">
      <c r="A1" s="176" t="s">
        <v>140</v>
      </c>
      <c r="B1" s="176"/>
      <c r="C1" s="176"/>
      <c r="D1" s="176"/>
      <c r="E1" s="142"/>
      <c r="F1" s="49"/>
      <c r="G1" s="153" t="s">
        <v>101</v>
      </c>
      <c r="H1" s="142"/>
      <c r="I1" s="142"/>
      <c r="J1" s="139"/>
      <c r="K1" s="142"/>
      <c r="L1" s="142"/>
      <c r="M1" s="49"/>
      <c r="N1" s="49"/>
      <c r="O1" s="49"/>
    </row>
    <row r="2" spans="1:15" s="1" customFormat="1" ht="60" x14ac:dyDescent="0.25">
      <c r="A2" s="129"/>
      <c r="B2" s="2" t="s">
        <v>80</v>
      </c>
      <c r="C2" s="2" t="s">
        <v>118</v>
      </c>
      <c r="D2" s="2" t="s">
        <v>119</v>
      </c>
      <c r="E2" s="2" t="s">
        <v>120</v>
      </c>
      <c r="F2" s="2" t="s">
        <v>121</v>
      </c>
      <c r="G2" s="2" t="s">
        <v>122</v>
      </c>
      <c r="H2" s="2" t="s">
        <v>88</v>
      </c>
      <c r="I2" s="2" t="s">
        <v>89</v>
      </c>
      <c r="J2" s="2" t="s">
        <v>124</v>
      </c>
      <c r="K2" s="2" t="s">
        <v>125</v>
      </c>
      <c r="L2" s="2" t="s">
        <v>126</v>
      </c>
      <c r="M2" s="2" t="s">
        <v>92</v>
      </c>
      <c r="N2" s="2" t="s">
        <v>127</v>
      </c>
      <c r="O2" s="129"/>
    </row>
    <row r="3" spans="1:15" s="1" customFormat="1" x14ac:dyDescent="0.25">
      <c r="A3" s="129"/>
      <c r="B3" s="5">
        <v>1</v>
      </c>
      <c r="C3" s="5" t="s">
        <v>141</v>
      </c>
      <c r="D3" s="15">
        <v>1000</v>
      </c>
      <c r="E3" s="2" t="s">
        <v>3</v>
      </c>
      <c r="F3" s="2" t="s">
        <v>136</v>
      </c>
      <c r="G3" s="5" t="s">
        <v>142</v>
      </c>
      <c r="H3" s="5" t="s">
        <v>3</v>
      </c>
      <c r="I3" s="5" t="s">
        <v>143</v>
      </c>
      <c r="J3" s="8" t="s">
        <v>3</v>
      </c>
      <c r="K3" s="8" t="s">
        <v>3</v>
      </c>
      <c r="L3" s="8" t="s">
        <v>3</v>
      </c>
      <c r="M3" s="5" t="s">
        <v>10</v>
      </c>
      <c r="N3" s="1" t="s">
        <v>3</v>
      </c>
      <c r="O3" s="129"/>
    </row>
    <row r="4" spans="1:15" customFormat="1" x14ac:dyDescent="0.25">
      <c r="A4" s="49"/>
      <c r="B4" s="6">
        <v>2</v>
      </c>
      <c r="C4" s="5" t="s">
        <v>144</v>
      </c>
      <c r="D4" s="15">
        <v>1000</v>
      </c>
      <c r="E4" s="127" t="s">
        <v>3</v>
      </c>
      <c r="F4" s="127" t="s">
        <v>3</v>
      </c>
      <c r="G4" s="5" t="s">
        <v>145</v>
      </c>
      <c r="H4" s="5" t="s">
        <v>3</v>
      </c>
      <c r="I4" s="5" t="s">
        <v>146</v>
      </c>
      <c r="J4" s="7" t="s">
        <v>3</v>
      </c>
      <c r="K4" s="7" t="s">
        <v>3</v>
      </c>
      <c r="L4" s="7" t="s">
        <v>3</v>
      </c>
      <c r="M4" s="6" t="s">
        <v>10</v>
      </c>
      <c r="N4" s="1" t="s">
        <v>3</v>
      </c>
      <c r="O4" s="49"/>
    </row>
    <row r="5" spans="1:15" customFormat="1" x14ac:dyDescent="0.25">
      <c r="A5" s="49"/>
      <c r="B5" s="6">
        <v>3</v>
      </c>
      <c r="C5" s="5" t="s">
        <v>147</v>
      </c>
      <c r="D5" s="15">
        <v>1000</v>
      </c>
      <c r="E5" s="127" t="s">
        <v>3</v>
      </c>
      <c r="F5" s="127" t="s">
        <v>3</v>
      </c>
      <c r="G5" s="5" t="s">
        <v>148</v>
      </c>
      <c r="H5" s="5" t="s">
        <v>3</v>
      </c>
      <c r="I5" s="5" t="s">
        <v>143</v>
      </c>
      <c r="J5" s="7" t="s">
        <v>3</v>
      </c>
      <c r="K5" s="7" t="s">
        <v>3</v>
      </c>
      <c r="L5" s="7" t="s">
        <v>3</v>
      </c>
      <c r="M5" s="6" t="s">
        <v>10</v>
      </c>
      <c r="N5" t="s">
        <v>3</v>
      </c>
      <c r="O5" s="49"/>
    </row>
    <row r="6" spans="1:15" customFormat="1" x14ac:dyDescent="0.25">
      <c r="A6" s="49"/>
      <c r="B6" s="6">
        <v>4</v>
      </c>
      <c r="C6" s="5" t="s">
        <v>149</v>
      </c>
      <c r="D6" s="15">
        <v>1000</v>
      </c>
      <c r="E6" s="127" t="s">
        <v>3</v>
      </c>
      <c r="F6" s="127" t="s">
        <v>136</v>
      </c>
      <c r="G6" s="5" t="s">
        <v>150</v>
      </c>
      <c r="H6" s="5" t="s">
        <v>3</v>
      </c>
      <c r="I6" s="5" t="s">
        <v>146</v>
      </c>
      <c r="J6" s="7" t="s">
        <v>3</v>
      </c>
      <c r="K6" s="7" t="s">
        <v>3</v>
      </c>
      <c r="L6" s="7" t="s">
        <v>3</v>
      </c>
      <c r="M6" s="6" t="s">
        <v>10</v>
      </c>
      <c r="N6" s="1" t="s">
        <v>3</v>
      </c>
      <c r="O6" s="49"/>
    </row>
    <row r="7" spans="1:15" customFormat="1" x14ac:dyDescent="0.25">
      <c r="A7" s="49"/>
      <c r="B7" s="6">
        <v>5</v>
      </c>
      <c r="C7" s="5" t="s">
        <v>151</v>
      </c>
      <c r="D7" s="15">
        <v>1000</v>
      </c>
      <c r="E7" s="127" t="s">
        <v>3</v>
      </c>
      <c r="F7" s="127" t="s">
        <v>3</v>
      </c>
      <c r="G7" s="5" t="s">
        <v>152</v>
      </c>
      <c r="H7" s="5" t="s">
        <v>3</v>
      </c>
      <c r="I7" s="5" t="s">
        <v>143</v>
      </c>
      <c r="J7" s="7" t="s">
        <v>3</v>
      </c>
      <c r="K7" s="7" t="s">
        <v>3</v>
      </c>
      <c r="L7" s="7" t="s">
        <v>3</v>
      </c>
      <c r="M7" s="6" t="s">
        <v>10</v>
      </c>
      <c r="N7" t="s">
        <v>3</v>
      </c>
      <c r="O7" s="49"/>
    </row>
    <row r="8" spans="1:15" s="11" customFormat="1" x14ac:dyDescent="0.25">
      <c r="A8" s="49"/>
      <c r="B8" s="13">
        <v>6</v>
      </c>
      <c r="C8" s="5" t="s">
        <v>153</v>
      </c>
      <c r="D8" s="15">
        <v>1000</v>
      </c>
      <c r="E8" s="128" t="s">
        <v>3</v>
      </c>
      <c r="F8" s="128" t="s">
        <v>136</v>
      </c>
      <c r="G8" s="5" t="s">
        <v>154</v>
      </c>
      <c r="H8" s="5" t="s">
        <v>3</v>
      </c>
      <c r="I8" s="5" t="s">
        <v>146</v>
      </c>
      <c r="J8" s="14" t="s">
        <v>3</v>
      </c>
      <c r="K8" s="14" t="s">
        <v>3</v>
      </c>
      <c r="L8" s="14" t="s">
        <v>3</v>
      </c>
      <c r="M8" s="13" t="s">
        <v>10</v>
      </c>
      <c r="N8" s="136" t="s">
        <v>3</v>
      </c>
      <c r="O8" s="49"/>
    </row>
    <row r="9" spans="1:15" s="11" customFormat="1" x14ac:dyDescent="0.25">
      <c r="A9" s="49"/>
      <c r="B9" s="13">
        <v>7</v>
      </c>
      <c r="C9" s="5" t="s">
        <v>155</v>
      </c>
      <c r="D9" s="15">
        <v>1000</v>
      </c>
      <c r="E9" s="128" t="s">
        <v>3</v>
      </c>
      <c r="F9" s="128" t="s">
        <v>136</v>
      </c>
      <c r="G9" s="5" t="s">
        <v>156</v>
      </c>
      <c r="H9" s="5" t="s">
        <v>3</v>
      </c>
      <c r="I9" s="5" t="s">
        <v>146</v>
      </c>
      <c r="J9" s="14" t="s">
        <v>3</v>
      </c>
      <c r="K9" s="14" t="s">
        <v>3</v>
      </c>
      <c r="L9" s="14" t="s">
        <v>3</v>
      </c>
      <c r="M9" s="13" t="s">
        <v>10</v>
      </c>
      <c r="N9" s="1" t="s">
        <v>3</v>
      </c>
      <c r="O9" s="49"/>
    </row>
    <row r="10" spans="1:15" s="11" customFormat="1" x14ac:dyDescent="0.25">
      <c r="A10" s="49"/>
      <c r="B10" s="13">
        <v>8</v>
      </c>
      <c r="C10" s="5" t="s">
        <v>157</v>
      </c>
      <c r="D10" s="15">
        <v>1000</v>
      </c>
      <c r="E10" s="128" t="s">
        <v>3</v>
      </c>
      <c r="F10" s="128" t="s">
        <v>3</v>
      </c>
      <c r="G10" s="5" t="s">
        <v>158</v>
      </c>
      <c r="H10" s="5" t="s">
        <v>3</v>
      </c>
      <c r="I10" s="5" t="s">
        <v>146</v>
      </c>
      <c r="J10" s="14" t="s">
        <v>3</v>
      </c>
      <c r="K10" s="14" t="s">
        <v>3</v>
      </c>
      <c r="L10" s="14" t="s">
        <v>3</v>
      </c>
      <c r="M10" s="13" t="s">
        <v>10</v>
      </c>
      <c r="N10" t="s">
        <v>3</v>
      </c>
      <c r="O10" s="49"/>
    </row>
    <row r="11" spans="1:15" s="126" customFormat="1" x14ac:dyDescent="0.25">
      <c r="A11" s="49"/>
      <c r="B11" s="5">
        <v>9</v>
      </c>
      <c r="C11" s="5" t="s">
        <v>159</v>
      </c>
      <c r="D11" s="15">
        <v>1000</v>
      </c>
      <c r="E11" s="128" t="s">
        <v>3</v>
      </c>
      <c r="F11" s="128" t="s">
        <v>3</v>
      </c>
      <c r="G11" s="5" t="s">
        <v>160</v>
      </c>
      <c r="H11" s="5" t="s">
        <v>3</v>
      </c>
      <c r="I11" s="5" t="s">
        <v>143</v>
      </c>
      <c r="J11" s="8" t="s">
        <v>3</v>
      </c>
      <c r="K11" s="8" t="s">
        <v>3</v>
      </c>
      <c r="L11" s="8" t="s">
        <v>3</v>
      </c>
      <c r="M11" s="13" t="s">
        <v>10</v>
      </c>
      <c r="N11" s="1" t="s">
        <v>3</v>
      </c>
      <c r="O11" s="49"/>
    </row>
  </sheetData>
  <mergeCells count="1">
    <mergeCell ref="A1:D1"/>
  </mergeCells>
  <hyperlinks>
    <hyperlink ref="N10" r:id="rId1" display="https://www.gkpge.pl/pge-baltica/program-offshore" xr:uid="{00000000-0004-0000-0500-000000000000}"/>
  </hyperlinks>
  <pageMargins left="0.7" right="0.7" top="0.75" bottom="0.75" header="0.3" footer="0.3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104"/>
  <sheetViews>
    <sheetView zoomScale="60" zoomScaleNormal="60" workbookViewId="0">
      <selection activeCell="B2" sqref="B2"/>
    </sheetView>
  </sheetViews>
  <sheetFormatPr defaultColWidth="0" defaultRowHeight="15" customHeight="1" zeroHeight="1" x14ac:dyDescent="0.25"/>
  <cols>
    <col min="1" max="1" width="9.140625" style="155" customWidth="1"/>
    <col min="2" max="2" width="5.42578125" style="117" customWidth="1"/>
    <col min="3" max="34" width="9.140625" style="117" customWidth="1"/>
    <col min="35" max="35" width="9.140625" style="155" customWidth="1"/>
    <col min="36" max="16384" width="9.140625" style="117" hidden="1"/>
  </cols>
  <sheetData>
    <row r="1" spans="1:35" s="49" customFormat="1" ht="21.75" customHeight="1" x14ac:dyDescent="0.25">
      <c r="AI1" s="57"/>
    </row>
    <row r="2" spans="1:35" s="118" customFormat="1" ht="33" x14ac:dyDescent="0.25">
      <c r="A2" s="154"/>
      <c r="B2" s="146" t="s">
        <v>140</v>
      </c>
      <c r="C2" s="119"/>
      <c r="D2" s="119"/>
      <c r="E2" s="119"/>
      <c r="F2" s="121"/>
      <c r="G2" s="120"/>
      <c r="H2" s="119"/>
      <c r="I2" s="119"/>
      <c r="J2" s="119"/>
      <c r="K2" s="123"/>
      <c r="L2" s="120"/>
      <c r="M2" s="119"/>
      <c r="N2" s="119"/>
      <c r="O2" s="119"/>
      <c r="P2" s="151" t="s">
        <v>102</v>
      </c>
      <c r="Q2" s="123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54"/>
    </row>
    <row r="3" spans="1:35" s="118" customFormat="1" ht="15.75" x14ac:dyDescent="0.25">
      <c r="A3" s="154"/>
      <c r="B3" s="119"/>
      <c r="C3" s="119"/>
      <c r="D3" s="119"/>
      <c r="E3" s="121"/>
      <c r="F3" s="119"/>
      <c r="G3" s="119"/>
      <c r="H3" s="119"/>
      <c r="I3" s="119"/>
      <c r="J3" s="119"/>
      <c r="K3" s="119"/>
      <c r="L3" s="152" t="s">
        <v>103</v>
      </c>
      <c r="M3" s="119"/>
      <c r="N3" s="119"/>
      <c r="O3" s="119"/>
      <c r="P3" s="119"/>
      <c r="Q3" s="124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54"/>
    </row>
    <row r="4" spans="1:35" s="118" customFormat="1" ht="15.75" x14ac:dyDescent="0.25">
      <c r="A4" s="154"/>
      <c r="B4" s="119"/>
      <c r="C4" s="119"/>
      <c r="D4" s="119"/>
      <c r="E4" s="121"/>
      <c r="F4" s="119"/>
      <c r="G4" s="119"/>
      <c r="H4" s="119"/>
      <c r="I4" s="119"/>
      <c r="J4" s="119"/>
      <c r="K4" s="119"/>
      <c r="L4" s="124"/>
      <c r="M4" s="119"/>
      <c r="N4" s="119"/>
      <c r="O4" s="119"/>
      <c r="P4" s="119"/>
      <c r="Q4" s="124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54"/>
    </row>
    <row r="5" spans="1:35" s="118" customFormat="1" x14ac:dyDescent="0.25">
      <c r="A5" s="154"/>
      <c r="B5" s="119"/>
      <c r="C5" s="119"/>
      <c r="D5" s="119"/>
      <c r="E5" s="119"/>
      <c r="F5" s="119"/>
      <c r="G5" s="122"/>
      <c r="H5" s="122"/>
      <c r="I5" s="122"/>
      <c r="J5" s="122"/>
      <c r="K5" s="122"/>
      <c r="L5" s="122"/>
      <c r="M5" s="122"/>
      <c r="N5" s="122"/>
      <c r="O5" s="122"/>
      <c r="P5" s="122"/>
      <c r="Q5" s="122"/>
      <c r="R5" s="122"/>
      <c r="S5" s="122"/>
      <c r="T5" s="122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54"/>
    </row>
    <row r="6" spans="1:35" s="118" customFormat="1" x14ac:dyDescent="0.25">
      <c r="A6" s="154"/>
      <c r="B6" s="119"/>
      <c r="C6" s="119"/>
      <c r="D6" s="119"/>
      <c r="E6" s="119"/>
      <c r="F6" s="119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2"/>
      <c r="R6" s="122"/>
      <c r="S6" s="122"/>
      <c r="T6" s="122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54"/>
    </row>
    <row r="7" spans="1:35" s="118" customFormat="1" x14ac:dyDescent="0.25">
      <c r="A7" s="154"/>
      <c r="B7" s="119"/>
      <c r="C7" s="119"/>
      <c r="D7" s="119"/>
      <c r="E7" s="119"/>
      <c r="F7" s="119"/>
      <c r="G7" s="122"/>
      <c r="H7" s="122"/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54"/>
    </row>
    <row r="8" spans="1:35" s="118" customFormat="1" x14ac:dyDescent="0.25">
      <c r="A8" s="154"/>
      <c r="B8" s="119"/>
      <c r="C8" s="119"/>
      <c r="D8" s="119"/>
      <c r="E8" s="119"/>
      <c r="F8" s="119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54"/>
    </row>
    <row r="9" spans="1:35" s="118" customFormat="1" x14ac:dyDescent="0.25">
      <c r="A9" s="154"/>
      <c r="B9" s="119"/>
      <c r="C9" s="119"/>
      <c r="D9" s="119"/>
      <c r="E9" s="119"/>
      <c r="F9" s="119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54"/>
    </row>
    <row r="10" spans="1:35" s="118" customFormat="1" x14ac:dyDescent="0.25">
      <c r="A10" s="154"/>
      <c r="B10" s="119"/>
      <c r="C10" s="119"/>
      <c r="D10" s="119"/>
      <c r="E10" s="119"/>
      <c r="F10" s="119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54"/>
    </row>
    <row r="11" spans="1:35" s="118" customFormat="1" x14ac:dyDescent="0.25">
      <c r="A11" s="154"/>
      <c r="B11" s="119"/>
      <c r="C11" s="119"/>
      <c r="D11" s="119"/>
      <c r="E11" s="119"/>
      <c r="F11" s="119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54"/>
    </row>
    <row r="12" spans="1:35" s="118" customFormat="1" x14ac:dyDescent="0.25">
      <c r="A12" s="154"/>
      <c r="B12" s="119"/>
      <c r="C12" s="119"/>
      <c r="D12" s="119"/>
      <c r="E12" s="119"/>
      <c r="F12" s="119"/>
      <c r="G12" s="122"/>
      <c r="H12" s="12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19"/>
      <c r="V12" s="119"/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54"/>
    </row>
    <row r="13" spans="1:35" s="118" customFormat="1" x14ac:dyDescent="0.25">
      <c r="A13" s="154"/>
      <c r="B13" s="119"/>
      <c r="C13" s="119"/>
      <c r="D13" s="119"/>
      <c r="E13" s="119"/>
      <c r="F13" s="119"/>
      <c r="G13" s="122"/>
      <c r="H13" s="12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19"/>
      <c r="V13" s="119"/>
      <c r="W13" s="119"/>
      <c r="X13" s="119"/>
      <c r="Y13" s="119"/>
      <c r="Z13" s="119"/>
      <c r="AA13" s="119"/>
      <c r="AB13" s="119"/>
      <c r="AC13" s="119"/>
      <c r="AD13" s="119"/>
      <c r="AE13" s="119"/>
      <c r="AF13" s="119"/>
      <c r="AG13" s="119"/>
      <c r="AH13" s="119"/>
      <c r="AI13" s="154"/>
    </row>
    <row r="14" spans="1:35" s="118" customFormat="1" x14ac:dyDescent="0.25">
      <c r="A14" s="154"/>
      <c r="B14" s="119"/>
      <c r="C14" s="119"/>
      <c r="D14" s="119"/>
      <c r="E14" s="119"/>
      <c r="F14" s="119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1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54"/>
    </row>
    <row r="15" spans="1:35" s="118" customFormat="1" x14ac:dyDescent="0.25">
      <c r="A15" s="154"/>
      <c r="B15" s="119"/>
      <c r="C15" s="119"/>
      <c r="D15" s="119"/>
      <c r="E15" s="119"/>
      <c r="F15" s="119"/>
      <c r="G15" s="122"/>
      <c r="H15" s="12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54"/>
    </row>
    <row r="16" spans="1:35" s="118" customFormat="1" x14ac:dyDescent="0.25">
      <c r="A16" s="154"/>
      <c r="B16" s="119"/>
      <c r="C16" s="119"/>
      <c r="D16" s="119"/>
      <c r="E16" s="119"/>
      <c r="F16" s="119"/>
      <c r="G16" s="122"/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19"/>
      <c r="V16" s="119"/>
      <c r="W16" s="119"/>
      <c r="X16" s="119"/>
      <c r="Y16" s="119"/>
      <c r="Z16" s="119"/>
      <c r="AA16" s="119"/>
      <c r="AB16" s="119"/>
      <c r="AC16" s="119"/>
      <c r="AD16" s="119"/>
      <c r="AE16" s="119"/>
      <c r="AF16" s="119"/>
      <c r="AG16" s="119"/>
      <c r="AH16" s="119"/>
      <c r="AI16" s="154"/>
    </row>
    <row r="17" spans="1:35" s="118" customFormat="1" x14ac:dyDescent="0.25">
      <c r="A17" s="154"/>
      <c r="B17" s="119"/>
      <c r="C17" s="119"/>
      <c r="D17" s="119"/>
      <c r="E17" s="119"/>
      <c r="F17" s="119"/>
      <c r="G17" s="122"/>
      <c r="H17" s="122"/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19"/>
      <c r="V17" s="119"/>
      <c r="W17" s="119"/>
      <c r="X17" s="119"/>
      <c r="Y17" s="119"/>
      <c r="Z17" s="119"/>
      <c r="AA17" s="119"/>
      <c r="AB17" s="119"/>
      <c r="AC17" s="119"/>
      <c r="AD17" s="119"/>
      <c r="AE17" s="119"/>
      <c r="AF17" s="119"/>
      <c r="AG17" s="119"/>
      <c r="AH17" s="119"/>
      <c r="AI17" s="154"/>
    </row>
    <row r="18" spans="1:35" s="118" customFormat="1" x14ac:dyDescent="0.25">
      <c r="A18" s="154"/>
      <c r="B18" s="119"/>
      <c r="C18" s="119"/>
      <c r="D18" s="119"/>
      <c r="E18" s="119"/>
      <c r="F18" s="119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19"/>
      <c r="V18" s="119"/>
      <c r="W18" s="119"/>
      <c r="X18" s="119"/>
      <c r="Y18" s="119"/>
      <c r="Z18" s="119"/>
      <c r="AA18" s="119"/>
      <c r="AB18" s="119"/>
      <c r="AC18" s="119"/>
      <c r="AD18" s="119"/>
      <c r="AE18" s="119"/>
      <c r="AF18" s="119"/>
      <c r="AG18" s="119"/>
      <c r="AH18" s="119"/>
      <c r="AI18" s="154"/>
    </row>
    <row r="19" spans="1:35" s="118" customFormat="1" x14ac:dyDescent="0.25">
      <c r="A19" s="154"/>
      <c r="B19" s="119"/>
      <c r="C19" s="119"/>
      <c r="D19" s="119"/>
      <c r="E19" s="119"/>
      <c r="F19" s="119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154"/>
    </row>
    <row r="20" spans="1:35" s="118" customFormat="1" x14ac:dyDescent="0.25">
      <c r="A20" s="154"/>
      <c r="B20" s="119"/>
      <c r="C20" s="119"/>
      <c r="D20" s="119"/>
      <c r="E20" s="119"/>
      <c r="F20" s="119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54"/>
    </row>
    <row r="21" spans="1:35" s="118" customFormat="1" x14ac:dyDescent="0.25">
      <c r="A21" s="154"/>
      <c r="B21" s="119"/>
      <c r="C21" s="119"/>
      <c r="D21" s="119"/>
      <c r="E21" s="119"/>
      <c r="F21" s="119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9"/>
      <c r="AI21" s="154"/>
    </row>
    <row r="22" spans="1:35" s="118" customFormat="1" x14ac:dyDescent="0.25">
      <c r="A22" s="154"/>
      <c r="B22" s="119"/>
      <c r="C22" s="119"/>
      <c r="D22" s="119"/>
      <c r="E22" s="119"/>
      <c r="F22" s="119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19"/>
      <c r="V22" s="119"/>
      <c r="W22" s="119"/>
      <c r="X22" s="119"/>
      <c r="Y22" s="119"/>
      <c r="Z22" s="119"/>
      <c r="AA22" s="119"/>
      <c r="AB22" s="119"/>
      <c r="AC22" s="119"/>
      <c r="AD22" s="119"/>
      <c r="AE22" s="119"/>
      <c r="AF22" s="119"/>
      <c r="AG22" s="119"/>
      <c r="AH22" s="119"/>
      <c r="AI22" s="154"/>
    </row>
    <row r="23" spans="1:35" s="118" customFormat="1" x14ac:dyDescent="0.25">
      <c r="A23" s="154"/>
      <c r="B23" s="119"/>
      <c r="C23" s="119"/>
      <c r="D23" s="119"/>
      <c r="E23" s="119"/>
      <c r="F23" s="119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19"/>
      <c r="V23" s="119"/>
      <c r="W23" s="119"/>
      <c r="X23" s="119"/>
      <c r="Y23" s="119"/>
      <c r="Z23" s="119"/>
      <c r="AA23" s="119"/>
      <c r="AB23" s="119"/>
      <c r="AC23" s="119"/>
      <c r="AD23" s="119"/>
      <c r="AE23" s="119"/>
      <c r="AF23" s="119"/>
      <c r="AG23" s="119"/>
      <c r="AH23" s="119"/>
      <c r="AI23" s="154"/>
    </row>
    <row r="24" spans="1:35" s="118" customFormat="1" x14ac:dyDescent="0.25">
      <c r="A24" s="154"/>
      <c r="B24" s="119"/>
      <c r="C24" s="119"/>
      <c r="D24" s="119"/>
      <c r="E24" s="119"/>
      <c r="F24" s="119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19"/>
      <c r="V24" s="119"/>
      <c r="W24" s="119"/>
      <c r="X24" s="119"/>
      <c r="Y24" s="119"/>
      <c r="Z24" s="119"/>
      <c r="AA24" s="119"/>
      <c r="AB24" s="119"/>
      <c r="AC24" s="119"/>
      <c r="AD24" s="119"/>
      <c r="AE24" s="119"/>
      <c r="AF24" s="119"/>
      <c r="AG24" s="119"/>
      <c r="AH24" s="119"/>
      <c r="AI24" s="154"/>
    </row>
    <row r="25" spans="1:35" s="118" customFormat="1" x14ac:dyDescent="0.25">
      <c r="A25" s="154"/>
      <c r="B25" s="119"/>
      <c r="C25" s="119"/>
      <c r="D25" s="119"/>
      <c r="E25" s="119"/>
      <c r="F25" s="119"/>
      <c r="G25" s="122"/>
      <c r="H25" s="122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19"/>
      <c r="V25" s="119"/>
      <c r="W25" s="119"/>
      <c r="X25" s="119"/>
      <c r="Y25" s="119"/>
      <c r="Z25" s="119"/>
      <c r="AA25" s="119"/>
      <c r="AB25" s="119"/>
      <c r="AC25" s="119"/>
      <c r="AD25" s="119"/>
      <c r="AE25" s="119"/>
      <c r="AF25" s="119"/>
      <c r="AG25" s="119"/>
      <c r="AH25" s="119"/>
      <c r="AI25" s="154"/>
    </row>
    <row r="26" spans="1:35" s="118" customFormat="1" x14ac:dyDescent="0.25">
      <c r="A26" s="154"/>
      <c r="B26" s="119"/>
      <c r="C26" s="119"/>
      <c r="D26" s="119"/>
      <c r="E26" s="119"/>
      <c r="F26" s="119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19"/>
      <c r="V26" s="119"/>
      <c r="W26" s="119"/>
      <c r="X26" s="119"/>
      <c r="Y26" s="119"/>
      <c r="Z26" s="119"/>
      <c r="AA26" s="119"/>
      <c r="AB26" s="119"/>
      <c r="AC26" s="119"/>
      <c r="AD26" s="119"/>
      <c r="AE26" s="119"/>
      <c r="AF26" s="119"/>
      <c r="AG26" s="119"/>
      <c r="AH26" s="119"/>
      <c r="AI26" s="154"/>
    </row>
    <row r="27" spans="1:35" s="118" customFormat="1" x14ac:dyDescent="0.25">
      <c r="A27" s="154"/>
      <c r="B27" s="119"/>
      <c r="C27" s="119"/>
      <c r="D27" s="119"/>
      <c r="E27" s="119"/>
      <c r="F27" s="119"/>
      <c r="G27" s="122"/>
      <c r="H27" s="122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19"/>
      <c r="V27" s="119"/>
      <c r="W27" s="119"/>
      <c r="X27" s="119"/>
      <c r="Y27" s="119"/>
      <c r="Z27" s="119"/>
      <c r="AA27" s="119"/>
      <c r="AB27" s="119"/>
      <c r="AC27" s="119"/>
      <c r="AD27" s="119"/>
      <c r="AE27" s="119"/>
      <c r="AF27" s="119"/>
      <c r="AG27" s="119"/>
      <c r="AH27" s="119"/>
      <c r="AI27" s="154"/>
    </row>
    <row r="28" spans="1:35" s="118" customFormat="1" x14ac:dyDescent="0.25">
      <c r="A28" s="154"/>
      <c r="B28" s="119"/>
      <c r="C28" s="119"/>
      <c r="D28" s="119"/>
      <c r="E28" s="119"/>
      <c r="F28" s="119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19"/>
      <c r="V28" s="119"/>
      <c r="W28" s="119"/>
      <c r="X28" s="119"/>
      <c r="Y28" s="119"/>
      <c r="Z28" s="119"/>
      <c r="AA28" s="119"/>
      <c r="AB28" s="119"/>
      <c r="AC28" s="119"/>
      <c r="AD28" s="119"/>
      <c r="AE28" s="119"/>
      <c r="AF28" s="119"/>
      <c r="AG28" s="119"/>
      <c r="AH28" s="119"/>
      <c r="AI28" s="154"/>
    </row>
    <row r="29" spans="1:35" s="118" customFormat="1" x14ac:dyDescent="0.25">
      <c r="A29" s="154"/>
      <c r="B29" s="119"/>
      <c r="C29" s="119"/>
      <c r="D29" s="119"/>
      <c r="E29" s="119"/>
      <c r="F29" s="119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  <c r="AF29" s="119"/>
      <c r="AG29" s="119"/>
      <c r="AH29" s="119"/>
      <c r="AI29" s="154"/>
    </row>
    <row r="30" spans="1:35" s="118" customFormat="1" x14ac:dyDescent="0.25">
      <c r="A30" s="154"/>
      <c r="B30" s="119"/>
      <c r="C30" s="119"/>
      <c r="D30" s="119"/>
      <c r="E30" s="119"/>
      <c r="F30" s="119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AI30" s="154"/>
    </row>
    <row r="31" spans="1:35" s="118" customFormat="1" x14ac:dyDescent="0.25">
      <c r="A31" s="154"/>
      <c r="B31" s="119"/>
      <c r="C31" s="119"/>
      <c r="D31" s="119"/>
      <c r="E31" s="119"/>
      <c r="F31" s="119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19"/>
      <c r="V31" s="119"/>
      <c r="W31" s="119"/>
      <c r="X31" s="119"/>
      <c r="Y31" s="119"/>
      <c r="Z31" s="119"/>
      <c r="AA31" s="119"/>
      <c r="AB31" s="119"/>
      <c r="AC31" s="119"/>
      <c r="AD31" s="119"/>
      <c r="AE31" s="119"/>
      <c r="AF31" s="119"/>
      <c r="AG31" s="119"/>
      <c r="AH31" s="119"/>
      <c r="AI31" s="154"/>
    </row>
    <row r="32" spans="1:35" s="118" customFormat="1" x14ac:dyDescent="0.25">
      <c r="A32" s="154"/>
      <c r="B32" s="119"/>
      <c r="C32" s="119"/>
      <c r="D32" s="119"/>
      <c r="E32" s="119"/>
      <c r="F32" s="119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19"/>
      <c r="V32" s="119"/>
      <c r="W32" s="119"/>
      <c r="X32" s="119"/>
      <c r="Y32" s="119"/>
      <c r="Z32" s="119"/>
      <c r="AA32" s="119"/>
      <c r="AB32" s="119"/>
      <c r="AC32" s="119"/>
      <c r="AD32" s="119"/>
      <c r="AE32" s="119"/>
      <c r="AF32" s="119"/>
      <c r="AG32" s="119"/>
      <c r="AH32" s="119"/>
      <c r="AI32" s="154"/>
    </row>
    <row r="33" spans="1:35" s="118" customFormat="1" x14ac:dyDescent="0.25">
      <c r="A33" s="154"/>
      <c r="B33" s="119"/>
      <c r="C33" s="119"/>
      <c r="D33" s="119"/>
      <c r="E33" s="119"/>
      <c r="F33" s="119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19"/>
      <c r="V33" s="119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9"/>
      <c r="AI33" s="154"/>
    </row>
    <row r="34" spans="1:35" s="118" customFormat="1" x14ac:dyDescent="0.25">
      <c r="A34" s="154"/>
      <c r="B34" s="119"/>
      <c r="C34" s="119"/>
      <c r="D34" s="119"/>
      <c r="E34" s="119"/>
      <c r="F34" s="119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19"/>
      <c r="V34" s="119"/>
      <c r="W34" s="119"/>
      <c r="X34" s="119"/>
      <c r="Y34" s="119"/>
      <c r="Z34" s="119"/>
      <c r="AA34" s="119"/>
      <c r="AB34" s="119"/>
      <c r="AC34" s="119"/>
      <c r="AD34" s="119"/>
      <c r="AE34" s="119"/>
      <c r="AF34" s="119"/>
      <c r="AG34" s="119"/>
      <c r="AH34" s="119"/>
      <c r="AI34" s="154"/>
    </row>
    <row r="35" spans="1:35" s="118" customFormat="1" x14ac:dyDescent="0.25">
      <c r="A35" s="154"/>
      <c r="B35" s="119"/>
      <c r="C35" s="119"/>
      <c r="D35" s="119"/>
      <c r="E35" s="119"/>
      <c r="F35" s="119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19"/>
      <c r="V35" s="119"/>
      <c r="W35" s="119"/>
      <c r="X35" s="119"/>
      <c r="Y35" s="119"/>
      <c r="Z35" s="119"/>
      <c r="AA35" s="119"/>
      <c r="AB35" s="119"/>
      <c r="AC35" s="119"/>
      <c r="AD35" s="119"/>
      <c r="AE35" s="119"/>
      <c r="AF35" s="119"/>
      <c r="AG35" s="119"/>
      <c r="AH35" s="119"/>
      <c r="AI35" s="154"/>
    </row>
    <row r="36" spans="1:35" s="118" customFormat="1" x14ac:dyDescent="0.25">
      <c r="A36" s="154"/>
      <c r="B36" s="119"/>
      <c r="C36" s="119"/>
      <c r="D36" s="119"/>
      <c r="E36" s="119"/>
      <c r="F36" s="119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  <c r="AE36" s="119"/>
      <c r="AF36" s="119"/>
      <c r="AG36" s="119"/>
      <c r="AH36" s="119"/>
      <c r="AI36" s="154"/>
    </row>
    <row r="37" spans="1:35" s="118" customFormat="1" x14ac:dyDescent="0.25">
      <c r="A37" s="154"/>
      <c r="B37" s="119"/>
      <c r="C37" s="119"/>
      <c r="D37" s="119"/>
      <c r="E37" s="119"/>
      <c r="F37" s="119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54"/>
    </row>
    <row r="38" spans="1:35" s="118" customFormat="1" x14ac:dyDescent="0.25">
      <c r="A38" s="154"/>
      <c r="B38" s="119"/>
      <c r="C38" s="119"/>
      <c r="D38" s="119"/>
      <c r="E38" s="119"/>
      <c r="F38" s="119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  <c r="AG38" s="119"/>
      <c r="AH38" s="119"/>
      <c r="AI38" s="154"/>
    </row>
    <row r="39" spans="1:35" s="118" customFormat="1" x14ac:dyDescent="0.25">
      <c r="A39" s="154"/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54"/>
    </row>
    <row r="40" spans="1:35" s="118" customFormat="1" x14ac:dyDescent="0.25">
      <c r="A40" s="154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54"/>
    </row>
    <row r="41" spans="1:35" s="118" customFormat="1" x14ac:dyDescent="0.25">
      <c r="A41" s="154"/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19"/>
      <c r="AB41" s="119"/>
      <c r="AC41" s="119"/>
      <c r="AD41" s="119"/>
      <c r="AE41" s="119"/>
      <c r="AF41" s="119"/>
      <c r="AG41" s="119"/>
      <c r="AH41" s="119"/>
      <c r="AI41" s="154"/>
    </row>
    <row r="42" spans="1:35" s="118" customFormat="1" x14ac:dyDescent="0.25">
      <c r="A42" s="154"/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  <c r="AG42" s="119"/>
      <c r="AH42" s="119"/>
      <c r="AI42" s="154"/>
    </row>
    <row r="43" spans="1:35" s="118" customFormat="1" x14ac:dyDescent="0.25">
      <c r="A43" s="154"/>
      <c r="B43" s="119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54"/>
    </row>
    <row r="44" spans="1:35" s="118" customFormat="1" x14ac:dyDescent="0.25">
      <c r="A44" s="154"/>
      <c r="B44" s="119"/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19"/>
      <c r="AB44" s="119"/>
      <c r="AC44" s="119"/>
      <c r="AD44" s="119"/>
      <c r="AE44" s="119"/>
      <c r="AF44" s="119"/>
      <c r="AG44" s="119"/>
      <c r="AH44" s="119"/>
      <c r="AI44" s="154"/>
    </row>
    <row r="45" spans="1:35" s="118" customFormat="1" x14ac:dyDescent="0.25">
      <c r="A45" s="154"/>
      <c r="B45" s="119"/>
      <c r="C45" s="119"/>
      <c r="D45" s="119"/>
      <c r="E45" s="119"/>
      <c r="F45" s="119"/>
      <c r="G45" s="119"/>
      <c r="H45" s="119"/>
      <c r="I45" s="119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54"/>
    </row>
    <row r="46" spans="1:35" s="118" customFormat="1" x14ac:dyDescent="0.25">
      <c r="A46" s="154"/>
      <c r="B46" s="119"/>
      <c r="C46" s="119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154"/>
    </row>
    <row r="47" spans="1:35" s="118" customFormat="1" x14ac:dyDescent="0.25">
      <c r="A47" s="154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54"/>
    </row>
    <row r="48" spans="1:35" s="118" customFormat="1" x14ac:dyDescent="0.25">
      <c r="A48" s="154"/>
      <c r="B48" s="119"/>
      <c r="C48" s="119"/>
      <c r="D48" s="119"/>
      <c r="E48" s="119"/>
      <c r="F48" s="119"/>
      <c r="G48" s="119"/>
      <c r="H48" s="119"/>
      <c r="I48" s="119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  <c r="AA48" s="119"/>
      <c r="AB48" s="119"/>
      <c r="AC48" s="119"/>
      <c r="AD48" s="119"/>
      <c r="AE48" s="119"/>
      <c r="AF48" s="119"/>
      <c r="AG48" s="119"/>
      <c r="AH48" s="119"/>
      <c r="AI48" s="154"/>
    </row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o F A A B Q S w M E F A A C A A g A 1 1 U t U B e C d D 2 n A A A A + A A A A B I A H A B D b 2 5 m a W c v U G F j a 2 F n Z S 5 4 b W w g o h g A K K A U A A A A A A A A A A A A A A A A A A A A A A A A A A A A h Y + 9 D o I w G E V f h X S n L R h + Q j 7 K 4 A o J i Y l x J a V C I x R C i + X d H H w k X 0 E S R d 0 c 7 8 k Z z n 3 c 7 p A t f e d c x a T l o F L k Y Y o c o f h Q S 9 W k a D Z n N 0 Y Z g 7 L i l 6 o R z i o r n S y 6 T l F r z J g Q Y q 3 F d o e H q S E + p R 4 5 F f m B t 6 K v 0 E e W / 2 V X K m 0 q x Q V i c H z F M B 9 H I Q 7 C K M Z B 7 A H Z M B R S f R V / L c Y U y A + E / d y Z e R J s 7 N w y B 7 J N I O 8 X 7 A l Q S w M E F A A C A A g A 1 1 U t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d V L V D v n h b s Y Q I A A O Y F A A A T A B w A R m 9 y b X V s Y X M v U 2 V j d G l v b j E u b S C i G A A o o B Q A A A A A A A A A A A A A A A A A A A A A A A A A A A C N V E 1 P 2 0 A Q v U f K f 1 i Z H o J k R a Q f X F A O F f T r Q l v B q a S y x t 5 p 2 H i 9 Y + 2 u c W 3 E h X / B 7 + B U q T e a / 9 V J n A T E E t p c E s 9 7 + + b t m 4 k d Z l 6 R E S f d 9 + i g 3 + v 3 3 D l Y l K J u j M o T S d q Q 0 + B y h W I s N P p + T / B n / s v e 3 c r 5 N X H x 0 F 0 M j y i r C j R + 8 F 5 p H B 6 S 8 f z g B t F k I r P R p K x S r b I X k 8 + O 0 m Z y R J Y 8 i A / 2 z 4 0 E x n S p / C R s N 8 z c R b Q b n x 2 h V o X y a M f R T h S L Q 9 J V Y d z 4 1 c t Y v D M Z S W W m 4 / 0 3 e 3 u j W H y t y O O J b z S O 7 3 8 O j 8 n g 9 9 2 4 M 7 4 T H c N 0 f n 1 3 W + d K k C h J 1 s 3 8 t 2 v J N A U / t Y o K h R H f 6 h R S P v v F U s F C H x E k W j f Y X D s W Z y v o r d Y n G W i w b u x t 9 b D R N 1 Y y H C s J 3 5 T 3 k q c W j P t B t u h u c t q U 6 A b / Z y u + v I w M 5 2 y T y r Y g O Q 1 W R u H x p 7 + K B W P Q 1 p C Q n Y K p A h C k R b c N l O A h q U v d 1 F V S s 2 m X b z g M o V c F d h 2 W 3 S V m T T t T C x c o t 4 k 1 E o y C N f d p N f a r X E 6 J M j U 6 T x Y C L R 4 9 P g N 3 N 1 7 j A V z T D G u S r a 8 p w A o F f C Y o 8 6 J l X P x k / P 7 r 4 W I 4 y 2 q G 2 X n Y f V l N R k G 9 4 m 0 P 2 c t q I k H j L L w H h 0 p F G K V l 8 z B b X b D J 7 n P c M H I O d E p W b c u m B U 6 Q 5 7 S Y R V p t 2 x l m L V C q N R i W C 7 t U K f j q i Q G U l i P O P R i f r K f 5 H E c t 1 / g Z j W 6 7 S w u 8 h W g C 6 g w l v y B 4 v T o i 1 g G D U o t p B 4 d j X K 1 v q 0 D n Y Z Q d C j a v X A s P W I 9 E V h 5 y S N i I X V m B b M Y p P v 7 v b K Q f M z u X a 7 7 6 9 4 H O z b Y W V 7 v 9 n j J P v 3 g O / g J Q S w E C L Q A U A A I A C A D X V S 1 Q F 4 J 0 P a c A A A D 4 A A A A E g A A A A A A A A A A A A A A A A A A A A A A Q 2 9 u Z m l n L 1 B h Y 2 t h Z 2 U u e G 1 s U E s B A i 0 A F A A C A A g A 1 1 U t U A / K 6 a u k A A A A 6 Q A A A B M A A A A A A A A A A A A A A A A A 8 w A A A F t D b 2 5 0 Z W 5 0 X 1 R 5 c G V z X S 5 4 b W x Q S w E C L Q A U A A I A C A D X V S 1 Q 7 5 4 W 7 G E C A A D m B Q A A E w A A A A A A A A A A A A A A A A D k A Q A A R m 9 y b X V s Y X M v U 2 V j d G l v b j E u b V B L B Q Y A A A A A A w A D A M I A A A C S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4 H g A A A A A A A F Y e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3 l u a W t f Z G 9 s b m 9 z b G F z a 2 l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T c 0 M z E x I i A v P j x F b n R y e S B U e X B l P S J G a W x s R X J y b 3 J D b 2 R l I i B W Y W x 1 Z T 0 i c 1 V u a 2 5 v d 2 4 i I C 8 + P E V u d H J 5 I F R 5 c G U 9 I k Z p b G x F c n J v c k N v d W 5 0 I i B W Y W x 1 Z T 0 i b D I y M S I g L z 4 8 R W 5 0 c n k g V H l w Z T 0 i R m l s b E x h c 3 R V c G R h d G V k I i B W Y W x 1 Z T 0 i Z D I w M j A t M D E t M T N U M D k 6 N D Y 6 M j I u M z k 4 N z Y x O V o i I C 8 + P E V u d H J 5 I F R 5 c G U 9 I k Z p b G x D b 2 x 1 b W 5 U e X B l c y I g V m F s d W U 9 I n N C Z 1 l H Q n d Z S E J n W U d C Z 1 l E Q m d Z R 0 J n W U d C Z 1 l H Q m d Z R 0 J n W U R C Z 0 1 H Q m d Z P S I g L z 4 8 R W 5 0 c n k g V H l w Z T 0 i R m l s b E N v b H V t b k 5 h b W V z I i B W Y W x 1 Z T 0 i c 1 s m c X V v d D t u d W 1 l c l 9 1 c n p h Z C Z x d W 9 0 O y w m c X V v d D t u Y X p 3 Y V 9 v c m d h b n U m c X V v d D s s J n F 1 b 3 Q 7 Y W R y Z X N f b 3 J n Y W 5 1 J n F 1 b 3 Q 7 L C Z x d W 9 0 O 2 R h d G F f d 3 B s e X d 1 X 3 d u a W 9 z a 3 U m c X V v d D s s J n F 1 b 3 Q 7 b n V t Z X J f Z G V j e X p q a V 9 1 c n p l Z H U m c X V v d D s s J n F 1 b 3 Q 7 Z G F 0 Y V 9 3 e W R h b m l h X 2 R l Y 3 l 6 a m k m c X V v d D s s J n F 1 b 3 Q 7 b m F 6 d 2 l z a 2 9 f a W 5 3 Z X N 0 b 3 J h J n F 1 b 3 Q 7 L C Z x d W 9 0 O 2 l t a W V f a W 5 3 Z X N 0 b 3 J h J n F 1 b 3 Q 7 L C Z x d W 9 0 O 2 5 h e n d h X 2 l u d 2 V z d G 9 y J n F 1 b 3 Q 7 L C Z x d W 9 0 O 3 d v a m V 3 b 2 R 6 d H d v J n F 1 b 3 Q 7 L C Z x d W 9 0 O 2 1 p Y X N 0 b y Z x d W 9 0 O y w m c X V v d D t 0 Z X J j J n F 1 b 3 Q 7 L C Z x d W 9 0 O 2 N l Y 2 h h J n F 1 b 3 Q 7 L C Z x d W 9 0 O 2 N l Y 2 h h X z E m c X V v d D s s J n F 1 b 3 Q 7 d W x p Y 2 E m c X V v d D s s J n F 1 b 3 Q 7 d W x p Y 2 F f Z G F s Z W o m c X V v d D s s J n F 1 b 3 Q 7 b n J f Z G 9 t d S Z x d W 9 0 O y w m c X V v d D t y b 2 R 6 Y W p f a W 5 3 Z X N 0 e W N q a S Z x d W 9 0 O y w m c X V v d D t r Y X R l Z 2 9 y a W E m c X V v d D s s J n F 1 b 3 Q 7 b m F 6 d 2 F f e m F t a W V y e m V u a W F f Y n V k J n F 1 b 3 Q 7 L C Z x d W 9 0 O 2 5 h e n d h X 3 p h b V 9 i d W R v d 2 x h b m V n b y Z x d W 9 0 O y w m c X V v d D t r d W J h d H V y Y S Z x d W 9 0 O y w m c X V v d D t w c m 9 q Z W t 0 Y W 5 0 X 2 5 h e n d p c 2 t v J n F 1 b 3 Q 7 L C Z x d W 9 0 O 3 B y b 2 p l a 3 R h b n R f a W 1 p Z S Z x d W 9 0 O y w m c X V v d D t w c m 9 q Z W t 0 Y W 5 0 X 2 5 1 b W V y X 3 V w c m F 3 b m l l b i Z x d W 9 0 O y w m c X V v d D t q Z W R u b 3 N 0 Y V 9 u d W 1 l c l 9 l d y Z x d W 9 0 O y w m c X V v d D t v Y n J l Y l 9 u d W 1 l c i Z x d W 9 0 O y w m c X V v d D t u d W 1 l c l 9 k e m l h b G t p J n F 1 b 3 Q 7 L C Z x d W 9 0 O 2 5 1 b W V y X 2 F y a 3 V z e m F f Z H p p Y W x r a S Z x d W 9 0 O y w m c X V v d D t q Z W R u b 3 N 0 a 2 F f c 3 R h c m F f b n V t Z X J h Y 2 p h X 3 p f d 2 5 p b 3 N r d S Z x d W 9 0 O y w m c X V v d D t z d G F y Y V 9 u d W 1 l c m F j a m F f b 2 J y Z W J f e l 9 3 b m l v c 2 t p d S Z x d W 9 0 O y w m c X V v d D t z d G F y Y V 9 u d W 1 l c m F j a m F f Z H p p Y W x r Y V 9 6 X 3 d u a W 9 z a 3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3 l u a W t f Z G 9 s b m 9 z b G F z a 2 l l L 1 p t a W V u a W 9 u b y B 0 e X A u e 2 5 1 b W V y X 3 V y e m F k L D B 9 J n F 1 b 3 Q 7 L C Z x d W 9 0 O 1 N l Y 3 R p b 2 4 x L 3 d 5 b m l r X 2 R v b G 5 v c 2 x h c 2 t p Z S 9 a b W l l b m l v b m 8 g d H l w L n t u Y X p 3 Y V 9 v c m d h b n U s M X 0 m c X V v d D s s J n F 1 b 3 Q 7 U 2 V j d G l v b j E v d 3 l u a W t f Z G 9 s b m 9 z b G F z a 2 l l L 1 p t a W V u a W 9 u b y B 0 e X A u e 2 F k c m V z X 2 9 y Z 2 F u d S w y f S Z x d W 9 0 O y w m c X V v d D t T Z W N 0 a W 9 u M S 9 3 e W 5 p a 1 9 k b 2 x u b 3 N s Y X N r a W U v W m 1 p Z W 5 p b 2 5 v I H R 5 c C 5 7 Z G F 0 Y V 9 3 c G x 5 d 3 V f d 2 5 p b 3 N r d S w z f S Z x d W 9 0 O y w m c X V v d D t T Z W N 0 a W 9 u M S 9 3 e W 5 p a 1 9 k b 2 x u b 3 N s Y X N r a W U v W m 1 p Z W 5 p b 2 5 v I H R 5 c C 5 7 b n V t Z X J f Z G V j e X p q a V 9 1 c n p l Z H U s N H 0 m c X V v d D s s J n F 1 b 3 Q 7 U 2 V j d G l v b j E v d 3 l u a W t f Z G 9 s b m 9 z b G F z a 2 l l L 1 p t a W V u a W 9 u b y B 0 e X A u e 2 R h d G F f d 3 l k Y W 5 p Y V 9 k Z W N 5 e m p p L D V 9 J n F 1 b 3 Q 7 L C Z x d W 9 0 O 1 N l Y 3 R p b 2 4 x L 3 d 5 b m l r X 2 R v b G 5 v c 2 x h c 2 t p Z S 9 a b W l l b m l v b m 8 g d H l w L n t u Y X p 3 a X N r b 1 9 p b n d l c 3 R v c m E s N n 0 m c X V v d D s s J n F 1 b 3 Q 7 U 2 V j d G l v b j E v d 3 l u a W t f Z G 9 s b m 9 z b G F z a 2 l l L 1 p t a W V u a W 9 u b y B 0 e X A u e 2 l t a W V f a W 5 3 Z X N 0 b 3 J h L D d 9 J n F 1 b 3 Q 7 L C Z x d W 9 0 O 1 N l Y 3 R p b 2 4 x L 3 d 5 b m l r X 2 R v b G 5 v c 2 x h c 2 t p Z S 9 a b W l l b m l v b m 8 g d H l w L n t u Y X p 3 Y V 9 p b n d l c 3 R v c i w 4 f S Z x d W 9 0 O y w m c X V v d D t T Z W N 0 a W 9 u M S 9 3 e W 5 p a 1 9 k b 2 x u b 3 N s Y X N r a W U v W m 1 p Z W 5 p b 2 5 v I H R 5 c C 5 7 d 2 9 q Z X d v Z H p 0 d 2 8 s O X 0 m c X V v d D s s J n F 1 b 3 Q 7 U 2 V j d G l v b j E v d 3 l u a W t f Z G 9 s b m 9 z b G F z a 2 l l L 1 p t a W V u a W 9 u b y B 0 e X A u e 2 1 p Y X N 0 b y w x M H 0 m c X V v d D s s J n F 1 b 3 Q 7 U 2 V j d G l v b j E v d 3 l u a W t f Z G 9 s b m 9 z b G F z a 2 l l L 1 p t a W V u a W 9 u b y B 0 e X A u e 3 R l c m M s M T F 9 J n F 1 b 3 Q 7 L C Z x d W 9 0 O 1 N l Y 3 R p b 2 4 x L 3 d 5 b m l r X 2 R v b G 5 v c 2 x h c 2 t p Z S 9 a b W l l b m l v b m 8 g d H l w L n t j Z W N o Y S w x M n 0 m c X V v d D s s J n F 1 b 3 Q 7 U 2 V j d G l v b j E v d 3 l u a W t f Z G 9 s b m 9 z b G F z a 2 l l L 1 p t a W V u a W 9 u b y B 0 e X A u e 2 N l Y 2 h h X z E s M T N 9 J n F 1 b 3 Q 7 L C Z x d W 9 0 O 1 N l Y 3 R p b 2 4 x L 3 d 5 b m l r X 2 R v b G 5 v c 2 x h c 2 t p Z S 9 a b W l l b m l v b m 8 g d H l w L n t 1 b G l j Y S w x N H 0 m c X V v d D s s J n F 1 b 3 Q 7 U 2 V j d G l v b j E v d 3 l u a W t f Z G 9 s b m 9 z b G F z a 2 l l L 1 p t a W V u a W 9 u b y B 0 e X A u e 3 V s a W N h X 2 R h b G V q L D E 1 f S Z x d W 9 0 O y w m c X V v d D t T Z W N 0 a W 9 u M S 9 3 e W 5 p a 1 9 k b 2 x u b 3 N s Y X N r a W U v W m 1 p Z W 5 p b 2 5 v I H R 5 c C 5 7 b n J f Z G 9 t d S w x N n 0 m c X V v d D s s J n F 1 b 3 Q 7 U 2 V j d G l v b j E v d 3 l u a W t f Z G 9 s b m 9 z b G F z a 2 l l L 1 p t a W V u a W 9 u b y B 0 e X A u e 3 J v Z H p h a l 9 p b n d l c 3 R 5 Y 2 p p L D E 3 f S Z x d W 9 0 O y w m c X V v d D t T Z W N 0 a W 9 u M S 9 3 e W 5 p a 1 9 k b 2 x u b 3 N s Y X N r a W U v W m 1 p Z W 5 p b 2 5 v I H R 5 c C 5 7 a 2 F 0 Z W d v c m l h L D E 4 f S Z x d W 9 0 O y w m c X V v d D t T Z W N 0 a W 9 u M S 9 3 e W 5 p a 1 9 k b 2 x u b 3 N s Y X N r a W U v W m 1 p Z W 5 p b 2 5 v I H R 5 c C 5 7 b m F 6 d 2 F f e m F t a W V y e m V u a W F f Y n V k L D E 5 f S Z x d W 9 0 O y w m c X V v d D t T Z W N 0 a W 9 u M S 9 3 e W 5 p a 1 9 k b 2 x u b 3 N s Y X N r a W U v W m 1 p Z W 5 p b 2 5 v I H R 5 c C 5 7 b m F 6 d 2 F f e m F t X 2 J 1 Z G 9 3 b G F u Z W d v L D I w f S Z x d W 9 0 O y w m c X V v d D t T Z W N 0 a W 9 u M S 9 3 e W 5 p a 1 9 k b 2 x u b 3 N s Y X N r a W U v W m 1 p Z W 5 p b 2 5 v I H R 5 c C 5 7 a 3 V i Y X R 1 c m E s M j F 9 J n F 1 b 3 Q 7 L C Z x d W 9 0 O 1 N l Y 3 R p b 2 4 x L 3 d 5 b m l r X 2 R v b G 5 v c 2 x h c 2 t p Z S 9 a b W l l b m l v b m 8 g d H l w L n t w c m 9 q Z W t 0 Y W 5 0 X 2 5 h e n d p c 2 t v L D I y f S Z x d W 9 0 O y w m c X V v d D t T Z W N 0 a W 9 u M S 9 3 e W 5 p a 1 9 k b 2 x u b 3 N s Y X N r a W U v W m 1 p Z W 5 p b 2 5 v I H R 5 c C 5 7 c H J v a m V r d G F u d F 9 p b W l l L D I z f S Z x d W 9 0 O y w m c X V v d D t T Z W N 0 a W 9 u M S 9 3 e W 5 p a 1 9 k b 2 x u b 3 N s Y X N r a W U v W m 1 p Z W 5 p b 2 5 v I H R 5 c C 5 7 c H J v a m V r d G F u d F 9 u d W 1 l c l 9 1 c H J h d 2 5 p Z W 4 s M j R 9 J n F 1 b 3 Q 7 L C Z x d W 9 0 O 1 N l Y 3 R p b 2 4 x L 3 d 5 b m l r X 2 R v b G 5 v c 2 x h c 2 t p Z S 9 a b W l l b m l v b m 8 g d H l w L n t q Z W R u b 3 N 0 Y V 9 u d W 1 l c l 9 l d y w y N X 0 m c X V v d D s s J n F 1 b 3 Q 7 U 2 V j d G l v b j E v d 3 l u a W t f Z G 9 s b m 9 z b G F z a 2 l l L 1 p t a W V u a W 9 u b y B 0 e X A u e 2 9 i c m V i X 2 5 1 b W V y L D I 2 f S Z x d W 9 0 O y w m c X V v d D t T Z W N 0 a W 9 u M S 9 3 e W 5 p a 1 9 k b 2 x u b 3 N s Y X N r a W U v W m 1 p Z W 5 p b 2 5 v I H R 5 c C 5 7 b n V t Z X J f Z H p p Y W x r a S w y N 3 0 m c X V v d D s s J n F 1 b 3 Q 7 U 2 V j d G l v b j E v d 3 l u a W t f Z G 9 s b m 9 z b G F z a 2 l l L 1 p t a W V u a W 9 u b y B 0 e X A u e 2 5 1 b W V y X 2 F y a 3 V z e m F f Z H p p Y W x r a S w y O H 0 m c X V v d D s s J n F 1 b 3 Q 7 U 2 V j d G l v b j E v d 3 l u a W t f Z G 9 s b m 9 z b G F z a 2 l l L 1 p t a W V u a W 9 u b y B 0 e X A u e 2 p l Z G 5 v c 3 R r Y V 9 z d G F y Y V 9 u d W 1 l c m F j a m F f e l 9 3 b m l v c 2 t 1 L D I 5 f S Z x d W 9 0 O y w m c X V v d D t T Z W N 0 a W 9 u M S 9 3 e W 5 p a 1 9 k b 2 x u b 3 N s Y X N r a W U v W m 1 p Z W 5 p b 2 5 v I H R 5 c C 5 7 c 3 R h c m F f b n V t Z X J h Y 2 p h X 2 9 i c m V i X 3 p f d 2 5 p b 3 N r a X U s M z B 9 J n F 1 b 3 Q 7 L C Z x d W 9 0 O 1 N l Y 3 R p b 2 4 x L 3 d 5 b m l r X 2 R v b G 5 v c 2 x h c 2 t p Z S 9 a b W l l b m l v b m 8 g d H l w L n t z d G F y Y V 9 u d W 1 l c m F j a m F f Z H p p Y W x r Y V 9 6 X 3 d u a W 9 z a 3 U s M z F 9 J n F 1 b 3 Q 7 X S w m c X V v d D t D b 2 x 1 b W 5 D b 3 V u d C Z x d W 9 0 O z o z M i w m c X V v d D t L Z X l D b 2 x 1 b W 5 O Y W 1 l c y Z x d W 9 0 O z p b X S w m c X V v d D t D b 2 x 1 b W 5 J Z G V u d G l 0 a W V z J n F 1 b 3 Q 7 O l s m c X V v d D t T Z W N 0 a W 9 u M S 9 3 e W 5 p a 1 9 k b 2 x u b 3 N s Y X N r a W U v W m 1 p Z W 5 p b 2 5 v I H R 5 c C 5 7 b n V t Z X J f d X J 6 Y W Q s M H 0 m c X V v d D s s J n F 1 b 3 Q 7 U 2 V j d G l v b j E v d 3 l u a W t f Z G 9 s b m 9 z b G F z a 2 l l L 1 p t a W V u a W 9 u b y B 0 e X A u e 2 5 h e n d h X 2 9 y Z 2 F u d S w x f S Z x d W 9 0 O y w m c X V v d D t T Z W N 0 a W 9 u M S 9 3 e W 5 p a 1 9 k b 2 x u b 3 N s Y X N r a W U v W m 1 p Z W 5 p b 2 5 v I H R 5 c C 5 7 Y W R y Z X N f b 3 J n Y W 5 1 L D J 9 J n F 1 b 3 Q 7 L C Z x d W 9 0 O 1 N l Y 3 R p b 2 4 x L 3 d 5 b m l r X 2 R v b G 5 v c 2 x h c 2 t p Z S 9 a b W l l b m l v b m 8 g d H l w L n t k Y X R h X 3 d w b H l 3 d V 9 3 b m l v c 2 t 1 L D N 9 J n F 1 b 3 Q 7 L C Z x d W 9 0 O 1 N l Y 3 R p b 2 4 x L 3 d 5 b m l r X 2 R v b G 5 v c 2 x h c 2 t p Z S 9 a b W l l b m l v b m 8 g d H l w L n t u d W 1 l c l 9 k Z W N 5 e m p p X 3 V y e m V k d S w 0 f S Z x d W 9 0 O y w m c X V v d D t T Z W N 0 a W 9 u M S 9 3 e W 5 p a 1 9 k b 2 x u b 3 N s Y X N r a W U v W m 1 p Z W 5 p b 2 5 v I H R 5 c C 5 7 Z G F 0 Y V 9 3 e W R h b m l h X 2 R l Y 3 l 6 a m k s N X 0 m c X V v d D s s J n F 1 b 3 Q 7 U 2 V j d G l v b j E v d 3 l u a W t f Z G 9 s b m 9 z b G F z a 2 l l L 1 p t a W V u a W 9 u b y B 0 e X A u e 2 5 h e n d p c 2 t v X 2 l u d 2 V z d G 9 y Y S w 2 f S Z x d W 9 0 O y w m c X V v d D t T Z W N 0 a W 9 u M S 9 3 e W 5 p a 1 9 k b 2 x u b 3 N s Y X N r a W U v W m 1 p Z W 5 p b 2 5 v I H R 5 c C 5 7 a W 1 p Z V 9 p b n d l c 3 R v c m E s N 3 0 m c X V v d D s s J n F 1 b 3 Q 7 U 2 V j d G l v b j E v d 3 l u a W t f Z G 9 s b m 9 z b G F z a 2 l l L 1 p t a W V u a W 9 u b y B 0 e X A u e 2 5 h e n d h X 2 l u d 2 V z d G 9 y L D h 9 J n F 1 b 3 Q 7 L C Z x d W 9 0 O 1 N l Y 3 R p b 2 4 x L 3 d 5 b m l r X 2 R v b G 5 v c 2 x h c 2 t p Z S 9 a b W l l b m l v b m 8 g d H l w L n t 3 b 2 p l d 2 9 k e n R 3 b y w 5 f S Z x d W 9 0 O y w m c X V v d D t T Z W N 0 a W 9 u M S 9 3 e W 5 p a 1 9 k b 2 x u b 3 N s Y X N r a W U v W m 1 p Z W 5 p b 2 5 v I H R 5 c C 5 7 b W l h c 3 R v L D E w f S Z x d W 9 0 O y w m c X V v d D t T Z W N 0 a W 9 u M S 9 3 e W 5 p a 1 9 k b 2 x u b 3 N s Y X N r a W U v W m 1 p Z W 5 p b 2 5 v I H R 5 c C 5 7 d G V y Y y w x M X 0 m c X V v d D s s J n F 1 b 3 Q 7 U 2 V j d G l v b j E v d 3 l u a W t f Z G 9 s b m 9 z b G F z a 2 l l L 1 p t a W V u a W 9 u b y B 0 e X A u e 2 N l Y 2 h h L D E y f S Z x d W 9 0 O y w m c X V v d D t T Z W N 0 a W 9 u M S 9 3 e W 5 p a 1 9 k b 2 x u b 3 N s Y X N r a W U v W m 1 p Z W 5 p b 2 5 v I H R 5 c C 5 7 Y 2 V j a G F f M S w x M 3 0 m c X V v d D s s J n F 1 b 3 Q 7 U 2 V j d G l v b j E v d 3 l u a W t f Z G 9 s b m 9 z b G F z a 2 l l L 1 p t a W V u a W 9 u b y B 0 e X A u e 3 V s a W N h L D E 0 f S Z x d W 9 0 O y w m c X V v d D t T Z W N 0 a W 9 u M S 9 3 e W 5 p a 1 9 k b 2 x u b 3 N s Y X N r a W U v W m 1 p Z W 5 p b 2 5 v I H R 5 c C 5 7 d W x p Y 2 F f Z G F s Z W o s M T V 9 J n F 1 b 3 Q 7 L C Z x d W 9 0 O 1 N l Y 3 R p b 2 4 x L 3 d 5 b m l r X 2 R v b G 5 v c 2 x h c 2 t p Z S 9 a b W l l b m l v b m 8 g d H l w L n t u c l 9 k b 2 1 1 L D E 2 f S Z x d W 9 0 O y w m c X V v d D t T Z W N 0 a W 9 u M S 9 3 e W 5 p a 1 9 k b 2 x u b 3 N s Y X N r a W U v W m 1 p Z W 5 p b 2 5 v I H R 5 c C 5 7 c m 9 k e m F q X 2 l u d 2 V z d H l j a m k s M T d 9 J n F 1 b 3 Q 7 L C Z x d W 9 0 O 1 N l Y 3 R p b 2 4 x L 3 d 5 b m l r X 2 R v b G 5 v c 2 x h c 2 t p Z S 9 a b W l l b m l v b m 8 g d H l w L n t r Y X R l Z 2 9 y a W E s M T h 9 J n F 1 b 3 Q 7 L C Z x d W 9 0 O 1 N l Y 3 R p b 2 4 x L 3 d 5 b m l r X 2 R v b G 5 v c 2 x h c 2 t p Z S 9 a b W l l b m l v b m 8 g d H l w L n t u Y X p 3 Y V 9 6 Y W 1 p Z X J 6 Z W 5 p Y V 9 i d W Q s M T l 9 J n F 1 b 3 Q 7 L C Z x d W 9 0 O 1 N l Y 3 R p b 2 4 x L 3 d 5 b m l r X 2 R v b G 5 v c 2 x h c 2 t p Z S 9 a b W l l b m l v b m 8 g d H l w L n t u Y X p 3 Y V 9 6 Y W 1 f Y n V k b 3 d s Y W 5 l Z 2 8 s M j B 9 J n F 1 b 3 Q 7 L C Z x d W 9 0 O 1 N l Y 3 R p b 2 4 x L 3 d 5 b m l r X 2 R v b G 5 v c 2 x h c 2 t p Z S 9 a b W l l b m l v b m 8 g d H l w L n t r d W J h d H V y Y S w y M X 0 m c X V v d D s s J n F 1 b 3 Q 7 U 2 V j d G l v b j E v d 3 l u a W t f Z G 9 s b m 9 z b G F z a 2 l l L 1 p t a W V u a W 9 u b y B 0 e X A u e 3 B y b 2 p l a 3 R h b n R f b m F 6 d 2 l z a 2 8 s M j J 9 J n F 1 b 3 Q 7 L C Z x d W 9 0 O 1 N l Y 3 R p b 2 4 x L 3 d 5 b m l r X 2 R v b G 5 v c 2 x h c 2 t p Z S 9 a b W l l b m l v b m 8 g d H l w L n t w c m 9 q Z W t 0 Y W 5 0 X 2 l t a W U s M j N 9 J n F 1 b 3 Q 7 L C Z x d W 9 0 O 1 N l Y 3 R p b 2 4 x L 3 d 5 b m l r X 2 R v b G 5 v c 2 x h c 2 t p Z S 9 a b W l l b m l v b m 8 g d H l w L n t w c m 9 q Z W t 0 Y W 5 0 X 2 5 1 b W V y X 3 V w c m F 3 b m l l b i w y N H 0 m c X V v d D s s J n F 1 b 3 Q 7 U 2 V j d G l v b j E v d 3 l u a W t f Z G 9 s b m 9 z b G F z a 2 l l L 1 p t a W V u a W 9 u b y B 0 e X A u e 2 p l Z G 5 v c 3 R h X 2 5 1 b W V y X 2 V 3 L D I 1 f S Z x d W 9 0 O y w m c X V v d D t T Z W N 0 a W 9 u M S 9 3 e W 5 p a 1 9 k b 2 x u b 3 N s Y X N r a W U v W m 1 p Z W 5 p b 2 5 v I H R 5 c C 5 7 b 2 J y Z W J f b n V t Z X I s M j Z 9 J n F 1 b 3 Q 7 L C Z x d W 9 0 O 1 N l Y 3 R p b 2 4 x L 3 d 5 b m l r X 2 R v b G 5 v c 2 x h c 2 t p Z S 9 a b W l l b m l v b m 8 g d H l w L n t u d W 1 l c l 9 k e m l h b G t p L D I 3 f S Z x d W 9 0 O y w m c X V v d D t T Z W N 0 a W 9 u M S 9 3 e W 5 p a 1 9 k b 2 x u b 3 N s Y X N r a W U v W m 1 p Z W 5 p b 2 5 v I H R 5 c C 5 7 b n V t Z X J f Y X J r d X N 6 Y V 9 k e m l h b G t p L D I 4 f S Z x d W 9 0 O y w m c X V v d D t T Z W N 0 a W 9 u M S 9 3 e W 5 p a 1 9 k b 2 x u b 3 N s Y X N r a W U v W m 1 p Z W 5 p b 2 5 v I H R 5 c C 5 7 a m V k b m 9 z d G t h X 3 N 0 Y X J h X 2 5 1 b W V y Y W N q Y V 9 6 X 3 d u a W 9 z a 3 U s M j l 9 J n F 1 b 3 Q 7 L C Z x d W 9 0 O 1 N l Y 3 R p b 2 4 x L 3 d 5 b m l r X 2 R v b G 5 v c 2 x h c 2 t p Z S 9 a b W l l b m l v b m 8 g d H l w L n t z d G F y Y V 9 u d W 1 l c m F j a m F f b 2 J y Z W J f e l 9 3 b m l v c 2 t p d S w z M H 0 m c X V v d D s s J n F 1 b 3 Q 7 U 2 V j d G l v b j E v d 3 l u a W t f Z G 9 s b m 9 z b G F z a 2 l l L 1 p t a W V u a W 9 u b y B 0 e X A u e 3 N 0 Y X J h X 2 5 1 b W V y Y W N q Y V 9 k e m l h b G t h X 3 p f d 2 5 p b 3 N r d S w z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d 5 b m l r X 2 R v b G 5 v c 2 x h c 2 t p Z S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3 e W 5 p a 1 9 k b 2 x u b 3 N s Y X N r a W U v T m F n J U M 1 J T g y J U M z J U I z d 2 t p J T I w b y U y M H B v Z H d 5 J U M 1 J U J D c 3 p v b n l t J T I w c G 9 6 a W 9 t a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3 e W 5 p a 1 9 k b 2 x u b 3 N s Y X N r a W U v W m 1 p Z W 5 p b 2 5 v J T I w d H l w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H g a o x W A v l 9 A q b h Y Q Y A 4 u d o A A A A A A g A A A A A A A 2 Y A A M A A A A A Q A A A A s c w o 9 d 6 P b C m Q Z J K 6 Z F p x 7 A A A A A A E g A A A o A A A A B A A A A A H V k 7 e l 0 I k i M a h i L Y + b P V 3 U A A A A J e Y 3 1 y l S K q Y 7 1 S + W + J + U y C N N J q H v Y n U T B / Z U Z t l F h W A c 7 z w J s 2 8 2 i r A z X u 2 J S l f o d F M E b K 4 Y Y S 0 A p u u Z 9 3 p v H K R H q 6 J 1 m 3 w n M p a b S O t j O e 6 F A A A A G C t a / a b o L D f Z 4 N 8 L o u T u 7 V S j Z t K < / D a t a M a s h u p > 
</file>

<file path=customXml/itemProps1.xml><?xml version="1.0" encoding="utf-8"?>
<ds:datastoreItem xmlns:ds="http://schemas.openxmlformats.org/officeDocument/2006/customXml" ds:itemID="{A859B8A9-DB53-4B73-A0DB-F4CC6D8BB99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</vt:i4>
      </vt:variant>
    </vt:vector>
  </HeadingPairs>
  <TitlesOfParts>
    <vt:vector size="7" baseType="lpstr">
      <vt:lpstr>Introduction</vt:lpstr>
      <vt:lpstr>List of Wind Projects</vt:lpstr>
      <vt:lpstr>Zestawienie zwycięzców 2019</vt:lpstr>
      <vt:lpstr>Nationwide Juxtaposition</vt:lpstr>
      <vt:lpstr>Capacity Range Selection</vt:lpstr>
      <vt:lpstr>Planned Offshore Projects</vt:lpstr>
      <vt:lpstr>Maps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2022-02-15T10:38:58Z</dcterms:modified>
</cp:coreProperties>
</file>