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6.xml" ContentType="application/vnd.openxmlformats-officedocument.drawingml.chartshapes+xml"/>
  <Override PartName="/xl/charts/chart2.xml" ContentType="application/vnd.openxmlformats-officedocument.drawingml.chart+xml"/>
  <Override PartName="/xl/theme/themeOverride2.xml" ContentType="application/vnd.openxmlformats-officedocument.themeOverride+xml"/>
  <Override PartName="/xl/drawings/drawing7.xml" ContentType="application/vnd.openxmlformats-officedocument.drawingml.chartshapes+xml"/>
  <Override PartName="/xl/charts/chart3.xml" ContentType="application/vnd.openxmlformats-officedocument.drawingml.chart+xml"/>
  <Override PartName="/xl/theme/themeOverride3.xml" ContentType="application/vnd.openxmlformats-officedocument.themeOverride+xml"/>
  <Override PartName="/xl/drawings/drawing8.xml" ContentType="application/vnd.openxmlformats-officedocument.drawingml.chartshapes+xml"/>
  <Override PartName="/xl/charts/chart4.xml" ContentType="application/vnd.openxmlformats-officedocument.drawingml.chart+xml"/>
  <Override PartName="/xl/theme/themeOverride4.xml" ContentType="application/vnd.openxmlformats-officedocument.themeOverride+xml"/>
  <Override PartName="/xl/drawings/drawing9.xml" ContentType="application/vnd.openxmlformats-officedocument.drawingml.chartshapes+xml"/>
  <Override PartName="/xl/charts/chart5.xml" ContentType="application/vnd.openxmlformats-officedocument.drawingml.chart+xml"/>
  <Override PartName="/xl/theme/themeOverride5.xml" ContentType="application/vnd.openxmlformats-officedocument.themeOverride+xml"/>
  <Override PartName="/xl/drawings/drawing10.xml" ContentType="application/vnd.openxmlformats-officedocument.drawingml.chartshapes+xml"/>
  <Override PartName="/xl/charts/chart6.xml" ContentType="application/vnd.openxmlformats-officedocument.drawingml.chart+xml"/>
  <Override PartName="/xl/theme/themeOverride6.xml" ContentType="application/vnd.openxmlformats-officedocument.themeOverride+xml"/>
  <Override PartName="/xl/drawings/drawing11.xml" ContentType="application/vnd.openxmlformats-officedocument.drawingml.chartshapes+xml"/>
  <Override PartName="/xl/drawings/drawing12.xml" ContentType="application/vnd.openxmlformats-officedocument.drawing+xml"/>
  <Override PartName="/xl/charts/chart7.xml" ContentType="application/vnd.openxmlformats-officedocument.drawingml.chart+xml"/>
  <Override PartName="/xl/drawings/drawing13.xml" ContentType="application/vnd.openxmlformats-officedocument.drawingml.chartshapes+xml"/>
  <Override PartName="/xl/charts/chart8.xml" ContentType="application/vnd.openxmlformats-officedocument.drawingml.chart+xml"/>
  <Override PartName="/xl/theme/themeOverride7.xml" ContentType="application/vnd.openxmlformats-officedocument.themeOverride+xml"/>
  <Override PartName="/xl/drawings/drawing14.xml" ContentType="application/vnd.openxmlformats-officedocument.drawingml.chartshapes+xml"/>
  <Override PartName="/xl/charts/chart9.xml" ContentType="application/vnd.openxmlformats-officedocument.drawingml.chart+xml"/>
  <Override PartName="/xl/theme/themeOverride8.xml" ContentType="application/vnd.openxmlformats-officedocument.themeOverride+xml"/>
  <Override PartName="/xl/drawings/drawing15.xml" ContentType="application/vnd.openxmlformats-officedocument.drawingml.chartshapes+xml"/>
  <Override PartName="/xl/charts/chart10.xml" ContentType="application/vnd.openxmlformats-officedocument.drawingml.chart+xml"/>
  <Override PartName="/xl/drawings/drawing16.xml" ContentType="application/vnd.openxmlformats-officedocument.drawingml.chartshapes+xml"/>
  <Override PartName="/xl/charts/chart11.xml" ContentType="application/vnd.openxmlformats-officedocument.drawingml.chart+xml"/>
  <Override PartName="/xl/theme/themeOverride9.xml" ContentType="application/vnd.openxmlformats-officedocument.themeOverride+xml"/>
  <Override PartName="/xl/drawings/drawing17.xml" ContentType="application/vnd.openxmlformats-officedocument.drawingml.chartshapes+xml"/>
  <Override PartName="/xl/charts/chart12.xml" ContentType="application/vnd.openxmlformats-officedocument.drawingml.chart+xml"/>
  <Override PartName="/xl/theme/themeOverride10.xml" ContentType="application/vnd.openxmlformats-officedocument.themeOverride+xml"/>
  <Override PartName="/xl/drawings/drawing18.xml" ContentType="application/vnd.openxmlformats-officedocument.drawingml.chartshapes+xml"/>
  <Override PartName="/xl/charts/chart13.xml" ContentType="application/vnd.openxmlformats-officedocument.drawingml.chart+xml"/>
  <Override PartName="/xl/theme/themeOverride11.xml" ContentType="application/vnd.openxmlformats-officedocument.themeOverride+xml"/>
  <Override PartName="/xl/drawings/drawing19.xml" ContentType="application/vnd.openxmlformats-officedocument.drawingml.chartshapes+xml"/>
  <Override PartName="/xl/charts/chart14.xml" ContentType="application/vnd.openxmlformats-officedocument.drawingml.chart+xml"/>
  <Override PartName="/xl/theme/themeOverride12.xml" ContentType="application/vnd.openxmlformats-officedocument.themeOverride+xml"/>
  <Override PartName="/xl/drawings/drawing20.xml" ContentType="application/vnd.openxmlformats-officedocument.drawingml.chartshapes+xml"/>
  <Override PartName="/xl/charts/chart15.xml" ContentType="application/vnd.openxmlformats-officedocument.drawingml.chart+xml"/>
  <Override PartName="/xl/theme/themeOverride13.xml" ContentType="application/vnd.openxmlformats-officedocument.themeOverride+xml"/>
  <Override PartName="/xl/drawings/drawing21.xml" ContentType="application/vnd.openxmlformats-officedocument.drawingml.chartshapes+xml"/>
  <Override PartName="/xl/charts/chart16.xml" ContentType="application/vnd.openxmlformats-officedocument.drawingml.chart+xml"/>
  <Override PartName="/xl/theme/themeOverride14.xml" ContentType="application/vnd.openxmlformats-officedocument.themeOverride+xml"/>
  <Override PartName="/xl/drawings/drawing22.xml" ContentType="application/vnd.openxmlformats-officedocument.drawingml.chartshapes+xml"/>
  <Override PartName="/xl/charts/chart17.xml" ContentType="application/vnd.openxmlformats-officedocument.drawingml.chart+xml"/>
  <Override PartName="/xl/theme/themeOverride15.xml" ContentType="application/vnd.openxmlformats-officedocument.themeOverride+xml"/>
  <Override PartName="/xl/drawings/drawing23.xml" ContentType="application/vnd.openxmlformats-officedocument.drawingml.chartshapes+xml"/>
  <Override PartName="/xl/drawings/drawing24.xml" ContentType="application/vnd.openxmlformats-officedocument.drawing+xml"/>
  <Override PartName="/xl/charts/chart18.xml" ContentType="application/vnd.openxmlformats-officedocument.drawingml.chart+xml"/>
  <Override PartName="/xl/theme/themeOverride16.xml" ContentType="application/vnd.openxmlformats-officedocument.themeOverride+xml"/>
  <Override PartName="/xl/drawings/drawing25.xml" ContentType="application/vnd.openxmlformats-officedocument.drawingml.chartshapes+xml"/>
  <Override PartName="/xl/charts/chart1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626"/>
  <workbookPr filterPrivacy="1" showInkAnnotation="0" codeName="Ten_skoroszyt" defaultThemeVersion="124226"/>
  <xr:revisionPtr revIDLastSave="0" documentId="13_ncr:1_{F3964461-9D09-4C30-BB62-9502ECFC8E1E}" xr6:coauthVersionLast="47" xr6:coauthVersionMax="47" xr10:uidLastSave="{00000000-0000-0000-0000-000000000000}"/>
  <bookViews>
    <workbookView xWindow="-120" yWindow="-120" windowWidth="25440" windowHeight="15390" tabRatio="816" xr2:uid="{00000000-000D-0000-FFFF-FFFF00000000}"/>
  </bookViews>
  <sheets>
    <sheet name="Introduction" sheetId="62" r:id="rId1"/>
    <sheet name="List of projects" sheetId="64" r:id="rId2"/>
    <sheet name="Connection conditions" sheetId="58" r:id="rId3"/>
    <sheet name="Connection agreement" sheetId="59" r:id="rId4"/>
    <sheet name="Projects in a given power range" sheetId="45" r:id="rId5"/>
    <sheet name="Nationwide summary" sheetId="5" r:id="rId6"/>
    <sheet name="Deweloperzy zestawienie " sheetId="32" r:id="rId7"/>
    <sheet name="Maps" sheetId="52" r:id="rId8"/>
  </sheets>
  <definedNames>
    <definedName name="_xlnm._FilterDatabase" localSheetId="3" hidden="1">'Connection agreement'!$B$4:$Q$4</definedName>
    <definedName name="_xlnm._FilterDatabase" localSheetId="2" hidden="1">'Connection conditions'!$B$4:$Q$6</definedName>
    <definedName name="_xlnm._FilterDatabase" localSheetId="1" hidden="1">'List of projects'!$B$4:$P$11</definedName>
    <definedName name="_xlnm._FilterDatabase" localSheetId="5" hidden="1">'Nationwide summary'!$H$138:$N$154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6" i="32" l="1"/>
  <c r="D56" i="32"/>
  <c r="N10" i="5" l="1"/>
  <c r="M10" i="5"/>
  <c r="L10" i="5"/>
  <c r="K10" i="5"/>
  <c r="J10" i="5"/>
  <c r="N9" i="5"/>
  <c r="M9" i="5"/>
  <c r="L9" i="5"/>
  <c r="K9" i="5"/>
  <c r="J9" i="5"/>
  <c r="N12" i="45"/>
  <c r="M12" i="45"/>
  <c r="L12" i="45"/>
  <c r="K12" i="45"/>
  <c r="J12" i="45"/>
  <c r="N11" i="45"/>
  <c r="M11" i="45"/>
  <c r="L11" i="45"/>
  <c r="K11" i="45"/>
  <c r="J11" i="45"/>
  <c r="M139" i="5"/>
  <c r="I187" i="5"/>
  <c r="J139" i="5"/>
  <c r="I139" i="5"/>
  <c r="M140" i="5"/>
  <c r="M141" i="5"/>
  <c r="M142" i="5"/>
  <c r="M143" i="5"/>
  <c r="M144" i="5"/>
  <c r="M145" i="5"/>
  <c r="M146" i="5"/>
  <c r="M147" i="5"/>
  <c r="M148" i="5"/>
  <c r="M149" i="5"/>
  <c r="M150" i="5"/>
  <c r="M151" i="5"/>
  <c r="M152" i="5"/>
  <c r="M153" i="5"/>
  <c r="M154" i="5"/>
  <c r="N140" i="5"/>
  <c r="N141" i="5"/>
  <c r="N142" i="5"/>
  <c r="N143" i="5"/>
  <c r="N144" i="5"/>
  <c r="N145" i="5"/>
  <c r="N146" i="5"/>
  <c r="N147" i="5"/>
  <c r="N148" i="5"/>
  <c r="N149" i="5"/>
  <c r="N150" i="5"/>
  <c r="N151" i="5"/>
  <c r="N152" i="5"/>
  <c r="N153" i="5"/>
  <c r="N154" i="5"/>
  <c r="N139" i="5"/>
  <c r="J140" i="5"/>
  <c r="I140" i="5"/>
  <c r="I154" i="5"/>
  <c r="I142" i="5"/>
  <c r="I143" i="5"/>
  <c r="I144" i="5"/>
  <c r="I145" i="5"/>
  <c r="I146" i="5"/>
  <c r="I147" i="5"/>
  <c r="I148" i="5"/>
  <c r="I149" i="5"/>
  <c r="I150" i="5"/>
  <c r="I151" i="5"/>
  <c r="I152" i="5"/>
  <c r="I153" i="5"/>
  <c r="J142" i="5"/>
  <c r="J143" i="5"/>
  <c r="J144" i="5"/>
  <c r="J145" i="5"/>
  <c r="J146" i="5"/>
  <c r="J147" i="5"/>
  <c r="J148" i="5"/>
  <c r="J149" i="5"/>
  <c r="J150" i="5"/>
  <c r="J151" i="5"/>
  <c r="J152" i="5"/>
  <c r="J153" i="5"/>
  <c r="J154" i="5"/>
  <c r="J141" i="5"/>
  <c r="I141" i="5"/>
  <c r="I82" i="5"/>
  <c r="I81" i="5"/>
  <c r="P70" i="5"/>
  <c r="Q71" i="5"/>
  <c r="P71" i="5"/>
  <c r="O71" i="5"/>
  <c r="N71" i="5"/>
  <c r="M71" i="5"/>
  <c r="L71" i="5"/>
  <c r="K71" i="5"/>
  <c r="J71" i="5"/>
  <c r="I71" i="5"/>
  <c r="H71" i="5"/>
  <c r="G71" i="5"/>
  <c r="F71" i="5"/>
  <c r="Q70" i="5"/>
  <c r="O70" i="5"/>
  <c r="N70" i="5"/>
  <c r="M70" i="5"/>
  <c r="L70" i="5"/>
  <c r="K70" i="5"/>
  <c r="J70" i="5"/>
  <c r="I70" i="5"/>
  <c r="H70" i="5"/>
  <c r="G70" i="5"/>
  <c r="F70" i="5"/>
  <c r="Q66" i="5"/>
  <c r="P66" i="5"/>
  <c r="O66" i="5"/>
  <c r="N66" i="5"/>
  <c r="M66" i="5"/>
  <c r="L66" i="5"/>
  <c r="K66" i="5"/>
  <c r="J66" i="5"/>
  <c r="I66" i="5"/>
  <c r="H66" i="5"/>
  <c r="G66" i="5"/>
  <c r="F66" i="5"/>
  <c r="Q65" i="5"/>
  <c r="P65" i="5"/>
  <c r="O65" i="5"/>
  <c r="N65" i="5"/>
  <c r="M65" i="5"/>
  <c r="L65" i="5"/>
  <c r="K65" i="5"/>
  <c r="J65" i="5"/>
  <c r="I65" i="5"/>
  <c r="H65" i="5"/>
  <c r="G65" i="5"/>
  <c r="F65" i="5"/>
  <c r="G61" i="5"/>
  <c r="H61" i="5"/>
  <c r="I61" i="5"/>
  <c r="J61" i="5"/>
  <c r="K61" i="5"/>
  <c r="L61" i="5"/>
  <c r="M61" i="5"/>
  <c r="N61" i="5"/>
  <c r="O61" i="5"/>
  <c r="P61" i="5"/>
  <c r="Q61" i="5"/>
  <c r="G60" i="5"/>
  <c r="H60" i="5"/>
  <c r="I60" i="5"/>
  <c r="J60" i="5"/>
  <c r="K60" i="5"/>
  <c r="L60" i="5"/>
  <c r="M60" i="5"/>
  <c r="N60" i="5"/>
  <c r="O60" i="5"/>
  <c r="P60" i="5"/>
  <c r="Q60" i="5"/>
  <c r="F61" i="5"/>
  <c r="F60" i="5"/>
  <c r="J14" i="45"/>
  <c r="J16" i="45"/>
  <c r="N14" i="45"/>
  <c r="N16" i="45"/>
  <c r="N15" i="45"/>
  <c r="J13" i="45"/>
  <c r="J15" i="45"/>
  <c r="K14" i="5"/>
  <c r="L14" i="5"/>
  <c r="M14" i="5"/>
  <c r="N14" i="5"/>
  <c r="K13" i="5"/>
  <c r="L13" i="5"/>
  <c r="M13" i="5"/>
  <c r="N13" i="5"/>
  <c r="J13" i="5"/>
  <c r="N12" i="5"/>
  <c r="J14" i="5"/>
  <c r="K12" i="5"/>
  <c r="L12" i="5"/>
  <c r="M12" i="5"/>
  <c r="K11" i="5"/>
  <c r="L11" i="5"/>
  <c r="M11" i="5"/>
  <c r="N11" i="5"/>
  <c r="J12" i="5"/>
  <c r="J11" i="5"/>
  <c r="Q76" i="45"/>
  <c r="P76" i="45"/>
  <c r="O76" i="45"/>
  <c r="Q75" i="45"/>
  <c r="P75" i="45"/>
  <c r="O75" i="45"/>
  <c r="N76" i="45"/>
  <c r="M76" i="45"/>
  <c r="L76" i="45"/>
  <c r="K76" i="45"/>
  <c r="J76" i="45"/>
  <c r="I76" i="45"/>
  <c r="H76" i="45"/>
  <c r="G76" i="45"/>
  <c r="F76" i="45"/>
  <c r="N75" i="45"/>
  <c r="M75" i="45"/>
  <c r="L75" i="45"/>
  <c r="K75" i="45"/>
  <c r="J75" i="45"/>
  <c r="I75" i="45"/>
  <c r="H75" i="45"/>
  <c r="G75" i="45"/>
  <c r="F75" i="45"/>
  <c r="Q70" i="45"/>
  <c r="P70" i="45"/>
  <c r="O70" i="45"/>
  <c r="Q69" i="45"/>
  <c r="P69" i="45"/>
  <c r="O69" i="45"/>
  <c r="N70" i="45"/>
  <c r="M70" i="45"/>
  <c r="L70" i="45"/>
  <c r="K70" i="45"/>
  <c r="J70" i="45"/>
  <c r="I70" i="45"/>
  <c r="H70" i="45"/>
  <c r="G70" i="45"/>
  <c r="F70" i="45"/>
  <c r="N69" i="45"/>
  <c r="M69" i="45"/>
  <c r="L69" i="45"/>
  <c r="K69" i="45"/>
  <c r="J69" i="45"/>
  <c r="I69" i="45"/>
  <c r="H69" i="45"/>
  <c r="G69" i="45"/>
  <c r="F69" i="45"/>
  <c r="Q64" i="45"/>
  <c r="P64" i="45"/>
  <c r="O64" i="45"/>
  <c r="Q63" i="45"/>
  <c r="P63" i="45"/>
  <c r="O63" i="45"/>
  <c r="N64" i="45"/>
  <c r="M64" i="45"/>
  <c r="L64" i="45"/>
  <c r="K64" i="45"/>
  <c r="J64" i="45"/>
  <c r="I64" i="45"/>
  <c r="H64" i="45"/>
  <c r="G64" i="45"/>
  <c r="F64" i="45"/>
  <c r="N63" i="45"/>
  <c r="M63" i="45"/>
  <c r="L63" i="45"/>
  <c r="K63" i="45"/>
  <c r="J63" i="45"/>
  <c r="I63" i="45"/>
  <c r="H63" i="45"/>
  <c r="G63" i="45"/>
  <c r="F63" i="45"/>
  <c r="K16" i="45"/>
  <c r="L16" i="45"/>
  <c r="M16" i="45"/>
  <c r="K14" i="45"/>
  <c r="L14" i="45"/>
  <c r="M14" i="45"/>
  <c r="K15" i="45"/>
  <c r="L15" i="45"/>
  <c r="M15" i="45"/>
  <c r="K13" i="45"/>
  <c r="L13" i="45"/>
  <c r="M13" i="45"/>
  <c r="N13" i="45"/>
  <c r="J188" i="5"/>
  <c r="K188" i="5"/>
  <c r="L188" i="5"/>
  <c r="M188" i="5"/>
  <c r="I188" i="5"/>
  <c r="J187" i="5"/>
  <c r="K187" i="5"/>
  <c r="L187" i="5"/>
  <c r="M187" i="5"/>
  <c r="B115" i="5"/>
  <c r="B116" i="5"/>
  <c r="B121" i="45"/>
  <c r="B122" i="45"/>
  <c r="O9" i="5" l="1"/>
  <c r="E115" i="5" s="1"/>
  <c r="O14" i="5"/>
  <c r="C116" i="5" s="1"/>
  <c r="O10" i="5"/>
  <c r="E116" i="5" s="1"/>
  <c r="O13" i="5"/>
  <c r="C115" i="5" s="1"/>
  <c r="O12" i="5"/>
  <c r="D116" i="5" s="1"/>
  <c r="O11" i="5"/>
  <c r="D115" i="5" s="1"/>
  <c r="J82" i="5"/>
  <c r="K82" i="5"/>
  <c r="L82" i="5"/>
  <c r="M82" i="5"/>
  <c r="N82" i="5"/>
  <c r="J81" i="5"/>
  <c r="K81" i="5"/>
  <c r="L81" i="5"/>
  <c r="M81" i="5"/>
  <c r="N81" i="5"/>
  <c r="O11" i="45" l="1"/>
  <c r="O12" i="45"/>
  <c r="O13" i="45"/>
  <c r="O15" i="45"/>
  <c r="O16" i="45"/>
  <c r="O14" i="45"/>
  <c r="D55" i="32" l="1"/>
  <c r="J28" i="32" l="1"/>
  <c r="J10" i="32" l="1"/>
  <c r="K10" i="32"/>
  <c r="J11" i="32"/>
  <c r="K11" i="32"/>
  <c r="J12" i="32"/>
  <c r="K12" i="32"/>
  <c r="J13" i="32"/>
  <c r="K13" i="32"/>
  <c r="J14" i="32"/>
  <c r="K14" i="32"/>
  <c r="J15" i="32"/>
  <c r="K15" i="32"/>
  <c r="J16" i="32"/>
  <c r="K16" i="32"/>
  <c r="J17" i="32"/>
  <c r="K17" i="32"/>
  <c r="J18" i="32"/>
  <c r="K18" i="32"/>
  <c r="J19" i="32"/>
  <c r="K19" i="32"/>
  <c r="J20" i="32"/>
  <c r="K20" i="32"/>
  <c r="J21" i="32"/>
  <c r="K21" i="32"/>
  <c r="J22" i="32"/>
  <c r="K22" i="32"/>
  <c r="J23" i="32"/>
  <c r="K23" i="32"/>
  <c r="J24" i="32"/>
  <c r="K24" i="32"/>
  <c r="J25" i="32"/>
  <c r="K25" i="32"/>
  <c r="J26" i="32"/>
  <c r="K26" i="32"/>
  <c r="J27" i="32"/>
  <c r="K27" i="32"/>
  <c r="K9" i="32"/>
  <c r="J9" i="32"/>
  <c r="E55" i="32" l="1"/>
  <c r="K28" i="32" l="1"/>
  <c r="Q24" i="5" l="1"/>
  <c r="H24" i="5"/>
  <c r="P24" i="5" l="1"/>
  <c r="G24" i="5"/>
  <c r="K25" i="5" l="1"/>
  <c r="L25" i="5"/>
  <c r="M25" i="5"/>
  <c r="O25" i="5"/>
  <c r="P25" i="5"/>
  <c r="C25" i="5"/>
  <c r="D25" i="5"/>
  <c r="E25" i="5"/>
  <c r="F25" i="5"/>
  <c r="G25" i="5"/>
  <c r="E117" i="5" l="1"/>
  <c r="E118" i="5"/>
  <c r="C117" i="5"/>
  <c r="L152" i="5" l="1"/>
  <c r="L154" i="5"/>
  <c r="L148" i="5"/>
  <c r="K139" i="5"/>
  <c r="K148" i="5"/>
  <c r="K141" i="5"/>
  <c r="L145" i="5"/>
  <c r="K147" i="5"/>
  <c r="L149" i="5"/>
  <c r="L147" i="5"/>
  <c r="K153" i="5"/>
  <c r="K145" i="5"/>
  <c r="L139" i="5"/>
  <c r="L153" i="5"/>
  <c r="K144" i="5"/>
  <c r="L146" i="5"/>
  <c r="K154" i="5"/>
  <c r="L142" i="5"/>
  <c r="K152" i="5"/>
  <c r="K149" i="5"/>
  <c r="K143" i="5"/>
  <c r="K142" i="5"/>
  <c r="L140" i="5"/>
  <c r="L151" i="5"/>
  <c r="L150" i="5"/>
  <c r="K140" i="5"/>
  <c r="K151" i="5"/>
  <c r="K150" i="5"/>
  <c r="L144" i="5"/>
  <c r="K146" i="5"/>
  <c r="L143" i="5"/>
  <c r="L141" i="5"/>
  <c r="C118" i="5"/>
  <c r="E122" i="45" l="1"/>
  <c r="E124" i="45" s="1"/>
  <c r="E121" i="45"/>
  <c r="E123" i="45" s="1"/>
  <c r="C121" i="45"/>
  <c r="C123" i="45" s="1"/>
  <c r="C122" i="45"/>
  <c r="C124" i="45" s="1"/>
  <c r="D121" i="45" l="1"/>
  <c r="D123" i="45" s="1"/>
  <c r="D118" i="5"/>
  <c r="D122" i="45"/>
  <c r="D124" i="45" s="1"/>
  <c r="D117" i="5"/>
</calcChain>
</file>

<file path=xl/sharedStrings.xml><?xml version="1.0" encoding="utf-8"?>
<sst xmlns="http://schemas.openxmlformats.org/spreadsheetml/2006/main" count="425" uniqueCount="179">
  <si>
    <t>dolnośląskie</t>
  </si>
  <si>
    <t>kujawsko-pomorskie</t>
  </si>
  <si>
    <t>lubelskie</t>
  </si>
  <si>
    <t>łódzkie</t>
  </si>
  <si>
    <t>małopolskie</t>
  </si>
  <si>
    <t>opolskie</t>
  </si>
  <si>
    <t>podkarpackie</t>
  </si>
  <si>
    <t>śląskie</t>
  </si>
  <si>
    <t>świętokrzyskie</t>
  </si>
  <si>
    <t>warmińsko-mazurskie</t>
  </si>
  <si>
    <t>wielkopolskie</t>
  </si>
  <si>
    <t>lubuskie</t>
  </si>
  <si>
    <t>pomorskie</t>
  </si>
  <si>
    <t>zachodniopomorskie</t>
  </si>
  <si>
    <t>podlaskie</t>
  </si>
  <si>
    <t>mazowieckie</t>
  </si>
  <si>
    <t xml:space="preserve">Copyright ©2019 IEO. Wszelkie prawa zastrzeżone. </t>
  </si>
  <si>
    <t>PGE</t>
  </si>
  <si>
    <t>liczba</t>
  </si>
  <si>
    <t xml:space="preserve">   </t>
  </si>
  <si>
    <t xml:space="preserve">liczba </t>
  </si>
  <si>
    <r>
      <t xml:space="preserve">     </t>
    </r>
    <r>
      <rPr>
        <b/>
        <sz val="22"/>
        <color theme="3"/>
        <rFont val="Calibri"/>
        <family val="2"/>
        <charset val="238"/>
        <scheme val="minor"/>
      </rPr>
      <t xml:space="preserve">    </t>
    </r>
    <r>
      <rPr>
        <b/>
        <sz val="22"/>
        <color theme="0"/>
        <rFont val="Calibri"/>
        <family val="2"/>
        <charset val="238"/>
        <scheme val="minor"/>
      </rPr>
      <t xml:space="preserve">    MAPY PROJEKTÓW PV W POLSCE </t>
    </r>
  </si>
  <si>
    <t>moc [MW]</t>
  </si>
  <si>
    <t>MW</t>
  </si>
  <si>
    <t>do wykresu</t>
  </si>
  <si>
    <t>Mapy zostały stworzone przy użyciu strony Mapy Google. Po kliknięciu na grafikę mapy otworzy się przeglądarka z interaktywną zawartością mapy</t>
  </si>
  <si>
    <t>wszystkie projekty w bazie</t>
  </si>
  <si>
    <t>≥5 MW</t>
  </si>
  <si>
    <t>≥10MW</t>
  </si>
  <si>
    <t>≥30 MW</t>
  </si>
  <si>
    <t>≥50 MW</t>
  </si>
  <si>
    <t>0,5-1MW</t>
  </si>
  <si>
    <t>2020</t>
  </si>
  <si>
    <t>V-RIDIUM</t>
  </si>
  <si>
    <t>-</t>
  </si>
  <si>
    <t>krośnieński</t>
  </si>
  <si>
    <t>jasielski</t>
  </si>
  <si>
    <t>Tauron</t>
  </si>
  <si>
    <t>Stare Juchy</t>
  </si>
  <si>
    <t>ełcki</t>
  </si>
  <si>
    <t>Energa</t>
  </si>
  <si>
    <t>rzeszowski</t>
  </si>
  <si>
    <t>Skołyszyn</t>
  </si>
  <si>
    <t>zamojski</t>
  </si>
  <si>
    <t>siedlecki</t>
  </si>
  <si>
    <t>łukowski</t>
  </si>
  <si>
    <t>lubartowski</t>
  </si>
  <si>
    <t>Skierbieszów</t>
  </si>
  <si>
    <t>Trzebieszów</t>
  </si>
  <si>
    <t>kozienicki</t>
  </si>
  <si>
    <t>Rymanów</t>
  </si>
  <si>
    <t>Sanok</t>
  </si>
  <si>
    <t>sanocki</t>
  </si>
  <si>
    <t>Ostrów Lubelski</t>
  </si>
  <si>
    <t>Magnuszew</t>
  </si>
  <si>
    <t>Rzeszów</t>
  </si>
  <si>
    <t>Radom</t>
  </si>
  <si>
    <t>Sejny</t>
  </si>
  <si>
    <t>sejneński</t>
  </si>
  <si>
    <t>Aleja Wyścigowa 6
02-681 Warszawa</t>
  </si>
  <si>
    <t>braniewski</t>
  </si>
  <si>
    <t>COLUMBUS ENERGY</t>
  </si>
  <si>
    <t>SUN HUNTER</t>
  </si>
  <si>
    <t>Jasnogórska 9, 31-358 Kraków</t>
  </si>
  <si>
    <t>Łaciarska 4 / 205, 50-104 Wrocław</t>
  </si>
  <si>
    <t>Mogilska 11 / 11, 31-542 Kraków</t>
  </si>
  <si>
    <t>Pl. Jana Kilińskiego 2, 35-005 Rzeszów</t>
  </si>
  <si>
    <t>Solar Park SPV Sp. z o.o.</t>
  </si>
  <si>
    <t>Lublin</t>
  </si>
  <si>
    <t>Zbuczyn</t>
  </si>
  <si>
    <t>[31] Lidzbark Warmiński, Ciąg SN [3112]
PIENIĘŻNO</t>
  </si>
  <si>
    <t>Pieniężno</t>
  </si>
  <si>
    <t>Domaniew 60A
05-840 Brwinów</t>
  </si>
  <si>
    <t>EKO Energia</t>
  </si>
  <si>
    <t>Enea</t>
  </si>
  <si>
    <t>Greenprojekt 4 Sp.zo.o</t>
  </si>
  <si>
    <t>PSE</t>
  </si>
  <si>
    <t>Trzebieszów Pierwszy dz. nr 412</t>
  </si>
  <si>
    <t xml:space="preserve">PV CPG Sp. z o. o. </t>
  </si>
  <si>
    <t>Stare Juchy dz. nr 57</t>
  </si>
  <si>
    <t>SH 22 Sp. z o.o.</t>
  </si>
  <si>
    <t xml:space="preserve">Nimbus Sp. z o. o. </t>
  </si>
  <si>
    <t xml:space="preserve">PV-ZIGNUM Sp. z o. o. </t>
  </si>
  <si>
    <t>Sienna 39 / 15, 00-121 Warszawa</t>
  </si>
  <si>
    <t>PV CPG </t>
  </si>
  <si>
    <t>PV-ZIGNUM</t>
  </si>
  <si>
    <t>*</t>
  </si>
  <si>
    <t>Stan na III kwartał 2022 roku</t>
  </si>
  <si>
    <t>LCOE [zł/MWh]</t>
  </si>
  <si>
    <t>Wydane pozwolenia budowlane w poszczególnych miesiącach</t>
  </si>
  <si>
    <t>NIDA, Ciąg SN PIECKKI-NIDA 2 [9101]</t>
  </si>
  <si>
    <t>2023*</t>
  </si>
  <si>
    <t>Stan na I kwartał 2023 roku</t>
  </si>
  <si>
    <t>≥1 MW</t>
  </si>
  <si>
    <t>Wilczowola dz. nr 39</t>
  </si>
  <si>
    <t>Energia od A do Z Sp. z o.o.</t>
  </si>
  <si>
    <t>SPV SOLAR 18 Sp. z o.o.</t>
  </si>
  <si>
    <t>Sunfarming Polska Invest 1 Sp. z o.o.</t>
  </si>
  <si>
    <t>Sanok dz. nr 58/101</t>
  </si>
  <si>
    <t>DO-MET Sp. z o.o.</t>
  </si>
  <si>
    <t>RSE 2 Sp. z o.o.</t>
  </si>
  <si>
    <t>EkoEnergia Polska Sp. z o.o.</t>
  </si>
  <si>
    <t>DO-MET</t>
  </si>
  <si>
    <t>Energia od A do Z</t>
  </si>
  <si>
    <t>Al. Ix Wieków Kielc 6 / 11, 25-516 Kielce</t>
  </si>
  <si>
    <t>P/S OBTON SOLENERGI POLLUX</t>
  </si>
  <si>
    <t>Żelazna 59 / 3.7, 00-848 Warszawa</t>
  </si>
  <si>
    <t>SUNFARMING POLSKA ASSET 3</t>
  </si>
  <si>
    <t xml:space="preserve">PHOTOVOLTAIC PROJECTS IN POLAND  </t>
  </si>
  <si>
    <t xml:space="preserve">Update of the Institute for Renewable Energy database of projects ready for realisation     </t>
  </si>
  <si>
    <t xml:space="preserve">Copyright ©2023 IEO. All rights reserved.  </t>
  </si>
  <si>
    <t>The database was created based on information on entities applying for connection to the distribution and transmission grid above 1 kV - i.e. from ENERGA Operator, PGE Dystrybucja, Tauron Dystrybucja, ENEA Operator and information from the Central Office of Construction Supervision. Status as of 31 May 2023.</t>
  </si>
  <si>
    <t>No.</t>
  </si>
  <si>
    <t>Connection location</t>
  </si>
  <si>
    <t>Instalation location</t>
  </si>
  <si>
    <t>Municipality</t>
  </si>
  <si>
    <t>County</t>
  </si>
  <si>
    <t>Voivodeship</t>
  </si>
  <si>
    <t>Connection power [kW]</t>
  </si>
  <si>
    <t>Does the project have a consturction permit?</t>
  </si>
  <si>
    <t>Investor's name</t>
  </si>
  <si>
    <t>Investor's address</t>
  </si>
  <si>
    <t>Holding</t>
  </si>
  <si>
    <t>Date of issue of the connection conditions</t>
  </si>
  <si>
    <t>Date of connection agreement</t>
  </si>
  <si>
    <t>Operator</t>
  </si>
  <si>
    <t>comment - did the project win the auction?</t>
  </si>
  <si>
    <t>SUMMARY FOR PROJECTS IN A GIVEN POWER RANGE</t>
  </si>
  <si>
    <t>Enter here-&gt;</t>
  </si>
  <si>
    <t>Power from</t>
  </si>
  <si>
    <t>to</t>
  </si>
  <si>
    <t>kW</t>
  </si>
  <si>
    <t>Issued construction permits identified by IEO</t>
  </si>
  <si>
    <t>number</t>
  </si>
  <si>
    <t>Power [MW]</t>
  </si>
  <si>
    <t>Connection agreements concluded by Operators</t>
  </si>
  <si>
    <t>Connection conditions issued by Operators</t>
  </si>
  <si>
    <t>total</t>
  </si>
  <si>
    <t>Construction permits issued in 2020, 2021 and 2022</t>
  </si>
  <si>
    <t>April 2020</t>
  </si>
  <si>
    <t>May 2020</t>
  </si>
  <si>
    <t>June 2020</t>
  </si>
  <si>
    <t>July 2020</t>
  </si>
  <si>
    <t>August 2020</t>
  </si>
  <si>
    <t>September 2020</t>
  </si>
  <si>
    <t>October 2020</t>
  </si>
  <si>
    <t>November 2020</t>
  </si>
  <si>
    <t>December 2020</t>
  </si>
  <si>
    <t>January 2021</t>
  </si>
  <si>
    <t>February 2021</t>
  </si>
  <si>
    <t>March 2021</t>
  </si>
  <si>
    <t>Construction permits issued - number</t>
  </si>
  <si>
    <t>Advancement of projects</t>
  </si>
  <si>
    <t>The number and capacity of projects that have:</t>
  </si>
  <si>
    <t>connection conditions according to the Operators</t>
  </si>
  <si>
    <t>connection agreement according to the Operators</t>
  </si>
  <si>
    <t>construction permit identified by IEO</t>
  </si>
  <si>
    <t>NUMER</t>
  </si>
  <si>
    <t>NUMBER</t>
  </si>
  <si>
    <t>CAPACITY</t>
  </si>
  <si>
    <t>NATIONWIDE SUMMARY</t>
  </si>
  <si>
    <t>Total</t>
  </si>
  <si>
    <t xml:space="preserve">
Construction permits issued - number</t>
  </si>
  <si>
    <t>Connection capacity of projects in particular power ranges [MW]</t>
  </si>
  <si>
    <t>Number</t>
  </si>
  <si>
    <t>Distribution of projects in voivodships</t>
  </si>
  <si>
    <t xml:space="preserve">amount </t>
  </si>
  <si>
    <t>power [MW]</t>
  </si>
  <si>
    <t>Projects that have valid building permits</t>
  </si>
  <si>
    <t>The capacity and the amount of projects with connection conditions issued [MW]</t>
  </si>
  <si>
    <t>Amount</t>
  </si>
  <si>
    <t xml:space="preserve"> Distribution of PV projects based on LCOE [zł/MWh]</t>
  </si>
  <si>
    <t>DEVELOPERS SUMMARY</t>
  </si>
  <si>
    <t>Information on major PV investors</t>
  </si>
  <si>
    <t>Name of Investor (holding company)</t>
  </si>
  <si>
    <t>Capacity of projects [MW]</t>
  </si>
  <si>
    <t>Number of projects</t>
  </si>
  <si>
    <t>Other projects of identified investors</t>
  </si>
  <si>
    <t>Total projects identified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</si>
</sst>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0.00\ &quot;zł&quot;_-;\-* #,##0.00\ &quot;zł&quot;_-;_-* &quot;-&quot;??\ &quot;zł&quot;_-;_-@_-"/>
    <numFmt numFmtId="164" formatCode="_-* #,##0.00\ _z_ł_-;\-* #,##0.00\ _z_ł_-;_-* &quot;-&quot;??\ _z_ł_-;_-@_-"/>
    <numFmt numFmtId="165" formatCode="0.000"/>
    <numFmt numFmtId="166" formatCode="#,##0.000"/>
    <numFmt numFmtId="167" formatCode="_-* #,##0\ _z_ł_-;\-* #,##0\ _z_ł_-;_-* &quot;-&quot;??\ _z_ł_-;_-@_-"/>
    <numFmt numFmtId="168" formatCode="_-* #,##0.0\ _z_ł_-;\-* #,##0.0\ _z_ł_-;_-* &quot;-&quot;??\ _z_ł_-;_-@_-"/>
    <numFmt numFmtId="169" formatCode="yyyy\-mm\-dd"/>
  </numFmts>
  <fonts count="68"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scheme val="minor"/>
    </font>
    <font>
      <sz val="10"/>
      <color theme="1"/>
      <name val="Calibri"/>
      <family val="2"/>
      <scheme val="minor"/>
    </font>
    <font>
      <sz val="11"/>
      <color theme="0" tint="-0.249977111117893"/>
      <name val="Calibri"/>
      <family val="2"/>
      <scheme val="minor"/>
    </font>
    <font>
      <b/>
      <sz val="22"/>
      <color theme="0" tint="-0.249977111117893"/>
      <name val="Calibri"/>
      <family val="2"/>
      <charset val="238"/>
      <scheme val="minor"/>
    </font>
    <font>
      <sz val="10"/>
      <name val="Calibri"/>
      <family val="2"/>
      <charset val="238"/>
      <scheme val="minor"/>
    </font>
    <font>
      <b/>
      <sz val="10"/>
      <color theme="0"/>
      <name val="Calibri"/>
      <family val="2"/>
      <charset val="238"/>
      <scheme val="minor"/>
    </font>
    <font>
      <b/>
      <sz val="11"/>
      <color theme="1"/>
      <name val="Calibri"/>
      <family val="2"/>
      <charset val="238"/>
      <scheme val="minor"/>
    </font>
    <font>
      <sz val="11"/>
      <color theme="0"/>
      <name val="Calibri"/>
      <family val="2"/>
      <scheme val="minor"/>
    </font>
    <font>
      <b/>
      <sz val="11"/>
      <color theme="0"/>
      <name val="Calibri"/>
      <family val="2"/>
      <charset val="238"/>
      <scheme val="minor"/>
    </font>
    <font>
      <sz val="11"/>
      <name val="Calibri"/>
      <family val="2"/>
      <scheme val="minor"/>
    </font>
    <font>
      <b/>
      <sz val="10"/>
      <color rgb="FFFF0000"/>
      <name val="Calibri"/>
      <family val="2"/>
      <charset val="238"/>
      <scheme val="minor"/>
    </font>
    <font>
      <sz val="10"/>
      <name val="Arial"/>
      <family val="2"/>
      <charset val="238"/>
    </font>
    <font>
      <b/>
      <sz val="22"/>
      <color theme="3"/>
      <name val="Calibri"/>
      <family val="2"/>
      <charset val="238"/>
      <scheme val="minor"/>
    </font>
    <font>
      <b/>
      <sz val="22"/>
      <color theme="0"/>
      <name val="Calibri"/>
      <family val="2"/>
      <charset val="238"/>
      <scheme val="minor"/>
    </font>
    <font>
      <b/>
      <sz val="20"/>
      <color theme="0"/>
      <name val="Calibri"/>
      <family val="2"/>
      <charset val="238"/>
      <scheme val="minor"/>
    </font>
    <font>
      <b/>
      <sz val="14"/>
      <color theme="3" tint="-0.499984740745262"/>
      <name val="Calibri"/>
      <family val="2"/>
      <charset val="238"/>
      <scheme val="minor"/>
    </font>
    <font>
      <sz val="11"/>
      <color theme="3" tint="-0.499984740745262"/>
      <name val="Calibri"/>
      <family val="2"/>
      <scheme val="minor"/>
    </font>
    <font>
      <sz val="12"/>
      <color theme="1"/>
      <name val="Calibri"/>
      <family val="2"/>
      <scheme val="minor"/>
    </font>
    <font>
      <sz val="14"/>
      <color theme="1"/>
      <name val="Calibri"/>
      <family val="2"/>
      <scheme val="minor"/>
    </font>
    <font>
      <b/>
      <sz val="14"/>
      <color theme="0"/>
      <name val="Calibri"/>
      <family val="2"/>
      <charset val="238"/>
      <scheme val="minor"/>
    </font>
    <font>
      <sz val="14"/>
      <name val="Calibri"/>
      <family val="2"/>
      <charset val="238"/>
      <scheme val="minor"/>
    </font>
    <font>
      <b/>
      <sz val="14"/>
      <color theme="1"/>
      <name val="Calibri"/>
      <family val="2"/>
      <charset val="238"/>
      <scheme val="minor"/>
    </font>
    <font>
      <sz val="10"/>
      <name val="Arial"/>
      <family val="2"/>
      <charset val="238"/>
    </font>
    <font>
      <b/>
      <sz val="15"/>
      <color theme="3"/>
      <name val="Calibri"/>
      <family val="2"/>
      <charset val="238"/>
      <scheme val="minor"/>
    </font>
    <font>
      <b/>
      <sz val="13"/>
      <color theme="3"/>
      <name val="Calibri"/>
      <family val="2"/>
      <charset val="238"/>
      <scheme val="minor"/>
    </font>
    <font>
      <b/>
      <sz val="11"/>
      <name val="Calibri"/>
      <family val="2"/>
      <charset val="238"/>
      <scheme val="minor"/>
    </font>
    <font>
      <b/>
      <sz val="12"/>
      <color theme="4" tint="-0.499984740745262"/>
      <name val="Calibri"/>
      <family val="2"/>
      <charset val="238"/>
      <scheme val="minor"/>
    </font>
    <font>
      <b/>
      <sz val="14"/>
      <color theme="3"/>
      <name val="Calibri"/>
      <family val="2"/>
      <charset val="238"/>
      <scheme val="minor"/>
    </font>
    <font>
      <b/>
      <sz val="11"/>
      <color theme="3"/>
      <name val="Calibri"/>
      <family val="2"/>
      <charset val="238"/>
      <scheme val="minor"/>
    </font>
    <font>
      <sz val="11"/>
      <color theme="0" tint="-0.14999847407452621"/>
      <name val="Calibri"/>
      <family val="2"/>
      <scheme val="minor"/>
    </font>
    <font>
      <sz val="14"/>
      <color theme="0" tint="-0.14999847407452621"/>
      <name val="Calibri"/>
      <family val="2"/>
      <scheme val="minor"/>
    </font>
    <font>
      <b/>
      <sz val="14"/>
      <color theme="0" tint="-0.14999847407452621"/>
      <name val="Calibri"/>
      <family val="2"/>
      <scheme val="minor"/>
    </font>
    <font>
      <b/>
      <sz val="11"/>
      <color theme="0" tint="-0.14999847407452621"/>
      <name val="Calibri"/>
      <family val="2"/>
      <scheme val="minor"/>
    </font>
    <font>
      <b/>
      <sz val="10"/>
      <color theme="0" tint="-0.14999847407452621"/>
      <name val="Calibri"/>
      <family val="2"/>
      <scheme val="minor"/>
    </font>
    <font>
      <b/>
      <sz val="11"/>
      <color theme="6" tint="-0.499984740745262"/>
      <name val="Calibri"/>
      <family val="2"/>
      <charset val="238"/>
      <scheme val="minor"/>
    </font>
    <font>
      <sz val="11"/>
      <color rgb="FFC00000"/>
      <name val="Calibri"/>
      <family val="2"/>
      <scheme val="minor"/>
    </font>
    <font>
      <sz val="11"/>
      <color theme="0" tint="-4.9989318521683403E-2"/>
      <name val="Calibri"/>
      <family val="2"/>
      <scheme val="minor"/>
    </font>
    <font>
      <b/>
      <sz val="11"/>
      <color rgb="FFD3D3D3"/>
      <name val="Calibri"/>
      <family val="2"/>
      <charset val="238"/>
      <scheme val="minor"/>
    </font>
    <font>
      <b/>
      <sz val="26"/>
      <color theme="0"/>
      <name val="Calibri"/>
      <family val="2"/>
      <scheme val="minor"/>
    </font>
    <font>
      <b/>
      <sz val="14"/>
      <color theme="0"/>
      <name val="Calibri"/>
      <family val="2"/>
      <scheme val="minor"/>
    </font>
    <font>
      <b/>
      <sz val="16"/>
      <color theme="3"/>
      <name val="Calibri"/>
      <family val="2"/>
      <charset val="238"/>
      <scheme val="minor"/>
    </font>
    <font>
      <sz val="18"/>
      <color theme="0"/>
      <name val="Calibri"/>
      <family val="2"/>
      <scheme val="minor"/>
    </font>
    <font>
      <sz val="12"/>
      <color theme="0"/>
      <name val="Calibri"/>
      <family val="2"/>
      <scheme val="minor"/>
    </font>
    <font>
      <b/>
      <sz val="14"/>
      <color theme="3"/>
      <name val="Calibri"/>
      <family val="2"/>
      <charset val="238"/>
      <scheme val="minor"/>
    </font>
    <font>
      <sz val="8"/>
      <name val="Calibri"/>
      <family val="2"/>
      <scheme val="minor"/>
    </font>
    <font>
      <b/>
      <sz val="12"/>
      <color theme="3"/>
      <name val="Calibri"/>
      <family val="2"/>
      <scheme val="minor"/>
    </font>
    <font>
      <b/>
      <sz val="12"/>
      <color theme="4" tint="-0.499984740745262"/>
      <name val="Calibri"/>
      <family val="2"/>
      <scheme val="minor"/>
    </font>
    <font>
      <sz val="12"/>
      <color theme="1"/>
      <name val="Calibri"/>
      <family val="2"/>
      <charset val="238"/>
      <scheme val="minor"/>
    </font>
    <font>
      <sz val="14"/>
      <color theme="0"/>
      <name val="Calibri"/>
      <family val="2"/>
      <scheme val="minor"/>
    </font>
    <font>
      <sz val="11"/>
      <color theme="0" tint="-0.34998626667073579"/>
      <name val="Calibri"/>
      <family val="2"/>
      <scheme val="minor"/>
    </font>
    <font>
      <sz val="14"/>
      <color theme="4" tint="-0.249977111117893"/>
      <name val="Calibri"/>
      <family val="2"/>
      <scheme val="minor"/>
    </font>
    <font>
      <b/>
      <i/>
      <sz val="11"/>
      <color theme="0" tint="-4.9989318521683403E-2"/>
      <name val="Calibri"/>
      <family val="2"/>
      <charset val="238"/>
      <scheme val="minor"/>
    </font>
    <font>
      <sz val="11"/>
      <color theme="1" tint="4.9989318521683403E-2"/>
      <name val="Calibri"/>
      <family val="2"/>
      <scheme val="minor"/>
    </font>
    <font>
      <b/>
      <sz val="14"/>
      <color theme="1" tint="4.9989318521683403E-2"/>
      <name val="Calibri"/>
      <family val="2"/>
      <scheme val="minor"/>
    </font>
    <font>
      <sz val="11"/>
      <color theme="1" tint="0.14999847407452621"/>
      <name val="Calibri"/>
      <family val="2"/>
      <scheme val="minor"/>
    </font>
    <font>
      <sz val="11"/>
      <color rgb="FFFF0000"/>
      <name val="Calibri"/>
      <family val="2"/>
      <scheme val="minor"/>
    </font>
    <font>
      <sz val="10"/>
      <color rgb="FFFF0000"/>
      <name val="Calibri"/>
      <family val="2"/>
      <scheme val="minor"/>
    </font>
    <font>
      <sz val="10"/>
      <color theme="0"/>
      <name val="Calibri"/>
      <family val="2"/>
      <scheme val="minor"/>
    </font>
    <font>
      <i/>
      <sz val="18"/>
      <color theme="0"/>
      <name val="Calibri"/>
      <family val="2"/>
      <scheme val="minor"/>
    </font>
    <font>
      <i/>
      <sz val="18"/>
      <name val="Calibri"/>
      <family val="2"/>
      <scheme val="minor"/>
    </font>
    <font>
      <sz val="18"/>
      <name val="Calibri"/>
      <family val="2"/>
      <scheme val="minor"/>
    </font>
    <font>
      <b/>
      <sz val="11"/>
      <color rgb="FFFF0000"/>
      <name val="Calibri"/>
      <family val="2"/>
      <charset val="238"/>
      <scheme val="minor"/>
    </font>
  </fonts>
  <fills count="15">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18468B"/>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3"/>
        <bgColor indexed="64"/>
      </patternFill>
    </fill>
    <fill>
      <patternFill patternType="solid">
        <fgColor theme="4" tint="0.79998168889431442"/>
        <bgColor theme="4" tint="0.79998168889431442"/>
      </patternFill>
    </fill>
    <fill>
      <patternFill patternType="solid">
        <fgColor theme="0" tint="-0.499984740745262"/>
        <bgColor indexed="64"/>
      </patternFill>
    </fill>
    <fill>
      <patternFill patternType="solid">
        <fgColor theme="3" tint="-0.499984740745262"/>
        <bgColor indexed="64"/>
      </patternFill>
    </fill>
  </fills>
  <borders count="40">
    <border>
      <left/>
      <right/>
      <top/>
      <bottom/>
      <diagonal/>
    </border>
    <border>
      <left/>
      <right/>
      <top style="thin">
        <color auto="1"/>
      </top>
      <bottom/>
      <diagonal/>
    </border>
    <border>
      <left/>
      <right/>
      <top style="medium">
        <color theme="3" tint="-0.24994659260841701"/>
      </top>
      <bottom/>
      <diagonal/>
    </border>
    <border>
      <left/>
      <right style="medium">
        <color theme="3" tint="-0.24994659260841701"/>
      </right>
      <top style="medium">
        <color theme="3" tint="-0.24994659260841701"/>
      </top>
      <bottom/>
      <diagonal/>
    </border>
    <border>
      <left style="medium">
        <color theme="3" tint="-0.24994659260841701"/>
      </left>
      <right/>
      <top/>
      <bottom/>
      <diagonal/>
    </border>
    <border>
      <left/>
      <right style="medium">
        <color theme="3" tint="-0.24994659260841701"/>
      </right>
      <top/>
      <bottom/>
      <diagonal/>
    </border>
    <border>
      <left/>
      <right/>
      <top/>
      <bottom style="medium">
        <color theme="3" tint="-0.24994659260841701"/>
      </bottom>
      <diagonal/>
    </border>
    <border>
      <left style="medium">
        <color theme="3" tint="-0.24994659260841701"/>
      </left>
      <right/>
      <top style="medium">
        <color theme="3" tint="-0.24994659260841701"/>
      </top>
      <bottom style="medium">
        <color theme="3" tint="-0.24994659260841701"/>
      </bottom>
      <diagonal/>
    </border>
    <border>
      <left/>
      <right/>
      <top style="medium">
        <color theme="3" tint="-0.24994659260841701"/>
      </top>
      <bottom style="medium">
        <color theme="3" tint="-0.24994659260841701"/>
      </bottom>
      <diagonal/>
    </border>
    <border>
      <left/>
      <right style="medium">
        <color theme="3" tint="-0.24994659260841701"/>
      </right>
      <top style="medium">
        <color theme="3" tint="-0.24994659260841701"/>
      </top>
      <bottom style="medium">
        <color theme="3" tint="-0.24994659260841701"/>
      </bottom>
      <diagonal/>
    </border>
    <border>
      <left style="medium">
        <color theme="3"/>
      </left>
      <right/>
      <top/>
      <bottom style="medium">
        <color theme="3"/>
      </bottom>
      <diagonal/>
    </border>
    <border>
      <left style="medium">
        <color theme="3" tint="-0.499984740745262"/>
      </left>
      <right/>
      <top style="medium">
        <color theme="3" tint="-0.499984740745262"/>
      </top>
      <bottom style="medium">
        <color theme="3" tint="-0.499984740745262"/>
      </bottom>
      <diagonal/>
    </border>
    <border>
      <left/>
      <right/>
      <top style="medium">
        <color theme="3" tint="-0.499984740745262"/>
      </top>
      <bottom style="medium">
        <color theme="3" tint="-0.499984740745262"/>
      </bottom>
      <diagonal/>
    </border>
    <border>
      <left/>
      <right style="medium">
        <color theme="3" tint="-0.499984740745262"/>
      </right>
      <top style="medium">
        <color theme="3" tint="-0.499984740745262"/>
      </top>
      <bottom style="medium">
        <color theme="3" tint="-0.499984740745262"/>
      </bottom>
      <diagonal/>
    </border>
    <border>
      <left/>
      <right style="medium">
        <color theme="3" tint="-0.499984740745262"/>
      </right>
      <top/>
      <bottom/>
      <diagonal/>
    </border>
    <border>
      <left style="medium">
        <color theme="3" tint="-0.499984740745262"/>
      </left>
      <right/>
      <top style="medium">
        <color theme="3" tint="-0.499984740745262"/>
      </top>
      <bottom/>
      <diagonal/>
    </border>
    <border>
      <left/>
      <right/>
      <top style="medium">
        <color theme="3" tint="-0.499984740745262"/>
      </top>
      <bottom/>
      <diagonal/>
    </border>
    <border>
      <left/>
      <right style="medium">
        <color theme="3" tint="-0.499984740745262"/>
      </right>
      <top style="medium">
        <color theme="3" tint="-0.499984740745262"/>
      </top>
      <bottom/>
      <diagonal/>
    </border>
    <border>
      <left style="medium">
        <color theme="3" tint="-0.499984740745262"/>
      </left>
      <right/>
      <top/>
      <bottom/>
      <diagonal/>
    </border>
    <border>
      <left style="medium">
        <color theme="3" tint="-0.499984740745262"/>
      </left>
      <right/>
      <top/>
      <bottom style="medium">
        <color theme="3" tint="-0.499984740745262"/>
      </bottom>
      <diagonal/>
    </border>
    <border>
      <left/>
      <right/>
      <top/>
      <bottom style="medium">
        <color theme="3" tint="-0.499984740745262"/>
      </bottom>
      <diagonal/>
    </border>
    <border>
      <left/>
      <right/>
      <top/>
      <bottom style="thick">
        <color theme="4"/>
      </bottom>
      <diagonal/>
    </border>
    <border>
      <left/>
      <right/>
      <top/>
      <bottom style="thick">
        <color theme="4" tint="0.499984740745262"/>
      </bottom>
      <diagonal/>
    </border>
    <border>
      <left/>
      <right/>
      <top/>
      <bottom style="medium">
        <color theme="4"/>
      </bottom>
      <diagonal/>
    </border>
    <border>
      <left/>
      <right/>
      <top/>
      <bottom style="thin">
        <color theme="4"/>
      </bottom>
      <diagonal/>
    </border>
    <border>
      <left/>
      <right/>
      <top/>
      <bottom style="medium">
        <color theme="4" tint="0.39997558519241921"/>
      </bottom>
      <diagonal/>
    </border>
    <border>
      <left/>
      <right style="medium">
        <color theme="3" tint="-0.499984740745262"/>
      </right>
      <top/>
      <bottom style="medium">
        <color theme="3" tint="-0.499984740745262"/>
      </bottom>
      <diagonal/>
    </border>
    <border>
      <left style="medium">
        <color rgb="FF18468B"/>
      </left>
      <right/>
      <top style="medium">
        <color rgb="FF18468B"/>
      </top>
      <bottom style="medium">
        <color rgb="FF18468B"/>
      </bottom>
      <diagonal/>
    </border>
    <border>
      <left/>
      <right/>
      <top style="medium">
        <color rgb="FF18468B"/>
      </top>
      <bottom style="medium">
        <color rgb="FF18468B"/>
      </bottom>
      <diagonal/>
    </border>
    <border>
      <left/>
      <right style="medium">
        <color rgb="FF18468B"/>
      </right>
      <top style="medium">
        <color rgb="FF18468B"/>
      </top>
      <bottom style="medium">
        <color rgb="FF18468B"/>
      </bottom>
      <diagonal/>
    </border>
    <border>
      <left/>
      <right/>
      <top style="thick">
        <color theme="4"/>
      </top>
      <bottom style="thick">
        <color theme="4" tint="0.499984740745262"/>
      </bottom>
      <diagonal/>
    </border>
    <border>
      <left/>
      <right style="thin">
        <color theme="3" tint="0.79998168889431442"/>
      </right>
      <top/>
      <bottom style="thick">
        <color theme="4" tint="0.499984740745262"/>
      </bottom>
      <diagonal/>
    </border>
    <border>
      <left/>
      <right/>
      <top/>
      <bottom style="medium">
        <color theme="6" tint="-0.249977111117893"/>
      </bottom>
      <diagonal/>
    </border>
    <border>
      <left/>
      <right/>
      <top style="thin">
        <color theme="4"/>
      </top>
      <bottom/>
      <diagonal/>
    </border>
    <border>
      <left/>
      <right/>
      <top style="thick">
        <color theme="4"/>
      </top>
      <bottom/>
      <diagonal/>
    </border>
    <border>
      <left style="thin">
        <color rgb="FF18468B"/>
      </left>
      <right/>
      <top style="medium">
        <color rgb="FF18468B"/>
      </top>
      <bottom style="thin">
        <color theme="4"/>
      </bottom>
      <diagonal/>
    </border>
    <border>
      <left style="thin">
        <color theme="0"/>
      </left>
      <right style="thin">
        <color theme="0"/>
      </right>
      <top style="thin">
        <color theme="0"/>
      </top>
      <bottom style="thin">
        <color theme="0"/>
      </bottom>
      <diagonal/>
    </border>
    <border>
      <left/>
      <right style="thin">
        <color theme="0"/>
      </right>
      <top/>
      <bottom/>
      <diagonal/>
    </border>
    <border>
      <left/>
      <right style="thin">
        <color theme="0"/>
      </right>
      <top/>
      <bottom style="medium">
        <color theme="4" tint="0.39997558519241921"/>
      </bottom>
      <diagonal/>
    </border>
    <border>
      <left/>
      <right/>
      <top style="medium">
        <color rgb="FF18468B"/>
      </top>
      <bottom style="thin">
        <color theme="4"/>
      </bottom>
      <diagonal/>
    </border>
  </borders>
  <cellStyleXfs count="16">
    <xf numFmtId="0" fontId="0" fillId="0" borderId="0"/>
    <xf numFmtId="9" fontId="6" fillId="0" borderId="0" applyFont="0" applyFill="0" applyBorder="0" applyAlignment="0" applyProtection="0"/>
    <xf numFmtId="0" fontId="17" fillId="0" borderId="0"/>
    <xf numFmtId="44" fontId="6" fillId="0" borderId="0" applyFont="0" applyFill="0" applyBorder="0" applyAlignment="0" applyProtection="0"/>
    <xf numFmtId="0" fontId="4" fillId="0" borderId="0"/>
    <xf numFmtId="0" fontId="6" fillId="0" borderId="0"/>
    <xf numFmtId="0" fontId="28" fillId="0" borderId="0"/>
    <xf numFmtId="0" fontId="3" fillId="0" borderId="0"/>
    <xf numFmtId="9" fontId="6" fillId="0" borderId="0" applyFont="0" applyFill="0" applyBorder="0" applyAlignment="0" applyProtection="0"/>
    <xf numFmtId="44" fontId="6" fillId="0" borderId="0" applyFont="0" applyFill="0" applyBorder="0" applyAlignment="0" applyProtection="0"/>
    <xf numFmtId="164" fontId="6" fillId="0" borderId="0" applyFont="0" applyFill="0" applyBorder="0" applyAlignment="0" applyProtection="0"/>
    <xf numFmtId="0" fontId="29" fillId="0" borderId="21" applyNumberFormat="0" applyFill="0" applyAlignment="0" applyProtection="0"/>
    <xf numFmtId="0" fontId="30" fillId="0" borderId="22" applyNumberFormat="0" applyFill="0" applyAlignment="0" applyProtection="0"/>
    <xf numFmtId="0" fontId="34" fillId="0" borderId="25" applyNumberFormat="0" applyFill="0" applyAlignment="0" applyProtection="0"/>
    <xf numFmtId="0" fontId="34" fillId="0" borderId="0" applyNumberFormat="0" applyFill="0" applyBorder="0" applyAlignment="0" applyProtection="0"/>
    <xf numFmtId="0" fontId="1" fillId="0" borderId="0"/>
  </cellStyleXfs>
  <cellXfs count="305">
    <xf numFmtId="0" fontId="0" fillId="0" borderId="0" xfId="0"/>
    <xf numFmtId="0" fontId="0" fillId="2" borderId="0" xfId="0" applyFill="1"/>
    <xf numFmtId="0" fontId="0" fillId="3" borderId="0" xfId="0" applyFill="1"/>
    <xf numFmtId="2" fontId="0" fillId="2" borderId="0" xfId="0" applyNumberFormat="1" applyFill="1" applyAlignment="1">
      <alignment vertical="center"/>
    </xf>
    <xf numFmtId="9" fontId="0" fillId="2" borderId="0" xfId="1" applyFont="1" applyFill="1" applyBorder="1"/>
    <xf numFmtId="0" fontId="22" fillId="4" borderId="0" xfId="0" applyFont="1" applyFill="1"/>
    <xf numFmtId="0" fontId="23" fillId="2" borderId="0" xfId="0" applyFont="1" applyFill="1"/>
    <xf numFmtId="0" fontId="24" fillId="2" borderId="0" xfId="0" applyFont="1" applyFill="1"/>
    <xf numFmtId="0" fontId="0" fillId="2" borderId="18" xfId="0" applyFill="1" applyBorder="1"/>
    <xf numFmtId="0" fontId="0" fillId="2" borderId="14" xfId="0" applyFill="1" applyBorder="1"/>
    <xf numFmtId="0" fontId="0" fillId="2" borderId="19" xfId="0" applyFill="1" applyBorder="1"/>
    <xf numFmtId="0" fontId="0" fillId="2" borderId="20" xfId="0" applyFill="1" applyBorder="1"/>
    <xf numFmtId="4" fontId="0" fillId="3" borderId="0" xfId="0" applyNumberFormat="1" applyFill="1"/>
    <xf numFmtId="0" fontId="0" fillId="2" borderId="0" xfId="0" applyFill="1" applyAlignment="1">
      <alignment horizontal="center"/>
    </xf>
    <xf numFmtId="0" fontId="13" fillId="2" borderId="0" xfId="0" applyFont="1" applyFill="1"/>
    <xf numFmtId="2" fontId="0" fillId="2" borderId="0" xfId="0" applyNumberFormat="1" applyFill="1"/>
    <xf numFmtId="4" fontId="0" fillId="2" borderId="0" xfId="0" applyNumberFormat="1" applyFill="1"/>
    <xf numFmtId="0" fontId="5" fillId="2" borderId="0" xfId="0" applyFont="1" applyFill="1"/>
    <xf numFmtId="0" fontId="7" fillId="2" borderId="0" xfId="0" applyFont="1" applyFill="1" applyAlignment="1">
      <alignment vertical="center"/>
    </xf>
    <xf numFmtId="0" fontId="0" fillId="6" borderId="0" xfId="0" applyFill="1"/>
    <xf numFmtId="0" fontId="32" fillId="7" borderId="23" xfId="0" applyFont="1" applyFill="1" applyBorder="1"/>
    <xf numFmtId="0" fontId="21" fillId="6" borderId="0" xfId="0" applyFont="1" applyFill="1" applyAlignment="1">
      <alignment vertical="center"/>
    </xf>
    <xf numFmtId="0" fontId="0" fillId="6" borderId="0" xfId="0" applyFill="1" applyAlignment="1">
      <alignment horizontal="center" vertical="center"/>
    </xf>
    <xf numFmtId="0" fontId="14" fillId="6" borderId="0" xfId="0" applyFont="1" applyFill="1" applyAlignment="1">
      <alignment horizontal="center" vertical="center"/>
    </xf>
    <xf numFmtId="0" fontId="11" fillId="2" borderId="0" xfId="0" applyFont="1" applyFill="1" applyAlignment="1">
      <alignment horizontal="center" vertical="center" wrapText="1"/>
    </xf>
    <xf numFmtId="4" fontId="7" fillId="2" borderId="0" xfId="0" applyNumberFormat="1" applyFont="1" applyFill="1" applyAlignment="1">
      <alignment horizontal="center" vertical="center"/>
    </xf>
    <xf numFmtId="2" fontId="7" fillId="2" borderId="0" xfId="1" applyNumberFormat="1" applyFont="1" applyFill="1" applyBorder="1" applyAlignment="1">
      <alignment horizontal="center" vertical="center"/>
    </xf>
    <xf numFmtId="0" fontId="10" fillId="2" borderId="0" xfId="0" applyFont="1" applyFill="1" applyAlignment="1">
      <alignment vertical="center"/>
    </xf>
    <xf numFmtId="4" fontId="10" fillId="2" borderId="0" xfId="0" applyNumberFormat="1" applyFont="1" applyFill="1" applyAlignment="1">
      <alignment horizontal="center" vertical="center"/>
    </xf>
    <xf numFmtId="0" fontId="0" fillId="2" borderId="0" xfId="0" applyFill="1" applyAlignment="1">
      <alignment vertical="center"/>
    </xf>
    <xf numFmtId="0" fontId="21" fillId="2" borderId="0" xfId="0" applyFont="1" applyFill="1" applyAlignment="1">
      <alignment vertical="center"/>
    </xf>
    <xf numFmtId="14" fontId="13" fillId="2" borderId="0" xfId="0" applyNumberFormat="1" applyFont="1" applyFill="1"/>
    <xf numFmtId="0" fontId="14" fillId="2" borderId="0" xfId="0" applyFont="1" applyFill="1" applyAlignment="1">
      <alignment horizontal="center" vertical="center"/>
    </xf>
    <xf numFmtId="0" fontId="7" fillId="2" borderId="0" xfId="0" applyFont="1" applyFill="1" applyAlignment="1">
      <alignment horizontal="center" vertical="center"/>
    </xf>
    <xf numFmtId="0" fontId="14" fillId="2" borderId="0" xfId="0" applyFont="1" applyFill="1" applyAlignment="1">
      <alignment vertical="center"/>
    </xf>
    <xf numFmtId="0" fontId="13" fillId="2" borderId="0" xfId="0" applyFont="1" applyFill="1" applyAlignment="1">
      <alignment horizontal="center" vertical="center"/>
    </xf>
    <xf numFmtId="0" fontId="25" fillId="2" borderId="0" xfId="0" applyFont="1" applyFill="1"/>
    <xf numFmtId="0" fontId="14" fillId="2" borderId="0" xfId="0" applyFont="1" applyFill="1" applyAlignment="1">
      <alignment horizontal="center" vertical="center" wrapText="1"/>
    </xf>
    <xf numFmtId="0" fontId="0" fillId="2" borderId="0" xfId="0" applyFill="1" applyAlignment="1">
      <alignment horizontal="right" vertical="center"/>
    </xf>
    <xf numFmtId="0" fontId="0" fillId="2" borderId="0" xfId="0" applyFill="1" applyAlignment="1">
      <alignment horizontal="center" vertical="center"/>
    </xf>
    <xf numFmtId="4" fontId="0" fillId="2" borderId="0" xfId="0" applyNumberFormat="1" applyFill="1" applyAlignment="1">
      <alignment horizontal="center" vertical="center"/>
    </xf>
    <xf numFmtId="0" fontId="30" fillId="2" borderId="22" xfId="12" applyFill="1"/>
    <xf numFmtId="0" fontId="32" fillId="7" borderId="0" xfId="0" applyFont="1" applyFill="1" applyAlignment="1">
      <alignment wrapText="1"/>
    </xf>
    <xf numFmtId="0" fontId="21" fillId="2" borderId="14" xfId="0" applyFont="1" applyFill="1" applyBorder="1" applyAlignment="1">
      <alignment vertical="center"/>
    </xf>
    <xf numFmtId="0" fontId="21" fillId="2" borderId="18" xfId="0" applyFont="1" applyFill="1" applyBorder="1" applyAlignment="1">
      <alignment vertical="center"/>
    </xf>
    <xf numFmtId="0" fontId="22" fillId="2" borderId="19" xfId="0" applyFont="1" applyFill="1" applyBorder="1"/>
    <xf numFmtId="0" fontId="22" fillId="2" borderId="20" xfId="0" applyFont="1" applyFill="1" applyBorder="1"/>
    <xf numFmtId="0" fontId="0" fillId="2" borderId="26" xfId="0" applyFill="1" applyBorder="1"/>
    <xf numFmtId="0" fontId="29" fillId="2" borderId="21" xfId="11" applyFill="1"/>
    <xf numFmtId="0" fontId="34" fillId="2" borderId="25" xfId="13" applyFill="1"/>
    <xf numFmtId="0" fontId="34" fillId="2" borderId="0" xfId="14" applyFill="1" applyBorder="1"/>
    <xf numFmtId="0" fontId="20" fillId="6" borderId="2" xfId="0" applyFont="1" applyFill="1" applyBorder="1" applyAlignment="1">
      <alignment vertical="center"/>
    </xf>
    <xf numFmtId="0" fontId="20" fillId="6" borderId="3" xfId="0" applyFont="1" applyFill="1" applyBorder="1" applyAlignment="1">
      <alignment vertical="center"/>
    </xf>
    <xf numFmtId="0" fontId="21" fillId="6" borderId="5" xfId="0" applyFont="1" applyFill="1" applyBorder="1" applyAlignment="1">
      <alignment vertical="center"/>
    </xf>
    <xf numFmtId="0" fontId="21" fillId="6" borderId="0" xfId="0" applyFont="1" applyFill="1" applyAlignment="1">
      <alignment horizontal="center" vertical="center"/>
    </xf>
    <xf numFmtId="0" fontId="21" fillId="6" borderId="5" xfId="0" applyFont="1" applyFill="1" applyBorder="1" applyAlignment="1">
      <alignment horizontal="center" vertical="center"/>
    </xf>
    <xf numFmtId="0" fontId="0" fillId="6" borderId="5" xfId="0" applyFill="1" applyBorder="1"/>
    <xf numFmtId="14" fontId="13" fillId="6" borderId="0" xfId="0" applyNumberFormat="1" applyFont="1" applyFill="1"/>
    <xf numFmtId="0" fontId="8" fillId="6" borderId="0" xfId="0" applyFont="1" applyFill="1"/>
    <xf numFmtId="0" fontId="7" fillId="6" borderId="0" xfId="0" applyFont="1" applyFill="1" applyAlignment="1">
      <alignment horizontal="center" vertical="center"/>
    </xf>
    <xf numFmtId="0" fontId="13" fillId="6" borderId="0" xfId="0" applyFont="1" applyFill="1"/>
    <xf numFmtId="4" fontId="7" fillId="6" borderId="0" xfId="0" applyNumberFormat="1" applyFont="1" applyFill="1" applyAlignment="1">
      <alignment horizontal="center" vertical="center"/>
    </xf>
    <xf numFmtId="3" fontId="7" fillId="6" borderId="0" xfId="0" applyNumberFormat="1" applyFont="1" applyFill="1" applyAlignment="1">
      <alignment horizontal="center" vertical="center"/>
    </xf>
    <xf numFmtId="4" fontId="0" fillId="6" borderId="0" xfId="0" applyNumberFormat="1" applyFill="1"/>
    <xf numFmtId="0" fontId="0" fillId="6" borderId="0" xfId="0" applyFill="1" applyAlignment="1">
      <alignment vertical="center"/>
    </xf>
    <xf numFmtId="0" fontId="0" fillId="6" borderId="0" xfId="0" applyFill="1" applyAlignment="1">
      <alignment horizontal="right" vertical="center"/>
    </xf>
    <xf numFmtId="4" fontId="0" fillId="6" borderId="0" xfId="0" applyNumberFormat="1" applyFill="1" applyAlignment="1">
      <alignment horizontal="center" vertical="center"/>
    </xf>
    <xf numFmtId="0" fontId="21" fillId="2" borderId="0" xfId="0" applyFont="1" applyFill="1" applyAlignment="1">
      <alignment horizontal="center" vertical="center"/>
    </xf>
    <xf numFmtId="0" fontId="4" fillId="0" borderId="0" xfId="4"/>
    <xf numFmtId="0" fontId="21" fillId="2" borderId="14" xfId="0" applyFont="1" applyFill="1" applyBorder="1" applyAlignment="1">
      <alignment horizontal="center" vertical="center"/>
    </xf>
    <xf numFmtId="0" fontId="11" fillId="2" borderId="14" xfId="0" applyFont="1" applyFill="1" applyBorder="1" applyAlignment="1">
      <alignment horizontal="center" vertical="center" wrapText="1"/>
    </xf>
    <xf numFmtId="0" fontId="7" fillId="2" borderId="14" xfId="0" applyFont="1" applyFill="1" applyBorder="1" applyAlignment="1">
      <alignment horizontal="center" vertical="center"/>
    </xf>
    <xf numFmtId="4" fontId="0" fillId="2" borderId="14" xfId="0" applyNumberFormat="1" applyFill="1" applyBorder="1"/>
    <xf numFmtId="2" fontId="0" fillId="2" borderId="14" xfId="0" applyNumberFormat="1" applyFill="1" applyBorder="1" applyAlignment="1">
      <alignment horizontal="center" vertical="center"/>
    </xf>
    <xf numFmtId="4" fontId="10" fillId="2" borderId="14" xfId="0" applyNumberFormat="1" applyFont="1" applyFill="1" applyBorder="1" applyAlignment="1">
      <alignment horizontal="center" vertical="center"/>
    </xf>
    <xf numFmtId="14" fontId="13" fillId="2" borderId="14" xfId="0" applyNumberFormat="1" applyFont="1" applyFill="1" applyBorder="1"/>
    <xf numFmtId="0" fontId="14" fillId="2" borderId="14" xfId="0" applyFont="1" applyFill="1" applyBorder="1" applyAlignment="1">
      <alignment horizontal="center" vertical="center"/>
    </xf>
    <xf numFmtId="4" fontId="7" fillId="2" borderId="14" xfId="0" applyNumberFormat="1" applyFont="1" applyFill="1" applyBorder="1" applyAlignment="1">
      <alignment horizontal="center" vertical="center"/>
    </xf>
    <xf numFmtId="0" fontId="0" fillId="2" borderId="14" xfId="0" applyFill="1" applyBorder="1" applyAlignment="1">
      <alignment horizontal="center" vertical="center"/>
    </xf>
    <xf numFmtId="4" fontId="0" fillId="2" borderId="14" xfId="0" applyNumberFormat="1" applyFill="1" applyBorder="1" applyAlignment="1">
      <alignment horizontal="center" vertical="center"/>
    </xf>
    <xf numFmtId="0" fontId="35" fillId="6" borderId="0" xfId="0" applyFont="1" applyFill="1"/>
    <xf numFmtId="0" fontId="34" fillId="2" borderId="0" xfId="14" applyFill="1" applyBorder="1" applyAlignment="1">
      <alignment horizontal="left" vertical="top" wrapText="1"/>
    </xf>
    <xf numFmtId="0" fontId="40" fillId="2" borderId="0" xfId="14" applyFont="1" applyFill="1" applyBorder="1" applyAlignment="1">
      <alignment horizontal="left" vertical="top" wrapText="1"/>
    </xf>
    <xf numFmtId="0" fontId="40" fillId="2" borderId="0" xfId="13" applyFont="1" applyFill="1" applyBorder="1"/>
    <xf numFmtId="164" fontId="15" fillId="2" borderId="0" xfId="0" applyNumberFormat="1" applyFont="1" applyFill="1"/>
    <xf numFmtId="0" fontId="12" fillId="2" borderId="0" xfId="0" applyFont="1" applyFill="1"/>
    <xf numFmtId="164" fontId="31" fillId="2" borderId="0" xfId="0" applyNumberFormat="1" applyFont="1" applyFill="1"/>
    <xf numFmtId="0" fontId="41" fillId="2" borderId="11" xfId="0" applyFont="1" applyFill="1" applyBorder="1"/>
    <xf numFmtId="0" fontId="21" fillId="2" borderId="12" xfId="0" applyFont="1" applyFill="1" applyBorder="1" applyAlignment="1">
      <alignment horizontal="center" vertical="center"/>
    </xf>
    <xf numFmtId="0" fontId="21" fillId="2" borderId="13" xfId="0" applyFont="1" applyFill="1" applyBorder="1" applyAlignment="1">
      <alignment horizontal="center" vertical="center"/>
    </xf>
    <xf numFmtId="0" fontId="24" fillId="2" borderId="18" xfId="0" applyFont="1" applyFill="1" applyBorder="1"/>
    <xf numFmtId="0" fontId="16" fillId="2" borderId="20" xfId="0" applyFont="1" applyFill="1" applyBorder="1" applyAlignment="1">
      <alignment horizontal="center" vertical="center"/>
    </xf>
    <xf numFmtId="0" fontId="30" fillId="2" borderId="22" xfId="12" applyFill="1" applyAlignment="1">
      <alignment horizontal="left" vertical="center"/>
    </xf>
    <xf numFmtId="0" fontId="8" fillId="2" borderId="14" xfId="0" applyFont="1" applyFill="1" applyBorder="1"/>
    <xf numFmtId="0" fontId="8" fillId="2" borderId="18" xfId="0" applyFont="1" applyFill="1" applyBorder="1"/>
    <xf numFmtId="0" fontId="8" fillId="2" borderId="19" xfId="0" applyFont="1" applyFill="1" applyBorder="1"/>
    <xf numFmtId="0" fontId="8" fillId="2" borderId="20" xfId="0" applyFont="1" applyFill="1" applyBorder="1"/>
    <xf numFmtId="0" fontId="8" fillId="2" borderId="26" xfId="0" applyFont="1" applyFill="1" applyBorder="1"/>
    <xf numFmtId="0" fontId="42" fillId="2" borderId="0" xfId="0" applyFont="1" applyFill="1"/>
    <xf numFmtId="2" fontId="42" fillId="2" borderId="0" xfId="0" applyNumberFormat="1" applyFont="1" applyFill="1"/>
    <xf numFmtId="0" fontId="43" fillId="2" borderId="0" xfId="13" applyFont="1" applyFill="1" applyBorder="1"/>
    <xf numFmtId="0" fontId="30" fillId="2" borderId="22" xfId="12" applyFill="1" applyAlignment="1">
      <alignment horizontal="center" vertical="center" wrapText="1"/>
    </xf>
    <xf numFmtId="0" fontId="33" fillId="2" borderId="21" xfId="11" applyFont="1" applyFill="1" applyAlignment="1">
      <alignment horizontal="center" vertical="center"/>
    </xf>
    <xf numFmtId="164" fontId="0" fillId="2" borderId="24" xfId="10" applyFont="1" applyFill="1" applyBorder="1" applyAlignment="1">
      <alignment horizontal="center" vertical="center"/>
    </xf>
    <xf numFmtId="0" fontId="0" fillId="2" borderId="24" xfId="0" applyFill="1" applyBorder="1" applyAlignment="1">
      <alignment horizontal="right" vertical="center"/>
    </xf>
    <xf numFmtId="0" fontId="4" fillId="4" borderId="0" xfId="4" applyFill="1" applyAlignment="1">
      <alignment wrapText="1"/>
    </xf>
    <xf numFmtId="0" fontId="4" fillId="4" borderId="0" xfId="4" applyFill="1"/>
    <xf numFmtId="0" fontId="4" fillId="4" borderId="0" xfId="4" applyFill="1" applyAlignment="1">
      <alignment horizontal="center" vertical="center" wrapText="1"/>
    </xf>
    <xf numFmtId="0" fontId="0" fillId="4" borderId="0" xfId="0" applyFill="1"/>
    <xf numFmtId="4" fontId="0" fillId="4" borderId="0" xfId="0" applyNumberFormat="1" applyFill="1"/>
    <xf numFmtId="0" fontId="0" fillId="4" borderId="0" xfId="0" applyFill="1" applyAlignment="1">
      <alignment horizontal="left" indent="1"/>
    </xf>
    <xf numFmtId="0" fontId="0" fillId="4" borderId="0" xfId="0" applyFill="1" applyAlignment="1">
      <alignment horizontal="left"/>
    </xf>
    <xf numFmtId="0" fontId="26" fillId="4" borderId="0" xfId="0" applyFont="1" applyFill="1"/>
    <xf numFmtId="0" fontId="21" fillId="4" borderId="0" xfId="0" applyFont="1" applyFill="1" applyAlignment="1">
      <alignment vertical="center"/>
    </xf>
    <xf numFmtId="0" fontId="0" fillId="4" borderId="0" xfId="0" applyFill="1" applyAlignment="1">
      <alignment horizontal="center" vertical="center"/>
    </xf>
    <xf numFmtId="0" fontId="14" fillId="4" borderId="0" xfId="0" applyFont="1" applyFill="1" applyAlignment="1">
      <alignment horizontal="center" vertical="center"/>
    </xf>
    <xf numFmtId="0" fontId="0" fillId="4" borderId="0" xfId="0" applyFill="1" applyAlignment="1">
      <alignment horizontal="center" vertical="center" wrapText="1"/>
    </xf>
    <xf numFmtId="165" fontId="0" fillId="4" borderId="0" xfId="0" applyNumberFormat="1" applyFill="1" applyAlignment="1">
      <alignment horizontal="center" vertical="center"/>
    </xf>
    <xf numFmtId="0" fontId="16" fillId="4" borderId="0" xfId="0" applyFont="1" applyFill="1" applyAlignment="1">
      <alignment horizontal="center" vertical="center"/>
    </xf>
    <xf numFmtId="0" fontId="35" fillId="4" borderId="0" xfId="0" applyFont="1" applyFill="1"/>
    <xf numFmtId="0" fontId="8" fillId="4" borderId="0" xfId="0" applyFont="1" applyFill="1"/>
    <xf numFmtId="9" fontId="15" fillId="2" borderId="0" xfId="1" applyFont="1" applyFill="1" applyBorder="1"/>
    <xf numFmtId="0" fontId="8" fillId="2" borderId="0" xfId="0" applyFont="1" applyFill="1"/>
    <xf numFmtId="0" fontId="41" fillId="2" borderId="27" xfId="0" applyFont="1" applyFill="1" applyBorder="1"/>
    <xf numFmtId="0" fontId="8" fillId="2" borderId="28" xfId="0" applyFont="1" applyFill="1" applyBorder="1"/>
    <xf numFmtId="0" fontId="8" fillId="2" borderId="29" xfId="0" applyFont="1" applyFill="1" applyBorder="1"/>
    <xf numFmtId="167" fontId="0" fillId="2" borderId="0" xfId="0" applyNumberFormat="1" applyFill="1"/>
    <xf numFmtId="164" fontId="0" fillId="2" borderId="0" xfId="0" applyNumberFormat="1" applyFill="1"/>
    <xf numFmtId="0" fontId="42" fillId="2" borderId="18" xfId="0" applyFont="1" applyFill="1" applyBorder="1"/>
    <xf numFmtId="167" fontId="7" fillId="2" borderId="0" xfId="0" applyNumberFormat="1" applyFont="1" applyFill="1" applyAlignment="1">
      <alignment vertical="center"/>
    </xf>
    <xf numFmtId="1" fontId="0" fillId="2" borderId="0" xfId="0" applyNumberFormat="1" applyFill="1" applyAlignment="1">
      <alignment vertical="center"/>
    </xf>
    <xf numFmtId="49" fontId="30" fillId="2" borderId="31" xfId="12" applyNumberFormat="1" applyFill="1" applyBorder="1" applyAlignment="1">
      <alignment horizontal="center" vertical="center"/>
    </xf>
    <xf numFmtId="0" fontId="52" fillId="7" borderId="23" xfId="0" applyFont="1" applyFill="1" applyBorder="1"/>
    <xf numFmtId="164" fontId="23" fillId="2" borderId="24" xfId="10" applyFont="1" applyFill="1" applyBorder="1" applyAlignment="1">
      <alignment horizontal="center" vertical="center"/>
    </xf>
    <xf numFmtId="0" fontId="0" fillId="2" borderId="32" xfId="0" applyFill="1" applyBorder="1"/>
    <xf numFmtId="0" fontId="7" fillId="2" borderId="32" xfId="0" applyFont="1" applyFill="1" applyBorder="1" applyAlignment="1">
      <alignment horizontal="center" vertical="center"/>
    </xf>
    <xf numFmtId="0" fontId="51" fillId="2" borderId="25" xfId="13" applyFont="1" applyFill="1" applyAlignment="1">
      <alignment horizontal="left"/>
    </xf>
    <xf numFmtId="0" fontId="30" fillId="0" borderId="22" xfId="12" applyFill="1" applyAlignment="1">
      <alignment horizontal="center" vertical="center" wrapText="1"/>
    </xf>
    <xf numFmtId="0" fontId="4" fillId="9" borderId="0" xfId="4" applyFill="1" applyAlignment="1">
      <alignment wrapText="1"/>
    </xf>
    <xf numFmtId="0" fontId="4" fillId="9" borderId="0" xfId="4" applyFill="1" applyAlignment="1">
      <alignment vertical="center" wrapText="1"/>
    </xf>
    <xf numFmtId="0" fontId="4" fillId="9" borderId="0" xfId="4" applyFill="1" applyAlignment="1">
      <alignment horizontal="left" vertical="center" wrapText="1"/>
    </xf>
    <xf numFmtId="14" fontId="4" fillId="9" borderId="0" xfId="4" applyNumberFormat="1" applyFill="1" applyAlignment="1">
      <alignment horizontal="left" vertical="center" wrapText="1"/>
    </xf>
    <xf numFmtId="0" fontId="0" fillId="9" borderId="0" xfId="0" applyFill="1"/>
    <xf numFmtId="0" fontId="4" fillId="9" borderId="0" xfId="4" applyFill="1" applyAlignment="1">
      <alignment horizontal="center" vertical="center" wrapText="1"/>
    </xf>
    <xf numFmtId="0" fontId="4" fillId="9" borderId="0" xfId="4" applyFill="1"/>
    <xf numFmtId="0" fontId="48" fillId="9" borderId="0" xfId="0" applyFont="1" applyFill="1" applyAlignment="1">
      <alignment vertical="center"/>
    </xf>
    <xf numFmtId="0" fontId="4" fillId="9" borderId="0" xfId="4" applyFill="1" applyAlignment="1">
      <alignment horizontal="left" vertical="center"/>
    </xf>
    <xf numFmtId="0" fontId="4" fillId="9" borderId="0" xfId="4" applyFill="1" applyAlignment="1">
      <alignment vertical="center"/>
    </xf>
    <xf numFmtId="0" fontId="2" fillId="9" borderId="0" xfId="4" applyFont="1" applyFill="1" applyAlignment="1">
      <alignment vertical="center"/>
    </xf>
    <xf numFmtId="14" fontId="4" fillId="9" borderId="0" xfId="4" applyNumberFormat="1" applyFill="1" applyAlignment="1">
      <alignment horizontal="right" vertical="center"/>
    </xf>
    <xf numFmtId="4" fontId="0" fillId="9" borderId="0" xfId="0" applyNumberFormat="1" applyFill="1"/>
    <xf numFmtId="0" fontId="35" fillId="9" borderId="0" xfId="0" applyFont="1" applyFill="1"/>
    <xf numFmtId="49" fontId="46" fillId="2" borderId="31" xfId="12" applyNumberFormat="1" applyFont="1" applyFill="1" applyBorder="1" applyAlignment="1">
      <alignment horizontal="center" vertical="center"/>
    </xf>
    <xf numFmtId="14" fontId="13" fillId="2" borderId="0" xfId="0" applyNumberFormat="1" applyFont="1" applyFill="1" applyAlignment="1">
      <alignment horizontal="center" vertical="center"/>
    </xf>
    <xf numFmtId="2" fontId="13" fillId="2" borderId="0" xfId="0" applyNumberFormat="1" applyFont="1" applyFill="1"/>
    <xf numFmtId="0" fontId="0" fillId="8" borderId="0" xfId="0" applyFill="1" applyAlignment="1">
      <alignment horizontal="right" vertical="center"/>
    </xf>
    <xf numFmtId="167" fontId="0" fillId="8" borderId="0" xfId="10" applyNumberFormat="1" applyFont="1" applyFill="1" applyBorder="1" applyAlignment="1">
      <alignment horizontal="center" vertical="center"/>
    </xf>
    <xf numFmtId="167" fontId="23" fillId="8" borderId="0" xfId="10" applyNumberFormat="1" applyFont="1" applyFill="1" applyBorder="1" applyAlignment="1">
      <alignment horizontal="center" vertical="center"/>
    </xf>
    <xf numFmtId="9" fontId="0" fillId="8" borderId="0" xfId="1" applyFont="1" applyFill="1" applyBorder="1"/>
    <xf numFmtId="167" fontId="0" fillId="8" borderId="0" xfId="10" applyNumberFormat="1" applyFont="1" applyFill="1" applyBorder="1"/>
    <xf numFmtId="0" fontId="20" fillId="9" borderId="0" xfId="0" applyFont="1" applyFill="1" applyAlignment="1">
      <alignment vertical="center"/>
    </xf>
    <xf numFmtId="0" fontId="21" fillId="9" borderId="0" xfId="0" applyFont="1" applyFill="1" applyAlignment="1">
      <alignment vertical="center"/>
    </xf>
    <xf numFmtId="0" fontId="21" fillId="9" borderId="0" xfId="0" applyFont="1" applyFill="1" applyAlignment="1">
      <alignment horizontal="center" vertical="center"/>
    </xf>
    <xf numFmtId="14" fontId="13" fillId="9" borderId="0" xfId="0" applyNumberFormat="1" applyFont="1" applyFill="1"/>
    <xf numFmtId="0" fontId="14" fillId="9" borderId="0" xfId="0" applyFont="1" applyFill="1" applyAlignment="1">
      <alignment horizontal="center" vertical="center"/>
    </xf>
    <xf numFmtId="0" fontId="7" fillId="9" borderId="0" xfId="0" applyFont="1" applyFill="1" applyAlignment="1">
      <alignment horizontal="center" vertical="center"/>
    </xf>
    <xf numFmtId="4" fontId="7" fillId="9" borderId="0" xfId="0" applyNumberFormat="1" applyFont="1" applyFill="1" applyAlignment="1">
      <alignment horizontal="center" vertical="center"/>
    </xf>
    <xf numFmtId="0" fontId="37" fillId="9" borderId="0" xfId="0" applyFont="1" applyFill="1" applyAlignment="1">
      <alignment vertical="center"/>
    </xf>
    <xf numFmtId="0" fontId="38" fillId="9" borderId="0" xfId="0" applyFont="1" applyFill="1" applyAlignment="1">
      <alignment horizontal="center" vertical="center"/>
    </xf>
    <xf numFmtId="165" fontId="35" fillId="9" borderId="0" xfId="0" applyNumberFormat="1" applyFont="1" applyFill="1" applyAlignment="1">
      <alignment horizontal="center" vertical="center"/>
    </xf>
    <xf numFmtId="0" fontId="35" fillId="9" borderId="6" xfId="0" applyFont="1" applyFill="1" applyBorder="1"/>
    <xf numFmtId="0" fontId="32" fillId="7" borderId="0" xfId="0" applyFont="1" applyFill="1" applyAlignment="1">
      <alignment vertical="center" wrapText="1"/>
    </xf>
    <xf numFmtId="0" fontId="0" fillId="9" borderId="1" xfId="0" applyFill="1" applyBorder="1"/>
    <xf numFmtId="0" fontId="0" fillId="9" borderId="1" xfId="0" applyFill="1" applyBorder="1" applyAlignment="1">
      <alignment horizontal="center"/>
    </xf>
    <xf numFmtId="0" fontId="8" fillId="9" borderId="0" xfId="0" applyFont="1" applyFill="1"/>
    <xf numFmtId="14" fontId="4" fillId="9" borderId="0" xfId="4" applyNumberFormat="1" applyFill="1" applyAlignment="1">
      <alignment horizontal="right" wrapText="1"/>
    </xf>
    <xf numFmtId="0" fontId="4" fillId="4" borderId="0" xfId="4" applyFill="1" applyAlignment="1">
      <alignment vertical="center" wrapText="1"/>
    </xf>
    <xf numFmtId="14" fontId="4" fillId="4" borderId="0" xfId="4" applyNumberFormat="1" applyFill="1" applyAlignment="1">
      <alignment horizontal="right" vertical="center" wrapText="1"/>
    </xf>
    <xf numFmtId="0" fontId="4" fillId="4" borderId="0" xfId="4" applyFill="1" applyAlignment="1">
      <alignment horizontal="left" vertical="center" wrapText="1"/>
    </xf>
    <xf numFmtId="14" fontId="4" fillId="4" borderId="0" xfId="4" applyNumberFormat="1" applyFill="1" applyAlignment="1">
      <alignment horizontal="center" vertical="center" wrapText="1"/>
    </xf>
    <xf numFmtId="14" fontId="4" fillId="4" borderId="0" xfId="4" applyNumberFormat="1" applyFill="1" applyAlignment="1">
      <alignment vertical="center" wrapText="1"/>
    </xf>
    <xf numFmtId="0" fontId="46" fillId="2" borderId="31" xfId="12" applyNumberFormat="1" applyFont="1" applyFill="1" applyBorder="1" applyAlignment="1">
      <alignment horizontal="center" vertical="center"/>
    </xf>
    <xf numFmtId="0" fontId="35" fillId="9" borderId="5" xfId="0" applyFont="1" applyFill="1" applyBorder="1"/>
    <xf numFmtId="4" fontId="35" fillId="9" borderId="0" xfId="0" applyNumberFormat="1" applyFont="1" applyFill="1"/>
    <xf numFmtId="0" fontId="36" fillId="9" borderId="0" xfId="0" applyFont="1" applyFill="1"/>
    <xf numFmtId="0" fontId="37" fillId="9" borderId="5" xfId="0" applyFont="1" applyFill="1" applyBorder="1" applyAlignment="1">
      <alignment vertical="center"/>
    </xf>
    <xf numFmtId="0" fontId="35" fillId="9" borderId="0" xfId="0" applyFont="1" applyFill="1" applyAlignment="1">
      <alignment horizontal="center" vertical="center"/>
    </xf>
    <xf numFmtId="0" fontId="38" fillId="9" borderId="0" xfId="0" applyFont="1" applyFill="1" applyAlignment="1">
      <alignment horizontal="center" vertical="center" wrapText="1"/>
    </xf>
    <xf numFmtId="0" fontId="35" fillId="9" borderId="0" xfId="0" applyFont="1" applyFill="1" applyAlignment="1">
      <alignment horizontal="center" vertical="center" wrapText="1"/>
    </xf>
    <xf numFmtId="1" fontId="35" fillId="9" borderId="0" xfId="0" applyNumberFormat="1" applyFont="1" applyFill="1" applyAlignment="1">
      <alignment horizontal="center" vertical="center"/>
    </xf>
    <xf numFmtId="3" fontId="35" fillId="9" borderId="0" xfId="0" applyNumberFormat="1" applyFont="1" applyFill="1" applyAlignment="1">
      <alignment horizontal="center" vertical="center"/>
    </xf>
    <xf numFmtId="166" fontId="35" fillId="9" borderId="0" xfId="0" applyNumberFormat="1" applyFont="1" applyFill="1" applyAlignment="1">
      <alignment horizontal="center" vertical="center"/>
    </xf>
    <xf numFmtId="0" fontId="35" fillId="9" borderId="4" xfId="0" applyFont="1" applyFill="1" applyBorder="1"/>
    <xf numFmtId="0" fontId="35" fillId="9" borderId="10" xfId="0" applyFont="1" applyFill="1" applyBorder="1"/>
    <xf numFmtId="0" fontId="55" fillId="2" borderId="18" xfId="0" applyFont="1" applyFill="1" applyBorder="1"/>
    <xf numFmtId="0" fontId="30" fillId="2" borderId="22" xfId="12" applyFill="1" applyAlignment="1">
      <alignment horizontal="right" vertical="center"/>
    </xf>
    <xf numFmtId="0" fontId="29" fillId="2" borderId="33" xfId="11" applyFill="1" applyBorder="1" applyAlignment="1">
      <alignment horizontal="left" vertical="center" wrapText="1"/>
    </xf>
    <xf numFmtId="168" fontId="49" fillId="2" borderId="25" xfId="10" applyNumberFormat="1" applyFont="1" applyFill="1" applyBorder="1" applyAlignment="1">
      <alignment horizontal="right" vertical="center"/>
    </xf>
    <xf numFmtId="168" fontId="30" fillId="2" borderId="22" xfId="10" applyNumberFormat="1" applyFont="1" applyFill="1" applyBorder="1" applyAlignment="1">
      <alignment horizontal="right" vertical="center"/>
    </xf>
    <xf numFmtId="0" fontId="56" fillId="12" borderId="34" xfId="0" applyFont="1" applyFill="1" applyBorder="1"/>
    <xf numFmtId="0" fontId="56" fillId="12" borderId="34" xfId="0" applyFont="1" applyFill="1" applyBorder="1" applyAlignment="1">
      <alignment horizontal="right"/>
    </xf>
    <xf numFmtId="0" fontId="56" fillId="0" borderId="0" xfId="0" applyFont="1"/>
    <xf numFmtId="168" fontId="56" fillId="12" borderId="34" xfId="10" applyNumberFormat="1" applyFont="1" applyFill="1" applyBorder="1" applyAlignment="1">
      <alignment horizontal="right"/>
    </xf>
    <xf numFmtId="0" fontId="49" fillId="2" borderId="25" xfId="10" applyNumberFormat="1" applyFont="1" applyFill="1" applyBorder="1" applyAlignment="1">
      <alignment horizontal="right" vertical="center"/>
    </xf>
    <xf numFmtId="0" fontId="15" fillId="2" borderId="0" xfId="0" applyFont="1" applyFill="1"/>
    <xf numFmtId="0" fontId="16" fillId="2" borderId="0" xfId="0" applyFont="1" applyFill="1" applyAlignment="1">
      <alignment vertical="center"/>
    </xf>
    <xf numFmtId="167" fontId="4" fillId="9" borderId="0" xfId="10" applyNumberFormat="1" applyFont="1" applyFill="1" applyAlignment="1">
      <alignment horizontal="right" wrapText="1"/>
    </xf>
    <xf numFmtId="167" fontId="4" fillId="9" borderId="0" xfId="10" applyNumberFormat="1" applyFont="1" applyFill="1" applyAlignment="1">
      <alignment horizontal="right" vertical="center"/>
    </xf>
    <xf numFmtId="167" fontId="4" fillId="4" borderId="0" xfId="10" applyNumberFormat="1" applyFont="1" applyFill="1" applyAlignment="1">
      <alignment horizontal="right" vertical="center" wrapText="1"/>
    </xf>
    <xf numFmtId="0" fontId="58" fillId="2" borderId="0" xfId="0" applyFont="1" applyFill="1"/>
    <xf numFmtId="14" fontId="58" fillId="2" borderId="0" xfId="0" applyNumberFormat="1" applyFont="1" applyFill="1"/>
    <xf numFmtId="0" fontId="58" fillId="2" borderId="14" xfId="0" applyFont="1" applyFill="1" applyBorder="1"/>
    <xf numFmtId="0" fontId="59" fillId="2" borderId="0" xfId="0" applyFont="1" applyFill="1" applyAlignment="1">
      <alignment horizontal="center" vertical="center"/>
    </xf>
    <xf numFmtId="0" fontId="59" fillId="2" borderId="14" xfId="0" applyFont="1" applyFill="1" applyBorder="1" applyAlignment="1">
      <alignment horizontal="center" vertical="center"/>
    </xf>
    <xf numFmtId="0" fontId="13" fillId="2" borderId="18" xfId="0" applyFont="1" applyFill="1" applyBorder="1" applyAlignment="1">
      <alignment wrapText="1"/>
    </xf>
    <xf numFmtId="2" fontId="13" fillId="2" borderId="18" xfId="0" applyNumberFormat="1" applyFont="1" applyFill="1" applyBorder="1"/>
    <xf numFmtId="0" fontId="13" fillId="2" borderId="18" xfId="0" applyFont="1" applyFill="1" applyBorder="1"/>
    <xf numFmtId="0" fontId="29" fillId="2" borderId="0" xfId="11" applyFill="1" applyBorder="1"/>
    <xf numFmtId="0" fontId="51" fillId="2" borderId="36" xfId="12" applyFont="1" applyFill="1" applyBorder="1" applyAlignment="1">
      <alignment horizontal="center" vertical="center"/>
    </xf>
    <xf numFmtId="0" fontId="60" fillId="2" borderId="0" xfId="0" applyFont="1" applyFill="1"/>
    <xf numFmtId="0" fontId="48" fillId="0" borderId="36" xfId="0" applyFont="1" applyBorder="1"/>
    <xf numFmtId="0" fontId="61" fillId="2" borderId="0" xfId="0" applyFont="1" applyFill="1"/>
    <xf numFmtId="0" fontId="61" fillId="2" borderId="0" xfId="4" applyFont="1" applyFill="1"/>
    <xf numFmtId="14" fontId="61" fillId="2" borderId="0" xfId="0" applyNumberFormat="1" applyFont="1" applyFill="1"/>
    <xf numFmtId="0" fontId="62" fillId="2" borderId="0" xfId="0" applyFont="1" applyFill="1" applyAlignment="1">
      <alignment horizontal="center" vertical="center"/>
    </xf>
    <xf numFmtId="2" fontId="0" fillId="2" borderId="0" xfId="0" applyNumberFormat="1" applyFill="1" applyAlignment="1">
      <alignment horizontal="right" vertical="center"/>
    </xf>
    <xf numFmtId="0" fontId="13" fillId="9" borderId="0" xfId="0" applyFont="1" applyFill="1"/>
    <xf numFmtId="0" fontId="63" fillId="2" borderId="0" xfId="0" applyFont="1" applyFill="1" applyAlignment="1">
      <alignment horizontal="center" vertical="center"/>
    </xf>
    <xf numFmtId="0" fontId="13" fillId="2" borderId="14" xfId="0" applyFont="1" applyFill="1" applyBorder="1"/>
    <xf numFmtId="0" fontId="13" fillId="3" borderId="0" xfId="0" applyFont="1" applyFill="1"/>
    <xf numFmtId="0" fontId="13" fillId="6" borderId="5" xfId="0" applyFont="1" applyFill="1" applyBorder="1"/>
    <xf numFmtId="0" fontId="63" fillId="2" borderId="14" xfId="0" applyFont="1" applyFill="1" applyBorder="1" applyAlignment="1">
      <alignment horizontal="center" vertical="center"/>
    </xf>
    <xf numFmtId="0" fontId="63" fillId="9" borderId="0" xfId="0" applyFont="1" applyFill="1" applyAlignment="1">
      <alignment horizontal="center" vertical="center"/>
    </xf>
    <xf numFmtId="0" fontId="63" fillId="6" borderId="0" xfId="0" applyFont="1" applyFill="1" applyAlignment="1">
      <alignment horizontal="center" vertical="center"/>
    </xf>
    <xf numFmtId="0" fontId="45" fillId="2" borderId="0" xfId="0" applyFont="1" applyFill="1" applyAlignment="1">
      <alignment horizontal="center" vertical="center"/>
    </xf>
    <xf numFmtId="0" fontId="65" fillId="8" borderId="0" xfId="0" applyFont="1" applyFill="1"/>
    <xf numFmtId="0" fontId="66" fillId="8" borderId="0" xfId="0" applyFont="1" applyFill="1" applyAlignment="1">
      <alignment horizontal="right"/>
    </xf>
    <xf numFmtId="167" fontId="66" fillId="10" borderId="0" xfId="10" applyNumberFormat="1" applyFont="1" applyFill="1" applyBorder="1"/>
    <xf numFmtId="0" fontId="66" fillId="8" borderId="0" xfId="0" applyFont="1" applyFill="1" applyAlignment="1">
      <alignment horizontal="center"/>
    </xf>
    <xf numFmtId="0" fontId="66" fillId="8" borderId="0" xfId="0" applyFont="1" applyFill="1"/>
    <xf numFmtId="0" fontId="0" fillId="13" borderId="0" xfId="0" applyFill="1"/>
    <xf numFmtId="0" fontId="13" fillId="14" borderId="0" xfId="0" applyFont="1" applyFill="1"/>
    <xf numFmtId="0" fontId="0" fillId="14" borderId="0" xfId="0" applyFill="1"/>
    <xf numFmtId="1" fontId="0" fillId="8" borderId="0" xfId="10" applyNumberFormat="1" applyFont="1" applyFill="1" applyBorder="1" applyAlignment="1">
      <alignment horizontal="center" vertical="center"/>
    </xf>
    <xf numFmtId="1" fontId="31" fillId="8" borderId="0" xfId="10" applyNumberFormat="1" applyFont="1" applyFill="1" applyBorder="1" applyAlignment="1">
      <alignment horizontal="center" vertical="center"/>
    </xf>
    <xf numFmtId="1" fontId="0" fillId="2" borderId="24" xfId="10" applyNumberFormat="1" applyFont="1" applyFill="1" applyBorder="1" applyAlignment="1">
      <alignment horizontal="center" vertical="center"/>
    </xf>
    <xf numFmtId="1" fontId="31" fillId="2" borderId="24" xfId="10" applyNumberFormat="1" applyFont="1" applyFill="1" applyBorder="1" applyAlignment="1">
      <alignment horizontal="center" vertical="center"/>
    </xf>
    <xf numFmtId="0" fontId="64" fillId="2" borderId="0" xfId="0" applyFont="1" applyFill="1"/>
    <xf numFmtId="0" fontId="47" fillId="2" borderId="0" xfId="0" applyFont="1" applyFill="1" applyAlignment="1">
      <alignment horizontal="right"/>
    </xf>
    <xf numFmtId="167" fontId="47" fillId="2" borderId="0" xfId="10" applyNumberFormat="1" applyFont="1" applyFill="1" applyBorder="1"/>
    <xf numFmtId="0" fontId="47" fillId="2" borderId="0" xfId="0" applyFont="1" applyFill="1" applyAlignment="1">
      <alignment horizontal="center"/>
    </xf>
    <xf numFmtId="0" fontId="47" fillId="2" borderId="0" xfId="0" applyFont="1" applyFill="1"/>
    <xf numFmtId="168" fontId="0" fillId="2" borderId="0" xfId="0" applyNumberFormat="1" applyFill="1"/>
    <xf numFmtId="4" fontId="0" fillId="9" borderId="0" xfId="0" applyNumberFormat="1" applyFill="1" applyAlignment="1">
      <alignment horizontal="right"/>
    </xf>
    <xf numFmtId="0" fontId="29" fillId="2" borderId="21" xfId="11" applyFill="1" applyAlignment="1">
      <alignment horizontal="center"/>
    </xf>
    <xf numFmtId="0" fontId="29" fillId="2" borderId="0" xfId="11" applyFill="1" applyBorder="1" applyAlignment="1"/>
    <xf numFmtId="0" fontId="0" fillId="8" borderId="0" xfId="0" applyFill="1" applyAlignment="1">
      <alignment horizontal="center" vertical="center"/>
    </xf>
    <xf numFmtId="2" fontId="0" fillId="2" borderId="24" xfId="0" applyNumberFormat="1" applyFill="1" applyBorder="1" applyAlignment="1">
      <alignment horizontal="center" vertical="center"/>
    </xf>
    <xf numFmtId="169" fontId="0" fillId="0" borderId="0" xfId="0" applyNumberFormat="1"/>
    <xf numFmtId="169" fontId="4" fillId="9" borderId="0" xfId="4" applyNumberFormat="1" applyFill="1" applyAlignment="1">
      <alignment horizontal="left" vertical="center" wrapText="1"/>
    </xf>
    <xf numFmtId="169" fontId="4" fillId="4" borderId="0" xfId="4" applyNumberFormat="1" applyFill="1" applyAlignment="1">
      <alignment vertical="center" wrapText="1"/>
    </xf>
    <xf numFmtId="167" fontId="57" fillId="5" borderId="35" xfId="10" applyNumberFormat="1" applyFont="1" applyFill="1" applyBorder="1" applyAlignment="1">
      <alignment horizontal="center" vertical="center" wrapText="1"/>
    </xf>
    <xf numFmtId="169" fontId="4" fillId="9" borderId="0" xfId="4" applyNumberFormat="1" applyFill="1" applyAlignment="1">
      <alignment horizontal="right" wrapText="1"/>
    </xf>
    <xf numFmtId="169" fontId="4" fillId="9" borderId="0" xfId="4" applyNumberFormat="1" applyFill="1" applyAlignment="1">
      <alignment horizontal="right" vertical="center"/>
    </xf>
    <xf numFmtId="169" fontId="4" fillId="4" borderId="0" xfId="4" applyNumberFormat="1" applyFill="1" applyAlignment="1">
      <alignment horizontal="right" vertical="center" wrapText="1"/>
    </xf>
    <xf numFmtId="169" fontId="4" fillId="4" borderId="0" xfId="4" applyNumberFormat="1" applyFill="1" applyAlignment="1">
      <alignment horizontal="center" vertical="center" wrapText="1"/>
    </xf>
    <xf numFmtId="4" fontId="0" fillId="0" borderId="0" xfId="0" applyNumberFormat="1"/>
    <xf numFmtId="0" fontId="57" fillId="5" borderId="35" xfId="15" applyFont="1" applyFill="1" applyBorder="1" applyAlignment="1">
      <alignment horizontal="center" vertical="center" wrapText="1"/>
    </xf>
    <xf numFmtId="14" fontId="57" fillId="5" borderId="35" xfId="15" applyNumberFormat="1" applyFont="1" applyFill="1" applyBorder="1" applyAlignment="1">
      <alignment horizontal="center" vertical="center" wrapText="1"/>
    </xf>
    <xf numFmtId="0" fontId="57" fillId="5" borderId="39" xfId="15" applyFont="1" applyFill="1" applyBorder="1" applyAlignment="1">
      <alignment horizontal="center" vertical="center" wrapText="1"/>
    </xf>
    <xf numFmtId="1" fontId="57" fillId="5" borderId="35" xfId="10" applyNumberFormat="1" applyFont="1" applyFill="1" applyBorder="1" applyAlignment="1">
      <alignment horizontal="center" vertical="center" wrapText="1"/>
    </xf>
    <xf numFmtId="0" fontId="67" fillId="2" borderId="0" xfId="13" applyFont="1" applyFill="1" applyBorder="1"/>
    <xf numFmtId="0" fontId="67" fillId="2" borderId="0" xfId="14" applyFont="1" applyFill="1" applyBorder="1" applyAlignment="1">
      <alignment horizontal="left" vertical="top" wrapText="1"/>
    </xf>
    <xf numFmtId="0" fontId="44" fillId="14" borderId="21" xfId="11" applyFont="1" applyFill="1" applyAlignment="1">
      <alignment horizontal="center" vertical="center"/>
    </xf>
    <xf numFmtId="0" fontId="45" fillId="14" borderId="30" xfId="12" applyFont="1" applyFill="1" applyBorder="1" applyAlignment="1">
      <alignment horizontal="center"/>
    </xf>
    <xf numFmtId="0" fontId="54" fillId="11" borderId="0" xfId="0" applyFont="1" applyFill="1" applyAlignment="1">
      <alignment horizontal="center" vertical="center"/>
    </xf>
    <xf numFmtId="0" fontId="53" fillId="9" borderId="0" xfId="4" applyFont="1" applyFill="1" applyAlignment="1">
      <alignment horizontal="center" vertical="center" wrapText="1"/>
    </xf>
    <xf numFmtId="0" fontId="39" fillId="9" borderId="7" xfId="0" applyFont="1" applyFill="1" applyBorder="1" applyAlignment="1">
      <alignment horizontal="center" vertical="center"/>
    </xf>
    <xf numFmtId="0" fontId="39" fillId="9" borderId="8" xfId="0" applyFont="1" applyFill="1" applyBorder="1" applyAlignment="1">
      <alignment horizontal="center" vertical="center"/>
    </xf>
    <xf numFmtId="0" fontId="39" fillId="9" borderId="9" xfId="0" applyFont="1" applyFill="1" applyBorder="1" applyAlignment="1">
      <alignment horizontal="center" vertical="center"/>
    </xf>
    <xf numFmtId="0" fontId="20" fillId="5" borderId="0" xfId="0" applyFont="1" applyFill="1" applyAlignment="1">
      <alignment horizontal="center" vertical="center"/>
    </xf>
    <xf numFmtId="0" fontId="21" fillId="8" borderId="0" xfId="0" applyFont="1" applyFill="1" applyAlignment="1">
      <alignment horizontal="center" vertical="center"/>
    </xf>
    <xf numFmtId="0" fontId="41" fillId="2" borderId="11" xfId="0" applyFont="1" applyFill="1" applyBorder="1" applyAlignment="1">
      <alignment horizontal="center"/>
    </xf>
    <xf numFmtId="0" fontId="41" fillId="2" borderId="12" xfId="0" applyFont="1" applyFill="1" applyBorder="1" applyAlignment="1">
      <alignment horizontal="center"/>
    </xf>
    <xf numFmtId="0" fontId="41" fillId="2" borderId="13" xfId="0" applyFont="1" applyFill="1" applyBorder="1" applyAlignment="1">
      <alignment horizontal="center"/>
    </xf>
    <xf numFmtId="0" fontId="29" fillId="2" borderId="0" xfId="11" applyFill="1" applyBorder="1" applyAlignment="1">
      <alignment horizontal="center"/>
    </xf>
    <xf numFmtId="0" fontId="33" fillId="2" borderId="0" xfId="11" applyFont="1" applyFill="1" applyBorder="1" applyAlignment="1">
      <alignment horizontal="center" wrapText="1"/>
    </xf>
    <xf numFmtId="0" fontId="33" fillId="2" borderId="21" xfId="11" applyFont="1" applyFill="1" applyAlignment="1">
      <alignment horizontal="center" wrapText="1"/>
    </xf>
    <xf numFmtId="0" fontId="51" fillId="2" borderId="37" xfId="13" applyFont="1" applyFill="1" applyBorder="1" applyAlignment="1">
      <alignment horizontal="center" wrapText="1"/>
    </xf>
    <xf numFmtId="0" fontId="51" fillId="2" borderId="38" xfId="13" applyFont="1" applyFill="1" applyBorder="1" applyAlignment="1">
      <alignment horizontal="center" wrapText="1"/>
    </xf>
    <xf numFmtId="0" fontId="41" fillId="2" borderId="11" xfId="0" applyFont="1" applyFill="1" applyBorder="1" applyAlignment="1">
      <alignment horizontal="center" vertical="center"/>
    </xf>
    <xf numFmtId="0" fontId="41" fillId="2" borderId="12" xfId="0" applyFont="1" applyFill="1" applyBorder="1" applyAlignment="1">
      <alignment horizontal="center" vertical="center"/>
    </xf>
    <xf numFmtId="0" fontId="41" fillId="2" borderId="13" xfId="0" applyFont="1" applyFill="1" applyBorder="1" applyAlignment="1">
      <alignment horizontal="center" vertical="center"/>
    </xf>
    <xf numFmtId="0" fontId="20" fillId="5" borderId="15" xfId="0" applyFont="1" applyFill="1" applyBorder="1" applyAlignment="1">
      <alignment horizontal="center" vertical="center"/>
    </xf>
    <xf numFmtId="0" fontId="20" fillId="5" borderId="16" xfId="0" applyFont="1" applyFill="1" applyBorder="1" applyAlignment="1">
      <alignment horizontal="center" vertical="center"/>
    </xf>
    <xf numFmtId="0" fontId="20" fillId="5" borderId="17" xfId="0" applyFont="1" applyFill="1" applyBorder="1" applyAlignment="1">
      <alignment horizontal="center" vertical="center"/>
    </xf>
    <xf numFmtId="0" fontId="27" fillId="8" borderId="18" xfId="0" applyFont="1" applyFill="1" applyBorder="1" applyAlignment="1">
      <alignment horizontal="center" vertical="center"/>
    </xf>
    <xf numFmtId="0" fontId="27" fillId="8" borderId="0" xfId="0" applyFont="1" applyFill="1" applyAlignment="1">
      <alignment horizontal="center" vertical="center"/>
    </xf>
    <xf numFmtId="0" fontId="27" fillId="8" borderId="14" xfId="0" applyFont="1" applyFill="1" applyBorder="1" applyAlignment="1">
      <alignment horizontal="center" vertical="center"/>
    </xf>
    <xf numFmtId="0" fontId="9" fillId="5" borderId="15" xfId="0" applyFont="1" applyFill="1" applyBorder="1" applyAlignment="1">
      <alignment horizontal="center" vertical="center"/>
    </xf>
    <xf numFmtId="0" fontId="9" fillId="5" borderId="16" xfId="0" applyFont="1" applyFill="1" applyBorder="1" applyAlignment="1">
      <alignment horizontal="center" vertical="center"/>
    </xf>
    <xf numFmtId="0" fontId="9" fillId="5" borderId="17" xfId="0" applyFont="1" applyFill="1" applyBorder="1" applyAlignment="1">
      <alignment horizontal="center" vertical="center"/>
    </xf>
    <xf numFmtId="0" fontId="21" fillId="8" borderId="18" xfId="0" applyFont="1" applyFill="1" applyBorder="1" applyAlignment="1">
      <alignment horizontal="center"/>
    </xf>
    <xf numFmtId="0" fontId="21" fillId="8" borderId="0" xfId="0" applyFont="1" applyFill="1" applyAlignment="1">
      <alignment horizontal="center"/>
    </xf>
    <xf numFmtId="0" fontId="21" fillId="8" borderId="14" xfId="0" applyFont="1" applyFill="1" applyBorder="1" applyAlignment="1">
      <alignment horizontal="center"/>
    </xf>
  </cellXfs>
  <cellStyles count="16">
    <cellStyle name="Dziesiętny" xfId="10" builtinId="3"/>
    <cellStyle name="Nagłówek 1" xfId="11" builtinId="16"/>
    <cellStyle name="Nagłówek 2" xfId="12" builtinId="17"/>
    <cellStyle name="Nagłówek 3" xfId="13" builtinId="18"/>
    <cellStyle name="Nagłówek 4" xfId="14" builtinId="19"/>
    <cellStyle name="Normalny" xfId="0" builtinId="0"/>
    <cellStyle name="Normalny 2" xfId="4" xr:uid="{00000000-0005-0000-0000-000006000000}"/>
    <cellStyle name="Normalny 2 2" xfId="6" xr:uid="{00000000-0005-0000-0000-000007000000}"/>
    <cellStyle name="Normalny 2 4" xfId="15" xr:uid="{7007E411-C9C7-4101-9CB0-7BBC5E55266E}"/>
    <cellStyle name="Normalny 3" xfId="2" xr:uid="{00000000-0005-0000-0000-000008000000}"/>
    <cellStyle name="Normalny 3 2" xfId="5" xr:uid="{00000000-0005-0000-0000-000009000000}"/>
    <cellStyle name="Normalny 4" xfId="7" xr:uid="{00000000-0005-0000-0000-00000A000000}"/>
    <cellStyle name="Procentowy" xfId="1" builtinId="5"/>
    <cellStyle name="Procentowy 2" xfId="8" xr:uid="{00000000-0005-0000-0000-00000C000000}"/>
    <cellStyle name="Walutowy 2" xfId="3" xr:uid="{00000000-0005-0000-0000-00000D000000}"/>
    <cellStyle name="Walutowy 3" xfId="9" xr:uid="{00000000-0005-0000-0000-00000E000000}"/>
  </cellStyles>
  <dxfs count="6">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
      <fill>
        <patternFill>
          <bgColor theme="8" tint="0.59996337778862885"/>
        </patternFill>
      </fill>
    </dxf>
    <dxf>
      <fill>
        <patternFill>
          <bgColor theme="9" tint="0.59996337778862885"/>
        </patternFill>
      </fill>
    </dxf>
  </dxfs>
  <tableStyles count="0" defaultTableStyle="TableStyleMedium2" defaultPivotStyle="PivotStyleMedium9"/>
  <colors>
    <mruColors>
      <color rgb="FF18468B"/>
      <color rgb="FFE4E4E4"/>
      <color rgb="FFD3D3D3"/>
      <color rgb="FF18365C"/>
      <color rgb="FFECECEC"/>
      <color rgb="FFD1D1D1"/>
      <color rgb="FFF2DB32"/>
      <color rgb="FFADE977"/>
      <color rgb="FF0033CC"/>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17.xml"/><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18.xml"/><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13.xml"/></Relationships>
</file>

<file path=xl/charts/_rels/chart16.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4.xml"/></Relationships>
</file>

<file path=xl/charts/_rels/chart17.xml.rels><?xml version="1.0" encoding="UTF-8" standalone="yes"?>
<Relationships xmlns="http://schemas.openxmlformats.org/package/2006/relationships"><Relationship Id="rId2" Type="http://schemas.openxmlformats.org/officeDocument/2006/relationships/chartUserShapes" Target="../drawings/drawing23.xml"/><Relationship Id="rId1" Type="http://schemas.openxmlformats.org/officeDocument/2006/relationships/themeOverride" Target="../theme/themeOverride15.xml"/></Relationships>
</file>

<file path=xl/charts/_rels/chart18.xml.rels><?xml version="1.0" encoding="UTF-8" standalone="yes"?>
<Relationships xmlns="http://schemas.openxmlformats.org/package/2006/relationships"><Relationship Id="rId2" Type="http://schemas.openxmlformats.org/officeDocument/2006/relationships/chartUserShapes" Target="../drawings/drawing25.xml"/><Relationship Id="rId1" Type="http://schemas.openxmlformats.org/officeDocument/2006/relationships/themeOverride" Target="../theme/themeOverride16.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9.xml"/><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4.xml"/><Relationship Id="rId1" Type="http://schemas.openxmlformats.org/officeDocument/2006/relationships/themeOverride" Target="../theme/themeOverride7.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5.xml"/><Relationship Id="rId1" Type="http://schemas.openxmlformats.org/officeDocument/2006/relationships/themeOverride" Target="../theme/themeOverrid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pl-PL" sz="1400" b="1" i="0" u="none" strike="noStrike" kern="1200" baseline="0">
                <a:solidFill>
                  <a:sysClr val="windowText" lastClr="000000">
                    <a:lumMod val="65000"/>
                    <a:lumOff val="35000"/>
                  </a:sysClr>
                </a:solidFill>
                <a:effectLst/>
                <a:latin typeface="+mn-lt"/>
                <a:ea typeface="+mn-ea"/>
                <a:cs typeface="+mn-cs"/>
              </a:defRPr>
            </a:pPr>
            <a:r>
              <a:rPr lang="pl-PL" sz="1400" b="1" i="0" u="none" strike="noStrike" kern="1200" baseline="0">
                <a:solidFill>
                  <a:sysClr val="windowText" lastClr="000000">
                    <a:lumMod val="65000"/>
                    <a:lumOff val="35000"/>
                  </a:sysClr>
                </a:solidFill>
                <a:effectLst/>
              </a:rPr>
              <a:t>Capacity of projects that received construction permits by year [MW]</a:t>
            </a:r>
          </a:p>
        </c:rich>
      </c:tx>
      <c:overlay val="0"/>
    </c:title>
    <c:autoTitleDeleted val="0"/>
    <c:plotArea>
      <c:layout>
        <c:manualLayout>
          <c:layoutTarget val="inner"/>
          <c:xMode val="edge"/>
          <c:yMode val="edge"/>
          <c:x val="4.8573338004625259E-2"/>
          <c:y val="0.14996740908754652"/>
          <c:w val="0.9413539756700704"/>
          <c:h val="0.65191254523120179"/>
        </c:manualLayout>
      </c:layout>
      <c:barChart>
        <c:barDir val="col"/>
        <c:grouping val="stacked"/>
        <c:varyColors val="0"/>
        <c:ser>
          <c:idx val="1"/>
          <c:order val="0"/>
          <c:tx>
            <c:strRef>
              <c:f>'Projects in a given power range'!$I$12</c:f>
              <c:strCache>
                <c:ptCount val="1"/>
                <c:pt idx="0">
                  <c:v>Power [MW]</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'Projects in a given power range'!$J$10:$N$10</c:f>
              <c:strCache>
                <c:ptCount val="5"/>
                <c:pt idx="0">
                  <c:v>2019</c:v>
                </c:pt>
                <c:pt idx="1">
                  <c:v>2020</c:v>
                </c:pt>
                <c:pt idx="2">
                  <c:v>2021</c:v>
                </c:pt>
                <c:pt idx="3">
                  <c:v>2022</c:v>
                </c:pt>
                <c:pt idx="4">
                  <c:v>2023*</c:v>
                </c:pt>
              </c:strCache>
            </c:strRef>
          </c:cat>
          <c:val>
            <c:numRef>
              <c:f>'Projects in a given power range'!$J$12:$N$12</c:f>
              <c:numCache>
                <c:formatCode>_-* #\ ##0.00\ _z_ł_-;\-* #\ ##0.00\ _z_ł_-;_-* "-"??\ _z_ł_-;_-@_-</c:formatCode>
                <c:ptCount val="5"/>
                <c:pt idx="0">
                  <c:v>0</c:v>
                </c:pt>
                <c:pt idx="1">
                  <c:v>0</c:v>
                </c:pt>
                <c:pt idx="2">
                  <c:v>0.23400000000000001</c:v>
                </c:pt>
                <c:pt idx="3">
                  <c:v>0.314</c:v>
                </c:pt>
                <c:pt idx="4">
                  <c:v>0</c:v>
                </c:pt>
              </c:numCache>
            </c:numRef>
          </c:val>
          <c:extLst>
            <c:ext xmlns:c16="http://schemas.microsoft.com/office/drawing/2014/chart" uri="{C3380CC4-5D6E-409C-BE32-E72D297353CC}">
              <c16:uniqueId val="{00000001-C0D6-4AB8-BA0C-6FCD5C1189DB}"/>
            </c:ext>
          </c:extLst>
        </c:ser>
        <c:dLbls>
          <c:showLegendKey val="0"/>
          <c:showVal val="1"/>
          <c:showCatName val="0"/>
          <c:showSerName val="0"/>
          <c:showPercent val="0"/>
          <c:showBubbleSize val="0"/>
        </c:dLbls>
        <c:gapWidth val="150"/>
        <c:overlap val="100"/>
        <c:axId val="149402368"/>
        <c:axId val="149405056"/>
      </c:barChart>
      <c:catAx>
        <c:axId val="149402368"/>
        <c:scaling>
          <c:orientation val="minMax"/>
        </c:scaling>
        <c:delete val="0"/>
        <c:axPos val="b"/>
        <c:numFmt formatCode="General" sourceLinked="1"/>
        <c:majorTickMark val="out"/>
        <c:minorTickMark val="none"/>
        <c:tickLblPos val="nextTo"/>
        <c:spPr>
          <a:ln w="19050">
            <a:solidFill>
              <a:srgbClr val="18468B"/>
            </a:solidFill>
          </a:ln>
        </c:spPr>
        <c:crossAx val="149405056"/>
        <c:crosses val="autoZero"/>
        <c:auto val="1"/>
        <c:lblAlgn val="ctr"/>
        <c:lblOffset val="100"/>
        <c:noMultiLvlLbl val="0"/>
      </c:catAx>
      <c:valAx>
        <c:axId val="149405056"/>
        <c:scaling>
          <c:orientation val="minMax"/>
        </c:scaling>
        <c:delete val="0"/>
        <c:axPos val="l"/>
        <c:majorGridlines>
          <c:spPr>
            <a:ln>
              <a:solidFill>
                <a:schemeClr val="bg1">
                  <a:lumMod val="85000"/>
                </a:schemeClr>
              </a:solidFill>
            </a:ln>
          </c:spPr>
        </c:majorGridlines>
        <c:title>
          <c:tx>
            <c:rich>
              <a:bodyPr rot="0" vert="horz"/>
              <a:lstStyle/>
              <a:p>
                <a:pPr>
                  <a:defRPr/>
                </a:pPr>
                <a:r>
                  <a:rPr lang="pl-PL"/>
                  <a:t>MW</a:t>
                </a:r>
              </a:p>
            </c:rich>
          </c:tx>
          <c:layout>
            <c:manualLayout>
              <c:xMode val="edge"/>
              <c:yMode val="edge"/>
              <c:x val="4.8145488843515027E-3"/>
              <c:y val="6.1315332864064688E-2"/>
            </c:manualLayout>
          </c:layout>
          <c:overlay val="0"/>
        </c:title>
        <c:numFmt formatCode="General" sourceLinked="0"/>
        <c:majorTickMark val="out"/>
        <c:minorTickMark val="none"/>
        <c:tickLblPos val="nextTo"/>
        <c:spPr>
          <a:ln w="19050">
            <a:solidFill>
              <a:srgbClr val="18468B"/>
            </a:solidFill>
          </a:ln>
        </c:spPr>
        <c:crossAx val="149402368"/>
        <c:crosses val="autoZero"/>
        <c:crossBetween val="between"/>
      </c:valAx>
      <c:spPr>
        <a:ln>
          <a:noFill/>
        </a:ln>
      </c:spPr>
    </c:plotArea>
    <c:legend>
      <c:legendPos val="b"/>
      <c:legendEntry>
        <c:idx val="0"/>
        <c:delete val="1"/>
      </c:legendEntry>
      <c:overlay val="0"/>
    </c:legend>
    <c:plotVisOnly val="1"/>
    <c:dispBlanksAs val="gap"/>
    <c:showDLblsOverMax val="0"/>
  </c:chart>
  <c:spPr>
    <a:ln>
      <a:noFill/>
    </a:ln>
  </c:spPr>
  <c:printSettings>
    <c:headerFooter/>
    <c:pageMargins b="0.75" l="0.7" r="0.7" t="0.75" header="0.3" footer="0.3"/>
    <c:pageSetup/>
  </c:printSettings>
  <c:userShapes r:id="rId2"/>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en-US" sz="1400" b="1" i="0" u="none" strike="noStrike" kern="1200" baseline="0">
                <a:solidFill>
                  <a:sysClr val="windowText" lastClr="000000">
                    <a:lumMod val="65000"/>
                    <a:lumOff val="35000"/>
                  </a:sysClr>
                </a:solidFill>
                <a:effectLst/>
                <a:latin typeface="+mn-lt"/>
                <a:ea typeface="+mn-ea"/>
                <a:cs typeface="+mn-cs"/>
              </a:defRPr>
            </a:pPr>
            <a:r>
              <a:rPr lang="pl-PL" sz="1400" b="1" i="0" u="none" strike="noStrike" kern="1200" baseline="0">
                <a:solidFill>
                  <a:sysClr val="windowText" lastClr="000000">
                    <a:lumMod val="65000"/>
                    <a:lumOff val="35000"/>
                  </a:sysClr>
                </a:solidFill>
                <a:effectLst/>
              </a:rPr>
              <a:t>Capacity of projects that are at a given stage of advancement [MW]</a:t>
            </a:r>
          </a:p>
        </c:rich>
      </c:tx>
      <c:overlay val="0"/>
    </c:title>
    <c:autoTitleDeleted val="0"/>
    <c:plotArea>
      <c:layout>
        <c:manualLayout>
          <c:layoutTarget val="inner"/>
          <c:xMode val="edge"/>
          <c:yMode val="edge"/>
          <c:x val="4.8573338004625259E-2"/>
          <c:y val="0.14996740908754652"/>
          <c:w val="0.9413539756700704"/>
          <c:h val="0.65191254523120179"/>
        </c:manualLayout>
      </c:layout>
      <c:barChart>
        <c:barDir val="col"/>
        <c:grouping val="clustered"/>
        <c:varyColors val="0"/>
        <c:ser>
          <c:idx val="0"/>
          <c:order val="1"/>
          <c:tx>
            <c:strRef>
              <c:f>'Nationwide summary'!$H$13</c:f>
              <c:strCache>
                <c:ptCount val="1"/>
                <c:pt idx="0">
                  <c:v>Connection conditions issued by Operators</c:v>
                </c:pt>
              </c:strCache>
            </c:strRef>
          </c:tx>
          <c:spPr>
            <a:solidFill>
              <a:srgbClr val="4F81BD">
                <a:lumMod val="50000"/>
              </a:srgb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'Nationwide summary'!$J$8:$N$8</c:f>
              <c:strCache>
                <c:ptCount val="5"/>
                <c:pt idx="0">
                  <c:v>2019</c:v>
                </c:pt>
                <c:pt idx="1">
                  <c:v>2020</c:v>
                </c:pt>
                <c:pt idx="2">
                  <c:v>2021</c:v>
                </c:pt>
                <c:pt idx="3">
                  <c:v>2022</c:v>
                </c:pt>
                <c:pt idx="4">
                  <c:v>2023*</c:v>
                </c:pt>
              </c:strCache>
            </c:strRef>
          </c:cat>
          <c:val>
            <c:numRef>
              <c:f>'Nationwide summary'!$J$14:$N$14</c:f>
              <c:numCache>
                <c:formatCode>0</c:formatCode>
                <c:ptCount val="5"/>
                <c:pt idx="0">
                  <c:v>0</c:v>
                </c:pt>
                <c:pt idx="1">
                  <c:v>0</c:v>
                </c:pt>
                <c:pt idx="2">
                  <c:v>0.69</c:v>
                </c:pt>
                <c:pt idx="3">
                  <c:v>0.3</c:v>
                </c:pt>
                <c:pt idx="4">
                  <c:v>0</c:v>
                </c:pt>
              </c:numCache>
            </c:numRef>
          </c:val>
          <c:extLst>
            <c:ext xmlns:c16="http://schemas.microsoft.com/office/drawing/2014/chart" uri="{C3380CC4-5D6E-409C-BE32-E72D297353CC}">
              <c16:uniqueId val="{00000000-6A47-423F-A4EB-D2F60A2603FF}"/>
            </c:ext>
          </c:extLst>
        </c:ser>
        <c:ser>
          <c:idx val="2"/>
          <c:order val="2"/>
          <c:tx>
            <c:strRef>
              <c:f>'Nationwide summary'!$H$11</c:f>
              <c:strCache>
                <c:ptCount val="1"/>
                <c:pt idx="0">
                  <c:v>Connection agreements concluded by Operators</c:v>
                </c:pt>
              </c:strCache>
            </c:strRef>
          </c:tx>
          <c:spPr>
            <a:solidFill>
              <a:srgbClr val="4F81BD">
                <a:lumMod val="75000"/>
              </a:srgb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'Nationwide summary'!$J$8:$N$8</c:f>
              <c:strCache>
                <c:ptCount val="5"/>
                <c:pt idx="0">
                  <c:v>2019</c:v>
                </c:pt>
                <c:pt idx="1">
                  <c:v>2020</c:v>
                </c:pt>
                <c:pt idx="2">
                  <c:v>2021</c:v>
                </c:pt>
                <c:pt idx="3">
                  <c:v>2022</c:v>
                </c:pt>
                <c:pt idx="4">
                  <c:v>2023*</c:v>
                </c:pt>
              </c:strCache>
            </c:strRef>
          </c:cat>
          <c:val>
            <c:numRef>
              <c:f>'Nationwide summary'!$J$12:$N$12</c:f>
              <c:numCache>
                <c:formatCode>0</c:formatCode>
                <c:ptCount val="5"/>
                <c:pt idx="0">
                  <c:v>0</c:v>
                </c:pt>
                <c:pt idx="1">
                  <c:v>0</c:v>
                </c:pt>
                <c:pt idx="2">
                  <c:v>0.25</c:v>
                </c:pt>
                <c:pt idx="3">
                  <c:v>1.4950000000000001</c:v>
                </c:pt>
                <c:pt idx="4">
                  <c:v>0.49</c:v>
                </c:pt>
              </c:numCache>
            </c:numRef>
          </c:val>
          <c:extLst>
            <c:ext xmlns:c16="http://schemas.microsoft.com/office/drawing/2014/chart" uri="{C3380CC4-5D6E-409C-BE32-E72D297353CC}">
              <c16:uniqueId val="{00000001-6A47-423F-A4EB-D2F60A2603FF}"/>
            </c:ext>
          </c:extLst>
        </c:ser>
        <c:ser>
          <c:idx val="1"/>
          <c:order val="0"/>
          <c:tx>
            <c:strRef>
              <c:f>'Nationwide summary'!$H$9</c:f>
              <c:strCache>
                <c:ptCount val="1"/>
                <c:pt idx="0">
                  <c:v>Issued construction permits identified by IEO</c:v>
                </c:pt>
              </c:strCache>
            </c:strRef>
          </c:tx>
          <c:spPr>
            <a:solidFill>
              <a:srgbClr val="1F497D">
                <a:lumMod val="40000"/>
                <a:lumOff val="60000"/>
              </a:srgb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'Nationwide summary'!$J$8:$N$8</c:f>
              <c:strCache>
                <c:ptCount val="5"/>
                <c:pt idx="0">
                  <c:v>2019</c:v>
                </c:pt>
                <c:pt idx="1">
                  <c:v>2020</c:v>
                </c:pt>
                <c:pt idx="2">
                  <c:v>2021</c:v>
                </c:pt>
                <c:pt idx="3">
                  <c:v>2022</c:v>
                </c:pt>
                <c:pt idx="4">
                  <c:v>2023*</c:v>
                </c:pt>
              </c:strCache>
            </c:strRef>
          </c:cat>
          <c:val>
            <c:numRef>
              <c:f>'Nationwide summary'!$J$10:$N$10</c:f>
              <c:numCache>
                <c:formatCode>0</c:formatCode>
                <c:ptCount val="5"/>
                <c:pt idx="0">
                  <c:v>0</c:v>
                </c:pt>
                <c:pt idx="1">
                  <c:v>0</c:v>
                </c:pt>
                <c:pt idx="2">
                  <c:v>0.23400000000000001</c:v>
                </c:pt>
                <c:pt idx="3">
                  <c:v>0.314</c:v>
                </c:pt>
                <c:pt idx="4">
                  <c:v>0</c:v>
                </c:pt>
              </c:numCache>
            </c:numRef>
          </c:val>
          <c:extLst>
            <c:ext xmlns:c16="http://schemas.microsoft.com/office/drawing/2014/chart" uri="{C3380CC4-5D6E-409C-BE32-E72D297353CC}">
              <c16:uniqueId val="{00000002-6A47-423F-A4EB-D2F60A2603FF}"/>
            </c:ext>
          </c:extLst>
        </c:ser>
        <c:dLbls>
          <c:showLegendKey val="0"/>
          <c:showVal val="0"/>
          <c:showCatName val="0"/>
          <c:showSerName val="0"/>
          <c:showPercent val="0"/>
          <c:showBubbleSize val="0"/>
        </c:dLbls>
        <c:gapWidth val="150"/>
        <c:axId val="157247360"/>
        <c:axId val="157248896"/>
      </c:barChart>
      <c:catAx>
        <c:axId val="157247360"/>
        <c:scaling>
          <c:orientation val="minMax"/>
        </c:scaling>
        <c:delete val="0"/>
        <c:axPos val="b"/>
        <c:numFmt formatCode="General" sourceLinked="1"/>
        <c:majorTickMark val="out"/>
        <c:minorTickMark val="none"/>
        <c:tickLblPos val="nextTo"/>
        <c:spPr>
          <a:ln w="19050">
            <a:solidFill>
              <a:srgbClr val="18468B"/>
            </a:solidFill>
          </a:ln>
        </c:spPr>
        <c:crossAx val="157248896"/>
        <c:crosses val="autoZero"/>
        <c:auto val="1"/>
        <c:lblAlgn val="ctr"/>
        <c:lblOffset val="100"/>
        <c:noMultiLvlLbl val="0"/>
      </c:catAx>
      <c:valAx>
        <c:axId val="157248896"/>
        <c:scaling>
          <c:orientation val="minMax"/>
        </c:scaling>
        <c:delete val="0"/>
        <c:axPos val="l"/>
        <c:majorGridlines>
          <c:spPr>
            <a:ln>
              <a:solidFill>
                <a:schemeClr val="bg1">
                  <a:lumMod val="85000"/>
                </a:schemeClr>
              </a:solidFill>
            </a:ln>
          </c:spPr>
        </c:majorGridlines>
        <c:title>
          <c:tx>
            <c:rich>
              <a:bodyPr rot="0" vert="horz"/>
              <a:lstStyle/>
              <a:p>
                <a:pPr>
                  <a:defRPr/>
                </a:pPr>
                <a:r>
                  <a:rPr lang="pl-PL"/>
                  <a:t>MW</a:t>
                </a:r>
              </a:p>
            </c:rich>
          </c:tx>
          <c:layout>
            <c:manualLayout>
              <c:xMode val="edge"/>
              <c:yMode val="edge"/>
              <c:x val="4.9384233053139381E-3"/>
              <c:y val="5.0113806259804661E-2"/>
            </c:manualLayout>
          </c:layout>
          <c:overlay val="0"/>
        </c:title>
        <c:numFmt formatCode="General" sourceLinked="0"/>
        <c:majorTickMark val="out"/>
        <c:minorTickMark val="none"/>
        <c:tickLblPos val="nextTo"/>
        <c:spPr>
          <a:ln w="19050">
            <a:solidFill>
              <a:srgbClr val="18468B"/>
            </a:solidFill>
          </a:ln>
        </c:spPr>
        <c:crossAx val="157247360"/>
        <c:crosses val="autoZero"/>
        <c:crossBetween val="between"/>
      </c:valAx>
      <c:spPr>
        <a:ln>
          <a:noFill/>
        </a:ln>
      </c:spPr>
    </c:plotArea>
    <c:legend>
      <c:legendPos val="b"/>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title>
      <c:tx>
        <c:rich>
          <a:bodyPr/>
          <a:lstStyle/>
          <a:p>
            <a:pPr>
              <a:defRPr sz="1400">
                <a:solidFill>
                  <a:schemeClr val="tx1">
                    <a:lumMod val="65000"/>
                    <a:lumOff val="35000"/>
                  </a:schemeClr>
                </a:solidFill>
              </a:defRPr>
            </a:pPr>
            <a:r>
              <a:rPr lang="pl-PL" sz="1400" b="1" i="0" u="none" strike="noStrike" kern="1200" baseline="0">
                <a:solidFill>
                  <a:sysClr val="windowText" lastClr="000000">
                    <a:lumMod val="65000"/>
                    <a:lumOff val="35000"/>
                  </a:sysClr>
                </a:solidFill>
              </a:rPr>
              <a:t>Number od projects in individual voivodeships, distinguishing those that  have building permit</a:t>
            </a:r>
          </a:p>
        </c:rich>
      </c:tx>
      <c:overlay val="0"/>
    </c:title>
    <c:autoTitleDeleted val="0"/>
    <c:plotArea>
      <c:layout>
        <c:manualLayout>
          <c:layoutTarget val="inner"/>
          <c:xMode val="edge"/>
          <c:yMode val="edge"/>
          <c:x val="4.8573338004625259E-2"/>
          <c:y val="0.11474753077202039"/>
          <c:w val="0.9413539756700704"/>
          <c:h val="0.57250381502540837"/>
        </c:manualLayout>
      </c:layout>
      <c:barChart>
        <c:barDir val="col"/>
        <c:grouping val="stacked"/>
        <c:varyColors val="0"/>
        <c:ser>
          <c:idx val="1"/>
          <c:order val="0"/>
          <c:tx>
            <c:strRef>
              <c:f>'Nationwide summary'!$I$135</c:f>
              <c:strCache>
                <c:ptCount val="1"/>
                <c:pt idx="0">
                  <c:v>Distribution of projects in voivodships</c:v>
                </c:pt>
              </c:strCache>
            </c:strRef>
          </c:tx>
          <c:spPr>
            <a:solidFill>
              <a:srgbClr val="9BBB59">
                <a:lumMod val="60000"/>
                <a:lumOff val="40000"/>
              </a:srgbClr>
            </a:solidFill>
          </c:spPr>
          <c:invertIfNegative val="0"/>
          <c:cat>
            <c:strRef>
              <c:f>'Nationwide summary'!$H$139:$H$154</c:f>
              <c:strCache>
                <c:ptCount val="16"/>
                <c:pt idx="0">
                  <c:v>wielkopolskie</c:v>
                </c:pt>
                <c:pt idx="1">
                  <c:v>lubuskie</c:v>
                </c:pt>
                <c:pt idx="2">
                  <c:v>zachodniopomorskie</c:v>
                </c:pt>
                <c:pt idx="3">
                  <c:v>kujawsko-pomorskie</c:v>
                </c:pt>
                <c:pt idx="4">
                  <c:v>dolnośląskie</c:v>
                </c:pt>
                <c:pt idx="5">
                  <c:v>mazowieckie</c:v>
                </c:pt>
                <c:pt idx="6">
                  <c:v>warmińsko-mazurskie</c:v>
                </c:pt>
                <c:pt idx="7">
                  <c:v>podlaskie</c:v>
                </c:pt>
                <c:pt idx="8">
                  <c:v>lubelskie</c:v>
                </c:pt>
                <c:pt idx="9">
                  <c:v>łódzkie</c:v>
                </c:pt>
                <c:pt idx="10">
                  <c:v>podkarpackie</c:v>
                </c:pt>
                <c:pt idx="11">
                  <c:v>pomorskie</c:v>
                </c:pt>
                <c:pt idx="12">
                  <c:v>śląskie</c:v>
                </c:pt>
                <c:pt idx="13">
                  <c:v>opolskie</c:v>
                </c:pt>
                <c:pt idx="14">
                  <c:v>świętokrzyskie</c:v>
                </c:pt>
                <c:pt idx="15">
                  <c:v>małopolskie</c:v>
                </c:pt>
              </c:strCache>
            </c:strRef>
          </c:cat>
          <c:val>
            <c:numRef>
              <c:f>'Nationwide summary'!$K$139:$K$154</c:f>
              <c:numCache>
                <c:formatCode>General</c:formatCode>
                <c:ptCount val="16"/>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FA6E-4CD0-8B59-C3A232DBAD80}"/>
            </c:ext>
          </c:extLst>
        </c:ser>
        <c:ser>
          <c:idx val="0"/>
          <c:order val="1"/>
          <c:tx>
            <c:strRef>
              <c:f>'Nationwide summary'!$M$135</c:f>
              <c:strCache>
                <c:ptCount val="1"/>
                <c:pt idx="0">
                  <c:v>Projects that have valid building permits</c:v>
                </c:pt>
              </c:strCache>
            </c:strRef>
          </c:tx>
          <c:spPr>
            <a:solidFill>
              <a:srgbClr val="9BBB59">
                <a:lumMod val="75000"/>
              </a:srgbClr>
            </a:solidFill>
            <a:ln>
              <a:noFill/>
            </a:ln>
          </c:spPr>
          <c:invertIfNegative val="0"/>
          <c:cat>
            <c:strRef>
              <c:f>'Nationwide summary'!$H$139:$H$154</c:f>
              <c:strCache>
                <c:ptCount val="16"/>
                <c:pt idx="0">
                  <c:v>wielkopolskie</c:v>
                </c:pt>
                <c:pt idx="1">
                  <c:v>lubuskie</c:v>
                </c:pt>
                <c:pt idx="2">
                  <c:v>zachodniopomorskie</c:v>
                </c:pt>
                <c:pt idx="3">
                  <c:v>kujawsko-pomorskie</c:v>
                </c:pt>
                <c:pt idx="4">
                  <c:v>dolnośląskie</c:v>
                </c:pt>
                <c:pt idx="5">
                  <c:v>mazowieckie</c:v>
                </c:pt>
                <c:pt idx="6">
                  <c:v>warmińsko-mazurskie</c:v>
                </c:pt>
                <c:pt idx="7">
                  <c:v>podlaskie</c:v>
                </c:pt>
                <c:pt idx="8">
                  <c:v>lubelskie</c:v>
                </c:pt>
                <c:pt idx="9">
                  <c:v>łódzkie</c:v>
                </c:pt>
                <c:pt idx="10">
                  <c:v>podkarpackie</c:v>
                </c:pt>
                <c:pt idx="11">
                  <c:v>pomorskie</c:v>
                </c:pt>
                <c:pt idx="12">
                  <c:v>śląskie</c:v>
                </c:pt>
                <c:pt idx="13">
                  <c:v>opolskie</c:v>
                </c:pt>
                <c:pt idx="14">
                  <c:v>świętokrzyskie</c:v>
                </c:pt>
                <c:pt idx="15">
                  <c:v>małopolskie</c:v>
                </c:pt>
              </c:strCache>
            </c:strRef>
          </c:cat>
          <c:val>
            <c:numRef>
              <c:f>'Nationwide summary'!$M$139:$M$154</c:f>
              <c:numCache>
                <c:formatCode>General</c:formatCode>
                <c:ptCount val="16"/>
                <c:pt idx="0">
                  <c:v>0</c:v>
                </c:pt>
                <c:pt idx="1">
                  <c:v>0</c:v>
                </c:pt>
                <c:pt idx="2">
                  <c:v>0</c:v>
                </c:pt>
                <c:pt idx="3">
                  <c:v>0</c:v>
                </c:pt>
                <c:pt idx="4">
                  <c:v>0</c:v>
                </c:pt>
                <c:pt idx="5">
                  <c:v>1</c:v>
                </c:pt>
                <c:pt idx="6">
                  <c:v>1</c:v>
                </c:pt>
                <c:pt idx="7">
                  <c:v>0</c:v>
                </c:pt>
                <c:pt idx="8">
                  <c:v>2</c:v>
                </c:pt>
                <c:pt idx="9">
                  <c:v>0</c:v>
                </c:pt>
                <c:pt idx="10">
                  <c:v>2</c:v>
                </c:pt>
                <c:pt idx="11">
                  <c:v>0</c:v>
                </c:pt>
                <c:pt idx="12">
                  <c:v>0</c:v>
                </c:pt>
                <c:pt idx="13">
                  <c:v>0</c:v>
                </c:pt>
                <c:pt idx="14">
                  <c:v>0</c:v>
                </c:pt>
                <c:pt idx="15">
                  <c:v>0</c:v>
                </c:pt>
              </c:numCache>
            </c:numRef>
          </c:val>
          <c:extLst>
            <c:ext xmlns:c16="http://schemas.microsoft.com/office/drawing/2014/chart" uri="{C3380CC4-5D6E-409C-BE32-E72D297353CC}">
              <c16:uniqueId val="{00000001-FA6E-4CD0-8B59-C3A232DBAD80}"/>
            </c:ext>
          </c:extLst>
        </c:ser>
        <c:dLbls>
          <c:showLegendKey val="0"/>
          <c:showVal val="0"/>
          <c:showCatName val="0"/>
          <c:showSerName val="0"/>
          <c:showPercent val="0"/>
          <c:showBubbleSize val="0"/>
        </c:dLbls>
        <c:gapWidth val="150"/>
        <c:overlap val="100"/>
        <c:axId val="161637888"/>
        <c:axId val="161639424"/>
      </c:barChart>
      <c:catAx>
        <c:axId val="161637888"/>
        <c:scaling>
          <c:orientation val="minMax"/>
        </c:scaling>
        <c:delete val="0"/>
        <c:axPos val="b"/>
        <c:numFmt formatCode="General" sourceLinked="1"/>
        <c:majorTickMark val="out"/>
        <c:minorTickMark val="none"/>
        <c:tickLblPos val="nextTo"/>
        <c:spPr>
          <a:ln w="19050">
            <a:solidFill>
              <a:srgbClr val="9BBB59">
                <a:lumMod val="50000"/>
              </a:srgbClr>
            </a:solidFill>
          </a:ln>
        </c:spPr>
        <c:crossAx val="161639424"/>
        <c:crosses val="autoZero"/>
        <c:auto val="1"/>
        <c:lblAlgn val="ctr"/>
        <c:lblOffset val="100"/>
        <c:noMultiLvlLbl val="0"/>
      </c:catAx>
      <c:valAx>
        <c:axId val="161639424"/>
        <c:scaling>
          <c:orientation val="minMax"/>
        </c:scaling>
        <c:delete val="0"/>
        <c:axPos val="l"/>
        <c:majorGridlines>
          <c:spPr>
            <a:ln>
              <a:solidFill>
                <a:schemeClr val="bg1">
                  <a:lumMod val="85000"/>
                </a:schemeClr>
              </a:solidFill>
            </a:ln>
          </c:spPr>
        </c:majorGridlines>
        <c:numFmt formatCode="General" sourceLinked="0"/>
        <c:majorTickMark val="out"/>
        <c:minorTickMark val="none"/>
        <c:tickLblPos val="nextTo"/>
        <c:spPr>
          <a:ln w="19050">
            <a:solidFill>
              <a:srgbClr val="9BBB59">
                <a:lumMod val="50000"/>
              </a:srgbClr>
            </a:solidFill>
          </a:ln>
        </c:spPr>
        <c:crossAx val="161637888"/>
        <c:crosses val="autoZero"/>
        <c:crossBetween val="between"/>
      </c:valAx>
      <c:spPr>
        <a:ln>
          <a:noFill/>
        </a:ln>
      </c:spPr>
    </c:plotArea>
    <c:legend>
      <c:legendPos val="b"/>
      <c:overlay val="0"/>
      <c:txPr>
        <a:bodyPr/>
        <a:lstStyle/>
        <a:p>
          <a:pPr>
            <a:defRPr>
              <a:solidFill>
                <a:schemeClr val="tx1">
                  <a:lumMod val="65000"/>
                  <a:lumOff val="35000"/>
                </a:schemeClr>
              </a:solidFill>
            </a:defRPr>
          </a:pPr>
          <a:endParaRPr lang="pl-PL"/>
        </a:p>
      </c:txPr>
    </c:legend>
    <c:plotVisOnly val="1"/>
    <c:dispBlanksAs val="gap"/>
    <c:showDLblsOverMax val="0"/>
  </c:chart>
  <c:spPr>
    <a:ln>
      <a:noFill/>
    </a:ln>
  </c:spPr>
  <c:printSettings>
    <c:headerFooter/>
    <c:pageMargins b="0.75" l="0.7" r="0.7" t="0.75" header="0.3" footer="0.3"/>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title>
      <c:tx>
        <c:rich>
          <a:bodyPr/>
          <a:lstStyle/>
          <a:p>
            <a:pPr>
              <a:defRPr sz="1400">
                <a:solidFill>
                  <a:schemeClr val="tx1">
                    <a:lumMod val="65000"/>
                    <a:lumOff val="35000"/>
                  </a:schemeClr>
                </a:solidFill>
              </a:defRPr>
            </a:pPr>
            <a:r>
              <a:rPr lang="pl-PL" sz="1400" b="1" i="0" u="none" strike="noStrike" kern="1200" baseline="0">
                <a:solidFill>
                  <a:schemeClr val="tx1">
                    <a:lumMod val="65000"/>
                    <a:lumOff val="35000"/>
                  </a:schemeClr>
                </a:solidFill>
              </a:rPr>
              <a:t>The capacity of projects in individual voivodeships, distinguishing those that have a building permit [MW]</a:t>
            </a:r>
          </a:p>
        </c:rich>
      </c:tx>
      <c:overlay val="0"/>
    </c:title>
    <c:autoTitleDeleted val="0"/>
    <c:plotArea>
      <c:layout>
        <c:manualLayout>
          <c:layoutTarget val="inner"/>
          <c:xMode val="edge"/>
          <c:yMode val="edge"/>
          <c:x val="4.8573338004625259E-2"/>
          <c:y val="0.13112162182476084"/>
          <c:w val="0.9413539756700704"/>
          <c:h val="0.59034320804561746"/>
        </c:manualLayout>
      </c:layout>
      <c:barChart>
        <c:barDir val="col"/>
        <c:grouping val="stacked"/>
        <c:varyColors val="0"/>
        <c:ser>
          <c:idx val="1"/>
          <c:order val="0"/>
          <c:tx>
            <c:strRef>
              <c:f>'Nationwide summary'!$I$135</c:f>
              <c:strCache>
                <c:ptCount val="1"/>
                <c:pt idx="0">
                  <c:v>Distribution of projects in voivodships</c:v>
                </c:pt>
              </c:strCache>
            </c:strRef>
          </c:tx>
          <c:invertIfNegative val="0"/>
          <c:cat>
            <c:strRef>
              <c:f>'Nationwide summary'!$H$139:$H$154</c:f>
              <c:strCache>
                <c:ptCount val="16"/>
                <c:pt idx="0">
                  <c:v>wielkopolskie</c:v>
                </c:pt>
                <c:pt idx="1">
                  <c:v>lubuskie</c:v>
                </c:pt>
                <c:pt idx="2">
                  <c:v>zachodniopomorskie</c:v>
                </c:pt>
                <c:pt idx="3">
                  <c:v>kujawsko-pomorskie</c:v>
                </c:pt>
                <c:pt idx="4">
                  <c:v>dolnośląskie</c:v>
                </c:pt>
                <c:pt idx="5">
                  <c:v>mazowieckie</c:v>
                </c:pt>
                <c:pt idx="6">
                  <c:v>warmińsko-mazurskie</c:v>
                </c:pt>
                <c:pt idx="7">
                  <c:v>podlaskie</c:v>
                </c:pt>
                <c:pt idx="8">
                  <c:v>lubelskie</c:v>
                </c:pt>
                <c:pt idx="9">
                  <c:v>łódzkie</c:v>
                </c:pt>
                <c:pt idx="10">
                  <c:v>podkarpackie</c:v>
                </c:pt>
                <c:pt idx="11">
                  <c:v>pomorskie</c:v>
                </c:pt>
                <c:pt idx="12">
                  <c:v>śląskie</c:v>
                </c:pt>
                <c:pt idx="13">
                  <c:v>opolskie</c:v>
                </c:pt>
                <c:pt idx="14">
                  <c:v>świętokrzyskie</c:v>
                </c:pt>
                <c:pt idx="15">
                  <c:v>małopolskie</c:v>
                </c:pt>
              </c:strCache>
            </c:strRef>
          </c:cat>
          <c:val>
            <c:numRef>
              <c:f>'Nationwide summary'!$L$139:$L$154</c:f>
              <c:numCache>
                <c:formatCode>0.00</c:formatCode>
                <c:ptCount val="16"/>
                <c:pt idx="0">
                  <c:v>0</c:v>
                </c:pt>
                <c:pt idx="1">
                  <c:v>0</c:v>
                </c:pt>
                <c:pt idx="2">
                  <c:v>0</c:v>
                </c:pt>
                <c:pt idx="3">
                  <c:v>0</c:v>
                </c:pt>
                <c:pt idx="4">
                  <c:v>0</c:v>
                </c:pt>
                <c:pt idx="5">
                  <c:v>0</c:v>
                </c:pt>
                <c:pt idx="6">
                  <c:v>0</c:v>
                </c:pt>
                <c:pt idx="7">
                  <c:v>0</c:v>
                </c:pt>
                <c:pt idx="8">
                  <c:v>0.25</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E353-4575-B135-33FDB6FCCDF9}"/>
            </c:ext>
          </c:extLst>
        </c:ser>
        <c:ser>
          <c:idx val="0"/>
          <c:order val="1"/>
          <c:tx>
            <c:strRef>
              <c:f>'Nationwide summary'!$M$135</c:f>
              <c:strCache>
                <c:ptCount val="1"/>
                <c:pt idx="0">
                  <c:v>Projects that have valid building permits</c:v>
                </c:pt>
              </c:strCache>
            </c:strRef>
          </c:tx>
          <c:invertIfNegative val="0"/>
          <c:cat>
            <c:strRef>
              <c:f>'Nationwide summary'!$H$139:$H$154</c:f>
              <c:strCache>
                <c:ptCount val="16"/>
                <c:pt idx="0">
                  <c:v>wielkopolskie</c:v>
                </c:pt>
                <c:pt idx="1">
                  <c:v>lubuskie</c:v>
                </c:pt>
                <c:pt idx="2">
                  <c:v>zachodniopomorskie</c:v>
                </c:pt>
                <c:pt idx="3">
                  <c:v>kujawsko-pomorskie</c:v>
                </c:pt>
                <c:pt idx="4">
                  <c:v>dolnośląskie</c:v>
                </c:pt>
                <c:pt idx="5">
                  <c:v>mazowieckie</c:v>
                </c:pt>
                <c:pt idx="6">
                  <c:v>warmińsko-mazurskie</c:v>
                </c:pt>
                <c:pt idx="7">
                  <c:v>podlaskie</c:v>
                </c:pt>
                <c:pt idx="8">
                  <c:v>lubelskie</c:v>
                </c:pt>
                <c:pt idx="9">
                  <c:v>łódzkie</c:v>
                </c:pt>
                <c:pt idx="10">
                  <c:v>podkarpackie</c:v>
                </c:pt>
                <c:pt idx="11">
                  <c:v>pomorskie</c:v>
                </c:pt>
                <c:pt idx="12">
                  <c:v>śląskie</c:v>
                </c:pt>
                <c:pt idx="13">
                  <c:v>opolskie</c:v>
                </c:pt>
                <c:pt idx="14">
                  <c:v>świętokrzyskie</c:v>
                </c:pt>
                <c:pt idx="15">
                  <c:v>małopolskie</c:v>
                </c:pt>
              </c:strCache>
            </c:strRef>
          </c:cat>
          <c:val>
            <c:numRef>
              <c:f>'Nationwide summary'!$N$139:$N$154</c:f>
              <c:numCache>
                <c:formatCode>0.00</c:formatCode>
                <c:ptCount val="16"/>
                <c:pt idx="0">
                  <c:v>0</c:v>
                </c:pt>
                <c:pt idx="1">
                  <c:v>0</c:v>
                </c:pt>
                <c:pt idx="2">
                  <c:v>0</c:v>
                </c:pt>
                <c:pt idx="3">
                  <c:v>0</c:v>
                </c:pt>
                <c:pt idx="4">
                  <c:v>0</c:v>
                </c:pt>
                <c:pt idx="5">
                  <c:v>0.25</c:v>
                </c:pt>
                <c:pt idx="6">
                  <c:v>0.69</c:v>
                </c:pt>
                <c:pt idx="7">
                  <c:v>0</c:v>
                </c:pt>
                <c:pt idx="8">
                  <c:v>0.49</c:v>
                </c:pt>
                <c:pt idx="9">
                  <c:v>0</c:v>
                </c:pt>
                <c:pt idx="10">
                  <c:v>1.2450000000000001</c:v>
                </c:pt>
                <c:pt idx="11">
                  <c:v>0</c:v>
                </c:pt>
                <c:pt idx="12">
                  <c:v>0</c:v>
                </c:pt>
                <c:pt idx="13">
                  <c:v>0</c:v>
                </c:pt>
                <c:pt idx="14">
                  <c:v>0</c:v>
                </c:pt>
                <c:pt idx="15">
                  <c:v>0</c:v>
                </c:pt>
              </c:numCache>
            </c:numRef>
          </c:val>
          <c:extLst>
            <c:ext xmlns:c16="http://schemas.microsoft.com/office/drawing/2014/chart" uri="{C3380CC4-5D6E-409C-BE32-E72D297353CC}">
              <c16:uniqueId val="{00000001-E353-4575-B135-33FDB6FCCDF9}"/>
            </c:ext>
          </c:extLst>
        </c:ser>
        <c:dLbls>
          <c:showLegendKey val="0"/>
          <c:showVal val="0"/>
          <c:showCatName val="0"/>
          <c:showSerName val="0"/>
          <c:showPercent val="0"/>
          <c:showBubbleSize val="0"/>
        </c:dLbls>
        <c:gapWidth val="150"/>
        <c:overlap val="100"/>
        <c:axId val="161690368"/>
        <c:axId val="161691904"/>
      </c:barChart>
      <c:catAx>
        <c:axId val="161690368"/>
        <c:scaling>
          <c:orientation val="minMax"/>
        </c:scaling>
        <c:delete val="0"/>
        <c:axPos val="b"/>
        <c:numFmt formatCode="General" sourceLinked="1"/>
        <c:majorTickMark val="out"/>
        <c:minorTickMark val="none"/>
        <c:tickLblPos val="nextTo"/>
        <c:spPr>
          <a:ln w="19050">
            <a:solidFill>
              <a:srgbClr val="18468B"/>
            </a:solidFill>
          </a:ln>
        </c:spPr>
        <c:crossAx val="161691904"/>
        <c:crosses val="autoZero"/>
        <c:auto val="1"/>
        <c:lblAlgn val="ctr"/>
        <c:lblOffset val="100"/>
        <c:noMultiLvlLbl val="0"/>
      </c:catAx>
      <c:valAx>
        <c:axId val="161691904"/>
        <c:scaling>
          <c:orientation val="minMax"/>
        </c:scaling>
        <c:delete val="0"/>
        <c:axPos val="l"/>
        <c:majorGridlines>
          <c:spPr>
            <a:ln>
              <a:solidFill>
                <a:schemeClr val="bg1">
                  <a:lumMod val="85000"/>
                </a:schemeClr>
              </a:solidFill>
            </a:ln>
          </c:spPr>
        </c:majorGridlines>
        <c:numFmt formatCode="General" sourceLinked="0"/>
        <c:majorTickMark val="out"/>
        <c:minorTickMark val="none"/>
        <c:tickLblPos val="nextTo"/>
        <c:spPr>
          <a:ln w="19050">
            <a:solidFill>
              <a:srgbClr val="18468B"/>
            </a:solidFill>
          </a:ln>
        </c:spPr>
        <c:crossAx val="161690368"/>
        <c:crosses val="autoZero"/>
        <c:crossBetween val="between"/>
      </c:valAx>
      <c:spPr>
        <a:ln>
          <a:noFill/>
        </a:ln>
      </c:spPr>
    </c:plotArea>
    <c:legend>
      <c:legendPos val="b"/>
      <c:overlay val="0"/>
      <c:txPr>
        <a:bodyPr/>
        <a:lstStyle/>
        <a:p>
          <a:pPr>
            <a:defRPr>
              <a:solidFill>
                <a:schemeClr val="tx1">
                  <a:lumMod val="65000"/>
                  <a:lumOff val="35000"/>
                </a:schemeClr>
              </a:solidFill>
            </a:defRPr>
          </a:pPr>
          <a:endParaRPr lang="pl-PL"/>
        </a:p>
      </c:txPr>
    </c:legend>
    <c:plotVisOnly val="1"/>
    <c:dispBlanksAs val="gap"/>
    <c:showDLblsOverMax val="0"/>
  </c:chart>
  <c:spPr>
    <a:ln>
      <a:noFill/>
    </a:ln>
  </c:spPr>
  <c:printSettings>
    <c:headerFooter/>
    <c:pageMargins b="0.75" l="0.7" r="0.7" t="0.75"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a:solidFill>
                  <a:schemeClr val="tx1">
                    <a:lumMod val="65000"/>
                    <a:lumOff val="35000"/>
                  </a:schemeClr>
                </a:solidFill>
              </a:defRPr>
            </a:pPr>
            <a:r>
              <a:rPr lang="pl-PL" sz="1400" b="1" i="0" u="none" strike="noStrike" kern="1200" baseline="0">
                <a:solidFill>
                  <a:schemeClr val="tx1">
                    <a:lumMod val="65000"/>
                    <a:lumOff val="35000"/>
                  </a:schemeClr>
                </a:solidFill>
              </a:rPr>
              <a:t>Advancement of projects: </a:t>
            </a:r>
          </a:p>
        </c:rich>
      </c:tx>
      <c:overlay val="0"/>
    </c:title>
    <c:autoTitleDeleted val="0"/>
    <c:plotArea>
      <c:layout/>
      <c:barChart>
        <c:barDir val="col"/>
        <c:grouping val="clustered"/>
        <c:varyColors val="0"/>
        <c:ser>
          <c:idx val="0"/>
          <c:order val="0"/>
          <c:invertIfNegative val="0"/>
          <c:dPt>
            <c:idx val="0"/>
            <c:invertIfNegative val="0"/>
            <c:bubble3D val="0"/>
            <c:spPr>
              <a:solidFill>
                <a:srgbClr val="4F81BD">
                  <a:lumMod val="75000"/>
                </a:srgbClr>
              </a:solidFill>
            </c:spPr>
            <c:extLst>
              <c:ext xmlns:c16="http://schemas.microsoft.com/office/drawing/2014/chart" uri="{C3380CC4-5D6E-409C-BE32-E72D297353CC}">
                <c16:uniqueId val="{00000001-B89B-43D7-96A0-EA10686C15CC}"/>
              </c:ext>
            </c:extLst>
          </c:dPt>
          <c:dPt>
            <c:idx val="1"/>
            <c:invertIfNegative val="0"/>
            <c:bubble3D val="0"/>
            <c:spPr>
              <a:solidFill>
                <a:srgbClr val="4F81BD">
                  <a:lumMod val="60000"/>
                  <a:lumOff val="40000"/>
                </a:srgbClr>
              </a:solidFill>
            </c:spPr>
            <c:extLst>
              <c:ext xmlns:c16="http://schemas.microsoft.com/office/drawing/2014/chart" uri="{C3380CC4-5D6E-409C-BE32-E72D297353CC}">
                <c16:uniqueId val="{00000003-B89B-43D7-96A0-EA10686C15CC}"/>
              </c:ext>
            </c:extLst>
          </c:dPt>
          <c:dPt>
            <c:idx val="2"/>
            <c:invertIfNegative val="0"/>
            <c:bubble3D val="0"/>
            <c:spPr>
              <a:solidFill>
                <a:srgbClr val="F79646">
                  <a:lumMod val="40000"/>
                  <a:lumOff val="60000"/>
                </a:srgbClr>
              </a:solidFill>
            </c:spPr>
            <c:extLst>
              <c:ext xmlns:c16="http://schemas.microsoft.com/office/drawing/2014/chart" uri="{C3380CC4-5D6E-409C-BE32-E72D297353CC}">
                <c16:uniqueId val="{00000005-B89B-43D7-96A0-EA10686C15CC}"/>
              </c:ext>
            </c:extLst>
          </c:dPt>
          <c:dLbls>
            <c:spPr>
              <a:noFill/>
              <a:ln>
                <a:noFill/>
              </a:ln>
              <a:effectLst/>
            </c:spPr>
            <c:txPr>
              <a:bodyPr/>
              <a:lstStyle/>
              <a:p>
                <a:pPr>
                  <a:defRPr sz="1400"/>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'Nationwide summary'!$C$114:$E$114</c:f>
              <c:strCache>
                <c:ptCount val="3"/>
                <c:pt idx="0">
                  <c:v>connection conditions according to the Operators</c:v>
                </c:pt>
                <c:pt idx="1">
                  <c:v>connection agreement according to the Operators</c:v>
                </c:pt>
                <c:pt idx="2">
                  <c:v>construction permit identified by IEO</c:v>
                </c:pt>
              </c:strCache>
            </c:strRef>
          </c:cat>
          <c:val>
            <c:numRef>
              <c:f>'Nationwide summary'!$C$118:$E$118</c:f>
              <c:numCache>
                <c:formatCode>0%</c:formatCode>
                <c:ptCount val="3"/>
                <c:pt idx="0">
                  <c:v>1</c:v>
                </c:pt>
                <c:pt idx="1">
                  <c:v>2.2575757575757578</c:v>
                </c:pt>
                <c:pt idx="2">
                  <c:v>0.55353535353535355</c:v>
                </c:pt>
              </c:numCache>
            </c:numRef>
          </c:val>
          <c:extLst>
            <c:ext xmlns:c16="http://schemas.microsoft.com/office/drawing/2014/chart" uri="{C3380CC4-5D6E-409C-BE32-E72D297353CC}">
              <c16:uniqueId val="{00000006-B89B-43D7-96A0-EA10686C15CC}"/>
            </c:ext>
          </c:extLst>
        </c:ser>
        <c:dLbls>
          <c:showLegendKey val="0"/>
          <c:showVal val="0"/>
          <c:showCatName val="0"/>
          <c:showSerName val="0"/>
          <c:showPercent val="0"/>
          <c:showBubbleSize val="0"/>
        </c:dLbls>
        <c:gapWidth val="100"/>
        <c:axId val="161740288"/>
        <c:axId val="161741824"/>
      </c:barChart>
      <c:catAx>
        <c:axId val="161740288"/>
        <c:scaling>
          <c:orientation val="minMax"/>
        </c:scaling>
        <c:delete val="0"/>
        <c:axPos val="b"/>
        <c:numFmt formatCode="General" sourceLinked="0"/>
        <c:majorTickMark val="out"/>
        <c:minorTickMark val="none"/>
        <c:tickLblPos val="nextTo"/>
        <c:spPr>
          <a:ln w="25400">
            <a:solidFill>
              <a:srgbClr val="18468B"/>
            </a:solidFill>
          </a:ln>
        </c:spPr>
        <c:txPr>
          <a:bodyPr/>
          <a:lstStyle/>
          <a:p>
            <a:pPr>
              <a:defRPr>
                <a:solidFill>
                  <a:schemeClr val="tx1">
                    <a:lumMod val="65000"/>
                    <a:lumOff val="35000"/>
                  </a:schemeClr>
                </a:solidFill>
              </a:defRPr>
            </a:pPr>
            <a:endParaRPr lang="pl-PL"/>
          </a:p>
        </c:txPr>
        <c:crossAx val="161741824"/>
        <c:crosses val="autoZero"/>
        <c:auto val="1"/>
        <c:lblAlgn val="ctr"/>
        <c:lblOffset val="100"/>
        <c:noMultiLvlLbl val="0"/>
      </c:catAx>
      <c:valAx>
        <c:axId val="161741824"/>
        <c:scaling>
          <c:orientation val="minMax"/>
          <c:max val="1"/>
        </c:scaling>
        <c:delete val="0"/>
        <c:axPos val="l"/>
        <c:majorGridlines>
          <c:spPr>
            <a:ln>
              <a:solidFill>
                <a:sysClr val="window" lastClr="FFFFFF">
                  <a:lumMod val="85000"/>
                </a:sysClr>
              </a:solidFill>
            </a:ln>
          </c:spPr>
        </c:majorGridlines>
        <c:numFmt formatCode="0%" sourceLinked="1"/>
        <c:majorTickMark val="out"/>
        <c:minorTickMark val="none"/>
        <c:tickLblPos val="nextTo"/>
        <c:spPr>
          <a:ln w="25400">
            <a:solidFill>
              <a:srgbClr val="9BBB59">
                <a:lumMod val="50000"/>
              </a:srgbClr>
            </a:solidFill>
          </a:ln>
        </c:spPr>
        <c:crossAx val="161740288"/>
        <c:crosses val="autoZero"/>
        <c:crossBetween val="between"/>
      </c:valAx>
    </c:plotArea>
    <c:legend>
      <c:legendPos val="t"/>
      <c:overlay val="0"/>
    </c:legend>
    <c:plotVisOnly val="1"/>
    <c:dispBlanksAs val="gap"/>
    <c:showDLblsOverMax val="0"/>
  </c:chart>
  <c:spPr>
    <a:ln>
      <a:noFill/>
    </a:ln>
  </c:spPr>
  <c:printSettings>
    <c:headerFooter/>
    <c:pageMargins b="0.75" l="0.7" r="0.7" t="0.75" header="0.3" footer="0.3"/>
    <c:pageSetup/>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a:solidFill>
                  <a:schemeClr val="tx1">
                    <a:lumMod val="65000"/>
                    <a:lumOff val="35000"/>
                  </a:schemeClr>
                </a:solidFill>
              </a:defRPr>
            </a:pPr>
            <a:r>
              <a:rPr lang="pl-PL" sz="1400" b="1" i="0" u="none" strike="noStrike" kern="1200" baseline="0">
                <a:solidFill>
                  <a:sysClr val="windowText" lastClr="000000">
                    <a:lumMod val="65000"/>
                    <a:lumOff val="35000"/>
                  </a:sysClr>
                </a:solidFill>
              </a:rPr>
              <a:t>Connection capacity of projects in particular power ranges [MW]</a:t>
            </a:r>
          </a:p>
        </c:rich>
      </c:tx>
      <c:overlay val="0"/>
    </c:title>
    <c:autoTitleDeleted val="0"/>
    <c:plotArea>
      <c:layout/>
      <c:barChart>
        <c:barDir val="col"/>
        <c:grouping val="clustered"/>
        <c:varyColors val="0"/>
        <c:ser>
          <c:idx val="0"/>
          <c:order val="0"/>
          <c:tx>
            <c:strRef>
              <c:f>'Nationwide summary'!$H$82</c:f>
              <c:strCache>
                <c:ptCount val="1"/>
                <c:pt idx="0">
                  <c:v>Power [MW]</c:v>
                </c:pt>
              </c:strCache>
            </c:strRef>
          </c:tx>
          <c:invertIfNegative val="0"/>
          <c:dPt>
            <c:idx val="0"/>
            <c:invertIfNegative val="0"/>
            <c:bubble3D val="0"/>
            <c:spPr>
              <a:solidFill>
                <a:srgbClr val="4F81BD">
                  <a:lumMod val="75000"/>
                </a:srgbClr>
              </a:solidFill>
            </c:spPr>
            <c:extLst>
              <c:ext xmlns:c16="http://schemas.microsoft.com/office/drawing/2014/chart" uri="{C3380CC4-5D6E-409C-BE32-E72D297353CC}">
                <c16:uniqueId val="{00000001-07DF-4A83-B0F3-3424CF1121D0}"/>
              </c:ext>
            </c:extLst>
          </c:dPt>
          <c:dPt>
            <c:idx val="1"/>
            <c:invertIfNegative val="0"/>
            <c:bubble3D val="0"/>
            <c:spPr>
              <a:solidFill>
                <a:srgbClr val="4F81BD">
                  <a:lumMod val="60000"/>
                  <a:lumOff val="40000"/>
                </a:srgbClr>
              </a:solidFill>
            </c:spPr>
            <c:extLst>
              <c:ext xmlns:c16="http://schemas.microsoft.com/office/drawing/2014/chart" uri="{C3380CC4-5D6E-409C-BE32-E72D297353CC}">
                <c16:uniqueId val="{00000003-07DF-4A83-B0F3-3424CF1121D0}"/>
              </c:ext>
            </c:extLst>
          </c:dPt>
          <c:dPt>
            <c:idx val="2"/>
            <c:invertIfNegative val="0"/>
            <c:bubble3D val="0"/>
            <c:spPr>
              <a:solidFill>
                <a:srgbClr val="F79646">
                  <a:lumMod val="40000"/>
                  <a:lumOff val="60000"/>
                </a:srgbClr>
              </a:solidFill>
            </c:spPr>
            <c:extLst>
              <c:ext xmlns:c16="http://schemas.microsoft.com/office/drawing/2014/chart" uri="{C3380CC4-5D6E-409C-BE32-E72D297353CC}">
                <c16:uniqueId val="{00000005-07DF-4A83-B0F3-3424CF1121D0}"/>
              </c:ext>
            </c:extLst>
          </c:dPt>
          <c:dPt>
            <c:idx val="4"/>
            <c:invertIfNegative val="0"/>
            <c:bubble3D val="0"/>
            <c:spPr>
              <a:solidFill>
                <a:srgbClr val="4BACC6">
                  <a:lumMod val="60000"/>
                  <a:lumOff val="40000"/>
                </a:srgbClr>
              </a:solidFill>
            </c:spPr>
            <c:extLst>
              <c:ext xmlns:c16="http://schemas.microsoft.com/office/drawing/2014/chart" uri="{C3380CC4-5D6E-409C-BE32-E72D297353CC}">
                <c16:uniqueId val="{00000007-07DF-4A83-B0F3-3424CF1121D0}"/>
              </c:ext>
            </c:extLst>
          </c:dPt>
          <c:dLbls>
            <c:numFmt formatCode="#,##0" sourceLinked="0"/>
            <c:spPr>
              <a:noFill/>
              <a:ln>
                <a:noFill/>
              </a:ln>
              <a:effectLst/>
            </c:spPr>
            <c:txPr>
              <a:bodyPr/>
              <a:lstStyle/>
              <a:p>
                <a:pPr>
                  <a:defRPr sz="1400"/>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'Nationwide summary'!$I$80:$N$80</c:f>
              <c:strCache>
                <c:ptCount val="6"/>
                <c:pt idx="0">
                  <c:v>0,5-1MW</c:v>
                </c:pt>
                <c:pt idx="1">
                  <c:v>≥1 MW</c:v>
                </c:pt>
                <c:pt idx="2">
                  <c:v>≥5 MW</c:v>
                </c:pt>
                <c:pt idx="3">
                  <c:v>≥10MW</c:v>
                </c:pt>
                <c:pt idx="4">
                  <c:v>≥30 MW</c:v>
                </c:pt>
                <c:pt idx="5">
                  <c:v>≥50 MW</c:v>
                </c:pt>
              </c:strCache>
            </c:strRef>
          </c:cat>
          <c:val>
            <c:numRef>
              <c:f>'Nationwide summary'!$I$82:$N$82</c:f>
              <c:numCache>
                <c:formatCode>_-* #\ ##0.00\ _z_ł_-;\-* #\ ##0.00\ _z_ł_-;_-* "-"??\ _z_ł_-;_-@_-</c:formatCode>
                <c:ptCount val="6"/>
                <c:pt idx="0">
                  <c:v>0.69</c:v>
                </c:pt>
                <c:pt idx="1">
                  <c:v>0</c:v>
                </c:pt>
                <c:pt idx="2">
                  <c:v>0</c:v>
                </c:pt>
                <c:pt idx="3">
                  <c:v>0</c:v>
                </c:pt>
                <c:pt idx="4">
                  <c:v>0</c:v>
                </c:pt>
                <c:pt idx="5">
                  <c:v>0</c:v>
                </c:pt>
              </c:numCache>
            </c:numRef>
          </c:val>
          <c:extLst>
            <c:ext xmlns:c16="http://schemas.microsoft.com/office/drawing/2014/chart" uri="{C3380CC4-5D6E-409C-BE32-E72D297353CC}">
              <c16:uniqueId val="{00000008-07DF-4A83-B0F3-3424CF1121D0}"/>
            </c:ext>
          </c:extLst>
        </c:ser>
        <c:dLbls>
          <c:showLegendKey val="0"/>
          <c:showVal val="0"/>
          <c:showCatName val="0"/>
          <c:showSerName val="0"/>
          <c:showPercent val="0"/>
          <c:showBubbleSize val="0"/>
        </c:dLbls>
        <c:gapWidth val="100"/>
        <c:axId val="161795456"/>
        <c:axId val="167052416"/>
      </c:barChart>
      <c:catAx>
        <c:axId val="161795456"/>
        <c:scaling>
          <c:orientation val="minMax"/>
        </c:scaling>
        <c:delete val="0"/>
        <c:axPos val="b"/>
        <c:numFmt formatCode="General" sourceLinked="0"/>
        <c:majorTickMark val="out"/>
        <c:minorTickMark val="none"/>
        <c:tickLblPos val="nextTo"/>
        <c:spPr>
          <a:ln w="25400">
            <a:solidFill>
              <a:srgbClr val="18468B"/>
            </a:solidFill>
          </a:ln>
        </c:spPr>
        <c:txPr>
          <a:bodyPr/>
          <a:lstStyle/>
          <a:p>
            <a:pPr>
              <a:defRPr>
                <a:solidFill>
                  <a:schemeClr val="tx1">
                    <a:lumMod val="65000"/>
                    <a:lumOff val="35000"/>
                  </a:schemeClr>
                </a:solidFill>
              </a:defRPr>
            </a:pPr>
            <a:endParaRPr lang="pl-PL"/>
          </a:p>
        </c:txPr>
        <c:crossAx val="167052416"/>
        <c:crosses val="autoZero"/>
        <c:auto val="1"/>
        <c:lblAlgn val="ctr"/>
        <c:lblOffset val="100"/>
        <c:noMultiLvlLbl val="0"/>
      </c:catAx>
      <c:valAx>
        <c:axId val="167052416"/>
        <c:scaling>
          <c:orientation val="minMax"/>
        </c:scaling>
        <c:delete val="0"/>
        <c:axPos val="l"/>
        <c:majorGridlines>
          <c:spPr>
            <a:ln>
              <a:solidFill>
                <a:sysClr val="window" lastClr="FFFFFF">
                  <a:lumMod val="85000"/>
                </a:sysClr>
              </a:solidFill>
            </a:ln>
          </c:spPr>
        </c:majorGridlines>
        <c:numFmt formatCode="General" sourceLinked="0"/>
        <c:majorTickMark val="out"/>
        <c:minorTickMark val="none"/>
        <c:tickLblPos val="nextTo"/>
        <c:spPr>
          <a:ln w="25400">
            <a:solidFill>
              <a:srgbClr val="9BBB59">
                <a:lumMod val="50000"/>
              </a:srgbClr>
            </a:solidFill>
          </a:ln>
        </c:spPr>
        <c:crossAx val="161795456"/>
        <c:crosses val="autoZero"/>
        <c:crossBetween val="between"/>
      </c:valAx>
    </c:plotArea>
    <c:legend>
      <c:legendPos val="t"/>
      <c:overlay val="0"/>
      <c:txPr>
        <a:bodyPr/>
        <a:lstStyle/>
        <a:p>
          <a:pPr>
            <a:defRPr>
              <a:solidFill>
                <a:schemeClr val="tx1">
                  <a:lumMod val="65000"/>
                  <a:lumOff val="35000"/>
                </a:schemeClr>
              </a:solidFill>
            </a:defRPr>
          </a:pPr>
          <a:endParaRPr lang="pl-PL"/>
        </a:p>
      </c:txPr>
    </c:legend>
    <c:plotVisOnly val="1"/>
    <c:dispBlanksAs val="gap"/>
    <c:showDLblsOverMax val="0"/>
  </c:chart>
  <c:spPr>
    <a:ln>
      <a:noFill/>
    </a:ln>
  </c:spPr>
  <c:printSettings>
    <c:headerFooter/>
    <c:pageMargins b="0.75" l="0.7" r="0.7" t="0.75" header="0.3" footer="0.3"/>
    <c:pageSetup/>
  </c:printSettings>
  <c:userShapes r:id="rId2"/>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pl-PL" sz="1400" b="1" i="0" u="none" strike="noStrike" kern="1200" baseline="0">
                <a:solidFill>
                  <a:sysClr val="windowText" lastClr="000000">
                    <a:lumMod val="65000"/>
                    <a:lumOff val="35000"/>
                  </a:sysClr>
                </a:solidFill>
                <a:effectLst/>
                <a:latin typeface="+mn-lt"/>
                <a:ea typeface="+mn-ea"/>
                <a:cs typeface="+mn-cs"/>
              </a:defRPr>
            </a:pPr>
            <a:r>
              <a:rPr lang="en-US" sz="1400" b="1" i="0" u="none" strike="noStrike" kern="1200" baseline="0">
                <a:solidFill>
                  <a:sysClr val="windowText" lastClr="000000">
                    <a:lumMod val="65000"/>
                    <a:lumOff val="35000"/>
                  </a:sysClr>
                </a:solidFill>
                <a:effectLst/>
              </a:rPr>
              <a:t>Construction permits issued</a:t>
            </a:r>
          </a:p>
        </c:rich>
      </c:tx>
      <c:overlay val="0"/>
    </c:title>
    <c:autoTitleDeleted val="0"/>
    <c:plotArea>
      <c:layout>
        <c:manualLayout>
          <c:layoutTarget val="inner"/>
          <c:xMode val="edge"/>
          <c:yMode val="edge"/>
          <c:x val="4.8573338004625259E-2"/>
          <c:y val="0.14996740908754652"/>
          <c:w val="0.9413539756700704"/>
          <c:h val="0.65191254523120179"/>
        </c:manualLayout>
      </c:layout>
      <c:barChart>
        <c:barDir val="col"/>
        <c:grouping val="clustered"/>
        <c:varyColors val="0"/>
        <c:ser>
          <c:idx val="1"/>
          <c:order val="0"/>
          <c:tx>
            <c:strRef>
              <c:f>'Nationwide summary'!$K$55</c:f>
              <c:strCache>
                <c:ptCount val="1"/>
                <c:pt idx="0">
                  <c:v>Wydane pozwolenia budowlane w poszczególnych miesiącach</c:v>
                </c:pt>
              </c:strCache>
            </c:strRef>
          </c:tx>
          <c:spPr>
            <a:solidFill>
              <a:srgbClr val="F79646">
                <a:lumMod val="40000"/>
                <a:lumOff val="60000"/>
              </a:srgbClr>
            </a:solidFill>
          </c:spPr>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('Nationwide summary'!$F$59:$Q$59,'Nationwide summary'!$F$64:$Q$64,'Nationwide summary'!$F$69:$Q$69)</c:f>
              <c:strCache>
                <c:ptCount val="36"/>
                <c:pt idx="0">
                  <c:v>April 2020</c:v>
                </c:pt>
                <c:pt idx="1">
                  <c:v>May 2020</c:v>
                </c:pt>
                <c:pt idx="2">
                  <c:v>June 2020</c:v>
                </c:pt>
                <c:pt idx="3">
                  <c:v>July 2020</c:v>
                </c:pt>
                <c:pt idx="4">
                  <c:v>August 2020</c:v>
                </c:pt>
                <c:pt idx="5">
                  <c:v>September 2020</c:v>
                </c:pt>
                <c:pt idx="6">
                  <c:v>October 2020</c:v>
                </c:pt>
                <c:pt idx="7">
                  <c:v>November 2020</c:v>
                </c:pt>
                <c:pt idx="8">
                  <c:v>December 2020</c:v>
                </c:pt>
                <c:pt idx="9">
                  <c:v>January 2021</c:v>
                </c:pt>
                <c:pt idx="10">
                  <c:v>February 2021</c:v>
                </c:pt>
                <c:pt idx="11">
                  <c:v>March 2021</c:v>
                </c:pt>
                <c:pt idx="12">
                  <c:v>April 2020</c:v>
                </c:pt>
                <c:pt idx="13">
                  <c:v>May 2020</c:v>
                </c:pt>
                <c:pt idx="14">
                  <c:v>June 2020</c:v>
                </c:pt>
                <c:pt idx="15">
                  <c:v>July 2020</c:v>
                </c:pt>
                <c:pt idx="16">
                  <c:v>August 2020</c:v>
                </c:pt>
                <c:pt idx="17">
                  <c:v>September 2020</c:v>
                </c:pt>
                <c:pt idx="18">
                  <c:v>October 2020</c:v>
                </c:pt>
                <c:pt idx="19">
                  <c:v>November 2020</c:v>
                </c:pt>
                <c:pt idx="20">
                  <c:v>December 2020</c:v>
                </c:pt>
                <c:pt idx="21">
                  <c:v>January 2021</c:v>
                </c:pt>
                <c:pt idx="22">
                  <c:v>February 2021</c:v>
                </c:pt>
                <c:pt idx="23">
                  <c:v>March 2021</c:v>
                </c:pt>
                <c:pt idx="24">
                  <c:v>April 2020</c:v>
                </c:pt>
                <c:pt idx="25">
                  <c:v>May 2020</c:v>
                </c:pt>
                <c:pt idx="26">
                  <c:v>June 2020</c:v>
                </c:pt>
                <c:pt idx="27">
                  <c:v>July 2020</c:v>
                </c:pt>
                <c:pt idx="28">
                  <c:v>August 2020</c:v>
                </c:pt>
                <c:pt idx="29">
                  <c:v>September 2020</c:v>
                </c:pt>
                <c:pt idx="30">
                  <c:v>October 2020</c:v>
                </c:pt>
                <c:pt idx="31">
                  <c:v>November 2020</c:v>
                </c:pt>
                <c:pt idx="32">
                  <c:v>December 2020</c:v>
                </c:pt>
                <c:pt idx="33">
                  <c:v>January 2021</c:v>
                </c:pt>
                <c:pt idx="34">
                  <c:v>February 2021</c:v>
                </c:pt>
                <c:pt idx="35">
                  <c:v>March 2021</c:v>
                </c:pt>
              </c:strCache>
            </c:strRef>
          </c:cat>
          <c:val>
            <c:numRef>
              <c:f>('Nationwide summary'!$F$61:$Q$61,'Nationwide summary'!$F$66:$Q$66,'Nationwide summary'!$F$71:$Q$71)</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0.69</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30BA-4962-A2DA-2A5843E52CF9}"/>
            </c:ext>
          </c:extLst>
        </c:ser>
        <c:dLbls>
          <c:showLegendKey val="0"/>
          <c:showVal val="1"/>
          <c:showCatName val="0"/>
          <c:showSerName val="0"/>
          <c:showPercent val="0"/>
          <c:showBubbleSize val="0"/>
        </c:dLbls>
        <c:gapWidth val="150"/>
        <c:axId val="167101184"/>
        <c:axId val="167103872"/>
      </c:barChart>
      <c:catAx>
        <c:axId val="167101184"/>
        <c:scaling>
          <c:orientation val="minMax"/>
        </c:scaling>
        <c:delete val="0"/>
        <c:axPos val="b"/>
        <c:numFmt formatCode="General" sourceLinked="1"/>
        <c:majorTickMark val="out"/>
        <c:minorTickMark val="none"/>
        <c:tickLblPos val="nextTo"/>
        <c:spPr>
          <a:ln w="19050">
            <a:solidFill>
              <a:srgbClr val="18468B"/>
            </a:solidFill>
          </a:ln>
        </c:spPr>
        <c:crossAx val="167103872"/>
        <c:crosses val="autoZero"/>
        <c:auto val="1"/>
        <c:lblAlgn val="ctr"/>
        <c:lblOffset val="100"/>
        <c:noMultiLvlLbl val="0"/>
      </c:catAx>
      <c:valAx>
        <c:axId val="167103872"/>
        <c:scaling>
          <c:orientation val="minMax"/>
        </c:scaling>
        <c:delete val="0"/>
        <c:axPos val="l"/>
        <c:majorGridlines>
          <c:spPr>
            <a:ln>
              <a:solidFill>
                <a:schemeClr val="bg1">
                  <a:lumMod val="85000"/>
                </a:schemeClr>
              </a:solidFill>
            </a:ln>
          </c:spPr>
        </c:majorGridlines>
        <c:title>
          <c:tx>
            <c:rich>
              <a:bodyPr rot="0" vert="horz"/>
              <a:lstStyle/>
              <a:p>
                <a:pPr>
                  <a:defRPr/>
                </a:pPr>
                <a:r>
                  <a:rPr lang="pl-PL"/>
                  <a:t>MW</a:t>
                </a:r>
              </a:p>
            </c:rich>
          </c:tx>
          <c:layout>
            <c:manualLayout>
              <c:xMode val="edge"/>
              <c:yMode val="edge"/>
              <c:x val="4.8145488843515027E-3"/>
              <c:y val="6.1315332864064688E-2"/>
            </c:manualLayout>
          </c:layout>
          <c:overlay val="0"/>
        </c:title>
        <c:numFmt formatCode="General" sourceLinked="0"/>
        <c:majorTickMark val="out"/>
        <c:minorTickMark val="none"/>
        <c:tickLblPos val="nextTo"/>
        <c:spPr>
          <a:ln w="19050">
            <a:solidFill>
              <a:srgbClr val="18468B"/>
            </a:solidFill>
          </a:ln>
        </c:spPr>
        <c:crossAx val="167101184"/>
        <c:crosses val="autoZero"/>
        <c:crossBetween val="between"/>
      </c:valAx>
      <c:spPr>
        <a:ln>
          <a:noFill/>
        </a:ln>
      </c:spPr>
    </c:plotArea>
    <c:plotVisOnly val="1"/>
    <c:dispBlanksAs val="gap"/>
    <c:showDLblsOverMax val="0"/>
  </c:chart>
  <c:spPr>
    <a:ln>
      <a:noFill/>
    </a:ln>
  </c:spPr>
  <c:printSettings>
    <c:headerFooter/>
    <c:pageMargins b="0.75" l="0.7" r="0.7" t="0.75" header="0.3" footer="0.3"/>
    <c:pageSetup/>
  </c:printSettings>
  <c:userShapes r:id="rId2"/>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a:solidFill>
                  <a:schemeClr val="tx1">
                    <a:lumMod val="65000"/>
                    <a:lumOff val="35000"/>
                  </a:schemeClr>
                </a:solidFill>
              </a:defRPr>
            </a:pPr>
            <a:r>
              <a:rPr lang="pl-PL" sz="1400" b="1" i="0" u="none" strike="noStrike" kern="1200" baseline="0">
                <a:solidFill>
                  <a:sysClr val="windowText" lastClr="000000">
                    <a:lumMod val="65000"/>
                    <a:lumOff val="35000"/>
                  </a:sysClr>
                </a:solidFill>
              </a:rPr>
              <a:t>The capacity and the amount of projects with connection conditions issued [MW]</a:t>
            </a:r>
          </a:p>
        </c:rich>
      </c:tx>
      <c:overlay val="0"/>
    </c:title>
    <c:autoTitleDeleted val="0"/>
    <c:plotArea>
      <c:layout/>
      <c:barChart>
        <c:barDir val="col"/>
        <c:grouping val="clustered"/>
        <c:varyColors val="0"/>
        <c:ser>
          <c:idx val="0"/>
          <c:order val="0"/>
          <c:tx>
            <c:strRef>
              <c:f>'Nationwide summary'!$H$188</c:f>
              <c:strCache>
                <c:ptCount val="1"/>
                <c:pt idx="0">
                  <c:v>Power [MW]</c:v>
                </c:pt>
              </c:strCache>
            </c:strRef>
          </c:tx>
          <c:spPr>
            <a:solidFill>
              <a:srgbClr val="4BACC6">
                <a:lumMod val="60000"/>
                <a:lumOff val="40000"/>
              </a:srgbClr>
            </a:solidFill>
          </c:spPr>
          <c:invertIfNegative val="0"/>
          <c:dPt>
            <c:idx val="0"/>
            <c:invertIfNegative val="0"/>
            <c:bubble3D val="0"/>
            <c:extLst>
              <c:ext xmlns:c16="http://schemas.microsoft.com/office/drawing/2014/chart" uri="{C3380CC4-5D6E-409C-BE32-E72D297353CC}">
                <c16:uniqueId val="{00000001-07DF-4A83-B0F3-3424CF1121D0}"/>
              </c:ext>
            </c:extLst>
          </c:dPt>
          <c:dPt>
            <c:idx val="1"/>
            <c:invertIfNegative val="0"/>
            <c:bubble3D val="0"/>
            <c:extLst>
              <c:ext xmlns:c16="http://schemas.microsoft.com/office/drawing/2014/chart" uri="{C3380CC4-5D6E-409C-BE32-E72D297353CC}">
                <c16:uniqueId val="{00000003-07DF-4A83-B0F3-3424CF1121D0}"/>
              </c:ext>
            </c:extLst>
          </c:dPt>
          <c:dPt>
            <c:idx val="2"/>
            <c:invertIfNegative val="0"/>
            <c:bubble3D val="0"/>
            <c:extLst>
              <c:ext xmlns:c16="http://schemas.microsoft.com/office/drawing/2014/chart" uri="{C3380CC4-5D6E-409C-BE32-E72D297353CC}">
                <c16:uniqueId val="{00000005-07DF-4A83-B0F3-3424CF1121D0}"/>
              </c:ext>
            </c:extLst>
          </c:dPt>
          <c:dPt>
            <c:idx val="4"/>
            <c:invertIfNegative val="0"/>
            <c:bubble3D val="0"/>
            <c:extLst>
              <c:ext xmlns:c16="http://schemas.microsoft.com/office/drawing/2014/chart" uri="{C3380CC4-5D6E-409C-BE32-E72D297353CC}">
                <c16:uniqueId val="{00000007-07DF-4A83-B0F3-3424CF1121D0}"/>
              </c:ext>
            </c:extLst>
          </c:dPt>
          <c:dLbls>
            <c:numFmt formatCode="#,##0" sourceLinked="0"/>
            <c:spPr>
              <a:noFill/>
              <a:ln>
                <a:noFill/>
              </a:ln>
              <a:effectLst/>
            </c:spPr>
            <c:txPr>
              <a:bodyPr/>
              <a:lstStyle/>
              <a:p>
                <a:pPr>
                  <a:defRPr sz="1400"/>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'Nationwide summary'!$I$186:$M$186</c:f>
              <c:strCache>
                <c:ptCount val="5"/>
                <c:pt idx="0">
                  <c:v>Enea</c:v>
                </c:pt>
                <c:pt idx="1">
                  <c:v>Energa</c:v>
                </c:pt>
                <c:pt idx="2">
                  <c:v>PGE</c:v>
                </c:pt>
                <c:pt idx="3">
                  <c:v>Tauron</c:v>
                </c:pt>
                <c:pt idx="4">
                  <c:v>PSE</c:v>
                </c:pt>
              </c:strCache>
            </c:strRef>
          </c:cat>
          <c:val>
            <c:numRef>
              <c:f>'Nationwide summary'!$I$188:$M$188</c:f>
              <c:numCache>
                <c:formatCode>_-* #\ ##0.00\ _z_ł_-;\-* #\ ##0.00\ _z_ł_-;_-* "-"??\ _z_ł_-;_-@_-</c:formatCode>
                <c:ptCount val="5"/>
                <c:pt idx="0">
                  <c:v>0</c:v>
                </c:pt>
                <c:pt idx="1">
                  <c:v>0.99</c:v>
                </c:pt>
                <c:pt idx="2">
                  <c:v>0</c:v>
                </c:pt>
                <c:pt idx="3">
                  <c:v>0</c:v>
                </c:pt>
                <c:pt idx="4">
                  <c:v>0</c:v>
                </c:pt>
              </c:numCache>
            </c:numRef>
          </c:val>
          <c:extLst>
            <c:ext xmlns:c16="http://schemas.microsoft.com/office/drawing/2014/chart" uri="{C3380CC4-5D6E-409C-BE32-E72D297353CC}">
              <c16:uniqueId val="{00000008-07DF-4A83-B0F3-3424CF1121D0}"/>
            </c:ext>
          </c:extLst>
        </c:ser>
        <c:ser>
          <c:idx val="1"/>
          <c:order val="1"/>
          <c:tx>
            <c:strRef>
              <c:f>'Nationwide summary'!$H$187</c:f>
              <c:strCache>
                <c:ptCount val="1"/>
                <c:pt idx="0">
                  <c:v>Amount</c:v>
                </c:pt>
              </c:strCache>
            </c:strRef>
          </c:tx>
          <c:spPr>
            <a:solidFill>
              <a:srgbClr val="18468B"/>
            </a:solidFill>
          </c:spPr>
          <c:invertIfNegative val="0"/>
          <c:dLbls>
            <c:spPr>
              <a:noFill/>
              <a:ln>
                <a:noFill/>
              </a:ln>
              <a:effectLst/>
            </c:spPr>
            <c:txPr>
              <a:bodyPr/>
              <a:lstStyle/>
              <a:p>
                <a:pPr>
                  <a:defRPr sz="1400"/>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'Nationwide summary'!$I$186:$M$186</c:f>
              <c:strCache>
                <c:ptCount val="5"/>
                <c:pt idx="0">
                  <c:v>Enea</c:v>
                </c:pt>
                <c:pt idx="1">
                  <c:v>Energa</c:v>
                </c:pt>
                <c:pt idx="2">
                  <c:v>PGE</c:v>
                </c:pt>
                <c:pt idx="3">
                  <c:v>Tauron</c:v>
                </c:pt>
                <c:pt idx="4">
                  <c:v>PSE</c:v>
                </c:pt>
              </c:strCache>
            </c:strRef>
          </c:cat>
          <c:val>
            <c:numRef>
              <c:f>'Nationwide summary'!$I$187:$M$187</c:f>
              <c:numCache>
                <c:formatCode>_-* #\ ##0\ _z_ł_-;\-* #\ ##0\ _z_ł_-;_-* "-"??\ _z_ł_-;_-@_-</c:formatCode>
                <c:ptCount val="5"/>
                <c:pt idx="0">
                  <c:v>0</c:v>
                </c:pt>
                <c:pt idx="1">
                  <c:v>2</c:v>
                </c:pt>
                <c:pt idx="2">
                  <c:v>0</c:v>
                </c:pt>
                <c:pt idx="3">
                  <c:v>0</c:v>
                </c:pt>
                <c:pt idx="4">
                  <c:v>0</c:v>
                </c:pt>
              </c:numCache>
            </c:numRef>
          </c:val>
          <c:extLst>
            <c:ext xmlns:c16="http://schemas.microsoft.com/office/drawing/2014/chart" uri="{C3380CC4-5D6E-409C-BE32-E72D297353CC}">
              <c16:uniqueId val="{00000004-57F2-4B34-8FBD-95F15939A440}"/>
            </c:ext>
          </c:extLst>
        </c:ser>
        <c:dLbls>
          <c:showLegendKey val="0"/>
          <c:showVal val="0"/>
          <c:showCatName val="0"/>
          <c:showSerName val="0"/>
          <c:showPercent val="0"/>
          <c:showBubbleSize val="0"/>
        </c:dLbls>
        <c:gapWidth val="100"/>
        <c:axId val="161275264"/>
        <c:axId val="161281152"/>
      </c:barChart>
      <c:catAx>
        <c:axId val="161275264"/>
        <c:scaling>
          <c:orientation val="minMax"/>
        </c:scaling>
        <c:delete val="0"/>
        <c:axPos val="b"/>
        <c:numFmt formatCode="General" sourceLinked="0"/>
        <c:majorTickMark val="out"/>
        <c:minorTickMark val="none"/>
        <c:tickLblPos val="nextTo"/>
        <c:spPr>
          <a:ln w="25400">
            <a:solidFill>
              <a:srgbClr val="18468B"/>
            </a:solidFill>
          </a:ln>
        </c:spPr>
        <c:txPr>
          <a:bodyPr/>
          <a:lstStyle/>
          <a:p>
            <a:pPr>
              <a:defRPr>
                <a:solidFill>
                  <a:schemeClr val="tx1">
                    <a:lumMod val="65000"/>
                    <a:lumOff val="35000"/>
                  </a:schemeClr>
                </a:solidFill>
              </a:defRPr>
            </a:pPr>
            <a:endParaRPr lang="pl-PL"/>
          </a:p>
        </c:txPr>
        <c:crossAx val="161281152"/>
        <c:crosses val="autoZero"/>
        <c:auto val="1"/>
        <c:lblAlgn val="ctr"/>
        <c:lblOffset val="100"/>
        <c:noMultiLvlLbl val="0"/>
      </c:catAx>
      <c:valAx>
        <c:axId val="161281152"/>
        <c:scaling>
          <c:orientation val="minMax"/>
        </c:scaling>
        <c:delete val="0"/>
        <c:axPos val="l"/>
        <c:majorGridlines>
          <c:spPr>
            <a:ln>
              <a:solidFill>
                <a:sysClr val="window" lastClr="FFFFFF">
                  <a:lumMod val="85000"/>
                </a:sysClr>
              </a:solidFill>
            </a:ln>
          </c:spPr>
        </c:majorGridlines>
        <c:numFmt formatCode="General" sourceLinked="0"/>
        <c:majorTickMark val="out"/>
        <c:minorTickMark val="none"/>
        <c:tickLblPos val="nextTo"/>
        <c:spPr>
          <a:ln w="25400">
            <a:solidFill>
              <a:srgbClr val="9BBB59">
                <a:lumMod val="50000"/>
              </a:srgbClr>
            </a:solidFill>
          </a:ln>
        </c:spPr>
        <c:crossAx val="161275264"/>
        <c:crosses val="autoZero"/>
        <c:crossBetween val="between"/>
      </c:valAx>
    </c:plotArea>
    <c:legend>
      <c:legendPos val="t"/>
      <c:overlay val="0"/>
      <c:txPr>
        <a:bodyPr/>
        <a:lstStyle/>
        <a:p>
          <a:pPr>
            <a:defRPr sz="1200">
              <a:solidFill>
                <a:schemeClr val="tx1">
                  <a:lumMod val="65000"/>
                  <a:lumOff val="35000"/>
                </a:schemeClr>
              </a:solidFill>
            </a:defRPr>
          </a:pPr>
          <a:endParaRPr lang="pl-PL"/>
        </a:p>
      </c:txPr>
    </c:legend>
    <c:plotVisOnly val="1"/>
    <c:dispBlanksAs val="gap"/>
    <c:showDLblsOverMax val="0"/>
  </c:chart>
  <c:spPr>
    <a:ln>
      <a:noFill/>
    </a:ln>
  </c:spPr>
  <c:printSettings>
    <c:headerFooter/>
    <c:pageMargins b="0.75" l="0.7" r="0.7" t="0.75" header="0.3" footer="0.3"/>
    <c:pageSetup/>
  </c:printSettings>
  <c:userShapes r:id="rId2"/>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a:solidFill>
                  <a:schemeClr val="tx1">
                    <a:lumMod val="65000"/>
                    <a:lumOff val="35000"/>
                  </a:schemeClr>
                </a:solidFill>
              </a:defRPr>
            </a:pPr>
            <a:r>
              <a:rPr lang="pl-PL"/>
              <a:t>Distribution of PV projects based on LCOE [zł/MWh]</a:t>
            </a:r>
          </a:p>
        </c:rich>
      </c:tx>
      <c:overlay val="0"/>
    </c:title>
    <c:autoTitleDeleted val="0"/>
    <c:plotArea>
      <c:layout/>
      <c:barChart>
        <c:barDir val="col"/>
        <c:grouping val="clustered"/>
        <c:varyColors val="0"/>
        <c:ser>
          <c:idx val="0"/>
          <c:order val="0"/>
          <c:spPr>
            <a:solidFill>
              <a:srgbClr val="18468B"/>
            </a:solidFill>
          </c:spPr>
          <c:invertIfNegative val="0"/>
          <c:dPt>
            <c:idx val="0"/>
            <c:invertIfNegative val="0"/>
            <c:bubble3D val="0"/>
            <c:extLst>
              <c:ext xmlns:c16="http://schemas.microsoft.com/office/drawing/2014/chart" uri="{C3380CC4-5D6E-409C-BE32-E72D297353CC}">
                <c16:uniqueId val="{00000000-2531-41C0-9E42-F19C13536395}"/>
              </c:ext>
            </c:extLst>
          </c:dPt>
          <c:dPt>
            <c:idx val="1"/>
            <c:invertIfNegative val="0"/>
            <c:bubble3D val="0"/>
            <c:extLst>
              <c:ext xmlns:c16="http://schemas.microsoft.com/office/drawing/2014/chart" uri="{C3380CC4-5D6E-409C-BE32-E72D297353CC}">
                <c16:uniqueId val="{00000001-2531-41C0-9E42-F19C13536395}"/>
              </c:ext>
            </c:extLst>
          </c:dPt>
          <c:dPt>
            <c:idx val="2"/>
            <c:invertIfNegative val="0"/>
            <c:bubble3D val="0"/>
            <c:extLst>
              <c:ext xmlns:c16="http://schemas.microsoft.com/office/drawing/2014/chart" uri="{C3380CC4-5D6E-409C-BE32-E72D297353CC}">
                <c16:uniqueId val="{00000002-2531-41C0-9E42-F19C13536395}"/>
              </c:ext>
            </c:extLst>
          </c:dPt>
          <c:dPt>
            <c:idx val="4"/>
            <c:invertIfNegative val="0"/>
            <c:bubble3D val="0"/>
            <c:extLst>
              <c:ext xmlns:c16="http://schemas.microsoft.com/office/drawing/2014/chart" uri="{C3380CC4-5D6E-409C-BE32-E72D297353CC}">
                <c16:uniqueId val="{00000003-2531-41C0-9E42-F19C13536395}"/>
              </c:ext>
            </c:extLst>
          </c:dPt>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4-2531-41C0-9E42-F19C13536395}"/>
            </c:ext>
          </c:extLst>
        </c:ser>
        <c:dLbls>
          <c:showLegendKey val="0"/>
          <c:showVal val="0"/>
          <c:showCatName val="0"/>
          <c:showSerName val="0"/>
          <c:showPercent val="0"/>
          <c:showBubbleSize val="0"/>
        </c:dLbls>
        <c:gapWidth val="100"/>
        <c:axId val="167786368"/>
        <c:axId val="167800832"/>
      </c:barChart>
      <c:lineChart>
        <c:grouping val="standard"/>
        <c:varyColors val="0"/>
        <c:ser>
          <c:idx val="1"/>
          <c:order val="1"/>
          <c:spPr>
            <a:ln w="19050">
              <a:solidFill>
                <a:srgbClr val="00B050"/>
              </a:solidFill>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5-2531-41C0-9E42-F19C13536395}"/>
            </c:ext>
          </c:extLst>
        </c:ser>
        <c:ser>
          <c:idx val="2"/>
          <c:order val="2"/>
          <c:spPr>
            <a:ln w="19050">
              <a:solidFill>
                <a:srgbClr val="92D050"/>
              </a:solidFill>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6-2531-41C0-9E42-F19C13536395}"/>
            </c:ext>
          </c:extLst>
        </c:ser>
        <c:dLbls>
          <c:showLegendKey val="0"/>
          <c:showVal val="0"/>
          <c:showCatName val="0"/>
          <c:showSerName val="0"/>
          <c:showPercent val="0"/>
          <c:showBubbleSize val="0"/>
        </c:dLbls>
        <c:marker val="1"/>
        <c:smooth val="0"/>
        <c:axId val="167786368"/>
        <c:axId val="167800832"/>
      </c:lineChart>
      <c:catAx>
        <c:axId val="167786368"/>
        <c:scaling>
          <c:orientation val="minMax"/>
        </c:scaling>
        <c:delete val="0"/>
        <c:axPos val="b"/>
        <c:title>
          <c:tx>
            <c:rich>
              <a:bodyPr/>
              <a:lstStyle/>
              <a:p>
                <a:pPr>
                  <a:defRPr>
                    <a:solidFill>
                      <a:schemeClr val="tx1">
                        <a:lumMod val="85000"/>
                        <a:lumOff val="15000"/>
                      </a:schemeClr>
                    </a:solidFill>
                  </a:defRPr>
                </a:pPr>
                <a:r>
                  <a:rPr lang="pl-PL">
                    <a:solidFill>
                      <a:schemeClr val="tx1">
                        <a:lumMod val="85000"/>
                        <a:lumOff val="15000"/>
                      </a:schemeClr>
                    </a:solidFill>
                  </a:rPr>
                  <a:t>The amont of PV projects</a:t>
                </a:r>
              </a:p>
            </c:rich>
          </c:tx>
          <c:layout>
            <c:manualLayout>
              <c:xMode val="edge"/>
              <c:yMode val="edge"/>
              <c:x val="0.44874134671828253"/>
              <c:y val="0.93142361434299736"/>
            </c:manualLayout>
          </c:layout>
          <c:overlay val="0"/>
        </c:title>
        <c:numFmt formatCode="General" sourceLinked="0"/>
        <c:majorTickMark val="out"/>
        <c:minorTickMark val="none"/>
        <c:tickLblPos val="nextTo"/>
        <c:spPr>
          <a:ln w="25400">
            <a:noFill/>
          </a:ln>
        </c:spPr>
        <c:txPr>
          <a:bodyPr/>
          <a:lstStyle/>
          <a:p>
            <a:pPr>
              <a:defRPr>
                <a:solidFill>
                  <a:schemeClr val="tx1">
                    <a:lumMod val="85000"/>
                    <a:lumOff val="15000"/>
                  </a:schemeClr>
                </a:solidFill>
              </a:defRPr>
            </a:pPr>
            <a:endParaRPr lang="pl-PL"/>
          </a:p>
        </c:txPr>
        <c:crossAx val="167800832"/>
        <c:crosses val="autoZero"/>
        <c:auto val="1"/>
        <c:lblAlgn val="ctr"/>
        <c:lblOffset val="100"/>
        <c:tickLblSkip val="1000"/>
        <c:noMultiLvlLbl val="0"/>
      </c:catAx>
      <c:valAx>
        <c:axId val="167800832"/>
        <c:scaling>
          <c:orientation val="minMax"/>
        </c:scaling>
        <c:delete val="0"/>
        <c:axPos val="l"/>
        <c:majorGridlines>
          <c:spPr>
            <a:ln>
              <a:solidFill>
                <a:sysClr val="window" lastClr="FFFFFF">
                  <a:lumMod val="85000"/>
                </a:sysClr>
              </a:solidFill>
            </a:ln>
          </c:spPr>
        </c:majorGridlines>
        <c:numFmt formatCode="General" sourceLinked="0"/>
        <c:majorTickMark val="out"/>
        <c:minorTickMark val="none"/>
        <c:tickLblPos val="nextTo"/>
        <c:spPr>
          <a:ln w="25400">
            <a:noFill/>
          </a:ln>
        </c:spPr>
        <c:txPr>
          <a:bodyPr/>
          <a:lstStyle/>
          <a:p>
            <a:pPr>
              <a:defRPr>
                <a:solidFill>
                  <a:schemeClr val="tx1">
                    <a:lumMod val="85000"/>
                    <a:lumOff val="15000"/>
                  </a:schemeClr>
                </a:solidFill>
              </a:defRPr>
            </a:pPr>
            <a:endParaRPr lang="pl-PL"/>
          </a:p>
        </c:txPr>
        <c:crossAx val="167786368"/>
        <c:crosses val="autoZero"/>
        <c:crossBetween val="between"/>
      </c:valAx>
    </c:plotArea>
    <c:legend>
      <c:legendPos val="t"/>
      <c:overlay val="0"/>
      <c:txPr>
        <a:bodyPr/>
        <a:lstStyle/>
        <a:p>
          <a:pPr>
            <a:defRPr sz="1200">
              <a:solidFill>
                <a:schemeClr val="tx1">
                  <a:lumMod val="65000"/>
                  <a:lumOff val="35000"/>
                </a:schemeClr>
              </a:solidFill>
            </a:defRPr>
          </a:pPr>
          <a:endParaRPr lang="pl-PL"/>
        </a:p>
      </c:txPr>
    </c:legend>
    <c:plotVisOnly val="1"/>
    <c:dispBlanksAs val="gap"/>
    <c:showDLblsOverMax val="0"/>
  </c:chart>
  <c:spPr>
    <a:ln>
      <a:noFill/>
    </a:ln>
  </c:spPr>
  <c:printSettings>
    <c:headerFooter/>
    <c:pageMargins b="0.75" l="0.7" r="0.7" t="0.75" header="0.3" footer="0.3"/>
    <c:pageSetup/>
  </c:printSettings>
  <c:userShapes r:id="rId2"/>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title>
      <c:tx>
        <c:rich>
          <a:bodyPr/>
          <a:lstStyle/>
          <a:p>
            <a:pPr>
              <a:defRPr sz="1400">
                <a:solidFill>
                  <a:schemeClr val="tx1">
                    <a:lumMod val="65000"/>
                    <a:lumOff val="35000"/>
                  </a:schemeClr>
                </a:solidFill>
              </a:defRPr>
            </a:pPr>
            <a:r>
              <a:rPr lang="pl-PL" sz="1400" b="1" i="0" u="none" strike="noStrike" kern="1200" baseline="0">
                <a:solidFill>
                  <a:sysClr val="windowText" lastClr="000000">
                    <a:lumMod val="65000"/>
                    <a:lumOff val="35000"/>
                  </a:sysClr>
                </a:solidFill>
                <a:effectLst/>
              </a:rPr>
              <a:t>PROJECT POWER DISTRIBUTION FOR DEVELOPERS </a:t>
            </a:r>
            <a:endParaRPr lang="pl-PL" sz="1100" b="1" i="0" u="none" strike="noStrike" kern="1200" baseline="0">
              <a:solidFill>
                <a:sysClr val="windowText" lastClr="000000">
                  <a:lumMod val="65000"/>
                  <a:lumOff val="35000"/>
                </a:sysClr>
              </a:solidFill>
              <a:effectLst/>
            </a:endParaRPr>
          </a:p>
        </c:rich>
      </c:tx>
      <c:overlay val="0"/>
    </c:title>
    <c:autoTitleDeleted val="0"/>
    <c:plotArea>
      <c:layout>
        <c:manualLayout>
          <c:layoutTarget val="inner"/>
          <c:xMode val="edge"/>
          <c:yMode val="edge"/>
          <c:x val="6.945061687986652E-2"/>
          <c:y val="8.2474308203169325E-2"/>
          <c:w val="0.93054938312013347"/>
          <c:h val="0.68120610575054996"/>
        </c:manualLayout>
      </c:layout>
      <c:barChart>
        <c:barDir val="col"/>
        <c:grouping val="clustered"/>
        <c:varyColors val="0"/>
        <c:ser>
          <c:idx val="1"/>
          <c:order val="0"/>
          <c:tx>
            <c:strRef>
              <c:f>'Deweloperzy zestawienie '!$E$7</c:f>
              <c:strCache>
                <c:ptCount val="1"/>
                <c:pt idx="0">
                  <c:v>Number of projects</c:v>
                </c:pt>
              </c:strCache>
            </c:strRef>
          </c:tx>
          <c:spPr>
            <a:solidFill>
              <a:srgbClr val="F79646">
                <a:lumMod val="40000"/>
                <a:lumOff val="60000"/>
              </a:srgbClr>
            </a:solidFill>
          </c:spPr>
          <c:invertIfNegative val="0"/>
          <c:dLbls>
            <c:spPr>
              <a:noFill/>
              <a:ln>
                <a:noFill/>
              </a:ln>
              <a:effectLst/>
            </c:spPr>
            <c:txPr>
              <a:bodyPr wrap="square" lIns="38100" tIns="19050" rIns="38100" bIns="19050" anchor="ctr">
                <a:spAutoFit/>
              </a:bodyPr>
              <a:lstStyle/>
              <a:p>
                <a:pPr>
                  <a:defRPr sz="1400"/>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'Deweloperzy zestawienie '!$C$8:$C$26</c:f>
              <c:numCache>
                <c:formatCode>General</c:formatCode>
                <c:ptCount val="1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numCache>
            </c:numRef>
          </c:cat>
          <c:val>
            <c:numRef>
              <c:f>'Deweloperzy zestawienie '!$D$8:$D$26</c:f>
              <c:numCache>
                <c:formatCode>_-* #\ ##0.0\ _z_ł_-;\-* #\ ##0.0\ _z_ł_-;_-* "-"??\ _z_ł_-;_-@_-</c:formatCode>
                <c:ptCount val="1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numCache>
            </c:numRef>
          </c:val>
          <c:extLst>
            <c:ext xmlns:c16="http://schemas.microsoft.com/office/drawing/2014/chart" uri="{C3380CC4-5D6E-409C-BE32-E72D297353CC}">
              <c16:uniqueId val="{00000000-B851-4B94-A430-3712FB98DF38}"/>
            </c:ext>
          </c:extLst>
        </c:ser>
        <c:dLbls>
          <c:showLegendKey val="0"/>
          <c:showVal val="0"/>
          <c:showCatName val="0"/>
          <c:showSerName val="0"/>
          <c:showPercent val="0"/>
          <c:showBubbleSize val="0"/>
        </c:dLbls>
        <c:gapWidth val="150"/>
        <c:axId val="160827264"/>
        <c:axId val="160828800"/>
      </c:barChart>
      <c:catAx>
        <c:axId val="160827264"/>
        <c:scaling>
          <c:orientation val="minMax"/>
        </c:scaling>
        <c:delete val="0"/>
        <c:axPos val="b"/>
        <c:numFmt formatCode="General" sourceLinked="1"/>
        <c:majorTickMark val="out"/>
        <c:minorTickMark val="none"/>
        <c:tickLblPos val="nextTo"/>
        <c:spPr>
          <a:ln w="19050">
            <a:solidFill>
              <a:srgbClr val="18468B"/>
            </a:solidFill>
          </a:ln>
        </c:spPr>
        <c:txPr>
          <a:bodyPr/>
          <a:lstStyle/>
          <a:p>
            <a:pPr>
              <a:defRPr sz="1600"/>
            </a:pPr>
            <a:endParaRPr lang="pl-PL"/>
          </a:p>
        </c:txPr>
        <c:crossAx val="160828800"/>
        <c:crosses val="autoZero"/>
        <c:auto val="1"/>
        <c:lblAlgn val="ctr"/>
        <c:lblOffset val="100"/>
        <c:noMultiLvlLbl val="0"/>
      </c:catAx>
      <c:valAx>
        <c:axId val="160828800"/>
        <c:scaling>
          <c:orientation val="minMax"/>
        </c:scaling>
        <c:delete val="0"/>
        <c:axPos val="l"/>
        <c:majorGridlines>
          <c:spPr>
            <a:ln>
              <a:solidFill>
                <a:schemeClr val="bg1">
                  <a:lumMod val="85000"/>
                </a:schemeClr>
              </a:solidFill>
            </a:ln>
          </c:spPr>
        </c:majorGridlines>
        <c:numFmt formatCode="General" sourceLinked="0"/>
        <c:majorTickMark val="out"/>
        <c:minorTickMark val="none"/>
        <c:tickLblPos val="nextTo"/>
        <c:spPr>
          <a:ln w="19050">
            <a:solidFill>
              <a:srgbClr val="18468B"/>
            </a:solidFill>
          </a:ln>
        </c:spPr>
        <c:txPr>
          <a:bodyPr/>
          <a:lstStyle/>
          <a:p>
            <a:pPr>
              <a:defRPr sz="1600"/>
            </a:pPr>
            <a:endParaRPr lang="pl-PL"/>
          </a:p>
        </c:txPr>
        <c:crossAx val="160827264"/>
        <c:crosses val="autoZero"/>
        <c:crossBetween val="between"/>
      </c:valAx>
      <c:spPr>
        <a:ln>
          <a:noFill/>
        </a:ln>
      </c:spPr>
    </c:plotArea>
    <c:plotVisOnly val="1"/>
    <c:dispBlanksAs val="gap"/>
    <c:showDLblsOverMax val="0"/>
  </c:chart>
  <c:spPr>
    <a:ln>
      <a:noFill/>
    </a:ln>
  </c:spPr>
  <c:printSettings>
    <c:headerFooter/>
    <c:pageMargins b="0.75" l="0.7" r="0.7" t="0.75" header="0.3" footer="0.3"/>
    <c:pageSetup/>
  </c:printSettings>
  <c:userShapes r:id="rId2"/>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pl-PL" sz="1800" b="1" i="0" u="none" strike="noStrike" kern="1200" baseline="0">
                <a:solidFill>
                  <a:sysClr val="windowText" lastClr="000000">
                    <a:lumMod val="65000"/>
                    <a:lumOff val="35000"/>
                  </a:sysClr>
                </a:solidFill>
                <a:effectLst/>
              </a:rPr>
              <a:t>Percentage distribution of number of projects for major developers</a:t>
            </a:r>
          </a:p>
        </c:rich>
      </c:tx>
      <c:layout>
        <c:manualLayout>
          <c:xMode val="edge"/>
          <c:yMode val="edge"/>
          <c:x val="0.1857735306301099"/>
          <c:y val="1.0891578654191583E-3"/>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pl-PL"/>
        </a:p>
      </c:txPr>
    </c:title>
    <c:autoTitleDeleted val="0"/>
    <c:plotArea>
      <c:layout>
        <c:manualLayout>
          <c:layoutTarget val="inner"/>
          <c:xMode val="edge"/>
          <c:yMode val="edge"/>
          <c:x val="3.1824692918178774E-3"/>
          <c:y val="5.0446093626920485E-2"/>
          <c:w val="0.6648590628527471"/>
          <c:h val="0.76855784138001315"/>
        </c:manualLayout>
      </c:layout>
      <c:ofPieChart>
        <c:ofPieType val="pie"/>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36-6776-42BF-8DB0-5B72EE6FEF25}"/>
              </c:ext>
            </c:extLst>
          </c:dPt>
          <c:dPt>
            <c:idx val="1"/>
            <c:bubble3D val="0"/>
            <c:spPr>
              <a:solidFill>
                <a:schemeClr val="accent2"/>
              </a:solidFill>
              <a:ln>
                <a:noFill/>
              </a:ln>
              <a:effectLst/>
            </c:spPr>
            <c:extLst>
              <c:ext xmlns:c16="http://schemas.microsoft.com/office/drawing/2014/chart" uri="{C3380CC4-5D6E-409C-BE32-E72D297353CC}">
                <c16:uniqueId val="{00000001-C506-40A7-B2EC-11D6CAE12FD2}"/>
              </c:ext>
            </c:extLst>
          </c:dPt>
          <c:dPt>
            <c:idx val="2"/>
            <c:bubble3D val="0"/>
            <c:spPr>
              <a:solidFill>
                <a:schemeClr val="accent3"/>
              </a:solidFill>
              <a:ln>
                <a:noFill/>
              </a:ln>
              <a:effectLst/>
            </c:spPr>
            <c:extLst>
              <c:ext xmlns:c16="http://schemas.microsoft.com/office/drawing/2014/chart" uri="{C3380CC4-5D6E-409C-BE32-E72D297353CC}">
                <c16:uniqueId val="{00000003-C506-40A7-B2EC-11D6CAE12FD2}"/>
              </c:ext>
            </c:extLst>
          </c:dPt>
          <c:dPt>
            <c:idx val="3"/>
            <c:bubble3D val="0"/>
            <c:spPr>
              <a:solidFill>
                <a:schemeClr val="accent4"/>
              </a:solidFill>
              <a:ln>
                <a:noFill/>
              </a:ln>
              <a:effectLst/>
            </c:spPr>
            <c:extLst>
              <c:ext xmlns:c16="http://schemas.microsoft.com/office/drawing/2014/chart" uri="{C3380CC4-5D6E-409C-BE32-E72D297353CC}">
                <c16:uniqueId val="{00000005-C506-40A7-B2EC-11D6CAE12FD2}"/>
              </c:ext>
            </c:extLst>
          </c:dPt>
          <c:dPt>
            <c:idx val="4"/>
            <c:bubble3D val="0"/>
            <c:spPr>
              <a:solidFill>
                <a:schemeClr val="accent5"/>
              </a:solidFill>
              <a:ln>
                <a:noFill/>
              </a:ln>
              <a:effectLst/>
            </c:spPr>
            <c:extLst>
              <c:ext xmlns:c16="http://schemas.microsoft.com/office/drawing/2014/chart" uri="{C3380CC4-5D6E-409C-BE32-E72D297353CC}">
                <c16:uniqueId val="{00000007-C506-40A7-B2EC-11D6CAE12FD2}"/>
              </c:ext>
            </c:extLst>
          </c:dPt>
          <c:dPt>
            <c:idx val="5"/>
            <c:bubble3D val="0"/>
            <c:spPr>
              <a:solidFill>
                <a:schemeClr val="accent6"/>
              </a:solidFill>
              <a:ln>
                <a:noFill/>
              </a:ln>
              <a:effectLst/>
            </c:spPr>
            <c:extLst>
              <c:ext xmlns:c16="http://schemas.microsoft.com/office/drawing/2014/chart" uri="{C3380CC4-5D6E-409C-BE32-E72D297353CC}">
                <c16:uniqueId val="{00000009-C506-40A7-B2EC-11D6CAE12FD2}"/>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B-C506-40A7-B2EC-11D6CAE12FD2}"/>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D-C506-40A7-B2EC-11D6CAE12FD2}"/>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0F-C506-40A7-B2EC-11D6CAE12FD2}"/>
              </c:ext>
            </c:extLst>
          </c:dPt>
          <c:dPt>
            <c:idx val="9"/>
            <c:bubble3D val="0"/>
            <c:spPr>
              <a:solidFill>
                <a:schemeClr val="accent4">
                  <a:lumMod val="60000"/>
                </a:schemeClr>
              </a:solidFill>
              <a:ln>
                <a:noFill/>
              </a:ln>
              <a:effectLst/>
            </c:spPr>
            <c:extLst>
              <c:ext xmlns:c16="http://schemas.microsoft.com/office/drawing/2014/chart" uri="{C3380CC4-5D6E-409C-BE32-E72D297353CC}">
                <c16:uniqueId val="{00000011-C506-40A7-B2EC-11D6CAE12FD2}"/>
              </c:ext>
            </c:extLst>
          </c:dPt>
          <c:dPt>
            <c:idx val="10"/>
            <c:bubble3D val="0"/>
            <c:spPr>
              <a:solidFill>
                <a:schemeClr val="accent5">
                  <a:lumMod val="60000"/>
                </a:schemeClr>
              </a:solidFill>
              <a:ln>
                <a:noFill/>
              </a:ln>
              <a:effectLst/>
            </c:spPr>
            <c:extLst>
              <c:ext xmlns:c16="http://schemas.microsoft.com/office/drawing/2014/chart" uri="{C3380CC4-5D6E-409C-BE32-E72D297353CC}">
                <c16:uniqueId val="{00000013-C506-40A7-B2EC-11D6CAE12FD2}"/>
              </c:ext>
            </c:extLst>
          </c:dPt>
          <c:dPt>
            <c:idx val="11"/>
            <c:bubble3D val="0"/>
            <c:spPr>
              <a:solidFill>
                <a:schemeClr val="accent6">
                  <a:lumMod val="60000"/>
                </a:schemeClr>
              </a:solidFill>
              <a:ln>
                <a:noFill/>
              </a:ln>
              <a:effectLst/>
            </c:spPr>
            <c:extLst>
              <c:ext xmlns:c16="http://schemas.microsoft.com/office/drawing/2014/chart" uri="{C3380CC4-5D6E-409C-BE32-E72D297353CC}">
                <c16:uniqueId val="{00000015-C506-40A7-B2EC-11D6CAE12FD2}"/>
              </c:ext>
            </c:extLst>
          </c:dPt>
          <c:dPt>
            <c:idx val="12"/>
            <c:bubble3D val="0"/>
            <c:spPr>
              <a:solidFill>
                <a:schemeClr val="accent1">
                  <a:lumMod val="80000"/>
                  <a:lumOff val="20000"/>
                </a:schemeClr>
              </a:solidFill>
              <a:ln>
                <a:noFill/>
              </a:ln>
              <a:effectLst/>
            </c:spPr>
            <c:extLst>
              <c:ext xmlns:c16="http://schemas.microsoft.com/office/drawing/2014/chart" uri="{C3380CC4-5D6E-409C-BE32-E72D297353CC}">
                <c16:uniqueId val="{00000017-C506-40A7-B2EC-11D6CAE12FD2}"/>
              </c:ext>
            </c:extLst>
          </c:dPt>
          <c:dPt>
            <c:idx val="13"/>
            <c:bubble3D val="0"/>
            <c:spPr>
              <a:solidFill>
                <a:schemeClr val="accent2">
                  <a:lumMod val="80000"/>
                  <a:lumOff val="20000"/>
                </a:schemeClr>
              </a:solidFill>
              <a:ln>
                <a:noFill/>
              </a:ln>
              <a:effectLst/>
            </c:spPr>
            <c:extLst>
              <c:ext xmlns:c16="http://schemas.microsoft.com/office/drawing/2014/chart" uri="{C3380CC4-5D6E-409C-BE32-E72D297353CC}">
                <c16:uniqueId val="{00000019-C506-40A7-B2EC-11D6CAE12FD2}"/>
              </c:ext>
            </c:extLst>
          </c:dPt>
          <c:dPt>
            <c:idx val="14"/>
            <c:bubble3D val="0"/>
            <c:spPr>
              <a:solidFill>
                <a:schemeClr val="accent3">
                  <a:lumMod val="80000"/>
                  <a:lumOff val="20000"/>
                </a:schemeClr>
              </a:solidFill>
              <a:ln>
                <a:noFill/>
              </a:ln>
              <a:effectLst/>
            </c:spPr>
            <c:extLst>
              <c:ext xmlns:c16="http://schemas.microsoft.com/office/drawing/2014/chart" uri="{C3380CC4-5D6E-409C-BE32-E72D297353CC}">
                <c16:uniqueId val="{0000001B-C506-40A7-B2EC-11D6CAE12FD2}"/>
              </c:ext>
            </c:extLst>
          </c:dPt>
          <c:dPt>
            <c:idx val="15"/>
            <c:bubble3D val="0"/>
            <c:spPr>
              <a:solidFill>
                <a:schemeClr val="accent4">
                  <a:lumMod val="80000"/>
                  <a:lumOff val="20000"/>
                </a:schemeClr>
              </a:solidFill>
              <a:ln>
                <a:noFill/>
              </a:ln>
              <a:effectLst/>
            </c:spPr>
            <c:extLst>
              <c:ext xmlns:c16="http://schemas.microsoft.com/office/drawing/2014/chart" uri="{C3380CC4-5D6E-409C-BE32-E72D297353CC}">
                <c16:uniqueId val="{0000001D-C506-40A7-B2EC-11D6CAE12FD2}"/>
              </c:ext>
            </c:extLst>
          </c:dPt>
          <c:dPt>
            <c:idx val="16"/>
            <c:bubble3D val="0"/>
            <c:spPr>
              <a:solidFill>
                <a:schemeClr val="accent5">
                  <a:lumMod val="80000"/>
                  <a:lumOff val="20000"/>
                </a:schemeClr>
              </a:solidFill>
              <a:ln>
                <a:noFill/>
              </a:ln>
              <a:effectLst/>
            </c:spPr>
            <c:extLst>
              <c:ext xmlns:c16="http://schemas.microsoft.com/office/drawing/2014/chart" uri="{C3380CC4-5D6E-409C-BE32-E72D297353CC}">
                <c16:uniqueId val="{0000001F-C506-40A7-B2EC-11D6CAE12FD2}"/>
              </c:ext>
            </c:extLst>
          </c:dPt>
          <c:dPt>
            <c:idx val="17"/>
            <c:bubble3D val="0"/>
            <c:spPr>
              <a:solidFill>
                <a:schemeClr val="accent6">
                  <a:lumMod val="80000"/>
                  <a:lumOff val="20000"/>
                </a:schemeClr>
              </a:solidFill>
              <a:ln>
                <a:noFill/>
              </a:ln>
              <a:effectLst/>
            </c:spPr>
            <c:extLst>
              <c:ext xmlns:c16="http://schemas.microsoft.com/office/drawing/2014/chart" uri="{C3380CC4-5D6E-409C-BE32-E72D297353CC}">
                <c16:uniqueId val="{00000021-C506-40A7-B2EC-11D6CAE12FD2}"/>
              </c:ext>
            </c:extLst>
          </c:dPt>
          <c:dPt>
            <c:idx val="18"/>
            <c:bubble3D val="0"/>
            <c:spPr>
              <a:solidFill>
                <a:schemeClr val="accent1">
                  <a:lumMod val="80000"/>
                </a:schemeClr>
              </a:solidFill>
              <a:ln>
                <a:noFill/>
              </a:ln>
              <a:effectLst/>
            </c:spPr>
            <c:extLst>
              <c:ext xmlns:c16="http://schemas.microsoft.com/office/drawing/2014/chart" uri="{C3380CC4-5D6E-409C-BE32-E72D297353CC}">
                <c16:uniqueId val="{00000023-C506-40A7-B2EC-11D6CAE12FD2}"/>
              </c:ext>
            </c:extLst>
          </c:dPt>
          <c:dPt>
            <c:idx val="19"/>
            <c:bubble3D val="0"/>
            <c:spPr>
              <a:solidFill>
                <a:schemeClr val="bg1">
                  <a:lumMod val="50000"/>
                </a:schemeClr>
              </a:solidFill>
              <a:ln>
                <a:noFill/>
              </a:ln>
              <a:effectLst/>
            </c:spPr>
            <c:extLst>
              <c:ext xmlns:c16="http://schemas.microsoft.com/office/drawing/2014/chart" uri="{C3380CC4-5D6E-409C-BE32-E72D297353CC}">
                <c16:uniqueId val="{00000025-C506-40A7-B2EC-11D6CAE12FD2}"/>
              </c:ext>
            </c:extLst>
          </c:dPt>
          <c:dPt>
            <c:idx val="20"/>
            <c:bubble3D val="0"/>
            <c:spPr>
              <a:solidFill>
                <a:srgbClr val="D3D3D3"/>
              </a:solidFill>
              <a:ln>
                <a:noFill/>
              </a:ln>
              <a:effectLst/>
            </c:spPr>
            <c:extLst>
              <c:ext xmlns:c16="http://schemas.microsoft.com/office/drawing/2014/chart" uri="{C3380CC4-5D6E-409C-BE32-E72D297353CC}">
                <c16:uniqueId val="{00000027-C506-40A7-B2EC-11D6CAE12FD2}"/>
              </c:ext>
            </c:extLst>
          </c:dPt>
          <c:dPt>
            <c:idx val="21"/>
            <c:bubble3D val="0"/>
            <c:spPr>
              <a:solidFill>
                <a:schemeClr val="accent4">
                  <a:lumMod val="80000"/>
                </a:schemeClr>
              </a:solidFill>
              <a:ln>
                <a:noFill/>
              </a:ln>
              <a:effectLst/>
            </c:spPr>
            <c:extLst>
              <c:ext xmlns:c16="http://schemas.microsoft.com/office/drawing/2014/chart" uri="{C3380CC4-5D6E-409C-BE32-E72D297353CC}">
                <c16:uniqueId val="{00000029-C506-40A7-B2EC-11D6CAE12FD2}"/>
              </c:ext>
            </c:extLst>
          </c:dPt>
          <c:dPt>
            <c:idx val="22"/>
            <c:bubble3D val="0"/>
            <c:spPr>
              <a:solidFill>
                <a:schemeClr val="accent5">
                  <a:lumMod val="80000"/>
                </a:schemeClr>
              </a:solidFill>
              <a:ln>
                <a:noFill/>
              </a:ln>
              <a:effectLst/>
            </c:spPr>
            <c:extLst>
              <c:ext xmlns:c16="http://schemas.microsoft.com/office/drawing/2014/chart" uri="{C3380CC4-5D6E-409C-BE32-E72D297353CC}">
                <c16:uniqueId val="{0000002B-C506-40A7-B2EC-11D6CAE12FD2}"/>
              </c:ext>
            </c:extLst>
          </c:dPt>
          <c:dPt>
            <c:idx val="23"/>
            <c:bubble3D val="0"/>
            <c:spPr>
              <a:solidFill>
                <a:schemeClr val="accent6">
                  <a:lumMod val="80000"/>
                </a:schemeClr>
              </a:solidFill>
              <a:ln>
                <a:noFill/>
              </a:ln>
              <a:effectLst/>
            </c:spPr>
            <c:extLst>
              <c:ext xmlns:c16="http://schemas.microsoft.com/office/drawing/2014/chart" uri="{C3380CC4-5D6E-409C-BE32-E72D297353CC}">
                <c16:uniqueId val="{0000002D-C506-40A7-B2EC-11D6CAE12FD2}"/>
              </c:ext>
            </c:extLst>
          </c:dPt>
          <c:dPt>
            <c:idx val="24"/>
            <c:bubble3D val="0"/>
            <c:spPr>
              <a:solidFill>
                <a:schemeClr val="accent1">
                  <a:lumMod val="60000"/>
                  <a:lumOff val="40000"/>
                </a:schemeClr>
              </a:solidFill>
              <a:ln>
                <a:noFill/>
              </a:ln>
              <a:effectLst/>
            </c:spPr>
            <c:extLst>
              <c:ext xmlns:c16="http://schemas.microsoft.com/office/drawing/2014/chart" uri="{C3380CC4-5D6E-409C-BE32-E72D297353CC}">
                <c16:uniqueId val="{0000002F-C506-40A7-B2EC-11D6CAE12FD2}"/>
              </c:ext>
            </c:extLst>
          </c:dPt>
          <c:dPt>
            <c:idx val="25"/>
            <c:bubble3D val="0"/>
            <c:spPr>
              <a:solidFill>
                <a:schemeClr val="accent2">
                  <a:lumMod val="60000"/>
                  <a:lumOff val="40000"/>
                </a:schemeClr>
              </a:solidFill>
              <a:ln>
                <a:noFill/>
              </a:ln>
              <a:effectLst/>
            </c:spPr>
            <c:extLst>
              <c:ext xmlns:c16="http://schemas.microsoft.com/office/drawing/2014/chart" uri="{C3380CC4-5D6E-409C-BE32-E72D297353CC}">
                <c16:uniqueId val="{00000031-C506-40A7-B2EC-11D6CAE12FD2}"/>
              </c:ext>
            </c:extLst>
          </c:dPt>
          <c:dPt>
            <c:idx val="26"/>
            <c:bubble3D val="0"/>
            <c:spPr>
              <a:solidFill>
                <a:schemeClr val="accent3">
                  <a:lumMod val="60000"/>
                  <a:lumOff val="40000"/>
                </a:schemeClr>
              </a:solidFill>
              <a:ln>
                <a:noFill/>
              </a:ln>
              <a:effectLst/>
            </c:spPr>
            <c:extLst>
              <c:ext xmlns:c16="http://schemas.microsoft.com/office/drawing/2014/chart" uri="{C3380CC4-5D6E-409C-BE32-E72D297353CC}">
                <c16:uniqueId val="{00000033-C506-40A7-B2EC-11D6CAE12FD2}"/>
              </c:ext>
            </c:extLst>
          </c:dPt>
          <c:dPt>
            <c:idx val="27"/>
            <c:bubble3D val="0"/>
            <c:spPr>
              <a:solidFill>
                <a:schemeClr val="accent4">
                  <a:lumMod val="60000"/>
                  <a:lumOff val="40000"/>
                </a:schemeClr>
              </a:solidFill>
              <a:ln>
                <a:noFill/>
              </a:ln>
              <a:effectLst/>
            </c:spPr>
            <c:extLst>
              <c:ext xmlns:c16="http://schemas.microsoft.com/office/drawing/2014/chart" uri="{C3380CC4-5D6E-409C-BE32-E72D297353CC}">
                <c16:uniqueId val="{00000035-C506-40A7-B2EC-11D6CAE12FD2}"/>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pl-PL"/>
              </a:p>
            </c:txPr>
            <c:dLblPos val="bestFit"/>
            <c:showLegendKey val="0"/>
            <c:showVal val="0"/>
            <c:showCatName val="1"/>
            <c:showSerName val="0"/>
            <c:showPercent val="1"/>
            <c:showBubbleSize val="0"/>
            <c:separator>
</c:separator>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'Deweloperzy zestawienie '!$J$9:$J$28</c:f>
              <c:strCach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Other projects of identified investors</c:v>
                </c:pt>
              </c:strCache>
            </c:strRef>
          </c:cat>
          <c:val>
            <c:numRef>
              <c:f>'Deweloperzy zestawienie '!$K$9:$K$28</c:f>
              <c:numCache>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-44.451999999999998</c:v>
                </c:pt>
              </c:numCache>
            </c:numRef>
          </c:val>
          <c:extLst>
            <c:ext xmlns:c16="http://schemas.microsoft.com/office/drawing/2014/chart" uri="{C3380CC4-5D6E-409C-BE32-E72D297353CC}">
              <c16:uniqueId val="{00000036-C506-40A7-B2EC-11D6CAE12FD2}"/>
            </c:ext>
          </c:extLst>
        </c:ser>
        <c:dLbls>
          <c:dLblPos val="bestFit"/>
          <c:showLegendKey val="0"/>
          <c:showVal val="1"/>
          <c:showCatName val="0"/>
          <c:showSerName val="0"/>
          <c:showPercent val="0"/>
          <c:showBubbleSize val="0"/>
          <c:showLeaderLines val="1"/>
        </c:dLbls>
        <c:gapWidth val="26"/>
        <c:splitType val="percent"/>
        <c:splitPos val="11"/>
        <c:secondPieSize val="135"/>
        <c:serLines>
          <c:spPr>
            <a:ln w="9525" cap="flat" cmpd="sng" algn="ctr">
              <a:solidFill>
                <a:schemeClr val="tx1">
                  <a:lumMod val="50000"/>
                  <a:lumOff val="50000"/>
                </a:schemeClr>
              </a:solidFill>
              <a:prstDash val="solid"/>
              <a:round/>
            </a:ln>
            <a:effectLst/>
          </c:spPr>
        </c:serLines>
      </c:ofPieChart>
      <c:spPr>
        <a:noFill/>
        <a:ln>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a:pPr>
      <a:endParaRPr lang="pl-PL"/>
    </a:p>
  </c:txPr>
  <c:printSettings>
    <c:headerFooter/>
    <c:pageMargins b="0.75000000000000011" l="0.70000000000000007" r="0.70000000000000007" t="0.75000000000000011" header="0.30000000000000004" footer="0.30000000000000004"/>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title>
      <c:tx>
        <c:rich>
          <a:bodyPr/>
          <a:lstStyle/>
          <a:p>
            <a:pPr>
              <a:defRPr sz="1100">
                <a:solidFill>
                  <a:schemeClr val="tx1">
                    <a:lumMod val="65000"/>
                    <a:lumOff val="35000"/>
                  </a:schemeClr>
                </a:solidFill>
              </a:defRPr>
            </a:pPr>
            <a:r>
              <a:rPr lang="pl-PL" sz="1400" b="1" i="0" u="none" strike="noStrike" kern="1200" baseline="0">
                <a:solidFill>
                  <a:sysClr val="windowText" lastClr="000000">
                    <a:lumMod val="65000"/>
                    <a:lumOff val="35000"/>
                  </a:sysClr>
                </a:solidFill>
                <a:effectLst/>
              </a:rPr>
              <a:t>Number of construction permits issued by year</a:t>
            </a:r>
          </a:p>
        </c:rich>
      </c:tx>
      <c:overlay val="0"/>
    </c:title>
    <c:autoTitleDeleted val="0"/>
    <c:plotArea>
      <c:layout>
        <c:manualLayout>
          <c:layoutTarget val="inner"/>
          <c:xMode val="edge"/>
          <c:yMode val="edge"/>
          <c:x val="4.8573338004625259E-2"/>
          <c:y val="0.14996740908754652"/>
          <c:w val="0.9413539756700704"/>
          <c:h val="0.65191254523120179"/>
        </c:manualLayout>
      </c:layout>
      <c:barChart>
        <c:barDir val="col"/>
        <c:grouping val="stacked"/>
        <c:varyColors val="0"/>
        <c:ser>
          <c:idx val="1"/>
          <c:order val="0"/>
          <c:tx>
            <c:strRef>
              <c:f>'Projects in a given power range'!$I$11</c:f>
              <c:strCache>
                <c:ptCount val="1"/>
                <c:pt idx="0">
                  <c:v>number</c:v>
                </c:pt>
              </c:strCache>
            </c:strRef>
          </c:tx>
          <c:spPr>
            <a:solidFill>
              <a:srgbClr val="F79646">
                <a:lumMod val="40000"/>
                <a:lumOff val="60000"/>
              </a:srgb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'Projects in a given power range'!$J$10:$N$10</c:f>
              <c:strCache>
                <c:ptCount val="5"/>
                <c:pt idx="0">
                  <c:v>2019</c:v>
                </c:pt>
                <c:pt idx="1">
                  <c:v>2020</c:v>
                </c:pt>
                <c:pt idx="2">
                  <c:v>2021</c:v>
                </c:pt>
                <c:pt idx="3">
                  <c:v>2022</c:v>
                </c:pt>
                <c:pt idx="4">
                  <c:v>2023*</c:v>
                </c:pt>
              </c:strCache>
            </c:strRef>
          </c:cat>
          <c:val>
            <c:numRef>
              <c:f>'Projects in a given power range'!$J$11:$N$11</c:f>
              <c:numCache>
                <c:formatCode>_-* #\ ##0\ _z_ł_-;\-* #\ ##0\ _z_ł_-;_-* "-"??\ _z_ł_-;_-@_-</c:formatCode>
                <c:ptCount val="5"/>
                <c:pt idx="0">
                  <c:v>0</c:v>
                </c:pt>
                <c:pt idx="1">
                  <c:v>0</c:v>
                </c:pt>
                <c:pt idx="2">
                  <c:v>2</c:v>
                </c:pt>
                <c:pt idx="3">
                  <c:v>3</c:v>
                </c:pt>
                <c:pt idx="4">
                  <c:v>0</c:v>
                </c:pt>
              </c:numCache>
            </c:numRef>
          </c:val>
          <c:extLst>
            <c:ext xmlns:c16="http://schemas.microsoft.com/office/drawing/2014/chart" uri="{C3380CC4-5D6E-409C-BE32-E72D297353CC}">
              <c16:uniqueId val="{00000001-0603-45D4-8AA0-2A1AE673ECEA}"/>
            </c:ext>
          </c:extLst>
        </c:ser>
        <c:dLbls>
          <c:showLegendKey val="0"/>
          <c:showVal val="0"/>
          <c:showCatName val="0"/>
          <c:showSerName val="0"/>
          <c:showPercent val="0"/>
          <c:showBubbleSize val="0"/>
        </c:dLbls>
        <c:gapWidth val="150"/>
        <c:overlap val="100"/>
        <c:axId val="157389952"/>
        <c:axId val="157391488"/>
      </c:barChart>
      <c:catAx>
        <c:axId val="157389952"/>
        <c:scaling>
          <c:orientation val="minMax"/>
        </c:scaling>
        <c:delete val="0"/>
        <c:axPos val="b"/>
        <c:numFmt formatCode="General" sourceLinked="1"/>
        <c:majorTickMark val="out"/>
        <c:minorTickMark val="none"/>
        <c:tickLblPos val="nextTo"/>
        <c:spPr>
          <a:ln w="19050">
            <a:solidFill>
              <a:srgbClr val="9BBB59">
                <a:lumMod val="50000"/>
              </a:srgbClr>
            </a:solidFill>
          </a:ln>
        </c:spPr>
        <c:crossAx val="157391488"/>
        <c:crosses val="autoZero"/>
        <c:auto val="1"/>
        <c:lblAlgn val="ctr"/>
        <c:lblOffset val="100"/>
        <c:noMultiLvlLbl val="0"/>
      </c:catAx>
      <c:valAx>
        <c:axId val="157391488"/>
        <c:scaling>
          <c:orientation val="minMax"/>
        </c:scaling>
        <c:delete val="0"/>
        <c:axPos val="l"/>
        <c:majorGridlines>
          <c:spPr>
            <a:ln>
              <a:solidFill>
                <a:schemeClr val="bg1">
                  <a:lumMod val="85000"/>
                </a:schemeClr>
              </a:solidFill>
            </a:ln>
          </c:spPr>
        </c:majorGridlines>
        <c:numFmt formatCode="General" sourceLinked="0"/>
        <c:majorTickMark val="out"/>
        <c:minorTickMark val="none"/>
        <c:tickLblPos val="nextTo"/>
        <c:spPr>
          <a:ln w="19050">
            <a:solidFill>
              <a:srgbClr val="9BBB59">
                <a:lumMod val="50000"/>
              </a:srgbClr>
            </a:solidFill>
          </a:ln>
        </c:spPr>
        <c:crossAx val="157389952"/>
        <c:crosses val="autoZero"/>
        <c:crossBetween val="between"/>
      </c:valAx>
      <c:spPr>
        <a:ln>
          <a:noFill/>
        </a:ln>
      </c:spPr>
    </c:plotArea>
    <c:legend>
      <c:legendPos val="b"/>
      <c:legendEntry>
        <c:idx val="0"/>
        <c:delete val="1"/>
      </c:legendEntry>
      <c:overlay val="0"/>
    </c:legend>
    <c:plotVisOnly val="1"/>
    <c:dispBlanksAs val="gap"/>
    <c:showDLblsOverMax val="0"/>
  </c:chart>
  <c:spPr>
    <a:ln>
      <a:noFill/>
    </a:ln>
  </c:spPr>
  <c:printSettings>
    <c:headerFooter/>
    <c:pageMargins b="0.75" l="0.7" r="0.7" t="0.75" header="0.3" footer="0.3"/>
    <c:pageSetup/>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title>
      <c:tx>
        <c:rich>
          <a:bodyPr/>
          <a:lstStyle/>
          <a:p>
            <a:pPr>
              <a:defRPr sz="1400">
                <a:solidFill>
                  <a:schemeClr val="tx1">
                    <a:lumMod val="65000"/>
                    <a:lumOff val="35000"/>
                  </a:schemeClr>
                </a:solidFill>
              </a:defRPr>
            </a:pPr>
            <a:r>
              <a:rPr lang="pl-PL" sz="1400" b="1" i="0" u="none" strike="noStrike" kern="1200" baseline="0">
                <a:solidFill>
                  <a:sysClr val="windowText" lastClr="000000">
                    <a:lumMod val="65000"/>
                    <a:lumOff val="35000"/>
                  </a:sysClr>
                </a:solidFill>
              </a:rPr>
              <a:t>Number of projects that are at a given stage of advancement</a:t>
            </a:r>
          </a:p>
        </c:rich>
      </c:tx>
      <c:overlay val="0"/>
    </c:title>
    <c:autoTitleDeleted val="0"/>
    <c:plotArea>
      <c:layout>
        <c:manualLayout>
          <c:layoutTarget val="inner"/>
          <c:xMode val="edge"/>
          <c:yMode val="edge"/>
          <c:x val="4.8573338004625259E-2"/>
          <c:y val="0.14996740908754652"/>
          <c:w val="0.9413539756700704"/>
          <c:h val="0.67419347197547641"/>
        </c:manualLayout>
      </c:layout>
      <c:barChart>
        <c:barDir val="col"/>
        <c:grouping val="clustered"/>
        <c:varyColors val="0"/>
        <c:ser>
          <c:idx val="1"/>
          <c:order val="0"/>
          <c:tx>
            <c:strRef>
              <c:f>'Projects in a given power range'!$H$15</c:f>
              <c:strCache>
                <c:ptCount val="1"/>
                <c:pt idx="0">
                  <c:v>Connection conditions issued by Operators</c:v>
                </c:pt>
              </c:strCache>
            </c:strRef>
          </c:tx>
          <c:spPr>
            <a:solidFill>
              <a:srgbClr val="F79646">
                <a:lumMod val="50000"/>
              </a:srgb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'Projects in a given power range'!$J$10:$N$10</c:f>
              <c:strCache>
                <c:ptCount val="5"/>
                <c:pt idx="0">
                  <c:v>2019</c:v>
                </c:pt>
                <c:pt idx="1">
                  <c:v>2020</c:v>
                </c:pt>
                <c:pt idx="2">
                  <c:v>2021</c:v>
                </c:pt>
                <c:pt idx="3">
                  <c:v>2022</c:v>
                </c:pt>
                <c:pt idx="4">
                  <c:v>2023*</c:v>
                </c:pt>
              </c:strCache>
            </c:strRef>
          </c:cat>
          <c:val>
            <c:numRef>
              <c:f>'Projects in a given power range'!$J$15:$N$15</c:f>
              <c:numCache>
                <c:formatCode>_-* #\ ##0\ _z_ł_-;\-* #\ ##0\ _z_ł_-;_-* "-"??\ _z_ł_-;_-@_-</c:formatCode>
                <c:ptCount val="5"/>
                <c:pt idx="0">
                  <c:v>0</c:v>
                </c:pt>
                <c:pt idx="1">
                  <c:v>0</c:v>
                </c:pt>
                <c:pt idx="2">
                  <c:v>1</c:v>
                </c:pt>
                <c:pt idx="3">
                  <c:v>1</c:v>
                </c:pt>
                <c:pt idx="4">
                  <c:v>0</c:v>
                </c:pt>
              </c:numCache>
            </c:numRef>
          </c:val>
          <c:extLst>
            <c:ext xmlns:c16="http://schemas.microsoft.com/office/drawing/2014/chart" uri="{C3380CC4-5D6E-409C-BE32-E72D297353CC}">
              <c16:uniqueId val="{00000000-9829-4408-A709-6915FB34994E}"/>
            </c:ext>
          </c:extLst>
        </c:ser>
        <c:ser>
          <c:idx val="0"/>
          <c:order val="1"/>
          <c:tx>
            <c:strRef>
              <c:f>'Projects in a given power range'!$H$13</c:f>
              <c:strCache>
                <c:ptCount val="1"/>
                <c:pt idx="0">
                  <c:v>Connection agreements concluded by Operators</c:v>
                </c:pt>
              </c:strCache>
            </c:strRef>
          </c:tx>
          <c:spPr>
            <a:solidFill>
              <a:srgbClr val="F79646">
                <a:lumMod val="60000"/>
                <a:lumOff val="40000"/>
              </a:srgb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'Projects in a given power range'!$J$10:$N$10</c:f>
              <c:strCache>
                <c:ptCount val="5"/>
                <c:pt idx="0">
                  <c:v>2019</c:v>
                </c:pt>
                <c:pt idx="1">
                  <c:v>2020</c:v>
                </c:pt>
                <c:pt idx="2">
                  <c:v>2021</c:v>
                </c:pt>
                <c:pt idx="3">
                  <c:v>2022</c:v>
                </c:pt>
                <c:pt idx="4">
                  <c:v>2023*</c:v>
                </c:pt>
              </c:strCache>
            </c:strRef>
          </c:cat>
          <c:val>
            <c:numRef>
              <c:f>'Projects in a given power range'!$J$13:$N$13</c:f>
              <c:numCache>
                <c:formatCode>_-* #\ ##0\ _z_ł_-;\-* #\ ##0\ _z_ł_-;_-* "-"??\ _z_ł_-;_-@_-</c:formatCode>
                <c:ptCount val="5"/>
                <c:pt idx="0">
                  <c:v>0</c:v>
                </c:pt>
                <c:pt idx="1">
                  <c:v>0</c:v>
                </c:pt>
                <c:pt idx="2">
                  <c:v>1</c:v>
                </c:pt>
                <c:pt idx="3">
                  <c:v>3</c:v>
                </c:pt>
                <c:pt idx="4">
                  <c:v>2</c:v>
                </c:pt>
              </c:numCache>
            </c:numRef>
          </c:val>
          <c:extLst>
            <c:ext xmlns:c16="http://schemas.microsoft.com/office/drawing/2014/chart" uri="{C3380CC4-5D6E-409C-BE32-E72D297353CC}">
              <c16:uniqueId val="{00000001-9829-4408-A709-6915FB34994E}"/>
            </c:ext>
          </c:extLst>
        </c:ser>
        <c:ser>
          <c:idx val="2"/>
          <c:order val="2"/>
          <c:tx>
            <c:strRef>
              <c:f>'Projects in a given power range'!$H$11</c:f>
              <c:strCache>
                <c:ptCount val="1"/>
                <c:pt idx="0">
                  <c:v>Issued construction permits identified by IEO</c:v>
                </c:pt>
              </c:strCache>
            </c:strRef>
          </c:tx>
          <c:spPr>
            <a:solidFill>
              <a:srgbClr val="F79646">
                <a:lumMod val="20000"/>
                <a:lumOff val="80000"/>
              </a:srgb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'Projects in a given power range'!$J$10:$N$10</c:f>
              <c:strCache>
                <c:ptCount val="5"/>
                <c:pt idx="0">
                  <c:v>2019</c:v>
                </c:pt>
                <c:pt idx="1">
                  <c:v>2020</c:v>
                </c:pt>
                <c:pt idx="2">
                  <c:v>2021</c:v>
                </c:pt>
                <c:pt idx="3">
                  <c:v>2022</c:v>
                </c:pt>
                <c:pt idx="4">
                  <c:v>2023*</c:v>
                </c:pt>
              </c:strCache>
            </c:strRef>
          </c:cat>
          <c:val>
            <c:numRef>
              <c:f>'Projects in a given power range'!$J$11:$N$11</c:f>
              <c:numCache>
                <c:formatCode>_-* #\ ##0\ _z_ł_-;\-* #\ ##0\ _z_ł_-;_-* "-"??\ _z_ł_-;_-@_-</c:formatCode>
                <c:ptCount val="5"/>
                <c:pt idx="0">
                  <c:v>0</c:v>
                </c:pt>
                <c:pt idx="1">
                  <c:v>0</c:v>
                </c:pt>
                <c:pt idx="2">
                  <c:v>2</c:v>
                </c:pt>
                <c:pt idx="3">
                  <c:v>3</c:v>
                </c:pt>
                <c:pt idx="4">
                  <c:v>0</c:v>
                </c:pt>
              </c:numCache>
            </c:numRef>
          </c:val>
          <c:extLst>
            <c:ext xmlns:c16="http://schemas.microsoft.com/office/drawing/2014/chart" uri="{C3380CC4-5D6E-409C-BE32-E72D297353CC}">
              <c16:uniqueId val="{00000002-9829-4408-A709-6915FB34994E}"/>
            </c:ext>
          </c:extLst>
        </c:ser>
        <c:dLbls>
          <c:showLegendKey val="0"/>
          <c:showVal val="0"/>
          <c:showCatName val="0"/>
          <c:showSerName val="0"/>
          <c:showPercent val="0"/>
          <c:showBubbleSize val="0"/>
        </c:dLbls>
        <c:gapWidth val="150"/>
        <c:axId val="159095808"/>
        <c:axId val="159118080"/>
      </c:barChart>
      <c:catAx>
        <c:axId val="159095808"/>
        <c:scaling>
          <c:orientation val="minMax"/>
        </c:scaling>
        <c:delete val="0"/>
        <c:axPos val="b"/>
        <c:numFmt formatCode="General" sourceLinked="1"/>
        <c:majorTickMark val="out"/>
        <c:minorTickMark val="none"/>
        <c:tickLblPos val="nextTo"/>
        <c:spPr>
          <a:ln w="19050">
            <a:solidFill>
              <a:srgbClr val="9BBB59">
                <a:lumMod val="50000"/>
              </a:srgbClr>
            </a:solidFill>
          </a:ln>
        </c:spPr>
        <c:crossAx val="159118080"/>
        <c:crosses val="autoZero"/>
        <c:auto val="1"/>
        <c:lblAlgn val="ctr"/>
        <c:lblOffset val="100"/>
        <c:noMultiLvlLbl val="0"/>
      </c:catAx>
      <c:valAx>
        <c:axId val="159118080"/>
        <c:scaling>
          <c:orientation val="minMax"/>
        </c:scaling>
        <c:delete val="0"/>
        <c:axPos val="l"/>
        <c:majorGridlines>
          <c:spPr>
            <a:ln>
              <a:solidFill>
                <a:schemeClr val="bg1">
                  <a:lumMod val="85000"/>
                </a:schemeClr>
              </a:solidFill>
            </a:ln>
          </c:spPr>
        </c:majorGridlines>
        <c:numFmt formatCode="General" sourceLinked="0"/>
        <c:majorTickMark val="out"/>
        <c:minorTickMark val="none"/>
        <c:tickLblPos val="nextTo"/>
        <c:spPr>
          <a:ln w="19050">
            <a:solidFill>
              <a:srgbClr val="9BBB59">
                <a:lumMod val="50000"/>
              </a:srgbClr>
            </a:solidFill>
          </a:ln>
        </c:spPr>
        <c:crossAx val="159095808"/>
        <c:crosses val="autoZero"/>
        <c:crossBetween val="between"/>
      </c:valAx>
      <c:spPr>
        <a:ln>
          <a:noFill/>
        </a:ln>
      </c:spPr>
    </c:plotArea>
    <c:legend>
      <c:legendPos val="b"/>
      <c:layout>
        <c:manualLayout>
          <c:xMode val="edge"/>
          <c:yMode val="edge"/>
          <c:x val="0.12415277510323221"/>
          <c:y val="0.8773104817640297"/>
          <c:w val="0.78482455982249655"/>
          <c:h val="0.12268951823597032"/>
        </c:manualLayout>
      </c:layout>
      <c:overlay val="0"/>
      <c:txPr>
        <a:bodyPr/>
        <a:lstStyle/>
        <a:p>
          <a:pPr>
            <a:defRPr>
              <a:solidFill>
                <a:schemeClr val="tx1">
                  <a:lumMod val="65000"/>
                  <a:lumOff val="35000"/>
                </a:schemeClr>
              </a:solidFill>
            </a:defRPr>
          </a:pPr>
          <a:endParaRPr lang="pl-PL"/>
        </a:p>
      </c:txPr>
    </c:legend>
    <c:plotVisOnly val="1"/>
    <c:dispBlanksAs val="gap"/>
    <c:showDLblsOverMax val="0"/>
  </c:chart>
  <c:spPr>
    <a:ln>
      <a:noFill/>
    </a:ln>
  </c:spPr>
  <c:printSettings>
    <c:headerFooter/>
    <c:pageMargins b="0.75" l="0.7" r="0.7" t="0.75" header="0.3" footer="0.3"/>
    <c:pageSetup/>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title>
      <c:tx>
        <c:rich>
          <a:bodyPr/>
          <a:lstStyle/>
          <a:p>
            <a:pPr>
              <a:defRPr sz="1400">
                <a:solidFill>
                  <a:schemeClr val="tx1">
                    <a:lumMod val="65000"/>
                    <a:lumOff val="35000"/>
                  </a:schemeClr>
                </a:solidFill>
              </a:defRPr>
            </a:pPr>
            <a:r>
              <a:rPr lang="pl-PL" sz="1400" b="1" i="0" u="none" strike="noStrike" kern="1200" baseline="0">
                <a:solidFill>
                  <a:schemeClr val="tx1">
                    <a:lumMod val="65000"/>
                    <a:lumOff val="35000"/>
                  </a:schemeClr>
                </a:solidFill>
              </a:rPr>
              <a:t>Capacity of projects that are at a given stage of advancement [MW]</a:t>
            </a:r>
          </a:p>
        </c:rich>
      </c:tx>
      <c:overlay val="0"/>
    </c:title>
    <c:autoTitleDeleted val="0"/>
    <c:plotArea>
      <c:layout>
        <c:manualLayout>
          <c:layoutTarget val="inner"/>
          <c:xMode val="edge"/>
          <c:yMode val="edge"/>
          <c:x val="4.8573338004625259E-2"/>
          <c:y val="0.14996740908754652"/>
          <c:w val="0.9413539756700704"/>
          <c:h val="0.60502299315431085"/>
        </c:manualLayout>
      </c:layout>
      <c:barChart>
        <c:barDir val="col"/>
        <c:grouping val="clustered"/>
        <c:varyColors val="0"/>
        <c:ser>
          <c:idx val="1"/>
          <c:order val="0"/>
          <c:tx>
            <c:strRef>
              <c:f>'Projects in a given power range'!$H$15</c:f>
              <c:strCache>
                <c:ptCount val="1"/>
                <c:pt idx="0">
                  <c:v>Connection conditions issued by Operators</c:v>
                </c:pt>
              </c:strCache>
            </c:strRef>
          </c:tx>
          <c:spPr>
            <a:solidFill>
              <a:srgbClr val="4F81BD">
                <a:lumMod val="75000"/>
              </a:srgbClr>
            </a:solidFill>
          </c:spPr>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'Projects in a given power range'!$J$10:$N$10</c:f>
              <c:strCache>
                <c:ptCount val="5"/>
                <c:pt idx="0">
                  <c:v>2019</c:v>
                </c:pt>
                <c:pt idx="1">
                  <c:v>2020</c:v>
                </c:pt>
                <c:pt idx="2">
                  <c:v>2021</c:v>
                </c:pt>
                <c:pt idx="3">
                  <c:v>2022</c:v>
                </c:pt>
                <c:pt idx="4">
                  <c:v>2023*</c:v>
                </c:pt>
              </c:strCache>
            </c:strRef>
          </c:cat>
          <c:val>
            <c:numRef>
              <c:f>'Projects in a given power range'!$J$16:$N$16</c:f>
              <c:numCache>
                <c:formatCode>_-* #\ ##0.00\ _z_ł_-;\-* #\ ##0.00\ _z_ł_-;_-* "-"??\ _z_ł_-;_-@_-</c:formatCode>
                <c:ptCount val="5"/>
                <c:pt idx="0">
                  <c:v>0</c:v>
                </c:pt>
                <c:pt idx="1">
                  <c:v>0</c:v>
                </c:pt>
                <c:pt idx="2">
                  <c:v>0.69</c:v>
                </c:pt>
                <c:pt idx="3">
                  <c:v>0.3</c:v>
                </c:pt>
                <c:pt idx="4">
                  <c:v>0</c:v>
                </c:pt>
              </c:numCache>
            </c:numRef>
          </c:val>
          <c:extLst>
            <c:ext xmlns:c16="http://schemas.microsoft.com/office/drawing/2014/chart" uri="{C3380CC4-5D6E-409C-BE32-E72D297353CC}">
              <c16:uniqueId val="{00000000-3538-4A67-B96C-119E0F856949}"/>
            </c:ext>
          </c:extLst>
        </c:ser>
        <c:ser>
          <c:idx val="0"/>
          <c:order val="1"/>
          <c:tx>
            <c:strRef>
              <c:f>'Projects in a given power range'!$H$13</c:f>
              <c:strCache>
                <c:ptCount val="1"/>
                <c:pt idx="0">
                  <c:v>Connection agreements concluded by Operators</c:v>
                </c:pt>
              </c:strCache>
            </c:strRef>
          </c:tx>
          <c:spPr>
            <a:solidFill>
              <a:srgbClr val="4F81BD">
                <a:lumMod val="60000"/>
                <a:lumOff val="40000"/>
              </a:srgbClr>
            </a:solidFill>
          </c:spPr>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'Projects in a given power range'!$J$10:$N$10</c:f>
              <c:strCache>
                <c:ptCount val="5"/>
                <c:pt idx="0">
                  <c:v>2019</c:v>
                </c:pt>
                <c:pt idx="1">
                  <c:v>2020</c:v>
                </c:pt>
                <c:pt idx="2">
                  <c:v>2021</c:v>
                </c:pt>
                <c:pt idx="3">
                  <c:v>2022</c:v>
                </c:pt>
                <c:pt idx="4">
                  <c:v>2023*</c:v>
                </c:pt>
              </c:strCache>
            </c:strRef>
          </c:cat>
          <c:val>
            <c:numRef>
              <c:f>'Projects in a given power range'!$J$14:$N$14</c:f>
              <c:numCache>
                <c:formatCode>_-* #\ ##0.00\ _z_ł_-;\-* #\ ##0.00\ _z_ł_-;_-* "-"??\ _z_ł_-;_-@_-</c:formatCode>
                <c:ptCount val="5"/>
                <c:pt idx="0">
                  <c:v>0</c:v>
                </c:pt>
                <c:pt idx="1">
                  <c:v>0</c:v>
                </c:pt>
                <c:pt idx="2">
                  <c:v>0.25</c:v>
                </c:pt>
                <c:pt idx="3">
                  <c:v>1.4950000000000001</c:v>
                </c:pt>
                <c:pt idx="4">
                  <c:v>0.49</c:v>
                </c:pt>
              </c:numCache>
            </c:numRef>
          </c:val>
          <c:extLst>
            <c:ext xmlns:c16="http://schemas.microsoft.com/office/drawing/2014/chart" uri="{C3380CC4-5D6E-409C-BE32-E72D297353CC}">
              <c16:uniqueId val="{00000001-3538-4A67-B96C-119E0F856949}"/>
            </c:ext>
          </c:extLst>
        </c:ser>
        <c:ser>
          <c:idx val="2"/>
          <c:order val="2"/>
          <c:tx>
            <c:strRef>
              <c:f>'Projects in a given power range'!$H$11</c:f>
              <c:strCache>
                <c:ptCount val="1"/>
                <c:pt idx="0">
                  <c:v>Issued construction permits identified by IEO</c:v>
                </c:pt>
              </c:strCache>
            </c:strRef>
          </c:tx>
          <c:spPr>
            <a:solidFill>
              <a:srgbClr val="4F81BD">
                <a:lumMod val="40000"/>
                <a:lumOff val="60000"/>
              </a:srgbClr>
            </a:solidFill>
          </c:spPr>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'Projects in a given power range'!$J$10:$N$10</c:f>
              <c:strCache>
                <c:ptCount val="5"/>
                <c:pt idx="0">
                  <c:v>2019</c:v>
                </c:pt>
                <c:pt idx="1">
                  <c:v>2020</c:v>
                </c:pt>
                <c:pt idx="2">
                  <c:v>2021</c:v>
                </c:pt>
                <c:pt idx="3">
                  <c:v>2022</c:v>
                </c:pt>
                <c:pt idx="4">
                  <c:v>2023*</c:v>
                </c:pt>
              </c:strCache>
            </c:strRef>
          </c:cat>
          <c:val>
            <c:numRef>
              <c:f>'Projects in a given power range'!$J$12:$N$12</c:f>
              <c:numCache>
                <c:formatCode>_-* #\ ##0.00\ _z_ł_-;\-* #\ ##0.00\ _z_ł_-;_-* "-"??\ _z_ł_-;_-@_-</c:formatCode>
                <c:ptCount val="5"/>
                <c:pt idx="0">
                  <c:v>0</c:v>
                </c:pt>
                <c:pt idx="1">
                  <c:v>0</c:v>
                </c:pt>
                <c:pt idx="2">
                  <c:v>0.23400000000000001</c:v>
                </c:pt>
                <c:pt idx="3">
                  <c:v>0.314</c:v>
                </c:pt>
                <c:pt idx="4">
                  <c:v>0</c:v>
                </c:pt>
              </c:numCache>
            </c:numRef>
          </c:val>
          <c:extLst>
            <c:ext xmlns:c16="http://schemas.microsoft.com/office/drawing/2014/chart" uri="{C3380CC4-5D6E-409C-BE32-E72D297353CC}">
              <c16:uniqueId val="{00000002-3538-4A67-B96C-119E0F856949}"/>
            </c:ext>
          </c:extLst>
        </c:ser>
        <c:dLbls>
          <c:showLegendKey val="0"/>
          <c:showVal val="1"/>
          <c:showCatName val="0"/>
          <c:showSerName val="0"/>
          <c:showPercent val="0"/>
          <c:showBubbleSize val="0"/>
        </c:dLbls>
        <c:gapWidth val="150"/>
        <c:axId val="157452544"/>
        <c:axId val="157470720"/>
      </c:barChart>
      <c:catAx>
        <c:axId val="157452544"/>
        <c:scaling>
          <c:orientation val="minMax"/>
        </c:scaling>
        <c:delete val="0"/>
        <c:axPos val="b"/>
        <c:numFmt formatCode="General" sourceLinked="1"/>
        <c:majorTickMark val="out"/>
        <c:minorTickMark val="none"/>
        <c:tickLblPos val="nextTo"/>
        <c:spPr>
          <a:ln w="19050">
            <a:solidFill>
              <a:srgbClr val="18468B"/>
            </a:solidFill>
          </a:ln>
        </c:spPr>
        <c:crossAx val="157470720"/>
        <c:crosses val="autoZero"/>
        <c:auto val="1"/>
        <c:lblAlgn val="ctr"/>
        <c:lblOffset val="100"/>
        <c:noMultiLvlLbl val="0"/>
      </c:catAx>
      <c:valAx>
        <c:axId val="157470720"/>
        <c:scaling>
          <c:orientation val="minMax"/>
        </c:scaling>
        <c:delete val="0"/>
        <c:axPos val="l"/>
        <c:majorGridlines>
          <c:spPr>
            <a:ln>
              <a:solidFill>
                <a:schemeClr val="bg1">
                  <a:lumMod val="85000"/>
                </a:schemeClr>
              </a:solidFill>
            </a:ln>
          </c:spPr>
        </c:majorGridlines>
        <c:numFmt formatCode="General" sourceLinked="0"/>
        <c:majorTickMark val="out"/>
        <c:minorTickMark val="none"/>
        <c:tickLblPos val="nextTo"/>
        <c:spPr>
          <a:ln w="19050">
            <a:solidFill>
              <a:srgbClr val="18468B"/>
            </a:solidFill>
          </a:ln>
        </c:spPr>
        <c:crossAx val="157452544"/>
        <c:crosses val="autoZero"/>
        <c:crossBetween val="between"/>
      </c:valAx>
      <c:spPr>
        <a:ln>
          <a:noFill/>
        </a:ln>
      </c:spPr>
    </c:plotArea>
    <c:legend>
      <c:legendPos val="b"/>
      <c:layout>
        <c:manualLayout>
          <c:xMode val="edge"/>
          <c:yMode val="edge"/>
          <c:x val="8.9456125888686344E-2"/>
          <c:y val="0.87496449920591823"/>
          <c:w val="0.88334578236005168"/>
          <c:h val="0.12503550079408177"/>
        </c:manualLayout>
      </c:layout>
      <c:overlay val="0"/>
      <c:txPr>
        <a:bodyPr/>
        <a:lstStyle/>
        <a:p>
          <a:pPr>
            <a:defRPr>
              <a:solidFill>
                <a:schemeClr val="tx1">
                  <a:lumMod val="65000"/>
                  <a:lumOff val="35000"/>
                </a:schemeClr>
              </a:solidFill>
            </a:defRPr>
          </a:pPr>
          <a:endParaRPr lang="pl-PL"/>
        </a:p>
      </c:txPr>
    </c:legend>
    <c:plotVisOnly val="1"/>
    <c:dispBlanksAs val="gap"/>
    <c:showDLblsOverMax val="0"/>
  </c:chart>
  <c:spPr>
    <a:ln>
      <a:noFill/>
    </a:ln>
  </c:spPr>
  <c:printSettings>
    <c:headerFooter/>
    <c:pageMargins b="0.75" l="0.7" r="0.7" t="0.75" header="0.3" footer="0.3"/>
    <c:pageSetup/>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lumMod val="65000"/>
                    <a:lumOff val="35000"/>
                  </a:sysClr>
                </a:solidFill>
                <a:latin typeface="+mn-lt"/>
                <a:ea typeface="+mn-ea"/>
                <a:cs typeface="+mn-cs"/>
              </a:defRPr>
            </a:pPr>
            <a:r>
              <a:rPr lang="pl-PL" sz="1400" b="1" i="0" u="none" strike="noStrike" kern="1200" baseline="0">
                <a:solidFill>
                  <a:sysClr val="windowText" lastClr="000000">
                    <a:lumMod val="65000"/>
                    <a:lumOff val="35000"/>
                  </a:sysClr>
                </a:solidFill>
              </a:rPr>
              <a:t>Advancement of projects: </a:t>
            </a:r>
          </a:p>
        </c:rich>
      </c:tx>
      <c:overlay val="0"/>
    </c:title>
    <c:autoTitleDeleted val="0"/>
    <c:plotArea>
      <c:layout/>
      <c:barChart>
        <c:barDir val="col"/>
        <c:grouping val="clustered"/>
        <c:varyColors val="0"/>
        <c:ser>
          <c:idx val="0"/>
          <c:order val="0"/>
          <c:invertIfNegative val="0"/>
          <c:dPt>
            <c:idx val="0"/>
            <c:invertIfNegative val="0"/>
            <c:bubble3D val="0"/>
            <c:spPr>
              <a:solidFill>
                <a:srgbClr val="4F81BD">
                  <a:lumMod val="75000"/>
                </a:srgbClr>
              </a:solidFill>
            </c:spPr>
            <c:extLst>
              <c:ext xmlns:c16="http://schemas.microsoft.com/office/drawing/2014/chart" uri="{C3380CC4-5D6E-409C-BE32-E72D297353CC}">
                <c16:uniqueId val="{00000001-5709-4D96-92EC-7FDCC5C5B4CC}"/>
              </c:ext>
            </c:extLst>
          </c:dPt>
          <c:dPt>
            <c:idx val="1"/>
            <c:invertIfNegative val="0"/>
            <c:bubble3D val="0"/>
            <c:spPr>
              <a:solidFill>
                <a:srgbClr val="4F81BD">
                  <a:lumMod val="60000"/>
                  <a:lumOff val="40000"/>
                </a:srgbClr>
              </a:solidFill>
            </c:spPr>
            <c:extLst>
              <c:ext xmlns:c16="http://schemas.microsoft.com/office/drawing/2014/chart" uri="{C3380CC4-5D6E-409C-BE32-E72D297353CC}">
                <c16:uniqueId val="{00000003-5709-4D96-92EC-7FDCC5C5B4CC}"/>
              </c:ext>
            </c:extLst>
          </c:dPt>
          <c:dPt>
            <c:idx val="2"/>
            <c:invertIfNegative val="0"/>
            <c:bubble3D val="0"/>
            <c:spPr>
              <a:solidFill>
                <a:srgbClr val="F79646">
                  <a:lumMod val="40000"/>
                  <a:lumOff val="60000"/>
                </a:srgbClr>
              </a:solidFill>
            </c:spPr>
            <c:extLst>
              <c:ext xmlns:c16="http://schemas.microsoft.com/office/drawing/2014/chart" uri="{C3380CC4-5D6E-409C-BE32-E72D297353CC}">
                <c16:uniqueId val="{00000005-5709-4D96-92EC-7FDCC5C5B4CC}"/>
              </c:ext>
            </c:extLst>
          </c:dPt>
          <c:dLbls>
            <c:spPr>
              <a:noFill/>
              <a:ln>
                <a:noFill/>
              </a:ln>
              <a:effectLst/>
            </c:spPr>
            <c:txPr>
              <a:bodyPr/>
              <a:lstStyle/>
              <a:p>
                <a:pPr>
                  <a:defRPr sz="1400"/>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'Projects in a given power range'!$C$120:$E$120</c:f>
              <c:strCache>
                <c:ptCount val="3"/>
                <c:pt idx="0">
                  <c:v>connection conditions according to the Operators</c:v>
                </c:pt>
                <c:pt idx="1">
                  <c:v>connection agreement according to the Operators</c:v>
                </c:pt>
                <c:pt idx="2">
                  <c:v>construction permit identified by IEO</c:v>
                </c:pt>
              </c:strCache>
            </c:strRef>
          </c:cat>
          <c:val>
            <c:numRef>
              <c:f>'Projects in a given power range'!$C$124:$E$124</c:f>
              <c:numCache>
                <c:formatCode>0%</c:formatCode>
                <c:ptCount val="3"/>
                <c:pt idx="0">
                  <c:v>1</c:v>
                </c:pt>
                <c:pt idx="1">
                  <c:v>2.2575757575757578</c:v>
                </c:pt>
                <c:pt idx="2">
                  <c:v>0.55353535353535355</c:v>
                </c:pt>
              </c:numCache>
            </c:numRef>
          </c:val>
          <c:extLst>
            <c:ext xmlns:c16="http://schemas.microsoft.com/office/drawing/2014/chart" uri="{C3380CC4-5D6E-409C-BE32-E72D297353CC}">
              <c16:uniqueId val="{00000006-5709-4D96-92EC-7FDCC5C5B4CC}"/>
            </c:ext>
          </c:extLst>
        </c:ser>
        <c:dLbls>
          <c:showLegendKey val="0"/>
          <c:showVal val="0"/>
          <c:showCatName val="0"/>
          <c:showSerName val="0"/>
          <c:showPercent val="0"/>
          <c:showBubbleSize val="0"/>
        </c:dLbls>
        <c:gapWidth val="100"/>
        <c:axId val="159169920"/>
        <c:axId val="159171712"/>
      </c:barChart>
      <c:catAx>
        <c:axId val="159169920"/>
        <c:scaling>
          <c:orientation val="minMax"/>
        </c:scaling>
        <c:delete val="0"/>
        <c:axPos val="b"/>
        <c:numFmt formatCode="General" sourceLinked="0"/>
        <c:majorTickMark val="out"/>
        <c:minorTickMark val="none"/>
        <c:tickLblPos val="nextTo"/>
        <c:spPr>
          <a:ln w="25400">
            <a:solidFill>
              <a:srgbClr val="18468B"/>
            </a:solidFill>
          </a:ln>
        </c:spPr>
        <c:txPr>
          <a:bodyPr/>
          <a:lstStyle/>
          <a:p>
            <a:pPr>
              <a:defRPr>
                <a:solidFill>
                  <a:schemeClr val="tx1">
                    <a:lumMod val="65000"/>
                    <a:lumOff val="35000"/>
                  </a:schemeClr>
                </a:solidFill>
              </a:defRPr>
            </a:pPr>
            <a:endParaRPr lang="pl-PL"/>
          </a:p>
        </c:txPr>
        <c:crossAx val="159171712"/>
        <c:crosses val="autoZero"/>
        <c:auto val="1"/>
        <c:lblAlgn val="ctr"/>
        <c:lblOffset val="100"/>
        <c:noMultiLvlLbl val="0"/>
      </c:catAx>
      <c:valAx>
        <c:axId val="159171712"/>
        <c:scaling>
          <c:orientation val="minMax"/>
          <c:max val="1"/>
        </c:scaling>
        <c:delete val="0"/>
        <c:axPos val="l"/>
        <c:majorGridlines>
          <c:spPr>
            <a:ln>
              <a:solidFill>
                <a:sysClr val="window" lastClr="FFFFFF">
                  <a:lumMod val="85000"/>
                </a:sysClr>
              </a:solidFill>
            </a:ln>
          </c:spPr>
        </c:majorGridlines>
        <c:numFmt formatCode="0%" sourceLinked="1"/>
        <c:majorTickMark val="out"/>
        <c:minorTickMark val="none"/>
        <c:tickLblPos val="nextTo"/>
        <c:spPr>
          <a:ln w="25400">
            <a:solidFill>
              <a:srgbClr val="9BBB59">
                <a:lumMod val="50000"/>
              </a:srgbClr>
            </a:solidFill>
          </a:ln>
        </c:spPr>
        <c:crossAx val="159169920"/>
        <c:crosses val="autoZero"/>
        <c:crossBetween val="between"/>
      </c:valAx>
    </c:plotArea>
    <c:legend>
      <c:legendPos val="t"/>
      <c:overlay val="0"/>
      <c:txPr>
        <a:bodyPr/>
        <a:lstStyle/>
        <a:p>
          <a:pPr>
            <a:defRPr>
              <a:solidFill>
                <a:schemeClr val="tx1">
                  <a:lumMod val="65000"/>
                  <a:lumOff val="35000"/>
                </a:schemeClr>
              </a:solidFill>
            </a:defRPr>
          </a:pPr>
          <a:endParaRPr lang="pl-PL"/>
        </a:p>
      </c:txPr>
    </c:legend>
    <c:plotVisOnly val="1"/>
    <c:dispBlanksAs val="gap"/>
    <c:showDLblsOverMax val="0"/>
  </c:chart>
  <c:spPr>
    <a:ln>
      <a:noFill/>
    </a:ln>
  </c:spPr>
  <c:printSettings>
    <c:headerFooter/>
    <c:pageMargins b="0.75" l="0.7" r="0.7" t="0.75" header="0.3" footer="0.3"/>
    <c:pageSetup/>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pl-PL" sz="1400" b="1" i="0" u="none" strike="noStrike" kern="1200" baseline="0">
                <a:solidFill>
                  <a:sysClr val="windowText" lastClr="000000">
                    <a:lumMod val="65000"/>
                    <a:lumOff val="35000"/>
                  </a:sysClr>
                </a:solidFill>
                <a:effectLst/>
                <a:latin typeface="+mn-lt"/>
                <a:ea typeface="+mn-ea"/>
                <a:cs typeface="+mn-cs"/>
              </a:defRPr>
            </a:pPr>
            <a:r>
              <a:rPr lang="en-US" sz="1400" b="1" i="0" u="none" strike="noStrike" kern="1200" baseline="0">
                <a:solidFill>
                  <a:sysClr val="windowText" lastClr="000000">
                    <a:lumMod val="65000"/>
                    <a:lumOff val="35000"/>
                  </a:sysClr>
                </a:solidFill>
                <a:effectLst/>
              </a:rPr>
              <a:t>Construction permits issued</a:t>
            </a:r>
          </a:p>
        </c:rich>
      </c:tx>
      <c:layout>
        <c:manualLayout>
          <c:xMode val="edge"/>
          <c:yMode val="edge"/>
          <c:x val="0.4237775990650024"/>
          <c:y val="3.9845287337857915E-2"/>
        </c:manualLayout>
      </c:layout>
      <c:overlay val="0"/>
    </c:title>
    <c:autoTitleDeleted val="0"/>
    <c:plotArea>
      <c:layout>
        <c:manualLayout>
          <c:layoutTarget val="inner"/>
          <c:xMode val="edge"/>
          <c:yMode val="edge"/>
          <c:x val="4.8573338004625259E-2"/>
          <c:y val="0.14996740908754652"/>
          <c:w val="0.9413539756700704"/>
          <c:h val="0.60980465186188859"/>
        </c:manualLayout>
      </c:layout>
      <c:barChart>
        <c:barDir val="col"/>
        <c:grouping val="clustered"/>
        <c:varyColors val="0"/>
        <c:ser>
          <c:idx val="1"/>
          <c:order val="0"/>
          <c:tx>
            <c:strRef>
              <c:f>'Projects in a given power range'!$H$58</c:f>
              <c:strCache>
                <c:ptCount val="1"/>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('Projects in a given power range'!$F$62:$Q$62,'Projects in a given power range'!$F$68:$Q$68,'Projects in a given power range'!$F$74:$Q$74)</c:f>
              <c:strCache>
                <c:ptCount val="36"/>
                <c:pt idx="0">
                  <c:v>April 2020</c:v>
                </c:pt>
                <c:pt idx="1">
                  <c:v>May 2020</c:v>
                </c:pt>
                <c:pt idx="2">
                  <c:v>June 2020</c:v>
                </c:pt>
                <c:pt idx="3">
                  <c:v>July 2020</c:v>
                </c:pt>
                <c:pt idx="4">
                  <c:v>August 2020</c:v>
                </c:pt>
                <c:pt idx="5">
                  <c:v>September 2020</c:v>
                </c:pt>
                <c:pt idx="6">
                  <c:v>October 2020</c:v>
                </c:pt>
                <c:pt idx="7">
                  <c:v>November 2020</c:v>
                </c:pt>
                <c:pt idx="8">
                  <c:v>December 2020</c:v>
                </c:pt>
                <c:pt idx="9">
                  <c:v>January 2021</c:v>
                </c:pt>
                <c:pt idx="10">
                  <c:v>February 2021</c:v>
                </c:pt>
                <c:pt idx="11">
                  <c:v>March 2021</c:v>
                </c:pt>
                <c:pt idx="12">
                  <c:v>April 2020</c:v>
                </c:pt>
                <c:pt idx="13">
                  <c:v>May 2020</c:v>
                </c:pt>
                <c:pt idx="14">
                  <c:v>June 2020</c:v>
                </c:pt>
                <c:pt idx="15">
                  <c:v>July 2020</c:v>
                </c:pt>
                <c:pt idx="16">
                  <c:v>August 2020</c:v>
                </c:pt>
                <c:pt idx="17">
                  <c:v>September 2020</c:v>
                </c:pt>
                <c:pt idx="18">
                  <c:v>October 2020</c:v>
                </c:pt>
                <c:pt idx="19">
                  <c:v>November 2020</c:v>
                </c:pt>
                <c:pt idx="20">
                  <c:v>December 2020</c:v>
                </c:pt>
                <c:pt idx="21">
                  <c:v>January 2021</c:v>
                </c:pt>
                <c:pt idx="22">
                  <c:v>February 2021</c:v>
                </c:pt>
                <c:pt idx="23">
                  <c:v>March 2021</c:v>
                </c:pt>
                <c:pt idx="24">
                  <c:v>April 2020</c:v>
                </c:pt>
                <c:pt idx="25">
                  <c:v>May 2020</c:v>
                </c:pt>
                <c:pt idx="26">
                  <c:v>June 2020</c:v>
                </c:pt>
                <c:pt idx="27">
                  <c:v>July 2020</c:v>
                </c:pt>
                <c:pt idx="28">
                  <c:v>August 2020</c:v>
                </c:pt>
                <c:pt idx="29">
                  <c:v>September 2020</c:v>
                </c:pt>
                <c:pt idx="30">
                  <c:v>October 2020</c:v>
                </c:pt>
                <c:pt idx="31">
                  <c:v>November 2020</c:v>
                </c:pt>
                <c:pt idx="32">
                  <c:v>December 2020</c:v>
                </c:pt>
                <c:pt idx="33">
                  <c:v>January 2021</c:v>
                </c:pt>
                <c:pt idx="34">
                  <c:v>February 2021</c:v>
                </c:pt>
                <c:pt idx="35">
                  <c:v>March 2021</c:v>
                </c:pt>
              </c:strCache>
            </c:strRef>
          </c:cat>
          <c:val>
            <c:numRef>
              <c:f>('Projects in a given power range'!$F$64:$Q$64,'Projects in a given power range'!$F$70:$Q$70,'Projects in a given power range'!$F$76:$Q$76)</c:f>
              <c:numCache>
                <c:formatCode>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0.69</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AF7-48C6-88CA-454FC5A4BD96}"/>
            </c:ext>
          </c:extLst>
        </c:ser>
        <c:dLbls>
          <c:showLegendKey val="0"/>
          <c:showVal val="1"/>
          <c:showCatName val="0"/>
          <c:showSerName val="0"/>
          <c:showPercent val="0"/>
          <c:showBubbleSize val="0"/>
        </c:dLbls>
        <c:gapWidth val="150"/>
        <c:axId val="160765056"/>
        <c:axId val="160817152"/>
      </c:barChart>
      <c:catAx>
        <c:axId val="160765056"/>
        <c:scaling>
          <c:orientation val="minMax"/>
        </c:scaling>
        <c:delete val="0"/>
        <c:axPos val="b"/>
        <c:numFmt formatCode="General" sourceLinked="1"/>
        <c:majorTickMark val="out"/>
        <c:minorTickMark val="none"/>
        <c:tickLblPos val="nextTo"/>
        <c:spPr>
          <a:ln w="19050">
            <a:solidFill>
              <a:srgbClr val="18468B"/>
            </a:solidFill>
          </a:ln>
        </c:spPr>
        <c:txPr>
          <a:bodyPr/>
          <a:lstStyle/>
          <a:p>
            <a:pPr>
              <a:defRPr sz="1100"/>
            </a:pPr>
            <a:endParaRPr lang="pl-PL"/>
          </a:p>
        </c:txPr>
        <c:crossAx val="160817152"/>
        <c:crosses val="autoZero"/>
        <c:auto val="1"/>
        <c:lblAlgn val="ctr"/>
        <c:lblOffset val="100"/>
        <c:noMultiLvlLbl val="0"/>
      </c:catAx>
      <c:valAx>
        <c:axId val="160817152"/>
        <c:scaling>
          <c:orientation val="minMax"/>
        </c:scaling>
        <c:delete val="0"/>
        <c:axPos val="l"/>
        <c:majorGridlines>
          <c:spPr>
            <a:ln>
              <a:solidFill>
                <a:schemeClr val="bg1">
                  <a:lumMod val="85000"/>
                </a:schemeClr>
              </a:solidFill>
            </a:ln>
          </c:spPr>
        </c:majorGridlines>
        <c:title>
          <c:tx>
            <c:rich>
              <a:bodyPr rot="0" vert="horz"/>
              <a:lstStyle/>
              <a:p>
                <a:pPr>
                  <a:defRPr/>
                </a:pPr>
                <a:r>
                  <a:rPr lang="pl-PL"/>
                  <a:t>MW</a:t>
                </a:r>
              </a:p>
            </c:rich>
          </c:tx>
          <c:layout>
            <c:manualLayout>
              <c:xMode val="edge"/>
              <c:yMode val="edge"/>
              <c:x val="4.8145488843515027E-3"/>
              <c:y val="6.1315332864064688E-2"/>
            </c:manualLayout>
          </c:layout>
          <c:overlay val="0"/>
        </c:title>
        <c:numFmt formatCode="General" sourceLinked="0"/>
        <c:majorTickMark val="out"/>
        <c:minorTickMark val="none"/>
        <c:tickLblPos val="nextTo"/>
        <c:spPr>
          <a:ln w="19050">
            <a:solidFill>
              <a:srgbClr val="18468B"/>
            </a:solidFill>
          </a:ln>
        </c:spPr>
        <c:crossAx val="160765056"/>
        <c:crosses val="autoZero"/>
        <c:crossBetween val="between"/>
      </c:valAx>
      <c:spPr>
        <a:ln>
          <a:noFill/>
        </a:ln>
      </c:spPr>
    </c:plotArea>
    <c:plotVisOnly val="1"/>
    <c:dispBlanksAs val="gap"/>
    <c:showDLblsOverMax val="0"/>
  </c:chart>
  <c:spPr>
    <a:ln>
      <a:noFill/>
    </a:ln>
  </c:spPr>
  <c:printSettings>
    <c:headerFooter/>
    <c:pageMargins b="0.75" l="0.7" r="0.7" t="0.75" header="0.3" footer="0.3"/>
    <c:pageSetup/>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en-US" sz="1400" b="1" i="0" u="none" strike="noStrike" kern="1200" baseline="0">
                <a:solidFill>
                  <a:sysClr val="windowText" lastClr="000000">
                    <a:lumMod val="65000"/>
                    <a:lumOff val="35000"/>
                  </a:sysClr>
                </a:solidFill>
                <a:effectLst/>
                <a:latin typeface="+mn-lt"/>
                <a:ea typeface="+mn-ea"/>
                <a:cs typeface="+mn-cs"/>
              </a:defRPr>
            </a:pPr>
            <a:r>
              <a:rPr lang="pl-PL" sz="1400" b="1" i="0" u="none" strike="noStrike" kern="1200" baseline="0">
                <a:solidFill>
                  <a:sysClr val="windowText" lastClr="000000">
                    <a:lumMod val="65000"/>
                    <a:lumOff val="35000"/>
                  </a:sysClr>
                </a:solidFill>
                <a:effectLst/>
              </a:rPr>
              <a:t>Capacity of projects that received construction permits by year [MW]</a:t>
            </a:r>
          </a:p>
        </c:rich>
      </c:tx>
      <c:overlay val="0"/>
    </c:title>
    <c:autoTitleDeleted val="0"/>
    <c:plotArea>
      <c:layout>
        <c:manualLayout>
          <c:layoutTarget val="inner"/>
          <c:xMode val="edge"/>
          <c:yMode val="edge"/>
          <c:x val="4.8573338004625259E-2"/>
          <c:y val="0.14996740908754652"/>
          <c:w val="0.9413539756700704"/>
          <c:h val="0.62945157004827357"/>
        </c:manualLayout>
      </c:layout>
      <c:barChart>
        <c:barDir val="col"/>
        <c:grouping val="stacked"/>
        <c:varyColors val="0"/>
        <c:ser>
          <c:idx val="0"/>
          <c:order val="0"/>
          <c:tx>
            <c:strRef>
              <c:f>'Nationwide summary'!$H$9</c:f>
              <c:strCache>
                <c:ptCount val="1"/>
                <c:pt idx="0">
                  <c:v>Issued construction permits identified by IEO</c:v>
                </c:pt>
              </c:strCache>
            </c:strRef>
          </c:tx>
          <c:spPr>
            <a:solidFill>
              <a:schemeClr val="tx2">
                <a:lumMod val="40000"/>
                <a:lumOff val="60000"/>
              </a:schemeClr>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'Nationwide summary'!$J$8:$N$8</c:f>
              <c:strCache>
                <c:ptCount val="5"/>
                <c:pt idx="0">
                  <c:v>2019</c:v>
                </c:pt>
                <c:pt idx="1">
                  <c:v>2020</c:v>
                </c:pt>
                <c:pt idx="2">
                  <c:v>2021</c:v>
                </c:pt>
                <c:pt idx="3">
                  <c:v>2022</c:v>
                </c:pt>
                <c:pt idx="4">
                  <c:v>2023*</c:v>
                </c:pt>
              </c:strCache>
            </c:strRef>
          </c:cat>
          <c:val>
            <c:numRef>
              <c:f>'Nationwide summary'!$J$10:$N$10</c:f>
              <c:numCache>
                <c:formatCode>0</c:formatCode>
                <c:ptCount val="5"/>
                <c:pt idx="0">
                  <c:v>0</c:v>
                </c:pt>
                <c:pt idx="1">
                  <c:v>0</c:v>
                </c:pt>
                <c:pt idx="2">
                  <c:v>0.23400000000000001</c:v>
                </c:pt>
                <c:pt idx="3">
                  <c:v>0.314</c:v>
                </c:pt>
                <c:pt idx="4">
                  <c:v>0</c:v>
                </c:pt>
              </c:numCache>
            </c:numRef>
          </c:val>
          <c:extLst>
            <c:ext xmlns:c16="http://schemas.microsoft.com/office/drawing/2014/chart" uri="{C3380CC4-5D6E-409C-BE32-E72D297353CC}">
              <c16:uniqueId val="{00000000-ACA5-4E27-BC10-52BBA7FDB4D9}"/>
            </c:ext>
          </c:extLst>
        </c:ser>
        <c:dLbls>
          <c:dLblPos val="ctr"/>
          <c:showLegendKey val="0"/>
          <c:showVal val="1"/>
          <c:showCatName val="0"/>
          <c:showSerName val="0"/>
          <c:showPercent val="0"/>
          <c:showBubbleSize val="0"/>
        </c:dLbls>
        <c:gapWidth val="150"/>
        <c:overlap val="100"/>
        <c:axId val="157057792"/>
        <c:axId val="157058944"/>
      </c:barChart>
      <c:catAx>
        <c:axId val="157057792"/>
        <c:scaling>
          <c:orientation val="minMax"/>
        </c:scaling>
        <c:delete val="0"/>
        <c:axPos val="b"/>
        <c:numFmt formatCode="General" sourceLinked="1"/>
        <c:majorTickMark val="out"/>
        <c:minorTickMark val="none"/>
        <c:tickLblPos val="nextTo"/>
        <c:spPr>
          <a:ln w="19050">
            <a:solidFill>
              <a:srgbClr val="18468B"/>
            </a:solidFill>
          </a:ln>
        </c:spPr>
        <c:crossAx val="157058944"/>
        <c:crosses val="autoZero"/>
        <c:auto val="1"/>
        <c:lblAlgn val="ctr"/>
        <c:lblOffset val="100"/>
        <c:noMultiLvlLbl val="0"/>
      </c:catAx>
      <c:valAx>
        <c:axId val="157058944"/>
        <c:scaling>
          <c:orientation val="minMax"/>
        </c:scaling>
        <c:delete val="0"/>
        <c:axPos val="l"/>
        <c:majorGridlines>
          <c:spPr>
            <a:ln>
              <a:solidFill>
                <a:schemeClr val="bg1">
                  <a:lumMod val="85000"/>
                </a:schemeClr>
              </a:solidFill>
            </a:ln>
          </c:spPr>
        </c:majorGridlines>
        <c:title>
          <c:tx>
            <c:rich>
              <a:bodyPr rot="0" vert="horz"/>
              <a:lstStyle/>
              <a:p>
                <a:pPr>
                  <a:defRPr/>
                </a:pPr>
                <a:r>
                  <a:rPr lang="pl-PL"/>
                  <a:t>MW</a:t>
                </a:r>
              </a:p>
            </c:rich>
          </c:tx>
          <c:layout>
            <c:manualLayout>
              <c:xMode val="edge"/>
              <c:yMode val="edge"/>
              <c:x val="4.9384233053139381E-3"/>
              <c:y val="5.0113806259804661E-2"/>
            </c:manualLayout>
          </c:layout>
          <c:overlay val="0"/>
        </c:title>
        <c:numFmt formatCode="General" sourceLinked="0"/>
        <c:majorTickMark val="out"/>
        <c:minorTickMark val="none"/>
        <c:tickLblPos val="nextTo"/>
        <c:spPr>
          <a:ln w="19050">
            <a:solidFill>
              <a:srgbClr val="18468B"/>
            </a:solidFill>
          </a:ln>
        </c:spPr>
        <c:crossAx val="157057792"/>
        <c:crosses val="autoZero"/>
        <c:crossBetween val="between"/>
      </c:valAx>
      <c:spPr>
        <a:ln>
          <a:noFill/>
        </a:ln>
      </c:spPr>
    </c:plotArea>
    <c:legend>
      <c:legendPos val="b"/>
      <c:overlay val="0"/>
    </c:legend>
    <c:plotVisOnly val="0"/>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title>
      <c:tx>
        <c:rich>
          <a:bodyPr/>
          <a:lstStyle/>
          <a:p>
            <a:pPr>
              <a:defRPr sz="1100">
                <a:solidFill>
                  <a:schemeClr val="tx1">
                    <a:lumMod val="65000"/>
                    <a:lumOff val="35000"/>
                  </a:schemeClr>
                </a:solidFill>
              </a:defRPr>
            </a:pPr>
            <a:r>
              <a:rPr lang="pl-PL" sz="1400" b="1" i="0" u="none" strike="noStrike" kern="1200" baseline="0">
                <a:solidFill>
                  <a:sysClr val="windowText" lastClr="000000">
                    <a:lumMod val="65000"/>
                    <a:lumOff val="35000"/>
                  </a:sysClr>
                </a:solidFill>
                <a:effectLst/>
              </a:rPr>
              <a:t>Number of construction permits issued by year</a:t>
            </a:r>
          </a:p>
        </c:rich>
      </c:tx>
      <c:overlay val="0"/>
    </c:title>
    <c:autoTitleDeleted val="0"/>
    <c:plotArea>
      <c:layout>
        <c:manualLayout>
          <c:layoutTarget val="inner"/>
          <c:xMode val="edge"/>
          <c:yMode val="edge"/>
          <c:x val="4.8573338004625259E-2"/>
          <c:y val="0.14996740908754652"/>
          <c:w val="0.9413539756700704"/>
          <c:h val="0.65514481029775762"/>
        </c:manualLayout>
      </c:layout>
      <c:barChart>
        <c:barDir val="col"/>
        <c:grouping val="stacked"/>
        <c:varyColors val="0"/>
        <c:ser>
          <c:idx val="1"/>
          <c:order val="0"/>
          <c:tx>
            <c:strRef>
              <c:f>'Nationwide summary'!$H$9</c:f>
              <c:strCache>
                <c:ptCount val="1"/>
                <c:pt idx="0">
                  <c:v>Issued construction permits identified by IEO</c:v>
                </c:pt>
              </c:strCache>
            </c:strRef>
          </c:tx>
          <c:spPr>
            <a:solidFill>
              <a:srgbClr val="F79646">
                <a:lumMod val="40000"/>
                <a:lumOff val="60000"/>
              </a:srgbClr>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'Nationwide summary'!$J$8:$N$8</c:f>
              <c:strCache>
                <c:ptCount val="5"/>
                <c:pt idx="0">
                  <c:v>2019</c:v>
                </c:pt>
                <c:pt idx="1">
                  <c:v>2020</c:v>
                </c:pt>
                <c:pt idx="2">
                  <c:v>2021</c:v>
                </c:pt>
                <c:pt idx="3">
                  <c:v>2022</c:v>
                </c:pt>
                <c:pt idx="4">
                  <c:v>2023*</c:v>
                </c:pt>
              </c:strCache>
            </c:strRef>
          </c:cat>
          <c:val>
            <c:numRef>
              <c:f>'Nationwide summary'!$J$9:$N$9</c:f>
              <c:numCache>
                <c:formatCode>0</c:formatCode>
                <c:ptCount val="5"/>
                <c:pt idx="0">
                  <c:v>0</c:v>
                </c:pt>
                <c:pt idx="1">
                  <c:v>0</c:v>
                </c:pt>
                <c:pt idx="2">
                  <c:v>2</c:v>
                </c:pt>
                <c:pt idx="3">
                  <c:v>3</c:v>
                </c:pt>
                <c:pt idx="4">
                  <c:v>0</c:v>
                </c:pt>
              </c:numCache>
            </c:numRef>
          </c:val>
          <c:extLst>
            <c:ext xmlns:c16="http://schemas.microsoft.com/office/drawing/2014/chart" uri="{C3380CC4-5D6E-409C-BE32-E72D297353CC}">
              <c16:uniqueId val="{00000000-1325-4055-B88D-EC1CD6B7CE6F}"/>
            </c:ext>
          </c:extLst>
        </c:ser>
        <c:dLbls>
          <c:dLblPos val="ctr"/>
          <c:showLegendKey val="0"/>
          <c:showVal val="1"/>
          <c:showCatName val="0"/>
          <c:showSerName val="0"/>
          <c:showPercent val="0"/>
          <c:showBubbleSize val="0"/>
        </c:dLbls>
        <c:gapWidth val="150"/>
        <c:overlap val="100"/>
        <c:axId val="157206016"/>
        <c:axId val="157208960"/>
      </c:barChart>
      <c:catAx>
        <c:axId val="157206016"/>
        <c:scaling>
          <c:orientation val="minMax"/>
        </c:scaling>
        <c:delete val="0"/>
        <c:axPos val="b"/>
        <c:numFmt formatCode="General" sourceLinked="1"/>
        <c:majorTickMark val="out"/>
        <c:minorTickMark val="none"/>
        <c:tickLblPos val="nextTo"/>
        <c:spPr>
          <a:ln w="19050">
            <a:solidFill>
              <a:srgbClr val="9BBB59">
                <a:lumMod val="50000"/>
              </a:srgbClr>
            </a:solidFill>
          </a:ln>
        </c:spPr>
        <c:crossAx val="157208960"/>
        <c:crosses val="autoZero"/>
        <c:auto val="1"/>
        <c:lblAlgn val="ctr"/>
        <c:lblOffset val="100"/>
        <c:noMultiLvlLbl val="0"/>
      </c:catAx>
      <c:valAx>
        <c:axId val="157208960"/>
        <c:scaling>
          <c:orientation val="minMax"/>
        </c:scaling>
        <c:delete val="0"/>
        <c:axPos val="l"/>
        <c:majorGridlines>
          <c:spPr>
            <a:ln>
              <a:solidFill>
                <a:schemeClr val="bg1">
                  <a:lumMod val="85000"/>
                </a:schemeClr>
              </a:solidFill>
            </a:ln>
          </c:spPr>
        </c:majorGridlines>
        <c:numFmt formatCode="General" sourceLinked="0"/>
        <c:majorTickMark val="out"/>
        <c:minorTickMark val="none"/>
        <c:tickLblPos val="nextTo"/>
        <c:spPr>
          <a:ln w="19050">
            <a:solidFill>
              <a:srgbClr val="9BBB59">
                <a:lumMod val="50000"/>
              </a:srgbClr>
            </a:solidFill>
          </a:ln>
        </c:spPr>
        <c:crossAx val="157206016"/>
        <c:crosses val="autoZero"/>
        <c:crossBetween val="between"/>
      </c:valAx>
      <c:spPr>
        <a:ln>
          <a:noFill/>
        </a:ln>
      </c:spPr>
    </c:plotArea>
    <c:legend>
      <c:legendPos val="b"/>
      <c:overlay val="0"/>
    </c:legend>
    <c:plotVisOnly val="0"/>
    <c:dispBlanksAs val="gap"/>
    <c:showDLblsOverMax val="0"/>
  </c:chart>
  <c:spPr>
    <a:ln>
      <a:noFill/>
    </a:ln>
  </c:spPr>
  <c:printSettings>
    <c:headerFooter/>
    <c:pageMargins b="0.75" l="0.7" r="0.7" t="0.75" header="0.3" footer="0.3"/>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title>
      <c:tx>
        <c:rich>
          <a:bodyPr/>
          <a:lstStyle/>
          <a:p>
            <a:pPr>
              <a:defRPr sz="1400">
                <a:solidFill>
                  <a:schemeClr val="tx1">
                    <a:lumMod val="65000"/>
                    <a:lumOff val="35000"/>
                  </a:schemeClr>
                </a:solidFill>
              </a:defRPr>
            </a:pPr>
            <a:r>
              <a:rPr lang="pl-PL" sz="1400" b="1" i="0" u="none" strike="noStrike" kern="1200" baseline="0">
                <a:solidFill>
                  <a:sysClr val="windowText" lastClr="000000">
                    <a:lumMod val="65000"/>
                    <a:lumOff val="35000"/>
                  </a:sysClr>
                </a:solidFill>
                <a:effectLst/>
              </a:rPr>
              <a:t>Number of projects that are at a given stage of advancement</a:t>
            </a:r>
            <a:endParaRPr lang="pl-PL" sz="1100" b="1" i="0" u="none" strike="noStrike" kern="1200" baseline="0">
              <a:solidFill>
                <a:sysClr val="windowText" lastClr="000000">
                  <a:lumMod val="65000"/>
                  <a:lumOff val="35000"/>
                </a:sysClr>
              </a:solidFill>
              <a:effectLst/>
            </a:endParaRPr>
          </a:p>
        </c:rich>
      </c:tx>
      <c:layout>
        <c:manualLayout>
          <c:xMode val="edge"/>
          <c:yMode val="edge"/>
          <c:x val="0.20174528056850136"/>
          <c:y val="1.9599239282019679E-2"/>
        </c:manualLayout>
      </c:layout>
      <c:overlay val="0"/>
    </c:title>
    <c:autoTitleDeleted val="0"/>
    <c:plotArea>
      <c:layout>
        <c:manualLayout>
          <c:layoutTarget val="inner"/>
          <c:xMode val="edge"/>
          <c:yMode val="edge"/>
          <c:x val="4.8573338004625259E-2"/>
          <c:y val="0.14996740908754652"/>
          <c:w val="0.9413539756700704"/>
          <c:h val="0.63044151385119618"/>
        </c:manualLayout>
      </c:layout>
      <c:barChart>
        <c:barDir val="col"/>
        <c:grouping val="clustered"/>
        <c:varyColors val="0"/>
        <c:ser>
          <c:idx val="1"/>
          <c:order val="0"/>
          <c:tx>
            <c:strRef>
              <c:f>'Nationwide summary'!$H$13</c:f>
              <c:strCache>
                <c:ptCount val="1"/>
                <c:pt idx="0">
                  <c:v>Connection conditions issued by Operators</c:v>
                </c:pt>
              </c:strCache>
            </c:strRef>
          </c:tx>
          <c:spPr>
            <a:solidFill>
              <a:srgbClr val="F79646">
                <a:lumMod val="50000"/>
              </a:srgb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'Nationwide summary'!$J$8:$N$8</c:f>
              <c:strCache>
                <c:ptCount val="5"/>
                <c:pt idx="0">
                  <c:v>2019</c:v>
                </c:pt>
                <c:pt idx="1">
                  <c:v>2020</c:v>
                </c:pt>
                <c:pt idx="2">
                  <c:v>2021</c:v>
                </c:pt>
                <c:pt idx="3">
                  <c:v>2022</c:v>
                </c:pt>
                <c:pt idx="4">
                  <c:v>2023*</c:v>
                </c:pt>
              </c:strCache>
            </c:strRef>
          </c:cat>
          <c:val>
            <c:numRef>
              <c:f>'Nationwide summary'!$J$13:$N$13</c:f>
              <c:numCache>
                <c:formatCode>0</c:formatCode>
                <c:ptCount val="5"/>
                <c:pt idx="0">
                  <c:v>0</c:v>
                </c:pt>
                <c:pt idx="1">
                  <c:v>0</c:v>
                </c:pt>
                <c:pt idx="2">
                  <c:v>1</c:v>
                </c:pt>
                <c:pt idx="3">
                  <c:v>1</c:v>
                </c:pt>
                <c:pt idx="4">
                  <c:v>0</c:v>
                </c:pt>
              </c:numCache>
            </c:numRef>
          </c:val>
          <c:extLst>
            <c:ext xmlns:c16="http://schemas.microsoft.com/office/drawing/2014/chart" uri="{C3380CC4-5D6E-409C-BE32-E72D297353CC}">
              <c16:uniqueId val="{00000000-3522-408F-8A2B-A9D89425F86A}"/>
            </c:ext>
          </c:extLst>
        </c:ser>
        <c:ser>
          <c:idx val="0"/>
          <c:order val="1"/>
          <c:tx>
            <c:strRef>
              <c:f>'Nationwide summary'!$H$11</c:f>
              <c:strCache>
                <c:ptCount val="1"/>
                <c:pt idx="0">
                  <c:v>Connection agreements concluded by Operators</c:v>
                </c:pt>
              </c:strCache>
            </c:strRef>
          </c:tx>
          <c:spPr>
            <a:solidFill>
              <a:srgbClr val="F79646">
                <a:lumMod val="60000"/>
                <a:lumOff val="40000"/>
              </a:srgb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'Nationwide summary'!$J$8:$N$8</c:f>
              <c:strCache>
                <c:ptCount val="5"/>
                <c:pt idx="0">
                  <c:v>2019</c:v>
                </c:pt>
                <c:pt idx="1">
                  <c:v>2020</c:v>
                </c:pt>
                <c:pt idx="2">
                  <c:v>2021</c:v>
                </c:pt>
                <c:pt idx="3">
                  <c:v>2022</c:v>
                </c:pt>
                <c:pt idx="4">
                  <c:v>2023*</c:v>
                </c:pt>
              </c:strCache>
            </c:strRef>
          </c:cat>
          <c:val>
            <c:numRef>
              <c:f>'Nationwide summary'!$J$11:$N$11</c:f>
              <c:numCache>
                <c:formatCode>0</c:formatCode>
                <c:ptCount val="5"/>
                <c:pt idx="0">
                  <c:v>0</c:v>
                </c:pt>
                <c:pt idx="1">
                  <c:v>0</c:v>
                </c:pt>
                <c:pt idx="2">
                  <c:v>1</c:v>
                </c:pt>
                <c:pt idx="3">
                  <c:v>3</c:v>
                </c:pt>
                <c:pt idx="4">
                  <c:v>2</c:v>
                </c:pt>
              </c:numCache>
            </c:numRef>
          </c:val>
          <c:extLst>
            <c:ext xmlns:c16="http://schemas.microsoft.com/office/drawing/2014/chart" uri="{C3380CC4-5D6E-409C-BE32-E72D297353CC}">
              <c16:uniqueId val="{00000001-3522-408F-8A2B-A9D89425F86A}"/>
            </c:ext>
          </c:extLst>
        </c:ser>
        <c:ser>
          <c:idx val="2"/>
          <c:order val="2"/>
          <c:tx>
            <c:strRef>
              <c:f>'Nationwide summary'!$H$9</c:f>
              <c:strCache>
                <c:ptCount val="1"/>
                <c:pt idx="0">
                  <c:v>Issued construction permits identified by IEO</c:v>
                </c:pt>
              </c:strCache>
            </c:strRef>
          </c:tx>
          <c:spPr>
            <a:solidFill>
              <a:srgbClr val="F79646">
                <a:lumMod val="20000"/>
                <a:lumOff val="80000"/>
              </a:srgb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'Nationwide summary'!$J$8:$N$8</c:f>
              <c:strCache>
                <c:ptCount val="5"/>
                <c:pt idx="0">
                  <c:v>2019</c:v>
                </c:pt>
                <c:pt idx="1">
                  <c:v>2020</c:v>
                </c:pt>
                <c:pt idx="2">
                  <c:v>2021</c:v>
                </c:pt>
                <c:pt idx="3">
                  <c:v>2022</c:v>
                </c:pt>
                <c:pt idx="4">
                  <c:v>2023*</c:v>
                </c:pt>
              </c:strCache>
            </c:strRef>
          </c:cat>
          <c:val>
            <c:numRef>
              <c:f>'Nationwide summary'!$J$9:$N$9</c:f>
              <c:numCache>
                <c:formatCode>0</c:formatCode>
                <c:ptCount val="5"/>
                <c:pt idx="0">
                  <c:v>0</c:v>
                </c:pt>
                <c:pt idx="1">
                  <c:v>0</c:v>
                </c:pt>
                <c:pt idx="2">
                  <c:v>2</c:v>
                </c:pt>
                <c:pt idx="3">
                  <c:v>3</c:v>
                </c:pt>
                <c:pt idx="4">
                  <c:v>0</c:v>
                </c:pt>
              </c:numCache>
            </c:numRef>
          </c:val>
          <c:extLst>
            <c:ext xmlns:c16="http://schemas.microsoft.com/office/drawing/2014/chart" uri="{C3380CC4-5D6E-409C-BE32-E72D297353CC}">
              <c16:uniqueId val="{00000002-3522-408F-8A2B-A9D89425F86A}"/>
            </c:ext>
          </c:extLst>
        </c:ser>
        <c:dLbls>
          <c:dLblPos val="outEnd"/>
          <c:showLegendKey val="0"/>
          <c:showVal val="1"/>
          <c:showCatName val="0"/>
          <c:showSerName val="0"/>
          <c:showPercent val="0"/>
          <c:showBubbleSize val="0"/>
        </c:dLbls>
        <c:gapWidth val="150"/>
        <c:axId val="161190272"/>
        <c:axId val="161191808"/>
      </c:barChart>
      <c:catAx>
        <c:axId val="161190272"/>
        <c:scaling>
          <c:orientation val="minMax"/>
        </c:scaling>
        <c:delete val="0"/>
        <c:axPos val="b"/>
        <c:numFmt formatCode="General" sourceLinked="1"/>
        <c:majorTickMark val="out"/>
        <c:minorTickMark val="none"/>
        <c:tickLblPos val="nextTo"/>
        <c:spPr>
          <a:ln w="19050">
            <a:solidFill>
              <a:srgbClr val="9BBB59">
                <a:lumMod val="50000"/>
              </a:srgbClr>
            </a:solidFill>
          </a:ln>
        </c:spPr>
        <c:crossAx val="161191808"/>
        <c:crosses val="autoZero"/>
        <c:auto val="1"/>
        <c:lblAlgn val="ctr"/>
        <c:lblOffset val="100"/>
        <c:noMultiLvlLbl val="0"/>
      </c:catAx>
      <c:valAx>
        <c:axId val="161191808"/>
        <c:scaling>
          <c:orientation val="minMax"/>
        </c:scaling>
        <c:delete val="0"/>
        <c:axPos val="l"/>
        <c:majorGridlines>
          <c:spPr>
            <a:ln>
              <a:solidFill>
                <a:schemeClr val="bg1">
                  <a:lumMod val="85000"/>
                </a:schemeClr>
              </a:solidFill>
            </a:ln>
          </c:spPr>
        </c:majorGridlines>
        <c:numFmt formatCode="General" sourceLinked="0"/>
        <c:majorTickMark val="out"/>
        <c:minorTickMark val="none"/>
        <c:tickLblPos val="nextTo"/>
        <c:spPr>
          <a:ln w="19050">
            <a:solidFill>
              <a:srgbClr val="9BBB59">
                <a:lumMod val="50000"/>
              </a:srgbClr>
            </a:solidFill>
          </a:ln>
        </c:spPr>
        <c:crossAx val="161190272"/>
        <c:crosses val="autoZero"/>
        <c:crossBetween val="between"/>
      </c:valAx>
      <c:spPr>
        <a:ln>
          <a:noFill/>
        </a:ln>
      </c:spPr>
    </c:plotArea>
    <c:legend>
      <c:legendPos val="b"/>
      <c:overlay val="0"/>
      <c:txPr>
        <a:bodyPr/>
        <a:lstStyle/>
        <a:p>
          <a:pPr>
            <a:defRPr>
              <a:solidFill>
                <a:schemeClr val="tx1">
                  <a:lumMod val="65000"/>
                  <a:lumOff val="35000"/>
                </a:schemeClr>
              </a:solidFill>
            </a:defRPr>
          </a:pPr>
          <a:endParaRPr lang="pl-PL"/>
        </a:p>
      </c:txPr>
    </c:legend>
    <c:plotVisOnly val="1"/>
    <c:dispBlanksAs val="gap"/>
    <c:showDLblsOverMax val="0"/>
  </c:chart>
  <c:spPr>
    <a:ln>
      <a:noFill/>
    </a:ln>
  </c:spPr>
  <c:printSettings>
    <c:headerFooter/>
    <c:pageMargins b="0.75" l="0.7" r="0.7" t="0.75" header="0.3" footer="0.3"/>
    <c:pageSetup/>
  </c:printSettings>
  <c:userShapes r:id="rId2"/>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iagrams/colors1.xml><?xml version="1.0" encoding="utf-8"?>
<dgm:colorsDef xmlns:dgm="http://schemas.openxmlformats.org/drawingml/2006/diagram" xmlns:a="http://schemas.openxmlformats.org/drawingml/2006/main" uniqueId="urn:microsoft.com/office/officeart/2005/8/colors/accent1_5">
  <dgm:title val=""/>
  <dgm:desc val=""/>
  <dgm:catLst>
    <dgm:cat type="accent1" pri="11500"/>
  </dgm:catLst>
  <dgm:styleLbl name="node0">
    <dgm:fillClrLst meth="cycle">
      <a:schemeClr val="accent1">
        <a:alpha val="80000"/>
      </a:schemeClr>
    </dgm:fillClrLst>
    <dgm:linClrLst meth="repeat">
      <a:schemeClr val="lt1"/>
    </dgm:linClrLst>
    <dgm:effectClrLst/>
    <dgm:txLinClrLst/>
    <dgm:txFillClrLst/>
    <dgm:txEffectClrLst/>
  </dgm:styleLbl>
  <dgm:styleLbl name="node1">
    <dgm:fillClrLst>
      <a:schemeClr val="accent1">
        <a:alpha val="90000"/>
      </a:schemeClr>
      <a:schemeClr val="accent1">
        <a:alpha val="50000"/>
      </a:schemeClr>
    </dgm:fillClrLst>
    <dgm:linClrLst meth="repeat">
      <a:schemeClr val="lt1"/>
    </dgm:linClrLst>
    <dgm:effectClrLst/>
    <dgm:txLinClrLst/>
    <dgm:txFillClrLst/>
    <dgm:txEffectClrLst/>
  </dgm:styleLbl>
  <dgm:styleLbl name="alignNode1">
    <dgm:fillClrLst>
      <a:schemeClr val="accent1">
        <a:alpha val="90000"/>
      </a:schemeClr>
      <a:schemeClr val="accent1">
        <a:alpha val="50000"/>
      </a:schemeClr>
    </dgm:fillClrLst>
    <dgm:linClrLst>
      <a:schemeClr val="accent1">
        <a:alpha val="90000"/>
      </a:schemeClr>
      <a:schemeClr val="accent1">
        <a:alpha val="50000"/>
      </a:schemeClr>
    </dgm:linClrLst>
    <dgm:effectClrLst/>
    <dgm:txLinClrLst/>
    <dgm:txFillClrLst/>
    <dgm:txEffectClrLst/>
  </dgm:styleLbl>
  <dgm:styleLbl name="lnNode1">
    <dgm:fillClrLst>
      <a:schemeClr val="accent1">
        <a:shade val="90000"/>
      </a:schemeClr>
      <a:schemeClr val="accent1">
        <a:alpha val="50000"/>
        <a:tint val="50000"/>
      </a:schemeClr>
    </dgm:fillClrLst>
    <dgm:linClrLst meth="repeat">
      <a:schemeClr val="lt1"/>
    </dgm:linClrLst>
    <dgm:effectClrLst/>
    <dgm:txLinClrLst/>
    <dgm:txFillClrLst/>
    <dgm:txEffectClrLst/>
  </dgm:styleLbl>
  <dgm:styleLbl name="vennNode1">
    <dgm:fillClrLst>
      <a:schemeClr val="accent1">
        <a:shade val="80000"/>
        <a:alpha val="50000"/>
      </a:schemeClr>
      <a:schemeClr val="accent1">
        <a:alpha val="80000"/>
      </a:schemeClr>
    </dgm:fillClrLst>
    <dgm:linClrLst meth="repeat">
      <a:schemeClr val="lt1"/>
    </dgm:linClrLst>
    <dgm:effectClrLst/>
    <dgm:txLinClrLst/>
    <dgm:txFillClrLst/>
    <dgm:txEffectClrLst/>
  </dgm:styleLbl>
  <dgm:styleLbl name="node2">
    <dgm:fillClrLst>
      <a:schemeClr val="accent1">
        <a:alpha val="70000"/>
      </a:schemeClr>
    </dgm:fillClrLst>
    <dgm:linClrLst meth="repeat">
      <a:schemeClr val="lt1"/>
    </dgm:linClrLst>
    <dgm:effectClrLst/>
    <dgm:txLinClrLst/>
    <dgm:txFillClrLst/>
    <dgm:txEffectClrLst/>
  </dgm:styleLbl>
  <dgm:styleLbl name="node3">
    <dgm:fillClrLst>
      <a:schemeClr val="accent1">
        <a:alpha val="50000"/>
      </a:schemeClr>
    </dgm:fillClrLst>
    <dgm:linClrLst meth="repeat">
      <a:schemeClr val="lt1"/>
    </dgm:linClrLst>
    <dgm:effectClrLst/>
    <dgm:txLinClrLst/>
    <dgm:txFillClrLst/>
    <dgm:txEffectClrLst/>
  </dgm:styleLbl>
  <dgm:styleLbl name="node4">
    <dgm:fillClrLst>
      <a:schemeClr val="accent1">
        <a:alpha val="30000"/>
      </a:schemeClr>
    </dgm:fillClrLst>
    <dgm:linClrLst meth="repeat">
      <a:schemeClr val="lt1"/>
    </dgm:linClrLst>
    <dgm:effectClrLst/>
    <dgm:txLinClrLst/>
    <dgm:txFillClrLst/>
    <dgm:txEffectClrLst/>
  </dgm:styleLbl>
  <dgm:styleLbl name="fgImgPlace1">
    <dgm:fillClrLst>
      <a:schemeClr val="accent1">
        <a:tint val="50000"/>
        <a:alpha val="90000"/>
      </a:schemeClr>
      <a:schemeClr val="accent1">
        <a:tint val="20000"/>
        <a:alpha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1">
        <a:shade val="90000"/>
      </a:schemeClr>
      <a:schemeClr val="accent1">
        <a:tint val="50000"/>
      </a:schemeClr>
    </dgm:fillClrLst>
    <dgm:linClrLst>
      <a:schemeClr val="accent1">
        <a:shade val="90000"/>
      </a:schemeClr>
      <a:schemeClr val="accent1">
        <a:tint val="50000"/>
      </a:schemeClr>
    </dgm:linClrLst>
    <dgm:effectClrLst/>
    <dgm:txLinClrLst/>
    <dgm:txFillClrLst/>
    <dgm:txEffectClrLst/>
  </dgm:styleLbl>
  <dgm:styleLbl name="fgSibTrans2D1">
    <dgm:fillClrLst>
      <a:schemeClr val="accent1">
        <a:shade val="90000"/>
      </a:schemeClr>
      <a:schemeClr val="accent1">
        <a:tint val="50000"/>
      </a:schemeClr>
    </dgm:fillClrLst>
    <dgm:linClrLst>
      <a:schemeClr val="accent1">
        <a:shade val="90000"/>
      </a:schemeClr>
      <a:schemeClr val="accent1">
        <a:tint val="50000"/>
      </a:schemeClr>
    </dgm:linClrLst>
    <dgm:effectClrLst/>
    <dgm:txLinClrLst/>
    <dgm:txFillClrLst/>
    <dgm:txEffectClrLst/>
  </dgm:styleLbl>
  <dgm:styleLbl name="bgSibTrans2D1">
    <dgm:fillClrLst>
      <a:schemeClr val="accent1">
        <a:shade val="90000"/>
      </a:schemeClr>
      <a:schemeClr val="accent1">
        <a:tint val="50000"/>
      </a:schemeClr>
    </dgm:fillClrLst>
    <dgm:linClrLst>
      <a:schemeClr val="accent1">
        <a:shade val="90000"/>
      </a:schemeClr>
      <a:schemeClr val="accent1">
        <a:tint val="50000"/>
      </a:schemeClr>
    </dgm:linClrLst>
    <dgm:effectClrLst/>
    <dgm:txLinClrLst/>
    <dgm:txFillClrLst/>
    <dgm:txEffectClrLst/>
  </dgm:styleLbl>
  <dgm:styleLbl name="sibTrans1D1">
    <dgm:fillClrLst>
      <a:schemeClr val="accent1">
        <a:shade val="90000"/>
      </a:schemeClr>
      <a:schemeClr val="accent1">
        <a:tint val="50000"/>
      </a:schemeClr>
    </dgm:fillClrLst>
    <dgm:linClrLst>
      <a:schemeClr val="accent1">
        <a:shade val="90000"/>
      </a:schemeClr>
      <a:schemeClr val="accent1">
        <a:tint val="50000"/>
      </a:schemeClr>
    </dgm:linClrLst>
    <dgm:effectClrLst/>
    <dgm:txLinClrLst/>
    <dgm:txFillClrLst meth="repeat">
      <a:schemeClr val="tx1"/>
    </dgm:txFillClrLst>
    <dgm:txEffectClrLst/>
  </dgm:styleLbl>
  <dgm:styleLbl name="callout">
    <dgm:fillClrLst meth="repeat">
      <a:schemeClr val="accent1"/>
    </dgm:fillClrLst>
    <dgm:linClrLst meth="repeat">
      <a:schemeClr val="accent1"/>
    </dgm:linClrLst>
    <dgm:effectClrLst/>
    <dgm:txLinClrLst/>
    <dgm:txFillClrLst meth="repeat">
      <a:schemeClr val="tx1"/>
    </dgm:txFillClrLst>
    <dgm:txEffectClrLst/>
  </dgm:styleLbl>
  <dgm:styleLbl name="asst0">
    <dgm:fillClrLst meth="repeat">
      <a:schemeClr val="accent1">
        <a:alpha val="90000"/>
      </a:schemeClr>
    </dgm:fillClrLst>
    <dgm:linClrLst meth="repeat">
      <a:schemeClr val="lt1"/>
    </dgm:linClrLst>
    <dgm:effectClrLst/>
    <dgm:txLinClrLst/>
    <dgm:txFillClrLst/>
    <dgm:txEffectClrLst/>
  </dgm:styleLbl>
  <dgm:styleLbl name="asst1">
    <dgm:fillClrLst meth="repeat">
      <a:schemeClr val="accent1">
        <a:alpha val="90000"/>
      </a:schemeClr>
    </dgm:fillClrLst>
    <dgm:linClrLst meth="repeat">
      <a:schemeClr val="lt1"/>
    </dgm:linClrLst>
    <dgm:effectClrLst/>
    <dgm:txLinClrLst/>
    <dgm:txFillClrLst/>
    <dgm:txEffectClrLst/>
  </dgm:styleLbl>
  <dgm:styleLbl name="asst2">
    <dgm:fillClrLst>
      <a:schemeClr val="accent1">
        <a:alpha val="90000"/>
      </a:schemeClr>
    </dgm:fillClrLst>
    <dgm:linClrLst meth="repeat">
      <a:schemeClr val="lt1"/>
    </dgm:linClrLst>
    <dgm:effectClrLst/>
    <dgm:txLinClrLst/>
    <dgm:txFillClrLst/>
    <dgm:txEffectClrLst/>
  </dgm:styleLbl>
  <dgm:styleLbl name="asst3">
    <dgm:fillClrLst>
      <a:schemeClr val="accent1">
        <a:alpha val="70000"/>
      </a:schemeClr>
    </dgm:fillClrLst>
    <dgm:linClrLst meth="repeat">
      <a:schemeClr val="lt1"/>
    </dgm:linClrLst>
    <dgm:effectClrLst/>
    <dgm:txLinClrLst/>
    <dgm:txFillClrLst/>
    <dgm:txEffectClrLst/>
  </dgm:styleLbl>
  <dgm:styleLbl name="asst4">
    <dgm:fillClrLst>
      <a:schemeClr val="accent1">
        <a:alpha val="50000"/>
      </a:schemeClr>
    </dgm:fillClrLst>
    <dgm:linClrLst meth="repeat">
      <a:schemeClr val="lt1"/>
    </dgm:linClrLst>
    <dgm:effectClrLst/>
    <dgm:txLinClrLst/>
    <dgm:txFillClrLst/>
    <dgm:txEffectClrLst/>
  </dgm:styleLbl>
  <dgm:styleLbl name="parChTrans2D1">
    <dgm:fillClrLst meth="repeat">
      <a:schemeClr val="accent1">
        <a:shade val="80000"/>
      </a:schemeClr>
    </dgm:fillClrLst>
    <dgm:linClrLst meth="repeat">
      <a:schemeClr val="accent1">
        <a:shade val="80000"/>
      </a:schemeClr>
    </dgm:linClrLst>
    <dgm:effectClrLst/>
    <dgm:txLinClrLst/>
    <dgm:txFillClrLst/>
    <dgm:txEffectClrLst/>
  </dgm:styleLbl>
  <dgm:styleLbl name="parChTrans2D2">
    <dgm:fillClrLst meth="repeat">
      <a:schemeClr val="accent1">
        <a:tint val="90000"/>
      </a:schemeClr>
    </dgm:fillClrLst>
    <dgm:linClrLst meth="repeat">
      <a:schemeClr val="accent1">
        <a:tint val="90000"/>
      </a:schemeClr>
    </dgm:linClrLst>
    <dgm:effectClrLst/>
    <dgm:txLinClrLst/>
    <dgm:txFillClrLst/>
    <dgm:txEffectClrLst/>
  </dgm:styleLbl>
  <dgm:styleLbl name="parChTrans2D3">
    <dgm:fillClrLst meth="repeat">
      <a:schemeClr val="accent1">
        <a:tint val="70000"/>
      </a:schemeClr>
    </dgm:fillClrLst>
    <dgm:linClrLst meth="repeat">
      <a:schemeClr val="accent1">
        <a:tint val="70000"/>
      </a:schemeClr>
    </dgm:linClrLst>
    <dgm:effectClrLst/>
    <dgm:txLinClrLst/>
    <dgm:txFillClrLst/>
    <dgm:txEffectClrLst/>
  </dgm:styleLbl>
  <dgm:styleLbl name="parChTrans2D4">
    <dgm:fillClrLst meth="repeat">
      <a:schemeClr val="accent1">
        <a:tint val="50000"/>
      </a:schemeClr>
    </dgm:fillClrLst>
    <dgm:linClrLst meth="repeat">
      <a:schemeClr val="accent1">
        <a:tint val="50000"/>
      </a:schemeClr>
    </dgm:linClrLst>
    <dgm:effectClrLst/>
    <dgm:txLinClrLst/>
    <dgm:txFillClrLst meth="repeat">
      <a:schemeClr val="dk1"/>
    </dgm:txFillClrLst>
    <dgm:txEffectClrLst/>
  </dgm:styleLbl>
  <dgm:styleLbl name="parChTrans1D1">
    <dgm:fillClrLst meth="repeat">
      <a:schemeClr val="accent1">
        <a:shade val="80000"/>
      </a:schemeClr>
    </dgm:fillClrLst>
    <dgm:linClrLst meth="repeat">
      <a:schemeClr val="accent1">
        <a:shade val="80000"/>
      </a:schemeClr>
    </dgm:linClrLst>
    <dgm:effectClrLst/>
    <dgm:txLinClrLst/>
    <dgm:txFillClrLst meth="repeat">
      <a:schemeClr val="tx1"/>
    </dgm:txFillClrLst>
    <dgm:txEffectClrLst/>
  </dgm:styleLbl>
  <dgm:styleLbl name="parChTrans1D2">
    <dgm:fillClrLst meth="repeat">
      <a:schemeClr val="accent1">
        <a:tint val="90000"/>
      </a:schemeClr>
    </dgm:fillClrLst>
    <dgm:linClrLst meth="repeat">
      <a:schemeClr val="accent1">
        <a:tint val="90000"/>
      </a:schemeClr>
    </dgm:linClrLst>
    <dgm:effectClrLst/>
    <dgm:txLinClrLst/>
    <dgm:txFillClrLst meth="repeat">
      <a:schemeClr val="tx1"/>
    </dgm:txFillClrLst>
    <dgm:txEffectClrLst/>
  </dgm:styleLbl>
  <dgm:styleLbl name="parChTrans1D3">
    <dgm:fillClrLst meth="repeat">
      <a:schemeClr val="accent1">
        <a:tint val="70000"/>
      </a:schemeClr>
    </dgm:fillClrLst>
    <dgm:linClrLst meth="repeat">
      <a:schemeClr val="accent1">
        <a:tint val="70000"/>
      </a:schemeClr>
    </dgm:linClrLst>
    <dgm:effectClrLst/>
    <dgm:txLinClrLst/>
    <dgm:txFillClrLst meth="repeat">
      <a:schemeClr val="tx1"/>
    </dgm:txFillClrLst>
    <dgm:txEffectClrLst/>
  </dgm:styleLbl>
  <dgm:styleLbl name="parChTrans1D4">
    <dgm:fillClrLst meth="repeat">
      <a:schemeClr val="accent1">
        <a:tint val="50000"/>
      </a:schemeClr>
    </dgm:fillClrLst>
    <dgm:linClrLst meth="repeat">
      <a:schemeClr val="accent1">
        <a:tint val="50000"/>
      </a:schemeClr>
    </dgm:linClrLst>
    <dgm:effectClrLst/>
    <dgm:txLinClrLst/>
    <dgm:txFillClrLst meth="repeat">
      <a:schemeClr val="tx1"/>
    </dgm:txFillClrLst>
    <dgm:txEffectClrLst/>
  </dgm:styleLbl>
  <dgm:styleLbl name="fgAcc1">
    <dgm:fillClrLst meth="repeat">
      <a:schemeClr val="lt1">
        <a:alpha val="90000"/>
      </a:schemeClr>
    </dgm:fillClrLst>
    <dgm:linClrLst>
      <a:schemeClr val="accent1">
        <a:alpha val="90000"/>
      </a:schemeClr>
      <a:schemeClr val="accent1">
        <a:alpha val="50000"/>
      </a:schemeClr>
    </dgm:linClrLst>
    <dgm:effectClrLst/>
    <dgm:txLinClrLst/>
    <dgm:txFillClrLst meth="repeat">
      <a:schemeClr val="dk1"/>
    </dgm:txFillClrLst>
    <dgm:txEffectClrLst/>
  </dgm:styleLbl>
  <dgm:styleLbl name="conFgAcc1">
    <dgm:fillClrLst meth="repeat">
      <a:schemeClr val="lt1">
        <a:alpha val="90000"/>
      </a:schemeClr>
    </dgm:fillClrLst>
    <dgm:linClrLst>
      <a:schemeClr val="accent1">
        <a:alpha val="90000"/>
      </a:schemeClr>
      <a:schemeClr val="accent1">
        <a:alpha val="50000"/>
      </a:schemeClr>
    </dgm:linClrLst>
    <dgm:effectClrLst/>
    <dgm:txLinClrLst/>
    <dgm:txFillClrLst meth="repeat">
      <a:schemeClr val="dk1"/>
    </dgm:txFillClrLst>
    <dgm:txEffectClrLst/>
  </dgm:styleLbl>
  <dgm:styleLbl name="alignAcc1">
    <dgm:fillClrLst meth="repeat">
      <a:schemeClr val="lt1">
        <a:alpha val="90000"/>
      </a:schemeClr>
    </dgm:fillClrLst>
    <dgm:linClrLst>
      <a:schemeClr val="accent1">
        <a:alpha val="90000"/>
      </a:schemeClr>
      <a:schemeClr val="accent1">
        <a:alpha val="50000"/>
      </a:schemeClr>
    </dgm:linClrLst>
    <dgm:effectClrLst/>
    <dgm:txLinClrLst/>
    <dgm:txFillClrLst meth="repeat">
      <a:schemeClr val="dk1"/>
    </dgm:txFillClrLst>
    <dgm:txEffectClrLst/>
  </dgm:styleLbl>
  <dgm:styleLbl name="trAlignAcc1">
    <dgm:fillClrLst meth="repeat">
      <a:schemeClr val="lt1">
        <a:alpha val="40000"/>
      </a:schemeClr>
    </dgm:fillClrLst>
    <dgm:linClrLst>
      <a:schemeClr val="accent1">
        <a:alpha val="90000"/>
      </a:schemeClr>
      <a:schemeClr val="accent1">
        <a:alpha val="50000"/>
      </a:schemeClr>
    </dgm:linClrLst>
    <dgm:effectClrLst/>
    <dgm:txLinClrLst/>
    <dgm:txFillClrLst meth="repeat">
      <a:schemeClr val="dk1"/>
    </dgm:txFillClrLst>
    <dgm:txEffectClrLst/>
  </dgm:styleLbl>
  <dgm:styleLbl name="bgAcc1">
    <dgm:fillClrLst meth="repeat">
      <a:schemeClr val="lt1">
        <a:alpha val="90000"/>
      </a:schemeClr>
    </dgm:fillClrLst>
    <dgm:linClrLst>
      <a:schemeClr val="accent1">
        <a:alpha val="90000"/>
      </a:schemeClr>
      <a:schemeClr val="accent1">
        <a:alpha val="50000"/>
      </a:schemeClr>
    </dgm:linClrLst>
    <dgm:effectClrLst/>
    <dgm:txLinClrLst/>
    <dgm:txFillClrLst meth="repeat">
      <a:schemeClr val="dk1"/>
    </dgm:txFillClrLst>
    <dgm:txEffectClrLst/>
  </dgm:styleLbl>
  <dgm:styleLbl name="solidFgAcc1">
    <dgm:fillClrLst meth="repeat">
      <a:schemeClr val="lt1"/>
    </dgm:fillClrLst>
    <dgm:linClrLst>
      <a:schemeClr val="accent1">
        <a:alpha val="90000"/>
      </a:schemeClr>
      <a:schemeClr val="accent1">
        <a:alpha val="50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a:schemeClr val="accent1">
        <a:alpha val="90000"/>
        <a:tint val="40000"/>
      </a:schemeClr>
      <a:schemeClr val="accent1">
        <a:alpha val="5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a:tint val="90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a:tint val="7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a:tint val="50000"/>
      </a:schemeClr>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1">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B628022-1040-4C6A-884C-D79D3AFB5002}" type="doc">
      <dgm:prSet loTypeId="urn:microsoft.com/office/officeart/2005/8/layout/hierarchy1" loCatId="hierarchy" qsTypeId="urn:microsoft.com/office/officeart/2005/8/quickstyle/simple3" qsCatId="simple" csTypeId="urn:microsoft.com/office/officeart/2005/8/colors/accent1_5" csCatId="accent1" phldr="1"/>
      <dgm:spPr/>
      <dgm:t>
        <a:bodyPr/>
        <a:lstStyle/>
        <a:p>
          <a:endParaRPr lang="pl-PL"/>
        </a:p>
      </dgm:t>
    </dgm:pt>
    <dgm:pt modelId="{4640858F-0A94-4BCA-949A-D552B575DEE5}">
      <dgm:prSet phldrT="[Tekst]" custT="1"/>
      <dgm:spPr/>
      <dgm:t>
        <a:bodyPr/>
        <a:lstStyle/>
        <a:p>
          <a:r>
            <a:rPr lang="pl-PL" sz="1400" b="1">
              <a:latin typeface="Calibri Light" panose="020F0302020204030204" pitchFamily="34" charset="0"/>
              <a:ea typeface="Verdana" panose="020B0604030504040204" pitchFamily="34" charset="0"/>
            </a:rPr>
            <a:t>The Database of Photovoltaic Projects in Poland includes:</a:t>
          </a:r>
          <a:endParaRPr lang="pl-PL" sz="1400" b="1">
            <a:latin typeface="Calibri Light" panose="020F0302020204030204" pitchFamily="34" charset="0"/>
            <a:ea typeface="Verdana" panose="020B0604030504040204" pitchFamily="34" charset="0"/>
            <a:cs typeface="Verdana" panose="020B0604030504040204" pitchFamily="34" charset="0"/>
          </a:endParaRPr>
        </a:p>
      </dgm:t>
    </dgm:pt>
    <dgm:pt modelId="{5EE1FEBE-0FE5-4D5D-9BD4-52C7A19DBC7D}" type="sibTrans" cxnId="{5010B98E-DCF1-423A-85C4-A444F114E897}">
      <dgm:prSet/>
      <dgm:spPr/>
      <dgm:t>
        <a:bodyPr/>
        <a:lstStyle/>
        <a:p>
          <a:endParaRPr lang="pl-PL" sz="2000">
            <a:latin typeface="Calibri Light" panose="020F0302020204030204" pitchFamily="34" charset="0"/>
            <a:ea typeface="Verdana" panose="020B0604030504040204" pitchFamily="34" charset="0"/>
            <a:cs typeface="Verdana" panose="020B0604030504040204" pitchFamily="34" charset="0"/>
          </a:endParaRPr>
        </a:p>
      </dgm:t>
    </dgm:pt>
    <dgm:pt modelId="{CB6740B0-24FC-47BA-A84B-4C0A5BD093CD}" type="parTrans" cxnId="{5010B98E-DCF1-423A-85C4-A444F114E897}">
      <dgm:prSet/>
      <dgm:spPr/>
      <dgm:t>
        <a:bodyPr/>
        <a:lstStyle/>
        <a:p>
          <a:endParaRPr lang="pl-PL" sz="2000">
            <a:latin typeface="Calibri Light" panose="020F0302020204030204" pitchFamily="34" charset="0"/>
            <a:ea typeface="Verdana" panose="020B0604030504040204" pitchFamily="34" charset="0"/>
            <a:cs typeface="Verdana" panose="020B0604030504040204" pitchFamily="34" charset="0"/>
          </a:endParaRPr>
        </a:p>
      </dgm:t>
    </dgm:pt>
    <dgm:pt modelId="{C716F901-7BFD-42EF-83A2-98C6390DE10C}">
      <dgm:prSet/>
      <dgm:spPr/>
      <dgm:t>
        <a:bodyPr/>
        <a:lstStyle/>
        <a:p>
          <a:r>
            <a:rPr lang="pl-PL" b="0" i="0" u="none"/>
            <a:t>3 398</a:t>
          </a:r>
          <a:r>
            <a:rPr lang="en-GB" b="0" i="0" u="none"/>
            <a:t>  </a:t>
          </a:r>
          <a:r>
            <a:rPr lang="pl-PL" b="0" i="0" u="none"/>
            <a:t>projects with issued construction permits with </a:t>
          </a:r>
          <a:r>
            <a:rPr lang="pl-PL" b="1" i="0" u="none"/>
            <a:t>a total capacity of </a:t>
          </a:r>
          <a:r>
            <a:rPr lang="pl-PL" b="1"/>
            <a:t>6 220</a:t>
          </a:r>
          <a:r>
            <a:rPr lang="pl-PL" b="1" i="0" u="none"/>
            <a:t> </a:t>
          </a:r>
          <a:r>
            <a:rPr lang="pl-PL" b="1"/>
            <a:t>MW</a:t>
          </a:r>
        </a:p>
      </dgm:t>
    </dgm:pt>
    <dgm:pt modelId="{FBE908B4-DFE5-45C2-A077-1798459F301E}" type="parTrans" cxnId="{1AF4EB92-8166-4EF9-A9DC-3565DF1B5C34}">
      <dgm:prSet/>
      <dgm:spPr/>
      <dgm:t>
        <a:bodyPr/>
        <a:lstStyle/>
        <a:p>
          <a:endParaRPr lang="pl-PL"/>
        </a:p>
      </dgm:t>
    </dgm:pt>
    <dgm:pt modelId="{6E3678D9-5D43-403E-B0A8-0ADA0160C435}" type="sibTrans" cxnId="{1AF4EB92-8166-4EF9-A9DC-3565DF1B5C34}">
      <dgm:prSet/>
      <dgm:spPr/>
      <dgm:t>
        <a:bodyPr/>
        <a:lstStyle/>
        <a:p>
          <a:endParaRPr lang="pl-PL"/>
        </a:p>
      </dgm:t>
    </dgm:pt>
    <dgm:pt modelId="{9807BC87-D431-474C-A20D-22A29575865E}">
      <dgm:prSet/>
      <dgm:spPr/>
      <dgm:t>
        <a:bodyPr/>
        <a:lstStyle/>
        <a:p>
          <a:r>
            <a:rPr lang="pl-PL"/>
            <a:t>2 </a:t>
          </a:r>
          <a:r>
            <a:rPr lang="pl-PL" b="0" i="0" u="none"/>
            <a:t>348 projects with connection conditions issued of</a:t>
          </a:r>
          <a:r>
            <a:rPr lang="pl-PL" b="1" i="0" u="none"/>
            <a:t> total capacity of </a:t>
          </a:r>
          <a:r>
            <a:rPr lang="pl-PL" b="1"/>
            <a:t>6 656</a:t>
          </a:r>
          <a:r>
            <a:rPr lang="pl-PL" b="1" i="0" u="none"/>
            <a:t> </a:t>
          </a:r>
          <a:r>
            <a:rPr lang="pl-PL" b="1"/>
            <a:t>MW</a:t>
          </a:r>
        </a:p>
      </dgm:t>
    </dgm:pt>
    <dgm:pt modelId="{90035903-D763-48EE-8684-C66A372E6E19}" type="parTrans" cxnId="{E7B7EFD3-A2AE-4850-B5E5-67A24D728743}">
      <dgm:prSet/>
      <dgm:spPr/>
      <dgm:t>
        <a:bodyPr/>
        <a:lstStyle/>
        <a:p>
          <a:endParaRPr lang="pl-PL"/>
        </a:p>
      </dgm:t>
    </dgm:pt>
    <dgm:pt modelId="{D4ED16FE-4A49-4ABC-AD47-036C640C293F}" type="sibTrans" cxnId="{E7B7EFD3-A2AE-4850-B5E5-67A24D728743}">
      <dgm:prSet/>
      <dgm:spPr/>
      <dgm:t>
        <a:bodyPr/>
        <a:lstStyle/>
        <a:p>
          <a:endParaRPr lang="pl-PL"/>
        </a:p>
      </dgm:t>
    </dgm:pt>
    <dgm:pt modelId="{B1385ABD-2BE2-4D0C-9DA7-9BECC147B102}">
      <dgm:prSet/>
      <dgm:spPr/>
      <dgm:t>
        <a:bodyPr/>
        <a:lstStyle/>
        <a:p>
          <a:r>
            <a:rPr lang="pl-PL" b="0" i="0" u="none"/>
            <a:t>3 578 projects with connection agreement concluded for </a:t>
          </a:r>
          <a:r>
            <a:rPr lang="pl-PL" b="1" i="0" u="none"/>
            <a:t>total power of </a:t>
          </a:r>
          <a:r>
            <a:rPr lang="pl-PL" b="1"/>
            <a:t>6 851</a:t>
          </a:r>
          <a:r>
            <a:rPr lang="en-GB" b="1" i="0" u="none"/>
            <a:t>    </a:t>
          </a:r>
          <a:r>
            <a:rPr lang="pl-PL" b="1"/>
            <a:t>MW</a:t>
          </a:r>
        </a:p>
      </dgm:t>
    </dgm:pt>
    <dgm:pt modelId="{7C5BE05A-70F7-43FC-99F8-BD7F7DBC1C6A}" type="parTrans" cxnId="{7B7C7C11-2F72-41A4-8FA4-F051DE269DF8}">
      <dgm:prSet/>
      <dgm:spPr/>
      <dgm:t>
        <a:bodyPr/>
        <a:lstStyle/>
        <a:p>
          <a:endParaRPr lang="pl-PL"/>
        </a:p>
      </dgm:t>
    </dgm:pt>
    <dgm:pt modelId="{1A72A69A-5EC8-4E3F-BAC5-34D1135F0362}" type="sibTrans" cxnId="{7B7C7C11-2F72-41A4-8FA4-F051DE269DF8}">
      <dgm:prSet/>
      <dgm:spPr/>
      <dgm:t>
        <a:bodyPr/>
        <a:lstStyle/>
        <a:p>
          <a:endParaRPr lang="pl-PL"/>
        </a:p>
      </dgm:t>
    </dgm:pt>
    <dgm:pt modelId="{E09BB444-10BB-4458-A852-97A517E399A3}">
      <dgm:prSet/>
      <dgm:spPr/>
      <dgm:t>
        <a:bodyPr/>
        <a:lstStyle/>
        <a:p>
          <a:r>
            <a:rPr lang="pl-PL"/>
            <a:t>3 255 099 projects with an investor identified, for </a:t>
          </a:r>
          <a:r>
            <a:rPr lang="pl-PL" b="1"/>
            <a:t>a</a:t>
          </a:r>
          <a:r>
            <a:rPr lang="pl-PL"/>
            <a:t> </a:t>
          </a:r>
          <a:r>
            <a:rPr lang="pl-PL" b="1"/>
            <a:t>total capacity of 5 956 MW</a:t>
          </a:r>
        </a:p>
      </dgm:t>
    </dgm:pt>
    <dgm:pt modelId="{464A3C1F-8F06-4910-AA5C-155D3D2430C5}" type="parTrans" cxnId="{483764C7-1591-4FB5-A60F-869E3A8D72E1}">
      <dgm:prSet/>
      <dgm:spPr/>
      <dgm:t>
        <a:bodyPr/>
        <a:lstStyle/>
        <a:p>
          <a:endParaRPr lang="pl-PL"/>
        </a:p>
      </dgm:t>
    </dgm:pt>
    <dgm:pt modelId="{B565A5CA-D3A6-4029-AEB8-87998D94D090}" type="sibTrans" cxnId="{483764C7-1591-4FB5-A60F-869E3A8D72E1}">
      <dgm:prSet/>
      <dgm:spPr/>
      <dgm:t>
        <a:bodyPr/>
        <a:lstStyle/>
        <a:p>
          <a:endParaRPr lang="pl-PL"/>
        </a:p>
      </dgm:t>
    </dgm:pt>
    <dgm:pt modelId="{33DAEB64-A201-4EB8-BBF2-8E2ED956CF31}" type="pres">
      <dgm:prSet presAssocID="{BB628022-1040-4C6A-884C-D79D3AFB5002}" presName="hierChild1" presStyleCnt="0">
        <dgm:presLayoutVars>
          <dgm:chPref val="1"/>
          <dgm:dir/>
          <dgm:animOne val="branch"/>
          <dgm:animLvl val="lvl"/>
          <dgm:resizeHandles/>
        </dgm:presLayoutVars>
      </dgm:prSet>
      <dgm:spPr/>
    </dgm:pt>
    <dgm:pt modelId="{5D6461AB-3DDA-4E85-9F1B-06BED77C6037}" type="pres">
      <dgm:prSet presAssocID="{4640858F-0A94-4BCA-949A-D552B575DEE5}" presName="hierRoot1" presStyleCnt="0"/>
      <dgm:spPr/>
    </dgm:pt>
    <dgm:pt modelId="{E698B2FD-F176-4BFF-86E9-F69F1660337B}" type="pres">
      <dgm:prSet presAssocID="{4640858F-0A94-4BCA-949A-D552B575DEE5}" presName="composite" presStyleCnt="0"/>
      <dgm:spPr/>
    </dgm:pt>
    <dgm:pt modelId="{D0CBB672-39AF-450F-94BC-13107E9AF241}" type="pres">
      <dgm:prSet presAssocID="{4640858F-0A94-4BCA-949A-D552B575DEE5}" presName="background" presStyleLbl="node0" presStyleIdx="0" presStyleCnt="1"/>
      <dgm:spPr/>
    </dgm:pt>
    <dgm:pt modelId="{96C160BC-DC87-46ED-AE1D-F5F04969E3B2}" type="pres">
      <dgm:prSet presAssocID="{4640858F-0A94-4BCA-949A-D552B575DEE5}" presName="text" presStyleLbl="fgAcc0" presStyleIdx="0" presStyleCnt="1" custScaleX="194510" custScaleY="78331" custLinFactNeighborX="-628" custLinFactNeighborY="-4948">
        <dgm:presLayoutVars>
          <dgm:chPref val="3"/>
        </dgm:presLayoutVars>
      </dgm:prSet>
      <dgm:spPr/>
    </dgm:pt>
    <dgm:pt modelId="{01448BC9-503E-43D8-8E8E-E0F0DEF065AB}" type="pres">
      <dgm:prSet presAssocID="{4640858F-0A94-4BCA-949A-D552B575DEE5}" presName="hierChild2" presStyleCnt="0"/>
      <dgm:spPr/>
    </dgm:pt>
    <dgm:pt modelId="{09B97418-9631-4882-B292-B9D8136BED31}" type="pres">
      <dgm:prSet presAssocID="{FBE908B4-DFE5-45C2-A077-1798459F301E}" presName="Name10" presStyleLbl="parChTrans1D2" presStyleIdx="0" presStyleCnt="4"/>
      <dgm:spPr/>
    </dgm:pt>
    <dgm:pt modelId="{88D97E17-3C99-4E0F-BF5A-AA58F7BBC5F2}" type="pres">
      <dgm:prSet presAssocID="{C716F901-7BFD-42EF-83A2-98C6390DE10C}" presName="hierRoot2" presStyleCnt="0"/>
      <dgm:spPr/>
    </dgm:pt>
    <dgm:pt modelId="{A98FAF2C-A8F1-4ABA-A652-46D12C1631ED}" type="pres">
      <dgm:prSet presAssocID="{C716F901-7BFD-42EF-83A2-98C6390DE10C}" presName="composite2" presStyleCnt="0"/>
      <dgm:spPr/>
    </dgm:pt>
    <dgm:pt modelId="{0EC998AA-DEF7-4192-962D-5F35B60709B5}" type="pres">
      <dgm:prSet presAssocID="{C716F901-7BFD-42EF-83A2-98C6390DE10C}" presName="background2" presStyleLbl="node2" presStyleIdx="0" presStyleCnt="4"/>
      <dgm:spPr/>
    </dgm:pt>
    <dgm:pt modelId="{C85A998F-AEC7-49DC-BF0F-A2491D4FA47F}" type="pres">
      <dgm:prSet presAssocID="{C716F901-7BFD-42EF-83A2-98C6390DE10C}" presName="text2" presStyleLbl="fgAcc2" presStyleIdx="0" presStyleCnt="4">
        <dgm:presLayoutVars>
          <dgm:chPref val="3"/>
        </dgm:presLayoutVars>
      </dgm:prSet>
      <dgm:spPr/>
    </dgm:pt>
    <dgm:pt modelId="{C61FD369-BE00-401C-9E6E-C6D7259492C9}" type="pres">
      <dgm:prSet presAssocID="{C716F901-7BFD-42EF-83A2-98C6390DE10C}" presName="hierChild3" presStyleCnt="0"/>
      <dgm:spPr/>
    </dgm:pt>
    <dgm:pt modelId="{2C88FAC9-1B07-424B-943F-D388FA864FE1}" type="pres">
      <dgm:prSet presAssocID="{90035903-D763-48EE-8684-C66A372E6E19}" presName="Name10" presStyleLbl="parChTrans1D2" presStyleIdx="1" presStyleCnt="4"/>
      <dgm:spPr/>
    </dgm:pt>
    <dgm:pt modelId="{5F8A632A-5F4B-4B8E-9190-5D28F2300C52}" type="pres">
      <dgm:prSet presAssocID="{9807BC87-D431-474C-A20D-22A29575865E}" presName="hierRoot2" presStyleCnt="0"/>
      <dgm:spPr/>
    </dgm:pt>
    <dgm:pt modelId="{6B06C094-B062-4202-B617-2E920C57F3A9}" type="pres">
      <dgm:prSet presAssocID="{9807BC87-D431-474C-A20D-22A29575865E}" presName="composite2" presStyleCnt="0"/>
      <dgm:spPr/>
    </dgm:pt>
    <dgm:pt modelId="{D51DF0FE-4F86-4A3D-97A5-9E5676A7DB03}" type="pres">
      <dgm:prSet presAssocID="{9807BC87-D431-474C-A20D-22A29575865E}" presName="background2" presStyleLbl="node2" presStyleIdx="1" presStyleCnt="4"/>
      <dgm:spPr/>
    </dgm:pt>
    <dgm:pt modelId="{60032065-9469-471C-9B0E-8C8F6706ECA8}" type="pres">
      <dgm:prSet presAssocID="{9807BC87-D431-474C-A20D-22A29575865E}" presName="text2" presStyleLbl="fgAcc2" presStyleIdx="1" presStyleCnt="4">
        <dgm:presLayoutVars>
          <dgm:chPref val="3"/>
        </dgm:presLayoutVars>
      </dgm:prSet>
      <dgm:spPr/>
    </dgm:pt>
    <dgm:pt modelId="{9E851558-1A58-4383-BD29-4EE5C0C175F9}" type="pres">
      <dgm:prSet presAssocID="{9807BC87-D431-474C-A20D-22A29575865E}" presName="hierChild3" presStyleCnt="0"/>
      <dgm:spPr/>
    </dgm:pt>
    <dgm:pt modelId="{660A4CAE-E31C-47BF-BD46-2A1F4CECE107}" type="pres">
      <dgm:prSet presAssocID="{7C5BE05A-70F7-43FC-99F8-BD7F7DBC1C6A}" presName="Name10" presStyleLbl="parChTrans1D2" presStyleIdx="2" presStyleCnt="4"/>
      <dgm:spPr/>
    </dgm:pt>
    <dgm:pt modelId="{E24E223D-916A-42ED-B302-2AFC56AA99B9}" type="pres">
      <dgm:prSet presAssocID="{B1385ABD-2BE2-4D0C-9DA7-9BECC147B102}" presName="hierRoot2" presStyleCnt="0"/>
      <dgm:spPr/>
    </dgm:pt>
    <dgm:pt modelId="{F22259EB-EFD0-4C9E-9919-4E03860AD121}" type="pres">
      <dgm:prSet presAssocID="{B1385ABD-2BE2-4D0C-9DA7-9BECC147B102}" presName="composite2" presStyleCnt="0"/>
      <dgm:spPr/>
    </dgm:pt>
    <dgm:pt modelId="{080A63BD-CF46-4F3F-B984-F8FF50DFACBF}" type="pres">
      <dgm:prSet presAssocID="{B1385ABD-2BE2-4D0C-9DA7-9BECC147B102}" presName="background2" presStyleLbl="node2" presStyleIdx="2" presStyleCnt="4"/>
      <dgm:spPr/>
    </dgm:pt>
    <dgm:pt modelId="{4F5352A8-4B26-4B04-BF23-E2A2607A7EBC}" type="pres">
      <dgm:prSet presAssocID="{B1385ABD-2BE2-4D0C-9DA7-9BECC147B102}" presName="text2" presStyleLbl="fgAcc2" presStyleIdx="2" presStyleCnt="4">
        <dgm:presLayoutVars>
          <dgm:chPref val="3"/>
        </dgm:presLayoutVars>
      </dgm:prSet>
      <dgm:spPr/>
    </dgm:pt>
    <dgm:pt modelId="{6D72C792-7C77-4E4E-B4AA-4E169B77FD0D}" type="pres">
      <dgm:prSet presAssocID="{B1385ABD-2BE2-4D0C-9DA7-9BECC147B102}" presName="hierChild3" presStyleCnt="0"/>
      <dgm:spPr/>
    </dgm:pt>
    <dgm:pt modelId="{D8D58E0B-2A2B-48C4-B200-96B5D69DE800}" type="pres">
      <dgm:prSet presAssocID="{464A3C1F-8F06-4910-AA5C-155D3D2430C5}" presName="Name10" presStyleLbl="parChTrans1D2" presStyleIdx="3" presStyleCnt="4"/>
      <dgm:spPr/>
    </dgm:pt>
    <dgm:pt modelId="{4FA4EEBF-ED51-4F22-B4D2-FA39D33390D6}" type="pres">
      <dgm:prSet presAssocID="{E09BB444-10BB-4458-A852-97A517E399A3}" presName="hierRoot2" presStyleCnt="0"/>
      <dgm:spPr/>
    </dgm:pt>
    <dgm:pt modelId="{CEB7E67B-F386-495F-A971-91617339319C}" type="pres">
      <dgm:prSet presAssocID="{E09BB444-10BB-4458-A852-97A517E399A3}" presName="composite2" presStyleCnt="0"/>
      <dgm:spPr/>
    </dgm:pt>
    <dgm:pt modelId="{170510EF-E30E-4556-AF13-8CD835367DE2}" type="pres">
      <dgm:prSet presAssocID="{E09BB444-10BB-4458-A852-97A517E399A3}" presName="background2" presStyleLbl="node2" presStyleIdx="3" presStyleCnt="4"/>
      <dgm:spPr/>
    </dgm:pt>
    <dgm:pt modelId="{1D8401F5-6EA7-443F-9CF4-CA27D13ABC7D}" type="pres">
      <dgm:prSet presAssocID="{E09BB444-10BB-4458-A852-97A517E399A3}" presName="text2" presStyleLbl="fgAcc2" presStyleIdx="3" presStyleCnt="4">
        <dgm:presLayoutVars>
          <dgm:chPref val="3"/>
        </dgm:presLayoutVars>
      </dgm:prSet>
      <dgm:spPr/>
    </dgm:pt>
    <dgm:pt modelId="{7C69AAE0-D12D-4EDC-A91A-2881E80F6465}" type="pres">
      <dgm:prSet presAssocID="{E09BB444-10BB-4458-A852-97A517E399A3}" presName="hierChild3" presStyleCnt="0"/>
      <dgm:spPr/>
    </dgm:pt>
  </dgm:ptLst>
  <dgm:cxnLst>
    <dgm:cxn modelId="{3C166010-E5B3-44A9-A2F6-42860DA931A2}" type="presOf" srcId="{C716F901-7BFD-42EF-83A2-98C6390DE10C}" destId="{C85A998F-AEC7-49DC-BF0F-A2491D4FA47F}" srcOrd="0" destOrd="0" presId="urn:microsoft.com/office/officeart/2005/8/layout/hierarchy1"/>
    <dgm:cxn modelId="{7B7C7C11-2F72-41A4-8FA4-F051DE269DF8}" srcId="{4640858F-0A94-4BCA-949A-D552B575DEE5}" destId="{B1385ABD-2BE2-4D0C-9DA7-9BECC147B102}" srcOrd="2" destOrd="0" parTransId="{7C5BE05A-70F7-43FC-99F8-BD7F7DBC1C6A}" sibTransId="{1A72A69A-5EC8-4E3F-BAC5-34D1135F0362}"/>
    <dgm:cxn modelId="{8D172A18-4A21-4DD2-8012-28BF607C7554}" type="presOf" srcId="{90035903-D763-48EE-8684-C66A372E6E19}" destId="{2C88FAC9-1B07-424B-943F-D388FA864FE1}" srcOrd="0" destOrd="0" presId="urn:microsoft.com/office/officeart/2005/8/layout/hierarchy1"/>
    <dgm:cxn modelId="{7CD47535-7EED-4D17-A4C3-578387E15ABF}" type="presOf" srcId="{464A3C1F-8F06-4910-AA5C-155D3D2430C5}" destId="{D8D58E0B-2A2B-48C4-B200-96B5D69DE800}" srcOrd="0" destOrd="0" presId="urn:microsoft.com/office/officeart/2005/8/layout/hierarchy1"/>
    <dgm:cxn modelId="{E78A7542-CF1F-4ADE-9E58-DD972CB55B38}" type="presOf" srcId="{E09BB444-10BB-4458-A852-97A517E399A3}" destId="{1D8401F5-6EA7-443F-9CF4-CA27D13ABC7D}" srcOrd="0" destOrd="0" presId="urn:microsoft.com/office/officeart/2005/8/layout/hierarchy1"/>
    <dgm:cxn modelId="{5010B98E-DCF1-423A-85C4-A444F114E897}" srcId="{BB628022-1040-4C6A-884C-D79D3AFB5002}" destId="{4640858F-0A94-4BCA-949A-D552B575DEE5}" srcOrd="0" destOrd="0" parTransId="{CB6740B0-24FC-47BA-A84B-4C0A5BD093CD}" sibTransId="{5EE1FEBE-0FE5-4D5D-9BD4-52C7A19DBC7D}"/>
    <dgm:cxn modelId="{D1E17B92-479C-4030-939A-925F56AF72C0}" type="presOf" srcId="{4640858F-0A94-4BCA-949A-D552B575DEE5}" destId="{96C160BC-DC87-46ED-AE1D-F5F04969E3B2}" srcOrd="0" destOrd="0" presId="urn:microsoft.com/office/officeart/2005/8/layout/hierarchy1"/>
    <dgm:cxn modelId="{1AF4EB92-8166-4EF9-A9DC-3565DF1B5C34}" srcId="{4640858F-0A94-4BCA-949A-D552B575DEE5}" destId="{C716F901-7BFD-42EF-83A2-98C6390DE10C}" srcOrd="0" destOrd="0" parTransId="{FBE908B4-DFE5-45C2-A077-1798459F301E}" sibTransId="{6E3678D9-5D43-403E-B0A8-0ADA0160C435}"/>
    <dgm:cxn modelId="{18451896-2E8B-49C9-A114-949E0BC78768}" type="presOf" srcId="{B1385ABD-2BE2-4D0C-9DA7-9BECC147B102}" destId="{4F5352A8-4B26-4B04-BF23-E2A2607A7EBC}" srcOrd="0" destOrd="0" presId="urn:microsoft.com/office/officeart/2005/8/layout/hierarchy1"/>
    <dgm:cxn modelId="{483764C7-1591-4FB5-A60F-869E3A8D72E1}" srcId="{4640858F-0A94-4BCA-949A-D552B575DEE5}" destId="{E09BB444-10BB-4458-A852-97A517E399A3}" srcOrd="3" destOrd="0" parTransId="{464A3C1F-8F06-4910-AA5C-155D3D2430C5}" sibTransId="{B565A5CA-D3A6-4029-AEB8-87998D94D090}"/>
    <dgm:cxn modelId="{A74296D1-0FC9-40BB-B829-D3693364B93F}" type="presOf" srcId="{7C5BE05A-70F7-43FC-99F8-BD7F7DBC1C6A}" destId="{660A4CAE-E31C-47BF-BD46-2A1F4CECE107}" srcOrd="0" destOrd="0" presId="urn:microsoft.com/office/officeart/2005/8/layout/hierarchy1"/>
    <dgm:cxn modelId="{E7B7EFD3-A2AE-4850-B5E5-67A24D728743}" srcId="{4640858F-0A94-4BCA-949A-D552B575DEE5}" destId="{9807BC87-D431-474C-A20D-22A29575865E}" srcOrd="1" destOrd="0" parTransId="{90035903-D763-48EE-8684-C66A372E6E19}" sibTransId="{D4ED16FE-4A49-4ABC-AD47-036C640C293F}"/>
    <dgm:cxn modelId="{2B68DED4-BADD-44D1-821B-F70B8B6B3460}" type="presOf" srcId="{9807BC87-D431-474C-A20D-22A29575865E}" destId="{60032065-9469-471C-9B0E-8C8F6706ECA8}" srcOrd="0" destOrd="0" presId="urn:microsoft.com/office/officeart/2005/8/layout/hierarchy1"/>
    <dgm:cxn modelId="{A37668E8-B1BB-4098-8610-05793D697F5A}" type="presOf" srcId="{FBE908B4-DFE5-45C2-A077-1798459F301E}" destId="{09B97418-9631-4882-B292-B9D8136BED31}" srcOrd="0" destOrd="0" presId="urn:microsoft.com/office/officeart/2005/8/layout/hierarchy1"/>
    <dgm:cxn modelId="{4BE06CF5-20A9-4041-9962-6FF63743728C}" type="presOf" srcId="{BB628022-1040-4C6A-884C-D79D3AFB5002}" destId="{33DAEB64-A201-4EB8-BBF2-8E2ED956CF31}" srcOrd="0" destOrd="0" presId="urn:microsoft.com/office/officeart/2005/8/layout/hierarchy1"/>
    <dgm:cxn modelId="{AF04ECB9-4784-4FF4-8A15-84826D327082}" type="presParOf" srcId="{33DAEB64-A201-4EB8-BBF2-8E2ED956CF31}" destId="{5D6461AB-3DDA-4E85-9F1B-06BED77C6037}" srcOrd="0" destOrd="0" presId="urn:microsoft.com/office/officeart/2005/8/layout/hierarchy1"/>
    <dgm:cxn modelId="{3EDF95D4-D823-4A1B-B0EC-972321517205}" type="presParOf" srcId="{5D6461AB-3DDA-4E85-9F1B-06BED77C6037}" destId="{E698B2FD-F176-4BFF-86E9-F69F1660337B}" srcOrd="0" destOrd="0" presId="urn:microsoft.com/office/officeart/2005/8/layout/hierarchy1"/>
    <dgm:cxn modelId="{D4DB4B66-727D-4D82-85F3-00021116AE61}" type="presParOf" srcId="{E698B2FD-F176-4BFF-86E9-F69F1660337B}" destId="{D0CBB672-39AF-450F-94BC-13107E9AF241}" srcOrd="0" destOrd="0" presId="urn:microsoft.com/office/officeart/2005/8/layout/hierarchy1"/>
    <dgm:cxn modelId="{1201A118-3AFA-4A0D-BBB0-A4D36310AB66}" type="presParOf" srcId="{E698B2FD-F176-4BFF-86E9-F69F1660337B}" destId="{96C160BC-DC87-46ED-AE1D-F5F04969E3B2}" srcOrd="1" destOrd="0" presId="urn:microsoft.com/office/officeart/2005/8/layout/hierarchy1"/>
    <dgm:cxn modelId="{80DED56E-B129-48F2-B7F1-D4F96B768834}" type="presParOf" srcId="{5D6461AB-3DDA-4E85-9F1B-06BED77C6037}" destId="{01448BC9-503E-43D8-8E8E-E0F0DEF065AB}" srcOrd="1" destOrd="0" presId="urn:microsoft.com/office/officeart/2005/8/layout/hierarchy1"/>
    <dgm:cxn modelId="{20253C2F-EFB6-49B5-B39C-BD2FC5B83B88}" type="presParOf" srcId="{01448BC9-503E-43D8-8E8E-E0F0DEF065AB}" destId="{09B97418-9631-4882-B292-B9D8136BED31}" srcOrd="0" destOrd="0" presId="urn:microsoft.com/office/officeart/2005/8/layout/hierarchy1"/>
    <dgm:cxn modelId="{47C0F79F-18E6-45EA-BB74-4B8558939B32}" type="presParOf" srcId="{01448BC9-503E-43D8-8E8E-E0F0DEF065AB}" destId="{88D97E17-3C99-4E0F-BF5A-AA58F7BBC5F2}" srcOrd="1" destOrd="0" presId="urn:microsoft.com/office/officeart/2005/8/layout/hierarchy1"/>
    <dgm:cxn modelId="{43408700-AB1F-4D5F-93CE-C8B726BE25A1}" type="presParOf" srcId="{88D97E17-3C99-4E0F-BF5A-AA58F7BBC5F2}" destId="{A98FAF2C-A8F1-4ABA-A652-46D12C1631ED}" srcOrd="0" destOrd="0" presId="urn:microsoft.com/office/officeart/2005/8/layout/hierarchy1"/>
    <dgm:cxn modelId="{DE7D4CA9-9F32-4C00-A943-AD86835BC6B8}" type="presParOf" srcId="{A98FAF2C-A8F1-4ABA-A652-46D12C1631ED}" destId="{0EC998AA-DEF7-4192-962D-5F35B60709B5}" srcOrd="0" destOrd="0" presId="urn:microsoft.com/office/officeart/2005/8/layout/hierarchy1"/>
    <dgm:cxn modelId="{1F9CA29A-B725-492A-84B8-DF0DA46ED94B}" type="presParOf" srcId="{A98FAF2C-A8F1-4ABA-A652-46D12C1631ED}" destId="{C85A998F-AEC7-49DC-BF0F-A2491D4FA47F}" srcOrd="1" destOrd="0" presId="urn:microsoft.com/office/officeart/2005/8/layout/hierarchy1"/>
    <dgm:cxn modelId="{FACEBAAF-7EB2-4EB6-A8CE-8248D1935ACE}" type="presParOf" srcId="{88D97E17-3C99-4E0F-BF5A-AA58F7BBC5F2}" destId="{C61FD369-BE00-401C-9E6E-C6D7259492C9}" srcOrd="1" destOrd="0" presId="urn:microsoft.com/office/officeart/2005/8/layout/hierarchy1"/>
    <dgm:cxn modelId="{3E48FB1D-8D73-4446-B777-551477183D6E}" type="presParOf" srcId="{01448BC9-503E-43D8-8E8E-E0F0DEF065AB}" destId="{2C88FAC9-1B07-424B-943F-D388FA864FE1}" srcOrd="2" destOrd="0" presId="urn:microsoft.com/office/officeart/2005/8/layout/hierarchy1"/>
    <dgm:cxn modelId="{E1E6CC61-A608-45AE-B174-800C682B5D5F}" type="presParOf" srcId="{01448BC9-503E-43D8-8E8E-E0F0DEF065AB}" destId="{5F8A632A-5F4B-4B8E-9190-5D28F2300C52}" srcOrd="3" destOrd="0" presId="urn:microsoft.com/office/officeart/2005/8/layout/hierarchy1"/>
    <dgm:cxn modelId="{FFE2C71A-6E44-4037-BD5D-92304A24A6ED}" type="presParOf" srcId="{5F8A632A-5F4B-4B8E-9190-5D28F2300C52}" destId="{6B06C094-B062-4202-B617-2E920C57F3A9}" srcOrd="0" destOrd="0" presId="urn:microsoft.com/office/officeart/2005/8/layout/hierarchy1"/>
    <dgm:cxn modelId="{4F3E77EE-3BBC-4999-99F5-2E3269D70FBA}" type="presParOf" srcId="{6B06C094-B062-4202-B617-2E920C57F3A9}" destId="{D51DF0FE-4F86-4A3D-97A5-9E5676A7DB03}" srcOrd="0" destOrd="0" presId="urn:microsoft.com/office/officeart/2005/8/layout/hierarchy1"/>
    <dgm:cxn modelId="{83B92575-D0C6-44DE-A782-43DDC5241D1A}" type="presParOf" srcId="{6B06C094-B062-4202-B617-2E920C57F3A9}" destId="{60032065-9469-471C-9B0E-8C8F6706ECA8}" srcOrd="1" destOrd="0" presId="urn:microsoft.com/office/officeart/2005/8/layout/hierarchy1"/>
    <dgm:cxn modelId="{69250535-E662-46FD-9D9E-01CD097622E0}" type="presParOf" srcId="{5F8A632A-5F4B-4B8E-9190-5D28F2300C52}" destId="{9E851558-1A58-4383-BD29-4EE5C0C175F9}" srcOrd="1" destOrd="0" presId="urn:microsoft.com/office/officeart/2005/8/layout/hierarchy1"/>
    <dgm:cxn modelId="{1C3F07B9-0488-423C-B33B-32F4B385473D}" type="presParOf" srcId="{01448BC9-503E-43D8-8E8E-E0F0DEF065AB}" destId="{660A4CAE-E31C-47BF-BD46-2A1F4CECE107}" srcOrd="4" destOrd="0" presId="urn:microsoft.com/office/officeart/2005/8/layout/hierarchy1"/>
    <dgm:cxn modelId="{C12390BF-AA98-4884-A979-9D148904095F}" type="presParOf" srcId="{01448BC9-503E-43D8-8E8E-E0F0DEF065AB}" destId="{E24E223D-916A-42ED-B302-2AFC56AA99B9}" srcOrd="5" destOrd="0" presId="urn:microsoft.com/office/officeart/2005/8/layout/hierarchy1"/>
    <dgm:cxn modelId="{CBB034D5-E42D-45F7-AAFF-2E064B95B0FD}" type="presParOf" srcId="{E24E223D-916A-42ED-B302-2AFC56AA99B9}" destId="{F22259EB-EFD0-4C9E-9919-4E03860AD121}" srcOrd="0" destOrd="0" presId="urn:microsoft.com/office/officeart/2005/8/layout/hierarchy1"/>
    <dgm:cxn modelId="{F8B4E69F-D797-499E-8310-61FE4A1383A1}" type="presParOf" srcId="{F22259EB-EFD0-4C9E-9919-4E03860AD121}" destId="{080A63BD-CF46-4F3F-B984-F8FF50DFACBF}" srcOrd="0" destOrd="0" presId="urn:microsoft.com/office/officeart/2005/8/layout/hierarchy1"/>
    <dgm:cxn modelId="{8370E2A1-A29E-4502-ADB2-B24BA2CBF251}" type="presParOf" srcId="{F22259EB-EFD0-4C9E-9919-4E03860AD121}" destId="{4F5352A8-4B26-4B04-BF23-E2A2607A7EBC}" srcOrd="1" destOrd="0" presId="urn:microsoft.com/office/officeart/2005/8/layout/hierarchy1"/>
    <dgm:cxn modelId="{2DBB6D72-83AF-45E6-B365-7D594149E4D5}" type="presParOf" srcId="{E24E223D-916A-42ED-B302-2AFC56AA99B9}" destId="{6D72C792-7C77-4E4E-B4AA-4E169B77FD0D}" srcOrd="1" destOrd="0" presId="urn:microsoft.com/office/officeart/2005/8/layout/hierarchy1"/>
    <dgm:cxn modelId="{2E73B787-6E18-4F3C-8049-3AF3565FD92D}" type="presParOf" srcId="{01448BC9-503E-43D8-8E8E-E0F0DEF065AB}" destId="{D8D58E0B-2A2B-48C4-B200-96B5D69DE800}" srcOrd="6" destOrd="0" presId="urn:microsoft.com/office/officeart/2005/8/layout/hierarchy1"/>
    <dgm:cxn modelId="{7C5CA6E7-D427-4B26-9C45-65338FC92097}" type="presParOf" srcId="{01448BC9-503E-43D8-8E8E-E0F0DEF065AB}" destId="{4FA4EEBF-ED51-4F22-B4D2-FA39D33390D6}" srcOrd="7" destOrd="0" presId="urn:microsoft.com/office/officeart/2005/8/layout/hierarchy1"/>
    <dgm:cxn modelId="{EF7722D1-78F3-45D1-9D52-C56529FD22C8}" type="presParOf" srcId="{4FA4EEBF-ED51-4F22-B4D2-FA39D33390D6}" destId="{CEB7E67B-F386-495F-A971-91617339319C}" srcOrd="0" destOrd="0" presId="urn:microsoft.com/office/officeart/2005/8/layout/hierarchy1"/>
    <dgm:cxn modelId="{EAEE89E8-FE09-4F13-BFBF-548638EF607D}" type="presParOf" srcId="{CEB7E67B-F386-495F-A971-91617339319C}" destId="{170510EF-E30E-4556-AF13-8CD835367DE2}" srcOrd="0" destOrd="0" presId="urn:microsoft.com/office/officeart/2005/8/layout/hierarchy1"/>
    <dgm:cxn modelId="{8BD5A13A-7374-423F-ABC3-11340A948A96}" type="presParOf" srcId="{CEB7E67B-F386-495F-A971-91617339319C}" destId="{1D8401F5-6EA7-443F-9CF4-CA27D13ABC7D}" srcOrd="1" destOrd="0" presId="urn:microsoft.com/office/officeart/2005/8/layout/hierarchy1"/>
    <dgm:cxn modelId="{B4DF1640-4EBE-4A68-81D6-793809D23668}" type="presParOf" srcId="{4FA4EEBF-ED51-4F22-B4D2-FA39D33390D6}" destId="{7C69AAE0-D12D-4EDC-A91A-2881E80F6465}" srcOrd="1" destOrd="0" presId="urn:microsoft.com/office/officeart/2005/8/layout/hierarchy1"/>
  </dgm:cxnLst>
  <dgm:bg/>
  <dgm:whole>
    <a:ln>
      <a:noFill/>
    </a:ln>
  </dgm:whole>
  <dgm:extLst>
    <a:ext uri="http://schemas.microsoft.com/office/drawing/2008/diagram">
      <dsp:dataModelExt xmlns:dsp="http://schemas.microsoft.com/office/drawing/2008/diagram" relId="rId19"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8D58E0B-2A2B-48C4-B200-96B5D69DE800}">
      <dsp:nvSpPr>
        <dsp:cNvPr id="0" name=""/>
        <dsp:cNvSpPr/>
      </dsp:nvSpPr>
      <dsp:spPr>
        <a:xfrm>
          <a:off x="3678961" y="981068"/>
          <a:ext cx="2906592" cy="509160"/>
        </a:xfrm>
        <a:custGeom>
          <a:avLst/>
          <a:gdLst/>
          <a:ahLst/>
          <a:cxnLst/>
          <a:rect l="0" t="0" r="0" b="0"/>
          <a:pathLst>
            <a:path>
              <a:moveTo>
                <a:pt x="0" y="0"/>
              </a:moveTo>
              <a:lnTo>
                <a:pt x="0" y="362790"/>
              </a:lnTo>
              <a:lnTo>
                <a:pt x="2906592" y="362790"/>
              </a:lnTo>
              <a:lnTo>
                <a:pt x="2906592" y="509160"/>
              </a:lnTo>
            </a:path>
          </a:pathLst>
        </a:custGeom>
        <a:noFill/>
        <a:ln w="25400" cap="flat" cmpd="sng" algn="ctr">
          <a:solidFill>
            <a:schemeClr val="accent1">
              <a:tint val="9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660A4CAE-E31C-47BF-BD46-2A1F4CECE107}">
      <dsp:nvSpPr>
        <dsp:cNvPr id="0" name=""/>
        <dsp:cNvSpPr/>
      </dsp:nvSpPr>
      <dsp:spPr>
        <a:xfrm>
          <a:off x="3678961" y="981068"/>
          <a:ext cx="975479" cy="509160"/>
        </a:xfrm>
        <a:custGeom>
          <a:avLst/>
          <a:gdLst/>
          <a:ahLst/>
          <a:cxnLst/>
          <a:rect l="0" t="0" r="0" b="0"/>
          <a:pathLst>
            <a:path>
              <a:moveTo>
                <a:pt x="0" y="0"/>
              </a:moveTo>
              <a:lnTo>
                <a:pt x="0" y="362790"/>
              </a:lnTo>
              <a:lnTo>
                <a:pt x="975479" y="362790"/>
              </a:lnTo>
              <a:lnTo>
                <a:pt x="975479" y="509160"/>
              </a:lnTo>
            </a:path>
          </a:pathLst>
        </a:custGeom>
        <a:noFill/>
        <a:ln w="25400" cap="flat" cmpd="sng" algn="ctr">
          <a:solidFill>
            <a:schemeClr val="accent1">
              <a:tint val="9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2C88FAC9-1B07-424B-943F-D388FA864FE1}">
      <dsp:nvSpPr>
        <dsp:cNvPr id="0" name=""/>
        <dsp:cNvSpPr/>
      </dsp:nvSpPr>
      <dsp:spPr>
        <a:xfrm>
          <a:off x="2723327" y="981068"/>
          <a:ext cx="955634" cy="509160"/>
        </a:xfrm>
        <a:custGeom>
          <a:avLst/>
          <a:gdLst/>
          <a:ahLst/>
          <a:cxnLst/>
          <a:rect l="0" t="0" r="0" b="0"/>
          <a:pathLst>
            <a:path>
              <a:moveTo>
                <a:pt x="955634" y="0"/>
              </a:moveTo>
              <a:lnTo>
                <a:pt x="955634" y="362790"/>
              </a:lnTo>
              <a:lnTo>
                <a:pt x="0" y="362790"/>
              </a:lnTo>
              <a:lnTo>
                <a:pt x="0" y="509160"/>
              </a:lnTo>
            </a:path>
          </a:pathLst>
        </a:custGeom>
        <a:noFill/>
        <a:ln w="25400" cap="flat" cmpd="sng" algn="ctr">
          <a:solidFill>
            <a:schemeClr val="accent1">
              <a:tint val="9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09B97418-9631-4882-B292-B9D8136BED31}">
      <dsp:nvSpPr>
        <dsp:cNvPr id="0" name=""/>
        <dsp:cNvSpPr/>
      </dsp:nvSpPr>
      <dsp:spPr>
        <a:xfrm>
          <a:off x="792213" y="981068"/>
          <a:ext cx="2886747" cy="509160"/>
        </a:xfrm>
        <a:custGeom>
          <a:avLst/>
          <a:gdLst/>
          <a:ahLst/>
          <a:cxnLst/>
          <a:rect l="0" t="0" r="0" b="0"/>
          <a:pathLst>
            <a:path>
              <a:moveTo>
                <a:pt x="2886747" y="0"/>
              </a:moveTo>
              <a:lnTo>
                <a:pt x="2886747" y="362790"/>
              </a:lnTo>
              <a:lnTo>
                <a:pt x="0" y="362790"/>
              </a:lnTo>
              <a:lnTo>
                <a:pt x="0" y="509160"/>
              </a:lnTo>
            </a:path>
          </a:pathLst>
        </a:custGeom>
        <a:noFill/>
        <a:ln w="25400" cap="flat" cmpd="sng" algn="ctr">
          <a:solidFill>
            <a:schemeClr val="accent1">
              <a:tint val="9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D0CBB672-39AF-450F-94BC-13107E9AF241}">
      <dsp:nvSpPr>
        <dsp:cNvPr id="0" name=""/>
        <dsp:cNvSpPr/>
      </dsp:nvSpPr>
      <dsp:spPr>
        <a:xfrm>
          <a:off x="2142330" y="195172"/>
          <a:ext cx="3073261" cy="785895"/>
        </a:xfrm>
        <a:prstGeom prst="roundRect">
          <a:avLst>
            <a:gd name="adj" fmla="val 10000"/>
          </a:avLst>
        </a:prstGeom>
        <a:gradFill rotWithShape="0">
          <a:gsLst>
            <a:gs pos="0">
              <a:schemeClr val="accent1">
                <a:alpha val="80000"/>
                <a:hueOff val="0"/>
                <a:satOff val="0"/>
                <a:lumOff val="0"/>
                <a:alphaOff val="0"/>
                <a:tint val="50000"/>
                <a:satMod val="300000"/>
              </a:schemeClr>
            </a:gs>
            <a:gs pos="35000">
              <a:schemeClr val="accent1">
                <a:alpha val="80000"/>
                <a:hueOff val="0"/>
                <a:satOff val="0"/>
                <a:lumOff val="0"/>
                <a:alphaOff val="0"/>
                <a:tint val="37000"/>
                <a:satMod val="300000"/>
              </a:schemeClr>
            </a:gs>
            <a:gs pos="100000">
              <a:schemeClr val="accent1">
                <a:alpha val="80000"/>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sp>
    <dsp:sp modelId="{96C160BC-DC87-46ED-AE1D-F5F04969E3B2}">
      <dsp:nvSpPr>
        <dsp:cNvPr id="0" name=""/>
        <dsp:cNvSpPr/>
      </dsp:nvSpPr>
      <dsp:spPr>
        <a:xfrm>
          <a:off x="2317886" y="361950"/>
          <a:ext cx="3073261" cy="785895"/>
        </a:xfrm>
        <a:prstGeom prst="roundRect">
          <a:avLst>
            <a:gd name="adj" fmla="val 10000"/>
          </a:avLst>
        </a:prstGeom>
        <a:solidFill>
          <a:schemeClr val="lt1">
            <a:alpha val="90000"/>
            <a:hueOff val="0"/>
            <a:satOff val="0"/>
            <a:lumOff val="0"/>
            <a:alphaOff val="0"/>
          </a:schemeClr>
        </a:solidFill>
        <a:ln w="9525" cap="flat" cmpd="sng" algn="ctr">
          <a:solidFill>
            <a:schemeClr val="accent1">
              <a:shade val="80000"/>
              <a:hueOff val="0"/>
              <a:satOff val="0"/>
              <a:lumOff val="0"/>
              <a:alphaOff val="0"/>
            </a:schemeClr>
          </a:solidFill>
          <a:prstDash val="solid"/>
        </a:ln>
        <a:effectLst/>
      </dsp:spPr>
      <dsp:style>
        <a:lnRef idx="1">
          <a:scrgbClr r="0" g="0" b="0"/>
        </a:lnRef>
        <a:fillRef idx="1">
          <a:scrgbClr r="0" g="0" b="0"/>
        </a:fillRef>
        <a:effectRef idx="0">
          <a:scrgbClr r="0" g="0" b="0"/>
        </a:effectRef>
        <a:fontRef idx="minor"/>
      </dsp:style>
      <dsp:txBody>
        <a:bodyPr spcFirstLastPara="0" vert="horz" wrap="square" lIns="53340" tIns="53340" rIns="53340" bIns="53340" numCol="1" spcCol="1270" anchor="ctr" anchorCtr="0">
          <a:noAutofit/>
        </a:bodyPr>
        <a:lstStyle/>
        <a:p>
          <a:pPr marL="0" lvl="0" indent="0" algn="ctr" defTabSz="622300">
            <a:lnSpc>
              <a:spcPct val="90000"/>
            </a:lnSpc>
            <a:spcBef>
              <a:spcPct val="0"/>
            </a:spcBef>
            <a:spcAft>
              <a:spcPct val="35000"/>
            </a:spcAft>
            <a:buNone/>
          </a:pPr>
          <a:r>
            <a:rPr lang="pl-PL" sz="1400" b="1" kern="1200">
              <a:latin typeface="Calibri Light" panose="020F0302020204030204" pitchFamily="34" charset="0"/>
              <a:ea typeface="Verdana" panose="020B0604030504040204" pitchFamily="34" charset="0"/>
            </a:rPr>
            <a:t>The Database of Photovoltaic Projects in Poland includes:</a:t>
          </a:r>
          <a:endParaRPr lang="pl-PL" sz="1400" b="1" kern="1200">
            <a:latin typeface="Calibri Light" panose="020F0302020204030204" pitchFamily="34" charset="0"/>
            <a:ea typeface="Verdana" panose="020B0604030504040204" pitchFamily="34" charset="0"/>
            <a:cs typeface="Verdana" panose="020B0604030504040204" pitchFamily="34" charset="0"/>
          </a:endParaRPr>
        </a:p>
      </dsp:txBody>
      <dsp:txXfrm>
        <a:off x="2340904" y="384968"/>
        <a:ext cx="3027225" cy="739859"/>
      </dsp:txXfrm>
    </dsp:sp>
    <dsp:sp modelId="{0EC998AA-DEF7-4192-962D-5F35B60709B5}">
      <dsp:nvSpPr>
        <dsp:cNvPr id="0" name=""/>
        <dsp:cNvSpPr/>
      </dsp:nvSpPr>
      <dsp:spPr>
        <a:xfrm>
          <a:off x="2212" y="1490228"/>
          <a:ext cx="1580001" cy="1003301"/>
        </a:xfrm>
        <a:prstGeom prst="roundRect">
          <a:avLst>
            <a:gd name="adj" fmla="val 10000"/>
          </a:avLst>
        </a:prstGeom>
        <a:gradFill rotWithShape="0">
          <a:gsLst>
            <a:gs pos="0">
              <a:schemeClr val="accent1">
                <a:alpha val="70000"/>
                <a:hueOff val="0"/>
                <a:satOff val="0"/>
                <a:lumOff val="0"/>
                <a:alphaOff val="0"/>
                <a:tint val="50000"/>
                <a:satMod val="300000"/>
              </a:schemeClr>
            </a:gs>
            <a:gs pos="35000">
              <a:schemeClr val="accent1">
                <a:alpha val="70000"/>
                <a:hueOff val="0"/>
                <a:satOff val="0"/>
                <a:lumOff val="0"/>
                <a:alphaOff val="0"/>
                <a:tint val="37000"/>
                <a:satMod val="300000"/>
              </a:schemeClr>
            </a:gs>
            <a:gs pos="100000">
              <a:schemeClr val="accent1">
                <a:alpha val="70000"/>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sp>
    <dsp:sp modelId="{C85A998F-AEC7-49DC-BF0F-A2491D4FA47F}">
      <dsp:nvSpPr>
        <dsp:cNvPr id="0" name=""/>
        <dsp:cNvSpPr/>
      </dsp:nvSpPr>
      <dsp:spPr>
        <a:xfrm>
          <a:off x="177768" y="1657006"/>
          <a:ext cx="1580001" cy="1003301"/>
        </a:xfrm>
        <a:prstGeom prst="roundRect">
          <a:avLst>
            <a:gd name="adj" fmla="val 10000"/>
          </a:avLst>
        </a:prstGeom>
        <a:solidFill>
          <a:schemeClr val="lt1">
            <a:alpha val="90000"/>
            <a:hueOff val="0"/>
            <a:satOff val="0"/>
            <a:lumOff val="0"/>
            <a:alphaOff val="0"/>
          </a:schemeClr>
        </a:solidFill>
        <a:ln w="9525" cap="flat" cmpd="sng" algn="ctr">
          <a:solidFill>
            <a:schemeClr val="accent1">
              <a:tint val="90000"/>
              <a:hueOff val="0"/>
              <a:satOff val="0"/>
              <a:lumOff val="0"/>
              <a:alphaOff val="0"/>
            </a:schemeClr>
          </a:solidFill>
          <a:prstDash val="solid"/>
        </a:ln>
        <a:effectLst/>
      </dsp:spPr>
      <dsp:style>
        <a:lnRef idx="1">
          <a:scrgbClr r="0" g="0" b="0"/>
        </a:lnRef>
        <a:fillRef idx="1">
          <a:scrgbClr r="0" g="0" b="0"/>
        </a:fillRef>
        <a:effectRef idx="0">
          <a:scrgbClr r="0" g="0" b="0"/>
        </a:effectRef>
        <a:fontRef idx="minor"/>
      </dsp:style>
      <dsp:txBody>
        <a:bodyPr spcFirstLastPara="0" vert="horz" wrap="square" lIns="45720" tIns="45720" rIns="45720" bIns="45720" numCol="1" spcCol="1270" anchor="ctr" anchorCtr="0">
          <a:noAutofit/>
        </a:bodyPr>
        <a:lstStyle/>
        <a:p>
          <a:pPr marL="0" lvl="0" indent="0" algn="ctr" defTabSz="533400">
            <a:lnSpc>
              <a:spcPct val="90000"/>
            </a:lnSpc>
            <a:spcBef>
              <a:spcPct val="0"/>
            </a:spcBef>
            <a:spcAft>
              <a:spcPct val="35000"/>
            </a:spcAft>
            <a:buNone/>
          </a:pPr>
          <a:r>
            <a:rPr lang="pl-PL" sz="1200" b="0" i="0" u="none" kern="1200"/>
            <a:t>3 398</a:t>
          </a:r>
          <a:r>
            <a:rPr lang="en-GB" sz="1200" b="0" i="0" u="none" kern="1200"/>
            <a:t>  </a:t>
          </a:r>
          <a:r>
            <a:rPr lang="pl-PL" sz="1200" b="0" i="0" u="none" kern="1200"/>
            <a:t>projects with issued construction permits with </a:t>
          </a:r>
          <a:r>
            <a:rPr lang="pl-PL" sz="1200" b="1" i="0" u="none" kern="1200"/>
            <a:t>a total capacity of </a:t>
          </a:r>
          <a:r>
            <a:rPr lang="pl-PL" sz="1200" b="1" kern="1200"/>
            <a:t>6 220</a:t>
          </a:r>
          <a:r>
            <a:rPr lang="pl-PL" sz="1200" b="1" i="0" u="none" kern="1200"/>
            <a:t> </a:t>
          </a:r>
          <a:r>
            <a:rPr lang="pl-PL" sz="1200" b="1" kern="1200"/>
            <a:t>MW</a:t>
          </a:r>
        </a:p>
      </dsp:txBody>
      <dsp:txXfrm>
        <a:off x="207154" y="1686392"/>
        <a:ext cx="1521229" cy="944529"/>
      </dsp:txXfrm>
    </dsp:sp>
    <dsp:sp modelId="{D51DF0FE-4F86-4A3D-97A5-9E5676A7DB03}">
      <dsp:nvSpPr>
        <dsp:cNvPr id="0" name=""/>
        <dsp:cNvSpPr/>
      </dsp:nvSpPr>
      <dsp:spPr>
        <a:xfrm>
          <a:off x="1933326" y="1490228"/>
          <a:ext cx="1580001" cy="1003301"/>
        </a:xfrm>
        <a:prstGeom prst="roundRect">
          <a:avLst>
            <a:gd name="adj" fmla="val 10000"/>
          </a:avLst>
        </a:prstGeom>
        <a:gradFill rotWithShape="0">
          <a:gsLst>
            <a:gs pos="0">
              <a:schemeClr val="accent1">
                <a:alpha val="70000"/>
                <a:hueOff val="0"/>
                <a:satOff val="0"/>
                <a:lumOff val="0"/>
                <a:alphaOff val="0"/>
                <a:tint val="50000"/>
                <a:satMod val="300000"/>
              </a:schemeClr>
            </a:gs>
            <a:gs pos="35000">
              <a:schemeClr val="accent1">
                <a:alpha val="70000"/>
                <a:hueOff val="0"/>
                <a:satOff val="0"/>
                <a:lumOff val="0"/>
                <a:alphaOff val="0"/>
                <a:tint val="37000"/>
                <a:satMod val="300000"/>
              </a:schemeClr>
            </a:gs>
            <a:gs pos="100000">
              <a:schemeClr val="accent1">
                <a:alpha val="70000"/>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sp>
    <dsp:sp modelId="{60032065-9469-471C-9B0E-8C8F6706ECA8}">
      <dsp:nvSpPr>
        <dsp:cNvPr id="0" name=""/>
        <dsp:cNvSpPr/>
      </dsp:nvSpPr>
      <dsp:spPr>
        <a:xfrm>
          <a:off x="2108882" y="1657006"/>
          <a:ext cx="1580001" cy="1003301"/>
        </a:xfrm>
        <a:prstGeom prst="roundRect">
          <a:avLst>
            <a:gd name="adj" fmla="val 10000"/>
          </a:avLst>
        </a:prstGeom>
        <a:solidFill>
          <a:schemeClr val="lt1">
            <a:alpha val="90000"/>
            <a:hueOff val="0"/>
            <a:satOff val="0"/>
            <a:lumOff val="0"/>
            <a:alphaOff val="0"/>
          </a:schemeClr>
        </a:solidFill>
        <a:ln w="9525" cap="flat" cmpd="sng" algn="ctr">
          <a:solidFill>
            <a:schemeClr val="accent1">
              <a:tint val="90000"/>
              <a:hueOff val="0"/>
              <a:satOff val="0"/>
              <a:lumOff val="0"/>
              <a:alphaOff val="0"/>
            </a:schemeClr>
          </a:solidFill>
          <a:prstDash val="solid"/>
        </a:ln>
        <a:effectLst/>
      </dsp:spPr>
      <dsp:style>
        <a:lnRef idx="1">
          <a:scrgbClr r="0" g="0" b="0"/>
        </a:lnRef>
        <a:fillRef idx="1">
          <a:scrgbClr r="0" g="0" b="0"/>
        </a:fillRef>
        <a:effectRef idx="0">
          <a:scrgbClr r="0" g="0" b="0"/>
        </a:effectRef>
        <a:fontRef idx="minor"/>
      </dsp:style>
      <dsp:txBody>
        <a:bodyPr spcFirstLastPara="0" vert="horz" wrap="square" lIns="45720" tIns="45720" rIns="45720" bIns="45720" numCol="1" spcCol="1270" anchor="ctr" anchorCtr="0">
          <a:noAutofit/>
        </a:bodyPr>
        <a:lstStyle/>
        <a:p>
          <a:pPr marL="0" lvl="0" indent="0" algn="ctr" defTabSz="533400">
            <a:lnSpc>
              <a:spcPct val="90000"/>
            </a:lnSpc>
            <a:spcBef>
              <a:spcPct val="0"/>
            </a:spcBef>
            <a:spcAft>
              <a:spcPct val="35000"/>
            </a:spcAft>
            <a:buNone/>
          </a:pPr>
          <a:r>
            <a:rPr lang="pl-PL" sz="1200" kern="1200"/>
            <a:t>2 </a:t>
          </a:r>
          <a:r>
            <a:rPr lang="pl-PL" sz="1200" b="0" i="0" u="none" kern="1200"/>
            <a:t>348 projects with connection conditions issued of</a:t>
          </a:r>
          <a:r>
            <a:rPr lang="pl-PL" sz="1200" b="1" i="0" u="none" kern="1200"/>
            <a:t> total capacity of </a:t>
          </a:r>
          <a:r>
            <a:rPr lang="pl-PL" sz="1200" b="1" kern="1200"/>
            <a:t>6 656</a:t>
          </a:r>
          <a:r>
            <a:rPr lang="pl-PL" sz="1200" b="1" i="0" u="none" kern="1200"/>
            <a:t> </a:t>
          </a:r>
          <a:r>
            <a:rPr lang="pl-PL" sz="1200" b="1" kern="1200"/>
            <a:t>MW</a:t>
          </a:r>
        </a:p>
      </dsp:txBody>
      <dsp:txXfrm>
        <a:off x="2138268" y="1686392"/>
        <a:ext cx="1521229" cy="944529"/>
      </dsp:txXfrm>
    </dsp:sp>
    <dsp:sp modelId="{080A63BD-CF46-4F3F-B984-F8FF50DFACBF}">
      <dsp:nvSpPr>
        <dsp:cNvPr id="0" name=""/>
        <dsp:cNvSpPr/>
      </dsp:nvSpPr>
      <dsp:spPr>
        <a:xfrm>
          <a:off x="3864439" y="1490228"/>
          <a:ext cx="1580001" cy="1003301"/>
        </a:xfrm>
        <a:prstGeom prst="roundRect">
          <a:avLst>
            <a:gd name="adj" fmla="val 10000"/>
          </a:avLst>
        </a:prstGeom>
        <a:gradFill rotWithShape="0">
          <a:gsLst>
            <a:gs pos="0">
              <a:schemeClr val="accent1">
                <a:alpha val="70000"/>
                <a:hueOff val="0"/>
                <a:satOff val="0"/>
                <a:lumOff val="0"/>
                <a:alphaOff val="0"/>
                <a:tint val="50000"/>
                <a:satMod val="300000"/>
              </a:schemeClr>
            </a:gs>
            <a:gs pos="35000">
              <a:schemeClr val="accent1">
                <a:alpha val="70000"/>
                <a:hueOff val="0"/>
                <a:satOff val="0"/>
                <a:lumOff val="0"/>
                <a:alphaOff val="0"/>
                <a:tint val="37000"/>
                <a:satMod val="300000"/>
              </a:schemeClr>
            </a:gs>
            <a:gs pos="100000">
              <a:schemeClr val="accent1">
                <a:alpha val="70000"/>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sp>
    <dsp:sp modelId="{4F5352A8-4B26-4B04-BF23-E2A2607A7EBC}">
      <dsp:nvSpPr>
        <dsp:cNvPr id="0" name=""/>
        <dsp:cNvSpPr/>
      </dsp:nvSpPr>
      <dsp:spPr>
        <a:xfrm>
          <a:off x="4039995" y="1657006"/>
          <a:ext cx="1580001" cy="1003301"/>
        </a:xfrm>
        <a:prstGeom prst="roundRect">
          <a:avLst>
            <a:gd name="adj" fmla="val 10000"/>
          </a:avLst>
        </a:prstGeom>
        <a:solidFill>
          <a:schemeClr val="lt1">
            <a:alpha val="90000"/>
            <a:hueOff val="0"/>
            <a:satOff val="0"/>
            <a:lumOff val="0"/>
            <a:alphaOff val="0"/>
          </a:schemeClr>
        </a:solidFill>
        <a:ln w="9525" cap="flat" cmpd="sng" algn="ctr">
          <a:solidFill>
            <a:schemeClr val="accent1">
              <a:tint val="90000"/>
              <a:hueOff val="0"/>
              <a:satOff val="0"/>
              <a:lumOff val="0"/>
              <a:alphaOff val="0"/>
            </a:schemeClr>
          </a:solidFill>
          <a:prstDash val="solid"/>
        </a:ln>
        <a:effectLst/>
      </dsp:spPr>
      <dsp:style>
        <a:lnRef idx="1">
          <a:scrgbClr r="0" g="0" b="0"/>
        </a:lnRef>
        <a:fillRef idx="1">
          <a:scrgbClr r="0" g="0" b="0"/>
        </a:fillRef>
        <a:effectRef idx="0">
          <a:scrgbClr r="0" g="0" b="0"/>
        </a:effectRef>
        <a:fontRef idx="minor"/>
      </dsp:style>
      <dsp:txBody>
        <a:bodyPr spcFirstLastPara="0" vert="horz" wrap="square" lIns="45720" tIns="45720" rIns="45720" bIns="45720" numCol="1" spcCol="1270" anchor="ctr" anchorCtr="0">
          <a:noAutofit/>
        </a:bodyPr>
        <a:lstStyle/>
        <a:p>
          <a:pPr marL="0" lvl="0" indent="0" algn="ctr" defTabSz="533400">
            <a:lnSpc>
              <a:spcPct val="90000"/>
            </a:lnSpc>
            <a:spcBef>
              <a:spcPct val="0"/>
            </a:spcBef>
            <a:spcAft>
              <a:spcPct val="35000"/>
            </a:spcAft>
            <a:buNone/>
          </a:pPr>
          <a:r>
            <a:rPr lang="pl-PL" sz="1200" b="0" i="0" u="none" kern="1200"/>
            <a:t>3 578 projects with connection agreement concluded for </a:t>
          </a:r>
          <a:r>
            <a:rPr lang="pl-PL" sz="1200" b="1" i="0" u="none" kern="1200"/>
            <a:t>total power of </a:t>
          </a:r>
          <a:r>
            <a:rPr lang="pl-PL" sz="1200" b="1" kern="1200"/>
            <a:t>6 851</a:t>
          </a:r>
          <a:r>
            <a:rPr lang="en-GB" sz="1200" b="1" i="0" u="none" kern="1200"/>
            <a:t>    </a:t>
          </a:r>
          <a:r>
            <a:rPr lang="pl-PL" sz="1200" b="1" kern="1200"/>
            <a:t>MW</a:t>
          </a:r>
        </a:p>
      </dsp:txBody>
      <dsp:txXfrm>
        <a:off x="4069381" y="1686392"/>
        <a:ext cx="1521229" cy="944529"/>
      </dsp:txXfrm>
    </dsp:sp>
    <dsp:sp modelId="{170510EF-E30E-4556-AF13-8CD835367DE2}">
      <dsp:nvSpPr>
        <dsp:cNvPr id="0" name=""/>
        <dsp:cNvSpPr/>
      </dsp:nvSpPr>
      <dsp:spPr>
        <a:xfrm>
          <a:off x="5795553" y="1490228"/>
          <a:ext cx="1580001" cy="1003301"/>
        </a:xfrm>
        <a:prstGeom prst="roundRect">
          <a:avLst>
            <a:gd name="adj" fmla="val 10000"/>
          </a:avLst>
        </a:prstGeom>
        <a:gradFill rotWithShape="0">
          <a:gsLst>
            <a:gs pos="0">
              <a:schemeClr val="accent1">
                <a:alpha val="70000"/>
                <a:hueOff val="0"/>
                <a:satOff val="0"/>
                <a:lumOff val="0"/>
                <a:alphaOff val="0"/>
                <a:tint val="50000"/>
                <a:satMod val="300000"/>
              </a:schemeClr>
            </a:gs>
            <a:gs pos="35000">
              <a:schemeClr val="accent1">
                <a:alpha val="70000"/>
                <a:hueOff val="0"/>
                <a:satOff val="0"/>
                <a:lumOff val="0"/>
                <a:alphaOff val="0"/>
                <a:tint val="37000"/>
                <a:satMod val="300000"/>
              </a:schemeClr>
            </a:gs>
            <a:gs pos="100000">
              <a:schemeClr val="accent1">
                <a:alpha val="70000"/>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sp>
    <dsp:sp modelId="{1D8401F5-6EA7-443F-9CF4-CA27D13ABC7D}">
      <dsp:nvSpPr>
        <dsp:cNvPr id="0" name=""/>
        <dsp:cNvSpPr/>
      </dsp:nvSpPr>
      <dsp:spPr>
        <a:xfrm>
          <a:off x="5971109" y="1657006"/>
          <a:ext cx="1580001" cy="1003301"/>
        </a:xfrm>
        <a:prstGeom prst="roundRect">
          <a:avLst>
            <a:gd name="adj" fmla="val 10000"/>
          </a:avLst>
        </a:prstGeom>
        <a:solidFill>
          <a:schemeClr val="lt1">
            <a:alpha val="90000"/>
            <a:hueOff val="0"/>
            <a:satOff val="0"/>
            <a:lumOff val="0"/>
            <a:alphaOff val="0"/>
          </a:schemeClr>
        </a:solidFill>
        <a:ln w="9525" cap="flat" cmpd="sng" algn="ctr">
          <a:solidFill>
            <a:schemeClr val="accent1">
              <a:tint val="90000"/>
              <a:hueOff val="0"/>
              <a:satOff val="0"/>
              <a:lumOff val="0"/>
              <a:alphaOff val="0"/>
            </a:schemeClr>
          </a:solidFill>
          <a:prstDash val="solid"/>
        </a:ln>
        <a:effectLst/>
      </dsp:spPr>
      <dsp:style>
        <a:lnRef idx="1">
          <a:scrgbClr r="0" g="0" b="0"/>
        </a:lnRef>
        <a:fillRef idx="1">
          <a:scrgbClr r="0" g="0" b="0"/>
        </a:fillRef>
        <a:effectRef idx="0">
          <a:scrgbClr r="0" g="0" b="0"/>
        </a:effectRef>
        <a:fontRef idx="minor"/>
      </dsp:style>
      <dsp:txBody>
        <a:bodyPr spcFirstLastPara="0" vert="horz" wrap="square" lIns="45720" tIns="45720" rIns="45720" bIns="45720" numCol="1" spcCol="1270" anchor="ctr" anchorCtr="0">
          <a:noAutofit/>
        </a:bodyPr>
        <a:lstStyle/>
        <a:p>
          <a:pPr marL="0" lvl="0" indent="0" algn="ctr" defTabSz="533400">
            <a:lnSpc>
              <a:spcPct val="90000"/>
            </a:lnSpc>
            <a:spcBef>
              <a:spcPct val="0"/>
            </a:spcBef>
            <a:spcAft>
              <a:spcPct val="35000"/>
            </a:spcAft>
            <a:buNone/>
          </a:pPr>
          <a:r>
            <a:rPr lang="pl-PL" sz="1200" kern="1200"/>
            <a:t>3 255 099 projects with an investor identified, for </a:t>
          </a:r>
          <a:r>
            <a:rPr lang="pl-PL" sz="1200" b="1" kern="1200"/>
            <a:t>a</a:t>
          </a:r>
          <a:r>
            <a:rPr lang="pl-PL" sz="1200" kern="1200"/>
            <a:t> </a:t>
          </a:r>
          <a:r>
            <a:rPr lang="pl-PL" sz="1200" b="1" kern="1200"/>
            <a:t>total capacity of 5 956 MW</a:t>
          </a:r>
        </a:p>
      </dsp:txBody>
      <dsp:txXfrm>
        <a:off x="6000495" y="1686392"/>
        <a:ext cx="1521229" cy="944529"/>
      </dsp:txXfrm>
    </dsp:sp>
  </dsp:spTree>
</dsp:drawing>
</file>

<file path=xl/diagrams/layout1.xml><?xml version="1.0" encoding="utf-8"?>
<dgm:layoutDef xmlns:dgm="http://schemas.openxmlformats.org/drawingml/2006/diagram" xmlns:a="http://schemas.openxmlformats.org/drawingml/2006/main" uniqueId="urn:microsoft.com/office/officeart/2005/8/layout/hierarchy1">
  <dgm:title val=""/>
  <dgm:desc val=""/>
  <dgm:catLst>
    <dgm:cat type="hierarchy" pri="2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1" destId="2" srcOrd="0" destOrd="0"/>
        <dgm:cxn modelId="6" srcId="1" destId="3" srcOrd="1" destOrd="0"/>
        <dgm:cxn modelId="23" srcId="2" destId="21" srcOrd="0" destOrd="0"/>
        <dgm:cxn modelId="24" srcId="2" destId="22" srcOrd="1" destOrd="0"/>
        <dgm:cxn modelId="33" srcId="3" destId="31" srcOrd="0" destOrd="0"/>
      </dgm:cxnLst>
      <dgm:bg/>
      <dgm:whole/>
    </dgm:dataModel>
  </dgm:sampData>
  <dgm:styleData>
    <dgm:dataModel>
      <dgm:ptLst>
        <dgm:pt modelId="0" type="doc"/>
        <dgm:pt modelId="1"/>
        <dgm:pt modelId="11"/>
        <dgm:pt modelId="12"/>
      </dgm:ptLst>
      <dgm:cxnLst>
        <dgm:cxn modelId="2" srcId="0" destId="1" srcOrd="0" destOrd="0"/>
        <dgm:cxn modelId="13" srcId="1" destId="11" srcOrd="0" destOrd="0"/>
        <dgm:cxn modelId="14" srcId="1" destId="12" srcOrd="1" destOrd="0"/>
      </dgm:cxnLst>
      <dgm:bg/>
      <dgm:whole/>
    </dgm:dataModel>
  </dgm:styleData>
  <dgm:clrData>
    <dgm:dataModel>
      <dgm:ptLst>
        <dgm:pt modelId="0" type="doc"/>
        <dgm:pt modelId="1"/>
        <dgm:pt modelId="2"/>
        <dgm:pt modelId="21"/>
        <dgm:pt modelId="211"/>
        <dgm:pt modelId="3"/>
        <dgm:pt modelId="31"/>
        <dgm:pt modelId="311"/>
      </dgm:ptLst>
      <dgm:cxnLst>
        <dgm:cxn modelId="4" srcId="0" destId="1" srcOrd="0" destOrd="0"/>
        <dgm:cxn modelId="5" srcId="1" destId="2" srcOrd="0" destOrd="0"/>
        <dgm:cxn modelId="6" srcId="1" destId="3" srcOrd="1" destOrd="0"/>
        <dgm:cxn modelId="23" srcId="2" destId="21" srcOrd="0" destOrd="0"/>
        <dgm:cxn modelId="24" srcId="21" destId="211" srcOrd="0" destOrd="0"/>
        <dgm:cxn modelId="33" srcId="3" destId="31" srcOrd="0" destOrd="0"/>
        <dgm:cxn modelId="34" srcId="31" destId="311" srcOrd="0" destOrd="0"/>
      </dgm:cxnLst>
      <dgm:bg/>
      <dgm:whole/>
    </dgm:dataModel>
  </dgm:clrData>
  <dgm:layoutNode name="hierChild1">
    <dgm:varLst>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primFontSz" for="des" ptType="node" op="equ" val="65"/>
      <dgm:constr type="w" for="des" forName="composite" refType="w"/>
      <dgm:constr type="h" for="des" forName="composite" refType="w" refFor="des" refForName="composite" fact="0.667"/>
      <dgm:constr type="w" for="des" forName="composite2" refType="w" refFor="des" refForName="composite"/>
      <dgm:constr type="h" for="des" forName="composite2" refType="h" refFor="des" refForName="composite"/>
      <dgm:constr type="w" for="des" forName="composite3" refType="w" refFor="des" refForName="composite"/>
      <dgm:constr type="h" for="des" forName="composite3" refType="h" refFor="des" refForName="composite"/>
      <dgm:constr type="w" for="des" forName="composite4" refType="w" refFor="des" refForName="composite"/>
      <dgm:constr type="h" for="des" forName="composite4" refType="h" refFor="des" refForName="composite"/>
      <dgm:constr type="w" for="des" forName="composite5" refType="w" refFor="des" refForName="composite"/>
      <dgm:constr type="h" for="des" forName="composite5" refType="h" refFor="des" refForName="composite"/>
      <dgm:constr type="sibSp" refType="w" refFor="des" refForName="composite" fact="0.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p" for="des" forName="hierRoot1" refType="h" refFor="des" refForName="composite" fact="0.25"/>
      <dgm:constr type="sp" for="des" forName="hierRoot2" refType="sp" refFor="des" refForName="hierRoot1"/>
      <dgm:constr type="sp" for="des" forName="hierRoot3" refType="sp" refFor="des" refForName="hierRoot1"/>
      <dgm:constr type="sp" for="des" forName="hierRoot4" refType="sp" refFor="des" refForName="hierRoot1"/>
      <dgm:constr type="sp" for="des" forName="hierRoot5" refType="sp" refFor="des" refForName="hierRoot1"/>
    </dgm:constrLst>
    <dgm:ruleLst/>
    <dgm:forEach name="Name3" axis="ch">
      <dgm:forEach name="Name4" axis="self" ptType="node">
        <dgm:layoutNode name="hierRoot1">
          <dgm:alg type="hierRoot"/>
          <dgm:shape xmlns:r="http://schemas.openxmlformats.org/officeDocument/2006/relationships" r:blip="">
            <dgm:adjLst/>
          </dgm:shape>
          <dgm:presOf/>
          <dgm:constrLst>
            <dgm:constr type="bendDist" for="des" ptType="parTrans" refType="sp" fact="0.5"/>
          </dgm:constrLst>
          <dgm:ruleLst/>
          <dgm:layoutNode name="composite">
            <dgm:alg type="composite"/>
            <dgm:shape xmlns:r="http://schemas.openxmlformats.org/officeDocument/2006/relationships" r:blip="">
              <dgm:adjLst/>
            </dgm:shape>
            <dgm:presOf/>
            <dgm:constrLst>
              <dgm:constr type="w" for="ch" forName="background" refType="w" fact="0.9"/>
              <dgm:constr type="h" for="ch" forName="background" refType="w" refFor="ch" refForName="background" fact="0.635"/>
              <dgm:constr type="t" for="ch" forName="background"/>
              <dgm:constr type="l" for="ch" forName="background"/>
              <dgm:constr type="w" for="ch" forName="text" refType="w" fact="0.9"/>
              <dgm:constr type="h" for="ch" forName="text" refType="w" refFor="ch" refForName="text" fact="0.635"/>
              <dgm:constr type="t" for="ch" forName="text" refType="w" fact="0.095"/>
              <dgm:constr type="l" for="ch" forName="text" refType="w" fact="0.1"/>
            </dgm:constrLst>
            <dgm:ruleLst/>
            <dgm:layoutNode name="background" styleLbl="node0" moveWith="text">
              <dgm:alg type="sp"/>
              <dgm:shape xmlns:r="http://schemas.openxmlformats.org/officeDocument/2006/relationships" type="roundRect" r:blip="">
                <dgm:adjLst>
                  <dgm:adj idx="1" val="0.1"/>
                </dgm:adjLst>
              </dgm:shape>
              <dgm:presOf/>
              <dgm:constrLst/>
              <dgm:ruleLst/>
            </dgm:layoutNode>
            <dgm:layoutNode name="text" styleLbl="fgAcc0">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2">
            <dgm:choose name="Name5">
              <dgm:if name="Name6" func="var" arg="dir" op="equ" val="norm">
                <dgm:alg type="hierChild">
                  <dgm:param type="linDir" val="fromL"/>
                </dgm:alg>
              </dgm:if>
              <dgm:else name="Name7">
                <dgm:alg type="hierChild">
                  <dgm:param type="linDir" val="fromR"/>
                </dgm:alg>
              </dgm:else>
            </dgm:choose>
            <dgm:shape xmlns:r="http://schemas.openxmlformats.org/officeDocument/2006/relationships" r:blip="">
              <dgm:adjLst/>
            </dgm:shape>
            <dgm:presOf/>
            <dgm:constrLst/>
            <dgm:ruleLst/>
            <dgm:forEach name="Name8" axis="ch">
              <dgm:forEach name="Name9" axis="self" ptType="parTrans" cnt="1">
                <dgm:layoutNode name="Name10">
                  <dgm:alg type="conn">
                    <dgm:param type="dim" val="1D"/>
                    <dgm:param type="endSty" val="noArr"/>
                    <dgm:param type="connRout" val="bend"/>
                    <dgm:param type="bendPt" val="end"/>
                    <dgm:param type="begPts" val="bCtr"/>
                    <dgm:param type="endPts" val="tCtr"/>
                    <dgm:param type="srcNode" val="background"/>
                    <dgm:param type="dstNode" val="background2"/>
                  </dgm:alg>
                  <dgm:shape xmlns:r="http://schemas.openxmlformats.org/officeDocument/2006/relationships" type="conn" r:blip="" zOrderOff="-999">
                    <dgm:adjLst/>
                  </dgm:shape>
                  <dgm:presOf axis="self"/>
                  <dgm:constrLst>
                    <dgm:constr type="begPad"/>
                    <dgm:constr type="endPad"/>
                  </dgm:constrLst>
                  <dgm:ruleLst/>
                </dgm:layoutNode>
              </dgm:forEach>
              <dgm:forEach name="Name11" axis="self" ptType="node">
                <dgm:layoutNode name="hierRoot2">
                  <dgm:alg type="hierRoot"/>
                  <dgm:shape xmlns:r="http://schemas.openxmlformats.org/officeDocument/2006/relationships" r:blip="">
                    <dgm:adjLst/>
                  </dgm:shape>
                  <dgm:presOf/>
                  <dgm:constrLst>
                    <dgm:constr type="bendDist" for="des" ptType="parTrans" refType="sp" fact="0.5"/>
                  </dgm:constrLst>
                  <dgm:ruleLst/>
                  <dgm:layoutNode name="composite2">
                    <dgm:alg type="composite"/>
                    <dgm:shape xmlns:r="http://schemas.openxmlformats.org/officeDocument/2006/relationships" r:blip="">
                      <dgm:adjLst/>
                    </dgm:shape>
                    <dgm:presOf/>
                    <dgm:constrLst>
                      <dgm:constr type="w" for="ch" forName="background2" refType="w" fact="0.9"/>
                      <dgm:constr type="h" for="ch" forName="background2" refType="w" refFor="ch" refForName="background2" fact="0.635"/>
                      <dgm:constr type="t" for="ch" forName="background2"/>
                      <dgm:constr type="l" for="ch" forName="background2"/>
                      <dgm:constr type="w" for="ch" forName="text2" refType="w" fact="0.9"/>
                      <dgm:constr type="h" for="ch" forName="text2" refType="w" refFor="ch" refForName="text2" fact="0.635"/>
                      <dgm:constr type="t" for="ch" forName="text2" refType="w" fact="0.095"/>
                      <dgm:constr type="l" for="ch" forName="text2" refType="w" fact="0.1"/>
                    </dgm:constrLst>
                    <dgm:ruleLst/>
                    <dgm:layoutNode name="background2" moveWith="text2">
                      <dgm:alg type="sp"/>
                      <dgm:shape xmlns:r="http://schemas.openxmlformats.org/officeDocument/2006/relationships" type="roundRect" r:blip="">
                        <dgm:adjLst>
                          <dgm:adj idx="1" val="0.1"/>
                        </dgm:adjLst>
                      </dgm:shape>
                      <dgm:presOf/>
                      <dgm:constrLst/>
                      <dgm:ruleLst/>
                    </dgm:layoutNode>
                    <dgm:layoutNode name="text2" styleLbl="fgAcc2">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3">
                    <dgm:choose name="Name12">
                      <dgm:if name="Name13" func="var" arg="dir" op="equ" val="norm">
                        <dgm:alg type="hierChild">
                          <dgm:param type="linDir" val="fromL"/>
                        </dgm:alg>
                      </dgm:if>
                      <dgm:else name="Name14">
                        <dgm:alg type="hierChild">
                          <dgm:param type="linDir" val="fromR"/>
                        </dgm:alg>
                      </dgm:else>
                    </dgm:choose>
                    <dgm:shape xmlns:r="http://schemas.openxmlformats.org/officeDocument/2006/relationships" r:blip="">
                      <dgm:adjLst/>
                    </dgm:shape>
                    <dgm:presOf/>
                    <dgm:constrLst/>
                    <dgm:ruleLst/>
                    <dgm:forEach name="Name15" axis="ch">
                      <dgm:forEach name="Name16" axis="self" ptType="parTrans" cnt="1">
                        <dgm:layoutNode name="Name17">
                          <dgm:alg type="conn">
                            <dgm:param type="dim" val="1D"/>
                            <dgm:param type="endSty" val="noArr"/>
                            <dgm:param type="connRout" val="bend"/>
                            <dgm:param type="bendPt" val="end"/>
                            <dgm:param type="begPts" val="bCtr"/>
                            <dgm:param type="endPts" val="tCtr"/>
                            <dgm:param type="srcNode" val="background2"/>
                            <dgm:param type="dstNode" val="background3"/>
                          </dgm:alg>
                          <dgm:shape xmlns:r="http://schemas.openxmlformats.org/officeDocument/2006/relationships" type="conn" r:blip="" zOrderOff="-999">
                            <dgm:adjLst/>
                          </dgm:shape>
                          <dgm:presOf axis="self"/>
                          <dgm:constrLst>
                            <dgm:constr type="begPad"/>
                            <dgm:constr type="endPad"/>
                          </dgm:constrLst>
                          <dgm:ruleLst/>
                        </dgm:layoutNode>
                      </dgm:forEach>
                      <dgm:forEach name="Name18" axis="self" ptType="node">
                        <dgm:layoutNode name="hierRoot3">
                          <dgm:alg type="hierRoot"/>
                          <dgm:shape xmlns:r="http://schemas.openxmlformats.org/officeDocument/2006/relationships" r:blip="">
                            <dgm:adjLst/>
                          </dgm:shape>
                          <dgm:presOf/>
                          <dgm:constrLst>
                            <dgm:constr type="bendDist" for="des" ptType="parTrans" refType="sp" fact="0.5"/>
                          </dgm:constrLst>
                          <dgm:ruleLst/>
                          <dgm:layoutNode name="composite3">
                            <dgm:alg type="composite"/>
                            <dgm:shape xmlns:r="http://schemas.openxmlformats.org/officeDocument/2006/relationships" r:blip="">
                              <dgm:adjLst/>
                            </dgm:shape>
                            <dgm:presOf/>
                            <dgm:constrLst>
                              <dgm:constr type="w" for="ch" forName="background3" refType="w" fact="0.9"/>
                              <dgm:constr type="h" for="ch" forName="background3" refType="w" refFor="ch" refForName="background3" fact="0.635"/>
                              <dgm:constr type="t" for="ch" forName="background3"/>
                              <dgm:constr type="l" for="ch" forName="background3"/>
                              <dgm:constr type="w" for="ch" forName="text3" refType="w" fact="0.9"/>
                              <dgm:constr type="h" for="ch" forName="text3" refType="w" refFor="ch" refForName="text3" fact="0.635"/>
                              <dgm:constr type="t" for="ch" forName="text3" refType="w" fact="0.095"/>
                              <dgm:constr type="l" for="ch" forName="text3" refType="w" fact="0.1"/>
                            </dgm:constrLst>
                            <dgm:ruleLst/>
                            <dgm:layoutNode name="background3" moveWith="text3">
                              <dgm:alg type="sp"/>
                              <dgm:shape xmlns:r="http://schemas.openxmlformats.org/officeDocument/2006/relationships" type="roundRect" r:blip="">
                                <dgm:adjLst>
                                  <dgm:adj idx="1" val="0.1"/>
                                </dgm:adjLst>
                              </dgm:shape>
                              <dgm:presOf/>
                              <dgm:constrLst/>
                              <dgm:ruleLst/>
                            </dgm:layoutNode>
                            <dgm:layoutNode name="text3" styleLbl="fgAcc3">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4">
                            <dgm:choose name="Name19">
                              <dgm:if name="Name20" func="var" arg="dir" op="equ" val="norm">
                                <dgm:alg type="hierChild">
                                  <dgm:param type="linDir" val="fromL"/>
                                </dgm:alg>
                              </dgm:if>
                              <dgm:else name="Name21">
                                <dgm:alg type="hierChild">
                                  <dgm:param type="linDir" val="fromR"/>
                                </dgm:alg>
                              </dgm:else>
                            </dgm:choose>
                            <dgm:shape xmlns:r="http://schemas.openxmlformats.org/officeDocument/2006/relationships" r:blip="">
                              <dgm:adjLst/>
                            </dgm:shape>
                            <dgm:presOf/>
                            <dgm:constrLst/>
                            <dgm:ruleLst/>
                            <dgm:forEach name="repeat" axis="ch">
                              <dgm:forEach name="Name22" axis="self" ptType="parTrans" cnt="1">
                                <dgm:layoutNode name="Name23">
                                  <dgm:choose name="Name24">
                                    <dgm:if name="Name25" axis="self" func="depth" op="lte" val="4">
                                      <dgm:alg type="conn">
                                        <dgm:param type="dim" val="1D"/>
                                        <dgm:param type="endSty" val="noArr"/>
                                        <dgm:param type="connRout" val="bend"/>
                                        <dgm:param type="bendPt" val="end"/>
                                        <dgm:param type="begPts" val="bCtr"/>
                                        <dgm:param type="endPts" val="tCtr"/>
                                        <dgm:param type="srcNode" val="background3"/>
                                        <dgm:param type="dstNode" val="background4"/>
                                      </dgm:alg>
                                    </dgm:if>
                                    <dgm:else name="Name26">
                                      <dgm:alg type="conn">
                                        <dgm:param type="dim" val="1D"/>
                                        <dgm:param type="endSty" val="noArr"/>
                                        <dgm:param type="connRout" val="bend"/>
                                        <dgm:param type="bendPt" val="end"/>
                                        <dgm:param type="begPts" val="bCtr"/>
                                        <dgm:param type="endPts" val="tCtr"/>
                                        <dgm:param type="srcNode" val="background4"/>
                                        <dgm:param type="dstNode" val="background4"/>
                                      </dgm:alg>
                                    </dgm:else>
                                  </dgm:choose>
                                  <dgm:shape xmlns:r="http://schemas.openxmlformats.org/officeDocument/2006/relationships" type="conn" r:blip="" zOrderOff="-999">
                                    <dgm:adjLst/>
                                  </dgm:shape>
                                  <dgm:presOf axis="self"/>
                                  <dgm:constrLst>
                                    <dgm:constr type="begPad"/>
                                    <dgm:constr type="endPad"/>
                                  </dgm:constrLst>
                                  <dgm:ruleLst/>
                                </dgm:layoutNode>
                              </dgm:forEach>
                              <dgm:forEach name="Name27" axis="self" ptType="node">
                                <dgm:layoutNode name="hierRoot4">
                                  <dgm:alg type="hierRoot"/>
                                  <dgm:shape xmlns:r="http://schemas.openxmlformats.org/officeDocument/2006/relationships" r:blip="">
                                    <dgm:adjLst/>
                                  </dgm:shape>
                                  <dgm:presOf/>
                                  <dgm:constrLst>
                                    <dgm:constr type="bendDist" for="des" ptType="parTrans" refType="sp" fact="0.5"/>
                                  </dgm:constrLst>
                                  <dgm:ruleLst/>
                                  <dgm:layoutNode name="composite4">
                                    <dgm:alg type="composite"/>
                                    <dgm:shape xmlns:r="http://schemas.openxmlformats.org/officeDocument/2006/relationships" r:blip="">
                                      <dgm:adjLst/>
                                    </dgm:shape>
                                    <dgm:presOf/>
                                    <dgm:constrLst>
                                      <dgm:constr type="w" for="ch" forName="background4" refType="w" fact="0.9"/>
                                      <dgm:constr type="h" for="ch" forName="background4" refType="w" refFor="ch" refForName="background4" fact="0.635"/>
                                      <dgm:constr type="t" for="ch" forName="background4"/>
                                      <dgm:constr type="l" for="ch" forName="background4"/>
                                      <dgm:constr type="w" for="ch" forName="text4" refType="w" fact="0.9"/>
                                      <dgm:constr type="h" for="ch" forName="text4" refType="w" refFor="ch" refForName="text4" fact="0.635"/>
                                      <dgm:constr type="t" for="ch" forName="text4" refType="w" fact="0.095"/>
                                      <dgm:constr type="l" for="ch" forName="text4" refType="w" fact="0.1"/>
                                    </dgm:constrLst>
                                    <dgm:ruleLst/>
                                    <dgm:layoutNode name="background4" moveWith="text4">
                                      <dgm:alg type="sp"/>
                                      <dgm:shape xmlns:r="http://schemas.openxmlformats.org/officeDocument/2006/relationships" type="roundRect" r:blip="">
                                        <dgm:adjLst>
                                          <dgm:adj idx="1" val="0.1"/>
                                        </dgm:adjLst>
                                      </dgm:shape>
                                      <dgm:presOf/>
                                      <dgm:constrLst/>
                                      <dgm:ruleLst/>
                                    </dgm:layoutNode>
                                    <dgm:layoutNode name="text4" styleLbl="fgAcc4">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5">
                                    <dgm:choose name="Name28">
                                      <dgm:if name="Name29" func="var" arg="dir" op="equ" val="norm">
                                        <dgm:alg type="hierChild">
                                          <dgm:param type="linDir" val="fromL"/>
                                        </dgm:alg>
                                      </dgm:if>
                                      <dgm:else name="Name30">
                                        <dgm:alg type="hierChild">
                                          <dgm:param type="linDir" val="fromR"/>
                                        </dgm:alg>
                                      </dgm:else>
                                    </dgm:choose>
                                    <dgm:shape xmlns:r="http://schemas.openxmlformats.org/officeDocument/2006/relationships" r:blip="">
                                      <dgm:adjLst/>
                                    </dgm:shape>
                                    <dgm:presOf/>
                                    <dgm:constrLst/>
                                    <dgm:ruleLst/>
                                    <dgm:forEach name="Name31" ref="repeat"/>
                                  </dgm:layoutNode>
                                </dgm:layoutNode>
                              </dgm:forEach>
                            </dgm:forEach>
                          </dgm:layoutNode>
                        </dgm:layoutNode>
                      </dgm:forEach>
                    </dgm:forEach>
                  </dgm:layoutNode>
                </dgm:layoutNode>
              </dgm:forEach>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3">
  <dgm:title val=""/>
  <dgm:desc val=""/>
  <dgm:catLst>
    <dgm:cat type="simple" pri="10300"/>
  </dgm:catLst>
  <dgm:scene3d>
    <a:camera prst="orthographicFront"/>
    <a:lightRig rig="threePt" dir="t"/>
  </dgm:scene3d>
  <dgm:styleLbl name="node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lnNode1">
    <dgm:scene3d>
      <a:camera prst="orthographicFront"/>
      <a:lightRig rig="flat" dir="t"/>
    </dgm:scene3d>
    <dgm:sp3d prstMaterial="dkEdge">
      <a:bevelT w="8200" h="38100"/>
    </dgm:sp3d>
    <dgm:txPr/>
    <dgm:style>
      <a:lnRef idx="1">
        <a:scrgbClr r="0" g="0" b="0"/>
      </a:lnRef>
      <a:fillRef idx="2">
        <a:scrgbClr r="0" g="0" b="0"/>
      </a:fillRef>
      <a:effectRef idx="0">
        <a:scrgbClr r="0" g="0" b="0"/>
      </a:effectRef>
      <a:fontRef idx="minor">
        <a:schemeClr val="dk1"/>
      </a:fontRef>
    </dgm:style>
  </dgm:styleLbl>
  <dgm:styleLbl name="vennNode1">
    <dgm:scene3d>
      <a:camera prst="orthographicFront"/>
      <a:lightRig rig="flat" dir="t"/>
    </dgm:scene3d>
    <dgm:sp3d prstMaterial="dkEdge">
      <a:bevelT w="8200" h="38100"/>
    </dgm:sp3d>
    <dgm:txPr/>
    <dgm:style>
      <a:lnRef idx="0">
        <a:scrgbClr r="0" g="0" b="0"/>
      </a:lnRef>
      <a:fillRef idx="2">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node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f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f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b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2">
        <a:scrgbClr r="0" g="0" b="0"/>
      </a:fillRef>
      <a:effectRef idx="1">
        <a:scrgbClr r="0" g="0" b="0"/>
      </a:effectRef>
      <a:fontRef idx="minor"/>
    </dgm:style>
  </dgm:styleLbl>
  <dgm:styleLbl name="asst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parChTrans2D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2">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3">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4">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2">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prstMaterial="dkEdge">
      <a:bevelT w="8200" h="38100"/>
    </dgm:sp3d>
    <dgm:txPr/>
    <dgm:style>
      <a:lnRef idx="1">
        <a:scrgbClr r="0" g="0" b="0"/>
      </a:lnRef>
      <a:fillRef idx="2">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microsoft.com/office/2007/relationships/hdphoto" Target="../media/hdphoto1.wdp"/><Relationship Id="rId13" Type="http://schemas.openxmlformats.org/officeDocument/2006/relationships/image" Target="../media/image6.png"/><Relationship Id="rId18" Type="http://schemas.openxmlformats.org/officeDocument/2006/relationships/diagramColors" Target="../diagrams/colors1.xml"/><Relationship Id="rId3" Type="http://schemas.openxmlformats.org/officeDocument/2006/relationships/hyperlink" Target="#'Zestawienie og&#243;lnokrajowe'!A1"/><Relationship Id="rId7" Type="http://schemas.openxmlformats.org/officeDocument/2006/relationships/image" Target="../media/image3.png"/><Relationship Id="rId12" Type="http://schemas.microsoft.com/office/2007/relationships/hdphoto" Target="../media/hdphoto3.wdp"/><Relationship Id="rId17" Type="http://schemas.openxmlformats.org/officeDocument/2006/relationships/diagramQuickStyle" Target="../diagrams/quickStyle1.xml"/><Relationship Id="rId2" Type="http://schemas.openxmlformats.org/officeDocument/2006/relationships/hyperlink" Target="#'Wydane warunki'!A1"/><Relationship Id="rId16" Type="http://schemas.openxmlformats.org/officeDocument/2006/relationships/diagramLayout" Target="../diagrams/layout1.xml"/><Relationship Id="rId1" Type="http://schemas.openxmlformats.org/officeDocument/2006/relationships/image" Target="../media/image1.jpg"/><Relationship Id="rId6" Type="http://schemas.openxmlformats.org/officeDocument/2006/relationships/image" Target="../media/image2.png"/><Relationship Id="rId11" Type="http://schemas.openxmlformats.org/officeDocument/2006/relationships/image" Target="../media/image5.png"/><Relationship Id="rId5" Type="http://schemas.openxmlformats.org/officeDocument/2006/relationships/hyperlink" Target="#Mapy!A1"/><Relationship Id="rId15" Type="http://schemas.openxmlformats.org/officeDocument/2006/relationships/diagramData" Target="../diagrams/data1.xml"/><Relationship Id="rId10" Type="http://schemas.microsoft.com/office/2007/relationships/hdphoto" Target="../media/hdphoto2.wdp"/><Relationship Id="rId19" Type="http://schemas.microsoft.com/office/2007/relationships/diagramDrawing" Target="../diagrams/drawing1.xml"/><Relationship Id="rId4" Type="http://schemas.openxmlformats.org/officeDocument/2006/relationships/hyperlink" Target="#'Projekty z danego zakresu mocy'!A1"/><Relationship Id="rId9" Type="http://schemas.openxmlformats.org/officeDocument/2006/relationships/image" Target="../media/image4.png"/><Relationship Id="rId14" Type="http://schemas.microsoft.com/office/2007/relationships/hdphoto" Target="../media/hdphoto4.wdp"/></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12" Type="http://schemas.openxmlformats.org/officeDocument/2006/relationships/chart" Target="../charts/chart17.xml"/><Relationship Id="rId2" Type="http://schemas.openxmlformats.org/officeDocument/2006/relationships/chart" Target="../charts/chart7.xml"/><Relationship Id="rId1" Type="http://schemas.openxmlformats.org/officeDocument/2006/relationships/image" Target="../media/image2.png"/><Relationship Id="rId6" Type="http://schemas.openxmlformats.org/officeDocument/2006/relationships/chart" Target="../charts/chart11.xml"/><Relationship Id="rId11" Type="http://schemas.openxmlformats.org/officeDocument/2006/relationships/chart" Target="../charts/chart16.xml"/><Relationship Id="rId5" Type="http://schemas.openxmlformats.org/officeDocument/2006/relationships/chart" Target="../charts/chart10.xml"/><Relationship Id="rId10" Type="http://schemas.openxmlformats.org/officeDocument/2006/relationships/chart" Target="../charts/chart15.xml"/><Relationship Id="rId4" Type="http://schemas.openxmlformats.org/officeDocument/2006/relationships/chart" Target="../charts/chart9.xml"/><Relationship Id="rId9"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2.png"/><Relationship Id="rId1" Type="http://schemas.openxmlformats.org/officeDocument/2006/relationships/chart" Target="../charts/chart18.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2.pn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232832</xdr:colOff>
      <xdr:row>3</xdr:row>
      <xdr:rowOff>148166</xdr:rowOff>
    </xdr:from>
    <xdr:to>
      <xdr:col>19</xdr:col>
      <xdr:colOff>518582</xdr:colOff>
      <xdr:row>35</xdr:row>
      <xdr:rowOff>64530</xdr:rowOff>
    </xdr:to>
    <xdr:pic>
      <xdr:nvPicPr>
        <xdr:cNvPr id="2" name="Obraz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3395"/>
        <a:stretch/>
      </xdr:blipFill>
      <xdr:spPr>
        <a:xfrm>
          <a:off x="232832" y="1033991"/>
          <a:ext cx="11868150" cy="6021889"/>
        </a:xfrm>
        <a:prstGeom prst="rect">
          <a:avLst/>
        </a:prstGeom>
      </xdr:spPr>
    </xdr:pic>
    <xdr:clientData/>
  </xdr:twoCellAnchor>
  <xdr:twoCellAnchor>
    <xdr:from>
      <xdr:col>20</xdr:col>
      <xdr:colOff>85725</xdr:colOff>
      <xdr:row>8</xdr:row>
      <xdr:rowOff>114300</xdr:rowOff>
    </xdr:from>
    <xdr:to>
      <xdr:col>22</xdr:col>
      <xdr:colOff>647701</xdr:colOff>
      <xdr:row>14</xdr:row>
      <xdr:rowOff>0</xdr:rowOff>
    </xdr:to>
    <xdr:sp macro="" textlink="">
      <xdr:nvSpPr>
        <xdr:cNvPr id="3" name="pole tekstowe 2">
          <a:extLst>
            <a:ext uri="{FF2B5EF4-FFF2-40B4-BE49-F238E27FC236}">
              <a16:creationId xmlns:a16="http://schemas.microsoft.com/office/drawing/2014/main" id="{00000000-0008-0000-0000-000003000000}"/>
            </a:ext>
          </a:extLst>
        </xdr:cNvPr>
        <xdr:cNvSpPr txBox="1"/>
      </xdr:nvSpPr>
      <xdr:spPr>
        <a:xfrm>
          <a:off x="12277725" y="1962150"/>
          <a:ext cx="1781176" cy="1028700"/>
        </a:xfrm>
        <a:prstGeom prst="wedgeRoundRectCallout">
          <a:avLst>
            <a:gd name="adj1" fmla="val -26715"/>
            <a:gd name="adj2" fmla="val 77315"/>
            <a:gd name="adj3" fmla="val 16667"/>
          </a:avLst>
        </a:prstGeom>
        <a:solidFill>
          <a:schemeClr val="accent1">
            <a:lumMod val="50000"/>
          </a:schemeClr>
        </a:solidFill>
        <a:ln>
          <a:solidFill>
            <a:srgbClr val="18468B"/>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lstStyle/>
        <a:p>
          <a:pPr algn="ctr"/>
          <a:r>
            <a:rPr lang="pl-PL" sz="2400">
              <a:solidFill>
                <a:schemeClr val="bg1"/>
              </a:solidFill>
              <a:latin typeface="Calibri Light" panose="020F0302020204030204" pitchFamily="34" charset="0"/>
            </a:rPr>
            <a:t>May</a:t>
          </a:r>
        </a:p>
        <a:p>
          <a:pPr algn="ctr"/>
          <a:r>
            <a:rPr lang="pl-PL" sz="2400">
              <a:solidFill>
                <a:schemeClr val="bg1"/>
              </a:solidFill>
              <a:latin typeface="Calibri Light" panose="020F0302020204030204" pitchFamily="34" charset="0"/>
            </a:rPr>
            <a:t>2023</a:t>
          </a:r>
        </a:p>
      </xdr:txBody>
    </xdr:sp>
    <xdr:clientData/>
  </xdr:twoCellAnchor>
  <xdr:twoCellAnchor>
    <xdr:from>
      <xdr:col>0</xdr:col>
      <xdr:colOff>239246</xdr:colOff>
      <xdr:row>4</xdr:row>
      <xdr:rowOff>16893</xdr:rowOff>
    </xdr:from>
    <xdr:to>
      <xdr:col>7</xdr:col>
      <xdr:colOff>68356</xdr:colOff>
      <xdr:row>35</xdr:row>
      <xdr:rowOff>66114</xdr:rowOff>
    </xdr:to>
    <xdr:grpSp>
      <xdr:nvGrpSpPr>
        <xdr:cNvPr id="4" name="Grupa 3">
          <a:extLst>
            <a:ext uri="{FF2B5EF4-FFF2-40B4-BE49-F238E27FC236}">
              <a16:creationId xmlns:a16="http://schemas.microsoft.com/office/drawing/2014/main" id="{00000000-0008-0000-0000-000004000000}"/>
            </a:ext>
          </a:extLst>
        </xdr:cNvPr>
        <xdr:cNvGrpSpPr/>
      </xdr:nvGrpSpPr>
      <xdr:grpSpPr>
        <a:xfrm>
          <a:off x="239246" y="1103864"/>
          <a:ext cx="4064934" cy="5954721"/>
          <a:chOff x="1621833" y="1566210"/>
          <a:chExt cx="5026615" cy="4653568"/>
        </a:xfrm>
      </xdr:grpSpPr>
      <xdr:sp macro="" textlink="">
        <xdr:nvSpPr>
          <xdr:cNvPr id="5" name="Prostokąt 11">
            <a:extLst>
              <a:ext uri="{FF2B5EF4-FFF2-40B4-BE49-F238E27FC236}">
                <a16:creationId xmlns:a16="http://schemas.microsoft.com/office/drawing/2014/main" id="{00000000-0008-0000-0000-000005000000}"/>
              </a:ext>
            </a:extLst>
          </xdr:cNvPr>
          <xdr:cNvSpPr/>
        </xdr:nvSpPr>
        <xdr:spPr>
          <a:xfrm>
            <a:off x="1691117" y="1696295"/>
            <a:ext cx="4943474" cy="252000"/>
          </a:xfrm>
          <a:prstGeom prst="roundRect">
            <a:avLst/>
          </a:prstGeom>
        </xdr:spPr>
        <xdr:style>
          <a:lnRef idx="2">
            <a:schemeClr val="accent1">
              <a:hueOff val="0"/>
              <a:satOff val="0"/>
              <a:lumOff val="0"/>
              <a:alphaOff val="0"/>
            </a:schemeClr>
          </a:lnRef>
          <a:fillRef idx="1">
            <a:schemeClr val="accent1">
              <a:alpha val="90000"/>
              <a:tint val="40000"/>
              <a:hueOff val="0"/>
              <a:satOff val="0"/>
              <a:lumOff val="0"/>
              <a:alphaOff val="0"/>
            </a:schemeClr>
          </a:fillRef>
          <a:effectRef idx="0">
            <a:schemeClr val="accent1">
              <a:alpha val="90000"/>
              <a:tint val="40000"/>
              <a:hueOff val="0"/>
              <a:satOff val="0"/>
              <a:lumOff val="0"/>
              <a:alphaOff val="0"/>
            </a:schemeClr>
          </a:effectRef>
          <a:fontRef idx="minor">
            <a:schemeClr val="dk1">
              <a:hueOff val="0"/>
              <a:satOff val="0"/>
              <a:lumOff val="0"/>
              <a:alphaOff val="0"/>
            </a:schemeClr>
          </a:fontRef>
        </xdr:style>
      </xdr:sp>
      <xdr:sp macro="" textlink="">
        <xdr:nvSpPr>
          <xdr:cNvPr id="6" name="Dowolny kształt 12">
            <a:extLst>
              <a:ext uri="{FF2B5EF4-FFF2-40B4-BE49-F238E27FC236}">
                <a16:creationId xmlns:a16="http://schemas.microsoft.com/office/drawing/2014/main" id="{00000000-0008-0000-0000-000006000000}"/>
              </a:ext>
            </a:extLst>
          </xdr:cNvPr>
          <xdr:cNvSpPr/>
        </xdr:nvSpPr>
        <xdr:spPr>
          <a:xfrm>
            <a:off x="1882861" y="1566210"/>
            <a:ext cx="3460432" cy="295200"/>
          </a:xfrm>
          <a:prstGeom prst="roundRect">
            <a:avLst/>
          </a:prstGeom>
        </xdr:spPr>
        <xdr:style>
          <a:lnRef idx="3">
            <a:schemeClr val="accent1">
              <a:shade val="80000"/>
              <a:hueOff val="0"/>
              <a:satOff val="0"/>
              <a:lumOff val="0"/>
              <a:alphaOff val="0"/>
            </a:schemeClr>
          </a:lnRef>
          <a:fillRef idx="1">
            <a:schemeClr val="lt1">
              <a:hueOff val="0"/>
              <a:satOff val="0"/>
              <a:lumOff val="0"/>
              <a:alphaOff val="0"/>
            </a:schemeClr>
          </a:fillRef>
          <a:effectRef idx="1">
            <a:schemeClr val="lt1">
              <a:hueOff val="0"/>
              <a:satOff val="0"/>
              <a:lumOff val="0"/>
              <a:alphaOff val="0"/>
            </a:schemeClr>
          </a:effectRef>
          <a:fontRef idx="minor">
            <a:schemeClr val="dk1">
              <a:hueOff val="0"/>
              <a:satOff val="0"/>
              <a:lumOff val="0"/>
              <a:alphaOff val="0"/>
            </a:schemeClr>
          </a:fontRef>
        </xdr:style>
        <xdr:txBody>
          <a:bodyPr spcFirstLastPara="0" vert="horz" wrap="square" lIns="145206" tIns="14410" rIns="145206" bIns="14410" numCol="1" spcCol="1270" anchor="ctr" anchorCtr="0">
            <a:noAutofit/>
          </a:bodyPr>
          <a:lstStyle/>
          <a:p>
            <a:pPr lvl="0" algn="ctr" defTabSz="800100">
              <a:lnSpc>
                <a:spcPct val="90000"/>
              </a:lnSpc>
              <a:spcBef>
                <a:spcPct val="0"/>
              </a:spcBef>
              <a:spcAft>
                <a:spcPct val="35000"/>
              </a:spcAft>
            </a:pPr>
            <a:r>
              <a:rPr lang="pl-PL" sz="1800" b="1" kern="1200">
                <a:latin typeface="Calibri Light" panose="020F0302020204030204" pitchFamily="34" charset="0"/>
                <a:ea typeface="Verdana" panose="020B0604030504040204" pitchFamily="34" charset="0"/>
                <a:cs typeface="Verdana" panose="020B0604030504040204" pitchFamily="34" charset="0"/>
              </a:rPr>
              <a:t>Table of contents</a:t>
            </a:r>
          </a:p>
        </xdr:txBody>
      </xdr:sp>
      <xdr:sp macro="" textlink="">
        <xdr:nvSpPr>
          <xdr:cNvPr id="7" name="Dowolny kształt 13">
            <a:extLst>
              <a:ext uri="{FF2B5EF4-FFF2-40B4-BE49-F238E27FC236}">
                <a16:creationId xmlns:a16="http://schemas.microsoft.com/office/drawing/2014/main" id="{00000000-0008-0000-0000-000007000000}"/>
              </a:ext>
            </a:extLst>
          </xdr:cNvPr>
          <xdr:cNvSpPr/>
        </xdr:nvSpPr>
        <xdr:spPr>
          <a:xfrm>
            <a:off x="1621833" y="2132380"/>
            <a:ext cx="4955943" cy="1005701"/>
          </a:xfrm>
          <a:prstGeom prst="roundRect">
            <a:avLst/>
          </a:prstGeom>
        </xdr:spPr>
        <xdr:style>
          <a:lnRef idx="2">
            <a:schemeClr val="accent1">
              <a:hueOff val="0"/>
              <a:satOff val="0"/>
              <a:lumOff val="0"/>
              <a:alphaOff val="0"/>
            </a:schemeClr>
          </a:lnRef>
          <a:fillRef idx="1">
            <a:schemeClr val="accent1">
              <a:alpha val="90000"/>
              <a:tint val="40000"/>
              <a:hueOff val="0"/>
              <a:satOff val="0"/>
              <a:lumOff val="0"/>
              <a:alphaOff val="0"/>
            </a:schemeClr>
          </a:fillRef>
          <a:effectRef idx="0">
            <a:schemeClr val="accent1">
              <a:alpha val="90000"/>
              <a:tint val="40000"/>
              <a:hueOff val="0"/>
              <a:satOff val="0"/>
              <a:lumOff val="0"/>
              <a:alphaOff val="0"/>
            </a:schemeClr>
          </a:effectRef>
          <a:fontRef idx="minor">
            <a:schemeClr val="dk1">
              <a:hueOff val="0"/>
              <a:satOff val="0"/>
              <a:lumOff val="0"/>
              <a:alphaOff val="0"/>
            </a:schemeClr>
          </a:fontRef>
        </xdr:style>
        <xdr:txBody>
          <a:bodyPr spcFirstLastPara="0" vert="horz" wrap="square" lIns="383669" tIns="208280" rIns="383669" bIns="78232" numCol="1" spcCol="1270" anchor="t" anchorCtr="0">
            <a:noAutofit/>
          </a:bodyPr>
          <a:lstStyle/>
          <a:p>
            <a:r>
              <a:rPr lang="pl-PL" sz="1100">
                <a:solidFill>
                  <a:schemeClr val="dk1">
                    <a:hueOff val="0"/>
                    <a:satOff val="0"/>
                    <a:lumOff val="0"/>
                    <a:alphaOff val="0"/>
                  </a:schemeClr>
                </a:solidFill>
                <a:effectLst/>
                <a:latin typeface="+mn-lt"/>
                <a:ea typeface="+mn-ea"/>
                <a:cs typeface="+mn-cs"/>
              </a:rPr>
              <a:t>The tab contains detailed information about the project, such as: location, connection capacity, investor, dates of issuing building permits, connection conditions and grid connection agreements, and others.</a:t>
            </a:r>
            <a:endParaRPr lang="pl-PL" sz="1100">
              <a:effectLst/>
            </a:endParaRPr>
          </a:p>
        </xdr:txBody>
      </xdr:sp>
      <xdr:sp macro="" textlink="">
        <xdr:nvSpPr>
          <xdr:cNvPr id="8" name="Dowolny kształt 14">
            <a:hlinkClick xmlns:r="http://schemas.openxmlformats.org/officeDocument/2006/relationships" r:id="rId2" tooltip=" "/>
            <a:extLst>
              <a:ext uri="{FF2B5EF4-FFF2-40B4-BE49-F238E27FC236}">
                <a16:creationId xmlns:a16="http://schemas.microsoft.com/office/drawing/2014/main" id="{00000000-0008-0000-0000-000008000000}"/>
              </a:ext>
            </a:extLst>
          </xdr:cNvPr>
          <xdr:cNvSpPr/>
        </xdr:nvSpPr>
        <xdr:spPr>
          <a:xfrm>
            <a:off x="1896718" y="1993537"/>
            <a:ext cx="3460432" cy="295200"/>
          </a:xfrm>
          <a:prstGeom prst="roundRect">
            <a:avLst/>
          </a:prstGeom>
        </xdr:spPr>
        <xdr:style>
          <a:lnRef idx="3">
            <a:schemeClr val="accent1">
              <a:shade val="80000"/>
              <a:hueOff val="0"/>
              <a:satOff val="0"/>
              <a:lumOff val="0"/>
              <a:alphaOff val="0"/>
            </a:schemeClr>
          </a:lnRef>
          <a:fillRef idx="1">
            <a:schemeClr val="lt1">
              <a:hueOff val="0"/>
              <a:satOff val="0"/>
              <a:lumOff val="0"/>
              <a:alphaOff val="0"/>
            </a:schemeClr>
          </a:fillRef>
          <a:effectRef idx="1">
            <a:schemeClr val="lt1">
              <a:hueOff val="0"/>
              <a:satOff val="0"/>
              <a:lumOff val="0"/>
              <a:alphaOff val="0"/>
            </a:schemeClr>
          </a:effectRef>
          <a:fontRef idx="minor">
            <a:schemeClr val="dk1">
              <a:hueOff val="0"/>
              <a:satOff val="0"/>
              <a:lumOff val="0"/>
              <a:alphaOff val="0"/>
            </a:schemeClr>
          </a:fontRef>
        </xdr:style>
        <xdr:txBody>
          <a:bodyPr spcFirstLastPara="0" vert="horz" wrap="square" lIns="145206" tIns="14410" rIns="145206" bIns="14410" numCol="1" spcCol="1270" anchor="ctr" anchorCtr="0">
            <a:noAutofit/>
          </a:bodyPr>
          <a:lstStyle/>
          <a:p>
            <a:pPr lvl="0" algn="l" defTabSz="444500">
              <a:lnSpc>
                <a:spcPct val="90000"/>
              </a:lnSpc>
              <a:spcBef>
                <a:spcPct val="0"/>
              </a:spcBef>
              <a:spcAft>
                <a:spcPct val="35000"/>
              </a:spcAft>
            </a:pPr>
            <a:r>
              <a:rPr lang="pl-PL" sz="1200" b="1" kern="1200">
                <a:latin typeface="Calibri Light" panose="020F0302020204030204" pitchFamily="34" charset="0"/>
                <a:ea typeface="Verdana" panose="020B0604030504040204" pitchFamily="34" charset="0"/>
                <a:cs typeface="Verdana" panose="020B0604030504040204" pitchFamily="34" charset="0"/>
              </a:rPr>
              <a:t>List</a:t>
            </a:r>
            <a:r>
              <a:rPr lang="pl-PL" sz="1200" b="1" kern="1200" baseline="0">
                <a:latin typeface="Calibri Light" panose="020F0302020204030204" pitchFamily="34" charset="0"/>
                <a:ea typeface="Verdana" panose="020B0604030504040204" pitchFamily="34" charset="0"/>
                <a:cs typeface="Verdana" panose="020B0604030504040204" pitchFamily="34" charset="0"/>
              </a:rPr>
              <a:t> of projects</a:t>
            </a:r>
            <a:endParaRPr lang="pl-PL" sz="1200" b="1" kern="1200">
              <a:latin typeface="Calibri Light" panose="020F0302020204030204" pitchFamily="34" charset="0"/>
              <a:ea typeface="Verdana" panose="020B0604030504040204" pitchFamily="34" charset="0"/>
              <a:cs typeface="Verdana" panose="020B0604030504040204" pitchFamily="34" charset="0"/>
            </a:endParaRPr>
          </a:p>
        </xdr:txBody>
      </xdr:sp>
      <xdr:sp macro="" textlink="">
        <xdr:nvSpPr>
          <xdr:cNvPr id="9" name="Dowolny kształt 15">
            <a:extLst>
              <a:ext uri="{FF2B5EF4-FFF2-40B4-BE49-F238E27FC236}">
                <a16:creationId xmlns:a16="http://schemas.microsoft.com/office/drawing/2014/main" id="{00000000-0008-0000-0000-000009000000}"/>
              </a:ext>
            </a:extLst>
          </xdr:cNvPr>
          <xdr:cNvSpPr/>
        </xdr:nvSpPr>
        <xdr:spPr>
          <a:xfrm>
            <a:off x="1704974" y="3373612"/>
            <a:ext cx="4943474" cy="582750"/>
          </a:xfrm>
          <a:prstGeom prst="roundRect">
            <a:avLst/>
          </a:prstGeom>
        </xdr:spPr>
        <xdr:style>
          <a:lnRef idx="2">
            <a:schemeClr val="accent1">
              <a:hueOff val="0"/>
              <a:satOff val="0"/>
              <a:lumOff val="0"/>
              <a:alphaOff val="0"/>
            </a:schemeClr>
          </a:lnRef>
          <a:fillRef idx="1">
            <a:schemeClr val="accent1">
              <a:alpha val="90000"/>
              <a:tint val="40000"/>
              <a:hueOff val="0"/>
              <a:satOff val="0"/>
              <a:lumOff val="0"/>
              <a:alphaOff val="0"/>
            </a:schemeClr>
          </a:fillRef>
          <a:effectRef idx="0">
            <a:schemeClr val="accent1">
              <a:alpha val="90000"/>
              <a:tint val="40000"/>
              <a:hueOff val="0"/>
              <a:satOff val="0"/>
              <a:lumOff val="0"/>
              <a:alphaOff val="0"/>
            </a:schemeClr>
          </a:effectRef>
          <a:fontRef idx="minor">
            <a:schemeClr val="dk1">
              <a:hueOff val="0"/>
              <a:satOff val="0"/>
              <a:lumOff val="0"/>
              <a:alphaOff val="0"/>
            </a:schemeClr>
          </a:fontRef>
        </xdr:style>
        <xdr:txBody>
          <a:bodyPr spcFirstLastPara="0" vert="horz" wrap="square" lIns="383669" tIns="208280" rIns="383669" bIns="78232" numCol="1" spcCol="1270" anchor="t" anchorCtr="0">
            <a:noAutofit/>
          </a:bodyPr>
          <a:lstStyle/>
          <a:p>
            <a:r>
              <a:rPr lang="pl-PL" sz="1100">
                <a:solidFill>
                  <a:schemeClr val="dk1">
                    <a:hueOff val="0"/>
                    <a:satOff val="0"/>
                    <a:lumOff val="0"/>
                    <a:alphaOff val="0"/>
                  </a:schemeClr>
                </a:solidFill>
                <a:effectLst/>
                <a:latin typeface="+mn-lt"/>
                <a:ea typeface="+mn-ea"/>
                <a:cs typeface="+mn-cs"/>
              </a:rPr>
              <a:t>Statistical analysis of photovoltaic projects by stage of project development</a:t>
            </a:r>
            <a:endParaRPr lang="pl-PL" sz="1100">
              <a:effectLst/>
            </a:endParaRPr>
          </a:p>
        </xdr:txBody>
      </xdr:sp>
      <xdr:sp macro="" textlink="">
        <xdr:nvSpPr>
          <xdr:cNvPr id="10" name="Dowolny kształt 16">
            <a:hlinkClick xmlns:r="http://schemas.openxmlformats.org/officeDocument/2006/relationships" r:id="rId3" tooltip=" "/>
            <a:extLst>
              <a:ext uri="{FF2B5EF4-FFF2-40B4-BE49-F238E27FC236}">
                <a16:creationId xmlns:a16="http://schemas.microsoft.com/office/drawing/2014/main" id="{00000000-0008-0000-0000-00000A000000}"/>
              </a:ext>
            </a:extLst>
          </xdr:cNvPr>
          <xdr:cNvSpPr/>
        </xdr:nvSpPr>
        <xdr:spPr>
          <a:xfrm>
            <a:off x="1952147" y="3226012"/>
            <a:ext cx="3460432" cy="295200"/>
          </a:xfrm>
          <a:prstGeom prst="roundRect">
            <a:avLst/>
          </a:prstGeom>
        </xdr:spPr>
        <xdr:style>
          <a:lnRef idx="3">
            <a:schemeClr val="accent1">
              <a:shade val="80000"/>
              <a:hueOff val="0"/>
              <a:satOff val="0"/>
              <a:lumOff val="0"/>
              <a:alphaOff val="0"/>
            </a:schemeClr>
          </a:lnRef>
          <a:fillRef idx="1">
            <a:schemeClr val="lt1">
              <a:hueOff val="0"/>
              <a:satOff val="0"/>
              <a:lumOff val="0"/>
              <a:alphaOff val="0"/>
            </a:schemeClr>
          </a:fillRef>
          <a:effectRef idx="1">
            <a:schemeClr val="lt1">
              <a:hueOff val="0"/>
              <a:satOff val="0"/>
              <a:lumOff val="0"/>
              <a:alphaOff val="0"/>
            </a:schemeClr>
          </a:effectRef>
          <a:fontRef idx="minor">
            <a:schemeClr val="dk1">
              <a:hueOff val="0"/>
              <a:satOff val="0"/>
              <a:lumOff val="0"/>
              <a:alphaOff val="0"/>
            </a:schemeClr>
          </a:fontRef>
        </xdr:style>
        <xdr:txBody>
          <a:bodyPr spcFirstLastPara="0" vert="horz" wrap="square" lIns="145206" tIns="14410" rIns="145206" bIns="14410" numCol="1" spcCol="1270" anchor="ctr" anchorCtr="0">
            <a:noAutofit/>
          </a:bodyPr>
          <a:lstStyle/>
          <a:p>
            <a:pPr lvl="0" algn="l" defTabSz="444500">
              <a:lnSpc>
                <a:spcPct val="90000"/>
              </a:lnSpc>
              <a:spcBef>
                <a:spcPct val="0"/>
              </a:spcBef>
              <a:spcAft>
                <a:spcPct val="35000"/>
              </a:spcAft>
            </a:pPr>
            <a:r>
              <a:rPr lang="pl-PL" sz="1200" b="1" kern="1200">
                <a:latin typeface="Calibri Light" panose="020F0302020204030204" pitchFamily="34" charset="0"/>
                <a:ea typeface="Verdana" panose="020B0604030504040204" pitchFamily="34" charset="0"/>
                <a:cs typeface="Verdana" panose="020B0604030504040204" pitchFamily="34" charset="0"/>
              </a:rPr>
              <a:t>Nationwide summary</a:t>
            </a:r>
          </a:p>
        </xdr:txBody>
      </xdr:sp>
      <xdr:sp macro="" textlink="">
        <xdr:nvSpPr>
          <xdr:cNvPr id="11" name="Dowolny kształt 17">
            <a:extLst>
              <a:ext uri="{FF2B5EF4-FFF2-40B4-BE49-F238E27FC236}">
                <a16:creationId xmlns:a16="http://schemas.microsoft.com/office/drawing/2014/main" id="{00000000-0008-0000-0000-00000B000000}"/>
              </a:ext>
            </a:extLst>
          </xdr:cNvPr>
          <xdr:cNvSpPr/>
        </xdr:nvSpPr>
        <xdr:spPr>
          <a:xfrm>
            <a:off x="1704973" y="4157962"/>
            <a:ext cx="4943474" cy="582750"/>
          </a:xfrm>
          <a:prstGeom prst="roundRect">
            <a:avLst/>
          </a:prstGeom>
        </xdr:spPr>
        <xdr:style>
          <a:lnRef idx="2">
            <a:schemeClr val="accent1">
              <a:hueOff val="0"/>
              <a:satOff val="0"/>
              <a:lumOff val="0"/>
              <a:alphaOff val="0"/>
            </a:schemeClr>
          </a:lnRef>
          <a:fillRef idx="1">
            <a:schemeClr val="accent1">
              <a:alpha val="90000"/>
              <a:tint val="40000"/>
              <a:hueOff val="0"/>
              <a:satOff val="0"/>
              <a:lumOff val="0"/>
              <a:alphaOff val="0"/>
            </a:schemeClr>
          </a:fillRef>
          <a:effectRef idx="0">
            <a:schemeClr val="accent1">
              <a:alpha val="90000"/>
              <a:tint val="40000"/>
              <a:hueOff val="0"/>
              <a:satOff val="0"/>
              <a:lumOff val="0"/>
              <a:alphaOff val="0"/>
            </a:schemeClr>
          </a:effectRef>
          <a:fontRef idx="minor">
            <a:schemeClr val="dk1">
              <a:hueOff val="0"/>
              <a:satOff val="0"/>
              <a:lumOff val="0"/>
              <a:alphaOff val="0"/>
            </a:schemeClr>
          </a:fontRef>
        </xdr:style>
        <xdr:txBody>
          <a:bodyPr spcFirstLastPara="0" vert="horz" wrap="square" lIns="383669" tIns="208280" rIns="383669" bIns="78232" numCol="1" spcCol="1270" anchor="t" anchorCtr="0">
            <a:noAutofit/>
          </a:bodyPr>
          <a:lstStyle/>
          <a:p>
            <a:r>
              <a:rPr lang="pl-PL" sz="1100">
                <a:solidFill>
                  <a:schemeClr val="dk1">
                    <a:hueOff val="0"/>
                    <a:satOff val="0"/>
                    <a:lumOff val="0"/>
                    <a:alphaOff val="0"/>
                  </a:schemeClr>
                </a:solidFill>
                <a:effectLst/>
                <a:latin typeface="+mn-lt"/>
                <a:ea typeface="+mn-ea"/>
                <a:cs typeface="+mn-cs"/>
              </a:rPr>
              <a:t>Statistical analysis of photovoltaic projects from any range of connection power</a:t>
            </a:r>
            <a:endParaRPr lang="pl-PL" sz="1100">
              <a:effectLst/>
            </a:endParaRPr>
          </a:p>
        </xdr:txBody>
      </xdr:sp>
      <xdr:sp macro="" textlink="">
        <xdr:nvSpPr>
          <xdr:cNvPr id="12" name="Dowolny kształt 18">
            <a:hlinkClick xmlns:r="http://schemas.openxmlformats.org/officeDocument/2006/relationships" r:id="rId4" tooltip=" "/>
            <a:extLst>
              <a:ext uri="{FF2B5EF4-FFF2-40B4-BE49-F238E27FC236}">
                <a16:creationId xmlns:a16="http://schemas.microsoft.com/office/drawing/2014/main" id="{00000000-0008-0000-0000-00000C000000}"/>
              </a:ext>
            </a:extLst>
          </xdr:cNvPr>
          <xdr:cNvSpPr/>
        </xdr:nvSpPr>
        <xdr:spPr>
          <a:xfrm>
            <a:off x="1952147" y="4010362"/>
            <a:ext cx="3460432" cy="295200"/>
          </a:xfrm>
          <a:prstGeom prst="roundRect">
            <a:avLst/>
          </a:prstGeom>
        </xdr:spPr>
        <xdr:style>
          <a:lnRef idx="3">
            <a:schemeClr val="accent1">
              <a:shade val="80000"/>
              <a:hueOff val="0"/>
              <a:satOff val="0"/>
              <a:lumOff val="0"/>
              <a:alphaOff val="0"/>
            </a:schemeClr>
          </a:lnRef>
          <a:fillRef idx="1">
            <a:schemeClr val="lt1">
              <a:hueOff val="0"/>
              <a:satOff val="0"/>
              <a:lumOff val="0"/>
              <a:alphaOff val="0"/>
            </a:schemeClr>
          </a:fillRef>
          <a:effectRef idx="1">
            <a:schemeClr val="lt1">
              <a:hueOff val="0"/>
              <a:satOff val="0"/>
              <a:lumOff val="0"/>
              <a:alphaOff val="0"/>
            </a:schemeClr>
          </a:effectRef>
          <a:fontRef idx="minor">
            <a:schemeClr val="dk1">
              <a:hueOff val="0"/>
              <a:satOff val="0"/>
              <a:lumOff val="0"/>
              <a:alphaOff val="0"/>
            </a:schemeClr>
          </a:fontRef>
        </xdr:style>
        <xdr:txBody>
          <a:bodyPr spcFirstLastPara="0" vert="horz" wrap="square" lIns="145206" tIns="14410" rIns="145206" bIns="14410" numCol="1" spcCol="1270" anchor="ctr" anchorCtr="0">
            <a:noAutofit/>
          </a:bodyPr>
          <a:lstStyle/>
          <a:p>
            <a:pPr lvl="0" algn="l" defTabSz="444500">
              <a:lnSpc>
                <a:spcPct val="90000"/>
              </a:lnSpc>
              <a:spcBef>
                <a:spcPct val="0"/>
              </a:spcBef>
              <a:spcAft>
                <a:spcPct val="35000"/>
              </a:spcAft>
            </a:pPr>
            <a:r>
              <a:rPr lang="pl-PL" sz="1200" b="1" kern="1200">
                <a:latin typeface="Calibri Light" panose="020F0302020204030204" pitchFamily="34" charset="0"/>
                <a:ea typeface="Verdana" panose="020B0604030504040204" pitchFamily="34" charset="0"/>
                <a:cs typeface="Verdana" panose="020B0604030504040204" pitchFamily="34" charset="0"/>
              </a:rPr>
              <a:t>Projects in a given power range</a:t>
            </a:r>
          </a:p>
        </xdr:txBody>
      </xdr:sp>
      <xdr:sp macro="" textlink="">
        <xdr:nvSpPr>
          <xdr:cNvPr id="13" name="Dowolny kształt 19">
            <a:extLst>
              <a:ext uri="{FF2B5EF4-FFF2-40B4-BE49-F238E27FC236}">
                <a16:creationId xmlns:a16="http://schemas.microsoft.com/office/drawing/2014/main" id="{00000000-0008-0000-0000-00000D000000}"/>
              </a:ext>
            </a:extLst>
          </xdr:cNvPr>
          <xdr:cNvSpPr/>
        </xdr:nvSpPr>
        <xdr:spPr>
          <a:xfrm>
            <a:off x="1704974" y="4942312"/>
            <a:ext cx="4943474" cy="582750"/>
          </a:xfrm>
          <a:prstGeom prst="roundRect">
            <a:avLst/>
          </a:prstGeom>
        </xdr:spPr>
        <xdr:style>
          <a:lnRef idx="2">
            <a:schemeClr val="accent1">
              <a:hueOff val="0"/>
              <a:satOff val="0"/>
              <a:lumOff val="0"/>
              <a:alphaOff val="0"/>
            </a:schemeClr>
          </a:lnRef>
          <a:fillRef idx="1">
            <a:schemeClr val="accent1">
              <a:alpha val="90000"/>
              <a:tint val="40000"/>
              <a:hueOff val="0"/>
              <a:satOff val="0"/>
              <a:lumOff val="0"/>
              <a:alphaOff val="0"/>
            </a:schemeClr>
          </a:fillRef>
          <a:effectRef idx="0">
            <a:schemeClr val="accent1">
              <a:alpha val="90000"/>
              <a:tint val="40000"/>
              <a:hueOff val="0"/>
              <a:satOff val="0"/>
              <a:lumOff val="0"/>
              <a:alphaOff val="0"/>
            </a:schemeClr>
          </a:effectRef>
          <a:fontRef idx="minor">
            <a:schemeClr val="dk1">
              <a:hueOff val="0"/>
              <a:satOff val="0"/>
              <a:lumOff val="0"/>
              <a:alphaOff val="0"/>
            </a:schemeClr>
          </a:fontRef>
        </xdr:style>
        <xdr:txBody>
          <a:bodyPr spcFirstLastPara="0" vert="horz" wrap="square" lIns="383669" tIns="208280" rIns="383669" bIns="78232" numCol="1" spcCol="1270" anchor="t" anchorCtr="0">
            <a:noAutofit/>
          </a:bodyPr>
          <a:lstStyle/>
          <a:p>
            <a:r>
              <a:rPr lang="pl-PL" sz="1100">
                <a:solidFill>
                  <a:schemeClr val="dk1">
                    <a:hueOff val="0"/>
                    <a:satOff val="0"/>
                    <a:lumOff val="0"/>
                    <a:alphaOff val="0"/>
                  </a:schemeClr>
                </a:solidFill>
                <a:effectLst/>
                <a:latin typeface="+mn-lt"/>
                <a:ea typeface="+mn-ea"/>
                <a:cs typeface="+mn-cs"/>
              </a:rPr>
              <a:t>A statistical analysis of the holding companies with the largest number of planned PV installations</a:t>
            </a:r>
            <a:endParaRPr lang="pl-PL" sz="1100">
              <a:effectLst/>
            </a:endParaRPr>
          </a:p>
        </xdr:txBody>
      </xdr:sp>
      <xdr:sp macro="" textlink="">
        <xdr:nvSpPr>
          <xdr:cNvPr id="14" name="Dowolny kształt 20">
            <a:extLst>
              <a:ext uri="{FF2B5EF4-FFF2-40B4-BE49-F238E27FC236}">
                <a16:creationId xmlns:a16="http://schemas.microsoft.com/office/drawing/2014/main" id="{00000000-0008-0000-0000-00000E000000}"/>
              </a:ext>
            </a:extLst>
          </xdr:cNvPr>
          <xdr:cNvSpPr/>
        </xdr:nvSpPr>
        <xdr:spPr>
          <a:xfrm>
            <a:off x="1952147" y="4794712"/>
            <a:ext cx="3460432" cy="295200"/>
          </a:xfrm>
          <a:prstGeom prst="roundRect">
            <a:avLst/>
          </a:prstGeom>
        </xdr:spPr>
        <xdr:style>
          <a:lnRef idx="3">
            <a:schemeClr val="accent1">
              <a:shade val="80000"/>
              <a:hueOff val="0"/>
              <a:satOff val="0"/>
              <a:lumOff val="0"/>
              <a:alphaOff val="0"/>
            </a:schemeClr>
          </a:lnRef>
          <a:fillRef idx="1">
            <a:schemeClr val="lt1">
              <a:hueOff val="0"/>
              <a:satOff val="0"/>
              <a:lumOff val="0"/>
              <a:alphaOff val="0"/>
            </a:schemeClr>
          </a:fillRef>
          <a:effectRef idx="1">
            <a:schemeClr val="lt1">
              <a:hueOff val="0"/>
              <a:satOff val="0"/>
              <a:lumOff val="0"/>
              <a:alphaOff val="0"/>
            </a:schemeClr>
          </a:effectRef>
          <a:fontRef idx="minor">
            <a:schemeClr val="dk1">
              <a:hueOff val="0"/>
              <a:satOff val="0"/>
              <a:lumOff val="0"/>
              <a:alphaOff val="0"/>
            </a:schemeClr>
          </a:fontRef>
        </xdr:style>
        <xdr:txBody>
          <a:bodyPr spcFirstLastPara="0" vert="horz" wrap="square" lIns="145206" tIns="14410" rIns="145206" bIns="14410" numCol="1" spcCol="1270" anchor="ctr" anchorCtr="0">
            <a:noAutofit/>
          </a:bodyPr>
          <a:lstStyle/>
          <a:p>
            <a:pPr lvl="0" algn="l" defTabSz="444500">
              <a:lnSpc>
                <a:spcPct val="90000"/>
              </a:lnSpc>
              <a:spcBef>
                <a:spcPct val="0"/>
              </a:spcBef>
              <a:spcAft>
                <a:spcPct val="35000"/>
              </a:spcAft>
            </a:pPr>
            <a:r>
              <a:rPr lang="pl-PL" sz="1200" b="1" kern="1200">
                <a:latin typeface="Calibri Light" panose="020F0302020204030204" pitchFamily="34" charset="0"/>
                <a:ea typeface="Verdana" panose="020B0604030504040204" pitchFamily="34" charset="0"/>
                <a:cs typeface="Verdana" panose="020B0604030504040204" pitchFamily="34" charset="0"/>
              </a:rPr>
              <a:t>Developers summary</a:t>
            </a:r>
          </a:p>
        </xdr:txBody>
      </xdr:sp>
      <xdr:sp macro="" textlink="">
        <xdr:nvSpPr>
          <xdr:cNvPr id="15" name="Dowolny kształt 21">
            <a:extLst>
              <a:ext uri="{FF2B5EF4-FFF2-40B4-BE49-F238E27FC236}">
                <a16:creationId xmlns:a16="http://schemas.microsoft.com/office/drawing/2014/main" id="{00000000-0008-0000-0000-00000F000000}"/>
              </a:ext>
            </a:extLst>
          </xdr:cNvPr>
          <xdr:cNvSpPr/>
        </xdr:nvSpPr>
        <xdr:spPr>
          <a:xfrm>
            <a:off x="1704974" y="5726662"/>
            <a:ext cx="4943474" cy="493116"/>
          </a:xfrm>
          <a:prstGeom prst="roundRect">
            <a:avLst/>
          </a:prstGeom>
        </xdr:spPr>
        <xdr:style>
          <a:lnRef idx="2">
            <a:schemeClr val="accent1">
              <a:hueOff val="0"/>
              <a:satOff val="0"/>
              <a:lumOff val="0"/>
              <a:alphaOff val="0"/>
            </a:schemeClr>
          </a:lnRef>
          <a:fillRef idx="1">
            <a:schemeClr val="accent1">
              <a:alpha val="90000"/>
              <a:tint val="40000"/>
              <a:hueOff val="0"/>
              <a:satOff val="0"/>
              <a:lumOff val="0"/>
              <a:alphaOff val="0"/>
            </a:schemeClr>
          </a:fillRef>
          <a:effectRef idx="0">
            <a:schemeClr val="accent1">
              <a:alpha val="90000"/>
              <a:tint val="40000"/>
              <a:hueOff val="0"/>
              <a:satOff val="0"/>
              <a:lumOff val="0"/>
              <a:alphaOff val="0"/>
            </a:schemeClr>
          </a:effectRef>
          <a:fontRef idx="minor">
            <a:schemeClr val="dk1">
              <a:hueOff val="0"/>
              <a:satOff val="0"/>
              <a:lumOff val="0"/>
              <a:alphaOff val="0"/>
            </a:schemeClr>
          </a:fontRef>
        </xdr:style>
        <xdr:txBody>
          <a:bodyPr spcFirstLastPara="0" vert="horz" wrap="square" lIns="383669" tIns="208280" rIns="383669" bIns="78232" numCol="1" spcCol="1270" anchor="t" anchorCtr="0">
            <a:noAutofit/>
          </a:bodyPr>
          <a:lstStyle/>
          <a:p>
            <a:r>
              <a:rPr lang="pl-PL" sz="1100">
                <a:solidFill>
                  <a:schemeClr val="dk1">
                    <a:hueOff val="0"/>
                    <a:satOff val="0"/>
                    <a:lumOff val="0"/>
                    <a:alphaOff val="0"/>
                  </a:schemeClr>
                </a:solidFill>
                <a:effectLst/>
                <a:latin typeface="+mn-lt"/>
                <a:ea typeface="+mn-ea"/>
                <a:cs typeface="+mn-cs"/>
              </a:rPr>
              <a:t>Spatial distribution of photovoltaic projects on the map of Poland</a:t>
            </a:r>
            <a:endParaRPr lang="pl-PL">
              <a:effectLst/>
            </a:endParaRPr>
          </a:p>
        </xdr:txBody>
      </xdr:sp>
      <xdr:sp macro="" textlink="">
        <xdr:nvSpPr>
          <xdr:cNvPr id="16" name="Dowolny kształt 22">
            <a:hlinkClick xmlns:r="http://schemas.openxmlformats.org/officeDocument/2006/relationships" r:id="rId5" tooltip=" "/>
            <a:extLst>
              <a:ext uri="{FF2B5EF4-FFF2-40B4-BE49-F238E27FC236}">
                <a16:creationId xmlns:a16="http://schemas.microsoft.com/office/drawing/2014/main" id="{00000000-0008-0000-0000-000010000000}"/>
              </a:ext>
            </a:extLst>
          </xdr:cNvPr>
          <xdr:cNvSpPr/>
        </xdr:nvSpPr>
        <xdr:spPr>
          <a:xfrm>
            <a:off x="1952147" y="5579062"/>
            <a:ext cx="3460432" cy="295200"/>
          </a:xfrm>
          <a:prstGeom prst="roundRect">
            <a:avLst/>
          </a:prstGeom>
        </xdr:spPr>
        <xdr:style>
          <a:lnRef idx="3">
            <a:schemeClr val="accent1">
              <a:shade val="80000"/>
              <a:hueOff val="0"/>
              <a:satOff val="0"/>
              <a:lumOff val="0"/>
              <a:alphaOff val="0"/>
            </a:schemeClr>
          </a:lnRef>
          <a:fillRef idx="1">
            <a:schemeClr val="lt1">
              <a:hueOff val="0"/>
              <a:satOff val="0"/>
              <a:lumOff val="0"/>
              <a:alphaOff val="0"/>
            </a:schemeClr>
          </a:fillRef>
          <a:effectRef idx="1">
            <a:schemeClr val="lt1">
              <a:hueOff val="0"/>
              <a:satOff val="0"/>
              <a:lumOff val="0"/>
              <a:alphaOff val="0"/>
            </a:schemeClr>
          </a:effectRef>
          <a:fontRef idx="minor">
            <a:schemeClr val="dk1">
              <a:hueOff val="0"/>
              <a:satOff val="0"/>
              <a:lumOff val="0"/>
              <a:alphaOff val="0"/>
            </a:schemeClr>
          </a:fontRef>
        </xdr:style>
        <xdr:txBody>
          <a:bodyPr spcFirstLastPara="0" vert="horz" wrap="square" lIns="145206" tIns="14410" rIns="145206" bIns="14410" numCol="1" spcCol="1270" anchor="ctr" anchorCtr="0">
            <a:noAutofit/>
          </a:bodyPr>
          <a:lstStyle/>
          <a:p>
            <a:pPr lvl="0" algn="l" defTabSz="444500">
              <a:lnSpc>
                <a:spcPct val="90000"/>
              </a:lnSpc>
              <a:spcBef>
                <a:spcPct val="0"/>
              </a:spcBef>
              <a:spcAft>
                <a:spcPct val="35000"/>
              </a:spcAft>
            </a:pPr>
            <a:r>
              <a:rPr lang="pl-PL" sz="1200" b="1" kern="1200">
                <a:latin typeface="Calibri Light" panose="020F0302020204030204" pitchFamily="34" charset="0"/>
                <a:ea typeface="Verdana" panose="020B0604030504040204" pitchFamily="34" charset="0"/>
                <a:cs typeface="Verdana" panose="020B0604030504040204" pitchFamily="34" charset="0"/>
              </a:rPr>
              <a:t>Maps</a:t>
            </a:r>
            <a:endParaRPr lang="pl-PL" sz="1000" b="1" kern="1200">
              <a:latin typeface="Calibri Light" panose="020F0302020204030204" pitchFamily="34" charset="0"/>
              <a:ea typeface="Verdana" panose="020B0604030504040204" pitchFamily="34" charset="0"/>
              <a:cs typeface="Verdana" panose="020B0604030504040204" pitchFamily="34" charset="0"/>
            </a:endParaRPr>
          </a:p>
        </xdr:txBody>
      </xdr:sp>
    </xdr:grpSp>
    <xdr:clientData/>
  </xdr:twoCellAnchor>
  <xdr:oneCellAnchor>
    <xdr:from>
      <xdr:col>20</xdr:col>
      <xdr:colOff>142875</xdr:colOff>
      <xdr:row>21</xdr:row>
      <xdr:rowOff>95250</xdr:rowOff>
    </xdr:from>
    <xdr:ext cx="1728507" cy="1152525"/>
    <xdr:sp macro="" textlink="">
      <xdr:nvSpPr>
        <xdr:cNvPr id="17" name="pole tekstowe 16">
          <a:extLst>
            <a:ext uri="{FF2B5EF4-FFF2-40B4-BE49-F238E27FC236}">
              <a16:creationId xmlns:a16="http://schemas.microsoft.com/office/drawing/2014/main" id="{00000000-0008-0000-0000-000011000000}"/>
            </a:ext>
          </a:extLst>
        </xdr:cNvPr>
        <xdr:cNvSpPr txBox="1"/>
      </xdr:nvSpPr>
      <xdr:spPr>
        <a:xfrm>
          <a:off x="12245228" y="4420721"/>
          <a:ext cx="1728507" cy="1152525"/>
        </a:xfrm>
        <a:prstGeom prst="wedgeRoundRectCallout">
          <a:avLst/>
        </a:prstGeom>
        <a:solidFill>
          <a:schemeClr val="accent1">
            <a:lumMod val="50000"/>
          </a:schemeClr>
        </a:solidFill>
        <a:ln>
          <a:solidFill>
            <a:srgbClr val="18468B"/>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noAutofit/>
        </a:bodyPr>
        <a:lstStyle/>
        <a:p>
          <a:pPr algn="ctr"/>
          <a:r>
            <a:rPr lang="pl-PL" sz="1500">
              <a:solidFill>
                <a:schemeClr val="bg1"/>
              </a:solidFill>
              <a:latin typeface="Calibri Light" panose="020F0302020204030204" pitchFamily="34" charset="0"/>
            </a:rPr>
            <a:t>Copyright ©2023 IEO. </a:t>
          </a:r>
        </a:p>
        <a:p>
          <a:pPr algn="ctr"/>
          <a:r>
            <a:rPr lang="pl-PL" sz="1500">
              <a:solidFill>
                <a:schemeClr val="bg1"/>
              </a:solidFill>
              <a:latin typeface="Calibri Light" panose="020F0302020204030204" pitchFamily="34" charset="0"/>
            </a:rPr>
            <a:t>All rights reserved. </a:t>
          </a:r>
        </a:p>
      </xdr:txBody>
    </xdr:sp>
    <xdr:clientData/>
  </xdr:oneCellAnchor>
  <xdr:twoCellAnchor editAs="oneCell">
    <xdr:from>
      <xdr:col>20</xdr:col>
      <xdr:colOff>304800</xdr:colOff>
      <xdr:row>0</xdr:row>
      <xdr:rowOff>76200</xdr:rowOff>
    </xdr:from>
    <xdr:to>
      <xdr:col>22</xdr:col>
      <xdr:colOff>609600</xdr:colOff>
      <xdr:row>3</xdr:row>
      <xdr:rowOff>123775</xdr:rowOff>
    </xdr:to>
    <xdr:pic>
      <xdr:nvPicPr>
        <xdr:cNvPr id="18" name="Obraz 17">
          <a:extLst>
            <a:ext uri="{FF2B5EF4-FFF2-40B4-BE49-F238E27FC236}">
              <a16:creationId xmlns:a16="http://schemas.microsoft.com/office/drawing/2014/main" id="{00000000-0008-0000-0000-000012000000}"/>
            </a:ext>
          </a:extLst>
        </xdr:cNvPr>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5721" t="25791" r="23289" b="31242"/>
        <a:stretch/>
      </xdr:blipFill>
      <xdr:spPr bwMode="auto">
        <a:xfrm>
          <a:off x="12496800" y="76200"/>
          <a:ext cx="1524000" cy="933400"/>
        </a:xfrm>
        <a:prstGeom prst="rect">
          <a:avLst/>
        </a:prstGeom>
        <a:ln>
          <a:noFill/>
        </a:ln>
        <a:extLst>
          <a:ext uri="{53640926-AAD7-44D8-BBD7-CCE9431645EC}">
            <a14:shadowObscured xmlns:a14="http://schemas.microsoft.com/office/drawing/2010/main"/>
          </a:ext>
        </a:extLst>
      </xdr:spPr>
    </xdr:pic>
    <xdr:clientData/>
  </xdr:twoCellAnchor>
  <xdr:twoCellAnchor>
    <xdr:from>
      <xdr:col>7</xdr:col>
      <xdr:colOff>523875</xdr:colOff>
      <xdr:row>23</xdr:row>
      <xdr:rowOff>180974</xdr:rowOff>
    </xdr:from>
    <xdr:to>
      <xdr:col>18</xdr:col>
      <xdr:colOff>483382</xdr:colOff>
      <xdr:row>27</xdr:row>
      <xdr:rowOff>152399</xdr:rowOff>
    </xdr:to>
    <xdr:grpSp>
      <xdr:nvGrpSpPr>
        <xdr:cNvPr id="19" name="Grupa 18">
          <a:extLst>
            <a:ext uri="{FF2B5EF4-FFF2-40B4-BE49-F238E27FC236}">
              <a16:creationId xmlns:a16="http://schemas.microsoft.com/office/drawing/2014/main" id="{00000000-0008-0000-0000-000013000000}"/>
            </a:ext>
          </a:extLst>
        </xdr:cNvPr>
        <xdr:cNvGrpSpPr/>
      </xdr:nvGrpSpPr>
      <xdr:grpSpPr>
        <a:xfrm>
          <a:off x="4759699" y="4887445"/>
          <a:ext cx="6615801" cy="733425"/>
          <a:chOff x="6410325" y="3714750"/>
          <a:chExt cx="6493657" cy="619200"/>
        </a:xfrm>
      </xdr:grpSpPr>
      <xdr:pic>
        <xdr:nvPicPr>
          <xdr:cNvPr id="20" name="Obraz 19" descr="C:\Users\dgreda\AppData\Local\Microsoft\Windows\Temporary Internet Files\Content.IE5\CNP10KHT\document-1287618_960_720[1].png">
            <a:extLst>
              <a:ext uri="{FF2B5EF4-FFF2-40B4-BE49-F238E27FC236}">
                <a16:creationId xmlns:a16="http://schemas.microsoft.com/office/drawing/2014/main" id="{00000000-0008-0000-0000-000014000000}"/>
              </a:ext>
            </a:extLst>
          </xdr:cNvPr>
          <xdr:cNvPicPr>
            <a:picLocks noChangeAspect="1"/>
          </xdr:cNvPicPr>
        </xdr:nvPicPr>
        <xdr:blipFill rotWithShape="1">
          <a:blip xmlns:r="http://schemas.openxmlformats.org/officeDocument/2006/relationships" r:embed="rId7" cstate="print">
            <a:duotone>
              <a:schemeClr val="accent1">
                <a:shade val="45000"/>
                <a:satMod val="135000"/>
              </a:schemeClr>
              <a:prstClr val="white"/>
            </a:duotone>
            <a:extLst>
              <a:ext uri="{BEBA8EAE-BF5A-486C-A8C5-ECC9F3942E4B}">
                <a14:imgProps xmlns:a14="http://schemas.microsoft.com/office/drawing/2010/main">
                  <a14:imgLayer r:embed="rId8">
                    <a14:imgEffect>
                      <a14:backgroundRemoval t="17917" b="79306" l="26250" r="73472">
                        <a14:foregroundMark x1="55000" y1="43333" x2="55000" y2="43333"/>
                        <a14:foregroundMark x1="56944" y1="48889" x2="56944" y2="48889"/>
                        <a14:foregroundMark x1="60278" y1="55833" x2="60278" y2="55833"/>
                        <a14:foregroundMark x1="59722" y1="60833" x2="59722" y2="60833"/>
                        <a14:foregroundMark x1="60278" y1="67083" x2="60278" y2="67083"/>
                        <a14:backgroundMark x1="14861" y1="19306" x2="14861" y2="19306"/>
                        <a14:backgroundMark x1="16806" y1="17083" x2="16806" y2="17083"/>
                      </a14:backgroundRemoval>
                    </a14:imgEffect>
                  </a14:imgLayer>
                </a14:imgProps>
              </a:ext>
              <a:ext uri="{28A0092B-C50C-407E-A947-70E740481C1C}">
                <a14:useLocalDpi xmlns:a14="http://schemas.microsoft.com/office/drawing/2010/main" val="0"/>
              </a:ext>
            </a:extLst>
          </a:blip>
          <a:srcRect l="25275" t="17583" r="24176" b="14285"/>
          <a:stretch/>
        </xdr:blipFill>
        <xdr:spPr bwMode="auto">
          <a:xfrm>
            <a:off x="10506075" y="3714750"/>
            <a:ext cx="458936" cy="619200"/>
          </a:xfrm>
          <a:prstGeom prst="rect">
            <a:avLst/>
          </a:prstGeom>
          <a:noFill/>
          <a:ln>
            <a:noFill/>
          </a:ln>
          <a:extLst>
            <a:ext uri="{53640926-AAD7-44D8-BBD7-CCE9431645EC}">
              <a14:shadowObscured xmlns:a14="http://schemas.microsoft.com/office/drawing/2010/main"/>
            </a:ext>
          </a:extLst>
        </xdr:spPr>
      </xdr:pic>
      <xdr:pic>
        <xdr:nvPicPr>
          <xdr:cNvPr id="21" name="Obraz 20">
            <a:extLst>
              <a:ext uri="{FF2B5EF4-FFF2-40B4-BE49-F238E27FC236}">
                <a16:creationId xmlns:a16="http://schemas.microsoft.com/office/drawing/2014/main" id="{00000000-0008-0000-0000-000015000000}"/>
              </a:ext>
            </a:extLst>
          </xdr:cNvPr>
          <xdr:cNvPicPr/>
        </xdr:nvPicPr>
        <xdr:blipFill rotWithShape="1">
          <a:blip xmlns:r="http://schemas.openxmlformats.org/officeDocument/2006/relationships" r:embed="rId9" cstate="print">
            <a:lum bright="70000" contrast="-70000"/>
            <a:extLst>
              <a:ext uri="{BEBA8EAE-BF5A-486C-A8C5-ECC9F3942E4B}">
                <a14:imgProps xmlns:a14="http://schemas.microsoft.com/office/drawing/2010/main">
                  <a14:imgLayer r:embed="rId10">
                    <a14:imgEffect>
                      <a14:backgroundRemoval t="5343" b="19278" l="5776" r="19567"/>
                    </a14:imgEffect>
                    <a14:imgEffect>
                      <a14:colorTemperature colorTemp="11200"/>
                    </a14:imgEffect>
                  </a14:imgLayer>
                </a14:imgProps>
              </a:ext>
              <a:ext uri="{28A0092B-C50C-407E-A947-70E740481C1C}">
                <a14:useLocalDpi xmlns:a14="http://schemas.microsoft.com/office/drawing/2010/main" val="0"/>
              </a:ext>
            </a:extLst>
          </a:blip>
          <a:srcRect l="5213" t="5095" r="80213" b="80451"/>
          <a:stretch/>
        </xdr:blipFill>
        <xdr:spPr bwMode="auto">
          <a:xfrm>
            <a:off x="6410325" y="3714750"/>
            <a:ext cx="624840" cy="619125"/>
          </a:xfrm>
          <a:prstGeom prst="rect">
            <a:avLst/>
          </a:prstGeom>
          <a:ln>
            <a:noFill/>
          </a:ln>
          <a:extLst>
            <a:ext uri="{53640926-AAD7-44D8-BBD7-CCE9431645EC}">
              <a14:shadowObscured xmlns:a14="http://schemas.microsoft.com/office/drawing/2010/main"/>
            </a:ext>
          </a:extLst>
        </xdr:spPr>
      </xdr:pic>
      <xdr:pic>
        <xdr:nvPicPr>
          <xdr:cNvPr id="22" name="Obraz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11" cstate="print">
            <a:lum bright="70000" contrast="-70000"/>
            <a:extLst>
              <a:ext uri="{BEBA8EAE-BF5A-486C-A8C5-ECC9F3942E4B}">
                <a14:imgProps xmlns:a14="http://schemas.microsoft.com/office/drawing/2010/main">
                  <a14:imgLayer r:embed="rId12">
                    <a14:imgEffect>
                      <a14:backgroundRemoval t="10036" b="22691" l="78618" r="87636"/>
                    </a14:imgEffect>
                  </a14:imgLayer>
                </a14:imgProps>
              </a:ext>
              <a:ext uri="{28A0092B-C50C-407E-A947-70E740481C1C}">
                <a14:useLocalDpi xmlns:a14="http://schemas.microsoft.com/office/drawing/2010/main" val="0"/>
              </a:ext>
            </a:extLst>
          </a:blip>
          <a:srcRect l="78401" t="9904" r="11694" b="77333"/>
          <a:stretch/>
        </xdr:blipFill>
        <xdr:spPr bwMode="auto">
          <a:xfrm>
            <a:off x="8548369" y="3714750"/>
            <a:ext cx="479880" cy="619200"/>
          </a:xfrm>
          <a:prstGeom prst="rect">
            <a:avLst/>
          </a:prstGeom>
          <a:ln>
            <a:noFill/>
          </a:ln>
          <a:extLst>
            <a:ext uri="{53640926-AAD7-44D8-BBD7-CCE9431645EC}">
              <a14:shadowObscured xmlns:a14="http://schemas.microsoft.com/office/drawing/2010/main"/>
            </a:ext>
          </a:extLst>
        </xdr:spPr>
      </xdr:pic>
      <xdr:pic>
        <xdr:nvPicPr>
          <xdr:cNvPr id="23" name="Obraz 22">
            <a:extLst>
              <a:ext uri="{FF2B5EF4-FFF2-40B4-BE49-F238E27FC236}">
                <a16:creationId xmlns:a16="http://schemas.microsoft.com/office/drawing/2014/main" id="{00000000-0008-0000-0000-000017000000}"/>
              </a:ext>
            </a:extLst>
          </xdr:cNvPr>
          <xdr:cNvPicPr>
            <a:picLocks noChangeAspect="1"/>
          </xdr:cNvPicPr>
        </xdr:nvPicPr>
        <xdr:blipFill rotWithShape="1">
          <a:blip xmlns:r="http://schemas.openxmlformats.org/officeDocument/2006/relationships" r:embed="rId13" cstate="print">
            <a:lum bright="70000" contrast="-70000"/>
            <a:extLst>
              <a:ext uri="{BEBA8EAE-BF5A-486C-A8C5-ECC9F3942E4B}">
                <a14:imgProps xmlns:a14="http://schemas.microsoft.com/office/drawing/2010/main">
                  <a14:imgLayer r:embed="rId14">
                    <a14:imgEffect>
                      <a14:backgroundRemoval t="81011" b="94007" l="31986" r="43105">
                        <a14:foregroundMark x1="35451" y1="92274" x2="35451" y2="92274"/>
                        <a14:foregroundMark x1="37329" y1="91264" x2="37329" y2="91264"/>
                        <a14:foregroundMark x1="37256" y1="86931" x2="37256" y2="86931"/>
                        <a14:foregroundMark x1="37256" y1="84549" x2="37256" y2="84549"/>
                        <a14:foregroundMark x1="36173" y1="82744" x2="36173" y2="82744"/>
                      </a14:backgroundRemoval>
                    </a14:imgEffect>
                    <a14:imgEffect>
                      <a14:colorTemperature colorTemp="11200"/>
                    </a14:imgEffect>
                  </a14:imgLayer>
                </a14:imgProps>
              </a:ext>
              <a:ext uri="{28A0092B-C50C-407E-A947-70E740481C1C}">
                <a14:useLocalDpi xmlns:a14="http://schemas.microsoft.com/office/drawing/2010/main" val="0"/>
              </a:ext>
            </a:extLst>
          </a:blip>
          <a:srcRect l="31822" t="80819" r="56844" b="6016"/>
          <a:stretch/>
        </xdr:blipFill>
        <xdr:spPr bwMode="auto">
          <a:xfrm>
            <a:off x="12370435" y="3714750"/>
            <a:ext cx="533547" cy="619200"/>
          </a:xfrm>
          <a:prstGeom prst="rect">
            <a:avLst/>
          </a:prstGeom>
          <a:ln>
            <a:noFill/>
          </a:ln>
          <a:extLst>
            <a:ext uri="{53640926-AAD7-44D8-BBD7-CCE9431645EC}">
              <a14:shadowObscured xmlns:a14="http://schemas.microsoft.com/office/drawing/2010/main"/>
            </a:ext>
          </a:extLst>
        </xdr:spPr>
      </xdr:pic>
    </xdr:grpSp>
    <xdr:clientData/>
  </xdr:twoCellAnchor>
  <xdr:twoCellAnchor>
    <xdr:from>
      <xdr:col>7</xdr:col>
      <xdr:colOff>180976</xdr:colOff>
      <xdr:row>9</xdr:row>
      <xdr:rowOff>85725</xdr:rowOff>
    </xdr:from>
    <xdr:to>
      <xdr:col>19</xdr:col>
      <xdr:colOff>419100</xdr:colOff>
      <xdr:row>24</xdr:row>
      <xdr:rowOff>133349</xdr:rowOff>
    </xdr:to>
    <xdr:graphicFrame macro="">
      <xdr:nvGraphicFramePr>
        <xdr:cNvPr id="24" name="Diagram 23">
          <a:extLst>
            <a:ext uri="{FF2B5EF4-FFF2-40B4-BE49-F238E27FC236}">
              <a16:creationId xmlns:a16="http://schemas.microsoft.com/office/drawing/2014/main" id="{00000000-0008-0000-0000-000018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5" r:lo="rId16" r:qs="rId17" r:cs="rId18"/>
        </a:graphicData>
      </a:graphic>
    </xdr:graphicFrame>
    <xdr:clientData/>
  </xdr:twoCellAnchor>
  <xdr:twoCellAnchor>
    <xdr:from>
      <xdr:col>0</xdr:col>
      <xdr:colOff>22412</xdr:colOff>
      <xdr:row>4</xdr:row>
      <xdr:rowOff>44823</xdr:rowOff>
    </xdr:from>
    <xdr:to>
      <xdr:col>22</xdr:col>
      <xdr:colOff>728382</xdr:colOff>
      <xdr:row>9</xdr:row>
      <xdr:rowOff>89647</xdr:rowOff>
    </xdr:to>
    <xdr:sp macro="" textlink="">
      <xdr:nvSpPr>
        <xdr:cNvPr id="25" name="Prostokąt 24">
          <a:extLst>
            <a:ext uri="{FF2B5EF4-FFF2-40B4-BE49-F238E27FC236}">
              <a16:creationId xmlns:a16="http://schemas.microsoft.com/office/drawing/2014/main" id="{AFB546E8-07DC-473B-86E3-A4C774825330}"/>
            </a:ext>
          </a:extLst>
        </xdr:cNvPr>
        <xdr:cNvSpPr/>
      </xdr:nvSpPr>
      <xdr:spPr>
        <a:xfrm>
          <a:off x="22412" y="1131794"/>
          <a:ext cx="14018558" cy="997324"/>
        </a:xfrm>
        <a:prstGeom prst="rect">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l-PL" sz="4400" b="1"/>
            <a:t>DEMO VERSION</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0.90995</cdr:x>
      <cdr:y>0</cdr:y>
    </cdr:from>
    <cdr:to>
      <cdr:x>1</cdr:x>
      <cdr:y>0.09973</cdr:y>
    </cdr:to>
    <cdr:pic>
      <cdr:nvPicPr>
        <cdr:cNvPr id="2" name="Obraz 1">
          <a:extLst xmlns:a="http://schemas.openxmlformats.org/drawingml/2006/main">
            <a:ext uri="{FF2B5EF4-FFF2-40B4-BE49-F238E27FC236}">
              <a16:creationId xmlns:a16="http://schemas.microsoft.com/office/drawing/2014/main" id="{10F87184-548B-4F1E-BE8C-92D43EF6CA4A}"/>
            </a:ext>
          </a:extLst>
        </cdr:cNvPr>
        <cdr:cNvPicPr/>
      </cdr:nvPicPr>
      <cdr:blipFill rotWithShape="1">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l="5128" t="25791" r="4167" b="31242"/>
        <a:stretch xmlns:a="http://schemas.openxmlformats.org/drawingml/2006/main"/>
      </cdr:blipFill>
      <cdr:spPr bwMode="auto">
        <a:xfrm xmlns:a="http://schemas.openxmlformats.org/drawingml/2006/main">
          <a:off x="13199875" y="0"/>
          <a:ext cx="1306286" cy="446481"/>
        </a:xfrm>
        <a:prstGeom xmlns:a="http://schemas.openxmlformats.org/drawingml/2006/main" prst="rect">
          <a:avLst/>
        </a:prstGeom>
        <a:ln xmlns:a="http://schemas.openxmlformats.org/drawingml/2006/main">
          <a:noFill/>
        </a:ln>
        <a:extLst xmlns:a="http://schemas.openxmlformats.org/drawingml/2006/main">
          <a:ext uri="{53640926-AAD7-44D8-BBD7-CCE9431645EC}">
            <a14:shadowObscured xmlns:a14="http://schemas.microsoft.com/office/drawing/2010/main"/>
          </a:ext>
        </a:extLst>
      </cdr:spPr>
    </cdr:pic>
  </cdr:relSizeAnchor>
</c:userShapes>
</file>

<file path=xl/drawings/drawing11.xml><?xml version="1.0" encoding="utf-8"?>
<c:userShapes xmlns:c="http://schemas.openxmlformats.org/drawingml/2006/chart">
  <cdr:relSizeAnchor xmlns:cdr="http://schemas.openxmlformats.org/drawingml/2006/chartDrawing">
    <cdr:from>
      <cdr:x>0.8696</cdr:x>
      <cdr:y>0</cdr:y>
    </cdr:from>
    <cdr:to>
      <cdr:x>1</cdr:x>
      <cdr:y>0.09108</cdr:y>
    </cdr:to>
    <cdr:pic>
      <cdr:nvPicPr>
        <cdr:cNvPr id="2" name="Obraz 1">
          <a:extLst xmlns:a="http://schemas.openxmlformats.org/drawingml/2006/main">
            <a:ext uri="{FF2B5EF4-FFF2-40B4-BE49-F238E27FC236}">
              <a16:creationId xmlns:a16="http://schemas.microsoft.com/office/drawing/2014/main" id="{CF9B2EF8-8AA1-4BEF-B86A-E00C3CC9D8B7}"/>
            </a:ext>
          </a:extLst>
        </cdr:cNvPr>
        <cdr:cNvPicPr/>
      </cdr:nvPicPr>
      <cdr:blipFill rotWithShape="1">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l="5128" t="25791" r="4167" b="31242"/>
        <a:stretch xmlns:a="http://schemas.openxmlformats.org/drawingml/2006/main"/>
      </cdr:blipFill>
      <cdr:spPr bwMode="auto">
        <a:xfrm xmlns:a="http://schemas.openxmlformats.org/drawingml/2006/main">
          <a:off x="12354048" y="0"/>
          <a:ext cx="1852587" cy="632620"/>
        </a:xfrm>
        <a:prstGeom xmlns:a="http://schemas.openxmlformats.org/drawingml/2006/main" prst="rect">
          <a:avLst/>
        </a:prstGeom>
        <a:ln xmlns:a="http://schemas.openxmlformats.org/drawingml/2006/main">
          <a:noFill/>
        </a:ln>
        <a:extLst xmlns:a="http://schemas.openxmlformats.org/drawingml/2006/main">
          <a:ext uri="{53640926-AAD7-44D8-BBD7-CCE9431645EC}">
            <a14:shadowObscured xmlns:a14="http://schemas.microsoft.com/office/drawing/2010/main"/>
          </a:ext>
        </a:extLst>
      </cdr:spPr>
    </cdr:pic>
  </cdr:relSizeAnchor>
</c:userShapes>
</file>

<file path=xl/drawings/drawing12.xml><?xml version="1.0" encoding="utf-8"?>
<xdr:wsDr xmlns:xdr="http://schemas.openxmlformats.org/drawingml/2006/spreadsheetDrawing" xmlns:a="http://schemas.openxmlformats.org/drawingml/2006/main">
  <xdr:twoCellAnchor editAs="oneCell">
    <xdr:from>
      <xdr:col>17</xdr:col>
      <xdr:colOff>356106</xdr:colOff>
      <xdr:row>0</xdr:row>
      <xdr:rowOff>121462</xdr:rowOff>
    </xdr:from>
    <xdr:to>
      <xdr:col>19</xdr:col>
      <xdr:colOff>100661</xdr:colOff>
      <xdr:row>3</xdr:row>
      <xdr:rowOff>60799</xdr:rowOff>
    </xdr:to>
    <xdr:pic>
      <xdr:nvPicPr>
        <xdr:cNvPr id="14" name="Obraz 13">
          <a:extLst>
            <a:ext uri="{FF2B5EF4-FFF2-40B4-BE49-F238E27FC236}">
              <a16:creationId xmlns:a16="http://schemas.microsoft.com/office/drawing/2014/main" id="{00000000-0008-0000-0400-00000E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129" t="25791" r="22460" b="31242"/>
        <a:stretch/>
      </xdr:blipFill>
      <xdr:spPr bwMode="auto">
        <a:xfrm>
          <a:off x="18215481" y="121462"/>
          <a:ext cx="2168019" cy="940544"/>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293548</xdr:colOff>
      <xdr:row>17</xdr:row>
      <xdr:rowOff>55511</xdr:rowOff>
    </xdr:from>
    <xdr:to>
      <xdr:col>8</xdr:col>
      <xdr:colOff>619124</xdr:colOff>
      <xdr:row>32</xdr:row>
      <xdr:rowOff>85725</xdr:rowOff>
    </xdr:to>
    <xdr:graphicFrame macro="">
      <xdr:nvGraphicFramePr>
        <xdr:cNvPr id="4" name="Wykres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666750</xdr:colOff>
      <xdr:row>17</xdr:row>
      <xdr:rowOff>49024</xdr:rowOff>
    </xdr:from>
    <xdr:to>
      <xdr:col>18</xdr:col>
      <xdr:colOff>56029</xdr:colOff>
      <xdr:row>32</xdr:row>
      <xdr:rowOff>57708</xdr:rowOff>
    </xdr:to>
    <xdr:graphicFrame macro="">
      <xdr:nvGraphicFramePr>
        <xdr:cNvPr id="13" name="Wykres 12">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619125</xdr:colOff>
      <xdr:row>32</xdr:row>
      <xdr:rowOff>303772</xdr:rowOff>
    </xdr:from>
    <xdr:to>
      <xdr:col>18</xdr:col>
      <xdr:colOff>114640</xdr:colOff>
      <xdr:row>52</xdr:row>
      <xdr:rowOff>24491</xdr:rowOff>
    </xdr:to>
    <xdr:graphicFrame macro="">
      <xdr:nvGraphicFramePr>
        <xdr:cNvPr id="18" name="Wykres 17">
          <a:extLst>
            <a:ext uri="{FF2B5EF4-FFF2-40B4-BE49-F238E27FC236}">
              <a16:creationId xmlns:a16="http://schemas.microsoft.com/office/drawing/2014/main" id="{00000000-0008-0000-04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190499</xdr:colOff>
      <xdr:row>33</xdr:row>
      <xdr:rowOff>62234</xdr:rowOff>
    </xdr:from>
    <xdr:to>
      <xdr:col>8</xdr:col>
      <xdr:colOff>869155</xdr:colOff>
      <xdr:row>51</xdr:row>
      <xdr:rowOff>156083</xdr:rowOff>
    </xdr:to>
    <xdr:graphicFrame macro="">
      <xdr:nvGraphicFramePr>
        <xdr:cNvPr id="19" name="Wykres 18">
          <a:extLst>
            <a:ext uri="{FF2B5EF4-FFF2-40B4-BE49-F238E27FC236}">
              <a16:creationId xmlns:a16="http://schemas.microsoft.com/office/drawing/2014/main" id="{00000000-0008-0000-0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581026</xdr:colOff>
      <xdr:row>156</xdr:row>
      <xdr:rowOff>0</xdr:rowOff>
    </xdr:from>
    <xdr:to>
      <xdr:col>19</xdr:col>
      <xdr:colOff>257176</xdr:colOff>
      <xdr:row>178</xdr:row>
      <xdr:rowOff>13608</xdr:rowOff>
    </xdr:to>
    <xdr:graphicFrame macro="">
      <xdr:nvGraphicFramePr>
        <xdr:cNvPr id="7" name="Wykres 6">
          <a:extLst>
            <a:ext uri="{FF2B5EF4-FFF2-40B4-BE49-F238E27FC236}">
              <a16:creationId xmlns:a16="http://schemas.microsoft.com/office/drawing/2014/main" id="{00000000-0008-0000-0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345281</xdr:colOff>
      <xdr:row>155</xdr:row>
      <xdr:rowOff>134890</xdr:rowOff>
    </xdr:from>
    <xdr:to>
      <xdr:col>8</xdr:col>
      <xdr:colOff>390525</xdr:colOff>
      <xdr:row>178</xdr:row>
      <xdr:rowOff>28574</xdr:rowOff>
    </xdr:to>
    <xdr:graphicFrame macro="">
      <xdr:nvGraphicFramePr>
        <xdr:cNvPr id="20" name="Wykres 19">
          <a:extLst>
            <a:ext uri="{FF2B5EF4-FFF2-40B4-BE49-F238E27FC236}">
              <a16:creationId xmlns:a16="http://schemas.microsoft.com/office/drawing/2014/main" id="{00000000-0008-0000-0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300036</xdr:colOff>
      <xdr:row>109</xdr:row>
      <xdr:rowOff>414337</xdr:rowOff>
    </xdr:from>
    <xdr:to>
      <xdr:col>19</xdr:col>
      <xdr:colOff>80961</xdr:colOff>
      <xdr:row>127</xdr:row>
      <xdr:rowOff>150019</xdr:rowOff>
    </xdr:to>
    <xdr:graphicFrame macro="">
      <xdr:nvGraphicFramePr>
        <xdr:cNvPr id="11" name="Wykres 10">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1141641</xdr:colOff>
      <xdr:row>85</xdr:row>
      <xdr:rowOff>68036</xdr:rowOff>
    </xdr:from>
    <xdr:to>
      <xdr:col>14</xdr:col>
      <xdr:colOff>68036</xdr:colOff>
      <xdr:row>107</xdr:row>
      <xdr:rowOff>163286</xdr:rowOff>
    </xdr:to>
    <xdr:graphicFrame macro="">
      <xdr:nvGraphicFramePr>
        <xdr:cNvPr id="3" name="Wykres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612321</xdr:colOff>
      <xdr:row>71</xdr:row>
      <xdr:rowOff>98772</xdr:rowOff>
    </xdr:from>
    <xdr:to>
      <xdr:col>16</xdr:col>
      <xdr:colOff>469448</xdr:colOff>
      <xdr:row>74</xdr:row>
      <xdr:rowOff>2806474</xdr:rowOff>
    </xdr:to>
    <xdr:graphicFrame macro="">
      <xdr:nvGraphicFramePr>
        <xdr:cNvPr id="2" name="Wykres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0</xdr:colOff>
      <xdr:row>191</xdr:row>
      <xdr:rowOff>0</xdr:rowOff>
    </xdr:from>
    <xdr:to>
      <xdr:col>13</xdr:col>
      <xdr:colOff>1047750</xdr:colOff>
      <xdr:row>213</xdr:row>
      <xdr:rowOff>95250</xdr:rowOff>
    </xdr:to>
    <xdr:graphicFrame macro="">
      <xdr:nvGraphicFramePr>
        <xdr:cNvPr id="16" name="Wykres 15">
          <a:extLst>
            <a:ext uri="{FF2B5EF4-FFF2-40B4-BE49-F238E27FC236}">
              <a16:creationId xmlns:a16="http://schemas.microsoft.com/office/drawing/2014/main"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1224642</xdr:colOff>
      <xdr:row>220</xdr:row>
      <xdr:rowOff>0</xdr:rowOff>
    </xdr:from>
    <xdr:to>
      <xdr:col>14</xdr:col>
      <xdr:colOff>1211034</xdr:colOff>
      <xdr:row>247</xdr:row>
      <xdr:rowOff>122464</xdr:rowOff>
    </xdr:to>
    <xdr:graphicFrame macro="">
      <xdr:nvGraphicFramePr>
        <xdr:cNvPr id="5" name="Wykres 4">
          <a:extLst>
            <a:ext uri="{FF2B5EF4-FFF2-40B4-BE49-F238E27FC236}">
              <a16:creationId xmlns:a16="http://schemas.microsoft.com/office/drawing/2014/main" id="{AE81310F-CD84-40D5-888E-E0C441A3B6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693964</xdr:colOff>
      <xdr:row>8</xdr:row>
      <xdr:rowOff>299358</xdr:rowOff>
    </xdr:from>
    <xdr:to>
      <xdr:col>6</xdr:col>
      <xdr:colOff>993321</xdr:colOff>
      <xdr:row>12</xdr:row>
      <xdr:rowOff>40822</xdr:rowOff>
    </xdr:to>
    <xdr:sp macro="" textlink="">
      <xdr:nvSpPr>
        <xdr:cNvPr id="6" name="Prostokąt 5">
          <a:extLst>
            <a:ext uri="{FF2B5EF4-FFF2-40B4-BE49-F238E27FC236}">
              <a16:creationId xmlns:a16="http://schemas.microsoft.com/office/drawing/2014/main" id="{A963D7DB-A8A5-4598-ACB9-FACAD885A2CE}"/>
            </a:ext>
          </a:extLst>
        </xdr:cNvPr>
        <xdr:cNvSpPr/>
      </xdr:nvSpPr>
      <xdr:spPr>
        <a:xfrm>
          <a:off x="693964" y="2299608"/>
          <a:ext cx="7143750" cy="1714500"/>
        </a:xfrm>
        <a:prstGeom prst="rect">
          <a:avLst/>
        </a:prstGeom>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ctr"/>
        <a:lstStyle/>
        <a:p>
          <a:pPr algn="ctr"/>
          <a:r>
            <a:rPr lang="pl-PL" sz="2000" b="1"/>
            <a:t>DEMO</a:t>
          </a:r>
        </a:p>
      </xdr:txBody>
    </xdr:sp>
    <xdr:clientData/>
  </xdr:twoCellAnchor>
</xdr:wsDr>
</file>

<file path=xl/drawings/drawing13.xml><?xml version="1.0" encoding="utf-8"?>
<c:userShapes xmlns:c="http://schemas.openxmlformats.org/drawingml/2006/chart">
  <cdr:relSizeAnchor xmlns:cdr="http://schemas.openxmlformats.org/drawingml/2006/chartDrawing">
    <cdr:from>
      <cdr:x>0.8644</cdr:x>
      <cdr:y>0.00801</cdr:y>
    </cdr:from>
    <cdr:to>
      <cdr:x>1</cdr:x>
      <cdr:y>0.13661</cdr:y>
    </cdr:to>
    <cdr:pic>
      <cdr:nvPicPr>
        <cdr:cNvPr id="2" name="Obraz 1">
          <a:extLst xmlns:a="http://schemas.openxmlformats.org/drawingml/2006/main">
            <a:ext uri="{FF2B5EF4-FFF2-40B4-BE49-F238E27FC236}">
              <a16:creationId xmlns:a16="http://schemas.microsoft.com/office/drawing/2014/main" id="{44F8CF77-533C-4191-A00B-54CC4FEBF493}"/>
            </a:ext>
          </a:extLst>
        </cdr:cNvPr>
        <cdr:cNvPicPr/>
      </cdr:nvPicPr>
      <cdr:blipFill rotWithShape="1">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l="5128" t="25791" r="4167" b="31242"/>
        <a:stretch xmlns:a="http://schemas.openxmlformats.org/drawingml/2006/main"/>
      </cdr:blipFill>
      <cdr:spPr bwMode="auto">
        <a:xfrm xmlns:a="http://schemas.openxmlformats.org/drawingml/2006/main">
          <a:off x="6668887" y="25239"/>
          <a:ext cx="1046126" cy="405025"/>
        </a:xfrm>
        <a:prstGeom xmlns:a="http://schemas.openxmlformats.org/drawingml/2006/main" prst="rect">
          <a:avLst/>
        </a:prstGeom>
        <a:ln xmlns:a="http://schemas.openxmlformats.org/drawingml/2006/main">
          <a:noFill/>
        </a:ln>
        <a:extLst xmlns:a="http://schemas.openxmlformats.org/drawingml/2006/main">
          <a:ext uri="{53640926-AAD7-44D8-BBD7-CCE9431645EC}">
            <a14:shadowObscured xmlns:a14="http://schemas.microsoft.com/office/drawing/2010/main"/>
          </a:ext>
        </a:extLst>
      </cdr:spPr>
    </cdr:pic>
  </cdr:relSizeAnchor>
</c:userShapes>
</file>

<file path=xl/drawings/drawing14.xml><?xml version="1.0" encoding="utf-8"?>
<c:userShapes xmlns:c="http://schemas.openxmlformats.org/drawingml/2006/chart">
  <cdr:relSizeAnchor xmlns:cdr="http://schemas.openxmlformats.org/drawingml/2006/chartDrawing">
    <cdr:from>
      <cdr:x>0.85103</cdr:x>
      <cdr:y>0</cdr:y>
    </cdr:from>
    <cdr:to>
      <cdr:x>1</cdr:x>
      <cdr:y>0.13418</cdr:y>
    </cdr:to>
    <cdr:pic>
      <cdr:nvPicPr>
        <cdr:cNvPr id="2" name="Obraz 1">
          <a:extLst xmlns:a="http://schemas.openxmlformats.org/drawingml/2006/main">
            <a:ext uri="{FF2B5EF4-FFF2-40B4-BE49-F238E27FC236}">
              <a16:creationId xmlns:a16="http://schemas.microsoft.com/office/drawing/2014/main" id="{0CF39610-763D-4D81-9386-7F5BB91F8BBF}"/>
            </a:ext>
          </a:extLst>
        </cdr:cNvPr>
        <cdr:cNvPicPr/>
      </cdr:nvPicPr>
      <cdr:blipFill rotWithShape="1">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l="5128" t="25791" r="4167" b="31242"/>
        <a:stretch xmlns:a="http://schemas.openxmlformats.org/drawingml/2006/main"/>
      </cdr:blipFill>
      <cdr:spPr bwMode="auto">
        <a:xfrm xmlns:a="http://schemas.openxmlformats.org/drawingml/2006/main">
          <a:off x="5976180" y="0"/>
          <a:ext cx="1046126" cy="405025"/>
        </a:xfrm>
        <a:prstGeom xmlns:a="http://schemas.openxmlformats.org/drawingml/2006/main" prst="rect">
          <a:avLst/>
        </a:prstGeom>
        <a:ln xmlns:a="http://schemas.openxmlformats.org/drawingml/2006/main">
          <a:noFill/>
        </a:ln>
        <a:extLst xmlns:a="http://schemas.openxmlformats.org/drawingml/2006/main">
          <a:ext uri="{53640926-AAD7-44D8-BBD7-CCE9431645EC}">
            <a14:shadowObscured xmlns:a14="http://schemas.microsoft.com/office/drawing/2010/main"/>
          </a:ext>
        </a:extLst>
      </cdr:spPr>
    </cdr:pic>
  </cdr:relSizeAnchor>
</c:userShapes>
</file>

<file path=xl/drawings/drawing15.xml><?xml version="1.0" encoding="utf-8"?>
<c:userShapes xmlns:c="http://schemas.openxmlformats.org/drawingml/2006/chart">
  <cdr:relSizeAnchor xmlns:cdr="http://schemas.openxmlformats.org/drawingml/2006/chartDrawing">
    <cdr:from>
      <cdr:x>0.85147</cdr:x>
      <cdr:y>0</cdr:y>
    </cdr:from>
    <cdr:to>
      <cdr:x>1</cdr:x>
      <cdr:y>0.11212</cdr:y>
    </cdr:to>
    <cdr:pic>
      <cdr:nvPicPr>
        <cdr:cNvPr id="2" name="Obraz 1">
          <a:extLst xmlns:a="http://schemas.openxmlformats.org/drawingml/2006/main">
            <a:ext uri="{FF2B5EF4-FFF2-40B4-BE49-F238E27FC236}">
              <a16:creationId xmlns:a16="http://schemas.microsoft.com/office/drawing/2014/main" id="{89321B89-CE6D-4982-887E-E14DA85F3F2B}"/>
            </a:ext>
          </a:extLst>
        </cdr:cNvPr>
        <cdr:cNvPicPr/>
      </cdr:nvPicPr>
      <cdr:blipFill rotWithShape="1">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l="5128" t="25791" r="4167" b="31242"/>
        <a:stretch xmlns:a="http://schemas.openxmlformats.org/drawingml/2006/main"/>
      </cdr:blipFill>
      <cdr:spPr bwMode="auto">
        <a:xfrm xmlns:a="http://schemas.openxmlformats.org/drawingml/2006/main">
          <a:off x="5997192" y="0"/>
          <a:ext cx="1046126" cy="405025"/>
        </a:xfrm>
        <a:prstGeom xmlns:a="http://schemas.openxmlformats.org/drawingml/2006/main" prst="rect">
          <a:avLst/>
        </a:prstGeom>
        <a:ln xmlns:a="http://schemas.openxmlformats.org/drawingml/2006/main">
          <a:noFill/>
        </a:ln>
        <a:extLst xmlns:a="http://schemas.openxmlformats.org/drawingml/2006/main">
          <a:ext uri="{53640926-AAD7-44D8-BBD7-CCE9431645EC}">
            <a14:shadowObscured xmlns:a14="http://schemas.microsoft.com/office/drawing/2010/main"/>
          </a:ext>
        </a:extLst>
      </cdr:spPr>
    </cdr:pic>
  </cdr:relSizeAnchor>
</c:userShapes>
</file>

<file path=xl/drawings/drawing16.xml><?xml version="1.0" encoding="utf-8"?>
<c:userShapes xmlns:c="http://schemas.openxmlformats.org/drawingml/2006/chart">
  <cdr:relSizeAnchor xmlns:cdr="http://schemas.openxmlformats.org/drawingml/2006/chartDrawing">
    <cdr:from>
      <cdr:x>0.87157</cdr:x>
      <cdr:y>0</cdr:y>
    </cdr:from>
    <cdr:to>
      <cdr:x>1</cdr:x>
      <cdr:y>0.10811</cdr:y>
    </cdr:to>
    <cdr:pic>
      <cdr:nvPicPr>
        <cdr:cNvPr id="2" name="Obraz 1">
          <a:extLst xmlns:a="http://schemas.openxmlformats.org/drawingml/2006/main">
            <a:ext uri="{FF2B5EF4-FFF2-40B4-BE49-F238E27FC236}">
              <a16:creationId xmlns:a16="http://schemas.microsoft.com/office/drawing/2014/main" id="{19836F0A-D7EE-4A89-B613-4F6825398A8A}"/>
            </a:ext>
          </a:extLst>
        </cdr:cNvPr>
        <cdr:cNvPicPr/>
      </cdr:nvPicPr>
      <cdr:blipFill rotWithShape="1">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l="5128" t="25791" r="4167" b="31242"/>
        <a:stretch xmlns:a="http://schemas.openxmlformats.org/drawingml/2006/main"/>
      </cdr:blipFill>
      <cdr:spPr bwMode="auto">
        <a:xfrm xmlns:a="http://schemas.openxmlformats.org/drawingml/2006/main">
          <a:off x="6817265" y="0"/>
          <a:ext cx="1004556" cy="420470"/>
        </a:xfrm>
        <a:prstGeom xmlns:a="http://schemas.openxmlformats.org/drawingml/2006/main" prst="rect">
          <a:avLst/>
        </a:prstGeom>
        <a:ln xmlns:a="http://schemas.openxmlformats.org/drawingml/2006/main">
          <a:noFill/>
        </a:ln>
        <a:extLst xmlns:a="http://schemas.openxmlformats.org/drawingml/2006/main">
          <a:ext uri="{53640926-AAD7-44D8-BBD7-CCE9431645EC}">
            <a14:shadowObscured xmlns:a14="http://schemas.microsoft.com/office/drawing/2010/main"/>
          </a:ext>
        </a:extLst>
      </cdr:spPr>
    </cdr:pic>
  </cdr:relSizeAnchor>
  <cdr:relSizeAnchor xmlns:cdr="http://schemas.openxmlformats.org/drawingml/2006/chartDrawing">
    <cdr:from>
      <cdr:x>0.87157</cdr:x>
      <cdr:y>0</cdr:y>
    </cdr:from>
    <cdr:to>
      <cdr:x>1</cdr:x>
      <cdr:y>0.10811</cdr:y>
    </cdr:to>
    <cdr:pic>
      <cdr:nvPicPr>
        <cdr:cNvPr id="3" name="Obraz 1">
          <a:extLst xmlns:a="http://schemas.openxmlformats.org/drawingml/2006/main">
            <a:ext uri="{FF2B5EF4-FFF2-40B4-BE49-F238E27FC236}">
              <a16:creationId xmlns:a16="http://schemas.microsoft.com/office/drawing/2014/main" id="{9DD6FF29-4328-488F-A1A3-6E311700DF48}"/>
            </a:ext>
          </a:extLst>
        </cdr:cNvPr>
        <cdr:cNvPicPr/>
      </cdr:nvPicPr>
      <cdr:blipFill rotWithShape="1">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l="5128" t="25791" r="4167" b="31242"/>
        <a:stretch xmlns:a="http://schemas.openxmlformats.org/drawingml/2006/main"/>
      </cdr:blipFill>
      <cdr:spPr bwMode="auto">
        <a:xfrm xmlns:a="http://schemas.openxmlformats.org/drawingml/2006/main">
          <a:off x="6817265" y="0"/>
          <a:ext cx="1004556" cy="420470"/>
        </a:xfrm>
        <a:prstGeom xmlns:a="http://schemas.openxmlformats.org/drawingml/2006/main" prst="rect">
          <a:avLst/>
        </a:prstGeom>
        <a:ln xmlns:a="http://schemas.openxmlformats.org/drawingml/2006/main">
          <a:noFill/>
        </a:ln>
        <a:extLst xmlns:a="http://schemas.openxmlformats.org/drawingml/2006/main">
          <a:ext uri="{53640926-AAD7-44D8-BBD7-CCE9431645EC}">
            <a14:shadowObscured xmlns:a14="http://schemas.microsoft.com/office/drawing/2010/main"/>
          </a:ext>
        </a:extLst>
      </cdr:spPr>
    </cdr:pic>
  </cdr:relSizeAnchor>
</c:userShapes>
</file>

<file path=xl/drawings/drawing17.xml><?xml version="1.0" encoding="utf-8"?>
<c:userShapes xmlns:c="http://schemas.openxmlformats.org/drawingml/2006/chart">
  <cdr:relSizeAnchor xmlns:cdr="http://schemas.openxmlformats.org/drawingml/2006/chartDrawing">
    <cdr:from>
      <cdr:x>0.89068</cdr:x>
      <cdr:y>0.0064</cdr:y>
    </cdr:from>
    <cdr:to>
      <cdr:x>1</cdr:x>
      <cdr:y>0.08799</cdr:y>
    </cdr:to>
    <cdr:pic>
      <cdr:nvPicPr>
        <cdr:cNvPr id="2" name="Obraz 1">
          <a:extLst xmlns:a="http://schemas.openxmlformats.org/drawingml/2006/main">
            <a:ext uri="{FF2B5EF4-FFF2-40B4-BE49-F238E27FC236}">
              <a16:creationId xmlns:a16="http://schemas.microsoft.com/office/drawing/2014/main" id="{6DA58441-1A90-4E4D-AAA1-B8DC14581500}"/>
            </a:ext>
          </a:extLst>
        </cdr:cNvPr>
        <cdr:cNvPicPr/>
      </cdr:nvPicPr>
      <cdr:blipFill rotWithShape="1">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l="5128" t="25791" r="4167" b="31242"/>
        <a:stretch xmlns:a="http://schemas.openxmlformats.org/drawingml/2006/main"/>
      </cdr:blipFill>
      <cdr:spPr bwMode="auto">
        <a:xfrm xmlns:a="http://schemas.openxmlformats.org/drawingml/2006/main">
          <a:off x="9467848" y="31708"/>
          <a:ext cx="1162052" cy="404230"/>
        </a:xfrm>
        <a:prstGeom xmlns:a="http://schemas.openxmlformats.org/drawingml/2006/main" prst="rect">
          <a:avLst/>
        </a:prstGeom>
        <a:ln xmlns:a="http://schemas.openxmlformats.org/drawingml/2006/main">
          <a:noFill/>
        </a:ln>
        <a:extLst xmlns:a="http://schemas.openxmlformats.org/drawingml/2006/main">
          <a:ext uri="{53640926-AAD7-44D8-BBD7-CCE9431645EC}">
            <a14:shadowObscured xmlns:a14="http://schemas.microsoft.com/office/drawing/2010/main"/>
          </a:ext>
        </a:extLst>
      </cdr:spPr>
    </cdr:pic>
  </cdr:relSizeAnchor>
</c:userShapes>
</file>

<file path=xl/drawings/drawing18.xml><?xml version="1.0" encoding="utf-8"?>
<c:userShapes xmlns:c="http://schemas.openxmlformats.org/drawingml/2006/chart">
  <cdr:relSizeAnchor xmlns:cdr="http://schemas.openxmlformats.org/drawingml/2006/chartDrawing">
    <cdr:from>
      <cdr:x>0.87752</cdr:x>
      <cdr:y>0</cdr:y>
    </cdr:from>
    <cdr:to>
      <cdr:x>1</cdr:x>
      <cdr:y>0.0834</cdr:y>
    </cdr:to>
    <cdr:pic>
      <cdr:nvPicPr>
        <cdr:cNvPr id="2" name="Obraz 1">
          <a:extLst xmlns:a="http://schemas.openxmlformats.org/drawingml/2006/main">
            <a:ext uri="{FF2B5EF4-FFF2-40B4-BE49-F238E27FC236}">
              <a16:creationId xmlns:a16="http://schemas.microsoft.com/office/drawing/2014/main" id="{7B5649CA-8CE2-469B-A16D-36E76D757107}"/>
            </a:ext>
          </a:extLst>
        </cdr:cNvPr>
        <cdr:cNvPicPr/>
      </cdr:nvPicPr>
      <cdr:blipFill rotWithShape="1">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l="5128" t="25791" r="4167" b="31242"/>
        <a:stretch xmlns:a="http://schemas.openxmlformats.org/drawingml/2006/main"/>
      </cdr:blipFill>
      <cdr:spPr bwMode="auto">
        <a:xfrm xmlns:a="http://schemas.openxmlformats.org/drawingml/2006/main">
          <a:off x="7495418" y="0"/>
          <a:ext cx="1046126" cy="405025"/>
        </a:xfrm>
        <a:prstGeom xmlns:a="http://schemas.openxmlformats.org/drawingml/2006/main" prst="rect">
          <a:avLst/>
        </a:prstGeom>
        <a:ln xmlns:a="http://schemas.openxmlformats.org/drawingml/2006/main">
          <a:noFill/>
        </a:ln>
        <a:extLst xmlns:a="http://schemas.openxmlformats.org/drawingml/2006/main">
          <a:ext uri="{53640926-AAD7-44D8-BBD7-CCE9431645EC}">
            <a14:shadowObscured xmlns:a14="http://schemas.microsoft.com/office/drawing/2010/main"/>
          </a:ext>
        </a:extLst>
      </cdr:spPr>
    </cdr:pic>
  </cdr:relSizeAnchor>
</c:userShapes>
</file>

<file path=xl/drawings/drawing19.xml><?xml version="1.0" encoding="utf-8"?>
<c:userShapes xmlns:c="http://schemas.openxmlformats.org/drawingml/2006/chart">
  <cdr:relSizeAnchor xmlns:cdr="http://schemas.openxmlformats.org/drawingml/2006/chartDrawing">
    <cdr:from>
      <cdr:x>0.86593</cdr:x>
      <cdr:y>0</cdr:y>
    </cdr:from>
    <cdr:to>
      <cdr:x>1</cdr:x>
      <cdr:y>0.12629</cdr:y>
    </cdr:to>
    <cdr:pic>
      <cdr:nvPicPr>
        <cdr:cNvPr id="2" name="Obraz 1">
          <a:extLst xmlns:a="http://schemas.openxmlformats.org/drawingml/2006/main">
            <a:ext uri="{FF2B5EF4-FFF2-40B4-BE49-F238E27FC236}">
              <a16:creationId xmlns:a16="http://schemas.microsoft.com/office/drawing/2014/main" id="{30034BFF-36F8-43A4-A72A-93F7DEB3D677}"/>
            </a:ext>
          </a:extLst>
        </cdr:cNvPr>
        <cdr:cNvPicPr/>
      </cdr:nvPicPr>
      <cdr:blipFill rotWithShape="1">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l="5128" t="25791" r="4167" b="31242"/>
        <a:stretch xmlns:a="http://schemas.openxmlformats.org/drawingml/2006/main"/>
      </cdr:blipFill>
      <cdr:spPr bwMode="auto">
        <a:xfrm xmlns:a="http://schemas.openxmlformats.org/drawingml/2006/main">
          <a:off x="7786114" y="0"/>
          <a:ext cx="1205486" cy="466724"/>
        </a:xfrm>
        <a:prstGeom xmlns:a="http://schemas.openxmlformats.org/drawingml/2006/main" prst="rect">
          <a:avLst/>
        </a:prstGeom>
        <a:ln xmlns:a="http://schemas.openxmlformats.org/drawingml/2006/main">
          <a:noFill/>
        </a:ln>
        <a:extLst xmlns:a="http://schemas.openxmlformats.org/drawingml/2006/main">
          <a:ext uri="{53640926-AAD7-44D8-BBD7-CCE9431645EC}">
            <a14:shadowObscured xmlns:a14="http://schemas.microsoft.com/office/drawing/2010/main"/>
          </a:ext>
        </a:extLst>
      </cdr:spPr>
    </cdr:pic>
  </cdr:relSizeAnchor>
</c:userShapes>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1038785</xdr:colOff>
      <xdr:row>1</xdr:row>
      <xdr:rowOff>932840</xdr:rowOff>
    </xdr:to>
    <xdr:pic>
      <xdr:nvPicPr>
        <xdr:cNvPr id="3" name="Obraz 2">
          <a:extLst>
            <a:ext uri="{FF2B5EF4-FFF2-40B4-BE49-F238E27FC236}">
              <a16:creationId xmlns:a16="http://schemas.microsoft.com/office/drawing/2014/main" id="{49C9F9F3-B12C-4F4B-99E8-91018918EA32}"/>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5721" t="25791" r="23289" b="31242"/>
        <a:stretch/>
      </xdr:blipFill>
      <xdr:spPr bwMode="auto">
        <a:xfrm>
          <a:off x="394607" y="381000"/>
          <a:ext cx="1515035" cy="932840"/>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4449536</xdr:colOff>
      <xdr:row>14</xdr:row>
      <xdr:rowOff>0</xdr:rowOff>
    </xdr:from>
    <xdr:to>
      <xdr:col>11</xdr:col>
      <xdr:colOff>244928</xdr:colOff>
      <xdr:row>16</xdr:row>
      <xdr:rowOff>149679</xdr:rowOff>
    </xdr:to>
    <xdr:sp macro="" textlink="">
      <xdr:nvSpPr>
        <xdr:cNvPr id="2" name="Prostokąt 1">
          <a:extLst>
            <a:ext uri="{FF2B5EF4-FFF2-40B4-BE49-F238E27FC236}">
              <a16:creationId xmlns:a16="http://schemas.microsoft.com/office/drawing/2014/main" id="{EFB6FFC6-9586-A17D-9E26-D9F8D7C35CFC}"/>
            </a:ext>
          </a:extLst>
        </xdr:cNvPr>
        <xdr:cNvSpPr/>
      </xdr:nvSpPr>
      <xdr:spPr>
        <a:xfrm>
          <a:off x="5320393" y="4204607"/>
          <a:ext cx="12341678" cy="530679"/>
        </a:xfrm>
        <a:prstGeom prst="rect">
          <a:avLst/>
        </a:prstGeom>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ctr"/>
        <a:lstStyle/>
        <a:p>
          <a:pPr algn="ctr"/>
          <a:r>
            <a:rPr lang="pl-PL" sz="2000" b="1"/>
            <a:t>DEMO</a:t>
          </a:r>
        </a:p>
      </xdr:txBody>
    </xdr:sp>
    <xdr:clientData/>
  </xdr:twoCellAnchor>
</xdr:wsDr>
</file>

<file path=xl/drawings/drawing20.xml><?xml version="1.0" encoding="utf-8"?>
<c:userShapes xmlns:c="http://schemas.openxmlformats.org/drawingml/2006/chart">
  <cdr:relSizeAnchor xmlns:cdr="http://schemas.openxmlformats.org/drawingml/2006/chartDrawing">
    <cdr:from>
      <cdr:x>0.84659</cdr:x>
      <cdr:y>0</cdr:y>
    </cdr:from>
    <cdr:to>
      <cdr:x>1</cdr:x>
      <cdr:y>0.11947</cdr:y>
    </cdr:to>
    <cdr:pic>
      <cdr:nvPicPr>
        <cdr:cNvPr id="2" name="Obraz 1">
          <a:extLst xmlns:a="http://schemas.openxmlformats.org/drawingml/2006/main">
            <a:ext uri="{FF2B5EF4-FFF2-40B4-BE49-F238E27FC236}">
              <a16:creationId xmlns:a16="http://schemas.microsoft.com/office/drawing/2014/main" id="{5707A9E9-0E5D-408B-BE1A-143CAC480CE2}"/>
            </a:ext>
          </a:extLst>
        </cdr:cNvPr>
        <cdr:cNvPicPr/>
      </cdr:nvPicPr>
      <cdr:blipFill rotWithShape="1">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l="5128" t="25791" r="4167" b="31242"/>
        <a:stretch xmlns:a="http://schemas.openxmlformats.org/drawingml/2006/main"/>
      </cdr:blipFill>
      <cdr:spPr bwMode="auto">
        <a:xfrm xmlns:a="http://schemas.openxmlformats.org/drawingml/2006/main">
          <a:off x="7056950" y="0"/>
          <a:ext cx="1278785" cy="402835"/>
        </a:xfrm>
        <a:prstGeom xmlns:a="http://schemas.openxmlformats.org/drawingml/2006/main" prst="rect">
          <a:avLst/>
        </a:prstGeom>
        <a:ln xmlns:a="http://schemas.openxmlformats.org/drawingml/2006/main">
          <a:noFill/>
        </a:ln>
        <a:extLst xmlns:a="http://schemas.openxmlformats.org/drawingml/2006/main">
          <a:ext uri="{53640926-AAD7-44D8-BBD7-CCE9431645EC}">
            <a14:shadowObscured xmlns:a14="http://schemas.microsoft.com/office/drawing/2010/main"/>
          </a:ext>
        </a:extLst>
      </cdr:spPr>
    </cdr:pic>
  </cdr:relSizeAnchor>
</c:userShapes>
</file>

<file path=xl/drawings/drawing21.xml><?xml version="1.0" encoding="utf-8"?>
<c:userShapes xmlns:c="http://schemas.openxmlformats.org/drawingml/2006/chart">
  <cdr:relSizeAnchor xmlns:cdr="http://schemas.openxmlformats.org/drawingml/2006/chartDrawing">
    <cdr:from>
      <cdr:x>0.86788</cdr:x>
      <cdr:y>0</cdr:y>
    </cdr:from>
    <cdr:to>
      <cdr:x>1</cdr:x>
      <cdr:y>0.1152</cdr:y>
    </cdr:to>
    <cdr:pic>
      <cdr:nvPicPr>
        <cdr:cNvPr id="2" name="Obraz 1">
          <a:extLst xmlns:a="http://schemas.openxmlformats.org/drawingml/2006/main">
            <a:ext uri="{FF2B5EF4-FFF2-40B4-BE49-F238E27FC236}">
              <a16:creationId xmlns:a16="http://schemas.microsoft.com/office/drawing/2014/main" id="{CF9B2EF8-8AA1-4BEF-B86A-E00C3CC9D8B7}"/>
            </a:ext>
          </a:extLst>
        </cdr:cNvPr>
        <cdr:cNvPicPr/>
      </cdr:nvPicPr>
      <cdr:blipFill rotWithShape="1">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l="5128" t="25791" r="4167" b="31242"/>
        <a:stretch xmlns:a="http://schemas.openxmlformats.org/drawingml/2006/main"/>
      </cdr:blipFill>
      <cdr:spPr bwMode="auto">
        <a:xfrm xmlns:a="http://schemas.openxmlformats.org/drawingml/2006/main">
          <a:off x="6871622" y="0"/>
          <a:ext cx="1046126" cy="405025"/>
        </a:xfrm>
        <a:prstGeom xmlns:a="http://schemas.openxmlformats.org/drawingml/2006/main" prst="rect">
          <a:avLst/>
        </a:prstGeom>
        <a:ln xmlns:a="http://schemas.openxmlformats.org/drawingml/2006/main">
          <a:noFill/>
        </a:ln>
        <a:extLst xmlns:a="http://schemas.openxmlformats.org/drawingml/2006/main">
          <a:ext uri="{53640926-AAD7-44D8-BBD7-CCE9431645EC}">
            <a14:shadowObscured xmlns:a14="http://schemas.microsoft.com/office/drawing/2010/main"/>
          </a:ext>
        </a:extLst>
      </cdr:spPr>
    </cdr:pic>
  </cdr:relSizeAnchor>
</c:userShapes>
</file>

<file path=xl/drawings/drawing22.xml><?xml version="1.0" encoding="utf-8"?>
<c:userShapes xmlns:c="http://schemas.openxmlformats.org/drawingml/2006/chart">
  <cdr:relSizeAnchor xmlns:cdr="http://schemas.openxmlformats.org/drawingml/2006/chartDrawing">
    <cdr:from>
      <cdr:x>0.84659</cdr:x>
      <cdr:y>0</cdr:y>
    </cdr:from>
    <cdr:to>
      <cdr:x>1</cdr:x>
      <cdr:y>0.11947</cdr:y>
    </cdr:to>
    <cdr:pic>
      <cdr:nvPicPr>
        <cdr:cNvPr id="2" name="Obraz 1">
          <a:extLst xmlns:a="http://schemas.openxmlformats.org/drawingml/2006/main">
            <a:ext uri="{FF2B5EF4-FFF2-40B4-BE49-F238E27FC236}">
              <a16:creationId xmlns:a16="http://schemas.microsoft.com/office/drawing/2014/main" id="{5707A9E9-0E5D-408B-BE1A-143CAC480CE2}"/>
            </a:ext>
          </a:extLst>
        </cdr:cNvPr>
        <cdr:cNvPicPr/>
      </cdr:nvPicPr>
      <cdr:blipFill rotWithShape="1">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l="5128" t="25791" r="4167" b="31242"/>
        <a:stretch xmlns:a="http://schemas.openxmlformats.org/drawingml/2006/main"/>
      </cdr:blipFill>
      <cdr:spPr bwMode="auto">
        <a:xfrm xmlns:a="http://schemas.openxmlformats.org/drawingml/2006/main">
          <a:off x="7056950" y="0"/>
          <a:ext cx="1278785" cy="402835"/>
        </a:xfrm>
        <a:prstGeom xmlns:a="http://schemas.openxmlformats.org/drawingml/2006/main" prst="rect">
          <a:avLst/>
        </a:prstGeom>
        <a:ln xmlns:a="http://schemas.openxmlformats.org/drawingml/2006/main">
          <a:noFill/>
        </a:ln>
        <a:extLst xmlns:a="http://schemas.openxmlformats.org/drawingml/2006/main">
          <a:ext uri="{53640926-AAD7-44D8-BBD7-CCE9431645EC}">
            <a14:shadowObscured xmlns:a14="http://schemas.microsoft.com/office/drawing/2010/main"/>
          </a:ext>
        </a:extLst>
      </cdr:spPr>
    </cdr:pic>
  </cdr:relSizeAnchor>
</c:userShapes>
</file>

<file path=xl/drawings/drawing23.xml><?xml version="1.0" encoding="utf-8"?>
<c:userShapes xmlns:c="http://schemas.openxmlformats.org/drawingml/2006/chart">
  <cdr:relSizeAnchor xmlns:cdr="http://schemas.openxmlformats.org/drawingml/2006/chartDrawing">
    <cdr:from>
      <cdr:x>0.84659</cdr:x>
      <cdr:y>0</cdr:y>
    </cdr:from>
    <cdr:to>
      <cdr:x>1</cdr:x>
      <cdr:y>0.11947</cdr:y>
    </cdr:to>
    <cdr:pic>
      <cdr:nvPicPr>
        <cdr:cNvPr id="2" name="Obraz 1">
          <a:extLst xmlns:a="http://schemas.openxmlformats.org/drawingml/2006/main">
            <a:ext uri="{FF2B5EF4-FFF2-40B4-BE49-F238E27FC236}">
              <a16:creationId xmlns:a16="http://schemas.microsoft.com/office/drawing/2014/main" id="{5707A9E9-0E5D-408B-BE1A-143CAC480CE2}"/>
            </a:ext>
          </a:extLst>
        </cdr:cNvPr>
        <cdr:cNvPicPr/>
      </cdr:nvPicPr>
      <cdr:blipFill rotWithShape="1">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l="5128" t="25791" r="4167" b="31242"/>
        <a:stretch xmlns:a="http://schemas.openxmlformats.org/drawingml/2006/main"/>
      </cdr:blipFill>
      <cdr:spPr bwMode="auto">
        <a:xfrm xmlns:a="http://schemas.openxmlformats.org/drawingml/2006/main">
          <a:off x="7056950" y="0"/>
          <a:ext cx="1278785" cy="402835"/>
        </a:xfrm>
        <a:prstGeom xmlns:a="http://schemas.openxmlformats.org/drawingml/2006/main" prst="rect">
          <a:avLst/>
        </a:prstGeom>
        <a:ln xmlns:a="http://schemas.openxmlformats.org/drawingml/2006/main">
          <a:noFill/>
        </a:ln>
        <a:extLst xmlns:a="http://schemas.openxmlformats.org/drawingml/2006/main">
          <a:ext uri="{53640926-AAD7-44D8-BBD7-CCE9431645EC}">
            <a14:shadowObscured xmlns:a14="http://schemas.microsoft.com/office/drawing/2010/main"/>
          </a:ext>
        </a:extLst>
      </cdr:spPr>
    </cdr:pic>
  </cdr:relSizeAnchor>
  <cdr:relSizeAnchor xmlns:cdr="http://schemas.openxmlformats.org/drawingml/2006/chartDrawing">
    <cdr:from>
      <cdr:x>0.0483</cdr:x>
      <cdr:y>0.18301</cdr:y>
    </cdr:from>
    <cdr:to>
      <cdr:x>0.16904</cdr:x>
      <cdr:y>0.47582</cdr:y>
    </cdr:to>
    <cdr:sp macro="" textlink="">
      <cdr:nvSpPr>
        <cdr:cNvPr id="3" name="pole tekstowe 2"/>
        <cdr:cNvSpPr txBox="1"/>
      </cdr:nvSpPr>
      <cdr:spPr>
        <a:xfrm xmlns:a="http://schemas.openxmlformats.org/drawingml/2006/main">
          <a:off x="448235" y="784412"/>
          <a:ext cx="1120588" cy="12550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pl-PL" sz="1100"/>
        </a:p>
      </cdr:txBody>
    </cdr:sp>
  </cdr:relSizeAnchor>
  <cdr:relSizeAnchor xmlns:cdr="http://schemas.openxmlformats.org/drawingml/2006/chartDrawing">
    <cdr:from>
      <cdr:x>0.06762</cdr:x>
      <cdr:y>0.18039</cdr:y>
    </cdr:from>
    <cdr:to>
      <cdr:x>0.33808</cdr:x>
      <cdr:y>0.5281</cdr:y>
    </cdr:to>
    <cdr:sp macro="" textlink="">
      <cdr:nvSpPr>
        <cdr:cNvPr id="4" name="pole tekstowe 3"/>
        <cdr:cNvSpPr txBox="1"/>
      </cdr:nvSpPr>
      <cdr:spPr>
        <a:xfrm xmlns:a="http://schemas.openxmlformats.org/drawingml/2006/main">
          <a:off x="627529" y="773206"/>
          <a:ext cx="2510118" cy="149038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pl-PL" sz="1100"/>
        </a:p>
      </cdr:txBody>
    </cdr:sp>
  </cdr:relSizeAnchor>
</c:userShapes>
</file>

<file path=xl/drawings/drawing24.xml><?xml version="1.0" encoding="utf-8"?>
<xdr:wsDr xmlns:xdr="http://schemas.openxmlformats.org/drawingml/2006/spreadsheetDrawing" xmlns:a="http://schemas.openxmlformats.org/drawingml/2006/main">
  <xdr:twoCellAnchor>
    <xdr:from>
      <xdr:col>5</xdr:col>
      <xdr:colOff>597768</xdr:colOff>
      <xdr:row>44</xdr:row>
      <xdr:rowOff>67235</xdr:rowOff>
    </xdr:from>
    <xdr:to>
      <xdr:col>22</xdr:col>
      <xdr:colOff>126467</xdr:colOff>
      <xdr:row>74</xdr:row>
      <xdr:rowOff>150478</xdr:rowOff>
    </xdr:to>
    <xdr:graphicFrame macro="">
      <xdr:nvGraphicFramePr>
        <xdr:cNvPr id="2" name="Wykres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19</xdr:col>
      <xdr:colOff>530680</xdr:colOff>
      <xdr:row>0</xdr:row>
      <xdr:rowOff>122466</xdr:rowOff>
    </xdr:from>
    <xdr:ext cx="2265589" cy="823232"/>
    <xdr:pic>
      <xdr:nvPicPr>
        <xdr:cNvPr id="3" name="Obraz 2">
          <a:extLst>
            <a:ext uri="{FF2B5EF4-FFF2-40B4-BE49-F238E27FC236}">
              <a16:creationId xmlns:a16="http://schemas.microsoft.com/office/drawing/2014/main" id="{00000000-0008-0000-0500-000003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128" t="25791" r="4167" b="31242"/>
        <a:stretch/>
      </xdr:blipFill>
      <xdr:spPr bwMode="auto">
        <a:xfrm>
          <a:off x="12722680" y="122466"/>
          <a:ext cx="2265589" cy="823232"/>
        </a:xfrm>
        <a:prstGeom prst="rect">
          <a:avLst/>
        </a:prstGeom>
        <a:ln>
          <a:noFill/>
        </a:ln>
        <a:extLst>
          <a:ext uri="{53640926-AAD7-44D8-BBD7-CCE9431645EC}">
            <a14:shadowObscured xmlns:a14="http://schemas.microsoft.com/office/drawing/2010/main"/>
          </a:ext>
        </a:extLst>
      </xdr:spPr>
    </xdr:pic>
    <xdr:clientData/>
  </xdr:oneCellAnchor>
  <xdr:twoCellAnchor>
    <xdr:from>
      <xdr:col>6</xdr:col>
      <xdr:colOff>207817</xdr:colOff>
      <xdr:row>6</xdr:row>
      <xdr:rowOff>712617</xdr:rowOff>
    </xdr:from>
    <xdr:to>
      <xdr:col>22</xdr:col>
      <xdr:colOff>571499</xdr:colOff>
      <xdr:row>44</xdr:row>
      <xdr:rowOff>27214</xdr:rowOff>
    </xdr:to>
    <xdr:graphicFrame macro="">
      <xdr:nvGraphicFramePr>
        <xdr:cNvPr id="4" name="Wykres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38554</xdr:colOff>
      <xdr:row>51</xdr:row>
      <xdr:rowOff>222250</xdr:rowOff>
    </xdr:from>
    <xdr:ext cx="1818821" cy="1079499"/>
    <xdr:sp macro="" textlink="">
      <xdr:nvSpPr>
        <xdr:cNvPr id="7" name="pole tekstowe 6">
          <a:extLst>
            <a:ext uri="{FF2B5EF4-FFF2-40B4-BE49-F238E27FC236}">
              <a16:creationId xmlns:a16="http://schemas.microsoft.com/office/drawing/2014/main" id="{00000000-0008-0000-0500-000007000000}"/>
            </a:ext>
          </a:extLst>
        </xdr:cNvPr>
        <xdr:cNvSpPr txBox="1"/>
      </xdr:nvSpPr>
      <xdr:spPr>
        <a:xfrm>
          <a:off x="38554" y="13065125"/>
          <a:ext cx="1818821" cy="1079499"/>
        </a:xfrm>
        <a:prstGeom prst="wedgeEllipseCallout">
          <a:avLst>
            <a:gd name="adj1" fmla="val 77491"/>
            <a:gd name="adj2" fmla="val -20292"/>
          </a:avLst>
        </a:prstGeom>
        <a:solidFill>
          <a:schemeClr val="accent6">
            <a:lumMod val="20000"/>
            <a:lumOff val="80000"/>
          </a:schemeClr>
        </a:solidFill>
        <a:ln>
          <a:solidFill>
            <a:schemeClr val="accent3">
              <a:lumMod val="20000"/>
              <a:lumOff val="8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l-PL" sz="1100">
              <a:solidFill>
                <a:schemeClr val="tx1"/>
              </a:solidFill>
              <a:effectLst/>
              <a:latin typeface="+mn-lt"/>
              <a:ea typeface="+mn-ea"/>
              <a:cs typeface="+mn-cs"/>
            </a:rPr>
            <a:t>other investors have less than 30 MW of projects</a:t>
          </a:r>
          <a:endParaRPr lang="pl-PL">
            <a:effectLst/>
          </a:endParaRPr>
        </a:p>
      </xdr:txBody>
    </xdr:sp>
    <xdr:clientData/>
  </xdr:oneCellAnchor>
  <xdr:oneCellAnchor>
    <xdr:from>
      <xdr:col>19</xdr:col>
      <xdr:colOff>530680</xdr:colOff>
      <xdr:row>0</xdr:row>
      <xdr:rowOff>122466</xdr:rowOff>
    </xdr:from>
    <xdr:ext cx="2265589" cy="823232"/>
    <xdr:pic>
      <xdr:nvPicPr>
        <xdr:cNvPr id="6" name="Obraz 5">
          <a:extLst>
            <a:ext uri="{FF2B5EF4-FFF2-40B4-BE49-F238E27FC236}">
              <a16:creationId xmlns:a16="http://schemas.microsoft.com/office/drawing/2014/main" id="{8A210F3A-B7A5-4D9F-AC99-AB38823EC54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128" t="25791" r="4167" b="31242"/>
        <a:stretch/>
      </xdr:blipFill>
      <xdr:spPr bwMode="auto">
        <a:xfrm>
          <a:off x="16704130" y="122466"/>
          <a:ext cx="2265589" cy="823232"/>
        </a:xfrm>
        <a:prstGeom prst="rect">
          <a:avLst/>
        </a:prstGeom>
        <a:ln>
          <a:noFill/>
        </a:ln>
        <a:extLst>
          <a:ext uri="{53640926-AAD7-44D8-BBD7-CCE9431645EC}">
            <a14:shadowObscured xmlns:a14="http://schemas.microsoft.com/office/drawing/2010/main"/>
          </a:ext>
        </a:extLst>
      </xdr:spPr>
    </xdr:pic>
    <xdr:clientData/>
  </xdr:oneCellAnchor>
  <xdr:oneCellAnchor>
    <xdr:from>
      <xdr:col>19</xdr:col>
      <xdr:colOff>530680</xdr:colOff>
      <xdr:row>0</xdr:row>
      <xdr:rowOff>122466</xdr:rowOff>
    </xdr:from>
    <xdr:ext cx="2265589" cy="823232"/>
    <xdr:pic>
      <xdr:nvPicPr>
        <xdr:cNvPr id="8" name="Obraz 7">
          <a:extLst>
            <a:ext uri="{FF2B5EF4-FFF2-40B4-BE49-F238E27FC236}">
              <a16:creationId xmlns:a16="http://schemas.microsoft.com/office/drawing/2014/main" id="{5E9EED74-4DCB-429A-ACC7-74229F659AF3}"/>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128" t="25791" r="4167" b="31242"/>
        <a:stretch/>
      </xdr:blipFill>
      <xdr:spPr bwMode="auto">
        <a:xfrm>
          <a:off x="16704130" y="122466"/>
          <a:ext cx="2265589" cy="823232"/>
        </a:xfrm>
        <a:prstGeom prst="rect">
          <a:avLst/>
        </a:prstGeom>
        <a:ln>
          <a:noFill/>
        </a:ln>
        <a:extLst>
          <a:ext uri="{53640926-AAD7-44D8-BBD7-CCE9431645EC}">
            <a14:shadowObscured xmlns:a14="http://schemas.microsoft.com/office/drawing/2010/main"/>
          </a:ext>
        </a:extLst>
      </xdr:spPr>
    </xdr:pic>
    <xdr:clientData/>
  </xdr:oneCellAnchor>
  <xdr:oneCellAnchor>
    <xdr:from>
      <xdr:col>2</xdr:col>
      <xdr:colOff>1397000</xdr:colOff>
      <xdr:row>1</xdr:row>
      <xdr:rowOff>158750</xdr:rowOff>
    </xdr:from>
    <xdr:ext cx="1947333" cy="1121834"/>
    <xdr:sp macro="" textlink="">
      <xdr:nvSpPr>
        <xdr:cNvPr id="9" name="pole tekstowe 8">
          <a:extLst>
            <a:ext uri="{FF2B5EF4-FFF2-40B4-BE49-F238E27FC236}">
              <a16:creationId xmlns:a16="http://schemas.microsoft.com/office/drawing/2014/main" id="{B52C5E7C-1274-4448-ADF3-A0E3CA5F71BD}"/>
            </a:ext>
          </a:extLst>
        </xdr:cNvPr>
        <xdr:cNvSpPr txBox="1"/>
      </xdr:nvSpPr>
      <xdr:spPr>
        <a:xfrm>
          <a:off x="3444875" y="365125"/>
          <a:ext cx="1947333" cy="1121834"/>
        </a:xfrm>
        <a:prstGeom prst="wedgeEllipseCallout">
          <a:avLst>
            <a:gd name="adj1" fmla="val -41097"/>
            <a:gd name="adj2" fmla="val 75842"/>
          </a:avLst>
        </a:prstGeom>
        <a:solidFill>
          <a:schemeClr val="accent6">
            <a:lumMod val="20000"/>
            <a:lumOff val="80000"/>
          </a:schemeClr>
        </a:solidFill>
        <a:ln>
          <a:solidFill>
            <a:schemeClr val="accent3">
              <a:lumMod val="20000"/>
              <a:lumOff val="8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pl-PL" sz="1100">
              <a:solidFill>
                <a:schemeClr val="tx1"/>
              </a:solidFill>
              <a:effectLst/>
              <a:latin typeface="+mn-lt"/>
              <a:ea typeface="+mn-ea"/>
              <a:cs typeface="+mn-cs"/>
            </a:rPr>
            <a:t>refers to the name of the holding company or the owner of the investing company</a:t>
          </a:r>
          <a:endParaRPr lang="pl-PL" sz="1050">
            <a:effectLst/>
          </a:endParaRPr>
        </a:p>
      </xdr:txBody>
    </xdr:sp>
    <xdr:clientData/>
  </xdr:oneCellAnchor>
  <xdr:twoCellAnchor>
    <xdr:from>
      <xdr:col>7</xdr:col>
      <xdr:colOff>595313</xdr:colOff>
      <xdr:row>4</xdr:row>
      <xdr:rowOff>142874</xdr:rowOff>
    </xdr:from>
    <xdr:to>
      <xdr:col>20</xdr:col>
      <xdr:colOff>588963</xdr:colOff>
      <xdr:row>6</xdr:row>
      <xdr:rowOff>690561</xdr:rowOff>
    </xdr:to>
    <xdr:sp macro="" textlink="">
      <xdr:nvSpPr>
        <xdr:cNvPr id="5" name="Prostokąt 4">
          <a:extLst>
            <a:ext uri="{FF2B5EF4-FFF2-40B4-BE49-F238E27FC236}">
              <a16:creationId xmlns:a16="http://schemas.microsoft.com/office/drawing/2014/main" id="{F324758D-110F-4159-A61E-D38356C8C552}"/>
            </a:ext>
          </a:extLst>
        </xdr:cNvPr>
        <xdr:cNvSpPr/>
      </xdr:nvSpPr>
      <xdr:spPr>
        <a:xfrm>
          <a:off x="9453563" y="1357312"/>
          <a:ext cx="7887494" cy="928687"/>
        </a:xfrm>
        <a:prstGeom prst="rect">
          <a:avLst/>
        </a:prstGeom>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ctr"/>
        <a:lstStyle/>
        <a:p>
          <a:pPr algn="ctr"/>
          <a:r>
            <a:rPr lang="pl-PL" sz="2000" b="1"/>
            <a:t>DEMO</a:t>
          </a:r>
        </a:p>
      </xdr:txBody>
    </xdr:sp>
    <xdr:clientData/>
  </xdr:twoCellAnchor>
</xdr:wsDr>
</file>

<file path=xl/drawings/drawing25.xml><?xml version="1.0" encoding="utf-8"?>
<c:userShapes xmlns:c="http://schemas.openxmlformats.org/drawingml/2006/chart">
  <cdr:relSizeAnchor xmlns:cdr="http://schemas.openxmlformats.org/drawingml/2006/chartDrawing">
    <cdr:from>
      <cdr:x>0.88894</cdr:x>
      <cdr:y>0.00142</cdr:y>
    </cdr:from>
    <cdr:to>
      <cdr:x>1</cdr:x>
      <cdr:y>0.05798</cdr:y>
    </cdr:to>
    <cdr:pic>
      <cdr:nvPicPr>
        <cdr:cNvPr id="2" name="Obraz 1">
          <a:extLst xmlns:a="http://schemas.openxmlformats.org/drawingml/2006/main">
            <a:ext uri="{FF2B5EF4-FFF2-40B4-BE49-F238E27FC236}">
              <a16:creationId xmlns:a16="http://schemas.microsoft.com/office/drawing/2014/main" id="{B1603DF9-4CAB-455D-B85B-84BF6DBD4D66}"/>
            </a:ext>
          </a:extLst>
        </cdr:cNvPr>
        <cdr:cNvPicPr/>
      </cdr:nvPicPr>
      <cdr:blipFill rotWithShape="1">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l="5128" t="25791" r="4167" b="31242"/>
        <a:stretch xmlns:a="http://schemas.openxmlformats.org/drawingml/2006/main"/>
      </cdr:blipFill>
      <cdr:spPr bwMode="auto">
        <a:xfrm xmlns:a="http://schemas.openxmlformats.org/drawingml/2006/main">
          <a:off x="8725527" y="9331"/>
          <a:ext cx="1090171" cy="371669"/>
        </a:xfrm>
        <a:prstGeom xmlns:a="http://schemas.openxmlformats.org/drawingml/2006/main" prst="rect">
          <a:avLst/>
        </a:prstGeom>
        <a:ln xmlns:a="http://schemas.openxmlformats.org/drawingml/2006/main">
          <a:noFill/>
        </a:ln>
        <a:extLst xmlns:a="http://schemas.openxmlformats.org/drawingml/2006/main">
          <a:ext uri="{53640926-AAD7-44D8-BBD7-CCE9431645EC}">
            <a14:shadowObscured xmlns:a14="http://schemas.microsoft.com/office/drawing/2010/main"/>
          </a:ext>
        </a:extLst>
      </cdr:spPr>
    </cdr:pic>
  </cdr:relSizeAnchor>
</c:userShapes>
</file>

<file path=xl/drawings/drawing26.xml><?xml version="1.0" encoding="utf-8"?>
<c:userShapes xmlns:c="http://schemas.openxmlformats.org/drawingml/2006/chart">
  <cdr:relSizeAnchor xmlns:cdr="http://schemas.openxmlformats.org/drawingml/2006/chartDrawing">
    <cdr:from>
      <cdr:x>0.77806</cdr:x>
      <cdr:y>0.12176</cdr:y>
    </cdr:from>
    <cdr:to>
      <cdr:x>0.86367</cdr:x>
      <cdr:y>0.28218</cdr:y>
    </cdr:to>
    <cdr:sp macro="" textlink="">
      <cdr:nvSpPr>
        <cdr:cNvPr id="3" name="pole tekstowe 2"/>
        <cdr:cNvSpPr txBox="1"/>
      </cdr:nvSpPr>
      <cdr:spPr>
        <a:xfrm xmlns:a="http://schemas.openxmlformats.org/drawingml/2006/main">
          <a:off x="8311127" y="69400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l-PL" sz="1100"/>
        </a:p>
      </cdr:txBody>
    </cdr:sp>
  </cdr:relSizeAnchor>
  <cdr:relSizeAnchor xmlns:cdr="http://schemas.openxmlformats.org/drawingml/2006/chartDrawing">
    <cdr:from>
      <cdr:x>0.1215</cdr:x>
      <cdr:y>0.77735</cdr:y>
    </cdr:from>
    <cdr:to>
      <cdr:x>0.22919</cdr:x>
      <cdr:y>0.82595</cdr:y>
    </cdr:to>
    <cdr:pic>
      <cdr:nvPicPr>
        <cdr:cNvPr id="6" name="Obraz 1">
          <a:extLst xmlns:a="http://schemas.openxmlformats.org/drawingml/2006/main">
            <a:ext uri="{FF2B5EF4-FFF2-40B4-BE49-F238E27FC236}">
              <a16:creationId xmlns:a16="http://schemas.microsoft.com/office/drawing/2014/main" id="{D0768BAA-855E-409E-A0A9-56E1F7B18BBC}"/>
            </a:ext>
          </a:extLst>
        </cdr:cNvPr>
        <cdr:cNvPicPr/>
      </cdr:nvPicPr>
      <cdr:blipFill rotWithShape="1">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l="5128" t="25791" r="4167" b="31242"/>
        <a:stretch xmlns:a="http://schemas.openxmlformats.org/drawingml/2006/main"/>
      </cdr:blipFill>
      <cdr:spPr bwMode="auto">
        <a:xfrm xmlns:a="http://schemas.openxmlformats.org/drawingml/2006/main">
          <a:off x="1220536" y="6827907"/>
          <a:ext cx="1081765" cy="426859"/>
        </a:xfrm>
        <a:prstGeom xmlns:a="http://schemas.openxmlformats.org/drawingml/2006/main" prst="rect">
          <a:avLst/>
        </a:prstGeom>
        <a:ln xmlns:a="http://schemas.openxmlformats.org/drawingml/2006/main">
          <a:noFill/>
        </a:ln>
        <a:extLst xmlns:a="http://schemas.openxmlformats.org/drawingml/2006/main">
          <a:ext uri="{53640926-AAD7-44D8-BBD7-CCE9431645EC}">
            <a14:shadowObscured xmlns:a14="http://schemas.microsoft.com/office/drawing/2010/main"/>
          </a:ext>
        </a:extLst>
      </cdr:spPr>
    </cdr:pic>
  </cdr:relSizeAnchor>
  <cdr:relSizeAnchor xmlns:cdr="http://schemas.openxmlformats.org/drawingml/2006/chartDrawing">
    <cdr:from>
      <cdr:x>0.77806</cdr:x>
      <cdr:y>0.12176</cdr:y>
    </cdr:from>
    <cdr:to>
      <cdr:x>0.86367</cdr:x>
      <cdr:y>0.28218</cdr:y>
    </cdr:to>
    <cdr:sp macro="" textlink="">
      <cdr:nvSpPr>
        <cdr:cNvPr id="7" name="pole tekstowe 2"/>
        <cdr:cNvSpPr txBox="1"/>
      </cdr:nvSpPr>
      <cdr:spPr>
        <a:xfrm xmlns:a="http://schemas.openxmlformats.org/drawingml/2006/main">
          <a:off x="8311127" y="69400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l-PL" sz="1100"/>
        </a:p>
      </cdr:txBody>
    </cdr:sp>
  </cdr:relSizeAnchor>
</c:userShapes>
</file>

<file path=xl/drawings/drawing27.xml><?xml version="1.0" encoding="utf-8"?>
<xdr:wsDr xmlns:xdr="http://schemas.openxmlformats.org/drawingml/2006/spreadsheetDrawing" xmlns:a="http://schemas.openxmlformats.org/drawingml/2006/main">
  <xdr:twoCellAnchor editAs="oneCell">
    <xdr:from>
      <xdr:col>31</xdr:col>
      <xdr:colOff>284804</xdr:colOff>
      <xdr:row>0</xdr:row>
      <xdr:rowOff>214498</xdr:rowOff>
    </xdr:from>
    <xdr:to>
      <xdr:col>34</xdr:col>
      <xdr:colOff>404549</xdr:colOff>
      <xdr:row>2</xdr:row>
      <xdr:rowOff>237259</xdr:rowOff>
    </xdr:to>
    <xdr:pic>
      <xdr:nvPicPr>
        <xdr:cNvPr id="2" name="Obraz 1">
          <a:extLst>
            <a:ext uri="{FF2B5EF4-FFF2-40B4-BE49-F238E27FC236}">
              <a16:creationId xmlns:a16="http://schemas.microsoft.com/office/drawing/2014/main" id="{00000000-0008-0000-06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128" t="25791" r="4167" b="31242"/>
        <a:stretch/>
      </xdr:blipFill>
      <xdr:spPr bwMode="auto">
        <a:xfrm>
          <a:off x="18934754" y="214498"/>
          <a:ext cx="1948545" cy="718086"/>
        </a:xfrm>
        <a:prstGeom prst="rect">
          <a:avLst/>
        </a:prstGeom>
        <a:ln>
          <a:noFill/>
        </a:ln>
        <a:extLst>
          <a:ext uri="{53640926-AAD7-44D8-BBD7-CCE9431645EC}">
            <a14:shadowObscured xmlns:a14="http://schemas.microsoft.com/office/drawing/2010/main"/>
          </a:ext>
        </a:extLst>
      </xdr:spPr>
    </xdr:pic>
    <xdr:clientData/>
  </xdr:twoCellAnchor>
  <xdr:oneCellAnchor>
    <xdr:from>
      <xdr:col>2</xdr:col>
      <xdr:colOff>13916</xdr:colOff>
      <xdr:row>5</xdr:row>
      <xdr:rowOff>150309</xdr:rowOff>
    </xdr:from>
    <xdr:ext cx="8664417" cy="342786"/>
    <xdr:sp macro="" textlink="">
      <xdr:nvSpPr>
        <xdr:cNvPr id="3" name="Prostokąt 2">
          <a:extLst>
            <a:ext uri="{FF2B5EF4-FFF2-40B4-BE49-F238E27FC236}">
              <a16:creationId xmlns:a16="http://schemas.microsoft.com/office/drawing/2014/main" id="{00000000-0008-0000-0600-000003000000}"/>
            </a:ext>
          </a:extLst>
        </xdr:cNvPr>
        <xdr:cNvSpPr/>
      </xdr:nvSpPr>
      <xdr:spPr>
        <a:xfrm>
          <a:off x="990229" y="1483809"/>
          <a:ext cx="8664417" cy="342786"/>
        </a:xfrm>
        <a:prstGeom prst="rect">
          <a:avLst/>
        </a:prstGeom>
        <a:noFill/>
        <a:ln>
          <a:noFill/>
        </a:ln>
      </xdr:spPr>
      <xdr:txBody>
        <a:bodyPr wrap="square" lIns="91440" tIns="45720" rIns="91440" bIns="45720">
          <a:spAutoFit/>
        </a:bodyPr>
        <a:lstStyle/>
        <a:p>
          <a:pPr algn="ctr"/>
          <a:r>
            <a:rPr lang="pl-PL" sz="1600" b="1" cap="none" spc="0">
              <a:ln w="12700">
                <a:noFill/>
                <a:prstDash val="solid"/>
              </a:ln>
              <a:solidFill>
                <a:srgbClr val="18468B"/>
              </a:solidFill>
              <a:effectLst/>
            </a:rPr>
            <a:t>Map showing all projects in the database with breakdown into voivodeships</a:t>
          </a:r>
        </a:p>
      </xdr:txBody>
    </xdr:sp>
    <xdr:clientData/>
  </xdr:oneCellAnchor>
  <xdr:oneCellAnchor>
    <xdr:from>
      <xdr:col>20</xdr:col>
      <xdr:colOff>78440</xdr:colOff>
      <xdr:row>5</xdr:row>
      <xdr:rowOff>136722</xdr:rowOff>
    </xdr:from>
    <xdr:ext cx="7855323" cy="342786"/>
    <xdr:sp macro="" textlink="">
      <xdr:nvSpPr>
        <xdr:cNvPr id="4" name="Prostokąt 3">
          <a:extLst>
            <a:ext uri="{FF2B5EF4-FFF2-40B4-BE49-F238E27FC236}">
              <a16:creationId xmlns:a16="http://schemas.microsoft.com/office/drawing/2014/main" id="{00000000-0008-0000-0600-000004000000}"/>
            </a:ext>
          </a:extLst>
        </xdr:cNvPr>
        <xdr:cNvSpPr/>
      </xdr:nvSpPr>
      <xdr:spPr>
        <a:xfrm>
          <a:off x="12199003" y="1470222"/>
          <a:ext cx="7855323" cy="342786"/>
        </a:xfrm>
        <a:prstGeom prst="rect">
          <a:avLst/>
        </a:prstGeom>
        <a:noFill/>
        <a:ln>
          <a:noFill/>
        </a:ln>
      </xdr:spPr>
      <xdr:txBody>
        <a:bodyPr wrap="square" lIns="91440" tIns="45720" rIns="91440" bIns="45720">
          <a:spAutoFit/>
        </a:bodyPr>
        <a:lstStyle/>
        <a:p>
          <a:pPr algn="ctr"/>
          <a:r>
            <a:rPr lang="pl-PL" sz="1600" b="1" cap="none" spc="0">
              <a:ln w="12700">
                <a:noFill/>
                <a:prstDash val="solid"/>
              </a:ln>
              <a:solidFill>
                <a:srgbClr val="18468B"/>
              </a:solidFill>
              <a:effectLst/>
            </a:rPr>
            <a:t>Map showing projects larger than 5 MW</a:t>
          </a:r>
        </a:p>
      </xdr:txBody>
    </xdr:sp>
    <xdr:clientData/>
  </xdr:oneCellAnchor>
  <xdr:oneCellAnchor>
    <xdr:from>
      <xdr:col>1</xdr:col>
      <xdr:colOff>340180</xdr:colOff>
      <xdr:row>53</xdr:row>
      <xdr:rowOff>5318</xdr:rowOff>
    </xdr:from>
    <xdr:ext cx="8450036" cy="342786"/>
    <xdr:sp macro="" textlink="">
      <xdr:nvSpPr>
        <xdr:cNvPr id="5" name="Prostokąt 4">
          <a:extLst>
            <a:ext uri="{FF2B5EF4-FFF2-40B4-BE49-F238E27FC236}">
              <a16:creationId xmlns:a16="http://schemas.microsoft.com/office/drawing/2014/main" id="{00000000-0008-0000-0600-000005000000}"/>
            </a:ext>
          </a:extLst>
        </xdr:cNvPr>
        <xdr:cNvSpPr/>
      </xdr:nvSpPr>
      <xdr:spPr>
        <a:xfrm>
          <a:off x="959305" y="10482818"/>
          <a:ext cx="8450036" cy="342786"/>
        </a:xfrm>
        <a:prstGeom prst="rect">
          <a:avLst/>
        </a:prstGeom>
        <a:noFill/>
        <a:ln>
          <a:noFill/>
        </a:ln>
      </xdr:spPr>
      <xdr:txBody>
        <a:bodyPr wrap="square" lIns="91440" tIns="45720" rIns="91440" bIns="45720">
          <a:spAutoFit/>
        </a:bodyPr>
        <a:lstStyle/>
        <a:p>
          <a:pPr algn="ctr"/>
          <a:r>
            <a:rPr lang="pl-PL" sz="1600" b="1" cap="none" spc="0">
              <a:ln w="12700">
                <a:noFill/>
                <a:prstDash val="solid"/>
              </a:ln>
              <a:solidFill>
                <a:srgbClr val="18468B"/>
              </a:solidFill>
              <a:effectLst/>
            </a:rPr>
            <a:t>The largest Distribution System Operators in Poland and the areas in which they operate</a:t>
          </a:r>
        </a:p>
      </xdr:txBody>
    </xdr:sp>
    <xdr:clientData/>
  </xdr:oneCellAnchor>
  <xdr:twoCellAnchor editAs="oneCell">
    <xdr:from>
      <xdr:col>1</xdr:col>
      <xdr:colOff>299358</xdr:colOff>
      <xdr:row>57</xdr:row>
      <xdr:rowOff>13608</xdr:rowOff>
    </xdr:from>
    <xdr:to>
      <xdr:col>15</xdr:col>
      <xdr:colOff>489857</xdr:colOff>
      <xdr:row>99</xdr:row>
      <xdr:rowOff>95250</xdr:rowOff>
    </xdr:to>
    <xdr:pic>
      <xdr:nvPicPr>
        <xdr:cNvPr id="6" name="Obraz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11679" y="11253108"/>
          <a:ext cx="8518071" cy="8082642"/>
        </a:xfrm>
        <a:prstGeom prst="rect">
          <a:avLst/>
        </a:prstGeom>
      </xdr:spPr>
    </xdr:pic>
    <xdr:clientData/>
  </xdr:twoCellAnchor>
  <xdr:oneCellAnchor>
    <xdr:from>
      <xdr:col>19</xdr:col>
      <xdr:colOff>504265</xdr:colOff>
      <xdr:row>53</xdr:row>
      <xdr:rowOff>52943</xdr:rowOff>
    </xdr:from>
    <xdr:ext cx="7866529" cy="593239"/>
    <xdr:sp macro="" textlink="">
      <xdr:nvSpPr>
        <xdr:cNvPr id="8" name="Prostokąt 7">
          <a:extLst>
            <a:ext uri="{FF2B5EF4-FFF2-40B4-BE49-F238E27FC236}">
              <a16:creationId xmlns:a16="http://schemas.microsoft.com/office/drawing/2014/main" id="{00000000-0008-0000-0600-000008000000}"/>
            </a:ext>
          </a:extLst>
        </xdr:cNvPr>
        <xdr:cNvSpPr/>
      </xdr:nvSpPr>
      <xdr:spPr>
        <a:xfrm>
          <a:off x="12005703" y="10530443"/>
          <a:ext cx="7866529" cy="593239"/>
        </a:xfrm>
        <a:prstGeom prst="rect">
          <a:avLst/>
        </a:prstGeom>
        <a:noFill/>
        <a:ln>
          <a:noFill/>
        </a:ln>
      </xdr:spPr>
      <xdr:txBody>
        <a:bodyPr wrap="square" lIns="91440" tIns="45720" rIns="91440" bIns="45720">
          <a:spAutoFit/>
        </a:bodyPr>
        <a:lstStyle/>
        <a:p>
          <a:pPr algn="ctr"/>
          <a:r>
            <a:rPr lang="pl-PL" sz="1600" b="1" cap="none" spc="0">
              <a:ln w="12700">
                <a:noFill/>
                <a:prstDash val="solid"/>
              </a:ln>
              <a:solidFill>
                <a:srgbClr val="18468B"/>
              </a:solidFill>
              <a:effectLst/>
            </a:rPr>
            <a:t>The map shows the most recent photovoltaic projects that received a PnB during the period from 1st November 2022 to 31th April 31.</a:t>
          </a:r>
        </a:p>
      </xdr:txBody>
    </xdr:sp>
    <xdr:clientData/>
  </xdr:oneCellAnchor>
  <xdr:twoCellAnchor editAs="oneCell">
    <xdr:from>
      <xdr:col>1</xdr:col>
      <xdr:colOff>299358</xdr:colOff>
      <xdr:row>57</xdr:row>
      <xdr:rowOff>13608</xdr:rowOff>
    </xdr:from>
    <xdr:to>
      <xdr:col>5</xdr:col>
      <xdr:colOff>51709</xdr:colOff>
      <xdr:row>60</xdr:row>
      <xdr:rowOff>155432</xdr:rowOff>
    </xdr:to>
    <xdr:pic>
      <xdr:nvPicPr>
        <xdr:cNvPr id="24" name="Obraz 23">
          <a:extLst>
            <a:ext uri="{FF2B5EF4-FFF2-40B4-BE49-F238E27FC236}">
              <a16:creationId xmlns:a16="http://schemas.microsoft.com/office/drawing/2014/main" id="{00000000-0008-0000-0600-000018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128" t="25791" r="4167" b="31242"/>
        <a:stretch/>
      </xdr:blipFill>
      <xdr:spPr bwMode="auto">
        <a:xfrm>
          <a:off x="911679" y="11253108"/>
          <a:ext cx="1956709" cy="71332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19</xdr:col>
      <xdr:colOff>225135</xdr:colOff>
      <xdr:row>57</xdr:row>
      <xdr:rowOff>0</xdr:rowOff>
    </xdr:from>
    <xdr:to>
      <xdr:col>33</xdr:col>
      <xdr:colOff>363681</xdr:colOff>
      <xdr:row>102</xdr:row>
      <xdr:rowOff>115512</xdr:rowOff>
    </xdr:to>
    <xdr:pic>
      <xdr:nvPicPr>
        <xdr:cNvPr id="10" name="Obraz 9">
          <a:extLst>
            <a:ext uri="{FF2B5EF4-FFF2-40B4-BE49-F238E27FC236}">
              <a16:creationId xmlns:a16="http://schemas.microsoft.com/office/drawing/2014/main" id="{FC1B3954-AD1E-40E8-A787-066075AFA72F}"/>
            </a:ext>
          </a:extLst>
        </xdr:cNvPr>
        <xdr:cNvPicPr>
          <a:picLocks noChangeAspect="1"/>
        </xdr:cNvPicPr>
      </xdr:nvPicPr>
      <xdr:blipFill>
        <a:blip xmlns:r="http://schemas.openxmlformats.org/officeDocument/2006/relationships"/>
        <a:stretch>
          <a:fillRect/>
        </a:stretch>
      </xdr:blipFill>
      <xdr:spPr>
        <a:xfrm>
          <a:off x="11499271" y="11239500"/>
          <a:ext cx="8624455" cy="8688012"/>
        </a:xfrm>
        <a:prstGeom prst="rect">
          <a:avLst/>
        </a:prstGeom>
      </xdr:spPr>
    </xdr:pic>
    <xdr:clientData/>
  </xdr:twoCellAnchor>
  <xdr:twoCellAnchor editAs="oneCell">
    <xdr:from>
      <xdr:col>19</xdr:col>
      <xdr:colOff>225135</xdr:colOff>
      <xdr:row>57</xdr:row>
      <xdr:rowOff>0</xdr:rowOff>
    </xdr:from>
    <xdr:to>
      <xdr:col>22</xdr:col>
      <xdr:colOff>344880</xdr:colOff>
      <xdr:row>60</xdr:row>
      <xdr:rowOff>141824</xdr:rowOff>
    </xdr:to>
    <xdr:pic>
      <xdr:nvPicPr>
        <xdr:cNvPr id="11" name="Obraz 10">
          <a:extLst>
            <a:ext uri="{FF2B5EF4-FFF2-40B4-BE49-F238E27FC236}">
              <a16:creationId xmlns:a16="http://schemas.microsoft.com/office/drawing/2014/main" id="{CE73F440-8B6E-4D3A-8030-9EF77B177BC4}"/>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128" t="25791" r="4167" b="31242"/>
        <a:stretch/>
      </xdr:blipFill>
      <xdr:spPr bwMode="auto">
        <a:xfrm>
          <a:off x="11499271" y="11239500"/>
          <a:ext cx="1938154" cy="71332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19</xdr:col>
      <xdr:colOff>190500</xdr:colOff>
      <xdr:row>7</xdr:row>
      <xdr:rowOff>176893</xdr:rowOff>
    </xdr:from>
    <xdr:to>
      <xdr:col>33</xdr:col>
      <xdr:colOff>360751</xdr:colOff>
      <xdr:row>50</xdr:row>
      <xdr:rowOff>40821</xdr:rowOff>
    </xdr:to>
    <xdr:pic>
      <xdr:nvPicPr>
        <xdr:cNvPr id="21" name="Obraz 20">
          <a:extLst>
            <a:ext uri="{FF2B5EF4-FFF2-40B4-BE49-F238E27FC236}">
              <a16:creationId xmlns:a16="http://schemas.microsoft.com/office/drawing/2014/main" id="{67B6B346-CC8F-1C10-5E38-92FF796114E8}"/>
            </a:ext>
          </a:extLst>
        </xdr:cNvPr>
        <xdr:cNvPicPr>
          <a:picLocks noChangeAspect="1"/>
        </xdr:cNvPicPr>
      </xdr:nvPicPr>
      <xdr:blipFill>
        <a:blip xmlns:r="http://schemas.openxmlformats.org/officeDocument/2006/relationships" r:embed="rId3"/>
        <a:stretch>
          <a:fillRect/>
        </a:stretch>
      </xdr:blipFill>
      <xdr:spPr>
        <a:xfrm>
          <a:off x="11579679" y="1891393"/>
          <a:ext cx="8742751" cy="8055428"/>
        </a:xfrm>
        <a:prstGeom prst="rect">
          <a:avLst/>
        </a:prstGeom>
      </xdr:spPr>
    </xdr:pic>
    <xdr:clientData/>
  </xdr:twoCellAnchor>
  <xdr:twoCellAnchor editAs="oneCell">
    <xdr:from>
      <xdr:col>19</xdr:col>
      <xdr:colOff>190500</xdr:colOff>
      <xdr:row>7</xdr:row>
      <xdr:rowOff>176893</xdr:rowOff>
    </xdr:from>
    <xdr:to>
      <xdr:col>22</xdr:col>
      <xdr:colOff>310245</xdr:colOff>
      <xdr:row>11</xdr:row>
      <xdr:rowOff>128217</xdr:rowOff>
    </xdr:to>
    <xdr:pic>
      <xdr:nvPicPr>
        <xdr:cNvPr id="23" name="Obraz 22">
          <a:extLst>
            <a:ext uri="{FF2B5EF4-FFF2-40B4-BE49-F238E27FC236}">
              <a16:creationId xmlns:a16="http://schemas.microsoft.com/office/drawing/2014/main" id="{F25E14F2-FBB2-4B0A-A357-411FB9638E5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128" t="25791" r="4167" b="31242"/>
        <a:stretch/>
      </xdr:blipFill>
      <xdr:spPr bwMode="auto">
        <a:xfrm>
          <a:off x="11579679" y="1891393"/>
          <a:ext cx="1956709" cy="71332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0</xdr:colOff>
      <xdr:row>8</xdr:row>
      <xdr:rowOff>1</xdr:rowOff>
    </xdr:from>
    <xdr:to>
      <xdr:col>16</xdr:col>
      <xdr:colOff>81643</xdr:colOff>
      <xdr:row>50</xdr:row>
      <xdr:rowOff>94517</xdr:rowOff>
    </xdr:to>
    <xdr:pic>
      <xdr:nvPicPr>
        <xdr:cNvPr id="27" name="Obraz 26">
          <a:extLst>
            <a:ext uri="{FF2B5EF4-FFF2-40B4-BE49-F238E27FC236}">
              <a16:creationId xmlns:a16="http://schemas.microsoft.com/office/drawing/2014/main" id="{B0961BA6-A2A6-4955-A787-F71D8250C50A}"/>
            </a:ext>
          </a:extLst>
        </xdr:cNvPr>
        <xdr:cNvPicPr>
          <a:picLocks noChangeAspect="1"/>
        </xdr:cNvPicPr>
      </xdr:nvPicPr>
      <xdr:blipFill>
        <a:blip xmlns:r="http://schemas.openxmlformats.org/officeDocument/2006/relationships"/>
        <a:stretch>
          <a:fillRect/>
        </a:stretch>
      </xdr:blipFill>
      <xdr:spPr>
        <a:xfrm>
          <a:off x="979714" y="1905001"/>
          <a:ext cx="8654143" cy="8095516"/>
        </a:xfrm>
        <a:prstGeom prst="rect">
          <a:avLst/>
        </a:prstGeom>
      </xdr:spPr>
    </xdr:pic>
    <xdr:clientData/>
  </xdr:twoCellAnchor>
  <xdr:twoCellAnchor editAs="oneCell">
    <xdr:from>
      <xdr:col>2</xdr:col>
      <xdr:colOff>0</xdr:colOff>
      <xdr:row>8</xdr:row>
      <xdr:rowOff>1</xdr:rowOff>
    </xdr:from>
    <xdr:to>
      <xdr:col>5</xdr:col>
      <xdr:colOff>110939</xdr:colOff>
      <xdr:row>11</xdr:row>
      <xdr:rowOff>141825</xdr:rowOff>
    </xdr:to>
    <xdr:pic>
      <xdr:nvPicPr>
        <xdr:cNvPr id="28" name="Obraz 27">
          <a:extLst>
            <a:ext uri="{FF2B5EF4-FFF2-40B4-BE49-F238E27FC236}">
              <a16:creationId xmlns:a16="http://schemas.microsoft.com/office/drawing/2014/main" id="{42C2C6BB-019E-4FD8-8DAD-5ED83EDFD004}"/>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128" t="25791" r="4167" b="31242"/>
        <a:stretch/>
      </xdr:blipFill>
      <xdr:spPr bwMode="auto">
        <a:xfrm>
          <a:off x="979714" y="1905001"/>
          <a:ext cx="1947904" cy="71332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16</xdr:col>
      <xdr:colOff>183682</xdr:colOff>
      <xdr:row>16</xdr:row>
      <xdr:rowOff>40821</xdr:rowOff>
    </xdr:from>
    <xdr:to>
      <xdr:col>19</xdr:col>
      <xdr:colOff>65570</xdr:colOff>
      <xdr:row>40</xdr:row>
      <xdr:rowOff>173516</xdr:rowOff>
    </xdr:to>
    <xdr:pic>
      <xdr:nvPicPr>
        <xdr:cNvPr id="29" name="Obraz 28">
          <a:extLst>
            <a:ext uri="{FF2B5EF4-FFF2-40B4-BE49-F238E27FC236}">
              <a16:creationId xmlns:a16="http://schemas.microsoft.com/office/drawing/2014/main" id="{E356350D-B995-EC0F-DA9C-12A9471055C1}"/>
            </a:ext>
          </a:extLst>
        </xdr:cNvPr>
        <xdr:cNvPicPr>
          <a:picLocks noChangeAspect="1"/>
        </xdr:cNvPicPr>
      </xdr:nvPicPr>
      <xdr:blipFill>
        <a:blip xmlns:r="http://schemas.openxmlformats.org/officeDocument/2006/relationships"/>
        <a:stretch>
          <a:fillRect/>
        </a:stretch>
      </xdr:blipFill>
      <xdr:spPr>
        <a:xfrm>
          <a:off x="9735896" y="3469821"/>
          <a:ext cx="1718853" cy="4704695"/>
        </a:xfrm>
        <a:prstGeom prst="rect">
          <a:avLst/>
        </a:prstGeom>
      </xdr:spPr>
    </xdr:pic>
    <xdr:clientData/>
  </xdr:twoCellAnchor>
  <xdr:twoCellAnchor editAs="oneCell">
    <xdr:from>
      <xdr:col>16</xdr:col>
      <xdr:colOff>163286</xdr:colOff>
      <xdr:row>68</xdr:row>
      <xdr:rowOff>40821</xdr:rowOff>
    </xdr:from>
    <xdr:to>
      <xdr:col>19</xdr:col>
      <xdr:colOff>45174</xdr:colOff>
      <xdr:row>92</xdr:row>
      <xdr:rowOff>173516</xdr:rowOff>
    </xdr:to>
    <xdr:pic>
      <xdr:nvPicPr>
        <xdr:cNvPr id="30" name="Obraz 29">
          <a:extLst>
            <a:ext uri="{FF2B5EF4-FFF2-40B4-BE49-F238E27FC236}">
              <a16:creationId xmlns:a16="http://schemas.microsoft.com/office/drawing/2014/main" id="{C6DDFFF0-236D-4282-8A60-6D835EAC7F8C}"/>
            </a:ext>
          </a:extLst>
        </xdr:cNvPr>
        <xdr:cNvPicPr>
          <a:picLocks noChangeAspect="1"/>
        </xdr:cNvPicPr>
      </xdr:nvPicPr>
      <xdr:blipFill>
        <a:blip xmlns:r="http://schemas.openxmlformats.org/officeDocument/2006/relationships"/>
        <a:stretch>
          <a:fillRect/>
        </a:stretch>
      </xdr:blipFill>
      <xdr:spPr>
        <a:xfrm>
          <a:off x="9715500" y="13375821"/>
          <a:ext cx="1718853" cy="4704695"/>
        </a:xfrm>
        <a:prstGeom prst="rect">
          <a:avLst/>
        </a:prstGeom>
      </xdr:spPr>
    </xdr:pic>
    <xdr:clientData/>
  </xdr:twoCellAnchor>
  <xdr:twoCellAnchor>
    <xdr:from>
      <xdr:col>11</xdr:col>
      <xdr:colOff>357188</xdr:colOff>
      <xdr:row>10</xdr:row>
      <xdr:rowOff>95249</xdr:rowOff>
    </xdr:from>
    <xdr:to>
      <xdr:col>24</xdr:col>
      <xdr:colOff>196057</xdr:colOff>
      <xdr:row>15</xdr:row>
      <xdr:rowOff>71436</xdr:rowOff>
    </xdr:to>
    <xdr:sp macro="" textlink="">
      <xdr:nvSpPr>
        <xdr:cNvPr id="7" name="Prostokąt 6">
          <a:extLst>
            <a:ext uri="{FF2B5EF4-FFF2-40B4-BE49-F238E27FC236}">
              <a16:creationId xmlns:a16="http://schemas.microsoft.com/office/drawing/2014/main" id="{D7B7A77D-1F20-4EEE-A0E1-6C4E261B271D}"/>
            </a:ext>
          </a:extLst>
        </xdr:cNvPr>
        <xdr:cNvSpPr/>
      </xdr:nvSpPr>
      <xdr:spPr>
        <a:xfrm>
          <a:off x="6905626" y="2381249"/>
          <a:ext cx="7887494" cy="928687"/>
        </a:xfrm>
        <a:prstGeom prst="rect">
          <a:avLst/>
        </a:prstGeom>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ctr"/>
        <a:lstStyle/>
        <a:p>
          <a:pPr algn="ctr"/>
          <a:r>
            <a:rPr lang="pl-PL" sz="2000" b="1"/>
            <a:t>DEMO</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xdr:colOff>
      <xdr:row>0</xdr:row>
      <xdr:rowOff>209550</xdr:rowOff>
    </xdr:from>
    <xdr:to>
      <xdr:col>2</xdr:col>
      <xdr:colOff>1038785</xdr:colOff>
      <xdr:row>1</xdr:row>
      <xdr:rowOff>761390</xdr:rowOff>
    </xdr:to>
    <xdr:pic>
      <xdr:nvPicPr>
        <xdr:cNvPr id="3" name="Obraz 2">
          <a:extLst>
            <a:ext uri="{FF2B5EF4-FFF2-40B4-BE49-F238E27FC236}">
              <a16:creationId xmlns:a16="http://schemas.microsoft.com/office/drawing/2014/main" id="{8ED118EA-C058-4113-945F-10AEC3329B0A}"/>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5721" t="25791" r="23289" b="31242"/>
        <a:stretch/>
      </xdr:blipFill>
      <xdr:spPr bwMode="auto">
        <a:xfrm>
          <a:off x="419100" y="209550"/>
          <a:ext cx="1515035" cy="932840"/>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0</xdr:colOff>
      <xdr:row>9</xdr:row>
      <xdr:rowOff>0</xdr:rowOff>
    </xdr:from>
    <xdr:to>
      <xdr:col>13</xdr:col>
      <xdr:colOff>168728</xdr:colOff>
      <xdr:row>11</xdr:row>
      <xdr:rowOff>149679</xdr:rowOff>
    </xdr:to>
    <xdr:sp macro="" textlink="">
      <xdr:nvSpPr>
        <xdr:cNvPr id="2" name="Prostokąt 1">
          <a:extLst>
            <a:ext uri="{FF2B5EF4-FFF2-40B4-BE49-F238E27FC236}">
              <a16:creationId xmlns:a16="http://schemas.microsoft.com/office/drawing/2014/main" id="{1A9DB9CE-7C3D-4AAC-AAFB-F5459542145C}"/>
            </a:ext>
          </a:extLst>
        </xdr:cNvPr>
        <xdr:cNvSpPr/>
      </xdr:nvSpPr>
      <xdr:spPr>
        <a:xfrm>
          <a:off x="6000750" y="3486150"/>
          <a:ext cx="12341678" cy="530679"/>
        </a:xfrm>
        <a:prstGeom prst="rect">
          <a:avLst/>
        </a:prstGeom>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ctr"/>
        <a:lstStyle/>
        <a:p>
          <a:pPr algn="ctr"/>
          <a:r>
            <a:rPr lang="pl-PL" sz="2000" b="1"/>
            <a:t>DEMO</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40822</xdr:colOff>
      <xdr:row>0</xdr:row>
      <xdr:rowOff>149678</xdr:rowOff>
    </xdr:from>
    <xdr:to>
      <xdr:col>2</xdr:col>
      <xdr:colOff>1066000</xdr:colOff>
      <xdr:row>1</xdr:row>
      <xdr:rowOff>701518</xdr:rowOff>
    </xdr:to>
    <xdr:pic>
      <xdr:nvPicPr>
        <xdr:cNvPr id="3" name="Obraz 2">
          <a:extLst>
            <a:ext uri="{FF2B5EF4-FFF2-40B4-BE49-F238E27FC236}">
              <a16:creationId xmlns:a16="http://schemas.microsoft.com/office/drawing/2014/main" id="{6F92EA59-EEE0-4C40-8548-95BABC96322C}"/>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5721" t="25791" r="23289" b="31242"/>
        <a:stretch/>
      </xdr:blipFill>
      <xdr:spPr bwMode="auto">
        <a:xfrm>
          <a:off x="435429" y="149678"/>
          <a:ext cx="1515035" cy="932840"/>
        </a:xfrm>
        <a:prstGeom prst="rect">
          <a:avLst/>
        </a:prstGeom>
        <a:ln>
          <a:noFill/>
        </a:ln>
        <a:extLst>
          <a:ext uri="{53640926-AAD7-44D8-BBD7-CCE9431645EC}">
            <a14:shadowObscured xmlns:a14="http://schemas.microsoft.com/office/drawing/2010/main"/>
          </a:ext>
        </a:extLst>
      </xdr:spPr>
    </xdr:pic>
    <xdr:clientData/>
  </xdr:twoCellAnchor>
  <xdr:twoCellAnchor>
    <xdr:from>
      <xdr:col>5</xdr:col>
      <xdr:colOff>0</xdr:colOff>
      <xdr:row>13</xdr:row>
      <xdr:rowOff>0</xdr:rowOff>
    </xdr:from>
    <xdr:to>
      <xdr:col>14</xdr:col>
      <xdr:colOff>517071</xdr:colOff>
      <xdr:row>15</xdr:row>
      <xdr:rowOff>149679</xdr:rowOff>
    </xdr:to>
    <xdr:sp macro="" textlink="">
      <xdr:nvSpPr>
        <xdr:cNvPr id="2" name="Prostokąt 1">
          <a:extLst>
            <a:ext uri="{FF2B5EF4-FFF2-40B4-BE49-F238E27FC236}">
              <a16:creationId xmlns:a16="http://schemas.microsoft.com/office/drawing/2014/main" id="{F4886715-D213-4CBA-B31E-81417DB20321}"/>
            </a:ext>
          </a:extLst>
        </xdr:cNvPr>
        <xdr:cNvSpPr/>
      </xdr:nvSpPr>
      <xdr:spPr>
        <a:xfrm>
          <a:off x="6164036" y="4245429"/>
          <a:ext cx="12341678" cy="530679"/>
        </a:xfrm>
        <a:prstGeom prst="rect">
          <a:avLst/>
        </a:prstGeom>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ctr"/>
        <a:lstStyle/>
        <a:p>
          <a:pPr algn="ctr"/>
          <a:r>
            <a:rPr lang="pl-PL" sz="2000" b="1"/>
            <a:t>DEMO</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588319</xdr:colOff>
      <xdr:row>0</xdr:row>
      <xdr:rowOff>136071</xdr:rowOff>
    </xdr:from>
    <xdr:to>
      <xdr:col>18</xdr:col>
      <xdr:colOff>901234</xdr:colOff>
      <xdr:row>3</xdr:row>
      <xdr:rowOff>42704</xdr:rowOff>
    </xdr:to>
    <xdr:pic>
      <xdr:nvPicPr>
        <xdr:cNvPr id="2" name="Obraz 1">
          <a:extLst>
            <a:ext uri="{FF2B5EF4-FFF2-40B4-BE49-F238E27FC236}">
              <a16:creationId xmlns:a16="http://schemas.microsoft.com/office/drawing/2014/main" id="{00000000-0008-0000-03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128" t="25791" r="4167" b="31242"/>
        <a:stretch/>
      </xdr:blipFill>
      <xdr:spPr bwMode="auto">
        <a:xfrm>
          <a:off x="15658986" y="136071"/>
          <a:ext cx="2746943" cy="943800"/>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76639</xdr:colOff>
      <xdr:row>18</xdr:row>
      <xdr:rowOff>54834</xdr:rowOff>
    </xdr:from>
    <xdr:to>
      <xdr:col>7</xdr:col>
      <xdr:colOff>1070240</xdr:colOff>
      <xdr:row>34</xdr:row>
      <xdr:rowOff>183886</xdr:rowOff>
    </xdr:to>
    <xdr:graphicFrame macro="">
      <xdr:nvGraphicFramePr>
        <xdr:cNvPr id="3" name="Wykres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677415</xdr:colOff>
      <xdr:row>18</xdr:row>
      <xdr:rowOff>46303</xdr:rowOff>
    </xdr:from>
    <xdr:to>
      <xdr:col>18</xdr:col>
      <xdr:colOff>142875</xdr:colOff>
      <xdr:row>35</xdr:row>
      <xdr:rowOff>88635</xdr:rowOff>
    </xdr:to>
    <xdr:graphicFrame macro="">
      <xdr:nvGraphicFramePr>
        <xdr:cNvPr id="4" name="Wykres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865366</xdr:colOff>
      <xdr:row>36</xdr:row>
      <xdr:rowOff>4665</xdr:rowOff>
    </xdr:from>
    <xdr:to>
      <xdr:col>18</xdr:col>
      <xdr:colOff>357188</xdr:colOff>
      <xdr:row>54</xdr:row>
      <xdr:rowOff>111124</xdr:rowOff>
    </xdr:to>
    <xdr:graphicFrame macro="">
      <xdr:nvGraphicFramePr>
        <xdr:cNvPr id="5" name="Wykres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7296</xdr:colOff>
      <xdr:row>35</xdr:row>
      <xdr:rowOff>180472</xdr:rowOff>
    </xdr:from>
    <xdr:to>
      <xdr:col>7</xdr:col>
      <xdr:colOff>710406</xdr:colOff>
      <xdr:row>54</xdr:row>
      <xdr:rowOff>29104</xdr:rowOff>
    </xdr:to>
    <xdr:graphicFrame macro="">
      <xdr:nvGraphicFramePr>
        <xdr:cNvPr id="6" name="Wykres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842697</xdr:colOff>
      <xdr:row>116</xdr:row>
      <xdr:rowOff>43376</xdr:rowOff>
    </xdr:from>
    <xdr:to>
      <xdr:col>18</xdr:col>
      <xdr:colOff>857251</xdr:colOff>
      <xdr:row>136</xdr:row>
      <xdr:rowOff>2646</xdr:rowOff>
    </xdr:to>
    <xdr:graphicFrame macro="">
      <xdr:nvGraphicFramePr>
        <xdr:cNvPr id="9" name="Wykres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4</xdr:col>
      <xdr:colOff>1190349</xdr:colOff>
      <xdr:row>3</xdr:row>
      <xdr:rowOff>162203</xdr:rowOff>
    </xdr:from>
    <xdr:ext cx="13504333" cy="1164167"/>
    <xdr:sp macro="" textlink="">
      <xdr:nvSpPr>
        <xdr:cNvPr id="10" name="pole tekstowe 9">
          <a:extLst>
            <a:ext uri="{FF2B5EF4-FFF2-40B4-BE49-F238E27FC236}">
              <a16:creationId xmlns:a16="http://schemas.microsoft.com/office/drawing/2014/main" id="{00000000-0008-0000-0300-00000A000000}"/>
            </a:ext>
          </a:extLst>
        </xdr:cNvPr>
        <xdr:cNvSpPr txBox="1"/>
      </xdr:nvSpPr>
      <xdr:spPr>
        <a:xfrm>
          <a:off x="5585456" y="1196346"/>
          <a:ext cx="13504333" cy="1164167"/>
        </a:xfrm>
        <a:prstGeom prst="rect">
          <a:avLst/>
        </a:prstGeom>
        <a:solidFill>
          <a:schemeClr val="tx2">
            <a:lumMod val="60000"/>
            <a:lumOff val="40000"/>
          </a:schemeClr>
        </a:solid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l-PL" sz="1600" b="1">
              <a:solidFill>
                <a:schemeClr val="bg1"/>
              </a:solidFill>
            </a:rPr>
            <a:t>Please enter in the blue boxes the power range of the projects for which you want to display all the statistics below. Please enter the values in kW.</a:t>
          </a:r>
        </a:p>
        <a:p>
          <a:r>
            <a:rPr lang="pl-PL" sz="1600" b="1">
              <a:solidFill>
                <a:schemeClr val="bg1"/>
              </a:solidFill>
            </a:rPr>
            <a:t>Example:</a:t>
          </a:r>
        </a:p>
        <a:p>
          <a:r>
            <a:rPr lang="pl-PL" sz="1600" b="1">
              <a:solidFill>
                <a:schemeClr val="bg1"/>
              </a:solidFill>
            </a:rPr>
            <a:t>entering 1000 in the left blue field and 2000 in the right one will cause the statistics to be displayed for projects with power equal to or greater than 1000 but less than or equal to 2000 kW.</a:t>
          </a:r>
        </a:p>
      </xdr:txBody>
    </xdr:sp>
    <xdr:clientData/>
  </xdr:oneCellAnchor>
  <xdr:twoCellAnchor>
    <xdr:from>
      <xdr:col>4</xdr:col>
      <xdr:colOff>911679</xdr:colOff>
      <xdr:row>77</xdr:row>
      <xdr:rowOff>1</xdr:rowOff>
    </xdr:from>
    <xdr:to>
      <xdr:col>14</xdr:col>
      <xdr:colOff>1216143</xdr:colOff>
      <xdr:row>111</xdr:row>
      <xdr:rowOff>399492</xdr:rowOff>
    </xdr:to>
    <xdr:graphicFrame macro="">
      <xdr:nvGraphicFramePr>
        <xdr:cNvPr id="13" name="Wykres 12">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95250</xdr:colOff>
      <xdr:row>10</xdr:row>
      <xdr:rowOff>111125</xdr:rowOff>
    </xdr:from>
    <xdr:to>
      <xdr:col>6</xdr:col>
      <xdr:colOff>1127125</xdr:colOff>
      <xdr:row>13</xdr:row>
      <xdr:rowOff>15875</xdr:rowOff>
    </xdr:to>
    <xdr:sp macro="" textlink="">
      <xdr:nvSpPr>
        <xdr:cNvPr id="7" name="Prostokąt 6">
          <a:extLst>
            <a:ext uri="{FF2B5EF4-FFF2-40B4-BE49-F238E27FC236}">
              <a16:creationId xmlns:a16="http://schemas.microsoft.com/office/drawing/2014/main" id="{C5AC3DE6-8E6C-4DA6-A14F-1F63024F8965}"/>
            </a:ext>
          </a:extLst>
        </xdr:cNvPr>
        <xdr:cNvSpPr/>
      </xdr:nvSpPr>
      <xdr:spPr>
        <a:xfrm>
          <a:off x="809625" y="3762375"/>
          <a:ext cx="7143750" cy="1714500"/>
        </a:xfrm>
        <a:prstGeom prst="rect">
          <a:avLst/>
        </a:prstGeom>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ctr"/>
        <a:lstStyle/>
        <a:p>
          <a:pPr algn="ctr"/>
          <a:r>
            <a:rPr lang="pl-PL" sz="2000" b="1"/>
            <a:t>DEMO</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0.86788</cdr:x>
      <cdr:y>0</cdr:y>
    </cdr:from>
    <cdr:to>
      <cdr:x>1</cdr:x>
      <cdr:y>0.1152</cdr:y>
    </cdr:to>
    <cdr:pic>
      <cdr:nvPicPr>
        <cdr:cNvPr id="2" name="Obraz 1">
          <a:extLst xmlns:a="http://schemas.openxmlformats.org/drawingml/2006/main">
            <a:ext uri="{FF2B5EF4-FFF2-40B4-BE49-F238E27FC236}">
              <a16:creationId xmlns:a16="http://schemas.microsoft.com/office/drawing/2014/main" id="{CF9B2EF8-8AA1-4BEF-B86A-E00C3CC9D8B7}"/>
            </a:ext>
          </a:extLst>
        </cdr:cNvPr>
        <cdr:cNvPicPr/>
      </cdr:nvPicPr>
      <cdr:blipFill rotWithShape="1">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l="5128" t="25791" r="4167" b="31242"/>
        <a:stretch xmlns:a="http://schemas.openxmlformats.org/drawingml/2006/main"/>
      </cdr:blipFill>
      <cdr:spPr bwMode="auto">
        <a:xfrm xmlns:a="http://schemas.openxmlformats.org/drawingml/2006/main">
          <a:off x="6989912" y="0"/>
          <a:ext cx="1064096" cy="404401"/>
        </a:xfrm>
        <a:prstGeom xmlns:a="http://schemas.openxmlformats.org/drawingml/2006/main" prst="rect">
          <a:avLst/>
        </a:prstGeom>
        <a:ln xmlns:a="http://schemas.openxmlformats.org/drawingml/2006/main">
          <a:noFill/>
        </a:ln>
        <a:extLst xmlns:a="http://schemas.openxmlformats.org/drawingml/2006/main">
          <a:ext uri="{53640926-AAD7-44D8-BBD7-CCE9431645EC}">
            <a14:shadowObscured xmlns:a14="http://schemas.microsoft.com/office/drawing/2010/main"/>
          </a:ext>
        </a:extLst>
      </cdr:spPr>
    </cdr:pic>
  </cdr:relSizeAnchor>
  <cdr:relSizeAnchor xmlns:cdr="http://schemas.openxmlformats.org/drawingml/2006/chartDrawing">
    <cdr:from>
      <cdr:x>0.86788</cdr:x>
      <cdr:y>0</cdr:y>
    </cdr:from>
    <cdr:to>
      <cdr:x>1</cdr:x>
      <cdr:y>0.1152</cdr:y>
    </cdr:to>
    <cdr:pic>
      <cdr:nvPicPr>
        <cdr:cNvPr id="3" name="Obraz 1">
          <a:extLst xmlns:a="http://schemas.openxmlformats.org/drawingml/2006/main">
            <a:ext uri="{FF2B5EF4-FFF2-40B4-BE49-F238E27FC236}">
              <a16:creationId xmlns:a16="http://schemas.microsoft.com/office/drawing/2014/main" id="{CF9B2EF8-8AA1-4BEF-B86A-E00C3CC9D8B7}"/>
            </a:ext>
          </a:extLst>
        </cdr:cNvPr>
        <cdr:cNvPicPr/>
      </cdr:nvPicPr>
      <cdr:blipFill rotWithShape="1">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l="5128" t="25791" r="4167" b="31242"/>
        <a:stretch xmlns:a="http://schemas.openxmlformats.org/drawingml/2006/main"/>
      </cdr:blipFill>
      <cdr:spPr bwMode="auto">
        <a:xfrm xmlns:a="http://schemas.openxmlformats.org/drawingml/2006/main">
          <a:off x="6989912" y="0"/>
          <a:ext cx="1064096" cy="404401"/>
        </a:xfrm>
        <a:prstGeom xmlns:a="http://schemas.openxmlformats.org/drawingml/2006/main" prst="rect">
          <a:avLst/>
        </a:prstGeom>
        <a:ln xmlns:a="http://schemas.openxmlformats.org/drawingml/2006/main">
          <a:noFill/>
        </a:ln>
        <a:extLst xmlns:a="http://schemas.openxmlformats.org/drawingml/2006/main">
          <a:ext uri="{53640926-AAD7-44D8-BBD7-CCE9431645EC}">
            <a14:shadowObscured xmlns:a14="http://schemas.microsoft.com/office/drawing/2010/main"/>
          </a:ext>
        </a:extLst>
      </cdr:spPr>
    </cdr:pic>
  </cdr:relSizeAnchor>
</c:userShapes>
</file>

<file path=xl/drawings/drawing7.xml><?xml version="1.0" encoding="utf-8"?>
<c:userShapes xmlns:c="http://schemas.openxmlformats.org/drawingml/2006/chart">
  <cdr:relSizeAnchor xmlns:cdr="http://schemas.openxmlformats.org/drawingml/2006/chartDrawing">
    <cdr:from>
      <cdr:x>0.89011</cdr:x>
      <cdr:y>0</cdr:y>
    </cdr:from>
    <cdr:to>
      <cdr:x>1</cdr:x>
      <cdr:y>0.11206</cdr:y>
    </cdr:to>
    <cdr:pic>
      <cdr:nvPicPr>
        <cdr:cNvPr id="2" name="Obraz 1">
          <a:extLst xmlns:a="http://schemas.openxmlformats.org/drawingml/2006/main">
            <a:ext uri="{FF2B5EF4-FFF2-40B4-BE49-F238E27FC236}">
              <a16:creationId xmlns:a16="http://schemas.microsoft.com/office/drawing/2014/main" id="{FAB7BE5D-2BA4-4733-8A73-7EBB841CB925}"/>
            </a:ext>
          </a:extLst>
        </cdr:cNvPr>
        <cdr:cNvPicPr/>
      </cdr:nvPicPr>
      <cdr:blipFill rotWithShape="1">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l="5128" t="25791" r="4167" b="31242"/>
        <a:stretch xmlns:a="http://schemas.openxmlformats.org/drawingml/2006/main"/>
      </cdr:blipFill>
      <cdr:spPr bwMode="auto">
        <a:xfrm xmlns:a="http://schemas.openxmlformats.org/drawingml/2006/main">
          <a:off x="10194693" y="0"/>
          <a:ext cx="1258659" cy="405770"/>
        </a:xfrm>
        <a:prstGeom xmlns:a="http://schemas.openxmlformats.org/drawingml/2006/main" prst="rect">
          <a:avLst/>
        </a:prstGeom>
        <a:ln xmlns:a="http://schemas.openxmlformats.org/drawingml/2006/main">
          <a:noFill/>
        </a:ln>
        <a:extLst xmlns:a="http://schemas.openxmlformats.org/drawingml/2006/main">
          <a:ext uri="{53640926-AAD7-44D8-BBD7-CCE9431645EC}">
            <a14:shadowObscured xmlns:a14="http://schemas.microsoft.com/office/drawing/2010/main"/>
          </a:ext>
        </a:extLst>
      </cdr:spPr>
    </cdr:pic>
  </cdr:relSizeAnchor>
</c:userShapes>
</file>

<file path=xl/drawings/drawing8.xml><?xml version="1.0" encoding="utf-8"?>
<c:userShapes xmlns:c="http://schemas.openxmlformats.org/drawingml/2006/chart">
  <cdr:relSizeAnchor xmlns:cdr="http://schemas.openxmlformats.org/drawingml/2006/chartDrawing">
    <cdr:from>
      <cdr:x>0.8871</cdr:x>
      <cdr:y>0.00421</cdr:y>
    </cdr:from>
    <cdr:to>
      <cdr:x>0.99926</cdr:x>
      <cdr:y>0.11724</cdr:y>
    </cdr:to>
    <cdr:pic>
      <cdr:nvPicPr>
        <cdr:cNvPr id="3" name="Obraz 2">
          <a:extLst xmlns:a="http://schemas.openxmlformats.org/drawingml/2006/main">
            <a:ext uri="{FF2B5EF4-FFF2-40B4-BE49-F238E27FC236}">
              <a16:creationId xmlns:a16="http://schemas.microsoft.com/office/drawing/2014/main" id="{40024B63-DABD-4746-97C1-5ADB9D31BECB}"/>
            </a:ext>
          </a:extLst>
        </cdr:cNvPr>
        <cdr:cNvPicPr/>
      </cdr:nvPicPr>
      <cdr:blipFill rotWithShape="1">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l="5128" t="25791" r="4167" b="31242"/>
        <a:stretch xmlns:a="http://schemas.openxmlformats.org/drawingml/2006/main"/>
      </cdr:blipFill>
      <cdr:spPr bwMode="auto">
        <a:xfrm xmlns:a="http://schemas.openxmlformats.org/drawingml/2006/main">
          <a:off x="10183634" y="15113"/>
          <a:ext cx="1287586" cy="405765"/>
        </a:xfrm>
        <a:prstGeom xmlns:a="http://schemas.openxmlformats.org/drawingml/2006/main" prst="rect">
          <a:avLst/>
        </a:prstGeom>
        <a:ln xmlns:a="http://schemas.openxmlformats.org/drawingml/2006/main">
          <a:noFill/>
        </a:ln>
        <a:extLst xmlns:a="http://schemas.openxmlformats.org/drawingml/2006/main">
          <a:ext uri="{53640926-AAD7-44D8-BBD7-CCE9431645EC}">
            <a14:shadowObscured xmlns:a14="http://schemas.microsoft.com/office/drawing/2010/main"/>
          </a:ext>
        </a:extLst>
      </cdr:spPr>
    </cdr:pic>
  </cdr:relSizeAnchor>
</c:userShapes>
</file>

<file path=xl/drawings/drawing9.xml><?xml version="1.0" encoding="utf-8"?>
<c:userShapes xmlns:c="http://schemas.openxmlformats.org/drawingml/2006/chart">
  <cdr:relSizeAnchor xmlns:cdr="http://schemas.openxmlformats.org/drawingml/2006/chartDrawing">
    <cdr:from>
      <cdr:x>0.86504</cdr:x>
      <cdr:y>0</cdr:y>
    </cdr:from>
    <cdr:to>
      <cdr:x>1</cdr:x>
      <cdr:y>0.1152</cdr:y>
    </cdr:to>
    <cdr:pic>
      <cdr:nvPicPr>
        <cdr:cNvPr id="2" name="Obraz 1">
          <a:extLst xmlns:a="http://schemas.openxmlformats.org/drawingml/2006/main">
            <a:ext uri="{FF2B5EF4-FFF2-40B4-BE49-F238E27FC236}">
              <a16:creationId xmlns:a16="http://schemas.microsoft.com/office/drawing/2014/main" id="{E3398F11-F762-439D-8C4A-2012648F46E8}"/>
            </a:ext>
          </a:extLst>
        </cdr:cNvPr>
        <cdr:cNvPicPr/>
      </cdr:nvPicPr>
      <cdr:blipFill rotWithShape="1">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l="5128" t="25791" r="4167" b="31242"/>
        <a:stretch xmlns:a="http://schemas.openxmlformats.org/drawingml/2006/main"/>
      </cdr:blipFill>
      <cdr:spPr bwMode="auto">
        <a:xfrm xmlns:a="http://schemas.openxmlformats.org/drawingml/2006/main">
          <a:off x="6705484" y="0"/>
          <a:ext cx="1046126" cy="405025"/>
        </a:xfrm>
        <a:prstGeom xmlns:a="http://schemas.openxmlformats.org/drawingml/2006/main" prst="rect">
          <a:avLst/>
        </a:prstGeom>
        <a:ln xmlns:a="http://schemas.openxmlformats.org/drawingml/2006/main">
          <a:noFill/>
        </a:ln>
        <a:extLst xmlns:a="http://schemas.openxmlformats.org/drawingml/2006/main">
          <a:ext uri="{53640926-AAD7-44D8-BBD7-CCE9431645EC}">
            <a14:shadowObscured xmlns:a14="http://schemas.microsoft.com/office/drawing/2010/main"/>
          </a:ext>
        </a:extLst>
      </cdr:spPr>
    </cdr:pic>
  </cdr:relSizeAnchor>
</c:userShapes>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dimension ref="A1:W64"/>
  <sheetViews>
    <sheetView tabSelected="1" zoomScale="85" zoomScaleNormal="85" workbookViewId="0">
      <selection activeCell="W30" sqref="W30"/>
    </sheetView>
  </sheetViews>
  <sheetFormatPr defaultColWidth="0" defaultRowHeight="0" customHeight="1" zeroHeight="1" x14ac:dyDescent="0.25"/>
  <cols>
    <col min="1" max="22" width="9.140625" style="240" customWidth="1"/>
    <col min="23" max="23" width="11.140625" style="240" customWidth="1"/>
    <col min="24" max="16384" width="9.140625" style="108" hidden="1"/>
  </cols>
  <sheetData>
    <row r="1" spans="1:23" ht="15" x14ac:dyDescent="0.25">
      <c r="A1" s="241"/>
      <c r="B1" s="241"/>
      <c r="C1" s="241"/>
      <c r="D1" s="241"/>
      <c r="E1" s="241"/>
      <c r="F1" s="241"/>
      <c r="G1" s="241"/>
      <c r="H1" s="241"/>
      <c r="I1" s="241"/>
      <c r="J1" s="241"/>
      <c r="K1" s="241"/>
      <c r="L1" s="241"/>
      <c r="M1" s="241"/>
      <c r="N1" s="241"/>
      <c r="O1" s="241"/>
      <c r="P1" s="241"/>
      <c r="Q1" s="241"/>
      <c r="R1" s="241"/>
      <c r="S1" s="241"/>
      <c r="T1" s="241"/>
      <c r="U1" s="242"/>
      <c r="V1" s="242"/>
      <c r="W1" s="242"/>
    </row>
    <row r="2" spans="1:23" ht="34.5" thickBot="1" x14ac:dyDescent="0.3">
      <c r="A2" s="241"/>
      <c r="B2" s="273" t="s">
        <v>108</v>
      </c>
      <c r="C2" s="273"/>
      <c r="D2" s="273"/>
      <c r="E2" s="273"/>
      <c r="F2" s="273"/>
      <c r="G2" s="273"/>
      <c r="H2" s="273"/>
      <c r="I2" s="273"/>
      <c r="J2" s="273"/>
      <c r="K2" s="273"/>
      <c r="L2" s="273"/>
      <c r="M2" s="273"/>
      <c r="N2" s="273"/>
      <c r="O2" s="273"/>
      <c r="P2" s="273"/>
      <c r="Q2" s="273"/>
      <c r="R2" s="273"/>
      <c r="S2" s="273"/>
      <c r="T2" s="241"/>
      <c r="U2" s="242"/>
      <c r="V2" s="242"/>
      <c r="W2" s="242"/>
    </row>
    <row r="3" spans="1:23" ht="20.25" thickTop="1" thickBot="1" x14ac:dyDescent="0.35">
      <c r="A3" s="241"/>
      <c r="B3" s="274" t="s">
        <v>109</v>
      </c>
      <c r="C3" s="274"/>
      <c r="D3" s="274"/>
      <c r="E3" s="274"/>
      <c r="F3" s="274"/>
      <c r="G3" s="274"/>
      <c r="H3" s="274"/>
      <c r="I3" s="274"/>
      <c r="J3" s="274"/>
      <c r="K3" s="274"/>
      <c r="L3" s="274"/>
      <c r="M3" s="274"/>
      <c r="N3" s="274"/>
      <c r="O3" s="274"/>
      <c r="P3" s="274"/>
      <c r="Q3" s="274"/>
      <c r="R3" s="274"/>
      <c r="S3" s="274"/>
      <c r="T3" s="241"/>
      <c r="U3" s="242"/>
      <c r="V3" s="242"/>
      <c r="W3" s="242"/>
    </row>
    <row r="4" spans="1:23" ht="15.75" thickTop="1" x14ac:dyDescent="0.25">
      <c r="A4" s="241"/>
      <c r="B4" s="241"/>
      <c r="C4" s="241"/>
      <c r="D4" s="241"/>
      <c r="E4" s="241"/>
      <c r="F4" s="241"/>
      <c r="G4" s="241"/>
      <c r="H4" s="241"/>
      <c r="I4" s="241"/>
      <c r="J4" s="241"/>
      <c r="K4" s="241"/>
      <c r="L4" s="241"/>
      <c r="M4" s="241"/>
      <c r="N4" s="241"/>
      <c r="O4" s="241"/>
      <c r="P4" s="241"/>
      <c r="Q4" s="241"/>
      <c r="R4" s="241"/>
      <c r="S4" s="241"/>
      <c r="T4" s="241"/>
      <c r="U4" s="242"/>
      <c r="V4" s="242"/>
      <c r="W4" s="242"/>
    </row>
    <row r="5" spans="1:23" ht="15" x14ac:dyDescent="0.25">
      <c r="A5" s="242"/>
      <c r="B5" s="242"/>
      <c r="C5" s="242"/>
      <c r="D5" s="242"/>
      <c r="E5" s="242"/>
      <c r="F5" s="242"/>
      <c r="G5" s="242"/>
      <c r="H5" s="242"/>
      <c r="I5" s="242"/>
      <c r="J5" s="242"/>
      <c r="K5" s="242"/>
      <c r="L5" s="242"/>
      <c r="M5" s="242"/>
      <c r="N5" s="242"/>
      <c r="O5" s="242"/>
      <c r="P5" s="242"/>
      <c r="Q5" s="242"/>
      <c r="R5" s="242"/>
      <c r="S5" s="242"/>
      <c r="T5" s="242"/>
      <c r="U5" s="242"/>
      <c r="V5" s="242"/>
      <c r="W5" s="242"/>
    </row>
    <row r="6" spans="1:23" ht="15" x14ac:dyDescent="0.25">
      <c r="A6" s="242"/>
      <c r="B6" s="242"/>
      <c r="C6" s="242"/>
      <c r="D6" s="242"/>
      <c r="E6" s="242"/>
      <c r="F6" s="242"/>
      <c r="G6" s="242"/>
      <c r="H6" s="242"/>
      <c r="I6" s="242"/>
      <c r="J6" s="242"/>
      <c r="K6" s="242"/>
      <c r="L6" s="242"/>
      <c r="M6" s="242"/>
      <c r="N6" s="242"/>
      <c r="O6" s="242"/>
      <c r="P6" s="242"/>
      <c r="Q6" s="242"/>
      <c r="R6" s="242"/>
      <c r="S6" s="242"/>
      <c r="T6" s="242"/>
      <c r="U6" s="242"/>
      <c r="V6" s="242"/>
      <c r="W6" s="242"/>
    </row>
    <row r="7" spans="1:23" ht="15" x14ac:dyDescent="0.25">
      <c r="A7" s="242"/>
      <c r="B7" s="242"/>
      <c r="C7" s="242"/>
      <c r="D7" s="242"/>
      <c r="E7" s="242"/>
      <c r="F7" s="242"/>
      <c r="G7" s="242"/>
      <c r="H7" s="242"/>
      <c r="I7" s="242"/>
      <c r="J7" s="242"/>
      <c r="K7" s="242"/>
      <c r="L7" s="242"/>
      <c r="M7" s="242"/>
      <c r="N7" s="242"/>
      <c r="O7" s="242"/>
      <c r="P7" s="242"/>
      <c r="Q7" s="242"/>
      <c r="R7" s="242"/>
      <c r="S7" s="242"/>
      <c r="T7" s="242"/>
      <c r="U7" s="242"/>
      <c r="V7" s="242"/>
      <c r="W7" s="242"/>
    </row>
    <row r="8" spans="1:23" ht="15" x14ac:dyDescent="0.25">
      <c r="A8" s="242"/>
      <c r="B8" s="242"/>
      <c r="C8" s="242"/>
      <c r="D8" s="242"/>
      <c r="E8" s="242"/>
      <c r="F8" s="242"/>
      <c r="G8" s="242"/>
      <c r="H8" s="242"/>
      <c r="I8" s="242"/>
      <c r="J8" s="242"/>
      <c r="K8" s="242"/>
      <c r="L8" s="242"/>
      <c r="M8" s="242"/>
      <c r="N8" s="242"/>
      <c r="O8" s="242"/>
      <c r="P8" s="242"/>
      <c r="Q8" s="242"/>
      <c r="R8" s="242"/>
      <c r="S8" s="242"/>
      <c r="T8" s="242"/>
      <c r="U8" s="242"/>
      <c r="V8" s="242"/>
      <c r="W8" s="242"/>
    </row>
    <row r="9" spans="1:23" ht="15" x14ac:dyDescent="0.25">
      <c r="A9" s="242"/>
      <c r="B9" s="242"/>
      <c r="C9" s="242"/>
      <c r="D9" s="242"/>
      <c r="E9" s="242"/>
      <c r="F9" s="242"/>
      <c r="G9" s="242"/>
      <c r="H9" s="242"/>
      <c r="I9" s="242"/>
      <c r="J9" s="242"/>
      <c r="K9" s="242"/>
      <c r="L9" s="242"/>
      <c r="M9" s="242"/>
      <c r="N9" s="242"/>
      <c r="O9" s="242"/>
      <c r="P9" s="242"/>
      <c r="Q9" s="242"/>
      <c r="R9" s="242"/>
      <c r="S9" s="242"/>
      <c r="T9" s="242"/>
      <c r="U9" s="242"/>
      <c r="V9" s="242"/>
      <c r="W9" s="242"/>
    </row>
    <row r="10" spans="1:23" ht="15" x14ac:dyDescent="0.25">
      <c r="A10" s="242"/>
      <c r="B10" s="242"/>
      <c r="C10" s="242"/>
      <c r="D10" s="242"/>
      <c r="E10" s="242"/>
      <c r="F10" s="242"/>
      <c r="G10" s="242"/>
      <c r="H10" s="242"/>
      <c r="I10" s="242"/>
      <c r="J10" s="242"/>
      <c r="K10" s="242"/>
      <c r="L10" s="242"/>
      <c r="M10" s="242"/>
      <c r="N10" s="242"/>
      <c r="O10" s="242"/>
      <c r="P10" s="242"/>
      <c r="Q10" s="242"/>
      <c r="R10" s="242"/>
      <c r="S10" s="242"/>
      <c r="T10" s="242"/>
      <c r="U10" s="242"/>
      <c r="V10" s="242"/>
      <c r="W10" s="242"/>
    </row>
    <row r="11" spans="1:23" ht="15" x14ac:dyDescent="0.25">
      <c r="A11" s="242"/>
      <c r="B11" s="242"/>
      <c r="C11" s="242"/>
      <c r="D11" s="242"/>
      <c r="E11" s="242"/>
      <c r="F11" s="242"/>
      <c r="G11" s="242"/>
      <c r="H11" s="242"/>
      <c r="I11" s="242"/>
      <c r="J11" s="242"/>
      <c r="K11" s="242"/>
      <c r="L11" s="242"/>
      <c r="M11" s="242"/>
      <c r="N11" s="242"/>
      <c r="O11" s="242"/>
      <c r="P11" s="242"/>
      <c r="Q11" s="242"/>
      <c r="R11" s="242"/>
      <c r="S11" s="242"/>
      <c r="T11" s="242"/>
      <c r="U11" s="242"/>
      <c r="V11" s="242"/>
      <c r="W11" s="242"/>
    </row>
    <row r="12" spans="1:23" ht="15" x14ac:dyDescent="0.25">
      <c r="A12" s="242"/>
      <c r="B12" s="242"/>
      <c r="C12" s="242"/>
      <c r="D12" s="242"/>
      <c r="E12" s="242"/>
      <c r="F12" s="242"/>
      <c r="G12" s="242"/>
      <c r="H12" s="242"/>
      <c r="I12" s="242"/>
      <c r="J12" s="242"/>
      <c r="K12" s="242"/>
      <c r="L12" s="242"/>
      <c r="M12" s="242"/>
      <c r="N12" s="242"/>
      <c r="O12" s="242"/>
      <c r="P12" s="242"/>
      <c r="Q12" s="242"/>
      <c r="R12" s="242"/>
      <c r="S12" s="242"/>
      <c r="T12" s="242"/>
      <c r="U12" s="242"/>
      <c r="V12" s="242"/>
      <c r="W12" s="242"/>
    </row>
    <row r="13" spans="1:23" ht="15" x14ac:dyDescent="0.25">
      <c r="A13" s="242"/>
      <c r="B13" s="242"/>
      <c r="C13" s="242"/>
      <c r="D13" s="242"/>
      <c r="E13" s="242"/>
      <c r="F13" s="242"/>
      <c r="G13" s="242"/>
      <c r="H13" s="242"/>
      <c r="I13" s="242"/>
      <c r="J13" s="242"/>
      <c r="K13" s="242"/>
      <c r="L13" s="242"/>
      <c r="M13" s="242"/>
      <c r="N13" s="242"/>
      <c r="O13" s="242"/>
      <c r="P13" s="242"/>
      <c r="Q13" s="242"/>
      <c r="R13" s="242"/>
      <c r="S13" s="242"/>
      <c r="T13" s="242"/>
      <c r="U13" s="242"/>
      <c r="V13" s="242"/>
      <c r="W13" s="242"/>
    </row>
    <row r="14" spans="1:23" ht="15" x14ac:dyDescent="0.25">
      <c r="A14" s="242"/>
      <c r="B14" s="242"/>
      <c r="C14" s="242"/>
      <c r="D14" s="242"/>
      <c r="E14" s="242"/>
      <c r="F14" s="242"/>
      <c r="G14" s="242"/>
      <c r="H14" s="242"/>
      <c r="I14" s="242"/>
      <c r="J14" s="242"/>
      <c r="K14" s="242"/>
      <c r="L14" s="242"/>
      <c r="M14" s="242"/>
      <c r="N14" s="242"/>
      <c r="O14" s="242"/>
      <c r="P14" s="242"/>
      <c r="Q14" s="242"/>
      <c r="R14" s="242"/>
      <c r="S14" s="242"/>
      <c r="T14" s="242"/>
      <c r="U14" s="242"/>
      <c r="V14" s="242"/>
      <c r="W14" s="242"/>
    </row>
    <row r="15" spans="1:23" ht="15" x14ac:dyDescent="0.25">
      <c r="A15" s="242"/>
      <c r="B15" s="242"/>
      <c r="C15" s="242"/>
      <c r="D15" s="242"/>
      <c r="E15" s="242"/>
      <c r="F15" s="242"/>
      <c r="G15" s="242"/>
      <c r="H15" s="242"/>
      <c r="I15" s="242"/>
      <c r="J15" s="242"/>
      <c r="K15" s="242"/>
      <c r="L15" s="242"/>
      <c r="M15" s="242"/>
      <c r="N15" s="242"/>
      <c r="O15" s="242"/>
      <c r="P15" s="242"/>
      <c r="Q15" s="242"/>
      <c r="R15" s="242"/>
      <c r="S15" s="242"/>
      <c r="T15" s="242"/>
      <c r="U15" s="242"/>
      <c r="V15" s="242"/>
      <c r="W15" s="242"/>
    </row>
    <row r="16" spans="1:23" ht="15" x14ac:dyDescent="0.25">
      <c r="A16" s="242"/>
      <c r="B16" s="242"/>
      <c r="C16" s="242"/>
      <c r="D16" s="242"/>
      <c r="E16" s="242"/>
      <c r="F16" s="242"/>
      <c r="G16" s="242"/>
      <c r="H16" s="242"/>
      <c r="I16" s="242"/>
      <c r="J16" s="242"/>
      <c r="K16" s="242"/>
      <c r="L16" s="242"/>
      <c r="M16" s="242"/>
      <c r="N16" s="242"/>
      <c r="O16" s="242"/>
      <c r="P16" s="242"/>
      <c r="Q16" s="242"/>
      <c r="R16" s="242"/>
      <c r="S16" s="242"/>
      <c r="T16" s="242"/>
      <c r="U16" s="242"/>
      <c r="V16" s="242"/>
      <c r="W16" s="242"/>
    </row>
    <row r="17" spans="1:23" ht="15" x14ac:dyDescent="0.25">
      <c r="A17" s="242"/>
      <c r="B17" s="242"/>
      <c r="C17" s="242"/>
      <c r="D17" s="242"/>
      <c r="E17" s="242"/>
      <c r="F17" s="242"/>
      <c r="G17" s="242"/>
      <c r="H17" s="242"/>
      <c r="I17" s="242"/>
      <c r="J17" s="242"/>
      <c r="K17" s="242"/>
      <c r="L17" s="242"/>
      <c r="M17" s="242"/>
      <c r="N17" s="242"/>
      <c r="O17" s="242"/>
      <c r="P17" s="242"/>
      <c r="Q17" s="242"/>
      <c r="R17" s="242"/>
      <c r="S17" s="242"/>
      <c r="T17" s="242"/>
      <c r="U17" s="242"/>
      <c r="V17" s="242"/>
      <c r="W17" s="242"/>
    </row>
    <row r="18" spans="1:23" ht="15" x14ac:dyDescent="0.25">
      <c r="A18" s="242"/>
      <c r="B18" s="242"/>
      <c r="C18" s="242"/>
      <c r="D18" s="242"/>
      <c r="E18" s="242"/>
      <c r="F18" s="242"/>
      <c r="G18" s="242"/>
      <c r="H18" s="242"/>
      <c r="I18" s="242"/>
      <c r="J18" s="242"/>
      <c r="K18" s="242"/>
      <c r="L18" s="242"/>
      <c r="M18" s="242"/>
      <c r="N18" s="242"/>
      <c r="O18" s="242"/>
      <c r="P18" s="242"/>
      <c r="Q18" s="242"/>
      <c r="R18" s="242"/>
      <c r="S18" s="242"/>
      <c r="T18" s="242"/>
      <c r="U18" s="242"/>
      <c r="V18" s="242"/>
      <c r="W18" s="242"/>
    </row>
    <row r="19" spans="1:23" ht="15" x14ac:dyDescent="0.25">
      <c r="A19" s="242"/>
      <c r="B19" s="242"/>
      <c r="C19" s="242"/>
      <c r="D19" s="242"/>
      <c r="E19" s="242"/>
      <c r="F19" s="242"/>
      <c r="G19" s="242"/>
      <c r="H19" s="242"/>
      <c r="I19" s="242"/>
      <c r="J19" s="242"/>
      <c r="K19" s="242"/>
      <c r="L19" s="242"/>
      <c r="M19" s="242"/>
      <c r="N19" s="242"/>
      <c r="O19" s="242"/>
      <c r="P19" s="242"/>
      <c r="Q19" s="242"/>
      <c r="R19" s="242"/>
      <c r="S19" s="242"/>
      <c r="T19" s="242"/>
      <c r="U19" s="242"/>
      <c r="V19" s="242"/>
      <c r="W19" s="242"/>
    </row>
    <row r="20" spans="1:23" ht="15" x14ac:dyDescent="0.25">
      <c r="A20" s="242"/>
      <c r="B20" s="242"/>
      <c r="C20" s="242"/>
      <c r="D20" s="242"/>
      <c r="E20" s="242"/>
      <c r="F20" s="242"/>
      <c r="G20" s="242"/>
      <c r="H20" s="242"/>
      <c r="I20" s="242"/>
      <c r="J20" s="242"/>
      <c r="K20" s="242"/>
      <c r="L20" s="242"/>
      <c r="M20" s="242"/>
      <c r="N20" s="242"/>
      <c r="O20" s="242"/>
      <c r="P20" s="242"/>
      <c r="Q20" s="242"/>
      <c r="R20" s="242"/>
      <c r="S20" s="242"/>
      <c r="T20" s="242"/>
      <c r="U20" s="242"/>
      <c r="V20" s="242"/>
      <c r="W20" s="242"/>
    </row>
    <row r="21" spans="1:23" ht="15" x14ac:dyDescent="0.25">
      <c r="A21" s="242"/>
      <c r="B21" s="242"/>
      <c r="C21" s="242"/>
      <c r="D21" s="242"/>
      <c r="E21" s="242"/>
      <c r="F21" s="242"/>
      <c r="G21" s="242"/>
      <c r="H21" s="242"/>
      <c r="I21" s="242"/>
      <c r="J21" s="242"/>
      <c r="K21" s="242"/>
      <c r="L21" s="242"/>
      <c r="M21" s="242"/>
      <c r="N21" s="242"/>
      <c r="O21" s="242"/>
      <c r="P21" s="242"/>
      <c r="Q21" s="242"/>
      <c r="R21" s="242"/>
      <c r="S21" s="242"/>
      <c r="T21" s="242"/>
      <c r="U21" s="242"/>
      <c r="V21" s="242"/>
      <c r="W21" s="242"/>
    </row>
    <row r="22" spans="1:23" ht="15" x14ac:dyDescent="0.25">
      <c r="A22" s="242"/>
      <c r="B22" s="242"/>
      <c r="C22" s="242"/>
      <c r="D22" s="242"/>
      <c r="E22" s="242"/>
      <c r="F22" s="242"/>
      <c r="G22" s="242"/>
      <c r="H22" s="242"/>
      <c r="I22" s="242"/>
      <c r="J22" s="242"/>
      <c r="K22" s="242"/>
      <c r="L22" s="242"/>
      <c r="M22" s="242"/>
      <c r="N22" s="242"/>
      <c r="O22" s="242"/>
      <c r="P22" s="242"/>
      <c r="Q22" s="242"/>
      <c r="R22" s="242"/>
      <c r="S22" s="242"/>
      <c r="T22" s="242"/>
      <c r="U22" s="242"/>
      <c r="V22" s="242"/>
      <c r="W22" s="242"/>
    </row>
    <row r="23" spans="1:23" ht="15" x14ac:dyDescent="0.25">
      <c r="A23" s="242"/>
      <c r="B23" s="242"/>
      <c r="C23" s="242"/>
      <c r="D23" s="242"/>
      <c r="E23" s="242"/>
      <c r="F23" s="242"/>
      <c r="G23" s="242"/>
      <c r="H23" s="242"/>
      <c r="I23" s="242"/>
      <c r="J23" s="242"/>
      <c r="K23" s="242"/>
      <c r="L23" s="242"/>
      <c r="M23" s="242"/>
      <c r="N23" s="242"/>
      <c r="O23" s="242"/>
      <c r="P23" s="242"/>
      <c r="Q23" s="242"/>
      <c r="R23" s="242"/>
      <c r="S23" s="242"/>
      <c r="T23" s="242"/>
      <c r="U23" s="242"/>
      <c r="V23" s="242"/>
      <c r="W23" s="242"/>
    </row>
    <row r="24" spans="1:23" ht="15" x14ac:dyDescent="0.25">
      <c r="A24" s="242"/>
      <c r="B24" s="242"/>
      <c r="C24" s="242"/>
      <c r="D24" s="242"/>
      <c r="E24" s="242"/>
      <c r="F24" s="242"/>
      <c r="G24" s="242"/>
      <c r="H24" s="242"/>
      <c r="I24" s="242"/>
      <c r="J24" s="242"/>
      <c r="K24" s="242"/>
      <c r="L24" s="242"/>
      <c r="M24" s="242"/>
      <c r="N24" s="242"/>
      <c r="O24" s="242"/>
      <c r="P24" s="242"/>
      <c r="Q24" s="242"/>
      <c r="R24" s="242"/>
      <c r="S24" s="242"/>
      <c r="T24" s="242"/>
      <c r="U24" s="242"/>
      <c r="V24" s="242"/>
      <c r="W24" s="242"/>
    </row>
    <row r="25" spans="1:23" ht="15" x14ac:dyDescent="0.25">
      <c r="A25" s="242"/>
      <c r="B25" s="242"/>
      <c r="C25" s="242"/>
      <c r="D25" s="242"/>
      <c r="E25" s="242"/>
      <c r="F25" s="242"/>
      <c r="G25" s="242"/>
      <c r="H25" s="242"/>
      <c r="I25" s="242"/>
      <c r="J25" s="242"/>
      <c r="K25" s="242"/>
      <c r="L25" s="242"/>
      <c r="M25" s="242"/>
      <c r="N25" s="242"/>
      <c r="O25" s="242"/>
      <c r="P25" s="242"/>
      <c r="Q25" s="242"/>
      <c r="R25" s="242"/>
      <c r="S25" s="242"/>
      <c r="T25" s="242"/>
      <c r="U25" s="242"/>
      <c r="V25" s="242"/>
      <c r="W25" s="242"/>
    </row>
    <row r="26" spans="1:23" ht="15" x14ac:dyDescent="0.25">
      <c r="A26" s="242"/>
      <c r="B26" s="242"/>
      <c r="C26" s="242"/>
      <c r="D26" s="242"/>
      <c r="E26" s="242"/>
      <c r="F26" s="242"/>
      <c r="G26" s="242"/>
      <c r="H26" s="242"/>
      <c r="I26" s="242"/>
      <c r="J26" s="242"/>
      <c r="K26" s="242"/>
      <c r="L26" s="242"/>
      <c r="M26" s="242"/>
      <c r="N26" s="242"/>
      <c r="O26" s="242"/>
      <c r="P26" s="242"/>
      <c r="Q26" s="242"/>
      <c r="R26" s="242"/>
      <c r="S26" s="242"/>
      <c r="T26" s="242"/>
      <c r="U26" s="242"/>
      <c r="V26" s="242"/>
      <c r="W26" s="242"/>
    </row>
    <row r="27" spans="1:23" ht="15" x14ac:dyDescent="0.25">
      <c r="A27" s="242"/>
      <c r="B27" s="242"/>
      <c r="C27" s="242"/>
      <c r="D27" s="242"/>
      <c r="E27" s="242"/>
      <c r="F27" s="242"/>
      <c r="G27" s="242"/>
      <c r="H27" s="242"/>
      <c r="I27" s="242"/>
      <c r="J27" s="242"/>
      <c r="K27" s="242"/>
      <c r="L27" s="242"/>
      <c r="M27" s="242"/>
      <c r="N27" s="242"/>
      <c r="O27" s="242"/>
      <c r="P27" s="242"/>
      <c r="Q27" s="242"/>
      <c r="R27" s="242"/>
      <c r="S27" s="242"/>
      <c r="T27" s="242"/>
      <c r="U27" s="242"/>
      <c r="V27" s="242"/>
      <c r="W27" s="242"/>
    </row>
    <row r="28" spans="1:23" ht="15" x14ac:dyDescent="0.25">
      <c r="A28" s="242"/>
      <c r="B28" s="242"/>
      <c r="C28" s="242"/>
      <c r="D28" s="242"/>
      <c r="E28" s="242"/>
      <c r="F28" s="242"/>
      <c r="G28" s="242"/>
      <c r="H28" s="242"/>
      <c r="I28" s="242"/>
      <c r="J28" s="242"/>
      <c r="K28" s="242"/>
      <c r="L28" s="242"/>
      <c r="M28" s="242"/>
      <c r="N28" s="242"/>
      <c r="O28" s="242"/>
      <c r="P28" s="242"/>
      <c r="Q28" s="242"/>
      <c r="R28" s="242"/>
      <c r="S28" s="242"/>
      <c r="T28" s="242"/>
      <c r="U28" s="242"/>
      <c r="V28" s="242"/>
      <c r="W28" s="242"/>
    </row>
    <row r="29" spans="1:23" ht="15" x14ac:dyDescent="0.25">
      <c r="A29" s="242"/>
      <c r="B29" s="242"/>
      <c r="C29" s="242"/>
      <c r="D29" s="242"/>
      <c r="E29" s="242"/>
      <c r="F29" s="242"/>
      <c r="G29" s="242"/>
      <c r="H29" s="242"/>
      <c r="I29" s="242"/>
      <c r="J29" s="242"/>
      <c r="K29" s="242"/>
      <c r="L29" s="242"/>
      <c r="M29" s="242"/>
      <c r="N29" s="242"/>
      <c r="O29" s="242"/>
      <c r="P29" s="242"/>
      <c r="Q29" s="242"/>
      <c r="R29" s="242"/>
      <c r="S29" s="242"/>
      <c r="T29" s="242"/>
      <c r="U29" s="242"/>
      <c r="V29" s="242"/>
      <c r="W29" s="242"/>
    </row>
    <row r="30" spans="1:23" ht="15" x14ac:dyDescent="0.25">
      <c r="A30" s="242"/>
      <c r="B30" s="242"/>
      <c r="C30" s="242"/>
      <c r="D30" s="242"/>
      <c r="E30" s="242"/>
      <c r="F30" s="242"/>
      <c r="G30" s="242"/>
      <c r="H30" s="242"/>
      <c r="I30" s="242"/>
      <c r="J30" s="242"/>
      <c r="K30" s="242"/>
      <c r="L30" s="242"/>
      <c r="M30" s="242"/>
      <c r="N30" s="242"/>
      <c r="O30" s="242"/>
      <c r="P30" s="242"/>
      <c r="Q30" s="242"/>
      <c r="R30" s="242"/>
      <c r="S30" s="242"/>
      <c r="T30" s="242"/>
      <c r="U30" s="242"/>
      <c r="V30" s="242"/>
      <c r="W30" s="242"/>
    </row>
    <row r="31" spans="1:23" ht="15" x14ac:dyDescent="0.25">
      <c r="A31" s="242"/>
      <c r="B31" s="242"/>
      <c r="C31" s="242"/>
      <c r="D31" s="242"/>
      <c r="E31" s="242"/>
      <c r="F31" s="242"/>
      <c r="G31" s="242"/>
      <c r="H31" s="242"/>
      <c r="I31" s="242"/>
      <c r="J31" s="242"/>
      <c r="K31" s="242"/>
      <c r="L31" s="242"/>
      <c r="M31" s="242"/>
      <c r="N31" s="242"/>
      <c r="O31" s="242"/>
      <c r="P31" s="242"/>
      <c r="Q31" s="242"/>
      <c r="R31" s="242"/>
      <c r="S31" s="242"/>
      <c r="T31" s="242"/>
      <c r="U31" s="242"/>
      <c r="V31" s="242"/>
      <c r="W31" s="242"/>
    </row>
    <row r="32" spans="1:23" ht="15" x14ac:dyDescent="0.25">
      <c r="A32" s="242"/>
      <c r="B32" s="242"/>
      <c r="C32" s="242"/>
      <c r="D32" s="242"/>
      <c r="E32" s="242"/>
      <c r="F32" s="242"/>
      <c r="G32" s="242"/>
      <c r="H32" s="242"/>
      <c r="I32" s="242"/>
      <c r="J32" s="242"/>
      <c r="K32" s="242"/>
      <c r="L32" s="242"/>
      <c r="M32" s="242"/>
      <c r="N32" s="242"/>
      <c r="O32" s="242"/>
      <c r="P32" s="242"/>
      <c r="Q32" s="242"/>
      <c r="R32" s="242"/>
      <c r="S32" s="242"/>
      <c r="T32" s="242"/>
      <c r="U32" s="242"/>
      <c r="V32" s="242"/>
      <c r="W32" s="242"/>
    </row>
    <row r="33" spans="1:23" ht="15" x14ac:dyDescent="0.25">
      <c r="A33" s="242"/>
      <c r="B33" s="242"/>
      <c r="C33" s="242"/>
      <c r="D33" s="242"/>
      <c r="E33" s="242"/>
      <c r="F33" s="242"/>
      <c r="G33" s="242"/>
      <c r="H33" s="242"/>
      <c r="I33" s="242"/>
      <c r="J33" s="242"/>
      <c r="K33" s="242"/>
      <c r="L33" s="242"/>
      <c r="M33" s="242"/>
      <c r="N33" s="242"/>
      <c r="O33" s="242"/>
      <c r="P33" s="242"/>
      <c r="Q33" s="242"/>
      <c r="R33" s="242"/>
      <c r="S33" s="242"/>
      <c r="T33" s="242"/>
      <c r="U33" s="242"/>
      <c r="V33" s="242"/>
      <c r="W33" s="242"/>
    </row>
    <row r="34" spans="1:23" ht="15" x14ac:dyDescent="0.25">
      <c r="A34" s="242"/>
      <c r="B34" s="242"/>
      <c r="C34" s="242"/>
      <c r="D34" s="242"/>
      <c r="E34" s="242"/>
      <c r="F34" s="242"/>
      <c r="G34" s="242"/>
      <c r="H34" s="242"/>
      <c r="I34" s="242"/>
      <c r="J34" s="242"/>
      <c r="K34" s="242"/>
      <c r="L34" s="242"/>
      <c r="M34" s="242"/>
      <c r="N34" s="242"/>
      <c r="O34" s="242"/>
      <c r="P34" s="242"/>
      <c r="Q34" s="242"/>
      <c r="R34" s="242"/>
      <c r="S34" s="242"/>
      <c r="T34" s="242"/>
      <c r="U34" s="242"/>
      <c r="V34" s="242"/>
      <c r="W34" s="242"/>
    </row>
    <row r="35" spans="1:23" ht="15" x14ac:dyDescent="0.25">
      <c r="A35" s="242"/>
      <c r="B35" s="242"/>
      <c r="C35" s="242"/>
      <c r="D35" s="242"/>
      <c r="E35" s="242"/>
      <c r="F35" s="242"/>
      <c r="G35" s="242"/>
      <c r="H35" s="242"/>
      <c r="I35" s="242"/>
      <c r="J35" s="242"/>
      <c r="K35" s="242"/>
      <c r="L35" s="242"/>
      <c r="M35" s="242"/>
      <c r="N35" s="242"/>
      <c r="O35" s="242"/>
      <c r="P35" s="242"/>
      <c r="Q35" s="242"/>
      <c r="R35" s="242"/>
      <c r="S35" s="242"/>
      <c r="T35" s="242"/>
      <c r="U35" s="242"/>
      <c r="V35" s="242"/>
      <c r="W35" s="242"/>
    </row>
    <row r="36" spans="1:23" ht="15" x14ac:dyDescent="0.25">
      <c r="A36" s="242"/>
      <c r="B36" s="242"/>
      <c r="C36" s="242"/>
      <c r="D36" s="242"/>
      <c r="E36" s="242"/>
      <c r="F36" s="242"/>
      <c r="G36" s="242"/>
      <c r="H36" s="242"/>
      <c r="I36" s="242"/>
      <c r="J36" s="242"/>
      <c r="K36" s="242"/>
      <c r="L36" s="242"/>
      <c r="M36" s="242"/>
      <c r="N36" s="242"/>
      <c r="O36" s="242"/>
      <c r="P36" s="242"/>
      <c r="Q36" s="242"/>
      <c r="R36" s="242"/>
      <c r="S36" s="242"/>
      <c r="T36" s="242"/>
      <c r="U36" s="242"/>
      <c r="V36" s="242"/>
      <c r="W36" s="242"/>
    </row>
    <row r="37" spans="1:23" ht="15" hidden="1" x14ac:dyDescent="0.25"/>
    <row r="38" spans="1:23" ht="15" hidden="1" x14ac:dyDescent="0.25"/>
    <row r="39" spans="1:23" ht="15" hidden="1" x14ac:dyDescent="0.25"/>
    <row r="40" spans="1:23" ht="15" hidden="1" x14ac:dyDescent="0.25"/>
    <row r="41" spans="1:23" ht="15" hidden="1" x14ac:dyDescent="0.25">
      <c r="L41" s="240" t="s">
        <v>19</v>
      </c>
    </row>
    <row r="42" spans="1:23" ht="15" hidden="1" x14ac:dyDescent="0.25"/>
    <row r="43" spans="1:23" ht="15" hidden="1" x14ac:dyDescent="0.25"/>
    <row r="44" spans="1:23" ht="15" hidden="1" x14ac:dyDescent="0.25"/>
    <row r="45" spans="1:23" ht="15" hidden="1" x14ac:dyDescent="0.25"/>
    <row r="46" spans="1:23" ht="15" hidden="1" x14ac:dyDescent="0.25"/>
    <row r="47" spans="1:23" ht="15" hidden="1" x14ac:dyDescent="0.25"/>
    <row r="48" spans="1:23" ht="15" hidden="1" x14ac:dyDescent="0.25"/>
    <row r="49" ht="15" hidden="1" x14ac:dyDescent="0.25"/>
    <row r="50" ht="15" hidden="1" x14ac:dyDescent="0.25"/>
    <row r="51" ht="15" hidden="1" x14ac:dyDescent="0.25"/>
    <row r="52" ht="15" hidden="1" x14ac:dyDescent="0.25"/>
    <row r="53" ht="15" hidden="1" x14ac:dyDescent="0.25"/>
    <row r="54" ht="15" hidden="1" x14ac:dyDescent="0.25"/>
    <row r="55" ht="15" hidden="1" x14ac:dyDescent="0.25"/>
    <row r="56" ht="15" hidden="1" x14ac:dyDescent="0.25"/>
    <row r="57" ht="15" hidden="1" x14ac:dyDescent="0.25"/>
    <row r="58" ht="15" hidden="1" x14ac:dyDescent="0.25"/>
    <row r="59" ht="15" hidden="1" x14ac:dyDescent="0.25"/>
    <row r="60" ht="15" hidden="1" x14ac:dyDescent="0.25"/>
    <row r="61" ht="15" hidden="1" x14ac:dyDescent="0.25"/>
    <row r="62" ht="15" hidden="1" x14ac:dyDescent="0.25"/>
    <row r="63" ht="15" hidden="1" x14ac:dyDescent="0.25"/>
    <row r="64" ht="15" hidden="1" customHeight="1" x14ac:dyDescent="0.25"/>
  </sheetData>
  <mergeCells count="2">
    <mergeCell ref="B2:S2"/>
    <mergeCell ref="B3:S3"/>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EAD59-8396-4F17-866C-F563A853405E}">
  <sheetPr codeName="Arkusz6">
    <tabColor rgb="FF18365C"/>
  </sheetPr>
  <dimension ref="A1:R6818"/>
  <sheetViews>
    <sheetView zoomScale="70" zoomScaleNormal="70" workbookViewId="0">
      <selection activeCell="F23" sqref="F23"/>
    </sheetView>
  </sheetViews>
  <sheetFormatPr defaultColWidth="0" defaultRowHeight="15" zeroHeight="1" x14ac:dyDescent="0.25"/>
  <cols>
    <col min="1" max="1" width="6" style="105" customWidth="1"/>
    <col min="2" max="2" width="7.140625" style="105" customWidth="1"/>
    <col min="3" max="3" width="77.7109375" style="176" customWidth="1"/>
    <col min="4" max="4" width="29.28515625" style="176" customWidth="1"/>
    <col min="5" max="5" width="17.85546875" style="176" customWidth="1"/>
    <col min="6" max="6" width="22.85546875" style="176" customWidth="1"/>
    <col min="7" max="7" width="20.7109375" style="176" customWidth="1"/>
    <col min="8" max="8" width="14.85546875" style="208" customWidth="1"/>
    <col min="9" max="9" width="13.7109375" style="264" customWidth="1"/>
    <col min="10" max="10" width="25.7109375" style="178" customWidth="1"/>
    <col min="11" max="11" width="25.140625" style="178" customWidth="1"/>
    <col min="12" max="12" width="27" style="178" customWidth="1"/>
    <col min="13" max="13" width="14.28515625" style="265" customWidth="1"/>
    <col min="14" max="14" width="13.140625" style="260" customWidth="1"/>
    <col min="15" max="15" width="14.28515625" style="176" customWidth="1"/>
    <col min="16" max="16" width="16.5703125" style="107" customWidth="1"/>
    <col min="17" max="17" width="15" style="107" customWidth="1"/>
    <col min="18" max="18" width="8.7109375" style="138" customWidth="1"/>
    <col min="19" max="16384" width="7.5703125" style="105" hidden="1"/>
  </cols>
  <sheetData>
    <row r="1" spans="1:18" ht="30" customHeight="1" x14ac:dyDescent="0.25">
      <c r="A1" s="138"/>
      <c r="B1" s="139"/>
      <c r="C1" s="139"/>
      <c r="D1" s="138"/>
      <c r="E1" s="138"/>
      <c r="F1" s="138"/>
      <c r="G1" s="138"/>
      <c r="H1" s="206"/>
      <c r="I1" s="262"/>
      <c r="J1" s="140"/>
      <c r="K1" s="140"/>
      <c r="L1" s="140"/>
      <c r="M1" s="259"/>
      <c r="N1" s="259"/>
      <c r="O1" s="140"/>
      <c r="P1" s="143"/>
      <c r="Q1" s="143"/>
    </row>
    <row r="2" spans="1:18" s="106" customFormat="1" ht="78" customHeight="1" x14ac:dyDescent="0.25">
      <c r="A2" s="138"/>
      <c r="B2" s="145"/>
      <c r="C2" s="145"/>
      <c r="D2" s="138"/>
      <c r="E2" s="275" t="s">
        <v>110</v>
      </c>
      <c r="F2" s="275"/>
      <c r="G2" s="275"/>
      <c r="H2" s="276" t="s">
        <v>111</v>
      </c>
      <c r="I2" s="276"/>
      <c r="J2" s="276"/>
      <c r="K2" s="276"/>
      <c r="L2" s="276"/>
      <c r="M2" s="259"/>
      <c r="N2" s="259"/>
      <c r="O2" s="140"/>
      <c r="P2" s="143"/>
      <c r="Q2" s="143"/>
      <c r="R2" s="138"/>
    </row>
    <row r="3" spans="1:18" s="106" customFormat="1" ht="15.75" thickBot="1" x14ac:dyDescent="0.3">
      <c r="A3" s="138"/>
      <c r="B3" s="144"/>
      <c r="C3" s="139"/>
      <c r="D3" s="147"/>
      <c r="E3" s="139"/>
      <c r="F3" s="147"/>
      <c r="G3" s="148" t="s">
        <v>19</v>
      </c>
      <c r="H3" s="207"/>
      <c r="I3" s="263"/>
      <c r="J3" s="146"/>
      <c r="K3" s="146" t="s">
        <v>19</v>
      </c>
      <c r="L3" s="140"/>
      <c r="M3" s="259"/>
      <c r="N3" s="259"/>
      <c r="O3" s="140"/>
      <c r="P3" s="143"/>
      <c r="Q3" s="143"/>
      <c r="R3" s="138"/>
    </row>
    <row r="4" spans="1:18" ht="57" customHeight="1" x14ac:dyDescent="0.25">
      <c r="A4" s="138"/>
      <c r="B4" s="267" t="s">
        <v>112</v>
      </c>
      <c r="C4" s="267" t="s">
        <v>113</v>
      </c>
      <c r="D4" s="267" t="s">
        <v>114</v>
      </c>
      <c r="E4" s="267" t="s">
        <v>115</v>
      </c>
      <c r="F4" s="267" t="s">
        <v>116</v>
      </c>
      <c r="G4" s="267" t="s">
        <v>117</v>
      </c>
      <c r="H4" s="261" t="s">
        <v>118</v>
      </c>
      <c r="I4" s="268" t="s">
        <v>119</v>
      </c>
      <c r="J4" s="268" t="s">
        <v>120</v>
      </c>
      <c r="K4" s="267" t="s">
        <v>121</v>
      </c>
      <c r="L4" s="267" t="s">
        <v>122</v>
      </c>
      <c r="M4" s="268" t="s">
        <v>123</v>
      </c>
      <c r="N4" s="268" t="s">
        <v>124</v>
      </c>
      <c r="O4" s="267" t="s">
        <v>125</v>
      </c>
      <c r="P4" s="267" t="s">
        <v>126</v>
      </c>
      <c r="Q4" s="269" t="s">
        <v>88</v>
      </c>
    </row>
    <row r="5" spans="1:18" x14ac:dyDescent="0.25">
      <c r="A5" s="138"/>
      <c r="B5">
        <v>1</v>
      </c>
      <c r="C5" t="s">
        <v>54</v>
      </c>
      <c r="D5" t="s">
        <v>94</v>
      </c>
      <c r="E5" t="s">
        <v>54</v>
      </c>
      <c r="F5" t="s">
        <v>49</v>
      </c>
      <c r="G5" t="s">
        <v>15</v>
      </c>
      <c r="H5">
        <v>100</v>
      </c>
      <c r="I5" s="258">
        <v>44810</v>
      </c>
      <c r="J5" t="s">
        <v>95</v>
      </c>
      <c r="K5" t="s">
        <v>104</v>
      </c>
      <c r="L5" t="s">
        <v>103</v>
      </c>
      <c r="M5" s="258">
        <v>44543</v>
      </c>
      <c r="N5" s="258">
        <v>44574</v>
      </c>
      <c r="O5" t="s">
        <v>17</v>
      </c>
      <c r="P5" t="s">
        <v>34</v>
      </c>
      <c r="Q5" s="266" t="s">
        <v>34</v>
      </c>
    </row>
    <row r="6" spans="1:18" x14ac:dyDescent="0.25">
      <c r="A6" s="138"/>
      <c r="B6">
        <v>2</v>
      </c>
      <c r="C6" t="s">
        <v>48</v>
      </c>
      <c r="D6" t="s">
        <v>77</v>
      </c>
      <c r="E6" t="s">
        <v>48</v>
      </c>
      <c r="F6" t="s">
        <v>45</v>
      </c>
      <c r="G6" t="s">
        <v>2</v>
      </c>
      <c r="H6">
        <v>100</v>
      </c>
      <c r="I6" s="258">
        <v>44658</v>
      </c>
      <c r="J6" t="s">
        <v>78</v>
      </c>
      <c r="K6" t="s">
        <v>83</v>
      </c>
      <c r="L6" t="s">
        <v>84</v>
      </c>
      <c r="M6" s="258">
        <v>44470</v>
      </c>
      <c r="N6" s="258" t="s">
        <v>34</v>
      </c>
      <c r="O6" t="s">
        <v>17</v>
      </c>
      <c r="P6" t="s">
        <v>34</v>
      </c>
      <c r="Q6" s="266" t="s">
        <v>34</v>
      </c>
    </row>
    <row r="7" spans="1:18" x14ac:dyDescent="0.25">
      <c r="A7" s="138"/>
      <c r="B7">
        <v>5</v>
      </c>
      <c r="C7" t="s">
        <v>56</v>
      </c>
      <c r="D7" t="s">
        <v>34</v>
      </c>
      <c r="E7" t="s">
        <v>56</v>
      </c>
      <c r="F7" t="s">
        <v>56</v>
      </c>
      <c r="G7" t="s">
        <v>15</v>
      </c>
      <c r="H7">
        <v>114</v>
      </c>
      <c r="I7" s="258">
        <v>44621</v>
      </c>
      <c r="J7" t="s">
        <v>81</v>
      </c>
      <c r="K7" t="s">
        <v>59</v>
      </c>
      <c r="L7" t="s">
        <v>33</v>
      </c>
      <c r="M7" s="258">
        <v>44602</v>
      </c>
      <c r="N7" s="258">
        <v>44635</v>
      </c>
      <c r="O7" t="s">
        <v>17</v>
      </c>
      <c r="P7" t="s">
        <v>34</v>
      </c>
      <c r="Q7" s="266" t="s">
        <v>34</v>
      </c>
    </row>
    <row r="8" spans="1:18" x14ac:dyDescent="0.25">
      <c r="A8" s="138"/>
      <c r="B8">
        <v>6</v>
      </c>
      <c r="C8" t="s">
        <v>38</v>
      </c>
      <c r="D8" t="s">
        <v>79</v>
      </c>
      <c r="E8" t="s">
        <v>38</v>
      </c>
      <c r="F8" t="s">
        <v>39</v>
      </c>
      <c r="G8" t="s">
        <v>9</v>
      </c>
      <c r="H8">
        <v>114</v>
      </c>
      <c r="I8" s="258">
        <v>44517</v>
      </c>
      <c r="J8" t="s">
        <v>80</v>
      </c>
      <c r="K8" t="s">
        <v>65</v>
      </c>
      <c r="L8" t="s">
        <v>62</v>
      </c>
      <c r="M8" s="258">
        <v>44475</v>
      </c>
      <c r="N8" s="258" t="s">
        <v>34</v>
      </c>
      <c r="O8" t="s">
        <v>17</v>
      </c>
      <c r="P8" t="s">
        <v>34</v>
      </c>
      <c r="Q8" s="266">
        <v>1060.462872081579</v>
      </c>
    </row>
    <row r="9" spans="1:18" x14ac:dyDescent="0.25">
      <c r="A9" s="138"/>
      <c r="B9">
        <v>7</v>
      </c>
      <c r="C9" t="s">
        <v>55</v>
      </c>
      <c r="D9" t="s">
        <v>34</v>
      </c>
      <c r="E9" t="s">
        <v>55</v>
      </c>
      <c r="F9" t="s">
        <v>41</v>
      </c>
      <c r="G9" t="s">
        <v>6</v>
      </c>
      <c r="H9">
        <v>118</v>
      </c>
      <c r="I9" s="258" t="s">
        <v>34</v>
      </c>
      <c r="J9" t="s">
        <v>34</v>
      </c>
      <c r="K9" t="s">
        <v>34</v>
      </c>
      <c r="L9" t="s">
        <v>34</v>
      </c>
      <c r="M9" s="258">
        <v>44341</v>
      </c>
      <c r="N9" s="258">
        <v>44361</v>
      </c>
      <c r="O9" t="s">
        <v>17</v>
      </c>
      <c r="P9" t="s">
        <v>34</v>
      </c>
      <c r="Q9" s="266">
        <v>1065.4510617996509</v>
      </c>
    </row>
    <row r="10" spans="1:18" x14ac:dyDescent="0.25">
      <c r="A10" s="138"/>
      <c r="B10">
        <v>8</v>
      </c>
      <c r="C10" t="s">
        <v>50</v>
      </c>
      <c r="D10" t="s">
        <v>34</v>
      </c>
      <c r="E10" t="s">
        <v>50</v>
      </c>
      <c r="F10" t="s">
        <v>35</v>
      </c>
      <c r="G10" t="s">
        <v>6</v>
      </c>
      <c r="H10">
        <v>120</v>
      </c>
      <c r="I10" s="258">
        <v>44347</v>
      </c>
      <c r="J10" t="s">
        <v>96</v>
      </c>
      <c r="K10" t="s">
        <v>66</v>
      </c>
      <c r="L10" t="s">
        <v>67</v>
      </c>
      <c r="M10" s="258">
        <v>44335</v>
      </c>
      <c r="N10" s="258">
        <v>44378</v>
      </c>
      <c r="O10" t="s">
        <v>17</v>
      </c>
      <c r="P10" t="s">
        <v>34</v>
      </c>
      <c r="Q10" s="266">
        <v>1053.150111107823</v>
      </c>
    </row>
    <row r="11" spans="1:18" x14ac:dyDescent="0.25">
      <c r="A11" s="138"/>
      <c r="B11">
        <v>9</v>
      </c>
      <c r="C11" t="s">
        <v>57</v>
      </c>
      <c r="D11" t="s">
        <v>34</v>
      </c>
      <c r="E11" t="s">
        <v>57</v>
      </c>
      <c r="F11" t="s">
        <v>58</v>
      </c>
      <c r="G11" t="s">
        <v>14</v>
      </c>
      <c r="H11">
        <v>125</v>
      </c>
      <c r="I11" s="258" t="s">
        <v>34</v>
      </c>
      <c r="J11" t="s">
        <v>34</v>
      </c>
      <c r="K11" t="s">
        <v>34</v>
      </c>
      <c r="L11" t="s">
        <v>34</v>
      </c>
      <c r="M11" s="258">
        <v>44574</v>
      </c>
      <c r="N11" s="258" t="s">
        <v>34</v>
      </c>
      <c r="O11" t="s">
        <v>17</v>
      </c>
      <c r="P11" t="s">
        <v>34</v>
      </c>
      <c r="Q11" s="266">
        <v>1034.494829730666</v>
      </c>
    </row>
    <row r="12" spans="1:18" x14ac:dyDescent="0.25"/>
    <row r="13" spans="1:18" x14ac:dyDescent="0.25"/>
    <row r="14" spans="1:18" x14ac:dyDescent="0.25"/>
    <row r="15" spans="1:18" x14ac:dyDescent="0.25"/>
    <row r="16" spans="1:18"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row r="5001" x14ac:dyDescent="0.25"/>
    <row r="5002" x14ac:dyDescent="0.25"/>
    <row r="5003" x14ac:dyDescent="0.25"/>
    <row r="5004" x14ac:dyDescent="0.25"/>
    <row r="5005" x14ac:dyDescent="0.25"/>
    <row r="5006" x14ac:dyDescent="0.25"/>
    <row r="5007" x14ac:dyDescent="0.25"/>
    <row r="5008" x14ac:dyDescent="0.25"/>
    <row r="5009" x14ac:dyDescent="0.25"/>
    <row r="5010" x14ac:dyDescent="0.25"/>
    <row r="5011" x14ac:dyDescent="0.25"/>
    <row r="5012" x14ac:dyDescent="0.25"/>
    <row r="5013" x14ac:dyDescent="0.25"/>
    <row r="5014" x14ac:dyDescent="0.25"/>
    <row r="5015" x14ac:dyDescent="0.25"/>
    <row r="5016" x14ac:dyDescent="0.25"/>
    <row r="5017" x14ac:dyDescent="0.25"/>
    <row r="5018" x14ac:dyDescent="0.25"/>
    <row r="5019" x14ac:dyDescent="0.25"/>
    <row r="5020" x14ac:dyDescent="0.25"/>
    <row r="5021" x14ac:dyDescent="0.25"/>
    <row r="5022" x14ac:dyDescent="0.25"/>
    <row r="5023" x14ac:dyDescent="0.25"/>
    <row r="5024" x14ac:dyDescent="0.25"/>
    <row r="5025" x14ac:dyDescent="0.25"/>
    <row r="5026" x14ac:dyDescent="0.25"/>
    <row r="5027" x14ac:dyDescent="0.25"/>
    <row r="5028" x14ac:dyDescent="0.25"/>
    <row r="5029" x14ac:dyDescent="0.25"/>
    <row r="5030" x14ac:dyDescent="0.25"/>
    <row r="5031" x14ac:dyDescent="0.25"/>
    <row r="5032" x14ac:dyDescent="0.25"/>
    <row r="5033" x14ac:dyDescent="0.25"/>
    <row r="5034" x14ac:dyDescent="0.25"/>
    <row r="5035" x14ac:dyDescent="0.25"/>
    <row r="5036" x14ac:dyDescent="0.25"/>
    <row r="5037" x14ac:dyDescent="0.25"/>
    <row r="5038" x14ac:dyDescent="0.25"/>
    <row r="5039" x14ac:dyDescent="0.25"/>
    <row r="5040" x14ac:dyDescent="0.25"/>
    <row r="5041" x14ac:dyDescent="0.25"/>
    <row r="5042" x14ac:dyDescent="0.25"/>
    <row r="5043" x14ac:dyDescent="0.25"/>
    <row r="5044" x14ac:dyDescent="0.25"/>
    <row r="5045" x14ac:dyDescent="0.25"/>
    <row r="5046" x14ac:dyDescent="0.25"/>
    <row r="5047" x14ac:dyDescent="0.25"/>
    <row r="5048" x14ac:dyDescent="0.25"/>
    <row r="5049" x14ac:dyDescent="0.25"/>
    <row r="5050" x14ac:dyDescent="0.25"/>
    <row r="5051" x14ac:dyDescent="0.25"/>
    <row r="5052" x14ac:dyDescent="0.25"/>
    <row r="5053" x14ac:dyDescent="0.25"/>
    <row r="5054" x14ac:dyDescent="0.25"/>
    <row r="5055" x14ac:dyDescent="0.25"/>
    <row r="5056" x14ac:dyDescent="0.25"/>
    <row r="5057" x14ac:dyDescent="0.25"/>
    <row r="5058" x14ac:dyDescent="0.25"/>
    <row r="5059" x14ac:dyDescent="0.25"/>
    <row r="5060" x14ac:dyDescent="0.25"/>
    <row r="5061" x14ac:dyDescent="0.25"/>
    <row r="5062" x14ac:dyDescent="0.25"/>
    <row r="5063" x14ac:dyDescent="0.25"/>
    <row r="5064" x14ac:dyDescent="0.25"/>
    <row r="5065" x14ac:dyDescent="0.25"/>
    <row r="5066" x14ac:dyDescent="0.25"/>
    <row r="5067" x14ac:dyDescent="0.25"/>
    <row r="5068" x14ac:dyDescent="0.25"/>
    <row r="5069" x14ac:dyDescent="0.25"/>
    <row r="5070" x14ac:dyDescent="0.25"/>
    <row r="5071" x14ac:dyDescent="0.25"/>
    <row r="5072" x14ac:dyDescent="0.25"/>
    <row r="5073" x14ac:dyDescent="0.25"/>
    <row r="5074" x14ac:dyDescent="0.25"/>
    <row r="5075" x14ac:dyDescent="0.25"/>
    <row r="5076" x14ac:dyDescent="0.25"/>
    <row r="5077" x14ac:dyDescent="0.25"/>
    <row r="5078" x14ac:dyDescent="0.25"/>
    <row r="5079" x14ac:dyDescent="0.25"/>
    <row r="5080" x14ac:dyDescent="0.25"/>
    <row r="5081" x14ac:dyDescent="0.25"/>
    <row r="5082" x14ac:dyDescent="0.25"/>
    <row r="5083" x14ac:dyDescent="0.25"/>
    <row r="5084" x14ac:dyDescent="0.25"/>
    <row r="5085" x14ac:dyDescent="0.25"/>
    <row r="5086" x14ac:dyDescent="0.25"/>
    <row r="5087" x14ac:dyDescent="0.25"/>
    <row r="5088" x14ac:dyDescent="0.25"/>
    <row r="5089" x14ac:dyDescent="0.25"/>
    <row r="5090" x14ac:dyDescent="0.25"/>
    <row r="5091" x14ac:dyDescent="0.25"/>
    <row r="5092" x14ac:dyDescent="0.25"/>
    <row r="5093" x14ac:dyDescent="0.25"/>
    <row r="5094" x14ac:dyDescent="0.25"/>
    <row r="5095" x14ac:dyDescent="0.25"/>
    <row r="5096" x14ac:dyDescent="0.25"/>
    <row r="5097" x14ac:dyDescent="0.25"/>
    <row r="5098" x14ac:dyDescent="0.25"/>
    <row r="5099" x14ac:dyDescent="0.25"/>
    <row r="5100" x14ac:dyDescent="0.25"/>
    <row r="5101" x14ac:dyDescent="0.25"/>
    <row r="5102" x14ac:dyDescent="0.25"/>
    <row r="5103" x14ac:dyDescent="0.25"/>
    <row r="5104" x14ac:dyDescent="0.25"/>
    <row r="5105" x14ac:dyDescent="0.25"/>
    <row r="5106" x14ac:dyDescent="0.25"/>
    <row r="5107" x14ac:dyDescent="0.25"/>
    <row r="5108" x14ac:dyDescent="0.25"/>
    <row r="5109" x14ac:dyDescent="0.25"/>
    <row r="5110" x14ac:dyDescent="0.25"/>
    <row r="5111" x14ac:dyDescent="0.25"/>
    <row r="5112" x14ac:dyDescent="0.25"/>
    <row r="5113" x14ac:dyDescent="0.25"/>
    <row r="5114" x14ac:dyDescent="0.25"/>
    <row r="5115" x14ac:dyDescent="0.25"/>
    <row r="5116" x14ac:dyDescent="0.25"/>
    <row r="5117" x14ac:dyDescent="0.25"/>
    <row r="5118" x14ac:dyDescent="0.25"/>
    <row r="5119" x14ac:dyDescent="0.25"/>
    <row r="5120" x14ac:dyDescent="0.25"/>
    <row r="5121" x14ac:dyDescent="0.25"/>
    <row r="5122" x14ac:dyDescent="0.25"/>
    <row r="5123" x14ac:dyDescent="0.25"/>
    <row r="5124" x14ac:dyDescent="0.25"/>
    <row r="5125" x14ac:dyDescent="0.25"/>
    <row r="5126" x14ac:dyDescent="0.25"/>
    <row r="5127" x14ac:dyDescent="0.25"/>
    <row r="5128" x14ac:dyDescent="0.25"/>
    <row r="5129" x14ac:dyDescent="0.25"/>
    <row r="5130" x14ac:dyDescent="0.25"/>
    <row r="5131" x14ac:dyDescent="0.25"/>
    <row r="5132" x14ac:dyDescent="0.25"/>
    <row r="5133" x14ac:dyDescent="0.25"/>
    <row r="5134" x14ac:dyDescent="0.25"/>
    <row r="5135" x14ac:dyDescent="0.25"/>
    <row r="5136" x14ac:dyDescent="0.25"/>
    <row r="5137" x14ac:dyDescent="0.25"/>
    <row r="5138" x14ac:dyDescent="0.25"/>
    <row r="5139" x14ac:dyDescent="0.25"/>
    <row r="5140" x14ac:dyDescent="0.25"/>
    <row r="5141" x14ac:dyDescent="0.25"/>
    <row r="5142" x14ac:dyDescent="0.25"/>
    <row r="5143" x14ac:dyDescent="0.25"/>
    <row r="5144" x14ac:dyDescent="0.25"/>
    <row r="5145" x14ac:dyDescent="0.25"/>
    <row r="5146" x14ac:dyDescent="0.25"/>
    <row r="5147" x14ac:dyDescent="0.25"/>
    <row r="5148" x14ac:dyDescent="0.25"/>
    <row r="5149" x14ac:dyDescent="0.25"/>
    <row r="5150" x14ac:dyDescent="0.25"/>
    <row r="5151" x14ac:dyDescent="0.25"/>
    <row r="5152" x14ac:dyDescent="0.25"/>
    <row r="5153" x14ac:dyDescent="0.25"/>
    <row r="5154" x14ac:dyDescent="0.25"/>
    <row r="5155" x14ac:dyDescent="0.25"/>
    <row r="5156" x14ac:dyDescent="0.25"/>
    <row r="5157" x14ac:dyDescent="0.25"/>
    <row r="5158" x14ac:dyDescent="0.25"/>
    <row r="5159" x14ac:dyDescent="0.25"/>
    <row r="5160" x14ac:dyDescent="0.25"/>
    <row r="5161" x14ac:dyDescent="0.25"/>
    <row r="5162" x14ac:dyDescent="0.25"/>
    <row r="5163" x14ac:dyDescent="0.25"/>
    <row r="5164" x14ac:dyDescent="0.25"/>
    <row r="5165" x14ac:dyDescent="0.25"/>
    <row r="5166" x14ac:dyDescent="0.25"/>
    <row r="5167" x14ac:dyDescent="0.25"/>
    <row r="5168" x14ac:dyDescent="0.25"/>
    <row r="5169" x14ac:dyDescent="0.25"/>
    <row r="5170" x14ac:dyDescent="0.25"/>
    <row r="5171" x14ac:dyDescent="0.25"/>
    <row r="5172" x14ac:dyDescent="0.25"/>
    <row r="5173" x14ac:dyDescent="0.25"/>
    <row r="5174" x14ac:dyDescent="0.25"/>
    <row r="5175" x14ac:dyDescent="0.25"/>
    <row r="5176" x14ac:dyDescent="0.25"/>
    <row r="5177" x14ac:dyDescent="0.25"/>
    <row r="5178" x14ac:dyDescent="0.25"/>
    <row r="5179" x14ac:dyDescent="0.25"/>
    <row r="5180" x14ac:dyDescent="0.25"/>
    <row r="5181" x14ac:dyDescent="0.25"/>
    <row r="5182" x14ac:dyDescent="0.25"/>
    <row r="5183" x14ac:dyDescent="0.25"/>
    <row r="5184" x14ac:dyDescent="0.25"/>
    <row r="5185" x14ac:dyDescent="0.25"/>
    <row r="5186" x14ac:dyDescent="0.25"/>
    <row r="5187" x14ac:dyDescent="0.25"/>
    <row r="5188" x14ac:dyDescent="0.25"/>
    <row r="5189" x14ac:dyDescent="0.25"/>
    <row r="5190" x14ac:dyDescent="0.25"/>
    <row r="5191" x14ac:dyDescent="0.25"/>
    <row r="5192" x14ac:dyDescent="0.25"/>
    <row r="5193" x14ac:dyDescent="0.25"/>
    <row r="5194" x14ac:dyDescent="0.25"/>
    <row r="5195" x14ac:dyDescent="0.25"/>
    <row r="5196" x14ac:dyDescent="0.25"/>
    <row r="5197" x14ac:dyDescent="0.25"/>
    <row r="5198" x14ac:dyDescent="0.25"/>
    <row r="5199" x14ac:dyDescent="0.25"/>
    <row r="5200" x14ac:dyDescent="0.25"/>
    <row r="5201" x14ac:dyDescent="0.25"/>
    <row r="5202" x14ac:dyDescent="0.25"/>
    <row r="5203" x14ac:dyDescent="0.25"/>
    <row r="5204" x14ac:dyDescent="0.25"/>
    <row r="5205" x14ac:dyDescent="0.25"/>
    <row r="5206" x14ac:dyDescent="0.25"/>
    <row r="5207" x14ac:dyDescent="0.25"/>
    <row r="5208" x14ac:dyDescent="0.25"/>
    <row r="5209" x14ac:dyDescent="0.25"/>
    <row r="5210" x14ac:dyDescent="0.25"/>
    <row r="5211" x14ac:dyDescent="0.25"/>
    <row r="5212" x14ac:dyDescent="0.25"/>
    <row r="5213" x14ac:dyDescent="0.25"/>
    <row r="5214" x14ac:dyDescent="0.25"/>
    <row r="5215" x14ac:dyDescent="0.25"/>
    <row r="5216" x14ac:dyDescent="0.25"/>
    <row r="5217" x14ac:dyDescent="0.25"/>
    <row r="5218" x14ac:dyDescent="0.25"/>
    <row r="5219" x14ac:dyDescent="0.25"/>
    <row r="5220" x14ac:dyDescent="0.25"/>
    <row r="5221" x14ac:dyDescent="0.25"/>
    <row r="5222" x14ac:dyDescent="0.25"/>
    <row r="5223" x14ac:dyDescent="0.25"/>
    <row r="5224" x14ac:dyDescent="0.25"/>
    <row r="5225" x14ac:dyDescent="0.25"/>
    <row r="5226" x14ac:dyDescent="0.25"/>
    <row r="5227" x14ac:dyDescent="0.25"/>
    <row r="5228" x14ac:dyDescent="0.25"/>
    <row r="5229" x14ac:dyDescent="0.25"/>
    <row r="5230" x14ac:dyDescent="0.25"/>
    <row r="5231" x14ac:dyDescent="0.25"/>
    <row r="5232" x14ac:dyDescent="0.25"/>
    <row r="5233" x14ac:dyDescent="0.25"/>
    <row r="5234" x14ac:dyDescent="0.25"/>
    <row r="5235" x14ac:dyDescent="0.25"/>
    <row r="5236" x14ac:dyDescent="0.25"/>
    <row r="5237" x14ac:dyDescent="0.25"/>
    <row r="5238" x14ac:dyDescent="0.25"/>
    <row r="5239" x14ac:dyDescent="0.25"/>
    <row r="5240" x14ac:dyDescent="0.25"/>
    <row r="5241" x14ac:dyDescent="0.25"/>
    <row r="5242" x14ac:dyDescent="0.25"/>
    <row r="5243" x14ac:dyDescent="0.25"/>
    <row r="5244" x14ac:dyDescent="0.25"/>
    <row r="5245" x14ac:dyDescent="0.25"/>
    <row r="5246" x14ac:dyDescent="0.25"/>
    <row r="5247" x14ac:dyDescent="0.25"/>
    <row r="5248" x14ac:dyDescent="0.25"/>
    <row r="5249" x14ac:dyDescent="0.25"/>
    <row r="5250" x14ac:dyDescent="0.25"/>
    <row r="5251" x14ac:dyDescent="0.25"/>
    <row r="5252" x14ac:dyDescent="0.25"/>
    <row r="5253" x14ac:dyDescent="0.25"/>
    <row r="5254" x14ac:dyDescent="0.25"/>
    <row r="5255" x14ac:dyDescent="0.25"/>
    <row r="5256" x14ac:dyDescent="0.25"/>
    <row r="5257" x14ac:dyDescent="0.25"/>
    <row r="5258" x14ac:dyDescent="0.25"/>
    <row r="5259" x14ac:dyDescent="0.25"/>
    <row r="5260" x14ac:dyDescent="0.25"/>
    <row r="5261" x14ac:dyDescent="0.25"/>
    <row r="5262" x14ac:dyDescent="0.25"/>
    <row r="5263" x14ac:dyDescent="0.25"/>
    <row r="5264" x14ac:dyDescent="0.25"/>
    <row r="5265" x14ac:dyDescent="0.25"/>
    <row r="5266" x14ac:dyDescent="0.25"/>
    <row r="5267" x14ac:dyDescent="0.25"/>
    <row r="5268" x14ac:dyDescent="0.25"/>
    <row r="5269" x14ac:dyDescent="0.25"/>
    <row r="5270" x14ac:dyDescent="0.25"/>
    <row r="5271" x14ac:dyDescent="0.25"/>
    <row r="5272" x14ac:dyDescent="0.25"/>
    <row r="5273" x14ac:dyDescent="0.25"/>
    <row r="5274" x14ac:dyDescent="0.25"/>
    <row r="5275" x14ac:dyDescent="0.25"/>
    <row r="5276" x14ac:dyDescent="0.25"/>
    <row r="5277" x14ac:dyDescent="0.25"/>
    <row r="5278" x14ac:dyDescent="0.25"/>
    <row r="5279" x14ac:dyDescent="0.25"/>
    <row r="5280" x14ac:dyDescent="0.25"/>
    <row r="5281" x14ac:dyDescent="0.25"/>
    <row r="5282" x14ac:dyDescent="0.25"/>
    <row r="5283" x14ac:dyDescent="0.25"/>
    <row r="5284" x14ac:dyDescent="0.25"/>
    <row r="5285" x14ac:dyDescent="0.25"/>
    <row r="5286" x14ac:dyDescent="0.25"/>
    <row r="5287" x14ac:dyDescent="0.25"/>
    <row r="5288" x14ac:dyDescent="0.25"/>
    <row r="5289" x14ac:dyDescent="0.25"/>
    <row r="5290" x14ac:dyDescent="0.25"/>
    <row r="5291" x14ac:dyDescent="0.25"/>
    <row r="5292" x14ac:dyDescent="0.25"/>
    <row r="5293" x14ac:dyDescent="0.25"/>
    <row r="5294" x14ac:dyDescent="0.25"/>
    <row r="5295" x14ac:dyDescent="0.25"/>
    <row r="5296" x14ac:dyDescent="0.25"/>
    <row r="5297" x14ac:dyDescent="0.25"/>
    <row r="5298" x14ac:dyDescent="0.25"/>
    <row r="5299" x14ac:dyDescent="0.25"/>
    <row r="5300" x14ac:dyDescent="0.25"/>
    <row r="5301" x14ac:dyDescent="0.25"/>
    <row r="5302" x14ac:dyDescent="0.25"/>
    <row r="5303" x14ac:dyDescent="0.25"/>
    <row r="5304" x14ac:dyDescent="0.25"/>
    <row r="5305" x14ac:dyDescent="0.25"/>
    <row r="5306" x14ac:dyDescent="0.25"/>
    <row r="5307" x14ac:dyDescent="0.25"/>
    <row r="5308" x14ac:dyDescent="0.25"/>
    <row r="5309" x14ac:dyDescent="0.25"/>
    <row r="5310" x14ac:dyDescent="0.25"/>
    <row r="5311" x14ac:dyDescent="0.25"/>
    <row r="5312" x14ac:dyDescent="0.25"/>
    <row r="5313" x14ac:dyDescent="0.25"/>
    <row r="5314" x14ac:dyDescent="0.25"/>
    <row r="5315" x14ac:dyDescent="0.25"/>
    <row r="5316" x14ac:dyDescent="0.25"/>
    <row r="5317" x14ac:dyDescent="0.25"/>
    <row r="5318" x14ac:dyDescent="0.25"/>
    <row r="5319" x14ac:dyDescent="0.25"/>
    <row r="5320" x14ac:dyDescent="0.25"/>
    <row r="5321" x14ac:dyDescent="0.25"/>
    <row r="5322" x14ac:dyDescent="0.25"/>
    <row r="5323" x14ac:dyDescent="0.25"/>
    <row r="5324" x14ac:dyDescent="0.25"/>
    <row r="5325" x14ac:dyDescent="0.25"/>
    <row r="5326" x14ac:dyDescent="0.25"/>
    <row r="5327" x14ac:dyDescent="0.25"/>
    <row r="5328" x14ac:dyDescent="0.25"/>
    <row r="5329" x14ac:dyDescent="0.25"/>
    <row r="5330" x14ac:dyDescent="0.25"/>
    <row r="5331" x14ac:dyDescent="0.25"/>
    <row r="5332" x14ac:dyDescent="0.25"/>
    <row r="5333" x14ac:dyDescent="0.25"/>
    <row r="5334" x14ac:dyDescent="0.25"/>
    <row r="5335" x14ac:dyDescent="0.25"/>
    <row r="5336" x14ac:dyDescent="0.25"/>
    <row r="5337" x14ac:dyDescent="0.25"/>
    <row r="5338" x14ac:dyDescent="0.25"/>
    <row r="5339" x14ac:dyDescent="0.25"/>
    <row r="5340" x14ac:dyDescent="0.25"/>
    <row r="5341" x14ac:dyDescent="0.25"/>
    <row r="5342" x14ac:dyDescent="0.25"/>
    <row r="5343" x14ac:dyDescent="0.25"/>
    <row r="5344" x14ac:dyDescent="0.25"/>
    <row r="5345" x14ac:dyDescent="0.25"/>
    <row r="5346" x14ac:dyDescent="0.25"/>
    <row r="5347" x14ac:dyDescent="0.25"/>
    <row r="5348" x14ac:dyDescent="0.25"/>
    <row r="5349" x14ac:dyDescent="0.25"/>
    <row r="5350" x14ac:dyDescent="0.25"/>
    <row r="5351" x14ac:dyDescent="0.25"/>
    <row r="5352" x14ac:dyDescent="0.25"/>
    <row r="5353" x14ac:dyDescent="0.25"/>
    <row r="5354" x14ac:dyDescent="0.25"/>
    <row r="5355" x14ac:dyDescent="0.25"/>
    <row r="5356" x14ac:dyDescent="0.25"/>
    <row r="5357" x14ac:dyDescent="0.25"/>
    <row r="5358" x14ac:dyDescent="0.25"/>
    <row r="5359" x14ac:dyDescent="0.25"/>
    <row r="5360" x14ac:dyDescent="0.25"/>
    <row r="5361" x14ac:dyDescent="0.25"/>
    <row r="5362" x14ac:dyDescent="0.25"/>
    <row r="5363" x14ac:dyDescent="0.25"/>
    <row r="5364" x14ac:dyDescent="0.25"/>
    <row r="5365" x14ac:dyDescent="0.25"/>
    <row r="5366" x14ac:dyDescent="0.25"/>
    <row r="5367" x14ac:dyDescent="0.25"/>
    <row r="5368" x14ac:dyDescent="0.25"/>
    <row r="5369" x14ac:dyDescent="0.25"/>
    <row r="5370" x14ac:dyDescent="0.25"/>
    <row r="5371" x14ac:dyDescent="0.25"/>
    <row r="5372" x14ac:dyDescent="0.25"/>
    <row r="5373" x14ac:dyDescent="0.25"/>
    <row r="5374" x14ac:dyDescent="0.25"/>
    <row r="5375" x14ac:dyDescent="0.25"/>
    <row r="5376" x14ac:dyDescent="0.25"/>
    <row r="5377" x14ac:dyDescent="0.25"/>
    <row r="5378" x14ac:dyDescent="0.25"/>
    <row r="5379" x14ac:dyDescent="0.25"/>
    <row r="5380" x14ac:dyDescent="0.25"/>
    <row r="5381" x14ac:dyDescent="0.25"/>
    <row r="5382" x14ac:dyDescent="0.25"/>
    <row r="5383" x14ac:dyDescent="0.25"/>
    <row r="5384" x14ac:dyDescent="0.25"/>
    <row r="5385" x14ac:dyDescent="0.25"/>
    <row r="5386" x14ac:dyDescent="0.25"/>
    <row r="5387" x14ac:dyDescent="0.25"/>
    <row r="5388" x14ac:dyDescent="0.25"/>
    <row r="5389" x14ac:dyDescent="0.25"/>
    <row r="5390" x14ac:dyDescent="0.25"/>
    <row r="5391" x14ac:dyDescent="0.25"/>
    <row r="5392" x14ac:dyDescent="0.25"/>
    <row r="5393" x14ac:dyDescent="0.25"/>
    <row r="5394" x14ac:dyDescent="0.25"/>
    <row r="5395" x14ac:dyDescent="0.25"/>
    <row r="5396" x14ac:dyDescent="0.25"/>
    <row r="5397" x14ac:dyDescent="0.25"/>
    <row r="5398" x14ac:dyDescent="0.25"/>
    <row r="5399" x14ac:dyDescent="0.25"/>
    <row r="5400" x14ac:dyDescent="0.25"/>
    <row r="5401" x14ac:dyDescent="0.25"/>
    <row r="5402" x14ac:dyDescent="0.25"/>
    <row r="5403" x14ac:dyDescent="0.25"/>
    <row r="5404" x14ac:dyDescent="0.25"/>
    <row r="5405" x14ac:dyDescent="0.25"/>
    <row r="5406" x14ac:dyDescent="0.25"/>
    <row r="5407" x14ac:dyDescent="0.25"/>
    <row r="5408" x14ac:dyDescent="0.25"/>
    <row r="5409" x14ac:dyDescent="0.25"/>
    <row r="5410" x14ac:dyDescent="0.25"/>
    <row r="5411" x14ac:dyDescent="0.25"/>
    <row r="5412" x14ac:dyDescent="0.25"/>
    <row r="5413" x14ac:dyDescent="0.25"/>
    <row r="5414" x14ac:dyDescent="0.25"/>
    <row r="5415" x14ac:dyDescent="0.25"/>
    <row r="5416" x14ac:dyDescent="0.25"/>
    <row r="5417" x14ac:dyDescent="0.25"/>
    <row r="5418" x14ac:dyDescent="0.25"/>
    <row r="5419" x14ac:dyDescent="0.25"/>
    <row r="5420" x14ac:dyDescent="0.25"/>
    <row r="5421" x14ac:dyDescent="0.25"/>
    <row r="5422" x14ac:dyDescent="0.25"/>
    <row r="5423" x14ac:dyDescent="0.25"/>
    <row r="5424" x14ac:dyDescent="0.25"/>
    <row r="5425" x14ac:dyDescent="0.25"/>
    <row r="5426" x14ac:dyDescent="0.25"/>
    <row r="5427" x14ac:dyDescent="0.25"/>
    <row r="5428" x14ac:dyDescent="0.25"/>
    <row r="5429" x14ac:dyDescent="0.25"/>
    <row r="5430" x14ac:dyDescent="0.25"/>
    <row r="5431" x14ac:dyDescent="0.25"/>
    <row r="5432" x14ac:dyDescent="0.25"/>
    <row r="5433" x14ac:dyDescent="0.25"/>
    <row r="5434" x14ac:dyDescent="0.25"/>
    <row r="5435" x14ac:dyDescent="0.25"/>
    <row r="5436" x14ac:dyDescent="0.25"/>
    <row r="5437" x14ac:dyDescent="0.25"/>
    <row r="5438" x14ac:dyDescent="0.25"/>
    <row r="5439" x14ac:dyDescent="0.25"/>
    <row r="5440" x14ac:dyDescent="0.25"/>
    <row r="5441" x14ac:dyDescent="0.25"/>
    <row r="5442" x14ac:dyDescent="0.25"/>
    <row r="5443" x14ac:dyDescent="0.25"/>
    <row r="5444" x14ac:dyDescent="0.25"/>
    <row r="5445" x14ac:dyDescent="0.25"/>
    <row r="5446" x14ac:dyDescent="0.25"/>
    <row r="5447" x14ac:dyDescent="0.25"/>
    <row r="5448" x14ac:dyDescent="0.25"/>
    <row r="5449" x14ac:dyDescent="0.25"/>
    <row r="5450" x14ac:dyDescent="0.25"/>
    <row r="5451" x14ac:dyDescent="0.25"/>
    <row r="5452" x14ac:dyDescent="0.25"/>
    <row r="5453" x14ac:dyDescent="0.25"/>
    <row r="5454" x14ac:dyDescent="0.25"/>
    <row r="5455" x14ac:dyDescent="0.25"/>
    <row r="5456" x14ac:dyDescent="0.25"/>
    <row r="5457" x14ac:dyDescent="0.25"/>
    <row r="5458" x14ac:dyDescent="0.25"/>
    <row r="5459" x14ac:dyDescent="0.25"/>
    <row r="5460" x14ac:dyDescent="0.25"/>
    <row r="5461" x14ac:dyDescent="0.25"/>
    <row r="5462" x14ac:dyDescent="0.25"/>
    <row r="5463" x14ac:dyDescent="0.25"/>
    <row r="5464" x14ac:dyDescent="0.25"/>
    <row r="5465" x14ac:dyDescent="0.25"/>
    <row r="5466" x14ac:dyDescent="0.25"/>
    <row r="5467" x14ac:dyDescent="0.25"/>
    <row r="5468" x14ac:dyDescent="0.25"/>
    <row r="5469" x14ac:dyDescent="0.25"/>
    <row r="5470" x14ac:dyDescent="0.25"/>
    <row r="5471" x14ac:dyDescent="0.25"/>
    <row r="5472" x14ac:dyDescent="0.25"/>
    <row r="5473" x14ac:dyDescent="0.25"/>
    <row r="5474" x14ac:dyDescent="0.25"/>
    <row r="5475" x14ac:dyDescent="0.25"/>
    <row r="5476" x14ac:dyDescent="0.25"/>
    <row r="5477" x14ac:dyDescent="0.25"/>
    <row r="5478" x14ac:dyDescent="0.25"/>
    <row r="5479" x14ac:dyDescent="0.25"/>
    <row r="5480" x14ac:dyDescent="0.25"/>
    <row r="5481" x14ac:dyDescent="0.25"/>
    <row r="5482" x14ac:dyDescent="0.25"/>
    <row r="5483" x14ac:dyDescent="0.25"/>
    <row r="5484" x14ac:dyDescent="0.25"/>
    <row r="5485" x14ac:dyDescent="0.25"/>
    <row r="5486" x14ac:dyDescent="0.25"/>
    <row r="5487" x14ac:dyDescent="0.25"/>
    <row r="5488" x14ac:dyDescent="0.25"/>
    <row r="5489" x14ac:dyDescent="0.25"/>
    <row r="5490" x14ac:dyDescent="0.25"/>
    <row r="5491" x14ac:dyDescent="0.25"/>
    <row r="5492" x14ac:dyDescent="0.25"/>
    <row r="5493" x14ac:dyDescent="0.25"/>
    <row r="5494" x14ac:dyDescent="0.25"/>
    <row r="5495" x14ac:dyDescent="0.25"/>
    <row r="5496" x14ac:dyDescent="0.25"/>
    <row r="5497" x14ac:dyDescent="0.25"/>
    <row r="5498" x14ac:dyDescent="0.25"/>
    <row r="5499" x14ac:dyDescent="0.25"/>
    <row r="5500" x14ac:dyDescent="0.25"/>
    <row r="5501" x14ac:dyDescent="0.25"/>
    <row r="5502" x14ac:dyDescent="0.25"/>
    <row r="5503" x14ac:dyDescent="0.25"/>
    <row r="5504" x14ac:dyDescent="0.25"/>
    <row r="5505" x14ac:dyDescent="0.25"/>
    <row r="5506" x14ac:dyDescent="0.25"/>
    <row r="5507" x14ac:dyDescent="0.25"/>
    <row r="5508" x14ac:dyDescent="0.25"/>
    <row r="5509" x14ac:dyDescent="0.25"/>
    <row r="5510" x14ac:dyDescent="0.25"/>
    <row r="5511" x14ac:dyDescent="0.25"/>
    <row r="5512" x14ac:dyDescent="0.25"/>
    <row r="5513" x14ac:dyDescent="0.25"/>
    <row r="5514" x14ac:dyDescent="0.25"/>
    <row r="5515" x14ac:dyDescent="0.25"/>
    <row r="5516" x14ac:dyDescent="0.25"/>
    <row r="5517" x14ac:dyDescent="0.25"/>
    <row r="5518" x14ac:dyDescent="0.25"/>
    <row r="5519" x14ac:dyDescent="0.25"/>
    <row r="5520" x14ac:dyDescent="0.25"/>
    <row r="5521" x14ac:dyDescent="0.25"/>
    <row r="5522" x14ac:dyDescent="0.25"/>
    <row r="5523" x14ac:dyDescent="0.25"/>
    <row r="5524" x14ac:dyDescent="0.25"/>
    <row r="5525" x14ac:dyDescent="0.25"/>
    <row r="5526" x14ac:dyDescent="0.25"/>
    <row r="5527" x14ac:dyDescent="0.25"/>
    <row r="5528" x14ac:dyDescent="0.25"/>
    <row r="5529" x14ac:dyDescent="0.25"/>
    <row r="5530" x14ac:dyDescent="0.25"/>
    <row r="5531" x14ac:dyDescent="0.25"/>
    <row r="5532" x14ac:dyDescent="0.25"/>
    <row r="5533" x14ac:dyDescent="0.25"/>
    <row r="5534" x14ac:dyDescent="0.25"/>
    <row r="5535" x14ac:dyDescent="0.25"/>
    <row r="5536" x14ac:dyDescent="0.25"/>
    <row r="5537" x14ac:dyDescent="0.25"/>
    <row r="5538" x14ac:dyDescent="0.25"/>
    <row r="5539" x14ac:dyDescent="0.25"/>
    <row r="5540" x14ac:dyDescent="0.25"/>
    <row r="5541" x14ac:dyDescent="0.25"/>
    <row r="5542" x14ac:dyDescent="0.25"/>
    <row r="5543" x14ac:dyDescent="0.25"/>
    <row r="5544" x14ac:dyDescent="0.25"/>
    <row r="5545" x14ac:dyDescent="0.25"/>
    <row r="5546" x14ac:dyDescent="0.25"/>
    <row r="5547" x14ac:dyDescent="0.25"/>
    <row r="5548" x14ac:dyDescent="0.25"/>
    <row r="5549" x14ac:dyDescent="0.25"/>
    <row r="5550" x14ac:dyDescent="0.25"/>
    <row r="5551" x14ac:dyDescent="0.25"/>
    <row r="5552" x14ac:dyDescent="0.25"/>
    <row r="5553" x14ac:dyDescent="0.25"/>
    <row r="5554" x14ac:dyDescent="0.25"/>
    <row r="5555" x14ac:dyDescent="0.25"/>
    <row r="5556" x14ac:dyDescent="0.25"/>
    <row r="5557"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sheetData>
  <autoFilter ref="B4:P11" xr:uid="{F4AEAD59-8396-4F17-866C-F563A853405E}">
    <sortState xmlns:xlrd2="http://schemas.microsoft.com/office/spreadsheetml/2017/richdata2" ref="B5:P11">
      <sortCondition ref="B4:B11"/>
    </sortState>
  </autoFilter>
  <mergeCells count="2">
    <mergeCell ref="E2:G2"/>
    <mergeCell ref="H2:L2"/>
  </mergeCells>
  <conditionalFormatting sqref="D4">
    <cfRule type="expression" dxfId="5" priority="1">
      <formula>#REF!=3</formula>
    </cfRule>
    <cfRule type="expression" dxfId="4" priority="2">
      <formula>#REF!=2</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2">
    <tabColor rgb="FF18365C"/>
  </sheetPr>
  <dimension ref="A1:DC2878"/>
  <sheetViews>
    <sheetView zoomScale="50" zoomScaleNormal="50" workbookViewId="0">
      <selection activeCell="G20" sqref="G20"/>
    </sheetView>
  </sheetViews>
  <sheetFormatPr defaultColWidth="0" defaultRowHeight="15" zeroHeight="1" x14ac:dyDescent="0.25"/>
  <cols>
    <col min="1" max="1" width="6" style="138" customWidth="1"/>
    <col min="2" max="2" width="7.28515625" style="105" customWidth="1"/>
    <col min="3" max="3" width="47" style="176" customWidth="1"/>
    <col min="4" max="4" width="29.28515625" style="176" customWidth="1"/>
    <col min="5" max="5" width="17.85546875" style="176" customWidth="1"/>
    <col min="6" max="6" width="22.85546875" style="176" customWidth="1"/>
    <col min="7" max="7" width="20.7109375" style="176" customWidth="1"/>
    <col min="8" max="8" width="14.85546875" style="208" customWidth="1"/>
    <col min="9" max="9" width="13.7109375" style="177" customWidth="1"/>
    <col min="10" max="10" width="25.7109375" style="178" customWidth="1"/>
    <col min="11" max="11" width="25.140625" style="178" customWidth="1"/>
    <col min="12" max="12" width="27" style="178" customWidth="1"/>
    <col min="13" max="13" width="14.28515625" style="179" customWidth="1"/>
    <col min="14" max="14" width="13.140625" style="260" customWidth="1"/>
    <col min="15" max="15" width="14.28515625" style="176" customWidth="1"/>
    <col min="16" max="17" width="16.5703125" style="107" customWidth="1"/>
    <col min="18" max="18" width="6.42578125" style="105" customWidth="1"/>
    <col min="19" max="19" width="8.85546875" style="105" hidden="1" customWidth="1"/>
    <col min="20" max="107" width="0" style="105" hidden="1" customWidth="1"/>
    <col min="108" max="16384" width="9.140625" style="105" hidden="1"/>
  </cols>
  <sheetData>
    <row r="1" spans="1:107" ht="30" customHeight="1" x14ac:dyDescent="0.25">
      <c r="B1" s="139"/>
      <c r="C1" s="139"/>
      <c r="D1" s="138"/>
      <c r="E1" s="138"/>
      <c r="F1" s="138"/>
      <c r="G1" s="138"/>
      <c r="H1" s="206"/>
      <c r="I1" s="175"/>
      <c r="J1" s="140"/>
      <c r="K1" s="140"/>
      <c r="L1" s="140"/>
      <c r="M1" s="141"/>
      <c r="N1" s="259"/>
      <c r="O1" s="140"/>
      <c r="P1" s="143"/>
      <c r="Q1" s="143"/>
      <c r="R1" s="138"/>
    </row>
    <row r="2" spans="1:107" s="106" customFormat="1" ht="78" customHeight="1" x14ac:dyDescent="0.25">
      <c r="A2" s="138"/>
      <c r="B2" s="145"/>
      <c r="C2" s="145"/>
      <c r="D2" s="138"/>
      <c r="E2" s="275" t="s">
        <v>110</v>
      </c>
      <c r="F2" s="275"/>
      <c r="G2" s="275"/>
      <c r="H2" s="276" t="s">
        <v>111</v>
      </c>
      <c r="I2" s="276"/>
      <c r="J2" s="276"/>
      <c r="K2" s="276"/>
      <c r="L2" s="276"/>
      <c r="M2" s="141"/>
      <c r="N2" s="259"/>
      <c r="O2" s="140"/>
      <c r="P2" s="143"/>
      <c r="Q2" s="143"/>
      <c r="R2" s="138"/>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row>
    <row r="3" spans="1:107" s="106" customFormat="1" ht="15.75" thickBot="1" x14ac:dyDescent="0.3">
      <c r="A3" s="138"/>
      <c r="B3" s="144"/>
      <c r="C3" s="139"/>
      <c r="D3" s="147"/>
      <c r="E3" s="139"/>
      <c r="F3" s="147"/>
      <c r="G3" s="148" t="s">
        <v>19</v>
      </c>
      <c r="H3" s="207"/>
      <c r="I3" s="149"/>
      <c r="J3" s="146"/>
      <c r="K3" s="146" t="s">
        <v>19</v>
      </c>
      <c r="L3" s="140"/>
      <c r="M3" s="141"/>
      <c r="N3" s="259"/>
      <c r="O3" s="140"/>
      <c r="P3" s="143"/>
      <c r="Q3" s="143"/>
      <c r="R3" s="138"/>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5"/>
      <c r="CK3" s="105"/>
      <c r="CL3" s="105"/>
      <c r="CM3" s="105"/>
      <c r="CN3" s="105"/>
      <c r="CO3" s="105"/>
      <c r="CP3" s="105"/>
      <c r="CQ3" s="105"/>
      <c r="CR3" s="105"/>
      <c r="CS3" s="105"/>
      <c r="CT3" s="105"/>
      <c r="CU3" s="105"/>
      <c r="CV3" s="105"/>
      <c r="CW3" s="105"/>
      <c r="CX3" s="105"/>
      <c r="CY3" s="105"/>
      <c r="CZ3" s="105"/>
      <c r="DA3" s="105"/>
      <c r="DB3" s="105"/>
      <c r="DC3" s="105"/>
    </row>
    <row r="4" spans="1:107" ht="75" x14ac:dyDescent="0.25">
      <c r="B4" s="267" t="s">
        <v>112</v>
      </c>
      <c r="C4" s="267" t="s">
        <v>113</v>
      </c>
      <c r="D4" s="267" t="s">
        <v>114</v>
      </c>
      <c r="E4" s="267" t="s">
        <v>115</v>
      </c>
      <c r="F4" s="267" t="s">
        <v>116</v>
      </c>
      <c r="G4" s="267" t="s">
        <v>117</v>
      </c>
      <c r="H4" s="270" t="s">
        <v>118</v>
      </c>
      <c r="I4" s="268" t="s">
        <v>119</v>
      </c>
      <c r="J4" s="268" t="s">
        <v>120</v>
      </c>
      <c r="K4" s="267" t="s">
        <v>121</v>
      </c>
      <c r="L4" s="267" t="s">
        <v>122</v>
      </c>
      <c r="M4" s="268" t="s">
        <v>123</v>
      </c>
      <c r="N4" s="268" t="s">
        <v>124</v>
      </c>
      <c r="O4" s="267" t="s">
        <v>125</v>
      </c>
      <c r="P4" s="267" t="s">
        <v>126</v>
      </c>
      <c r="Q4" s="269" t="s">
        <v>88</v>
      </c>
      <c r="R4" s="138"/>
    </row>
    <row r="5" spans="1:107" x14ac:dyDescent="0.25">
      <c r="B5">
        <v>1067</v>
      </c>
      <c r="C5" t="s">
        <v>90</v>
      </c>
      <c r="D5" t="s">
        <v>34</v>
      </c>
      <c r="E5" t="s">
        <v>34</v>
      </c>
      <c r="F5" t="s">
        <v>34</v>
      </c>
      <c r="G5" t="s">
        <v>34</v>
      </c>
      <c r="H5">
        <v>300</v>
      </c>
      <c r="I5" s="258" t="s">
        <v>34</v>
      </c>
      <c r="J5" t="s">
        <v>34</v>
      </c>
      <c r="K5" t="s">
        <v>34</v>
      </c>
      <c r="L5" t="s">
        <v>34</v>
      </c>
      <c r="M5" s="258">
        <v>44698</v>
      </c>
      <c r="N5" s="258" t="s">
        <v>34</v>
      </c>
      <c r="O5" t="s">
        <v>40</v>
      </c>
      <c r="P5" t="s">
        <v>34</v>
      </c>
      <c r="Q5" s="266">
        <v>705.55206763564081</v>
      </c>
      <c r="R5" s="138"/>
    </row>
    <row r="6" spans="1:107" x14ac:dyDescent="0.25">
      <c r="B6">
        <v>1068</v>
      </c>
      <c r="C6" t="s">
        <v>70</v>
      </c>
      <c r="D6" t="s">
        <v>71</v>
      </c>
      <c r="E6" t="s">
        <v>71</v>
      </c>
      <c r="F6" t="s">
        <v>60</v>
      </c>
      <c r="G6" t="s">
        <v>9</v>
      </c>
      <c r="H6">
        <v>690</v>
      </c>
      <c r="I6" s="258">
        <v>44670</v>
      </c>
      <c r="J6" t="s">
        <v>101</v>
      </c>
      <c r="K6" t="s">
        <v>72</v>
      </c>
      <c r="L6" t="s">
        <v>73</v>
      </c>
      <c r="M6" s="258">
        <v>44510</v>
      </c>
      <c r="N6" s="258" t="s">
        <v>34</v>
      </c>
      <c r="O6" t="s">
        <v>40</v>
      </c>
      <c r="P6" t="s">
        <v>34</v>
      </c>
      <c r="Q6" s="266">
        <v>496.89385660360313</v>
      </c>
      <c r="R6" s="138"/>
    </row>
    <row r="7" spans="1:107" x14ac:dyDescent="0.25"/>
    <row r="8" spans="1:107" x14ac:dyDescent="0.25"/>
    <row r="9" spans="1:107" x14ac:dyDescent="0.25"/>
    <row r="10" spans="1:107" x14ac:dyDescent="0.25"/>
    <row r="11" spans="1:107" x14ac:dyDescent="0.25"/>
    <row r="12" spans="1:107" x14ac:dyDescent="0.25"/>
    <row r="13" spans="1:107" x14ac:dyDescent="0.25"/>
    <row r="14" spans="1:107" x14ac:dyDescent="0.25"/>
    <row r="15" spans="1:107" x14ac:dyDescent="0.25"/>
    <row r="16" spans="1:107"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sheetData>
  <autoFilter ref="B4:Q6" xr:uid="{00000000-0001-0000-0100-000000000000}">
    <sortState xmlns:xlrd2="http://schemas.microsoft.com/office/spreadsheetml/2017/richdata2" ref="B5:Q6">
      <sortCondition ref="B4:B6"/>
    </sortState>
  </autoFilter>
  <mergeCells count="2">
    <mergeCell ref="E2:G2"/>
    <mergeCell ref="H2:L2"/>
  </mergeCells>
  <conditionalFormatting sqref="D4">
    <cfRule type="expression" dxfId="3" priority="1">
      <formula>#REF!=3</formula>
    </cfRule>
    <cfRule type="expression" dxfId="2" priority="2">
      <formula>#REF!=2</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3">
    <tabColor rgb="FF18365C"/>
  </sheetPr>
  <dimension ref="A1:DC3321"/>
  <sheetViews>
    <sheetView zoomScale="70" zoomScaleNormal="70" workbookViewId="0">
      <selection activeCell="F14" sqref="F14"/>
    </sheetView>
  </sheetViews>
  <sheetFormatPr defaultColWidth="0" defaultRowHeight="15" zeroHeight="1" x14ac:dyDescent="0.25"/>
  <cols>
    <col min="1" max="1" width="6" style="105" customWidth="1"/>
    <col min="2" max="2" width="7.28515625" style="105" customWidth="1"/>
    <col min="3" max="3" width="31.85546875" style="176" customWidth="1"/>
    <col min="4" max="4" width="29.28515625" style="176" customWidth="1"/>
    <col min="5" max="5" width="17.85546875" style="176" customWidth="1"/>
    <col min="6" max="6" width="22.85546875" style="176" customWidth="1"/>
    <col min="7" max="7" width="20.7109375" style="176" customWidth="1"/>
    <col min="8" max="8" width="14.85546875" style="208" customWidth="1"/>
    <col min="9" max="9" width="13.7109375" style="177" customWidth="1"/>
    <col min="10" max="10" width="25.7109375" style="178" customWidth="1"/>
    <col min="11" max="11" width="25.140625" style="178" customWidth="1"/>
    <col min="12" max="12" width="27" style="178" customWidth="1"/>
    <col min="13" max="13" width="14.28515625" style="179" customWidth="1"/>
    <col min="14" max="14" width="13.140625" style="180" customWidth="1"/>
    <col min="15" max="15" width="14.28515625" style="176" customWidth="1"/>
    <col min="16" max="17" width="16.5703125" style="107" customWidth="1"/>
    <col min="18" max="18" width="6.42578125" style="105" customWidth="1"/>
    <col min="19" max="107" width="0" style="105" hidden="1" customWidth="1"/>
    <col min="108" max="16384" width="9.140625" style="105" hidden="1"/>
  </cols>
  <sheetData>
    <row r="1" spans="1:107" ht="30" customHeight="1" x14ac:dyDescent="0.25">
      <c r="A1" s="138"/>
      <c r="B1" s="139"/>
      <c r="C1" s="139"/>
      <c r="D1" s="138"/>
      <c r="E1" s="138"/>
      <c r="F1" s="138"/>
      <c r="G1" s="138"/>
      <c r="H1" s="206"/>
      <c r="I1" s="175"/>
      <c r="J1" s="140"/>
      <c r="K1" s="140"/>
      <c r="L1" s="140"/>
      <c r="M1" s="141"/>
      <c r="N1" s="141"/>
      <c r="O1" s="140"/>
      <c r="P1" s="143"/>
      <c r="Q1" s="143"/>
      <c r="R1" s="138"/>
    </row>
    <row r="2" spans="1:107" s="106" customFormat="1" ht="78" customHeight="1" x14ac:dyDescent="0.25">
      <c r="A2" s="144"/>
      <c r="B2" s="145"/>
      <c r="C2" s="145"/>
      <c r="D2" s="138"/>
      <c r="E2" s="275" t="s">
        <v>110</v>
      </c>
      <c r="F2" s="275"/>
      <c r="G2" s="275"/>
      <c r="H2" s="276" t="s">
        <v>111</v>
      </c>
      <c r="I2" s="276"/>
      <c r="J2" s="276"/>
      <c r="K2" s="276"/>
      <c r="L2" s="276"/>
      <c r="M2" s="141"/>
      <c r="N2" s="141"/>
      <c r="O2" s="140"/>
      <c r="P2" s="143"/>
      <c r="Q2" s="143"/>
      <c r="R2" s="144"/>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row>
    <row r="3" spans="1:107" s="106" customFormat="1" ht="15.75" thickBot="1" x14ac:dyDescent="0.3">
      <c r="A3" s="144"/>
      <c r="B3" s="144"/>
      <c r="C3" s="139"/>
      <c r="D3" s="147"/>
      <c r="E3" s="139"/>
      <c r="F3" s="147"/>
      <c r="G3" s="148" t="s">
        <v>19</v>
      </c>
      <c r="H3" s="207"/>
      <c r="I3" s="149"/>
      <c r="J3" s="146"/>
      <c r="K3" s="146" t="s">
        <v>19</v>
      </c>
      <c r="L3" s="140"/>
      <c r="M3" s="141"/>
      <c r="N3" s="141"/>
      <c r="O3" s="140"/>
      <c r="P3" s="143"/>
      <c r="Q3" s="143"/>
      <c r="R3" s="144"/>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5"/>
      <c r="CK3" s="105"/>
      <c r="CL3" s="105"/>
      <c r="CM3" s="105"/>
      <c r="CN3" s="105"/>
      <c r="CO3" s="105"/>
      <c r="CP3" s="105"/>
      <c r="CQ3" s="105"/>
      <c r="CR3" s="105"/>
      <c r="CS3" s="105"/>
      <c r="CT3" s="105"/>
      <c r="CU3" s="105"/>
      <c r="CV3" s="105"/>
      <c r="CW3" s="105"/>
      <c r="CX3" s="105"/>
      <c r="CY3" s="105"/>
      <c r="CZ3" s="105"/>
      <c r="DA3" s="105"/>
      <c r="DB3" s="105"/>
      <c r="DC3" s="105"/>
    </row>
    <row r="4" spans="1:107" ht="75" x14ac:dyDescent="0.25">
      <c r="A4" s="138"/>
      <c r="B4" s="267" t="s">
        <v>112</v>
      </c>
      <c r="C4" s="267" t="s">
        <v>113</v>
      </c>
      <c r="D4" s="267" t="s">
        <v>114</v>
      </c>
      <c r="E4" s="267" t="s">
        <v>115</v>
      </c>
      <c r="F4" s="267" t="s">
        <v>116</v>
      </c>
      <c r="G4" s="267" t="s">
        <v>117</v>
      </c>
      <c r="H4" s="261" t="s">
        <v>118</v>
      </c>
      <c r="I4" s="268" t="s">
        <v>119</v>
      </c>
      <c r="J4" s="268" t="s">
        <v>120</v>
      </c>
      <c r="K4" s="267" t="s">
        <v>121</v>
      </c>
      <c r="L4" s="267" t="s">
        <v>122</v>
      </c>
      <c r="M4" s="268" t="s">
        <v>123</v>
      </c>
      <c r="N4" s="268" t="s">
        <v>124</v>
      </c>
      <c r="O4" s="267" t="s">
        <v>125</v>
      </c>
      <c r="P4" s="267" t="s">
        <v>126</v>
      </c>
      <c r="Q4" s="269" t="s">
        <v>88</v>
      </c>
      <c r="R4" s="138"/>
    </row>
    <row r="5" spans="1:107" x14ac:dyDescent="0.25">
      <c r="A5" s="138"/>
      <c r="B5">
        <v>12</v>
      </c>
      <c r="C5" t="s">
        <v>42</v>
      </c>
      <c r="D5" t="s">
        <v>34</v>
      </c>
      <c r="E5" t="s">
        <v>42</v>
      </c>
      <c r="F5" t="s">
        <v>36</v>
      </c>
      <c r="G5" t="s">
        <v>6</v>
      </c>
      <c r="H5">
        <v>999</v>
      </c>
      <c r="I5" s="258">
        <v>44426</v>
      </c>
      <c r="J5" t="s">
        <v>75</v>
      </c>
      <c r="K5" t="s">
        <v>63</v>
      </c>
      <c r="L5" t="s">
        <v>61</v>
      </c>
      <c r="M5" s="258">
        <v>44140</v>
      </c>
      <c r="N5" s="258">
        <v>44869</v>
      </c>
      <c r="O5" t="s">
        <v>17</v>
      </c>
      <c r="P5" t="s">
        <v>34</v>
      </c>
      <c r="Q5" s="266">
        <v>433.86129246857018</v>
      </c>
      <c r="R5" s="144"/>
    </row>
    <row r="6" spans="1:107" x14ac:dyDescent="0.25">
      <c r="A6" s="138"/>
      <c r="B6">
        <v>25</v>
      </c>
      <c r="C6" t="s">
        <v>53</v>
      </c>
      <c r="D6" t="s">
        <v>34</v>
      </c>
      <c r="E6" t="s">
        <v>53</v>
      </c>
      <c r="F6" t="s">
        <v>46</v>
      </c>
      <c r="G6" t="s">
        <v>2</v>
      </c>
      <c r="H6">
        <v>240</v>
      </c>
      <c r="I6" s="258">
        <v>44354</v>
      </c>
      <c r="J6" t="s">
        <v>97</v>
      </c>
      <c r="K6" t="s">
        <v>64</v>
      </c>
      <c r="L6" t="s">
        <v>107</v>
      </c>
      <c r="M6" s="258">
        <v>44246</v>
      </c>
      <c r="N6" s="258">
        <v>44944</v>
      </c>
      <c r="O6" t="s">
        <v>17</v>
      </c>
      <c r="P6" t="s">
        <v>34</v>
      </c>
      <c r="Q6" s="266">
        <v>745.25353503022882</v>
      </c>
      <c r="R6" s="144"/>
    </row>
    <row r="7" spans="1:107" x14ac:dyDescent="0.25">
      <c r="A7" s="138"/>
      <c r="B7">
        <v>26</v>
      </c>
      <c r="C7" t="s">
        <v>51</v>
      </c>
      <c r="D7" t="s">
        <v>98</v>
      </c>
      <c r="E7" t="s">
        <v>51</v>
      </c>
      <c r="F7" t="s">
        <v>52</v>
      </c>
      <c r="G7" t="s">
        <v>6</v>
      </c>
      <c r="H7">
        <v>246</v>
      </c>
      <c r="I7" s="258">
        <v>44837</v>
      </c>
      <c r="J7" t="s">
        <v>99</v>
      </c>
      <c r="K7" t="s">
        <v>34</v>
      </c>
      <c r="L7" t="s">
        <v>102</v>
      </c>
      <c r="M7" s="258">
        <v>44546</v>
      </c>
      <c r="N7" s="258">
        <v>44599</v>
      </c>
      <c r="O7" t="s">
        <v>17</v>
      </c>
      <c r="P7" t="s">
        <v>34</v>
      </c>
      <c r="Q7" s="266">
        <v>750.00391365697396</v>
      </c>
      <c r="R7" s="144"/>
    </row>
    <row r="8" spans="1:107" x14ac:dyDescent="0.25">
      <c r="A8" s="138"/>
      <c r="B8">
        <v>27</v>
      </c>
      <c r="C8" t="s">
        <v>47</v>
      </c>
      <c r="D8" t="s">
        <v>34</v>
      </c>
      <c r="E8" t="s">
        <v>47</v>
      </c>
      <c r="F8" t="s">
        <v>43</v>
      </c>
      <c r="G8" t="s">
        <v>2</v>
      </c>
      <c r="H8">
        <v>250</v>
      </c>
      <c r="I8" s="258">
        <v>44504</v>
      </c>
      <c r="J8" t="s">
        <v>82</v>
      </c>
      <c r="K8" t="s">
        <v>63</v>
      </c>
      <c r="L8" t="s">
        <v>85</v>
      </c>
      <c r="M8" s="258">
        <v>44483</v>
      </c>
      <c r="N8" s="258">
        <v>44680</v>
      </c>
      <c r="O8" t="s">
        <v>17</v>
      </c>
      <c r="P8" t="s">
        <v>34</v>
      </c>
      <c r="Q8" s="266">
        <v>729.86781959693042</v>
      </c>
      <c r="R8" s="144"/>
    </row>
    <row r="9" spans="1:107" x14ac:dyDescent="0.25">
      <c r="A9" s="138"/>
      <c r="B9">
        <v>28</v>
      </c>
      <c r="C9" t="s">
        <v>68</v>
      </c>
      <c r="D9" t="s">
        <v>34</v>
      </c>
      <c r="E9" t="s">
        <v>68</v>
      </c>
      <c r="F9" t="s">
        <v>2</v>
      </c>
      <c r="G9" t="s">
        <v>2</v>
      </c>
      <c r="H9">
        <v>250</v>
      </c>
      <c r="I9" s="258" t="s">
        <v>34</v>
      </c>
      <c r="J9" t="s">
        <v>34</v>
      </c>
      <c r="K9" t="s">
        <v>34</v>
      </c>
      <c r="L9" t="s">
        <v>34</v>
      </c>
      <c r="M9" s="258">
        <v>44214</v>
      </c>
      <c r="N9" s="258">
        <v>44496</v>
      </c>
      <c r="O9" t="s">
        <v>17</v>
      </c>
      <c r="P9" t="s">
        <v>34</v>
      </c>
      <c r="Q9" s="266">
        <v>729.86781959693042</v>
      </c>
      <c r="R9" s="144"/>
    </row>
    <row r="10" spans="1:107" x14ac:dyDescent="0.25">
      <c r="A10" s="138"/>
      <c r="B10">
        <v>29</v>
      </c>
      <c r="C10" t="s">
        <v>69</v>
      </c>
      <c r="D10" t="s">
        <v>34</v>
      </c>
      <c r="E10" t="s">
        <v>69</v>
      </c>
      <c r="F10" t="s">
        <v>44</v>
      </c>
      <c r="G10" t="s">
        <v>15</v>
      </c>
      <c r="H10">
        <v>250</v>
      </c>
      <c r="I10" s="258">
        <v>44242</v>
      </c>
      <c r="J10" t="s">
        <v>100</v>
      </c>
      <c r="K10" t="s">
        <v>106</v>
      </c>
      <c r="L10" t="s">
        <v>105</v>
      </c>
      <c r="M10" s="258">
        <v>44138</v>
      </c>
      <c r="N10" s="258">
        <v>44952</v>
      </c>
      <c r="O10" t="s">
        <v>17</v>
      </c>
      <c r="P10" t="s">
        <v>34</v>
      </c>
      <c r="Q10" s="266">
        <v>766.21143656108643</v>
      </c>
      <c r="R10" s="144"/>
    </row>
    <row r="11" spans="1:107" x14ac:dyDescent="0.25"/>
    <row r="12" spans="1:107" x14ac:dyDescent="0.25"/>
    <row r="13" spans="1:107" x14ac:dyDescent="0.25"/>
    <row r="14" spans="1:107" x14ac:dyDescent="0.25"/>
    <row r="15" spans="1:107" x14ac:dyDescent="0.25"/>
    <row r="16" spans="1:107"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sheetData>
  <autoFilter ref="B4:Q4" xr:uid="{00000000-0001-0000-0200-000000000000}"/>
  <mergeCells count="2">
    <mergeCell ref="E2:G2"/>
    <mergeCell ref="H2:L2"/>
  </mergeCells>
  <conditionalFormatting sqref="D4">
    <cfRule type="expression" dxfId="1" priority="1">
      <formula>#REF!=3</formula>
    </cfRule>
    <cfRule type="expression" dxfId="0" priority="2">
      <formula>#REF!=2</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7"/>
  <dimension ref="A1:AJ236"/>
  <sheetViews>
    <sheetView zoomScale="60" zoomScaleNormal="60" workbookViewId="0">
      <selection activeCell="H15" sqref="H15"/>
    </sheetView>
  </sheetViews>
  <sheetFormatPr defaultColWidth="0" defaultRowHeight="15" zeroHeight="1" x14ac:dyDescent="0.25"/>
  <cols>
    <col min="1" max="1" width="10.7109375" style="151" customWidth="1"/>
    <col min="2" max="20" width="18.28515625" style="80" customWidth="1"/>
    <col min="21" max="21" width="10.7109375" style="151" customWidth="1"/>
    <col min="22" max="22" width="19.28515625" style="80" hidden="1" customWidth="1"/>
    <col min="23" max="23" width="15.7109375" style="80" hidden="1" customWidth="1"/>
    <col min="24" max="24" width="12.7109375" style="80" hidden="1" customWidth="1"/>
    <col min="25" max="25" width="13.7109375" style="80" hidden="1" customWidth="1"/>
    <col min="26" max="26" width="14.42578125" style="80" hidden="1" customWidth="1"/>
    <col min="27" max="27" width="11" style="80" hidden="1" customWidth="1"/>
    <col min="28" max="30" width="9.140625" style="80" hidden="1" customWidth="1"/>
    <col min="31" max="32" width="10.5703125" style="80" hidden="1" customWidth="1"/>
    <col min="33" max="33" width="9.140625" style="80" hidden="1" customWidth="1"/>
    <col min="34" max="34" width="10" style="80" hidden="1" customWidth="1"/>
    <col min="35" max="35" width="9.140625" style="80" hidden="1" customWidth="1"/>
    <col min="36" max="36" width="18.7109375" style="80" hidden="1" customWidth="1"/>
    <col min="37" max="16384" width="9.140625" style="80" hidden="1"/>
  </cols>
  <sheetData>
    <row r="1" spans="1:30" s="142" customFormat="1" ht="15.75" thickBot="1" x14ac:dyDescent="0.3"/>
    <row r="2" spans="1:30" s="19" customFormat="1" ht="46.5" customHeight="1" x14ac:dyDescent="0.25">
      <c r="A2" s="142"/>
      <c r="B2" s="280" t="s">
        <v>127</v>
      </c>
      <c r="C2" s="280"/>
      <c r="D2" s="280"/>
      <c r="E2" s="280"/>
      <c r="F2" s="280"/>
      <c r="G2" s="280"/>
      <c r="H2" s="280"/>
      <c r="I2" s="280"/>
      <c r="J2" s="280"/>
      <c r="K2" s="280"/>
      <c r="L2" s="280"/>
      <c r="M2" s="280"/>
      <c r="N2" s="280"/>
      <c r="O2" s="280"/>
      <c r="P2" s="280"/>
      <c r="Q2" s="280"/>
      <c r="R2" s="280"/>
      <c r="S2" s="280"/>
      <c r="T2" s="280"/>
      <c r="U2" s="160"/>
      <c r="V2" s="51"/>
      <c r="W2" s="51"/>
      <c r="X2" s="51"/>
      <c r="Y2" s="51"/>
      <c r="Z2" s="51"/>
      <c r="AA2" s="51"/>
      <c r="AB2" s="51"/>
      <c r="AC2" s="51"/>
      <c r="AD2" s="52"/>
    </row>
    <row r="3" spans="1:30" s="19" customFormat="1" ht="19.5" thickBot="1" x14ac:dyDescent="0.3">
      <c r="A3" s="142"/>
      <c r="B3" s="281"/>
      <c r="C3" s="281"/>
      <c r="D3" s="281"/>
      <c r="E3" s="281"/>
      <c r="F3" s="281"/>
      <c r="G3" s="281"/>
      <c r="H3" s="281"/>
      <c r="I3" s="281"/>
      <c r="J3" s="281"/>
      <c r="K3" s="281"/>
      <c r="L3" s="281"/>
      <c r="M3" s="281"/>
      <c r="N3" s="281"/>
      <c r="O3" s="281"/>
      <c r="P3" s="281"/>
      <c r="Q3" s="281"/>
      <c r="R3" s="281"/>
      <c r="S3" s="281"/>
      <c r="T3" s="281"/>
      <c r="U3" s="161"/>
      <c r="V3" s="21"/>
      <c r="W3" s="21"/>
      <c r="X3" s="21"/>
      <c r="Y3" s="21"/>
      <c r="Z3" s="21"/>
      <c r="AA3" s="21"/>
      <c r="AB3" s="21"/>
      <c r="AC3" s="21"/>
      <c r="AD3" s="53"/>
    </row>
    <row r="4" spans="1:30" s="19" customFormat="1" ht="19.5" thickBot="1" x14ac:dyDescent="0.3">
      <c r="A4" s="142"/>
      <c r="B4" s="282" t="s">
        <v>110</v>
      </c>
      <c r="C4" s="283"/>
      <c r="D4" s="284"/>
      <c r="E4" s="67"/>
      <c r="F4" s="67"/>
      <c r="G4" s="67"/>
      <c r="H4" s="67"/>
      <c r="I4" s="67"/>
      <c r="J4" s="67"/>
      <c r="K4" s="67"/>
      <c r="L4" s="67"/>
      <c r="M4" s="67"/>
      <c r="N4" s="67"/>
      <c r="O4" s="67"/>
      <c r="P4" s="67"/>
      <c r="Q4" s="67"/>
      <c r="R4" s="67"/>
      <c r="S4" s="67"/>
      <c r="T4" s="69"/>
      <c r="U4" s="162"/>
      <c r="V4" s="54"/>
      <c r="W4" s="54"/>
      <c r="X4" s="54"/>
      <c r="Y4" s="54"/>
      <c r="Z4" s="54"/>
      <c r="AA4" s="54"/>
      <c r="AB4" s="54"/>
      <c r="AC4" s="54"/>
      <c r="AD4" s="55"/>
    </row>
    <row r="5" spans="1:30" s="19" customFormat="1" ht="104.25" customHeight="1" x14ac:dyDescent="0.25">
      <c r="A5" s="142"/>
      <c r="B5" s="8"/>
      <c r="C5" s="234"/>
      <c r="D5" s="234"/>
      <c r="E5" s="234"/>
      <c r="F5" s="234"/>
      <c r="G5" s="234"/>
      <c r="H5" s="234"/>
      <c r="I5" s="234"/>
      <c r="J5" s="234"/>
      <c r="K5" s="234"/>
      <c r="L5" s="234"/>
      <c r="M5" s="234"/>
      <c r="N5" s="234"/>
      <c r="O5" s="234"/>
      <c r="P5" s="234"/>
      <c r="Q5" s="67"/>
      <c r="R5" s="212"/>
      <c r="S5" s="212"/>
      <c r="T5" s="213"/>
      <c r="U5" s="162"/>
      <c r="V5" s="54"/>
      <c r="W5" s="54"/>
      <c r="X5" s="54"/>
      <c r="Y5" s="54"/>
      <c r="Z5" s="54"/>
      <c r="AA5" s="54"/>
      <c r="AB5" s="54"/>
      <c r="AC5" s="54"/>
      <c r="AD5" s="55"/>
    </row>
    <row r="6" spans="1:30" s="19" customFormat="1" ht="23.25" x14ac:dyDescent="0.35">
      <c r="A6" s="142"/>
      <c r="B6" s="8"/>
      <c r="C6" s="14"/>
      <c r="D6" s="14"/>
      <c r="E6" s="14"/>
      <c r="F6" s="14"/>
      <c r="G6" s="14"/>
      <c r="H6" s="1"/>
      <c r="I6" s="235" t="s">
        <v>128</v>
      </c>
      <c r="J6" s="236" t="s">
        <v>129</v>
      </c>
      <c r="K6" s="237">
        <v>1</v>
      </c>
      <c r="L6" s="238" t="s">
        <v>130</v>
      </c>
      <c r="M6" s="237">
        <v>400000</v>
      </c>
      <c r="N6" s="239" t="s">
        <v>131</v>
      </c>
      <c r="O6" s="14"/>
      <c r="P6" s="14"/>
      <c r="Q6" s="221"/>
      <c r="R6" s="221"/>
      <c r="S6" s="209"/>
      <c r="T6" s="211"/>
      <c r="U6" s="142"/>
      <c r="AD6" s="56"/>
    </row>
    <row r="7" spans="1:30" s="19" customFormat="1" ht="7.5" customHeight="1" x14ac:dyDescent="0.35">
      <c r="A7" s="142"/>
      <c r="B7" s="8"/>
      <c r="C7" s="14"/>
      <c r="D7" s="14"/>
      <c r="E7" s="14"/>
      <c r="F7" s="14"/>
      <c r="G7" s="14"/>
      <c r="H7" s="247"/>
      <c r="I7" s="248"/>
      <c r="J7" s="249"/>
      <c r="K7" s="250"/>
      <c r="L7" s="249"/>
      <c r="M7" s="251"/>
      <c r="N7" s="14"/>
      <c r="O7" s="14"/>
      <c r="P7" s="14"/>
      <c r="Q7" s="221"/>
      <c r="R7" s="221"/>
      <c r="S7" s="209"/>
      <c r="T7" s="211"/>
      <c r="U7" s="142"/>
    </row>
    <row r="8" spans="1:30" s="60" customFormat="1" x14ac:dyDescent="0.25">
      <c r="A8" s="226"/>
      <c r="B8" s="216"/>
      <c r="C8" s="14"/>
      <c r="D8" s="14"/>
      <c r="E8" s="14"/>
      <c r="F8" s="221"/>
      <c r="G8" s="221"/>
      <c r="H8" s="14"/>
      <c r="I8" s="31"/>
      <c r="J8" s="31">
        <v>43466</v>
      </c>
      <c r="K8" s="31">
        <v>43831</v>
      </c>
      <c r="L8" s="31">
        <v>44197</v>
      </c>
      <c r="M8" s="31">
        <v>44562</v>
      </c>
      <c r="N8" s="31">
        <v>44927</v>
      </c>
      <c r="O8" s="31">
        <v>44197</v>
      </c>
      <c r="P8" s="31"/>
      <c r="Q8" s="223"/>
      <c r="R8" s="221"/>
      <c r="S8" s="14"/>
      <c r="T8" s="228"/>
      <c r="U8" s="226"/>
      <c r="Z8" s="230"/>
    </row>
    <row r="9" spans="1:30" s="60" customFormat="1" x14ac:dyDescent="0.25">
      <c r="A9" s="226"/>
      <c r="B9" s="216"/>
      <c r="C9" s="14"/>
      <c r="D9" s="14"/>
      <c r="E9" s="14"/>
      <c r="F9" s="221"/>
      <c r="G9" s="221"/>
      <c r="H9" s="14"/>
      <c r="I9" s="31"/>
      <c r="J9" s="31">
        <v>43830</v>
      </c>
      <c r="K9" s="31">
        <v>44196</v>
      </c>
      <c r="L9" s="31">
        <v>44561</v>
      </c>
      <c r="M9" s="31">
        <v>44926</v>
      </c>
      <c r="N9" s="31">
        <v>45291</v>
      </c>
      <c r="O9" s="31">
        <v>44561</v>
      </c>
      <c r="P9" s="31"/>
      <c r="Q9" s="223"/>
      <c r="R9" s="221"/>
      <c r="S9" s="14"/>
      <c r="T9" s="228"/>
      <c r="U9" s="226"/>
      <c r="Z9" s="230"/>
    </row>
    <row r="10" spans="1:30" s="19" customFormat="1" ht="19.5" thickBot="1" x14ac:dyDescent="0.35">
      <c r="A10" s="142"/>
      <c r="B10" s="8"/>
      <c r="C10" s="1"/>
      <c r="D10" s="1"/>
      <c r="E10" s="1"/>
      <c r="F10" s="221"/>
      <c r="G10" s="221"/>
      <c r="H10" s="1"/>
      <c r="I10" s="41"/>
      <c r="J10" s="101">
        <v>2019</v>
      </c>
      <c r="K10" s="137">
        <v>2020</v>
      </c>
      <c r="L10" s="137">
        <v>2021</v>
      </c>
      <c r="M10" s="137">
        <v>2022</v>
      </c>
      <c r="N10" s="137" t="s">
        <v>91</v>
      </c>
      <c r="O10" s="102" t="s">
        <v>137</v>
      </c>
      <c r="P10" s="209"/>
      <c r="Q10" s="1"/>
      <c r="R10" s="209"/>
      <c r="S10" s="209"/>
      <c r="T10" s="211"/>
      <c r="U10" s="142"/>
      <c r="Y10" s="56"/>
    </row>
    <row r="11" spans="1:30" s="19" customFormat="1" ht="63.75" thickTop="1" x14ac:dyDescent="0.25">
      <c r="A11" s="142"/>
      <c r="B11" s="8"/>
      <c r="C11" s="1"/>
      <c r="D11" s="1"/>
      <c r="E11" s="1"/>
      <c r="F11" s="221"/>
      <c r="G11" s="221"/>
      <c r="H11" s="42" t="s">
        <v>132</v>
      </c>
      <c r="I11" s="155" t="s">
        <v>133</v>
      </c>
      <c r="J11" s="156">
        <f>COUNTIFS('List of projects'!$I:$I,"&gt;="&amp;'Projects in a given power range'!J8,'List of projects'!$I:$I,"&lt;="&amp;'Projects in a given power range'!J9,'List of projects'!$H:$H,"&gt;="&amp;'Projects in a given power range'!$K$6,'List of projects'!$H:$H,"&lt;="&amp;'Projects in a given power range'!$M$6)</f>
        <v>0</v>
      </c>
      <c r="K11" s="156">
        <f>COUNTIFS('List of projects'!$I:$I,"&gt;="&amp;'Projects in a given power range'!K8,'List of projects'!$I:$I,"&lt;="&amp;'Projects in a given power range'!K9,'List of projects'!$H:$H,"&gt;="&amp;'Projects in a given power range'!$K$6,'List of projects'!$H:$H,"&lt;="&amp;'Projects in a given power range'!$M$6)</f>
        <v>0</v>
      </c>
      <c r="L11" s="156">
        <f>COUNTIFS('List of projects'!$I:$I,"&gt;="&amp;'Projects in a given power range'!L8,'List of projects'!$I:$I,"&lt;="&amp;'Projects in a given power range'!L9,'List of projects'!$H:$H,"&gt;="&amp;'Projects in a given power range'!$K$6,'List of projects'!$H:$H,"&lt;="&amp;'Projects in a given power range'!$M$6)</f>
        <v>2</v>
      </c>
      <c r="M11" s="156">
        <f>COUNTIFS('List of projects'!$I:$I,"&gt;="&amp;'Projects in a given power range'!M8,'List of projects'!$I:$I,"&lt;="&amp;'Projects in a given power range'!M9,'List of projects'!$H:$H,"&gt;="&amp;'Projects in a given power range'!$K$6,'List of projects'!$H:$H,"&lt;="&amp;'Projects in a given power range'!$M$6)</f>
        <v>3</v>
      </c>
      <c r="N11" s="156">
        <f>COUNTIFS('List of projects'!$I:$I,"&gt;="&amp;'Projects in a given power range'!N8,'List of projects'!$I:$I,"&lt;="&amp;'Projects in a given power range'!N9,'List of projects'!$H:$H,"&gt;="&amp;'Projects in a given power range'!$K$6,'List of projects'!$H:$H,"&lt;="&amp;'Projects in a given power range'!$M$6)</f>
        <v>0</v>
      </c>
      <c r="O11" s="156">
        <f t="shared" ref="O11:O16" si="0">SUM(J11:N11)</f>
        <v>5</v>
      </c>
      <c r="P11" s="209"/>
      <c r="Q11" s="1"/>
      <c r="R11" s="209"/>
      <c r="S11" s="209"/>
      <c r="T11" s="211"/>
      <c r="U11" s="142"/>
      <c r="Y11" s="56"/>
    </row>
    <row r="12" spans="1:30" s="19" customFormat="1" ht="16.5" thickBot="1" x14ac:dyDescent="0.3">
      <c r="A12" s="142"/>
      <c r="B12" s="8"/>
      <c r="C12" s="1"/>
      <c r="D12" s="1"/>
      <c r="E12" s="1"/>
      <c r="F12" s="221"/>
      <c r="G12" s="221"/>
      <c r="H12" s="20"/>
      <c r="I12" s="104" t="s">
        <v>134</v>
      </c>
      <c r="J12" s="103">
        <f>SUMIFS('List of projects'!$H:$H,'List of projects'!$I:$I,"&gt;="&amp;'Projects in a given power range'!J8,'List of projects'!$I:$I,"&lt;="&amp;'Projects in a given power range'!J9,'List of projects'!$H:$H,"&gt;="&amp;'Projects in a given power range'!$K$6,'List of projects'!$H:$H,"&lt;="&amp;'Projects in a given power range'!$M$6)/1000</f>
        <v>0</v>
      </c>
      <c r="K12" s="103">
        <f>SUMIFS('List of projects'!$H:$H,'List of projects'!$I:$I,"&gt;="&amp;'Projects in a given power range'!K8,'List of projects'!$I:$I,"&lt;="&amp;'Projects in a given power range'!K9,'List of projects'!$H:$H,"&gt;="&amp;'Projects in a given power range'!$K$6,'List of projects'!$H:$H,"&lt;="&amp;'Projects in a given power range'!$M$6)/1000</f>
        <v>0</v>
      </c>
      <c r="L12" s="103">
        <f>SUMIFS('List of projects'!$H:$H,'List of projects'!$I:$I,"&gt;="&amp;'Projects in a given power range'!L8,'List of projects'!$I:$I,"&lt;="&amp;'Projects in a given power range'!L9,'List of projects'!$H:$H,"&gt;="&amp;'Projects in a given power range'!$K$6,'List of projects'!$H:$H,"&lt;="&amp;'Projects in a given power range'!$M$6)/1000</f>
        <v>0.23400000000000001</v>
      </c>
      <c r="M12" s="103">
        <f>SUMIFS('List of projects'!$H:$H,'List of projects'!$I:$I,"&gt;="&amp;'Projects in a given power range'!M8,'List of projects'!$I:$I,"&lt;="&amp;'Projects in a given power range'!M9,'List of projects'!$H:$H,"&gt;="&amp;'Projects in a given power range'!$K$6,'List of projects'!$H:$H,"&lt;="&amp;'Projects in a given power range'!$M$6)/1000</f>
        <v>0.314</v>
      </c>
      <c r="N12" s="103">
        <f>SUMIFS('List of projects'!$H:$H,'List of projects'!$I:$I,"&gt;="&amp;'Projects in a given power range'!N8,'List of projects'!$I:$I,"&lt;="&amp;'Projects in a given power range'!N9,'List of projects'!$H:$H,"&gt;="&amp;'Projects in a given power range'!$K$6,'List of projects'!$H:$H,"&lt;="&amp;'Projects in a given power range'!$M$6)/1000</f>
        <v>0</v>
      </c>
      <c r="O12" s="103">
        <f t="shared" si="0"/>
        <v>0.54800000000000004</v>
      </c>
      <c r="P12" s="85" t="s">
        <v>23</v>
      </c>
      <c r="Q12" s="85"/>
      <c r="R12" s="1"/>
      <c r="S12" s="1"/>
      <c r="T12" s="9"/>
      <c r="U12" s="142"/>
      <c r="Y12" s="56"/>
    </row>
    <row r="13" spans="1:30" s="19" customFormat="1" ht="63" x14ac:dyDescent="0.25">
      <c r="A13" s="142"/>
      <c r="B13" s="8"/>
      <c r="C13" s="1"/>
      <c r="D13" s="1"/>
      <c r="E13" s="1"/>
      <c r="F13" s="221"/>
      <c r="G13" s="221"/>
      <c r="H13" s="42" t="s">
        <v>135</v>
      </c>
      <c r="I13" s="155" t="s">
        <v>133</v>
      </c>
      <c r="J13" s="156">
        <f>COUNTIFS('Connection agreement'!$N:$N,"&gt;="&amp;'Projects in a given power range'!J8,'Connection agreement'!$N:$N,"&lt;="&amp;'Projects in a given power range'!J9,'Connection agreement'!$H:$H,"&gt;="&amp;'Projects in a given power range'!$K$6,'Connection agreement'!$H:$H,"&lt;="&amp;'Projects in a given power range'!$M$6)</f>
        <v>0</v>
      </c>
      <c r="K13" s="156">
        <f>COUNTIFS('Connection agreement'!$N:$N,"&gt;="&amp;'Projects in a given power range'!K8,'Connection agreement'!$N:$N,"&lt;="&amp;'Projects in a given power range'!K9,'Connection agreement'!$H:$H,"&gt;="&amp;'Projects in a given power range'!$K$6,'Connection agreement'!$H:$H,"&lt;="&amp;'Projects in a given power range'!$M$6)</f>
        <v>0</v>
      </c>
      <c r="L13" s="156">
        <f>COUNTIFS('Connection agreement'!$N:$N,"&gt;="&amp;'Projects in a given power range'!L8,'Connection agreement'!$N:$N,"&lt;="&amp;'Projects in a given power range'!L9,'Connection agreement'!$H:$H,"&gt;="&amp;'Projects in a given power range'!$K$6,'Connection agreement'!$H:$H,"&lt;="&amp;'Projects in a given power range'!$M$6)</f>
        <v>1</v>
      </c>
      <c r="M13" s="156">
        <f>COUNTIFS('Connection agreement'!$N:$N,"&gt;="&amp;'Projects in a given power range'!M8,'Connection agreement'!$N:$N,"&lt;="&amp;'Projects in a given power range'!M9,'Connection agreement'!$H:$H,"&gt;="&amp;'Projects in a given power range'!$K$6,'Connection agreement'!$H:$H,"&lt;="&amp;'Projects in a given power range'!$M$6)</f>
        <v>3</v>
      </c>
      <c r="N13" s="156">
        <f>COUNTIFS('Connection agreement'!$N:$N,"&gt;="&amp;'Projects in a given power range'!N8,'Connection agreement'!$N:$N,"&lt;="&amp;'Projects in a given power range'!N9,'Connection agreement'!$H:$H,"&gt;="&amp;'Projects in a given power range'!$K$6,'Connection agreement'!$H:$H,"&lt;="&amp;'Projects in a given power range'!$M$6)</f>
        <v>2</v>
      </c>
      <c r="O13" s="156">
        <f t="shared" si="0"/>
        <v>6</v>
      </c>
      <c r="P13" s="85"/>
      <c r="Q13" s="85"/>
      <c r="R13" s="1"/>
      <c r="S13" s="1"/>
      <c r="T13" s="9"/>
      <c r="U13" s="142"/>
      <c r="Y13" s="56"/>
    </row>
    <row r="14" spans="1:30" s="19" customFormat="1" ht="16.5" thickBot="1" x14ac:dyDescent="0.3">
      <c r="A14" s="142"/>
      <c r="B14" s="8"/>
      <c r="C14" s="1"/>
      <c r="D14" s="1"/>
      <c r="E14" s="1"/>
      <c r="F14" s="221"/>
      <c r="G14" s="221"/>
      <c r="H14" s="20"/>
      <c r="I14" s="104" t="s">
        <v>134</v>
      </c>
      <c r="J14" s="103">
        <f>SUMIFS('Connection agreement'!$H:$H,'Connection agreement'!$N:$N,"&gt;="&amp;'Projects in a given power range'!J8,'Connection agreement'!$N:$N,"&lt;="&amp;'Projects in a given power range'!J9,'Connection agreement'!$H:$H,"&gt;="&amp;'Projects in a given power range'!$K$6,'Connection agreement'!$H:$H,"&lt;="&amp;'Projects in a given power range'!$M$6)/1000</f>
        <v>0</v>
      </c>
      <c r="K14" s="103">
        <f>SUMIFS('Connection agreement'!$H:$H,'Connection agreement'!$N:$N,"&gt;="&amp;'Projects in a given power range'!K8,'Connection agreement'!$N:$N,"&lt;="&amp;'Projects in a given power range'!K9,'Connection agreement'!$H:$H,"&gt;="&amp;'Projects in a given power range'!$K$6,'Connection agreement'!$H:$H,"&lt;="&amp;'Projects in a given power range'!$M$6)/1000</f>
        <v>0</v>
      </c>
      <c r="L14" s="103">
        <f>SUMIFS('Connection agreement'!$H:$H,'Connection agreement'!$N:$N,"&gt;="&amp;'Projects in a given power range'!L8,'Connection agreement'!$N:$N,"&lt;="&amp;'Projects in a given power range'!L9,'Connection agreement'!$H:$H,"&gt;="&amp;'Projects in a given power range'!$K$6,'Connection agreement'!$H:$H,"&lt;="&amp;'Projects in a given power range'!$M$6)/1000</f>
        <v>0.25</v>
      </c>
      <c r="M14" s="103">
        <f>SUMIFS('Connection agreement'!$H:$H,'Connection agreement'!$N:$N,"&gt;="&amp;'Projects in a given power range'!M8,'Connection agreement'!$N:$N,"&lt;="&amp;'Projects in a given power range'!M9,'Connection agreement'!$H:$H,"&gt;="&amp;'Projects in a given power range'!$K$6,'Connection agreement'!$H:$H,"&lt;="&amp;'Projects in a given power range'!$M$6)/1000</f>
        <v>1.4950000000000001</v>
      </c>
      <c r="N14" s="103">
        <f>SUMIFS('Connection agreement'!$H:$H,'Connection agreement'!$N:$N,"&gt;="&amp;'Projects in a given power range'!N8,'Connection agreement'!$N:$N,"&lt;="&amp;'Projects in a given power range'!N9,'Connection agreement'!$H:$H,"&gt;="&amp;'Projects in a given power range'!$K$6,'Connection agreement'!$H:$H,"&lt;="&amp;'Projects in a given power range'!$M$6)/1000</f>
        <v>0.49</v>
      </c>
      <c r="O14" s="103">
        <f t="shared" si="0"/>
        <v>2.2350000000000003</v>
      </c>
      <c r="P14" s="85" t="s">
        <v>23</v>
      </c>
      <c r="Q14" s="85"/>
      <c r="R14" s="1"/>
      <c r="S14" s="1"/>
      <c r="T14" s="9"/>
      <c r="U14" s="142"/>
      <c r="Y14" s="56"/>
    </row>
    <row r="15" spans="1:30" s="19" customFormat="1" ht="47.25" x14ac:dyDescent="0.25">
      <c r="A15" s="142"/>
      <c r="B15" s="8"/>
      <c r="C15" s="1"/>
      <c r="D15" s="1"/>
      <c r="E15" s="1"/>
      <c r="F15" s="221"/>
      <c r="G15" s="221"/>
      <c r="H15" s="42" t="s">
        <v>136</v>
      </c>
      <c r="I15" s="155" t="s">
        <v>133</v>
      </c>
      <c r="J15" s="156">
        <f>COUNTIFS('Connection conditions'!$M:$M,"&gt;="&amp;'Projects in a given power range'!J8,'Connection conditions'!$M:$M,"&lt;="&amp;'Projects in a given power range'!J9,'Connection conditions'!$H:$H,"&gt;="&amp;'Projects in a given power range'!$K$6,'Connection conditions'!$H:$H,"&lt;="&amp;'Projects in a given power range'!$M$6)</f>
        <v>0</v>
      </c>
      <c r="K15" s="156">
        <f>COUNTIFS('Connection conditions'!$M:$M,"&gt;="&amp;'Projects in a given power range'!K8,'Connection conditions'!$M:$M,"&lt;="&amp;'Projects in a given power range'!K9,'Connection conditions'!$H:$H,"&gt;="&amp;'Projects in a given power range'!$K$6,'Connection conditions'!$H:$H,"&lt;="&amp;'Projects in a given power range'!$M$6)</f>
        <v>0</v>
      </c>
      <c r="L15" s="156">
        <f>COUNTIFS('Connection conditions'!$M:$M,"&gt;="&amp;'Projects in a given power range'!L8,'Connection conditions'!$M:$M,"&lt;="&amp;'Projects in a given power range'!L9,'Connection conditions'!$H:$H,"&gt;="&amp;'Projects in a given power range'!$K$6,'Connection conditions'!$H:$H,"&lt;="&amp;'Projects in a given power range'!$M$6)</f>
        <v>1</v>
      </c>
      <c r="M15" s="156">
        <f>COUNTIFS('Connection conditions'!$M:$M,"&gt;="&amp;'Projects in a given power range'!M8,'Connection conditions'!$M:$M,"&lt;="&amp;'Projects in a given power range'!M9,'Connection conditions'!$H:$H,"&gt;="&amp;'Projects in a given power range'!$K$6,'Connection conditions'!$H:$H,"&lt;="&amp;'Projects in a given power range'!$M$6)</f>
        <v>1</v>
      </c>
      <c r="N15" s="156">
        <f>COUNTIFS('Connection conditions'!$M:$M,"&gt;="&amp;'Projects in a given power range'!N8,'Connection conditions'!$M:$M,"&lt;="&amp;'Projects in a given power range'!N9,'Connection conditions'!$H:$H,"&gt;="&amp;'Projects in a given power range'!$K$6,'Connection conditions'!$H:$H,"&lt;="&amp;'Projects in a given power range'!$M$6)</f>
        <v>0</v>
      </c>
      <c r="O15" s="156">
        <f t="shared" si="0"/>
        <v>2</v>
      </c>
      <c r="P15" s="85"/>
      <c r="Q15" s="85"/>
      <c r="R15" s="1"/>
      <c r="S15" s="1"/>
      <c r="T15" s="9"/>
      <c r="U15" s="142"/>
      <c r="Y15" s="56"/>
    </row>
    <row r="16" spans="1:30" s="19" customFormat="1" ht="16.5" thickBot="1" x14ac:dyDescent="0.3">
      <c r="A16" s="142"/>
      <c r="B16" s="8"/>
      <c r="C16" s="1"/>
      <c r="D16" s="1"/>
      <c r="E16" s="1"/>
      <c r="F16" s="221"/>
      <c r="G16" s="221"/>
      <c r="H16" s="20"/>
      <c r="I16" s="104" t="s">
        <v>134</v>
      </c>
      <c r="J16" s="103">
        <f>SUMIFS('Connection conditions'!$H:$H,'Connection conditions'!$M:$M,"&gt;="&amp;'Projects in a given power range'!J8,'Connection conditions'!$M:$M,"&lt;="&amp;'Projects in a given power range'!J9,'Connection conditions'!$H:$H,"&gt;="&amp;'Projects in a given power range'!$K$6,'Connection conditions'!$H:$H,"&lt;="&amp;'Projects in a given power range'!$M$6)/1000</f>
        <v>0</v>
      </c>
      <c r="K16" s="103">
        <f>SUMIFS('Connection conditions'!$H:$H,'Connection conditions'!$M:$M,"&gt;="&amp;'Projects in a given power range'!K8,'Connection conditions'!$M:$M,"&lt;="&amp;'Projects in a given power range'!K9,'Connection conditions'!$H:$H,"&gt;="&amp;'Projects in a given power range'!$K$6,'Connection conditions'!$H:$H,"&lt;="&amp;'Projects in a given power range'!$M$6)/1000</f>
        <v>0</v>
      </c>
      <c r="L16" s="103">
        <f>SUMIFS('Connection conditions'!$H:$H,'Connection conditions'!$M:$M,"&gt;="&amp;'Projects in a given power range'!L8,'Connection conditions'!$M:$M,"&lt;="&amp;'Projects in a given power range'!L9,'Connection conditions'!$H:$H,"&gt;="&amp;'Projects in a given power range'!$K$6,'Connection conditions'!$H:$H,"&lt;="&amp;'Projects in a given power range'!$M$6)/1000</f>
        <v>0.69</v>
      </c>
      <c r="M16" s="103">
        <f>SUMIFS('Connection conditions'!$H:$H,'Connection conditions'!$M:$M,"&gt;="&amp;'Projects in a given power range'!M8,'Connection conditions'!$M:$M,"&lt;="&amp;'Projects in a given power range'!M9,'Connection conditions'!$H:$H,"&gt;="&amp;'Projects in a given power range'!$K$6,'Connection conditions'!$H:$H,"&lt;="&amp;'Projects in a given power range'!$M$6)/1000</f>
        <v>0.3</v>
      </c>
      <c r="N16" s="103">
        <f>SUMIFS('Connection conditions'!$H:$H,'Connection conditions'!$M:$M,"&gt;="&amp;'Projects in a given power range'!N8,'Connection conditions'!$M:$M,"&lt;="&amp;'Projects in a given power range'!N9,'Connection conditions'!$H:$H,"&gt;="&amp;'Projects in a given power range'!$K$6,'Connection conditions'!$H:$H,"&lt;="&amp;'Projects in a given power range'!$M$6)/1000</f>
        <v>0</v>
      </c>
      <c r="O16" s="103">
        <f t="shared" si="0"/>
        <v>0.99</v>
      </c>
      <c r="P16" s="85" t="s">
        <v>23</v>
      </c>
      <c r="Q16" s="85"/>
      <c r="R16" s="1"/>
      <c r="S16" s="1"/>
      <c r="T16" s="9"/>
      <c r="U16" s="142"/>
      <c r="Y16" s="56"/>
    </row>
    <row r="17" spans="1:30" s="19" customFormat="1" x14ac:dyDescent="0.25">
      <c r="A17" s="142"/>
      <c r="B17" s="8"/>
      <c r="C17" s="1"/>
      <c r="D17" s="1"/>
      <c r="E17" s="68"/>
      <c r="F17" s="1"/>
      <c r="G17" s="1"/>
      <c r="H17" s="1"/>
      <c r="I17" s="1"/>
      <c r="J17" s="1"/>
      <c r="K17" s="1"/>
      <c r="L17" s="1"/>
      <c r="M17" s="1"/>
      <c r="N17" s="1"/>
      <c r="O17" s="1"/>
      <c r="P17" s="1"/>
      <c r="Q17" s="1"/>
      <c r="R17" s="1"/>
      <c r="S17" s="1"/>
      <c r="T17" s="9"/>
      <c r="U17" s="142"/>
      <c r="AD17" s="56"/>
    </row>
    <row r="18" spans="1:30" s="19" customFormat="1" ht="18.75" x14ac:dyDescent="0.25">
      <c r="A18" s="142"/>
      <c r="B18" s="8"/>
      <c r="C18" s="1"/>
      <c r="D18" s="1"/>
      <c r="E18" s="1"/>
      <c r="F18" s="1"/>
      <c r="G18" s="1"/>
      <c r="H18" s="1"/>
      <c r="I18" s="1"/>
      <c r="J18" s="1"/>
      <c r="K18" s="1"/>
      <c r="L18" s="1"/>
      <c r="M18" s="1"/>
      <c r="N18" s="1"/>
      <c r="O18" s="1"/>
      <c r="P18" s="1"/>
      <c r="Q18" s="1"/>
      <c r="R18" s="1"/>
      <c r="S18" s="67"/>
      <c r="T18" s="69"/>
      <c r="U18" s="142"/>
      <c r="AD18" s="56"/>
    </row>
    <row r="19" spans="1:30" s="19" customFormat="1" x14ac:dyDescent="0.25">
      <c r="A19" s="142"/>
      <c r="B19" s="8"/>
      <c r="C19" s="1"/>
      <c r="D19" s="1"/>
      <c r="E19" s="1"/>
      <c r="F19" s="1"/>
      <c r="G19" s="1"/>
      <c r="H19" s="1"/>
      <c r="I19" s="1"/>
      <c r="J19" s="1"/>
      <c r="K19" s="1"/>
      <c r="L19" s="1"/>
      <c r="M19" s="1"/>
      <c r="N19" s="17"/>
      <c r="O19" s="17"/>
      <c r="P19" s="17"/>
      <c r="Q19" s="1"/>
      <c r="R19" s="1"/>
      <c r="S19" s="1"/>
      <c r="T19" s="9"/>
      <c r="U19" s="142"/>
      <c r="AD19" s="56"/>
    </row>
    <row r="20" spans="1:30" s="19" customFormat="1" x14ac:dyDescent="0.25">
      <c r="A20" s="142"/>
      <c r="B20" s="8"/>
      <c r="C20" s="1"/>
      <c r="D20" s="1"/>
      <c r="E20" s="1"/>
      <c r="F20" s="1"/>
      <c r="G20" s="1"/>
      <c r="H20" s="1"/>
      <c r="I20" s="1"/>
      <c r="J20" s="1"/>
      <c r="K20" s="1"/>
      <c r="L20" s="1"/>
      <c r="M20" s="1"/>
      <c r="N20" s="1"/>
      <c r="O20" s="1"/>
      <c r="P20" s="1"/>
      <c r="Q20" s="1"/>
      <c r="R20" s="1"/>
      <c r="S20" s="29"/>
      <c r="T20" s="9"/>
      <c r="U20" s="142"/>
      <c r="AD20" s="56"/>
    </row>
    <row r="21" spans="1:30" s="19" customFormat="1" x14ac:dyDescent="0.25">
      <c r="A21" s="142"/>
      <c r="B21" s="8"/>
      <c r="C21" s="1"/>
      <c r="D21" s="1"/>
      <c r="E21" s="1"/>
      <c r="F21" s="1"/>
      <c r="G21" s="1"/>
      <c r="H21" s="1"/>
      <c r="I21" s="1"/>
      <c r="J21" s="1"/>
      <c r="K21" s="1"/>
      <c r="L21" s="1"/>
      <c r="M21" s="1"/>
      <c r="N21" s="1"/>
      <c r="O21" s="1"/>
      <c r="P21" s="1"/>
      <c r="Q21" s="1"/>
      <c r="R21" s="1"/>
      <c r="S21" s="1"/>
      <c r="T21" s="9"/>
      <c r="U21" s="142"/>
      <c r="AD21" s="56"/>
    </row>
    <row r="22" spans="1:30" s="19" customFormat="1" x14ac:dyDescent="0.25">
      <c r="A22" s="142"/>
      <c r="B22" s="8"/>
      <c r="C22" s="1"/>
      <c r="D22" s="1"/>
      <c r="E22" s="1"/>
      <c r="F22" s="1"/>
      <c r="G22" s="1"/>
      <c r="H22" s="1"/>
      <c r="I22" s="1"/>
      <c r="J22" s="1"/>
      <c r="K22" s="1"/>
      <c r="L22" s="1"/>
      <c r="M22" s="1"/>
      <c r="N22" s="1"/>
      <c r="O22" s="1"/>
      <c r="P22" s="1"/>
      <c r="Q22" s="1"/>
      <c r="R22" s="1"/>
      <c r="S22" s="1"/>
      <c r="T22" s="9"/>
      <c r="U22" s="142"/>
      <c r="AD22" s="56"/>
    </row>
    <row r="23" spans="1:30" s="19" customFormat="1" x14ac:dyDescent="0.25">
      <c r="A23" s="142"/>
      <c r="B23" s="8"/>
      <c r="C23" s="1"/>
      <c r="D23" s="1"/>
      <c r="E23" s="1"/>
      <c r="F23" s="1"/>
      <c r="G23" s="1"/>
      <c r="H23" s="1"/>
      <c r="I23" s="1"/>
      <c r="J23" s="1"/>
      <c r="K23" s="1"/>
      <c r="L23" s="1"/>
      <c r="M23" s="1"/>
      <c r="N23" s="1"/>
      <c r="O23" s="1"/>
      <c r="P23" s="1"/>
      <c r="Q23" s="1"/>
      <c r="R23" s="1"/>
      <c r="S23" s="1"/>
      <c r="T23" s="9"/>
      <c r="U23" s="142"/>
      <c r="AD23" s="56"/>
    </row>
    <row r="24" spans="1:30" s="19" customFormat="1" x14ac:dyDescent="0.25">
      <c r="A24" s="142"/>
      <c r="B24" s="8"/>
      <c r="C24" s="1"/>
      <c r="D24" s="1"/>
      <c r="E24" s="1"/>
      <c r="F24" s="1"/>
      <c r="G24" s="3"/>
      <c r="H24" s="4"/>
      <c r="I24" s="1"/>
      <c r="J24" s="1"/>
      <c r="K24" s="1"/>
      <c r="L24" s="1"/>
      <c r="M24" s="1"/>
      <c r="N24" s="1"/>
      <c r="O24" s="1"/>
      <c r="P24" s="1"/>
      <c r="Q24" s="1"/>
      <c r="R24" s="1"/>
      <c r="S24" s="1"/>
      <c r="T24" s="9"/>
      <c r="U24" s="142"/>
      <c r="AD24" s="56"/>
    </row>
    <row r="25" spans="1:30" s="19" customFormat="1" x14ac:dyDescent="0.25">
      <c r="A25" s="142"/>
      <c r="B25" s="8"/>
      <c r="C25" s="1"/>
      <c r="D25" s="1"/>
      <c r="E25" s="1"/>
      <c r="F25" s="1"/>
      <c r="G25" s="3"/>
      <c r="H25" s="127"/>
      <c r="I25" s="1"/>
      <c r="J25" s="3"/>
      <c r="K25" s="1"/>
      <c r="L25" s="1"/>
      <c r="M25" s="1"/>
      <c r="N25" s="1"/>
      <c r="O25" s="1"/>
      <c r="P25" s="126"/>
      <c r="Q25" s="1"/>
      <c r="R25" s="1"/>
      <c r="S25" s="1"/>
      <c r="T25" s="9"/>
      <c r="U25" s="142"/>
      <c r="AD25" s="56"/>
    </row>
    <row r="26" spans="1:30" s="19" customFormat="1" x14ac:dyDescent="0.25">
      <c r="A26" s="142"/>
      <c r="B26" s="8"/>
      <c r="C26" s="127"/>
      <c r="D26" s="127"/>
      <c r="E26" s="127"/>
      <c r="F26" s="127"/>
      <c r="G26" s="127"/>
      <c r="H26" s="1"/>
      <c r="I26" s="1"/>
      <c r="J26" s="3"/>
      <c r="K26" s="1"/>
      <c r="L26" s="1"/>
      <c r="M26" s="18"/>
      <c r="N26" s="129"/>
      <c r="O26" s="129"/>
      <c r="P26" s="129"/>
      <c r="Q26" s="18"/>
      <c r="R26" s="18"/>
      <c r="S26" s="18"/>
      <c r="T26" s="9"/>
      <c r="U26" s="142"/>
      <c r="AD26" s="56"/>
    </row>
    <row r="27" spans="1:30" s="19" customFormat="1" ht="41.25" customHeight="1" x14ac:dyDescent="0.25">
      <c r="A27" s="142"/>
      <c r="B27" s="8"/>
      <c r="C27" s="1"/>
      <c r="D27" s="1"/>
      <c r="E27" s="1"/>
      <c r="F27" s="1"/>
      <c r="G27" s="3"/>
      <c r="H27" s="4"/>
      <c r="I27" s="1"/>
      <c r="J27" s="130"/>
      <c r="K27" s="130"/>
      <c r="L27" s="130"/>
      <c r="M27" s="130"/>
      <c r="N27" s="130"/>
      <c r="O27" s="130"/>
      <c r="P27" s="130"/>
      <c r="Q27" s="24"/>
      <c r="R27" s="24"/>
      <c r="S27" s="24"/>
      <c r="T27" s="70"/>
      <c r="U27" s="142"/>
      <c r="AD27" s="56"/>
    </row>
    <row r="28" spans="1:30" s="19" customFormat="1" x14ac:dyDescent="0.25">
      <c r="A28" s="142"/>
      <c r="B28" s="8"/>
      <c r="C28" s="1"/>
      <c r="D28" s="1"/>
      <c r="E28" s="1"/>
      <c r="F28" s="1"/>
      <c r="G28" s="3"/>
      <c r="H28" s="4"/>
      <c r="I28" s="1"/>
      <c r="J28" s="3"/>
      <c r="K28" s="1"/>
      <c r="L28" s="1"/>
      <c r="M28" s="18"/>
      <c r="N28" s="18"/>
      <c r="O28" s="18"/>
      <c r="P28" s="18"/>
      <c r="Q28" s="25"/>
      <c r="R28" s="25"/>
      <c r="S28" s="26"/>
      <c r="T28" s="73"/>
      <c r="U28" s="142"/>
      <c r="AD28" s="56"/>
    </row>
    <row r="29" spans="1:30" s="19" customFormat="1" x14ac:dyDescent="0.25">
      <c r="A29" s="142"/>
      <c r="B29" s="8"/>
      <c r="C29" s="1"/>
      <c r="D29" s="1"/>
      <c r="E29" s="1"/>
      <c r="F29" s="1"/>
      <c r="G29" s="3"/>
      <c r="H29" s="1"/>
      <c r="I29" s="1"/>
      <c r="J29" s="3"/>
      <c r="K29" s="1"/>
      <c r="L29" s="1"/>
      <c r="M29" s="18"/>
      <c r="N29" s="18"/>
      <c r="O29" s="18"/>
      <c r="P29" s="18"/>
      <c r="Q29" s="25"/>
      <c r="R29" s="25"/>
      <c r="S29" s="26"/>
      <c r="T29" s="73"/>
      <c r="U29" s="142"/>
      <c r="AD29" s="56"/>
    </row>
    <row r="30" spans="1:30" s="19" customFormat="1" x14ac:dyDescent="0.25">
      <c r="A30" s="142"/>
      <c r="B30" s="8"/>
      <c r="C30" s="1"/>
      <c r="D30" s="1"/>
      <c r="E30" s="1"/>
      <c r="F30" s="1"/>
      <c r="G30" s="1"/>
      <c r="H30" s="1"/>
      <c r="I30" s="1"/>
      <c r="J30" s="3"/>
      <c r="K30" s="1"/>
      <c r="L30" s="1"/>
      <c r="M30" s="18"/>
      <c r="N30" s="18"/>
      <c r="O30" s="18"/>
      <c r="P30" s="18"/>
      <c r="Q30" s="25"/>
      <c r="R30" s="25"/>
      <c r="S30" s="26"/>
      <c r="T30" s="73"/>
      <c r="U30" s="142"/>
      <c r="AD30" s="56"/>
    </row>
    <row r="31" spans="1:30" s="19" customFormat="1" x14ac:dyDescent="0.25">
      <c r="A31" s="142"/>
      <c r="B31" s="8"/>
      <c r="C31" s="1"/>
      <c r="D31" s="1"/>
      <c r="E31" s="1"/>
      <c r="F31" s="1"/>
      <c r="G31" s="1"/>
      <c r="H31" s="1"/>
      <c r="I31" s="1"/>
      <c r="J31" s="1"/>
      <c r="K31" s="1"/>
      <c r="L31" s="1"/>
      <c r="M31" s="18"/>
      <c r="N31" s="18"/>
      <c r="O31" s="18"/>
      <c r="P31" s="18"/>
      <c r="Q31" s="25"/>
      <c r="R31" s="25"/>
      <c r="S31" s="26"/>
      <c r="T31" s="73"/>
      <c r="U31" s="142"/>
      <c r="AD31" s="56"/>
    </row>
    <row r="32" spans="1:30" s="19" customFormat="1" x14ac:dyDescent="0.25">
      <c r="A32" s="142"/>
      <c r="B32" s="8"/>
      <c r="C32" s="1"/>
      <c r="D32" s="1"/>
      <c r="E32" s="1"/>
      <c r="F32" s="1"/>
      <c r="G32" s="1"/>
      <c r="H32" s="1"/>
      <c r="I32" s="1"/>
      <c r="J32" s="1"/>
      <c r="K32" s="1"/>
      <c r="L32" s="1"/>
      <c r="M32" s="18"/>
      <c r="N32" s="18"/>
      <c r="O32" s="18"/>
      <c r="P32" s="18"/>
      <c r="Q32" s="25"/>
      <c r="R32" s="25"/>
      <c r="S32" s="26"/>
      <c r="T32" s="73"/>
      <c r="U32" s="142"/>
      <c r="AD32" s="56"/>
    </row>
    <row r="33" spans="1:30" s="19" customFormat="1" x14ac:dyDescent="0.25">
      <c r="A33" s="142"/>
      <c r="B33" s="8"/>
      <c r="C33" s="1"/>
      <c r="D33" s="1"/>
      <c r="E33" s="1"/>
      <c r="F33" s="1"/>
      <c r="G33" s="1"/>
      <c r="H33" s="1"/>
      <c r="I33" s="1"/>
      <c r="J33" s="1"/>
      <c r="K33" s="1"/>
      <c r="L33" s="1"/>
      <c r="M33" s="27"/>
      <c r="N33" s="27"/>
      <c r="O33" s="27"/>
      <c r="P33" s="27"/>
      <c r="Q33" s="28"/>
      <c r="R33" s="28"/>
      <c r="S33" s="28"/>
      <c r="T33" s="74"/>
      <c r="U33" s="142"/>
      <c r="AD33" s="56"/>
    </row>
    <row r="34" spans="1:30" s="19" customFormat="1" x14ac:dyDescent="0.25">
      <c r="A34" s="142"/>
      <c r="B34" s="8"/>
      <c r="C34" s="1"/>
      <c r="D34" s="1"/>
      <c r="E34" s="1"/>
      <c r="F34" s="1"/>
      <c r="G34" s="1"/>
      <c r="H34" s="1"/>
      <c r="I34" s="1"/>
      <c r="J34" s="1"/>
      <c r="K34" s="1"/>
      <c r="L34" s="1"/>
      <c r="M34" s="1"/>
      <c r="N34" s="1"/>
      <c r="O34" s="1"/>
      <c r="P34" s="1"/>
      <c r="Q34" s="16"/>
      <c r="R34" s="16"/>
      <c r="S34" s="16"/>
      <c r="T34" s="72"/>
      <c r="U34" s="142"/>
      <c r="AD34" s="56"/>
    </row>
    <row r="35" spans="1:30" s="19" customFormat="1" x14ac:dyDescent="0.25">
      <c r="A35" s="142"/>
      <c r="B35" s="8"/>
      <c r="C35" s="1"/>
      <c r="D35" s="1"/>
      <c r="E35" s="1"/>
      <c r="F35" s="1"/>
      <c r="G35" s="1"/>
      <c r="H35" s="1"/>
      <c r="I35" s="1"/>
      <c r="J35" s="1"/>
      <c r="K35" s="1"/>
      <c r="L35" s="1"/>
      <c r="M35" s="1"/>
      <c r="N35" s="1"/>
      <c r="O35" s="1"/>
      <c r="P35" s="1"/>
      <c r="Q35" s="1"/>
      <c r="R35" s="1"/>
      <c r="S35" s="1"/>
      <c r="T35" s="9"/>
      <c r="U35" s="142"/>
      <c r="AD35" s="56"/>
    </row>
    <row r="36" spans="1:30" s="19" customFormat="1" x14ac:dyDescent="0.25">
      <c r="A36" s="142"/>
      <c r="B36" s="8"/>
      <c r="C36" s="1"/>
      <c r="D36" s="1"/>
      <c r="E36" s="1"/>
      <c r="F36" s="1"/>
      <c r="G36" s="1"/>
      <c r="H36" s="1"/>
      <c r="I36" s="1"/>
      <c r="J36" s="1"/>
      <c r="K36" s="1"/>
      <c r="L36" s="1"/>
      <c r="M36" s="1"/>
      <c r="N36" s="1"/>
      <c r="O36" s="1"/>
      <c r="P36" s="1"/>
      <c r="Q36" s="1"/>
      <c r="R36" s="1"/>
      <c r="S36" s="1"/>
      <c r="T36" s="9"/>
      <c r="U36" s="142"/>
      <c r="AD36" s="56"/>
    </row>
    <row r="37" spans="1:30" s="19" customFormat="1" x14ac:dyDescent="0.25">
      <c r="A37" s="142"/>
      <c r="B37" s="8"/>
      <c r="C37" s="1"/>
      <c r="D37" s="1"/>
      <c r="E37" s="1"/>
      <c r="F37" s="1"/>
      <c r="G37" s="1"/>
      <c r="H37" s="1"/>
      <c r="I37" s="1"/>
      <c r="J37" s="1"/>
      <c r="K37" s="1"/>
      <c r="L37" s="1"/>
      <c r="M37" s="1"/>
      <c r="N37" s="1"/>
      <c r="O37" s="1"/>
      <c r="P37" s="1"/>
      <c r="Q37" s="1"/>
      <c r="R37" s="1"/>
      <c r="S37" s="29"/>
      <c r="T37" s="9"/>
      <c r="U37" s="142"/>
      <c r="AD37" s="56"/>
    </row>
    <row r="38" spans="1:30" s="19" customFormat="1" x14ac:dyDescent="0.25">
      <c r="A38" s="142"/>
      <c r="B38" s="8"/>
      <c r="C38" s="1"/>
      <c r="D38" s="1"/>
      <c r="E38" s="1"/>
      <c r="F38" s="1"/>
      <c r="G38" s="1"/>
      <c r="H38" s="1"/>
      <c r="I38" s="1"/>
      <c r="J38" s="1"/>
      <c r="K38" s="1"/>
      <c r="L38" s="1"/>
      <c r="M38" s="1"/>
      <c r="N38" s="1"/>
      <c r="O38" s="1"/>
      <c r="P38" s="1"/>
      <c r="Q38" s="1"/>
      <c r="R38" s="1"/>
      <c r="S38" s="1"/>
      <c r="T38" s="9"/>
      <c r="U38" s="142"/>
      <c r="AD38" s="56"/>
    </row>
    <row r="39" spans="1:30" s="19" customFormat="1" x14ac:dyDescent="0.25">
      <c r="A39" s="142"/>
      <c r="B39" s="8"/>
      <c r="C39" s="1"/>
      <c r="D39" s="1"/>
      <c r="E39" s="1"/>
      <c r="F39" s="1"/>
      <c r="G39" s="1"/>
      <c r="H39" s="1"/>
      <c r="I39" s="1"/>
      <c r="J39" s="1"/>
      <c r="K39" s="1"/>
      <c r="L39" s="1"/>
      <c r="M39" s="1"/>
      <c r="N39" s="1"/>
      <c r="O39" s="1"/>
      <c r="P39" s="1"/>
      <c r="Q39" s="1"/>
      <c r="R39" s="1"/>
      <c r="S39" s="1"/>
      <c r="T39" s="9"/>
      <c r="U39" s="142"/>
      <c r="AD39" s="56"/>
    </row>
    <row r="40" spans="1:30" s="19" customFormat="1" ht="18.75" x14ac:dyDescent="0.25">
      <c r="A40" s="142"/>
      <c r="B40" s="8"/>
      <c r="C40" s="1"/>
      <c r="D40" s="1"/>
      <c r="E40" s="1"/>
      <c r="F40" s="1"/>
      <c r="G40" s="1"/>
      <c r="H40" s="1"/>
      <c r="I40" s="30"/>
      <c r="J40" s="30"/>
      <c r="K40" s="30"/>
      <c r="L40" s="30"/>
      <c r="M40" s="30"/>
      <c r="N40" s="30"/>
      <c r="O40" s="30"/>
      <c r="P40" s="30"/>
      <c r="Q40" s="30"/>
      <c r="R40" s="30"/>
      <c r="S40" s="30"/>
      <c r="T40" s="43"/>
      <c r="U40" s="161"/>
      <c r="V40" s="21"/>
      <c r="W40" s="21"/>
      <c r="X40" s="21"/>
      <c r="Y40" s="21"/>
      <c r="Z40" s="21"/>
      <c r="AA40" s="21"/>
      <c r="AB40" s="21"/>
      <c r="AC40" s="21"/>
      <c r="AD40" s="53"/>
    </row>
    <row r="41" spans="1:30" s="19" customFormat="1" x14ac:dyDescent="0.25">
      <c r="A41" s="142"/>
      <c r="B41" s="8"/>
      <c r="C41" s="1"/>
      <c r="D41" s="1"/>
      <c r="E41" s="1"/>
      <c r="F41" s="1"/>
      <c r="G41" s="1"/>
      <c r="H41" s="1"/>
      <c r="I41" s="1"/>
      <c r="J41" s="1"/>
      <c r="K41" s="1"/>
      <c r="L41" s="1"/>
      <c r="M41" s="1"/>
      <c r="N41" s="1"/>
      <c r="O41" s="1"/>
      <c r="P41" s="1"/>
      <c r="Q41" s="1"/>
      <c r="R41" s="1"/>
      <c r="S41" s="1"/>
      <c r="T41" s="9"/>
      <c r="U41" s="142"/>
      <c r="AD41" s="56"/>
    </row>
    <row r="42" spans="1:30" s="19" customFormat="1" x14ac:dyDescent="0.25">
      <c r="A42" s="142"/>
      <c r="B42" s="8"/>
      <c r="C42" s="1"/>
      <c r="D42" s="1"/>
      <c r="E42" s="1"/>
      <c r="F42" s="1"/>
      <c r="G42" s="1"/>
      <c r="H42" s="1"/>
      <c r="I42" s="14"/>
      <c r="J42" s="31"/>
      <c r="K42" s="31"/>
      <c r="L42" s="31"/>
      <c r="M42" s="31"/>
      <c r="N42" s="31"/>
      <c r="O42" s="31"/>
      <c r="P42" s="31"/>
      <c r="Q42" s="31"/>
      <c r="R42" s="31"/>
      <c r="S42" s="31"/>
      <c r="T42" s="75"/>
      <c r="U42" s="163"/>
      <c r="V42" s="57"/>
      <c r="W42" s="58"/>
      <c r="AD42" s="56"/>
    </row>
    <row r="43" spans="1:30" s="19" customFormat="1" x14ac:dyDescent="0.25">
      <c r="A43" s="142"/>
      <c r="B43" s="8"/>
      <c r="C43" s="1"/>
      <c r="D43" s="1"/>
      <c r="E43" s="1"/>
      <c r="F43" s="1"/>
      <c r="G43" s="1"/>
      <c r="H43" s="1"/>
      <c r="I43" s="35"/>
      <c r="J43" s="31"/>
      <c r="K43" s="31"/>
      <c r="L43" s="31"/>
      <c r="M43" s="31"/>
      <c r="N43" s="31"/>
      <c r="O43" s="31"/>
      <c r="P43" s="31"/>
      <c r="Q43" s="31"/>
      <c r="R43" s="31"/>
      <c r="S43" s="31"/>
      <c r="T43" s="75"/>
      <c r="U43" s="163"/>
      <c r="V43" s="57"/>
      <c r="W43" s="58"/>
      <c r="AD43" s="56"/>
    </row>
    <row r="44" spans="1:30" s="19" customFormat="1" x14ac:dyDescent="0.25">
      <c r="A44" s="142"/>
      <c r="B44" s="8"/>
      <c r="C44" s="1"/>
      <c r="D44" s="1"/>
      <c r="E44" s="1"/>
      <c r="F44" s="1"/>
      <c r="G44" s="1"/>
      <c r="H44" s="1"/>
      <c r="I44" s="34"/>
      <c r="J44" s="32"/>
      <c r="K44" s="32"/>
      <c r="L44" s="32"/>
      <c r="M44" s="32"/>
      <c r="N44" s="32"/>
      <c r="O44" s="32"/>
      <c r="P44" s="32"/>
      <c r="Q44" s="32"/>
      <c r="R44" s="32"/>
      <c r="S44" s="32"/>
      <c r="T44" s="76"/>
      <c r="U44" s="164"/>
      <c r="V44" s="23"/>
      <c r="W44" s="23"/>
      <c r="X44" s="58"/>
      <c r="Y44" s="58"/>
      <c r="AD44" s="56"/>
    </row>
    <row r="45" spans="1:30" s="19" customFormat="1" x14ac:dyDescent="0.25">
      <c r="A45" s="142"/>
      <c r="B45" s="8"/>
      <c r="C45" s="1"/>
      <c r="D45" s="1"/>
      <c r="E45" s="1"/>
      <c r="F45" s="1"/>
      <c r="G45" s="1"/>
      <c r="H45" s="1"/>
      <c r="I45" s="18"/>
      <c r="J45" s="33"/>
      <c r="K45" s="33"/>
      <c r="L45" s="33"/>
      <c r="M45" s="33"/>
      <c r="N45" s="33"/>
      <c r="O45" s="33"/>
      <c r="P45" s="33"/>
      <c r="Q45" s="33"/>
      <c r="R45" s="33"/>
      <c r="S45" s="33"/>
      <c r="T45" s="71"/>
      <c r="U45" s="165"/>
      <c r="V45" s="59"/>
      <c r="W45" s="59"/>
      <c r="X45" s="60"/>
      <c r="Y45" s="60"/>
      <c r="AD45" s="56"/>
    </row>
    <row r="46" spans="1:30" s="19" customFormat="1" x14ac:dyDescent="0.25">
      <c r="A46" s="142"/>
      <c r="B46" s="8"/>
      <c r="C46" s="1"/>
      <c r="D46" s="1"/>
      <c r="E46" s="1"/>
      <c r="F46" s="1"/>
      <c r="G46" s="1"/>
      <c r="H46" s="1"/>
      <c r="I46" s="18"/>
      <c r="J46" s="25"/>
      <c r="K46" s="25"/>
      <c r="L46" s="25"/>
      <c r="M46" s="25"/>
      <c r="N46" s="25"/>
      <c r="O46" s="25"/>
      <c r="P46" s="25"/>
      <c r="Q46" s="25"/>
      <c r="R46" s="25"/>
      <c r="S46" s="25"/>
      <c r="T46" s="77"/>
      <c r="U46" s="166"/>
      <c r="V46" s="61"/>
      <c r="W46" s="61"/>
      <c r="X46" s="60"/>
      <c r="Y46" s="60"/>
      <c r="AD46" s="56"/>
    </row>
    <row r="47" spans="1:30" s="19" customFormat="1" x14ac:dyDescent="0.25">
      <c r="A47" s="142"/>
      <c r="B47" s="8"/>
      <c r="C47" s="1"/>
      <c r="D47" s="1"/>
      <c r="E47" s="1"/>
      <c r="F47" s="1"/>
      <c r="G47" s="1"/>
      <c r="H47" s="1"/>
      <c r="I47" s="18"/>
      <c r="J47" s="33"/>
      <c r="K47" s="33"/>
      <c r="L47" s="33"/>
      <c r="M47" s="33"/>
      <c r="N47" s="33"/>
      <c r="O47" s="33"/>
      <c r="P47" s="33"/>
      <c r="Q47" s="33"/>
      <c r="R47" s="33"/>
      <c r="S47" s="33"/>
      <c r="T47" s="71"/>
      <c r="U47" s="165"/>
      <c r="V47" s="59"/>
      <c r="W47" s="59"/>
      <c r="X47" s="60"/>
      <c r="Y47" s="60"/>
      <c r="AD47" s="56"/>
    </row>
    <row r="48" spans="1:30" s="19" customFormat="1" x14ac:dyDescent="0.25">
      <c r="A48" s="142"/>
      <c r="B48" s="8"/>
      <c r="C48" s="1"/>
      <c r="D48" s="1"/>
      <c r="E48" s="1"/>
      <c r="F48" s="1"/>
      <c r="G48" s="1"/>
      <c r="H48" s="1"/>
      <c r="I48" s="18"/>
      <c r="J48" s="25"/>
      <c r="K48" s="25"/>
      <c r="L48" s="25"/>
      <c r="M48" s="25"/>
      <c r="N48" s="25"/>
      <c r="O48" s="25"/>
      <c r="P48" s="25"/>
      <c r="Q48" s="25"/>
      <c r="R48" s="25"/>
      <c r="S48" s="25"/>
      <c r="T48" s="77"/>
      <c r="U48" s="166"/>
      <c r="V48" s="61"/>
      <c r="W48" s="61"/>
      <c r="X48" s="60"/>
      <c r="Y48" s="60"/>
      <c r="AD48" s="56"/>
    </row>
    <row r="49" spans="1:30" s="19" customFormat="1" x14ac:dyDescent="0.25">
      <c r="A49" s="142"/>
      <c r="B49" s="8"/>
      <c r="C49" s="1"/>
      <c r="D49" s="1"/>
      <c r="E49" s="1"/>
      <c r="F49" s="1"/>
      <c r="G49" s="1"/>
      <c r="H49" s="1"/>
      <c r="I49" s="18"/>
      <c r="J49" s="33"/>
      <c r="K49" s="33"/>
      <c r="L49" s="33"/>
      <c r="M49" s="33"/>
      <c r="N49" s="33"/>
      <c r="O49" s="33"/>
      <c r="P49" s="33"/>
      <c r="Q49" s="33"/>
      <c r="R49" s="33"/>
      <c r="S49" s="33"/>
      <c r="T49" s="71"/>
      <c r="U49" s="165"/>
      <c r="V49" s="59"/>
      <c r="W49" s="62"/>
      <c r="X49" s="60"/>
      <c r="Y49" s="60"/>
      <c r="AD49" s="56"/>
    </row>
    <row r="50" spans="1:30" s="19" customFormat="1" x14ac:dyDescent="0.25">
      <c r="A50" s="142"/>
      <c r="B50" s="8"/>
      <c r="C50" s="1"/>
      <c r="D50" s="1"/>
      <c r="E50" s="1"/>
      <c r="F50" s="1"/>
      <c r="G50" s="1"/>
      <c r="H50" s="1"/>
      <c r="I50" s="18"/>
      <c r="J50" s="25"/>
      <c r="K50" s="25"/>
      <c r="L50" s="25"/>
      <c r="M50" s="25"/>
      <c r="N50" s="25"/>
      <c r="O50" s="25"/>
      <c r="P50" s="25"/>
      <c r="Q50" s="25"/>
      <c r="R50" s="25"/>
      <c r="S50" s="25"/>
      <c r="T50" s="77"/>
      <c r="U50" s="166"/>
      <c r="V50" s="61"/>
      <c r="W50" s="61"/>
      <c r="X50" s="60"/>
      <c r="Y50" s="60"/>
      <c r="AD50" s="56"/>
    </row>
    <row r="51" spans="1:30" s="19" customFormat="1" x14ac:dyDescent="0.25">
      <c r="A51" s="142"/>
      <c r="B51" s="8"/>
      <c r="C51" s="1"/>
      <c r="D51" s="1"/>
      <c r="E51" s="1"/>
      <c r="F51" s="1"/>
      <c r="G51" s="1"/>
      <c r="H51" s="1"/>
      <c r="I51" s="18"/>
      <c r="J51" s="33"/>
      <c r="K51" s="33"/>
      <c r="L51" s="33"/>
      <c r="M51" s="33"/>
      <c r="N51" s="33"/>
      <c r="O51" s="33"/>
      <c r="P51" s="33"/>
      <c r="Q51" s="33"/>
      <c r="R51" s="33"/>
      <c r="S51" s="33"/>
      <c r="T51" s="71"/>
      <c r="U51" s="165"/>
      <c r="V51" s="59"/>
      <c r="W51" s="59"/>
      <c r="X51" s="60"/>
      <c r="Y51" s="60"/>
      <c r="AD51" s="56"/>
    </row>
    <row r="52" spans="1:30" s="19" customFormat="1" x14ac:dyDescent="0.25">
      <c r="A52" s="142"/>
      <c r="B52" s="8"/>
      <c r="C52" s="1"/>
      <c r="D52" s="1"/>
      <c r="E52" s="1"/>
      <c r="F52" s="1"/>
      <c r="G52" s="1"/>
      <c r="H52" s="1"/>
      <c r="I52" s="18"/>
      <c r="J52" s="25"/>
      <c r="K52" s="25"/>
      <c r="L52" s="25"/>
      <c r="M52" s="25"/>
      <c r="N52" s="25"/>
      <c r="O52" s="25"/>
      <c r="P52" s="25"/>
      <c r="Q52" s="25"/>
      <c r="R52" s="25"/>
      <c r="S52" s="25"/>
      <c r="T52" s="77"/>
      <c r="U52" s="166"/>
      <c r="V52" s="61"/>
      <c r="W52" s="61"/>
      <c r="X52" s="60"/>
      <c r="Y52" s="60"/>
      <c r="AD52" s="56"/>
    </row>
    <row r="53" spans="1:30" s="19" customFormat="1" x14ac:dyDescent="0.25">
      <c r="A53" s="142"/>
      <c r="B53" s="8"/>
      <c r="C53" s="1"/>
      <c r="D53" s="1"/>
      <c r="E53" s="1"/>
      <c r="F53" s="1"/>
      <c r="G53" s="1"/>
      <c r="H53" s="1"/>
      <c r="I53" s="18"/>
      <c r="J53" s="33"/>
      <c r="K53" s="33"/>
      <c r="L53" s="33"/>
      <c r="M53" s="33"/>
      <c r="N53" s="33"/>
      <c r="O53" s="33"/>
      <c r="P53" s="33"/>
      <c r="Q53" s="33"/>
      <c r="R53" s="33"/>
      <c r="S53" s="33"/>
      <c r="T53" s="71"/>
      <c r="U53" s="165"/>
      <c r="V53" s="59"/>
      <c r="W53" s="59"/>
      <c r="X53" s="60"/>
      <c r="Y53" s="60"/>
      <c r="AD53" s="56"/>
    </row>
    <row r="54" spans="1:30" s="19" customFormat="1" x14ac:dyDescent="0.25">
      <c r="A54" s="142"/>
      <c r="B54" s="8"/>
      <c r="C54" s="1"/>
      <c r="D54" s="1"/>
      <c r="E54" s="1"/>
      <c r="F54" s="1"/>
      <c r="G54" s="1"/>
      <c r="H54" s="1"/>
      <c r="I54" s="18"/>
      <c r="J54" s="25"/>
      <c r="K54" s="25"/>
      <c r="L54" s="25"/>
      <c r="M54" s="25"/>
      <c r="N54" s="25"/>
      <c r="O54" s="25"/>
      <c r="P54" s="25"/>
      <c r="Q54" s="25"/>
      <c r="R54" s="25"/>
      <c r="S54" s="25"/>
      <c r="T54" s="77"/>
      <c r="U54" s="166"/>
      <c r="V54" s="61"/>
      <c r="W54" s="61"/>
      <c r="X54" s="60"/>
      <c r="Y54" s="60"/>
      <c r="AD54" s="56"/>
    </row>
    <row r="55" spans="1:30" s="19" customFormat="1" x14ac:dyDescent="0.25">
      <c r="A55" s="142"/>
      <c r="B55" s="8"/>
      <c r="C55" s="1"/>
      <c r="D55" s="1"/>
      <c r="E55" s="1"/>
      <c r="F55" s="1"/>
      <c r="G55" s="1"/>
      <c r="H55" s="1"/>
      <c r="I55" s="18"/>
      <c r="J55" s="33"/>
      <c r="K55" s="33"/>
      <c r="L55" s="33"/>
      <c r="M55" s="33"/>
      <c r="N55" s="33"/>
      <c r="O55" s="33"/>
      <c r="P55" s="33"/>
      <c r="Q55" s="33"/>
      <c r="R55" s="33"/>
      <c r="S55" s="33"/>
      <c r="T55" s="71"/>
      <c r="U55" s="165"/>
      <c r="V55" s="59"/>
      <c r="W55" s="59"/>
      <c r="X55" s="58"/>
      <c r="Y55" s="58"/>
      <c r="AD55" s="56"/>
    </row>
    <row r="56" spans="1:30" s="19" customFormat="1" ht="15.75" thickBot="1" x14ac:dyDescent="0.3">
      <c r="A56" s="142"/>
      <c r="B56" s="8"/>
      <c r="C56" s="134"/>
      <c r="D56" s="134"/>
      <c r="E56" s="134"/>
      <c r="F56" s="134"/>
      <c r="G56" s="134"/>
      <c r="H56" s="134"/>
      <c r="I56" s="134"/>
      <c r="J56" s="134"/>
      <c r="K56" s="135"/>
      <c r="L56" s="135"/>
      <c r="M56" s="135"/>
      <c r="N56" s="135"/>
      <c r="O56" s="135"/>
      <c r="P56" s="135"/>
      <c r="Q56" s="135"/>
      <c r="R56" s="135"/>
      <c r="S56" s="135"/>
      <c r="T56" s="71"/>
      <c r="U56" s="165"/>
      <c r="V56" s="59"/>
      <c r="W56" s="59"/>
      <c r="X56" s="58"/>
      <c r="Y56" s="58"/>
      <c r="AD56" s="56"/>
    </row>
    <row r="57" spans="1:30" s="19" customFormat="1" x14ac:dyDescent="0.25">
      <c r="A57" s="142"/>
      <c r="B57" s="8"/>
      <c r="C57" s="1"/>
      <c r="D57" s="1"/>
      <c r="E57" s="1"/>
      <c r="F57" s="1"/>
      <c r="G57" s="1"/>
      <c r="H57" s="1"/>
      <c r="I57" s="1"/>
      <c r="J57" s="1"/>
      <c r="K57" s="33"/>
      <c r="L57" s="33"/>
      <c r="M57" s="33"/>
      <c r="N57" s="33"/>
      <c r="O57" s="33"/>
      <c r="P57" s="33"/>
      <c r="Q57" s="33"/>
      <c r="R57" s="33"/>
      <c r="S57" s="33"/>
      <c r="T57" s="71"/>
      <c r="U57" s="165"/>
      <c r="V57" s="59"/>
      <c r="W57" s="59"/>
      <c r="X57" s="58"/>
      <c r="Y57" s="58"/>
      <c r="AD57" s="56"/>
    </row>
    <row r="58" spans="1:30" s="19" customFormat="1" ht="20.25" thickBot="1" x14ac:dyDescent="0.35">
      <c r="A58" s="142"/>
      <c r="B58" s="8"/>
      <c r="C58" s="1"/>
      <c r="D58" s="1"/>
      <c r="E58" s="1"/>
      <c r="F58" s="1"/>
      <c r="G58" s="1"/>
      <c r="H58" s="255"/>
      <c r="I58" s="254"/>
      <c r="J58" s="254"/>
      <c r="K58" s="254" t="s">
        <v>138</v>
      </c>
      <c r="L58" s="254"/>
      <c r="M58" s="254"/>
      <c r="N58" s="33"/>
      <c r="O58" s="33"/>
      <c r="P58" s="33"/>
      <c r="Q58" s="33"/>
      <c r="R58" s="33"/>
      <c r="S58" s="33"/>
      <c r="T58" s="71"/>
      <c r="U58" s="165"/>
      <c r="V58" s="59"/>
      <c r="W58" s="59"/>
      <c r="X58" s="58"/>
      <c r="Y58" s="58"/>
      <c r="AD58" s="56"/>
    </row>
    <row r="59" spans="1:30" s="19" customFormat="1" ht="15.75" thickTop="1" x14ac:dyDescent="0.25">
      <c r="A59" s="142"/>
      <c r="B59" s="8"/>
      <c r="C59" s="1"/>
      <c r="D59" s="1"/>
      <c r="E59" s="1"/>
      <c r="F59" s="221"/>
      <c r="G59" s="221"/>
      <c r="H59" s="221"/>
      <c r="I59" s="221"/>
      <c r="J59" s="221"/>
      <c r="K59" s="221"/>
      <c r="L59" s="221"/>
      <c r="M59" s="224"/>
      <c r="N59" s="224"/>
      <c r="O59" s="224"/>
      <c r="P59" s="224"/>
      <c r="Q59" s="224"/>
      <c r="R59" s="33"/>
      <c r="S59" s="33"/>
      <c r="T59" s="71"/>
      <c r="U59" s="165"/>
      <c r="V59" s="59"/>
      <c r="W59" s="59"/>
      <c r="X59" s="58"/>
      <c r="Y59" s="58"/>
      <c r="AD59" s="56"/>
    </row>
    <row r="60" spans="1:30" s="60" customFormat="1" x14ac:dyDescent="0.25">
      <c r="A60" s="226"/>
      <c r="B60" s="216"/>
      <c r="C60" s="14"/>
      <c r="D60" s="14"/>
      <c r="E60" s="14"/>
      <c r="F60" s="31">
        <v>43922</v>
      </c>
      <c r="G60" s="31">
        <v>43952</v>
      </c>
      <c r="H60" s="31">
        <v>43983</v>
      </c>
      <c r="I60" s="31">
        <v>44013</v>
      </c>
      <c r="J60" s="31">
        <v>44044</v>
      </c>
      <c r="K60" s="31">
        <v>44075</v>
      </c>
      <c r="L60" s="31">
        <v>44105</v>
      </c>
      <c r="M60" s="31">
        <v>44136</v>
      </c>
      <c r="N60" s="31">
        <v>44166</v>
      </c>
      <c r="O60" s="31">
        <v>44197</v>
      </c>
      <c r="P60" s="31">
        <v>44228</v>
      </c>
      <c r="Q60" s="31">
        <v>44256</v>
      </c>
      <c r="R60" s="227"/>
      <c r="S60" s="227"/>
      <c r="T60" s="231"/>
      <c r="U60" s="232"/>
      <c r="V60" s="233"/>
      <c r="W60" s="233"/>
      <c r="AD60" s="230"/>
    </row>
    <row r="61" spans="1:30" s="60" customFormat="1" x14ac:dyDescent="0.25">
      <c r="A61" s="226"/>
      <c r="B61" s="216"/>
      <c r="C61" s="14"/>
      <c r="D61" s="14"/>
      <c r="E61" s="14"/>
      <c r="F61" s="153">
        <v>43951</v>
      </c>
      <c r="G61" s="153">
        <v>43982</v>
      </c>
      <c r="H61" s="153">
        <v>44012</v>
      </c>
      <c r="I61" s="153">
        <v>44043</v>
      </c>
      <c r="J61" s="153">
        <v>44074</v>
      </c>
      <c r="K61" s="153">
        <v>44104</v>
      </c>
      <c r="L61" s="153">
        <v>44135</v>
      </c>
      <c r="M61" s="153">
        <v>44165</v>
      </c>
      <c r="N61" s="153">
        <v>44196</v>
      </c>
      <c r="O61" s="31">
        <v>44227</v>
      </c>
      <c r="P61" s="31">
        <v>44255</v>
      </c>
      <c r="Q61" s="31">
        <v>44286</v>
      </c>
      <c r="R61" s="227"/>
      <c r="S61" s="227"/>
      <c r="T61" s="231"/>
      <c r="U61" s="232"/>
      <c r="V61" s="233"/>
      <c r="W61" s="233"/>
      <c r="AD61" s="230"/>
    </row>
    <row r="62" spans="1:30" s="19" customFormat="1" ht="21.75" thickBot="1" x14ac:dyDescent="0.3">
      <c r="A62" s="142"/>
      <c r="B62" s="8"/>
      <c r="C62" s="1"/>
      <c r="D62" s="1"/>
      <c r="E62" s="181">
        <v>2020</v>
      </c>
      <c r="F62" s="131" t="s">
        <v>139</v>
      </c>
      <c r="G62" s="131" t="s">
        <v>140</v>
      </c>
      <c r="H62" s="131" t="s">
        <v>141</v>
      </c>
      <c r="I62" s="131" t="s">
        <v>142</v>
      </c>
      <c r="J62" s="131" t="s">
        <v>143</v>
      </c>
      <c r="K62" s="131" t="s">
        <v>144</v>
      </c>
      <c r="L62" s="131" t="s">
        <v>145</v>
      </c>
      <c r="M62" s="131" t="s">
        <v>146</v>
      </c>
      <c r="N62" s="131" t="s">
        <v>147</v>
      </c>
      <c r="O62" s="131" t="s">
        <v>148</v>
      </c>
      <c r="P62" s="131" t="s">
        <v>149</v>
      </c>
      <c r="Q62" s="131" t="s">
        <v>150</v>
      </c>
      <c r="R62" s="33"/>
      <c r="S62" s="33"/>
      <c r="T62" s="71"/>
      <c r="U62" s="165"/>
      <c r="V62" s="59"/>
      <c r="W62" s="59"/>
      <c r="X62" s="58"/>
      <c r="Y62" s="58"/>
      <c r="AD62" s="56"/>
    </row>
    <row r="63" spans="1:30" s="19" customFormat="1" ht="48" thickTop="1" x14ac:dyDescent="0.25">
      <c r="A63" s="142"/>
      <c r="B63" s="8"/>
      <c r="C63" s="1"/>
      <c r="D63" s="1"/>
      <c r="E63" s="171" t="s">
        <v>151</v>
      </c>
      <c r="F63" s="256">
        <f>COUNTIFS('Connection conditions'!$I:$I,"&gt;="&amp;'Projects in a given power range'!F60,'Connection conditions'!$I:$I,"&lt;="&amp;'Projects in a given power range'!F61,'Connection conditions'!$H:$H,"&gt;="&amp;'Projects in a given power range'!$K$6,'Connection conditions'!$H:$H,"&lt;="&amp;'Projects in a given power range'!$M$6)</f>
        <v>0</v>
      </c>
      <c r="G63" s="256">
        <f>COUNTIFS('Connection conditions'!$I:$I,"&gt;="&amp;'Projects in a given power range'!G60,'Connection conditions'!$I:$I,"&lt;="&amp;'Projects in a given power range'!G61,'Connection conditions'!$H:$H,"&gt;="&amp;'Projects in a given power range'!$K$6,'Connection conditions'!$H:$H,"&lt;="&amp;'Projects in a given power range'!$M$6)</f>
        <v>0</v>
      </c>
      <c r="H63" s="256">
        <f>COUNTIFS('Connection conditions'!$I:$I,"&gt;="&amp;'Projects in a given power range'!H60,'Connection conditions'!$I:$I,"&lt;="&amp;'Projects in a given power range'!H61,'Connection conditions'!$H:$H,"&gt;="&amp;'Projects in a given power range'!$K$6,'Connection conditions'!$H:$H,"&lt;="&amp;'Projects in a given power range'!$M$6)</f>
        <v>0</v>
      </c>
      <c r="I63" s="256">
        <f>COUNTIFS('Connection conditions'!$I:$I,"&gt;="&amp;'Projects in a given power range'!I60,'Connection conditions'!$I:$I,"&lt;="&amp;'Projects in a given power range'!I61,'Connection conditions'!$H:$H,"&gt;="&amp;'Projects in a given power range'!$K$6,'Connection conditions'!$H:$H,"&lt;="&amp;'Projects in a given power range'!$M$6)</f>
        <v>0</v>
      </c>
      <c r="J63" s="256">
        <f>COUNTIFS('Connection conditions'!$I:$I,"&gt;="&amp;'Projects in a given power range'!J60,'Connection conditions'!$I:$I,"&lt;="&amp;'Projects in a given power range'!J61,'Connection conditions'!$H:$H,"&gt;="&amp;'Projects in a given power range'!$K$6,'Connection conditions'!$H:$H,"&lt;="&amp;'Projects in a given power range'!$M$6)</f>
        <v>0</v>
      </c>
      <c r="K63" s="256">
        <f>COUNTIFS('Connection conditions'!$I:$I,"&gt;="&amp;'Projects in a given power range'!K60,'Connection conditions'!$I:$I,"&lt;="&amp;'Projects in a given power range'!K61,'Connection conditions'!$H:$H,"&gt;="&amp;'Projects in a given power range'!$K$6,'Connection conditions'!$H:$H,"&lt;="&amp;'Projects in a given power range'!$M$6)</f>
        <v>0</v>
      </c>
      <c r="L63" s="256">
        <f>COUNTIFS('Connection conditions'!$I:$I,"&gt;="&amp;'Projects in a given power range'!L60,'Connection conditions'!$I:$I,"&lt;="&amp;'Projects in a given power range'!L61,'Connection conditions'!$H:$H,"&gt;="&amp;'Projects in a given power range'!$K$6,'Connection conditions'!$H:$H,"&lt;="&amp;'Projects in a given power range'!$M$6)</f>
        <v>0</v>
      </c>
      <c r="M63" s="256">
        <f>COUNTIFS('Connection conditions'!$I:$I,"&gt;="&amp;'Projects in a given power range'!M60,'Connection conditions'!$I:$I,"&lt;="&amp;'Projects in a given power range'!M61,'Connection conditions'!$H:$H,"&gt;="&amp;'Projects in a given power range'!$K$6,'Connection conditions'!$H:$H,"&lt;="&amp;'Projects in a given power range'!$M$6)</f>
        <v>0</v>
      </c>
      <c r="N63" s="256">
        <f>COUNTIFS('Connection conditions'!$I:$I,"&gt;="&amp;'Projects in a given power range'!N60,'Connection conditions'!$I:$I,"&lt;="&amp;'Projects in a given power range'!N61,'Connection conditions'!$H:$H,"&gt;="&amp;'Projects in a given power range'!$K$6,'Connection conditions'!$H:$H,"&lt;="&amp;'Projects in a given power range'!$M$6)</f>
        <v>0</v>
      </c>
      <c r="O63" s="256">
        <f>COUNTIFS('Connection conditions'!$I:$I,"&gt;="&amp;'Projects in a given power range'!O60,'Connection conditions'!$I:$I,"&lt;="&amp;'Projects in a given power range'!O61,'Connection conditions'!$H:$H,"&gt;="&amp;'Projects in a given power range'!$K$6,'Connection conditions'!$H:$H,"&lt;="&amp;'Projects in a given power range'!$M$6)</f>
        <v>0</v>
      </c>
      <c r="P63" s="256">
        <f>COUNTIFS('Connection conditions'!$I:$I,"&gt;="&amp;'Projects in a given power range'!P60,'Connection conditions'!$I:$I,"&lt;="&amp;'Projects in a given power range'!P61,'Connection conditions'!$H:$H,"&gt;="&amp;'Projects in a given power range'!$K$6,'Connection conditions'!$H:$H,"&lt;="&amp;'Projects in a given power range'!$M$6)</f>
        <v>0</v>
      </c>
      <c r="Q63" s="256">
        <f>COUNTIFS('Connection conditions'!$I:$I,"&gt;="&amp;'Projects in a given power range'!Q60,'Connection conditions'!$I:$I,"&lt;="&amp;'Projects in a given power range'!Q61,'Connection conditions'!$H:$H,"&gt;="&amp;'Projects in a given power range'!$K$6,'Connection conditions'!$H:$H,"&lt;="&amp;'Projects in a given power range'!$M$6)</f>
        <v>0</v>
      </c>
      <c r="R63" s="33"/>
      <c r="S63" s="33"/>
      <c r="T63" s="71"/>
      <c r="U63" s="165"/>
      <c r="V63" s="59"/>
      <c r="W63" s="59"/>
      <c r="X63" s="58"/>
      <c r="Y63" s="58"/>
      <c r="AD63" s="56"/>
    </row>
    <row r="64" spans="1:30" s="19" customFormat="1" ht="16.5" thickBot="1" x14ac:dyDescent="0.3">
      <c r="A64" s="142"/>
      <c r="B64" s="8"/>
      <c r="C64" s="1"/>
      <c r="D64" s="1"/>
      <c r="E64" s="20" t="s">
        <v>134</v>
      </c>
      <c r="F64" s="257">
        <f>SUMIFS('Connection conditions'!$H:$H,'Connection conditions'!$I:$I,"&gt;="&amp;'Projects in a given power range'!F60,'Connection conditions'!$I:$I,"&lt;="&amp;'Projects in a given power range'!F61,'Connection conditions'!$H:$H,"&gt;="&amp;'Projects in a given power range'!$K$6,'Connection conditions'!$H:$H,"&lt;="&amp;'Projects in a given power range'!$M$6)/1000</f>
        <v>0</v>
      </c>
      <c r="G64" s="257">
        <f>SUMIFS('Connection conditions'!$H:$H,'Connection conditions'!$I:$I,"&gt;="&amp;'Projects in a given power range'!G60,'Connection conditions'!$I:$I,"&lt;="&amp;'Projects in a given power range'!G61,'Connection conditions'!$H:$H,"&gt;="&amp;'Projects in a given power range'!$K$6,'Connection conditions'!$H:$H,"&lt;="&amp;'Projects in a given power range'!$M$6)/1000</f>
        <v>0</v>
      </c>
      <c r="H64" s="257">
        <f>SUMIFS('Connection conditions'!$H:$H,'Connection conditions'!$I:$I,"&gt;="&amp;'Projects in a given power range'!H60,'Connection conditions'!$I:$I,"&lt;="&amp;'Projects in a given power range'!H61,'Connection conditions'!$H:$H,"&gt;="&amp;'Projects in a given power range'!$K$6,'Connection conditions'!$H:$H,"&lt;="&amp;'Projects in a given power range'!$M$6)/1000</f>
        <v>0</v>
      </c>
      <c r="I64" s="257">
        <f>SUMIFS('Connection conditions'!$H:$H,'Connection conditions'!$I:$I,"&gt;="&amp;'Projects in a given power range'!I60,'Connection conditions'!$I:$I,"&lt;="&amp;'Projects in a given power range'!I61,'Connection conditions'!$H:$H,"&gt;="&amp;'Projects in a given power range'!$K$6,'Connection conditions'!$H:$H,"&lt;="&amp;'Projects in a given power range'!$M$6)/1000</f>
        <v>0</v>
      </c>
      <c r="J64" s="257">
        <f>SUMIFS('Connection conditions'!$H:$H,'Connection conditions'!$I:$I,"&gt;="&amp;'Projects in a given power range'!J60,'Connection conditions'!$I:$I,"&lt;="&amp;'Projects in a given power range'!J61,'Connection conditions'!$H:$H,"&gt;="&amp;'Projects in a given power range'!$K$6,'Connection conditions'!$H:$H,"&lt;="&amp;'Projects in a given power range'!$M$6)/1000</f>
        <v>0</v>
      </c>
      <c r="K64" s="257">
        <f>SUMIFS('Connection conditions'!$H:$H,'Connection conditions'!$I:$I,"&gt;="&amp;'Projects in a given power range'!K60,'Connection conditions'!$I:$I,"&lt;="&amp;'Projects in a given power range'!K61,'Connection conditions'!$H:$H,"&gt;="&amp;'Projects in a given power range'!$K$6,'Connection conditions'!$H:$H,"&lt;="&amp;'Projects in a given power range'!$M$6)/1000</f>
        <v>0</v>
      </c>
      <c r="L64" s="257">
        <f>SUMIFS('Connection conditions'!$H:$H,'Connection conditions'!$I:$I,"&gt;="&amp;'Projects in a given power range'!L60,'Connection conditions'!$I:$I,"&lt;="&amp;'Projects in a given power range'!L61,'Connection conditions'!$H:$H,"&gt;="&amp;'Projects in a given power range'!$K$6,'Connection conditions'!$H:$H,"&lt;="&amp;'Projects in a given power range'!$M$6)/1000</f>
        <v>0</v>
      </c>
      <c r="M64" s="257">
        <f>SUMIFS('Connection conditions'!$H:$H,'Connection conditions'!$I:$I,"&gt;="&amp;'Projects in a given power range'!M60,'Connection conditions'!$I:$I,"&lt;="&amp;'Projects in a given power range'!M61,'Connection conditions'!$H:$H,"&gt;="&amp;'Projects in a given power range'!$K$6,'Connection conditions'!$H:$H,"&lt;="&amp;'Projects in a given power range'!$M$6)/1000</f>
        <v>0</v>
      </c>
      <c r="N64" s="257">
        <f>SUMIFS('Connection conditions'!$H:$H,'Connection conditions'!$I:$I,"&gt;="&amp;'Projects in a given power range'!N60,'Connection conditions'!$I:$I,"&lt;="&amp;'Projects in a given power range'!N61,'Connection conditions'!$H:$H,"&gt;="&amp;'Projects in a given power range'!$K$6,'Connection conditions'!$H:$H,"&lt;="&amp;'Projects in a given power range'!$M$6)/1000</f>
        <v>0</v>
      </c>
      <c r="O64" s="257">
        <f>SUMIFS('Connection conditions'!$H:$H,'Connection conditions'!$I:$I,"&gt;="&amp;'Projects in a given power range'!O60,'Connection conditions'!$I:$I,"&lt;="&amp;'Projects in a given power range'!O61,'Connection conditions'!$H:$H,"&gt;="&amp;'Projects in a given power range'!$K$6,'Connection conditions'!$H:$H,"&lt;="&amp;'Projects in a given power range'!$M$6)/1000</f>
        <v>0</v>
      </c>
      <c r="P64" s="257">
        <f>SUMIFS('Connection conditions'!$H:$H,'Connection conditions'!$I:$I,"&gt;="&amp;'Projects in a given power range'!P60,'Connection conditions'!$I:$I,"&lt;="&amp;'Projects in a given power range'!P61,'Connection conditions'!$H:$H,"&gt;="&amp;'Projects in a given power range'!$K$6,'Connection conditions'!$H:$H,"&lt;="&amp;'Projects in a given power range'!$M$6)/1000</f>
        <v>0</v>
      </c>
      <c r="Q64" s="257">
        <f>SUMIFS('Connection conditions'!$H:$H,'Connection conditions'!$I:$I,"&gt;="&amp;'Projects in a given power range'!Q60,'Connection conditions'!$I:$I,"&lt;="&amp;'Projects in a given power range'!Q61,'Connection conditions'!$H:$H,"&gt;="&amp;'Projects in a given power range'!$K$6,'Connection conditions'!$H:$H,"&lt;="&amp;'Projects in a given power range'!$M$6)/1000</f>
        <v>0</v>
      </c>
      <c r="R64" s="33"/>
      <c r="S64" s="33"/>
      <c r="T64" s="71"/>
      <c r="U64" s="165"/>
      <c r="V64" s="59"/>
      <c r="W64" s="59"/>
      <c r="X64" s="58"/>
      <c r="Y64" s="58"/>
      <c r="AD64" s="56"/>
    </row>
    <row r="65" spans="1:30" s="60" customFormat="1" x14ac:dyDescent="0.25">
      <c r="A65" s="226"/>
      <c r="B65" s="216"/>
      <c r="C65" s="14"/>
      <c r="D65" s="14"/>
      <c r="E65" s="14"/>
      <c r="F65" s="31"/>
      <c r="G65" s="31"/>
      <c r="H65" s="31"/>
      <c r="I65" s="31"/>
      <c r="J65" s="31"/>
      <c r="K65" s="31"/>
      <c r="L65" s="31"/>
      <c r="M65" s="31"/>
      <c r="N65" s="31"/>
      <c r="O65" s="31"/>
      <c r="P65" s="31"/>
      <c r="Q65" s="31"/>
      <c r="R65" s="227"/>
      <c r="S65" s="227"/>
      <c r="T65" s="231"/>
      <c r="U65" s="232"/>
      <c r="V65" s="233"/>
      <c r="W65" s="233"/>
      <c r="AD65" s="230"/>
    </row>
    <row r="66" spans="1:30" s="60" customFormat="1" x14ac:dyDescent="0.25">
      <c r="A66" s="226"/>
      <c r="B66" s="216"/>
      <c r="C66" s="14"/>
      <c r="D66" s="14"/>
      <c r="E66" s="14"/>
      <c r="F66" s="31">
        <v>44287</v>
      </c>
      <c r="G66" s="31">
        <v>44317</v>
      </c>
      <c r="H66" s="31">
        <v>44348</v>
      </c>
      <c r="I66" s="31">
        <v>44378</v>
      </c>
      <c r="J66" s="31">
        <v>44409</v>
      </c>
      <c r="K66" s="31">
        <v>44440</v>
      </c>
      <c r="L66" s="31">
        <v>44470</v>
      </c>
      <c r="M66" s="31">
        <v>44501</v>
      </c>
      <c r="N66" s="31">
        <v>44166</v>
      </c>
      <c r="O66" s="31">
        <v>44562</v>
      </c>
      <c r="P66" s="31">
        <v>44593</v>
      </c>
      <c r="Q66" s="31">
        <v>44621</v>
      </c>
      <c r="R66" s="227"/>
      <c r="S66" s="227"/>
      <c r="T66" s="231"/>
      <c r="U66" s="232"/>
      <c r="V66" s="233"/>
      <c r="W66" s="233"/>
      <c r="AD66" s="230"/>
    </row>
    <row r="67" spans="1:30" s="60" customFormat="1" x14ac:dyDescent="0.25">
      <c r="A67" s="226"/>
      <c r="B67" s="216"/>
      <c r="C67" s="14"/>
      <c r="D67" s="14"/>
      <c r="E67" s="14"/>
      <c r="F67" s="153">
        <v>44316</v>
      </c>
      <c r="G67" s="31">
        <v>44347</v>
      </c>
      <c r="H67" s="153">
        <v>44377</v>
      </c>
      <c r="I67" s="31">
        <v>44408</v>
      </c>
      <c r="J67" s="153">
        <v>44439</v>
      </c>
      <c r="K67" s="31">
        <v>44469</v>
      </c>
      <c r="L67" s="153">
        <v>44500</v>
      </c>
      <c r="M67" s="31">
        <v>44530</v>
      </c>
      <c r="N67" s="31">
        <v>44196</v>
      </c>
      <c r="O67" s="31">
        <v>44592</v>
      </c>
      <c r="P67" s="31">
        <v>44620</v>
      </c>
      <c r="Q67" s="31">
        <v>44651</v>
      </c>
      <c r="R67" s="227"/>
      <c r="S67" s="227"/>
      <c r="T67" s="231"/>
      <c r="U67" s="232"/>
      <c r="V67" s="233"/>
      <c r="W67" s="233"/>
      <c r="AD67" s="230"/>
    </row>
    <row r="68" spans="1:30" s="19" customFormat="1" ht="21.75" thickBot="1" x14ac:dyDescent="0.3">
      <c r="A68" s="142"/>
      <c r="B68" s="8"/>
      <c r="C68" s="1"/>
      <c r="D68" s="1"/>
      <c r="E68" s="181">
        <v>2021</v>
      </c>
      <c r="F68" s="131" t="s">
        <v>139</v>
      </c>
      <c r="G68" s="131" t="s">
        <v>140</v>
      </c>
      <c r="H68" s="131" t="s">
        <v>141</v>
      </c>
      <c r="I68" s="131" t="s">
        <v>142</v>
      </c>
      <c r="J68" s="131" t="s">
        <v>143</v>
      </c>
      <c r="K68" s="131" t="s">
        <v>144</v>
      </c>
      <c r="L68" s="131" t="s">
        <v>145</v>
      </c>
      <c r="M68" s="131" t="s">
        <v>146</v>
      </c>
      <c r="N68" s="131" t="s">
        <v>147</v>
      </c>
      <c r="O68" s="131" t="s">
        <v>148</v>
      </c>
      <c r="P68" s="131" t="s">
        <v>149</v>
      </c>
      <c r="Q68" s="131" t="s">
        <v>150</v>
      </c>
      <c r="R68" s="33"/>
      <c r="S68" s="33"/>
      <c r="T68" s="71"/>
      <c r="U68" s="165"/>
      <c r="V68" s="59"/>
      <c r="W68" s="59"/>
      <c r="X68" s="58"/>
      <c r="Y68" s="58"/>
      <c r="AD68" s="56"/>
    </row>
    <row r="69" spans="1:30" s="19" customFormat="1" ht="48" thickTop="1" x14ac:dyDescent="0.25">
      <c r="A69" s="142"/>
      <c r="B69" s="8"/>
      <c r="C69" s="1"/>
      <c r="D69" s="1"/>
      <c r="E69" s="171" t="s">
        <v>151</v>
      </c>
      <c r="F69" s="256">
        <f>COUNTIFS('Connection conditions'!$I:$I,"&gt;="&amp;'Projects in a given power range'!F66,'Connection conditions'!$I:$I,"&lt;="&amp;'Projects in a given power range'!F67,'Connection conditions'!$H:$H,"&gt;="&amp;'Projects in a given power range'!$K$6,'Connection conditions'!$H:$H,"&lt;="&amp;'Projects in a given power range'!$M$6)</f>
        <v>0</v>
      </c>
      <c r="G69" s="256">
        <f>COUNTIFS('Connection conditions'!$I:$I,"&gt;="&amp;'Projects in a given power range'!G66,'Connection conditions'!$I:$I,"&lt;="&amp;'Projects in a given power range'!G67,'Connection conditions'!$H:$H,"&gt;="&amp;'Projects in a given power range'!$K$6,'Connection conditions'!$H:$H,"&lt;="&amp;'Projects in a given power range'!$M$6)</f>
        <v>0</v>
      </c>
      <c r="H69" s="256">
        <f>COUNTIFS('Connection conditions'!$I:$I,"&gt;="&amp;'Projects in a given power range'!H66,'Connection conditions'!$I:$I,"&lt;="&amp;'Projects in a given power range'!H67,'Connection conditions'!$H:$H,"&gt;="&amp;'Projects in a given power range'!$K$6,'Connection conditions'!$H:$H,"&lt;="&amp;'Projects in a given power range'!$M$6)</f>
        <v>0</v>
      </c>
      <c r="I69" s="256">
        <f>COUNTIFS('Connection conditions'!$I:$I,"&gt;="&amp;'Projects in a given power range'!I66,'Connection conditions'!$I:$I,"&lt;="&amp;'Projects in a given power range'!I67,'Connection conditions'!$H:$H,"&gt;="&amp;'Projects in a given power range'!$K$6,'Connection conditions'!$H:$H,"&lt;="&amp;'Projects in a given power range'!$M$6)</f>
        <v>0</v>
      </c>
      <c r="J69" s="256">
        <f>COUNTIFS('Connection conditions'!$I:$I,"&gt;="&amp;'Projects in a given power range'!J66,'Connection conditions'!$I:$I,"&lt;="&amp;'Projects in a given power range'!J67,'Connection conditions'!$H:$H,"&gt;="&amp;'Projects in a given power range'!$K$6,'Connection conditions'!$H:$H,"&lt;="&amp;'Projects in a given power range'!$M$6)</f>
        <v>0</v>
      </c>
      <c r="K69" s="256">
        <f>COUNTIFS('Connection conditions'!$I:$I,"&gt;="&amp;'Projects in a given power range'!K66,'Connection conditions'!$I:$I,"&lt;="&amp;'Projects in a given power range'!K67,'Connection conditions'!$H:$H,"&gt;="&amp;'Projects in a given power range'!$K$6,'Connection conditions'!$H:$H,"&lt;="&amp;'Projects in a given power range'!$M$6)</f>
        <v>0</v>
      </c>
      <c r="L69" s="256">
        <f>COUNTIFS('Connection conditions'!$I:$I,"&gt;="&amp;'Projects in a given power range'!L66,'Connection conditions'!$I:$I,"&lt;="&amp;'Projects in a given power range'!L67,'Connection conditions'!$H:$H,"&gt;="&amp;'Projects in a given power range'!$K$6,'Connection conditions'!$H:$H,"&lt;="&amp;'Projects in a given power range'!$M$6)</f>
        <v>0</v>
      </c>
      <c r="M69" s="256">
        <f>COUNTIFS('Connection conditions'!$I:$I,"&gt;="&amp;'Projects in a given power range'!M66,'Connection conditions'!$I:$I,"&lt;="&amp;'Projects in a given power range'!M67,'Connection conditions'!$H:$H,"&gt;="&amp;'Projects in a given power range'!$K$6,'Connection conditions'!$H:$H,"&lt;="&amp;'Projects in a given power range'!$M$6)</f>
        <v>0</v>
      </c>
      <c r="N69" s="256">
        <f>COUNTIFS('Connection conditions'!$I:$I,"&gt;="&amp;'Projects in a given power range'!N66,'Connection conditions'!$I:$I,"&lt;="&amp;'Projects in a given power range'!N67,'Connection conditions'!$H:$H,"&gt;="&amp;'Projects in a given power range'!$K$6,'Connection conditions'!$H:$H,"&lt;="&amp;'Projects in a given power range'!$M$6)</f>
        <v>0</v>
      </c>
      <c r="O69" s="256">
        <f>COUNTIFS('Connection conditions'!$I:$I,"&gt;="&amp;'Projects in a given power range'!O66,'Connection conditions'!$I:$I,"&lt;="&amp;'Projects in a given power range'!O67,'Connection conditions'!$H:$H,"&gt;="&amp;'Projects in a given power range'!$K$6,'Connection conditions'!$H:$H,"&lt;="&amp;'Projects in a given power range'!$M$6)</f>
        <v>0</v>
      </c>
      <c r="P69" s="256">
        <f>COUNTIFS('Connection conditions'!$I:$I,"&gt;="&amp;'Projects in a given power range'!P66,'Connection conditions'!$I:$I,"&lt;="&amp;'Projects in a given power range'!P67,'Connection conditions'!$H:$H,"&gt;="&amp;'Projects in a given power range'!$K$6,'Connection conditions'!$H:$H,"&lt;="&amp;'Projects in a given power range'!$M$6)</f>
        <v>0</v>
      </c>
      <c r="Q69" s="256">
        <f>COUNTIFS('Connection conditions'!$I:$I,"&gt;="&amp;'Projects in a given power range'!Q66,'Connection conditions'!$I:$I,"&lt;="&amp;'Projects in a given power range'!Q67,'Connection conditions'!$H:$H,"&gt;="&amp;'Projects in a given power range'!$K$6,'Connection conditions'!$H:$H,"&lt;="&amp;'Projects in a given power range'!$M$6)</f>
        <v>0</v>
      </c>
      <c r="R69" s="33"/>
      <c r="S69" s="33"/>
      <c r="T69" s="71"/>
      <c r="U69" s="165"/>
      <c r="V69" s="59"/>
      <c r="W69" s="59"/>
      <c r="X69" s="58"/>
      <c r="Y69" s="58"/>
      <c r="AD69" s="56"/>
    </row>
    <row r="70" spans="1:30" s="19" customFormat="1" ht="16.5" thickBot="1" x14ac:dyDescent="0.3">
      <c r="A70" s="142"/>
      <c r="B70" s="8"/>
      <c r="C70" s="1"/>
      <c r="D70" s="1"/>
      <c r="E70" s="20" t="s">
        <v>134</v>
      </c>
      <c r="F70" s="257">
        <f>SUMIFS('Connection conditions'!$H:$H,'Connection conditions'!$I:$I,"&gt;="&amp;'Projects in a given power range'!F66,'Connection conditions'!$I:$I,"&lt;="&amp;'Projects in a given power range'!F67,'Connection conditions'!$H:$H,"&gt;="&amp;'Projects in a given power range'!$K$6,'Connection conditions'!$H:$H,"&lt;="&amp;'Projects in a given power range'!$M$6)/1000</f>
        <v>0</v>
      </c>
      <c r="G70" s="257">
        <f>SUMIFS('Connection conditions'!$H:$H,'Connection conditions'!$I:$I,"&gt;="&amp;'Projects in a given power range'!G66,'Connection conditions'!$I:$I,"&lt;="&amp;'Projects in a given power range'!G67,'Connection conditions'!$H:$H,"&gt;="&amp;'Projects in a given power range'!$K$6,'Connection conditions'!$H:$H,"&lt;="&amp;'Projects in a given power range'!$M$6)/1000</f>
        <v>0</v>
      </c>
      <c r="H70" s="257">
        <f>SUMIFS('Connection conditions'!$H:$H,'Connection conditions'!$I:$I,"&gt;="&amp;'Projects in a given power range'!H66,'Connection conditions'!$I:$I,"&lt;="&amp;'Projects in a given power range'!H67,'Connection conditions'!$H:$H,"&gt;="&amp;'Projects in a given power range'!$K$6,'Connection conditions'!$H:$H,"&lt;="&amp;'Projects in a given power range'!$M$6)/1000</f>
        <v>0</v>
      </c>
      <c r="I70" s="257">
        <f>SUMIFS('Connection conditions'!$H:$H,'Connection conditions'!$I:$I,"&gt;="&amp;'Projects in a given power range'!I66,'Connection conditions'!$I:$I,"&lt;="&amp;'Projects in a given power range'!I67,'Connection conditions'!$H:$H,"&gt;="&amp;'Projects in a given power range'!$K$6,'Connection conditions'!$H:$H,"&lt;="&amp;'Projects in a given power range'!$M$6)/1000</f>
        <v>0</v>
      </c>
      <c r="J70" s="257">
        <f>SUMIFS('Connection conditions'!$H:$H,'Connection conditions'!$I:$I,"&gt;="&amp;'Projects in a given power range'!J66,'Connection conditions'!$I:$I,"&lt;="&amp;'Projects in a given power range'!J67,'Connection conditions'!$H:$H,"&gt;="&amp;'Projects in a given power range'!$K$6,'Connection conditions'!$H:$H,"&lt;="&amp;'Projects in a given power range'!$M$6)/1000</f>
        <v>0</v>
      </c>
      <c r="K70" s="257">
        <f>SUMIFS('Connection conditions'!$H:$H,'Connection conditions'!$I:$I,"&gt;="&amp;'Projects in a given power range'!K66,'Connection conditions'!$I:$I,"&lt;="&amp;'Projects in a given power range'!K67,'Connection conditions'!$H:$H,"&gt;="&amp;'Projects in a given power range'!$K$6,'Connection conditions'!$H:$H,"&lt;="&amp;'Projects in a given power range'!$M$6)/1000</f>
        <v>0</v>
      </c>
      <c r="L70" s="257">
        <f>SUMIFS('Connection conditions'!$H:$H,'Connection conditions'!$I:$I,"&gt;="&amp;'Projects in a given power range'!L66,'Connection conditions'!$I:$I,"&lt;="&amp;'Projects in a given power range'!L67,'Connection conditions'!$H:$H,"&gt;="&amp;'Projects in a given power range'!$K$6,'Connection conditions'!$H:$H,"&lt;="&amp;'Projects in a given power range'!$M$6)/1000</f>
        <v>0</v>
      </c>
      <c r="M70" s="257">
        <f>SUMIFS('Connection conditions'!$H:$H,'Connection conditions'!$I:$I,"&gt;="&amp;'Projects in a given power range'!M66,'Connection conditions'!$I:$I,"&lt;="&amp;'Projects in a given power range'!M67,'Connection conditions'!$H:$H,"&gt;="&amp;'Projects in a given power range'!$K$6,'Connection conditions'!$H:$H,"&lt;="&amp;'Projects in a given power range'!$M$6)/1000</f>
        <v>0</v>
      </c>
      <c r="N70" s="257">
        <f>SUMIFS('Connection conditions'!$H:$H,'Connection conditions'!$I:$I,"&gt;="&amp;'Projects in a given power range'!N66,'Connection conditions'!$I:$I,"&lt;="&amp;'Projects in a given power range'!N67,'Connection conditions'!$H:$H,"&gt;="&amp;'Projects in a given power range'!$K$6,'Connection conditions'!$H:$H,"&lt;="&amp;'Projects in a given power range'!$M$6)/1000</f>
        <v>0</v>
      </c>
      <c r="O70" s="257">
        <f>SUMIFS('Connection conditions'!$H:$H,'Connection conditions'!$I:$I,"&gt;="&amp;'Projects in a given power range'!O66,'Connection conditions'!$I:$I,"&lt;="&amp;'Projects in a given power range'!O67,'Connection conditions'!$H:$H,"&gt;="&amp;'Projects in a given power range'!$K$6,'Connection conditions'!$H:$H,"&lt;="&amp;'Projects in a given power range'!$M$6)/1000</f>
        <v>0</v>
      </c>
      <c r="P70" s="257">
        <f>SUMIFS('Connection conditions'!$H:$H,'Connection conditions'!$I:$I,"&gt;="&amp;'Projects in a given power range'!P66,'Connection conditions'!$I:$I,"&lt;="&amp;'Projects in a given power range'!P67,'Connection conditions'!$H:$H,"&gt;="&amp;'Projects in a given power range'!$K$6,'Connection conditions'!$H:$H,"&lt;="&amp;'Projects in a given power range'!$M$6)/1000</f>
        <v>0</v>
      </c>
      <c r="Q70" s="257">
        <f>SUMIFS('Connection conditions'!$H:$H,'Connection conditions'!$I:$I,"&gt;="&amp;'Projects in a given power range'!Q66,'Connection conditions'!$I:$I,"&lt;="&amp;'Projects in a given power range'!Q67,'Connection conditions'!$H:$H,"&gt;="&amp;'Projects in a given power range'!$K$6,'Connection conditions'!$H:$H,"&lt;="&amp;'Projects in a given power range'!$M$6)/1000</f>
        <v>0</v>
      </c>
      <c r="R70" s="33"/>
      <c r="S70" s="33"/>
      <c r="T70" s="71"/>
      <c r="U70" s="165"/>
      <c r="V70" s="59"/>
      <c r="W70" s="59"/>
      <c r="X70" s="58"/>
      <c r="Y70" s="58"/>
      <c r="AD70" s="56"/>
    </row>
    <row r="71" spans="1:30" s="19" customFormat="1" x14ac:dyDescent="0.25">
      <c r="A71" s="142"/>
      <c r="B71" s="8"/>
      <c r="C71" s="1"/>
      <c r="D71" s="1"/>
      <c r="E71" s="1"/>
      <c r="F71" s="223"/>
      <c r="G71" s="223"/>
      <c r="H71" s="223"/>
      <c r="I71" s="225"/>
      <c r="J71" s="225"/>
      <c r="K71" s="225"/>
      <c r="L71" s="225"/>
      <c r="M71" s="225"/>
      <c r="N71" s="225"/>
      <c r="O71" s="225"/>
      <c r="P71" s="225"/>
      <c r="Q71" s="225"/>
      <c r="R71" s="33"/>
      <c r="S71" s="33"/>
      <c r="T71" s="71"/>
      <c r="U71" s="165"/>
      <c r="V71" s="59"/>
      <c r="W71" s="59"/>
      <c r="X71" s="58"/>
      <c r="Y71" s="58"/>
      <c r="AD71" s="56"/>
    </row>
    <row r="72" spans="1:30" s="60" customFormat="1" x14ac:dyDescent="0.25">
      <c r="A72" s="226"/>
      <c r="B72" s="216"/>
      <c r="C72" s="14"/>
      <c r="D72" s="14"/>
      <c r="E72" s="14"/>
      <c r="F72" s="31">
        <v>44652</v>
      </c>
      <c r="G72" s="31">
        <v>44682</v>
      </c>
      <c r="H72" s="31">
        <v>44713</v>
      </c>
      <c r="I72" s="31">
        <v>44743</v>
      </c>
      <c r="J72" s="31">
        <v>44774</v>
      </c>
      <c r="K72" s="31">
        <v>44805</v>
      </c>
      <c r="L72" s="31">
        <v>44835</v>
      </c>
      <c r="M72" s="31">
        <v>44866</v>
      </c>
      <c r="N72" s="31">
        <v>44896</v>
      </c>
      <c r="O72" s="31">
        <v>44927</v>
      </c>
      <c r="P72" s="31">
        <v>44958</v>
      </c>
      <c r="Q72" s="31">
        <v>44986</v>
      </c>
      <c r="R72" s="227"/>
      <c r="S72" s="227"/>
      <c r="T72" s="231"/>
      <c r="U72" s="232"/>
      <c r="V72" s="233"/>
      <c r="W72" s="233"/>
      <c r="AD72" s="230"/>
    </row>
    <row r="73" spans="1:30" s="60" customFormat="1" x14ac:dyDescent="0.25">
      <c r="A73" s="226"/>
      <c r="B73" s="216"/>
      <c r="C73" s="14"/>
      <c r="D73" s="14"/>
      <c r="E73" s="14"/>
      <c r="F73" s="31">
        <v>44681</v>
      </c>
      <c r="G73" s="31">
        <v>44712</v>
      </c>
      <c r="H73" s="31">
        <v>44742</v>
      </c>
      <c r="I73" s="31">
        <v>44773</v>
      </c>
      <c r="J73" s="31">
        <v>44804</v>
      </c>
      <c r="K73" s="31">
        <v>44834</v>
      </c>
      <c r="L73" s="31">
        <v>44865</v>
      </c>
      <c r="M73" s="31">
        <v>44895</v>
      </c>
      <c r="N73" s="31">
        <v>44926</v>
      </c>
      <c r="O73" s="31">
        <v>44957</v>
      </c>
      <c r="P73" s="31">
        <v>44985</v>
      </c>
      <c r="Q73" s="31">
        <v>45016</v>
      </c>
      <c r="R73" s="227"/>
      <c r="S73" s="227"/>
      <c r="T73" s="231"/>
      <c r="U73" s="232"/>
      <c r="V73" s="233"/>
      <c r="W73" s="233"/>
      <c r="AD73" s="230"/>
    </row>
    <row r="74" spans="1:30" s="19" customFormat="1" ht="21.75" thickBot="1" x14ac:dyDescent="0.3">
      <c r="A74" s="142"/>
      <c r="B74" s="8"/>
      <c r="C74" s="1"/>
      <c r="D74" s="1"/>
      <c r="E74" s="181">
        <v>2022</v>
      </c>
      <c r="F74" s="131" t="s">
        <v>139</v>
      </c>
      <c r="G74" s="131" t="s">
        <v>140</v>
      </c>
      <c r="H74" s="131" t="s">
        <v>141</v>
      </c>
      <c r="I74" s="131" t="s">
        <v>142</v>
      </c>
      <c r="J74" s="131" t="s">
        <v>143</v>
      </c>
      <c r="K74" s="131" t="s">
        <v>144</v>
      </c>
      <c r="L74" s="131" t="s">
        <v>145</v>
      </c>
      <c r="M74" s="131" t="s">
        <v>146</v>
      </c>
      <c r="N74" s="131" t="s">
        <v>147</v>
      </c>
      <c r="O74" s="131" t="s">
        <v>148</v>
      </c>
      <c r="P74" s="131" t="s">
        <v>149</v>
      </c>
      <c r="Q74" s="131" t="s">
        <v>150</v>
      </c>
      <c r="R74" s="33"/>
      <c r="S74" s="33"/>
      <c r="T74" s="71"/>
      <c r="U74" s="165"/>
      <c r="V74" s="59"/>
      <c r="W74" s="59"/>
      <c r="X74" s="58"/>
      <c r="Y74" s="58"/>
      <c r="AD74" s="56"/>
    </row>
    <row r="75" spans="1:30" s="19" customFormat="1" ht="48" thickTop="1" x14ac:dyDescent="0.25">
      <c r="A75" s="142"/>
      <c r="B75" s="8"/>
      <c r="C75" s="1"/>
      <c r="D75" s="1"/>
      <c r="E75" s="171" t="s">
        <v>151</v>
      </c>
      <c r="F75" s="256">
        <f>COUNTIFS('Connection conditions'!$I:$I,"&gt;="&amp;'Projects in a given power range'!F72,'Connection conditions'!$I:$I,"&lt;="&amp;'Projects in a given power range'!F73,'Connection conditions'!$H:$H,"&gt;="&amp;'Projects in a given power range'!$K$6,'Connection conditions'!$H:$H,"&lt;="&amp;'Projects in a given power range'!$M$6)</f>
        <v>1</v>
      </c>
      <c r="G75" s="256">
        <f>COUNTIFS('Connection conditions'!$I:$I,"&gt;="&amp;'Projects in a given power range'!G72,'Connection conditions'!$I:$I,"&lt;="&amp;'Projects in a given power range'!G73,'Connection conditions'!$H:$H,"&gt;="&amp;'Projects in a given power range'!$K$6,'Connection conditions'!$H:$H,"&lt;="&amp;'Projects in a given power range'!$M$6)</f>
        <v>0</v>
      </c>
      <c r="H75" s="256">
        <f>COUNTIFS('Connection conditions'!$I:$I,"&gt;="&amp;'Projects in a given power range'!H72,'Connection conditions'!$I:$I,"&lt;="&amp;'Projects in a given power range'!H73,'Connection conditions'!$H:$H,"&gt;="&amp;'Projects in a given power range'!$K$6,'Connection conditions'!$H:$H,"&lt;="&amp;'Projects in a given power range'!$M$6)</f>
        <v>0</v>
      </c>
      <c r="I75" s="256">
        <f>COUNTIFS('Connection conditions'!$I:$I,"&gt;="&amp;'Projects in a given power range'!I72,'Connection conditions'!$I:$I,"&lt;="&amp;'Projects in a given power range'!I73,'Connection conditions'!$H:$H,"&gt;="&amp;'Projects in a given power range'!$K$6,'Connection conditions'!$H:$H,"&lt;="&amp;'Projects in a given power range'!$M$6)</f>
        <v>0</v>
      </c>
      <c r="J75" s="256">
        <f>COUNTIFS('Connection conditions'!$I:$I,"&gt;="&amp;'Projects in a given power range'!J72,'Connection conditions'!$I:$I,"&lt;="&amp;'Projects in a given power range'!J73,'Connection conditions'!$H:$H,"&gt;="&amp;'Projects in a given power range'!$K$6,'Connection conditions'!$H:$H,"&lt;="&amp;'Projects in a given power range'!$M$6)</f>
        <v>0</v>
      </c>
      <c r="K75" s="256">
        <f>COUNTIFS('Connection conditions'!$I:$I,"&gt;="&amp;'Projects in a given power range'!K72,'Connection conditions'!$I:$I,"&lt;="&amp;'Projects in a given power range'!K73,'Connection conditions'!$H:$H,"&gt;="&amp;'Projects in a given power range'!$K$6,'Connection conditions'!$H:$H,"&lt;="&amp;'Projects in a given power range'!$M$6)</f>
        <v>0</v>
      </c>
      <c r="L75" s="256">
        <f>COUNTIFS('Connection conditions'!$I:$I,"&gt;="&amp;'Projects in a given power range'!L72,'Connection conditions'!$I:$I,"&lt;="&amp;'Projects in a given power range'!L73,'Connection conditions'!$H:$H,"&gt;="&amp;'Projects in a given power range'!$K$6,'Connection conditions'!$H:$H,"&lt;="&amp;'Projects in a given power range'!$M$6)</f>
        <v>0</v>
      </c>
      <c r="M75" s="256">
        <f>COUNTIFS('Connection conditions'!$I:$I,"&gt;="&amp;'Projects in a given power range'!M72,'Connection conditions'!$I:$I,"&lt;="&amp;'Projects in a given power range'!M73,'Connection conditions'!$H:$H,"&gt;="&amp;'Projects in a given power range'!$K$6,'Connection conditions'!$H:$H,"&lt;="&amp;'Projects in a given power range'!$M$6)</f>
        <v>0</v>
      </c>
      <c r="N75" s="256">
        <f>COUNTIFS('Connection conditions'!$I:$I,"&gt;="&amp;'Projects in a given power range'!N72,'Connection conditions'!$I:$I,"&lt;="&amp;'Projects in a given power range'!N73,'Connection conditions'!$H:$H,"&gt;="&amp;'Projects in a given power range'!$K$6,'Connection conditions'!$H:$H,"&lt;="&amp;'Projects in a given power range'!$M$6)</f>
        <v>0</v>
      </c>
      <c r="O75" s="256">
        <f>COUNTIFS('Connection conditions'!$I:$I,"&gt;="&amp;'Projects in a given power range'!O72,'Connection conditions'!$I:$I,"&lt;="&amp;'Projects in a given power range'!O73,'Connection conditions'!$H:$H,"&gt;="&amp;'Projects in a given power range'!$K$6,'Connection conditions'!$H:$H,"&lt;="&amp;'Projects in a given power range'!$M$6)</f>
        <v>0</v>
      </c>
      <c r="P75" s="256">
        <f>COUNTIFS('Connection conditions'!$I:$I,"&gt;="&amp;'Projects in a given power range'!P72,'Connection conditions'!$I:$I,"&lt;="&amp;'Projects in a given power range'!P73,'Connection conditions'!$H:$H,"&gt;="&amp;'Projects in a given power range'!$K$6,'Connection conditions'!$H:$H,"&lt;="&amp;'Projects in a given power range'!$M$6)</f>
        <v>0</v>
      </c>
      <c r="Q75" s="256">
        <f>COUNTIFS('Connection conditions'!$I:$I,"&gt;="&amp;'Projects in a given power range'!Q72,'Connection conditions'!$I:$I,"&lt;="&amp;'Projects in a given power range'!Q73,'Connection conditions'!$H:$H,"&gt;="&amp;'Projects in a given power range'!$K$6,'Connection conditions'!$H:$H,"&lt;="&amp;'Projects in a given power range'!$M$6)</f>
        <v>0</v>
      </c>
      <c r="R75" s="33"/>
      <c r="S75" s="33"/>
      <c r="T75" s="71"/>
      <c r="U75" s="165"/>
      <c r="V75" s="59"/>
      <c r="W75" s="59"/>
      <c r="X75" s="58"/>
      <c r="Y75" s="58"/>
      <c r="AD75" s="56"/>
    </row>
    <row r="76" spans="1:30" s="19" customFormat="1" ht="16.5" thickBot="1" x14ac:dyDescent="0.3">
      <c r="A76" s="142"/>
      <c r="B76" s="8"/>
      <c r="C76" s="1"/>
      <c r="D76" s="1"/>
      <c r="E76" s="20" t="s">
        <v>134</v>
      </c>
      <c r="F76" s="257">
        <f>SUMIFS('Connection conditions'!$H:$H,'Connection conditions'!$I:$I,"&gt;="&amp;'Projects in a given power range'!F72,'Connection conditions'!$I:$I,"&lt;="&amp;'Projects in a given power range'!F73,'Connection conditions'!$H:$H,"&gt;="&amp;'Projects in a given power range'!$K$6,'Connection conditions'!$H:$H,"&lt;="&amp;'Projects in a given power range'!$M$6)/1000</f>
        <v>0.69</v>
      </c>
      <c r="G76" s="257">
        <f>SUMIFS('Connection conditions'!$H:$H,'Connection conditions'!$I:$I,"&gt;="&amp;'Projects in a given power range'!G72,'Connection conditions'!$I:$I,"&lt;="&amp;'Projects in a given power range'!G73,'Connection conditions'!$H:$H,"&gt;="&amp;'Projects in a given power range'!$K$6,'Connection conditions'!$H:$H,"&lt;="&amp;'Projects in a given power range'!$M$6)/1000</f>
        <v>0</v>
      </c>
      <c r="H76" s="257">
        <f>SUMIFS('Connection conditions'!$H:$H,'Connection conditions'!$I:$I,"&gt;="&amp;'Projects in a given power range'!H72,'Connection conditions'!$I:$I,"&lt;="&amp;'Projects in a given power range'!H73,'Connection conditions'!$H:$H,"&gt;="&amp;'Projects in a given power range'!$K$6,'Connection conditions'!$H:$H,"&lt;="&amp;'Projects in a given power range'!$M$6)/1000</f>
        <v>0</v>
      </c>
      <c r="I76" s="257">
        <f>SUMIFS('Connection conditions'!$H:$H,'Connection conditions'!$I:$I,"&gt;="&amp;'Projects in a given power range'!I72,'Connection conditions'!$I:$I,"&lt;="&amp;'Projects in a given power range'!I73,'Connection conditions'!$H:$H,"&gt;="&amp;'Projects in a given power range'!$K$6,'Connection conditions'!$H:$H,"&lt;="&amp;'Projects in a given power range'!$M$6)/1000</f>
        <v>0</v>
      </c>
      <c r="J76" s="257">
        <f>SUMIFS('Connection conditions'!$H:$H,'Connection conditions'!$I:$I,"&gt;="&amp;'Projects in a given power range'!J72,'Connection conditions'!$I:$I,"&lt;="&amp;'Projects in a given power range'!J73,'Connection conditions'!$H:$H,"&gt;="&amp;'Projects in a given power range'!$K$6,'Connection conditions'!$H:$H,"&lt;="&amp;'Projects in a given power range'!$M$6)/1000</f>
        <v>0</v>
      </c>
      <c r="K76" s="257">
        <f>SUMIFS('Connection conditions'!$H:$H,'Connection conditions'!$I:$I,"&gt;="&amp;'Projects in a given power range'!K72,'Connection conditions'!$I:$I,"&lt;="&amp;'Projects in a given power range'!K73,'Connection conditions'!$H:$H,"&gt;="&amp;'Projects in a given power range'!$K$6,'Connection conditions'!$H:$H,"&lt;="&amp;'Projects in a given power range'!$M$6)/1000</f>
        <v>0</v>
      </c>
      <c r="L76" s="257">
        <f>SUMIFS('Connection conditions'!$H:$H,'Connection conditions'!$I:$I,"&gt;="&amp;'Projects in a given power range'!L72,'Connection conditions'!$I:$I,"&lt;="&amp;'Projects in a given power range'!L73,'Connection conditions'!$H:$H,"&gt;="&amp;'Projects in a given power range'!$K$6,'Connection conditions'!$H:$H,"&lt;="&amp;'Projects in a given power range'!$M$6)/1000</f>
        <v>0</v>
      </c>
      <c r="M76" s="257">
        <f>SUMIFS('Connection conditions'!$H:$H,'Connection conditions'!$I:$I,"&gt;="&amp;'Projects in a given power range'!M72,'Connection conditions'!$I:$I,"&lt;="&amp;'Projects in a given power range'!M73,'Connection conditions'!$H:$H,"&gt;="&amp;'Projects in a given power range'!$K$6,'Connection conditions'!$H:$H,"&lt;="&amp;'Projects in a given power range'!$M$6)/1000</f>
        <v>0</v>
      </c>
      <c r="N76" s="257">
        <f>SUMIFS('Connection conditions'!$H:$H,'Connection conditions'!$I:$I,"&gt;="&amp;'Projects in a given power range'!N72,'Connection conditions'!$I:$I,"&lt;="&amp;'Projects in a given power range'!N73,'Connection conditions'!$H:$H,"&gt;="&amp;'Projects in a given power range'!$K$6,'Connection conditions'!$H:$H,"&lt;="&amp;'Projects in a given power range'!$M$6)/1000</f>
        <v>0</v>
      </c>
      <c r="O76" s="257">
        <f>SUMIFS('Connection conditions'!$H:$H,'Connection conditions'!$I:$I,"&gt;="&amp;'Projects in a given power range'!O72,'Connection conditions'!$I:$I,"&lt;="&amp;'Projects in a given power range'!O73,'Connection conditions'!$H:$H,"&gt;="&amp;'Projects in a given power range'!$K$6,'Connection conditions'!$H:$H,"&lt;="&amp;'Projects in a given power range'!$M$6)/1000</f>
        <v>0</v>
      </c>
      <c r="P76" s="257">
        <f>SUMIFS('Connection conditions'!$H:$H,'Connection conditions'!$I:$I,"&gt;="&amp;'Projects in a given power range'!P72,'Connection conditions'!$I:$I,"&lt;="&amp;'Projects in a given power range'!P73,'Connection conditions'!$H:$H,"&gt;="&amp;'Projects in a given power range'!$K$6,'Connection conditions'!$H:$H,"&lt;="&amp;'Projects in a given power range'!$M$6)/1000</f>
        <v>0</v>
      </c>
      <c r="Q76" s="257">
        <f>SUMIFS('Connection conditions'!$H:$H,'Connection conditions'!$I:$I,"&gt;="&amp;'Projects in a given power range'!Q72,'Connection conditions'!$I:$I,"&lt;="&amp;'Projects in a given power range'!Q73,'Connection conditions'!$H:$H,"&gt;="&amp;'Projects in a given power range'!$K$6,'Connection conditions'!$H:$H,"&lt;="&amp;'Projects in a given power range'!$M$6)/1000</f>
        <v>0</v>
      </c>
      <c r="R76" s="33"/>
      <c r="S76" s="33"/>
      <c r="T76" s="71"/>
      <c r="U76" s="165"/>
      <c r="V76" s="59"/>
      <c r="W76" s="59"/>
      <c r="X76" s="58"/>
      <c r="Y76" s="58"/>
      <c r="AD76" s="56"/>
    </row>
    <row r="77" spans="1:30" s="19" customFormat="1" x14ac:dyDescent="0.25">
      <c r="A77" s="142"/>
      <c r="B77" s="8"/>
      <c r="C77" s="1"/>
      <c r="D77" s="1"/>
      <c r="E77" s="1"/>
      <c r="F77" s="1"/>
      <c r="G77" s="1"/>
      <c r="H77" s="1"/>
      <c r="I77" s="1"/>
      <c r="J77" s="1"/>
      <c r="K77" s="1"/>
      <c r="L77" s="1"/>
      <c r="M77" s="33"/>
      <c r="N77" s="33"/>
      <c r="O77" s="33"/>
      <c r="P77" s="33"/>
      <c r="Q77" s="33"/>
      <c r="R77" s="33"/>
      <c r="S77" s="33"/>
      <c r="T77" s="71"/>
      <c r="U77" s="165"/>
      <c r="V77" s="59"/>
      <c r="W77" s="59"/>
      <c r="X77" s="58"/>
      <c r="Y77" s="58"/>
      <c r="AD77" s="56"/>
    </row>
    <row r="78" spans="1:30" s="19" customFormat="1" x14ac:dyDescent="0.25">
      <c r="A78" s="142"/>
      <c r="B78" s="8"/>
      <c r="C78" s="1"/>
      <c r="D78" s="1"/>
      <c r="E78" s="1"/>
      <c r="F78" s="1"/>
      <c r="G78" s="1"/>
      <c r="H78" s="1"/>
      <c r="I78" s="1"/>
      <c r="J78" s="1"/>
      <c r="K78" s="33"/>
      <c r="L78" s="33"/>
      <c r="M78" s="33"/>
      <c r="N78" s="33"/>
      <c r="O78" s="33"/>
      <c r="P78" s="33"/>
      <c r="Q78" s="33"/>
      <c r="R78" s="33"/>
      <c r="S78" s="33"/>
      <c r="T78" s="71"/>
      <c r="U78" s="165"/>
      <c r="V78" s="59"/>
      <c r="W78" s="59"/>
      <c r="X78" s="58"/>
      <c r="Y78" s="58"/>
      <c r="AD78" s="56"/>
    </row>
    <row r="79" spans="1:30" s="19" customFormat="1" x14ac:dyDescent="0.25">
      <c r="A79" s="142"/>
      <c r="B79" s="8"/>
      <c r="C79" s="1"/>
      <c r="D79" s="1"/>
      <c r="E79" s="1"/>
      <c r="F79" s="1"/>
      <c r="G79" s="1"/>
      <c r="H79" s="1"/>
      <c r="I79" s="1"/>
      <c r="J79" s="1"/>
      <c r="K79" s="33"/>
      <c r="L79" s="33"/>
      <c r="M79" s="33"/>
      <c r="N79" s="33"/>
      <c r="O79" s="33"/>
      <c r="P79" s="33"/>
      <c r="Q79" s="33"/>
      <c r="R79" s="33"/>
      <c r="S79" s="33"/>
      <c r="T79" s="71"/>
      <c r="U79" s="165"/>
      <c r="V79" s="59"/>
      <c r="W79" s="59"/>
      <c r="X79" s="58"/>
      <c r="Y79" s="58"/>
      <c r="AD79" s="56"/>
    </row>
    <row r="80" spans="1:30" s="19" customFormat="1" x14ac:dyDescent="0.25">
      <c r="A80" s="142"/>
      <c r="B80" s="8"/>
      <c r="C80" s="1"/>
      <c r="D80" s="1"/>
      <c r="E80" s="1"/>
      <c r="F80" s="1"/>
      <c r="G80" s="1"/>
      <c r="H80" s="1"/>
      <c r="I80" s="1"/>
      <c r="J80" s="1"/>
      <c r="K80" s="33"/>
      <c r="L80" s="33"/>
      <c r="M80" s="33"/>
      <c r="N80" s="33"/>
      <c r="O80" s="33"/>
      <c r="P80" s="33"/>
      <c r="Q80" s="33"/>
      <c r="R80" s="33"/>
      <c r="S80" s="33"/>
      <c r="T80" s="71"/>
      <c r="U80" s="165"/>
      <c r="V80" s="59"/>
      <c r="W80" s="59"/>
      <c r="X80" s="58"/>
      <c r="Y80" s="58"/>
      <c r="AD80" s="56"/>
    </row>
    <row r="81" spans="1:30" s="19" customFormat="1" x14ac:dyDescent="0.25">
      <c r="A81" s="142"/>
      <c r="B81" s="8"/>
      <c r="C81" s="1"/>
      <c r="D81" s="1"/>
      <c r="E81" s="1"/>
      <c r="F81" s="1"/>
      <c r="G81" s="1"/>
      <c r="H81" s="1"/>
      <c r="I81" s="1"/>
      <c r="J81" s="1"/>
      <c r="K81" s="33"/>
      <c r="L81" s="33"/>
      <c r="M81" s="33"/>
      <c r="N81" s="33"/>
      <c r="O81" s="33"/>
      <c r="P81" s="33"/>
      <c r="Q81" s="33"/>
      <c r="R81" s="33"/>
      <c r="S81" s="33"/>
      <c r="T81" s="71"/>
      <c r="U81" s="165"/>
      <c r="V81" s="59"/>
      <c r="W81" s="59"/>
      <c r="X81" s="58"/>
      <c r="Y81" s="58"/>
      <c r="AD81" s="56"/>
    </row>
    <row r="82" spans="1:30" s="19" customFormat="1" x14ac:dyDescent="0.25">
      <c r="A82" s="142"/>
      <c r="B82" s="8"/>
      <c r="C82" s="1"/>
      <c r="D82" s="1"/>
      <c r="E82" s="1"/>
      <c r="F82" s="1"/>
      <c r="G82" s="1"/>
      <c r="H82" s="1"/>
      <c r="I82" s="1"/>
      <c r="J82" s="1"/>
      <c r="K82" s="33"/>
      <c r="L82" s="33"/>
      <c r="M82" s="33"/>
      <c r="N82" s="33"/>
      <c r="O82" s="33"/>
      <c r="P82" s="33"/>
      <c r="Q82" s="33"/>
      <c r="R82" s="33"/>
      <c r="S82" s="33"/>
      <c r="T82" s="71"/>
      <c r="U82" s="165"/>
      <c r="V82" s="59"/>
      <c r="W82" s="59"/>
      <c r="X82" s="58"/>
      <c r="Y82" s="58"/>
      <c r="AD82" s="56"/>
    </row>
    <row r="83" spans="1:30" s="19" customFormat="1" x14ac:dyDescent="0.25">
      <c r="A83" s="142"/>
      <c r="B83" s="8"/>
      <c r="C83" s="1"/>
      <c r="D83" s="1"/>
      <c r="E83" s="1"/>
      <c r="F83" s="1"/>
      <c r="G83" s="1"/>
      <c r="H83" s="1"/>
      <c r="I83" s="1"/>
      <c r="J83" s="1"/>
      <c r="K83" s="33"/>
      <c r="L83" s="33"/>
      <c r="M83" s="33"/>
      <c r="N83" s="33"/>
      <c r="O83" s="33"/>
      <c r="P83" s="33"/>
      <c r="Q83" s="33"/>
      <c r="R83" s="33"/>
      <c r="S83" s="33"/>
      <c r="T83" s="71"/>
      <c r="U83" s="165"/>
      <c r="V83" s="59"/>
      <c r="W83" s="59"/>
      <c r="X83" s="58"/>
      <c r="Y83" s="58"/>
      <c r="AD83" s="56"/>
    </row>
    <row r="84" spans="1:30" s="19" customFormat="1" x14ac:dyDescent="0.25">
      <c r="A84" s="142"/>
      <c r="B84" s="8"/>
      <c r="C84" s="1"/>
      <c r="D84" s="1"/>
      <c r="E84" s="1"/>
      <c r="F84" s="1"/>
      <c r="G84" s="1"/>
      <c r="H84" s="1"/>
      <c r="I84" s="1"/>
      <c r="J84" s="1"/>
      <c r="K84" s="33"/>
      <c r="L84" s="33"/>
      <c r="M84" s="33"/>
      <c r="N84" s="33"/>
      <c r="O84" s="33"/>
      <c r="P84" s="33"/>
      <c r="Q84" s="33"/>
      <c r="R84" s="33"/>
      <c r="S84" s="33"/>
      <c r="T84" s="71"/>
      <c r="U84" s="165"/>
      <c r="V84" s="59"/>
      <c r="W84" s="59"/>
      <c r="X84" s="58"/>
      <c r="Y84" s="58"/>
      <c r="AD84" s="56"/>
    </row>
    <row r="85" spans="1:30" s="19" customFormat="1" x14ac:dyDescent="0.25">
      <c r="A85" s="142"/>
      <c r="B85" s="8"/>
      <c r="C85" s="1"/>
      <c r="D85" s="1"/>
      <c r="E85" s="1"/>
      <c r="F85" s="1"/>
      <c r="G85" s="1"/>
      <c r="H85" s="1"/>
      <c r="I85" s="1"/>
      <c r="J85" s="1"/>
      <c r="K85" s="33"/>
      <c r="L85" s="33"/>
      <c r="M85" s="33"/>
      <c r="N85" s="33"/>
      <c r="O85" s="33"/>
      <c r="P85" s="33"/>
      <c r="Q85" s="33"/>
      <c r="R85" s="33"/>
      <c r="S85" s="33"/>
      <c r="T85" s="71"/>
      <c r="U85" s="165"/>
      <c r="V85" s="59"/>
      <c r="W85" s="59"/>
      <c r="X85" s="58"/>
      <c r="Y85" s="58"/>
      <c r="AD85" s="56"/>
    </row>
    <row r="86" spans="1:30" s="19" customFormat="1" x14ac:dyDescent="0.25">
      <c r="A86" s="142"/>
      <c r="B86" s="8"/>
      <c r="C86" s="1"/>
      <c r="D86" s="1"/>
      <c r="E86" s="1"/>
      <c r="F86" s="1"/>
      <c r="G86" s="1"/>
      <c r="H86" s="1"/>
      <c r="I86" s="1"/>
      <c r="J86" s="1"/>
      <c r="K86" s="33"/>
      <c r="L86" s="33"/>
      <c r="M86" s="33"/>
      <c r="N86" s="33"/>
      <c r="O86" s="33"/>
      <c r="P86" s="33"/>
      <c r="Q86" s="33"/>
      <c r="R86" s="33"/>
      <c r="S86" s="33"/>
      <c r="T86" s="71"/>
      <c r="U86" s="165"/>
      <c r="V86" s="59"/>
      <c r="W86" s="59"/>
      <c r="X86" s="58"/>
      <c r="Y86" s="58"/>
      <c r="AD86" s="56"/>
    </row>
    <row r="87" spans="1:30" s="19" customFormat="1" x14ac:dyDescent="0.25">
      <c r="A87" s="142"/>
      <c r="B87" s="8"/>
      <c r="C87" s="1"/>
      <c r="D87" s="1"/>
      <c r="E87" s="1"/>
      <c r="F87" s="1"/>
      <c r="G87" s="1"/>
      <c r="H87" s="1"/>
      <c r="I87" s="1"/>
      <c r="J87" s="1"/>
      <c r="K87" s="33"/>
      <c r="L87" s="33"/>
      <c r="M87" s="33"/>
      <c r="N87" s="33"/>
      <c r="O87" s="33"/>
      <c r="P87" s="33"/>
      <c r="Q87" s="33"/>
      <c r="R87" s="33"/>
      <c r="S87" s="33"/>
      <c r="T87" s="71"/>
      <c r="U87" s="165"/>
      <c r="V87" s="59"/>
      <c r="W87" s="59"/>
      <c r="X87" s="58"/>
      <c r="Y87" s="58"/>
      <c r="AD87" s="56"/>
    </row>
    <row r="88" spans="1:30" s="19" customFormat="1" x14ac:dyDescent="0.25">
      <c r="A88" s="142"/>
      <c r="B88" s="8"/>
      <c r="C88" s="1"/>
      <c r="D88" s="1"/>
      <c r="E88" s="1"/>
      <c r="F88" s="1"/>
      <c r="G88" s="1"/>
      <c r="H88" s="1"/>
      <c r="I88" s="1"/>
      <c r="J88" s="1"/>
      <c r="K88" s="33"/>
      <c r="L88" s="33"/>
      <c r="M88" s="33"/>
      <c r="N88" s="33"/>
      <c r="O88" s="33"/>
      <c r="P88" s="33"/>
      <c r="Q88" s="33"/>
      <c r="R88" s="33"/>
      <c r="S88" s="33"/>
      <c r="T88" s="71"/>
      <c r="U88" s="165"/>
      <c r="V88" s="59"/>
      <c r="W88" s="59"/>
      <c r="X88" s="58"/>
      <c r="Y88" s="58"/>
      <c r="AD88" s="56"/>
    </row>
    <row r="89" spans="1:30" s="19" customFormat="1" x14ac:dyDescent="0.25">
      <c r="A89" s="142"/>
      <c r="B89" s="8"/>
      <c r="C89" s="1"/>
      <c r="D89" s="1"/>
      <c r="E89" s="1"/>
      <c r="F89" s="1"/>
      <c r="G89" s="1"/>
      <c r="H89" s="1"/>
      <c r="I89" s="1"/>
      <c r="J89" s="1"/>
      <c r="K89" s="33"/>
      <c r="L89" s="33"/>
      <c r="M89" s="33"/>
      <c r="N89" s="33"/>
      <c r="O89" s="33"/>
      <c r="P89" s="33"/>
      <c r="Q89" s="33"/>
      <c r="R89" s="33"/>
      <c r="S89" s="33"/>
      <c r="T89" s="71"/>
      <c r="U89" s="165"/>
      <c r="V89" s="59"/>
      <c r="W89" s="59"/>
      <c r="X89" s="58"/>
      <c r="Y89" s="58"/>
      <c r="AD89" s="56"/>
    </row>
    <row r="90" spans="1:30" s="19" customFormat="1" x14ac:dyDescent="0.25">
      <c r="A90" s="142"/>
      <c r="B90" s="8"/>
      <c r="C90" s="1"/>
      <c r="D90" s="1"/>
      <c r="E90" s="1"/>
      <c r="F90" s="1"/>
      <c r="G90" s="1"/>
      <c r="H90" s="1"/>
      <c r="I90" s="1"/>
      <c r="J90" s="1"/>
      <c r="K90" s="33"/>
      <c r="L90" s="33"/>
      <c r="M90" s="33"/>
      <c r="N90" s="33"/>
      <c r="O90" s="33"/>
      <c r="P90" s="33"/>
      <c r="Q90" s="33"/>
      <c r="R90" s="33"/>
      <c r="S90" s="33"/>
      <c r="T90" s="71"/>
      <c r="U90" s="165"/>
      <c r="V90" s="59"/>
      <c r="W90" s="59"/>
      <c r="X90" s="58"/>
      <c r="Y90" s="58"/>
      <c r="AD90" s="56"/>
    </row>
    <row r="91" spans="1:30" s="19" customFormat="1" x14ac:dyDescent="0.25">
      <c r="A91" s="142"/>
      <c r="B91" s="8"/>
      <c r="C91" s="1"/>
      <c r="D91" s="1"/>
      <c r="E91" s="1"/>
      <c r="F91" s="1"/>
      <c r="G91" s="1"/>
      <c r="H91" s="1"/>
      <c r="I91" s="1"/>
      <c r="J91" s="1"/>
      <c r="K91" s="33"/>
      <c r="L91" s="33"/>
      <c r="M91" s="33"/>
      <c r="N91" s="33"/>
      <c r="O91" s="33"/>
      <c r="P91" s="33"/>
      <c r="Q91" s="33"/>
      <c r="R91" s="33"/>
      <c r="S91" s="33"/>
      <c r="T91" s="71"/>
      <c r="U91" s="165"/>
      <c r="V91" s="59"/>
      <c r="W91" s="59"/>
      <c r="X91" s="58"/>
      <c r="Y91" s="58"/>
      <c r="AD91" s="56"/>
    </row>
    <row r="92" spans="1:30" s="19" customFormat="1" x14ac:dyDescent="0.25">
      <c r="A92" s="142"/>
      <c r="B92" s="8"/>
      <c r="C92" s="1"/>
      <c r="D92" s="1"/>
      <c r="E92" s="1"/>
      <c r="F92" s="1"/>
      <c r="G92" s="1"/>
      <c r="H92" s="1"/>
      <c r="I92" s="1"/>
      <c r="J92" s="1"/>
      <c r="K92" s="33"/>
      <c r="L92" s="33"/>
      <c r="M92" s="33"/>
      <c r="N92" s="33"/>
      <c r="O92" s="33"/>
      <c r="P92" s="33"/>
      <c r="Q92" s="33"/>
      <c r="R92" s="33"/>
      <c r="S92" s="33"/>
      <c r="T92" s="71"/>
      <c r="U92" s="165"/>
      <c r="V92" s="59"/>
      <c r="W92" s="59"/>
      <c r="X92" s="58"/>
      <c r="Y92" s="58"/>
      <c r="AD92" s="56"/>
    </row>
    <row r="93" spans="1:30" s="19" customFormat="1" x14ac:dyDescent="0.25">
      <c r="A93" s="142"/>
      <c r="B93" s="8"/>
      <c r="C93" s="1"/>
      <c r="D93" s="1"/>
      <c r="E93" s="1"/>
      <c r="F93" s="1"/>
      <c r="G93" s="1"/>
      <c r="H93" s="1"/>
      <c r="I93" s="1"/>
      <c r="J93" s="1"/>
      <c r="K93" s="33"/>
      <c r="L93" s="33"/>
      <c r="M93" s="33"/>
      <c r="N93" s="33"/>
      <c r="O93" s="33"/>
      <c r="P93" s="33"/>
      <c r="Q93" s="33"/>
      <c r="R93" s="33"/>
      <c r="S93" s="33"/>
      <c r="T93" s="71"/>
      <c r="U93" s="165"/>
      <c r="V93" s="59"/>
      <c r="W93" s="59"/>
      <c r="X93" s="58"/>
      <c r="Y93" s="58"/>
      <c r="AD93" s="56"/>
    </row>
    <row r="94" spans="1:30" s="19" customFormat="1" x14ac:dyDescent="0.25">
      <c r="A94" s="142"/>
      <c r="B94" s="8"/>
      <c r="C94" s="1"/>
      <c r="D94" s="1"/>
      <c r="E94" s="1"/>
      <c r="F94" s="1"/>
      <c r="G94" s="1"/>
      <c r="H94" s="1"/>
      <c r="I94" s="1"/>
      <c r="J94" s="1"/>
      <c r="K94" s="33"/>
      <c r="L94" s="33"/>
      <c r="M94" s="33"/>
      <c r="N94" s="33"/>
      <c r="O94" s="33"/>
      <c r="P94" s="33"/>
      <c r="Q94" s="33"/>
      <c r="R94" s="33"/>
      <c r="S94" s="33"/>
      <c r="T94" s="71"/>
      <c r="U94" s="165"/>
      <c r="V94" s="59"/>
      <c r="W94" s="59"/>
      <c r="X94" s="58"/>
      <c r="Y94" s="58"/>
      <c r="AD94" s="56"/>
    </row>
    <row r="95" spans="1:30" s="19" customFormat="1" x14ac:dyDescent="0.25">
      <c r="A95" s="142"/>
      <c r="B95" s="8"/>
      <c r="C95" s="1"/>
      <c r="D95" s="1"/>
      <c r="E95" s="1"/>
      <c r="F95" s="1"/>
      <c r="G95" s="1"/>
      <c r="H95" s="1"/>
      <c r="I95" s="1"/>
      <c r="J95" s="1"/>
      <c r="K95" s="33"/>
      <c r="L95" s="33"/>
      <c r="M95" s="33"/>
      <c r="N95" s="33"/>
      <c r="O95" s="33"/>
      <c r="P95" s="33"/>
      <c r="Q95" s="33"/>
      <c r="R95" s="33"/>
      <c r="S95" s="33"/>
      <c r="T95" s="71"/>
      <c r="U95" s="165"/>
      <c r="V95" s="59"/>
      <c r="W95" s="59"/>
      <c r="X95" s="58"/>
      <c r="Y95" s="58"/>
      <c r="AD95" s="56"/>
    </row>
    <row r="96" spans="1:30" s="19" customFormat="1" x14ac:dyDescent="0.25">
      <c r="A96" s="142"/>
      <c r="B96" s="8"/>
      <c r="C96" s="1"/>
      <c r="D96" s="1"/>
      <c r="E96" s="1"/>
      <c r="F96" s="1"/>
      <c r="G96" s="1"/>
      <c r="H96" s="1"/>
      <c r="I96" s="1"/>
      <c r="J96" s="1"/>
      <c r="K96" s="33"/>
      <c r="L96" s="33"/>
      <c r="M96" s="33"/>
      <c r="N96" s="33"/>
      <c r="O96" s="33"/>
      <c r="P96" s="33"/>
      <c r="Q96" s="33"/>
      <c r="R96" s="33"/>
      <c r="S96" s="33"/>
      <c r="T96" s="71"/>
      <c r="U96" s="165"/>
      <c r="V96" s="59"/>
      <c r="W96" s="59"/>
      <c r="X96" s="58"/>
      <c r="Y96" s="58"/>
      <c r="AD96" s="56"/>
    </row>
    <row r="97" spans="1:30" s="19" customFormat="1" x14ac:dyDescent="0.25">
      <c r="A97" s="142"/>
      <c r="B97" s="8"/>
      <c r="C97" s="1"/>
      <c r="D97" s="1"/>
      <c r="E97" s="1"/>
      <c r="F97" s="1"/>
      <c r="G97" s="1"/>
      <c r="H97" s="1"/>
      <c r="I97" s="1"/>
      <c r="J97" s="1"/>
      <c r="K97" s="33"/>
      <c r="L97" s="33"/>
      <c r="M97" s="33"/>
      <c r="N97" s="33"/>
      <c r="O97" s="33"/>
      <c r="P97" s="33"/>
      <c r="Q97" s="33"/>
      <c r="R97" s="33"/>
      <c r="S97" s="33"/>
      <c r="T97" s="71"/>
      <c r="U97" s="165"/>
      <c r="V97" s="59"/>
      <c r="W97" s="59"/>
      <c r="X97" s="58"/>
      <c r="Y97" s="58"/>
      <c r="AD97" s="56"/>
    </row>
    <row r="98" spans="1:30" s="19" customFormat="1" x14ac:dyDescent="0.25">
      <c r="A98" s="142"/>
      <c r="B98" s="8"/>
      <c r="C98" s="1"/>
      <c r="D98" s="1"/>
      <c r="E98" s="1"/>
      <c r="F98" s="1"/>
      <c r="G98" s="1"/>
      <c r="H98" s="1"/>
      <c r="I98" s="1"/>
      <c r="J98" s="1"/>
      <c r="K98" s="33"/>
      <c r="L98" s="33"/>
      <c r="M98" s="33"/>
      <c r="N98" s="33"/>
      <c r="O98" s="33"/>
      <c r="P98" s="33"/>
      <c r="Q98" s="33"/>
      <c r="R98" s="33"/>
      <c r="S98" s="33"/>
      <c r="T98" s="71"/>
      <c r="U98" s="165"/>
      <c r="V98" s="59"/>
      <c r="W98" s="59"/>
      <c r="X98" s="58"/>
      <c r="Y98" s="58"/>
      <c r="AD98" s="56"/>
    </row>
    <row r="99" spans="1:30" s="19" customFormat="1" x14ac:dyDescent="0.25">
      <c r="A99" s="142"/>
      <c r="B99" s="8"/>
      <c r="C99" s="1"/>
      <c r="D99" s="1"/>
      <c r="E99" s="1"/>
      <c r="F99" s="1"/>
      <c r="G99" s="1"/>
      <c r="H99" s="1"/>
      <c r="I99" s="1"/>
      <c r="J99" s="1"/>
      <c r="K99" s="33"/>
      <c r="L99" s="33"/>
      <c r="M99" s="33"/>
      <c r="N99" s="33"/>
      <c r="O99" s="33"/>
      <c r="P99" s="33"/>
      <c r="Q99" s="33"/>
      <c r="R99" s="33"/>
      <c r="S99" s="33"/>
      <c r="T99" s="71"/>
      <c r="U99" s="165"/>
      <c r="V99" s="59"/>
      <c r="W99" s="59"/>
      <c r="X99" s="58"/>
      <c r="Y99" s="58"/>
      <c r="AD99" s="56"/>
    </row>
    <row r="100" spans="1:30" s="19" customFormat="1" x14ac:dyDescent="0.25">
      <c r="A100" s="142"/>
      <c r="B100" s="8"/>
      <c r="C100" s="1"/>
      <c r="D100" s="1"/>
      <c r="E100" s="1"/>
      <c r="F100" s="1"/>
      <c r="G100" s="1"/>
      <c r="H100" s="1"/>
      <c r="I100" s="1"/>
      <c r="J100" s="1"/>
      <c r="K100" s="33"/>
      <c r="L100" s="33"/>
      <c r="M100" s="33"/>
      <c r="N100" s="33"/>
      <c r="O100" s="33"/>
      <c r="P100" s="33"/>
      <c r="Q100" s="33"/>
      <c r="R100" s="33"/>
      <c r="S100" s="33"/>
      <c r="T100" s="71"/>
      <c r="U100" s="165"/>
      <c r="V100" s="59"/>
      <c r="W100" s="59"/>
      <c r="X100" s="58"/>
      <c r="Y100" s="58"/>
      <c r="AD100" s="56"/>
    </row>
    <row r="101" spans="1:30" s="19" customFormat="1" x14ac:dyDescent="0.25">
      <c r="A101" s="142"/>
      <c r="B101" s="8"/>
      <c r="C101" s="1"/>
      <c r="D101" s="1"/>
      <c r="E101" s="1"/>
      <c r="F101" s="1"/>
      <c r="G101" s="1"/>
      <c r="H101" s="1"/>
      <c r="I101" s="1"/>
      <c r="J101" s="1"/>
      <c r="K101" s="33"/>
      <c r="L101" s="33"/>
      <c r="M101" s="33"/>
      <c r="N101" s="33"/>
      <c r="O101" s="33"/>
      <c r="P101" s="33"/>
      <c r="Q101" s="33"/>
      <c r="R101" s="33"/>
      <c r="S101" s="33"/>
      <c r="T101" s="71"/>
      <c r="U101" s="165"/>
      <c r="V101" s="59"/>
      <c r="W101" s="59"/>
      <c r="X101" s="58"/>
      <c r="Y101" s="58"/>
      <c r="AD101" s="56"/>
    </row>
    <row r="102" spans="1:30" s="19" customFormat="1" x14ac:dyDescent="0.25">
      <c r="A102" s="142"/>
      <c r="B102" s="8"/>
      <c r="C102" s="1"/>
      <c r="D102" s="1"/>
      <c r="E102" s="1"/>
      <c r="F102" s="1"/>
      <c r="G102" s="1"/>
      <c r="H102" s="1"/>
      <c r="I102" s="1"/>
      <c r="J102" s="1"/>
      <c r="K102" s="33"/>
      <c r="L102" s="33"/>
      <c r="M102" s="33"/>
      <c r="N102" s="33"/>
      <c r="O102" s="33"/>
      <c r="P102" s="33"/>
      <c r="Q102" s="33"/>
      <c r="R102" s="33"/>
      <c r="S102" s="33"/>
      <c r="T102" s="71"/>
      <c r="U102" s="165"/>
      <c r="V102" s="59"/>
      <c r="W102" s="59"/>
      <c r="X102" s="58"/>
      <c r="Y102" s="58"/>
      <c r="AD102" s="56"/>
    </row>
    <row r="103" spans="1:30" s="19" customFormat="1" x14ac:dyDescent="0.25">
      <c r="A103" s="142"/>
      <c r="B103" s="8"/>
      <c r="C103" s="1"/>
      <c r="D103" s="1"/>
      <c r="E103" s="1"/>
      <c r="F103" s="1"/>
      <c r="G103" s="1"/>
      <c r="H103" s="1"/>
      <c r="I103" s="1"/>
      <c r="J103" s="1"/>
      <c r="K103" s="33"/>
      <c r="L103" s="33"/>
      <c r="M103" s="33"/>
      <c r="N103" s="33"/>
      <c r="O103" s="33"/>
      <c r="P103" s="33"/>
      <c r="Q103" s="33"/>
      <c r="R103" s="33"/>
      <c r="S103" s="33"/>
      <c r="T103" s="71"/>
      <c r="U103" s="165"/>
      <c r="V103" s="59"/>
      <c r="W103" s="59"/>
      <c r="X103" s="58"/>
      <c r="Y103" s="58"/>
      <c r="AD103" s="56"/>
    </row>
    <row r="104" spans="1:30" s="19" customFormat="1" x14ac:dyDescent="0.25">
      <c r="A104" s="142"/>
      <c r="B104" s="8"/>
      <c r="C104" s="1"/>
      <c r="D104" s="1"/>
      <c r="E104" s="1"/>
      <c r="F104" s="1"/>
      <c r="G104" s="1"/>
      <c r="H104" s="1"/>
      <c r="I104" s="1"/>
      <c r="J104" s="1"/>
      <c r="K104" s="33"/>
      <c r="L104" s="33"/>
      <c r="M104" s="33"/>
      <c r="N104" s="33"/>
      <c r="O104" s="33"/>
      <c r="P104" s="33"/>
      <c r="Q104" s="33"/>
      <c r="R104" s="33"/>
      <c r="S104" s="33"/>
      <c r="T104" s="71"/>
      <c r="U104" s="165"/>
      <c r="V104" s="59"/>
      <c r="W104" s="59"/>
      <c r="X104" s="58"/>
      <c r="Y104" s="58"/>
      <c r="AD104" s="56"/>
    </row>
    <row r="105" spans="1:30" s="19" customFormat="1" x14ac:dyDescent="0.25">
      <c r="A105" s="142"/>
      <c r="B105" s="8"/>
      <c r="C105" s="1"/>
      <c r="D105" s="1"/>
      <c r="E105" s="1"/>
      <c r="F105" s="1"/>
      <c r="G105" s="1"/>
      <c r="H105" s="1"/>
      <c r="I105" s="1"/>
      <c r="J105" s="1"/>
      <c r="K105" s="33"/>
      <c r="L105" s="33"/>
      <c r="M105" s="33"/>
      <c r="N105" s="33"/>
      <c r="O105" s="33"/>
      <c r="P105" s="33"/>
      <c r="Q105" s="33"/>
      <c r="R105" s="33"/>
      <c r="S105" s="33"/>
      <c r="T105" s="71"/>
      <c r="U105" s="165"/>
      <c r="V105" s="59"/>
      <c r="W105" s="59"/>
      <c r="X105" s="58"/>
      <c r="Y105" s="58"/>
      <c r="AD105" s="56"/>
    </row>
    <row r="106" spans="1:30" s="19" customFormat="1" x14ac:dyDescent="0.25">
      <c r="A106" s="142"/>
      <c r="B106" s="8"/>
      <c r="C106" s="1"/>
      <c r="D106" s="1"/>
      <c r="E106" s="1"/>
      <c r="F106" s="1"/>
      <c r="G106" s="1"/>
      <c r="H106" s="1"/>
      <c r="I106" s="1"/>
      <c r="J106" s="1"/>
      <c r="K106" s="33"/>
      <c r="L106" s="33"/>
      <c r="M106" s="33"/>
      <c r="N106" s="33"/>
      <c r="O106" s="33"/>
      <c r="P106" s="33"/>
      <c r="Q106" s="33"/>
      <c r="R106" s="33"/>
      <c r="S106" s="33"/>
      <c r="T106" s="71"/>
      <c r="U106" s="165"/>
      <c r="V106" s="59"/>
      <c r="W106" s="59"/>
      <c r="X106" s="58"/>
      <c r="Y106" s="58"/>
      <c r="AD106" s="56"/>
    </row>
    <row r="107" spans="1:30" s="19" customFormat="1" x14ac:dyDescent="0.25">
      <c r="A107" s="142"/>
      <c r="B107" s="8"/>
      <c r="C107" s="1"/>
      <c r="D107" s="1"/>
      <c r="E107" s="1"/>
      <c r="F107" s="1"/>
      <c r="G107" s="1"/>
      <c r="H107" s="1"/>
      <c r="I107" s="1"/>
      <c r="J107" s="1"/>
      <c r="K107" s="33"/>
      <c r="L107" s="33"/>
      <c r="M107" s="33"/>
      <c r="N107" s="33"/>
      <c r="O107" s="33"/>
      <c r="P107" s="33"/>
      <c r="Q107" s="33"/>
      <c r="R107" s="33"/>
      <c r="S107" s="33"/>
      <c r="T107" s="71"/>
      <c r="U107" s="165"/>
      <c r="V107" s="59"/>
      <c r="W107" s="59"/>
      <c r="X107" s="58"/>
      <c r="Y107" s="58"/>
      <c r="AD107" s="56"/>
    </row>
    <row r="108" spans="1:30" s="19" customFormat="1" x14ac:dyDescent="0.25">
      <c r="A108" s="142"/>
      <c r="B108" s="8"/>
      <c r="C108" s="1"/>
      <c r="D108" s="1"/>
      <c r="E108" s="1"/>
      <c r="F108" s="1"/>
      <c r="G108" s="1"/>
      <c r="H108" s="1"/>
      <c r="I108" s="1"/>
      <c r="J108" s="1"/>
      <c r="K108" s="33"/>
      <c r="L108" s="33"/>
      <c r="M108" s="33"/>
      <c r="N108" s="33"/>
      <c r="O108" s="33"/>
      <c r="P108" s="33"/>
      <c r="Q108" s="33"/>
      <c r="R108" s="33"/>
      <c r="S108" s="33"/>
      <c r="T108" s="71"/>
      <c r="U108" s="165"/>
      <c r="V108" s="59"/>
      <c r="W108" s="59"/>
      <c r="X108" s="58"/>
      <c r="Y108" s="58"/>
      <c r="AD108" s="56"/>
    </row>
    <row r="109" spans="1:30" s="19" customFormat="1" x14ac:dyDescent="0.25">
      <c r="A109" s="142"/>
      <c r="B109" s="8"/>
      <c r="C109" s="1"/>
      <c r="D109" s="1"/>
      <c r="E109" s="1"/>
      <c r="F109" s="1"/>
      <c r="G109" s="1"/>
      <c r="H109" s="1"/>
      <c r="I109" s="1"/>
      <c r="J109" s="1"/>
      <c r="K109" s="33"/>
      <c r="L109" s="33"/>
      <c r="M109" s="33"/>
      <c r="N109" s="33"/>
      <c r="O109" s="33"/>
      <c r="P109" s="33"/>
      <c r="Q109" s="33"/>
      <c r="R109" s="33"/>
      <c r="S109" s="33"/>
      <c r="T109" s="71"/>
      <c r="U109" s="165"/>
      <c r="V109" s="59"/>
      <c r="W109" s="59"/>
      <c r="X109" s="58"/>
      <c r="Y109" s="58"/>
      <c r="AD109" s="56"/>
    </row>
    <row r="110" spans="1:30" s="19" customFormat="1" x14ac:dyDescent="0.25">
      <c r="A110" s="142"/>
      <c r="B110" s="8"/>
      <c r="C110" s="1"/>
      <c r="D110" s="1"/>
      <c r="E110" s="1"/>
      <c r="F110" s="1"/>
      <c r="G110" s="1"/>
      <c r="H110" s="1"/>
      <c r="I110" s="1"/>
      <c r="J110" s="1"/>
      <c r="K110" s="33"/>
      <c r="L110" s="33"/>
      <c r="M110" s="33"/>
      <c r="N110" s="33"/>
      <c r="O110" s="33"/>
      <c r="P110" s="33"/>
      <c r="Q110" s="33"/>
      <c r="R110" s="33"/>
      <c r="S110" s="33"/>
      <c r="T110" s="71"/>
      <c r="U110" s="165"/>
      <c r="V110" s="59"/>
      <c r="W110" s="59"/>
      <c r="X110" s="58"/>
      <c r="Y110" s="58"/>
      <c r="AD110" s="56"/>
    </row>
    <row r="111" spans="1:30" s="19" customFormat="1" ht="20.25" customHeight="1" x14ac:dyDescent="0.25">
      <c r="A111" s="142"/>
      <c r="B111" s="8"/>
      <c r="C111" s="1"/>
      <c r="D111" s="1"/>
      <c r="E111" s="1"/>
      <c r="F111" s="1"/>
      <c r="G111" s="1"/>
      <c r="H111" s="1"/>
      <c r="I111" s="1"/>
      <c r="J111" s="1"/>
      <c r="K111" s="33"/>
      <c r="L111" s="33"/>
      <c r="M111" s="33"/>
      <c r="N111" s="33"/>
      <c r="O111" s="33"/>
      <c r="P111" s="33"/>
      <c r="Q111" s="33"/>
      <c r="R111" s="33"/>
      <c r="S111" s="33"/>
      <c r="T111" s="71"/>
      <c r="U111" s="165"/>
      <c r="V111" s="59"/>
      <c r="W111" s="59"/>
      <c r="X111" s="58"/>
      <c r="Y111" s="58"/>
      <c r="AD111" s="56"/>
    </row>
    <row r="112" spans="1:30" s="19" customFormat="1" ht="36.75" customHeight="1" thickBot="1" x14ac:dyDescent="0.3">
      <c r="A112" s="142"/>
      <c r="B112" s="8"/>
      <c r="C112" s="134"/>
      <c r="D112" s="134"/>
      <c r="E112" s="134"/>
      <c r="F112" s="134"/>
      <c r="G112" s="134"/>
      <c r="H112" s="134"/>
      <c r="I112" s="134"/>
      <c r="J112" s="134"/>
      <c r="K112" s="135"/>
      <c r="L112" s="135"/>
      <c r="M112" s="135"/>
      <c r="N112" s="135"/>
      <c r="O112" s="135"/>
      <c r="P112" s="135"/>
      <c r="Q112" s="135"/>
      <c r="R112" s="135"/>
      <c r="S112" s="135"/>
      <c r="T112" s="71"/>
      <c r="U112" s="165"/>
      <c r="V112" s="59"/>
      <c r="W112" s="59"/>
      <c r="X112" s="58"/>
      <c r="Y112" s="58"/>
      <c r="AD112" s="56"/>
    </row>
    <row r="113" spans="1:30" s="19" customFormat="1" x14ac:dyDescent="0.25">
      <c r="A113" s="142"/>
      <c r="B113" s="8"/>
      <c r="C113" s="1"/>
      <c r="D113" s="1"/>
      <c r="E113" s="1"/>
      <c r="F113" s="1"/>
      <c r="G113" s="1"/>
      <c r="H113" s="1"/>
      <c r="I113" s="18"/>
      <c r="J113" s="33"/>
      <c r="K113" s="33"/>
      <c r="L113" s="33"/>
      <c r="M113" s="33"/>
      <c r="N113" s="33"/>
      <c r="O113" s="33"/>
      <c r="P113" s="33"/>
      <c r="Q113" s="33"/>
      <c r="R113" s="33"/>
      <c r="S113" s="33"/>
      <c r="T113" s="71"/>
      <c r="U113" s="165"/>
      <c r="V113" s="59"/>
      <c r="W113" s="59"/>
      <c r="X113" s="58"/>
      <c r="Y113" s="58"/>
      <c r="AD113" s="56"/>
    </row>
    <row r="114" spans="1:30" s="19" customFormat="1" x14ac:dyDescent="0.25">
      <c r="A114" s="142"/>
      <c r="B114" s="8"/>
      <c r="C114" s="1"/>
      <c r="D114" s="1"/>
      <c r="E114" s="1"/>
      <c r="F114" s="1"/>
      <c r="G114" s="1"/>
      <c r="H114" s="1"/>
      <c r="I114" s="18"/>
      <c r="J114" s="33"/>
      <c r="K114" s="33"/>
      <c r="L114" s="33"/>
      <c r="M114" s="33"/>
      <c r="N114" s="33"/>
      <c r="O114" s="33"/>
      <c r="P114" s="33"/>
      <c r="Q114" s="33"/>
      <c r="R114" s="33"/>
      <c r="S114" s="33"/>
      <c r="T114" s="71"/>
      <c r="U114" s="165"/>
      <c r="V114" s="59"/>
      <c r="W114" s="59"/>
      <c r="X114" s="58"/>
      <c r="Y114" s="58"/>
      <c r="AD114" s="56"/>
    </row>
    <row r="115" spans="1:30" s="19" customFormat="1" x14ac:dyDescent="0.25">
      <c r="A115" s="142"/>
      <c r="B115" s="8"/>
      <c r="C115" s="1"/>
      <c r="D115" s="1"/>
      <c r="E115" s="1"/>
      <c r="F115" s="1"/>
      <c r="G115" s="1"/>
      <c r="H115" s="1"/>
      <c r="I115" s="18"/>
      <c r="J115" s="33"/>
      <c r="K115" s="33"/>
      <c r="L115" s="33"/>
      <c r="M115" s="33"/>
      <c r="N115" s="33"/>
      <c r="O115" s="33"/>
      <c r="P115" s="33"/>
      <c r="Q115" s="33"/>
      <c r="R115" s="33"/>
      <c r="S115" s="33"/>
      <c r="T115" s="71"/>
      <c r="U115" s="165"/>
      <c r="V115" s="59"/>
      <c r="W115" s="59"/>
      <c r="X115" s="58"/>
      <c r="Y115" s="58"/>
      <c r="AD115" s="56"/>
    </row>
    <row r="116" spans="1:30" s="19" customFormat="1" x14ac:dyDescent="0.25">
      <c r="A116" s="142"/>
      <c r="B116" s="8"/>
      <c r="C116" s="1"/>
      <c r="D116" s="1"/>
      <c r="E116" s="1"/>
      <c r="F116" s="1"/>
      <c r="G116" s="1"/>
      <c r="H116" s="1"/>
      <c r="I116" s="18"/>
      <c r="J116" s="33"/>
      <c r="K116" s="33"/>
      <c r="L116" s="33"/>
      <c r="M116" s="33"/>
      <c r="N116" s="33"/>
      <c r="O116" s="33"/>
      <c r="P116" s="33"/>
      <c r="Q116" s="33"/>
      <c r="R116" s="33"/>
      <c r="S116" s="33"/>
      <c r="T116" s="71"/>
      <c r="U116" s="165"/>
      <c r="V116" s="59"/>
      <c r="W116" s="59"/>
      <c r="X116" s="58"/>
      <c r="Y116" s="58"/>
      <c r="AD116" s="56"/>
    </row>
    <row r="117" spans="1:30" s="19" customFormat="1" x14ac:dyDescent="0.25">
      <c r="A117" s="142"/>
      <c r="B117" s="8"/>
      <c r="C117" s="1"/>
      <c r="D117" s="1"/>
      <c r="E117" s="1"/>
      <c r="F117" s="1"/>
      <c r="G117" s="1"/>
      <c r="H117" s="1"/>
      <c r="I117" s="18"/>
      <c r="J117" s="25"/>
      <c r="K117" s="25"/>
      <c r="L117" s="25"/>
      <c r="M117" s="25"/>
      <c r="N117" s="25"/>
      <c r="O117" s="25"/>
      <c r="P117" s="25"/>
      <c r="Q117" s="25"/>
      <c r="R117" s="25"/>
      <c r="S117" s="25"/>
      <c r="T117" s="77"/>
      <c r="U117" s="166"/>
      <c r="V117" s="61"/>
      <c r="W117" s="61"/>
      <c r="X117" s="58"/>
      <c r="Y117" s="58"/>
      <c r="AD117" s="56"/>
    </row>
    <row r="118" spans="1:30" s="19" customFormat="1" ht="20.25" thickBot="1" x14ac:dyDescent="0.35">
      <c r="A118" s="142"/>
      <c r="B118" s="44"/>
      <c r="C118" s="48" t="s">
        <v>152</v>
      </c>
      <c r="D118" s="48"/>
      <c r="E118" s="1"/>
      <c r="F118" s="1"/>
      <c r="G118" s="1"/>
      <c r="H118" s="1"/>
      <c r="I118" s="1"/>
      <c r="J118" s="1"/>
      <c r="K118" s="1"/>
      <c r="L118" s="1"/>
      <c r="M118" s="1"/>
      <c r="N118" s="1"/>
      <c r="O118" s="1"/>
      <c r="P118" s="1"/>
      <c r="Q118" s="1"/>
      <c r="R118" s="1"/>
      <c r="S118" s="1"/>
      <c r="T118" s="9"/>
      <c r="U118" s="142"/>
      <c r="AD118" s="56"/>
    </row>
    <row r="119" spans="1:30" s="19" customFormat="1" ht="16.5" thickTop="1" thickBot="1" x14ac:dyDescent="0.3">
      <c r="A119" s="142"/>
      <c r="B119" s="128"/>
      <c r="C119" s="49" t="s">
        <v>153</v>
      </c>
      <c r="D119" s="49"/>
      <c r="E119" s="1"/>
      <c r="F119" s="83"/>
      <c r="G119" s="1"/>
      <c r="H119" s="1"/>
      <c r="I119" s="1"/>
      <c r="J119" s="1"/>
      <c r="K119" s="1"/>
      <c r="L119" s="1"/>
      <c r="M119" s="1"/>
      <c r="N119" s="1"/>
      <c r="O119" s="1"/>
      <c r="P119" s="1"/>
      <c r="Q119" s="1"/>
      <c r="R119" s="1"/>
      <c r="S119" s="1"/>
      <c r="T119" s="9"/>
      <c r="U119" s="142"/>
      <c r="AD119" s="56"/>
    </row>
    <row r="120" spans="1:30" s="19" customFormat="1" ht="60" x14ac:dyDescent="0.25">
      <c r="A120" s="142"/>
      <c r="B120" s="214" t="s">
        <v>26</v>
      </c>
      <c r="C120" s="81" t="s">
        <v>154</v>
      </c>
      <c r="D120" s="81" t="s">
        <v>155</v>
      </c>
      <c r="E120" s="81" t="s">
        <v>156</v>
      </c>
      <c r="F120" s="82"/>
      <c r="G120" s="1"/>
      <c r="H120" s="1"/>
      <c r="I120" s="1"/>
      <c r="J120" s="1"/>
      <c r="K120" s="1"/>
      <c r="L120" s="1"/>
      <c r="M120" s="1"/>
      <c r="N120" s="1"/>
      <c r="O120" s="1"/>
      <c r="P120" s="1"/>
      <c r="Q120" s="1"/>
      <c r="R120" s="1"/>
      <c r="S120" s="1"/>
      <c r="T120" s="9"/>
      <c r="U120" s="142"/>
      <c r="AC120" s="56"/>
    </row>
    <row r="121" spans="1:30" s="19" customFormat="1" x14ac:dyDescent="0.25">
      <c r="A121" s="142"/>
      <c r="B121" s="215">
        <f>COUNTIFS('Connection conditions'!$M:$M,"&lt;&gt;"&amp;"",'Connection conditions'!$H:$H,"&gt;="&amp;K6,'Connection conditions'!$H:$H,"&lt;="&amp;M6)</f>
        <v>2</v>
      </c>
      <c r="C121" s="159">
        <f>O15</f>
        <v>2</v>
      </c>
      <c r="D121" s="159">
        <f>O13</f>
        <v>6</v>
      </c>
      <c r="E121" s="159">
        <f>O11</f>
        <v>5</v>
      </c>
      <c r="F121" s="86" t="s">
        <v>157</v>
      </c>
      <c r="G121" s="1"/>
      <c r="H121" s="1"/>
      <c r="I121" s="1"/>
      <c r="J121" s="1"/>
      <c r="K121" s="1"/>
      <c r="L121" s="1"/>
      <c r="M121" s="1"/>
      <c r="N121" s="1"/>
      <c r="O121" s="1"/>
      <c r="P121" s="1"/>
      <c r="Q121" s="1"/>
      <c r="R121" s="1"/>
      <c r="S121" s="1"/>
      <c r="T121" s="9"/>
      <c r="U121" s="142"/>
      <c r="AC121" s="56"/>
    </row>
    <row r="122" spans="1:30" s="19" customFormat="1" x14ac:dyDescent="0.25">
      <c r="A122" s="142"/>
      <c r="B122" s="216">
        <f>SUMIFS('Connection conditions'!H:H,'Connection conditions'!$M:$M,"&lt;&gt;"&amp;"",'Connection conditions'!$H:$H,"&gt;="&amp;K6,'Connection conditions'!$H:$H,"&lt;="&amp;M6)/1000</f>
        <v>0.99</v>
      </c>
      <c r="C122" s="84">
        <f>O16</f>
        <v>0.99</v>
      </c>
      <c r="D122" s="84">
        <f>O14</f>
        <v>2.2350000000000003</v>
      </c>
      <c r="E122" s="84">
        <f>O12</f>
        <v>0.54800000000000004</v>
      </c>
      <c r="F122" s="86" t="s">
        <v>23</v>
      </c>
      <c r="G122" s="1"/>
      <c r="H122" s="1"/>
      <c r="I122" s="1"/>
      <c r="J122" s="1"/>
      <c r="K122" s="1"/>
      <c r="L122" s="1"/>
      <c r="M122" s="1"/>
      <c r="N122" s="1"/>
      <c r="O122" s="1"/>
      <c r="P122" s="1"/>
      <c r="Q122" s="1"/>
      <c r="R122" s="1"/>
      <c r="S122" s="1"/>
      <c r="T122" s="9"/>
      <c r="U122" s="142"/>
      <c r="AC122" s="56"/>
    </row>
    <row r="123" spans="1:30" s="19" customFormat="1" x14ac:dyDescent="0.25">
      <c r="A123" s="142"/>
      <c r="B123" s="216"/>
      <c r="C123" s="158">
        <f>C121/B121</f>
        <v>1</v>
      </c>
      <c r="D123" s="158">
        <f>D121/B121</f>
        <v>3</v>
      </c>
      <c r="E123" s="158">
        <f>E121/B121</f>
        <v>2.5</v>
      </c>
      <c r="F123" s="86" t="s">
        <v>158</v>
      </c>
      <c r="G123" s="1"/>
      <c r="H123" s="1"/>
      <c r="I123" s="1"/>
      <c r="J123" s="1"/>
      <c r="K123" s="1"/>
      <c r="L123" s="1"/>
      <c r="M123" s="1"/>
      <c r="N123" s="1"/>
      <c r="O123" s="1"/>
      <c r="P123" s="1"/>
      <c r="Q123" s="1"/>
      <c r="R123" s="1"/>
      <c r="S123" s="1"/>
      <c r="T123" s="9"/>
      <c r="U123" s="142"/>
      <c r="AC123" s="56"/>
    </row>
    <row r="124" spans="1:30" s="19" customFormat="1" x14ac:dyDescent="0.25">
      <c r="A124" s="142"/>
      <c r="B124" s="128"/>
      <c r="C124" s="121">
        <f>C122/B122</f>
        <v>1</v>
      </c>
      <c r="D124" s="121">
        <f>D122/B122</f>
        <v>2.2575757575757578</v>
      </c>
      <c r="E124" s="121">
        <f>E122/B122</f>
        <v>0.55353535353535355</v>
      </c>
      <c r="F124" s="86" t="s">
        <v>159</v>
      </c>
      <c r="G124" s="1"/>
      <c r="H124" s="1"/>
      <c r="I124" s="1"/>
      <c r="J124" s="1"/>
      <c r="K124" s="1"/>
      <c r="L124" s="1"/>
      <c r="M124" s="1"/>
      <c r="N124" s="1"/>
      <c r="O124" s="1"/>
      <c r="P124" s="1"/>
      <c r="Q124" s="1"/>
      <c r="R124" s="1"/>
      <c r="S124" s="1"/>
      <c r="T124" s="9"/>
      <c r="U124" s="142"/>
      <c r="AC124" s="56"/>
    </row>
    <row r="125" spans="1:30" s="19" customFormat="1" x14ac:dyDescent="0.25">
      <c r="A125" s="142"/>
      <c r="B125" s="128"/>
      <c r="C125" s="1"/>
      <c r="D125" s="1"/>
      <c r="E125" s="1"/>
      <c r="F125" s="1"/>
      <c r="G125" s="1"/>
      <c r="H125" s="1"/>
      <c r="I125" s="1"/>
      <c r="J125" s="1"/>
      <c r="K125" s="1"/>
      <c r="L125" s="1"/>
      <c r="M125" s="1"/>
      <c r="N125" s="1"/>
      <c r="O125" s="1"/>
      <c r="P125" s="1"/>
      <c r="Q125" s="1"/>
      <c r="R125" s="1"/>
      <c r="S125" s="1"/>
      <c r="T125" s="9"/>
      <c r="U125" s="142"/>
      <c r="AD125" s="56"/>
    </row>
    <row r="126" spans="1:30" s="19" customFormat="1" x14ac:dyDescent="0.25">
      <c r="A126" s="142"/>
      <c r="B126" s="8"/>
      <c r="C126" s="50"/>
      <c r="D126" s="1"/>
      <c r="E126" s="15"/>
      <c r="F126" s="98"/>
      <c r="G126" s="99"/>
      <c r="H126" s="1"/>
      <c r="I126" s="15"/>
      <c r="J126" s="1"/>
      <c r="K126" s="1"/>
      <c r="L126" s="1"/>
      <c r="M126" s="1"/>
      <c r="N126" s="1"/>
      <c r="O126" s="1"/>
      <c r="P126" s="1"/>
      <c r="Q126" s="1"/>
      <c r="R126" s="1"/>
      <c r="S126" s="1"/>
      <c r="T126" s="9"/>
      <c r="U126" s="142"/>
      <c r="AD126" s="56"/>
    </row>
    <row r="127" spans="1:30" s="19" customFormat="1" x14ac:dyDescent="0.25">
      <c r="A127" s="142"/>
      <c r="B127" s="8"/>
      <c r="C127" s="50"/>
      <c r="D127" s="1"/>
      <c r="E127" s="15"/>
      <c r="F127" s="98"/>
      <c r="G127" s="99"/>
      <c r="H127" s="1"/>
      <c r="I127" s="15"/>
      <c r="J127" s="1"/>
      <c r="K127" s="1"/>
      <c r="L127" s="1"/>
      <c r="M127" s="1"/>
      <c r="N127" s="1"/>
      <c r="O127" s="1"/>
      <c r="P127" s="1"/>
      <c r="Q127" s="1"/>
      <c r="R127" s="1"/>
      <c r="S127" s="1"/>
      <c r="T127" s="9"/>
      <c r="U127" s="142"/>
      <c r="AD127" s="56"/>
    </row>
    <row r="128" spans="1:30" s="19" customFormat="1" x14ac:dyDescent="0.25">
      <c r="A128" s="142"/>
      <c r="B128" s="8"/>
      <c r="C128" s="50"/>
      <c r="D128" s="1"/>
      <c r="E128" s="15"/>
      <c r="F128" s="98"/>
      <c r="G128" s="99"/>
      <c r="H128" s="1"/>
      <c r="I128" s="15"/>
      <c r="J128" s="1"/>
      <c r="K128" s="1"/>
      <c r="L128" s="1"/>
      <c r="M128" s="1"/>
      <c r="N128" s="1"/>
      <c r="O128" s="1"/>
      <c r="P128" s="1"/>
      <c r="Q128" s="1"/>
      <c r="R128" s="1"/>
      <c r="S128" s="1"/>
      <c r="T128" s="9"/>
      <c r="U128" s="142"/>
      <c r="AD128" s="56"/>
    </row>
    <row r="129" spans="1:32" s="19" customFormat="1" x14ac:dyDescent="0.25">
      <c r="A129" s="142"/>
      <c r="B129" s="8"/>
      <c r="C129" s="50"/>
      <c r="D129" s="1"/>
      <c r="E129" s="15"/>
      <c r="F129" s="98"/>
      <c r="G129" s="99"/>
      <c r="H129" s="1"/>
      <c r="I129" s="15"/>
      <c r="J129" s="1"/>
      <c r="K129" s="1"/>
      <c r="L129" s="1"/>
      <c r="M129" s="1"/>
      <c r="N129" s="1"/>
      <c r="O129" s="1"/>
      <c r="P129" s="1"/>
      <c r="Q129" s="1"/>
      <c r="R129" s="1"/>
      <c r="S129" s="1"/>
      <c r="T129" s="9"/>
      <c r="U129" s="142"/>
      <c r="AD129" s="56"/>
    </row>
    <row r="130" spans="1:32" s="19" customFormat="1" x14ac:dyDescent="0.25">
      <c r="A130" s="142"/>
      <c r="B130" s="8"/>
      <c r="C130" s="50"/>
      <c r="D130" s="1"/>
      <c r="E130" s="15"/>
      <c r="F130" s="98"/>
      <c r="G130" s="99"/>
      <c r="H130" s="1"/>
      <c r="I130" s="15"/>
      <c r="J130" s="1"/>
      <c r="K130" s="1"/>
      <c r="L130" s="1"/>
      <c r="M130" s="1"/>
      <c r="N130" s="1"/>
      <c r="O130" s="1"/>
      <c r="P130" s="1"/>
      <c r="Q130" s="1"/>
      <c r="R130" s="1"/>
      <c r="S130" s="1"/>
      <c r="T130" s="9"/>
      <c r="U130" s="142"/>
      <c r="AD130" s="56"/>
    </row>
    <row r="131" spans="1:32" s="19" customFormat="1" x14ac:dyDescent="0.25">
      <c r="A131" s="142"/>
      <c r="B131" s="8"/>
      <c r="C131" s="50"/>
      <c r="D131" s="1"/>
      <c r="E131" s="15"/>
      <c r="F131" s="98"/>
      <c r="G131" s="99"/>
      <c r="H131" s="1"/>
      <c r="I131" s="15"/>
      <c r="J131" s="1"/>
      <c r="K131" s="1"/>
      <c r="L131" s="1"/>
      <c r="M131" s="1"/>
      <c r="N131" s="1"/>
      <c r="O131" s="1"/>
      <c r="P131" s="1"/>
      <c r="Q131" s="1"/>
      <c r="R131" s="1"/>
      <c r="S131" s="1"/>
      <c r="T131" s="9"/>
      <c r="U131" s="142"/>
      <c r="AD131" s="56"/>
    </row>
    <row r="132" spans="1:32" s="19" customFormat="1" x14ac:dyDescent="0.25">
      <c r="A132" s="142"/>
      <c r="B132" s="8"/>
      <c r="C132" s="50"/>
      <c r="D132" s="1"/>
      <c r="E132" s="15"/>
      <c r="F132" s="98"/>
      <c r="G132" s="99"/>
      <c r="H132" s="1"/>
      <c r="I132" s="15"/>
      <c r="J132" s="1"/>
      <c r="K132" s="1"/>
      <c r="L132" s="1"/>
      <c r="M132" s="1"/>
      <c r="N132" s="1"/>
      <c r="O132" s="1"/>
      <c r="P132" s="1"/>
      <c r="Q132" s="1"/>
      <c r="R132" s="1"/>
      <c r="S132" s="1"/>
      <c r="T132" s="9"/>
      <c r="U132" s="142"/>
      <c r="AD132" s="56"/>
    </row>
    <row r="133" spans="1:32" s="19" customFormat="1" x14ac:dyDescent="0.25">
      <c r="A133" s="142"/>
      <c r="B133" s="8"/>
      <c r="C133" s="50"/>
      <c r="D133" s="1"/>
      <c r="E133" s="15"/>
      <c r="F133" s="98"/>
      <c r="G133" s="99"/>
      <c r="H133" s="1"/>
      <c r="I133" s="15"/>
      <c r="J133" s="1"/>
      <c r="K133" s="1"/>
      <c r="L133" s="1"/>
      <c r="M133" s="1"/>
      <c r="N133" s="1"/>
      <c r="O133" s="1"/>
      <c r="P133" s="1"/>
      <c r="Q133" s="1"/>
      <c r="R133" s="1"/>
      <c r="S133" s="1"/>
      <c r="T133" s="9"/>
      <c r="U133" s="142"/>
      <c r="AD133" s="56"/>
    </row>
    <row r="134" spans="1:32" s="19" customFormat="1" x14ac:dyDescent="0.25">
      <c r="A134" s="142"/>
      <c r="B134" s="8"/>
      <c r="C134" s="50"/>
      <c r="D134" s="1"/>
      <c r="E134" s="15"/>
      <c r="F134" s="98"/>
      <c r="G134" s="99"/>
      <c r="H134" s="1"/>
      <c r="I134" s="15"/>
      <c r="J134" s="1"/>
      <c r="K134" s="1"/>
      <c r="L134" s="1"/>
      <c r="M134" s="1"/>
      <c r="N134" s="1"/>
      <c r="O134" s="1"/>
      <c r="P134" s="1"/>
      <c r="Q134" s="1"/>
      <c r="R134" s="1"/>
      <c r="S134" s="1"/>
      <c r="T134" s="9"/>
      <c r="U134" s="142"/>
      <c r="AD134" s="56"/>
    </row>
    <row r="135" spans="1:32" s="19" customFormat="1" x14ac:dyDescent="0.25">
      <c r="A135" s="142"/>
      <c r="B135" s="8"/>
      <c r="C135" s="50"/>
      <c r="D135" s="1"/>
      <c r="E135" s="15"/>
      <c r="F135" s="98"/>
      <c r="G135" s="99"/>
      <c r="H135" s="1"/>
      <c r="I135" s="15"/>
      <c r="J135" s="1"/>
      <c r="K135" s="1"/>
      <c r="L135" s="1"/>
      <c r="M135" s="1"/>
      <c r="N135" s="1"/>
      <c r="O135" s="1"/>
      <c r="P135" s="1"/>
      <c r="Q135" s="1"/>
      <c r="R135" s="1"/>
      <c r="S135" s="1"/>
      <c r="T135" s="9"/>
      <c r="U135" s="142"/>
      <c r="AD135" s="56"/>
    </row>
    <row r="136" spans="1:32" s="19" customFormat="1" ht="18.75" x14ac:dyDescent="0.25">
      <c r="A136" s="142"/>
      <c r="B136" s="8"/>
      <c r="C136" s="50"/>
      <c r="D136" s="1"/>
      <c r="E136" s="15"/>
      <c r="F136" s="98"/>
      <c r="G136" s="99"/>
      <c r="H136" s="1"/>
      <c r="I136" s="15"/>
      <c r="J136" s="30"/>
      <c r="K136" s="30"/>
      <c r="L136" s="30"/>
      <c r="M136" s="30"/>
      <c r="N136" s="30"/>
      <c r="O136" s="30"/>
      <c r="P136" s="30"/>
      <c r="Q136" s="30"/>
      <c r="R136" s="30"/>
      <c r="S136" s="30"/>
      <c r="T136" s="43"/>
      <c r="U136" s="161"/>
      <c r="V136" s="21"/>
      <c r="W136" s="21"/>
      <c r="X136" s="21"/>
      <c r="Y136" s="21"/>
      <c r="Z136" s="21"/>
      <c r="AA136" s="21"/>
      <c r="AB136" s="21"/>
      <c r="AC136" s="21"/>
      <c r="AD136" s="53"/>
    </row>
    <row r="137" spans="1:32" s="19" customFormat="1" x14ac:dyDescent="0.25">
      <c r="A137" s="142"/>
      <c r="B137" s="8"/>
      <c r="C137" s="50"/>
      <c r="D137" s="1"/>
      <c r="E137" s="15"/>
      <c r="F137" s="98"/>
      <c r="G137" s="99"/>
      <c r="H137" s="1"/>
      <c r="I137" s="15"/>
      <c r="J137" s="1"/>
      <c r="K137" s="1"/>
      <c r="L137" s="1"/>
      <c r="M137" s="1"/>
      <c r="N137" s="1"/>
      <c r="O137" s="1"/>
      <c r="P137" s="1"/>
      <c r="Q137" s="1"/>
      <c r="R137" s="1"/>
      <c r="S137" s="1"/>
      <c r="T137" s="9"/>
      <c r="U137" s="142"/>
      <c r="AD137" s="56"/>
    </row>
    <row r="138" spans="1:32" s="19" customFormat="1" ht="19.5" customHeight="1" x14ac:dyDescent="0.25">
      <c r="A138" s="142"/>
      <c r="B138" s="8"/>
      <c r="C138" s="1"/>
      <c r="D138" s="1"/>
      <c r="E138" s="29"/>
      <c r="F138" s="38"/>
      <c r="G138" s="39"/>
      <c r="H138" s="39"/>
      <c r="I138" s="39"/>
      <c r="J138" s="39"/>
      <c r="K138" s="1"/>
      <c r="L138" s="29"/>
      <c r="M138" s="38"/>
      <c r="N138" s="39"/>
      <c r="O138" s="39"/>
      <c r="P138" s="39"/>
      <c r="Q138" s="39"/>
      <c r="R138" s="39"/>
      <c r="S138" s="39"/>
      <c r="T138" s="78"/>
      <c r="U138" s="142"/>
      <c r="V138" s="64"/>
      <c r="W138" s="65"/>
      <c r="X138" s="22"/>
      <c r="Y138" s="22"/>
      <c r="Z138" s="22"/>
      <c r="AA138" s="22"/>
      <c r="AD138" s="56"/>
      <c r="AE138" s="63"/>
      <c r="AF138" s="63"/>
    </row>
    <row r="139" spans="1:32" s="19" customFormat="1" ht="19.5" customHeight="1" x14ac:dyDescent="0.25">
      <c r="A139" s="142"/>
      <c r="B139" s="8"/>
      <c r="C139" s="1"/>
      <c r="D139" s="1"/>
      <c r="E139" s="29"/>
      <c r="F139" s="38"/>
      <c r="G139" s="40"/>
      <c r="H139" s="40"/>
      <c r="I139" s="40"/>
      <c r="J139" s="40"/>
      <c r="K139" s="1"/>
      <c r="L139" s="29"/>
      <c r="M139" s="38"/>
      <c r="N139" s="40"/>
      <c r="O139" s="40"/>
      <c r="P139" s="40"/>
      <c r="Q139" s="40"/>
      <c r="R139" s="40"/>
      <c r="S139" s="40"/>
      <c r="T139" s="79"/>
      <c r="U139" s="142"/>
      <c r="V139" s="64"/>
      <c r="W139" s="65"/>
      <c r="X139" s="66"/>
      <c r="Y139" s="66"/>
      <c r="Z139" s="66"/>
      <c r="AA139" s="66"/>
      <c r="AD139" s="56"/>
      <c r="AE139" s="63"/>
      <c r="AF139" s="63"/>
    </row>
    <row r="140" spans="1:32" s="19" customFormat="1" x14ac:dyDescent="0.25">
      <c r="A140" s="142"/>
      <c r="B140" s="8"/>
      <c r="C140" s="1"/>
      <c r="D140" s="1"/>
      <c r="E140" s="1"/>
      <c r="F140" s="1"/>
      <c r="G140" s="1"/>
      <c r="H140" s="1"/>
      <c r="I140" s="1"/>
      <c r="J140" s="1"/>
      <c r="K140" s="1"/>
      <c r="L140" s="1"/>
      <c r="M140" s="1"/>
      <c r="N140" s="1"/>
      <c r="O140" s="1"/>
      <c r="P140" s="1"/>
      <c r="Q140" s="1"/>
      <c r="R140" s="1"/>
      <c r="S140" s="1"/>
      <c r="T140" s="9"/>
      <c r="U140" s="142"/>
      <c r="AD140" s="56"/>
      <c r="AE140" s="63"/>
      <c r="AF140" s="63"/>
    </row>
    <row r="141" spans="1:32" s="19" customFormat="1" ht="15.75" thickBot="1" x14ac:dyDescent="0.3">
      <c r="A141" s="142"/>
      <c r="B141" s="10"/>
      <c r="C141" s="11"/>
      <c r="D141" s="11"/>
      <c r="E141" s="11"/>
      <c r="F141" s="11"/>
      <c r="G141" s="11"/>
      <c r="H141" s="11"/>
      <c r="I141" s="11"/>
      <c r="J141" s="11"/>
      <c r="K141" s="11"/>
      <c r="L141" s="11"/>
      <c r="M141" s="11"/>
      <c r="N141" s="11"/>
      <c r="O141" s="11"/>
      <c r="P141" s="11"/>
      <c r="Q141" s="11"/>
      <c r="R141" s="11"/>
      <c r="S141" s="11"/>
      <c r="T141" s="47"/>
      <c r="U141" s="142"/>
      <c r="AD141" s="56"/>
      <c r="AE141" s="63"/>
      <c r="AF141" s="63"/>
    </row>
    <row r="142" spans="1:32" s="151" customFormat="1" x14ac:dyDescent="0.25">
      <c r="AD142" s="182"/>
      <c r="AE142" s="183"/>
      <c r="AF142" s="183"/>
    </row>
    <row r="143" spans="1:32" s="151" customFormat="1" x14ac:dyDescent="0.25">
      <c r="B143" s="253" t="s">
        <v>86</v>
      </c>
      <c r="C143" s="150" t="s">
        <v>92</v>
      </c>
      <c r="AD143" s="182"/>
      <c r="AE143" s="183"/>
      <c r="AF143" s="183"/>
    </row>
    <row r="144" spans="1:32" s="151" customFormat="1" ht="18.75" hidden="1" x14ac:dyDescent="0.3">
      <c r="E144" s="184"/>
      <c r="AD144" s="182"/>
      <c r="AE144" s="183"/>
      <c r="AF144" s="183"/>
    </row>
    <row r="145" spans="2:32" s="151" customFormat="1" hidden="1" x14ac:dyDescent="0.25">
      <c r="AD145" s="182"/>
      <c r="AE145" s="183"/>
      <c r="AF145" s="183"/>
    </row>
    <row r="146" spans="2:32" s="151" customFormat="1" ht="18.75" hidden="1" x14ac:dyDescent="0.25">
      <c r="B146" s="167"/>
      <c r="C146" s="167"/>
      <c r="D146" s="167"/>
      <c r="E146" s="167"/>
      <c r="F146" s="167"/>
      <c r="G146" s="167"/>
      <c r="H146" s="167"/>
      <c r="I146" s="167"/>
      <c r="J146" s="167"/>
      <c r="K146" s="167"/>
      <c r="L146" s="167"/>
      <c r="M146" s="167"/>
      <c r="N146" s="167"/>
      <c r="O146" s="167"/>
      <c r="P146" s="167"/>
      <c r="Q146" s="167"/>
      <c r="R146" s="167"/>
      <c r="S146" s="167"/>
      <c r="T146" s="167"/>
      <c r="U146" s="167"/>
      <c r="V146" s="167"/>
      <c r="W146" s="167"/>
      <c r="X146" s="167"/>
      <c r="Y146" s="167"/>
      <c r="Z146" s="167"/>
      <c r="AA146" s="167"/>
      <c r="AB146" s="167"/>
      <c r="AC146" s="167"/>
      <c r="AD146" s="185"/>
      <c r="AE146" s="183"/>
      <c r="AF146" s="183"/>
    </row>
    <row r="147" spans="2:32" s="151" customFormat="1" hidden="1" x14ac:dyDescent="0.25">
      <c r="AD147" s="182"/>
      <c r="AE147" s="183"/>
      <c r="AF147" s="183"/>
    </row>
    <row r="148" spans="2:32" s="151" customFormat="1" hidden="1" x14ac:dyDescent="0.25">
      <c r="AD148" s="182"/>
      <c r="AE148" s="183"/>
      <c r="AF148" s="183"/>
    </row>
    <row r="149" spans="2:32" s="151" customFormat="1" ht="30" hidden="1" customHeight="1" x14ac:dyDescent="0.25">
      <c r="F149" s="186"/>
      <c r="G149" s="168"/>
      <c r="H149" s="168"/>
      <c r="I149" s="168"/>
      <c r="J149" s="168"/>
      <c r="K149" s="168"/>
      <c r="L149" s="168"/>
      <c r="M149" s="168"/>
      <c r="N149" s="168"/>
      <c r="O149" s="168"/>
      <c r="P149" s="168"/>
      <c r="Q149" s="168"/>
      <c r="R149" s="168"/>
      <c r="S149" s="168"/>
      <c r="T149" s="187"/>
      <c r="U149" s="168"/>
      <c r="V149" s="187"/>
      <c r="W149" s="168"/>
      <c r="X149" s="168"/>
      <c r="Y149" s="168"/>
      <c r="AD149" s="182"/>
      <c r="AE149" s="183"/>
      <c r="AF149" s="183"/>
    </row>
    <row r="150" spans="2:32" s="151" customFormat="1" ht="60" hidden="1" customHeight="1" x14ac:dyDescent="0.25">
      <c r="F150" s="188"/>
      <c r="G150" s="186"/>
      <c r="H150" s="169"/>
      <c r="I150" s="186"/>
      <c r="J150" s="169"/>
      <c r="K150" s="186"/>
      <c r="L150" s="169"/>
      <c r="M150" s="186"/>
      <c r="N150" s="169"/>
      <c r="O150" s="169"/>
      <c r="P150" s="169"/>
      <c r="Q150" s="186"/>
      <c r="R150" s="186"/>
      <c r="S150" s="169"/>
      <c r="T150" s="186"/>
      <c r="U150" s="169"/>
      <c r="V150" s="189"/>
      <c r="W150" s="169"/>
      <c r="X150" s="190"/>
      <c r="Y150" s="191"/>
      <c r="AD150" s="182"/>
      <c r="AE150" s="183"/>
      <c r="AF150" s="183"/>
    </row>
    <row r="151" spans="2:32" s="151" customFormat="1" ht="60" hidden="1" customHeight="1" x14ac:dyDescent="0.25">
      <c r="F151" s="188"/>
      <c r="G151" s="186"/>
      <c r="H151" s="169"/>
      <c r="I151" s="186"/>
      <c r="J151" s="169"/>
      <c r="K151" s="186"/>
      <c r="L151" s="169"/>
      <c r="M151" s="186"/>
      <c r="N151" s="169"/>
      <c r="O151" s="169"/>
      <c r="P151" s="169"/>
      <c r="Q151" s="186"/>
      <c r="R151" s="186"/>
      <c r="S151" s="169"/>
      <c r="T151" s="186"/>
      <c r="U151" s="169"/>
      <c r="V151" s="189"/>
      <c r="W151" s="169"/>
      <c r="X151" s="190"/>
      <c r="Y151" s="191"/>
      <c r="AD151" s="182"/>
      <c r="AE151" s="183"/>
      <c r="AF151" s="183"/>
    </row>
    <row r="152" spans="2:32" s="151" customFormat="1" ht="60" hidden="1" customHeight="1" x14ac:dyDescent="0.25">
      <c r="F152" s="188"/>
      <c r="G152" s="186"/>
      <c r="H152" s="169"/>
      <c r="I152" s="186"/>
      <c r="J152" s="169"/>
      <c r="K152" s="186"/>
      <c r="L152" s="169"/>
      <c r="M152" s="186"/>
      <c r="N152" s="169"/>
      <c r="O152" s="169"/>
      <c r="P152" s="169"/>
      <c r="Q152" s="186"/>
      <c r="R152" s="186"/>
      <c r="S152" s="169"/>
      <c r="T152" s="186"/>
      <c r="U152" s="169"/>
      <c r="V152" s="189"/>
      <c r="W152" s="169"/>
      <c r="X152" s="190"/>
      <c r="Y152" s="191"/>
      <c r="AD152" s="182"/>
      <c r="AE152" s="183"/>
      <c r="AF152" s="183"/>
    </row>
    <row r="153" spans="2:32" s="151" customFormat="1" hidden="1" x14ac:dyDescent="0.25">
      <c r="AD153" s="182"/>
      <c r="AE153" s="183"/>
      <c r="AF153" s="183"/>
    </row>
    <row r="154" spans="2:32" s="151" customFormat="1" hidden="1" x14ac:dyDescent="0.25">
      <c r="AD154" s="182"/>
      <c r="AE154" s="183"/>
      <c r="AF154" s="183"/>
    </row>
    <row r="155" spans="2:32" s="151" customFormat="1" hidden="1" x14ac:dyDescent="0.25">
      <c r="AD155" s="182"/>
      <c r="AE155" s="183"/>
      <c r="AF155" s="183"/>
    </row>
    <row r="156" spans="2:32" s="151" customFormat="1" hidden="1" x14ac:dyDescent="0.25">
      <c r="AD156" s="182"/>
    </row>
    <row r="157" spans="2:32" s="151" customFormat="1" hidden="1" x14ac:dyDescent="0.25">
      <c r="AD157" s="182"/>
    </row>
    <row r="158" spans="2:32" s="151" customFormat="1" hidden="1" x14ac:dyDescent="0.25">
      <c r="AD158" s="182"/>
    </row>
    <row r="159" spans="2:32" s="151" customFormat="1" hidden="1" x14ac:dyDescent="0.25">
      <c r="AD159" s="182"/>
    </row>
    <row r="160" spans="2:32" s="151" customFormat="1" hidden="1" x14ac:dyDescent="0.25">
      <c r="AD160" s="182"/>
    </row>
    <row r="161" spans="2:30" s="151" customFormat="1" hidden="1" x14ac:dyDescent="0.25">
      <c r="AD161" s="182"/>
    </row>
    <row r="162" spans="2:30" s="151" customFormat="1" hidden="1" x14ac:dyDescent="0.25">
      <c r="AD162" s="182"/>
    </row>
    <row r="163" spans="2:30" s="151" customFormat="1" hidden="1" x14ac:dyDescent="0.25">
      <c r="AD163" s="182"/>
    </row>
    <row r="164" spans="2:30" s="151" customFormat="1" hidden="1" x14ac:dyDescent="0.25">
      <c r="AD164" s="182"/>
    </row>
    <row r="165" spans="2:30" s="151" customFormat="1" hidden="1" x14ac:dyDescent="0.25">
      <c r="AD165" s="182"/>
    </row>
    <row r="166" spans="2:30" s="151" customFormat="1" hidden="1" x14ac:dyDescent="0.25">
      <c r="AD166" s="182"/>
    </row>
    <row r="167" spans="2:30" s="151" customFormat="1" hidden="1" x14ac:dyDescent="0.25">
      <c r="AD167" s="182"/>
    </row>
    <row r="168" spans="2:30" s="151" customFormat="1" hidden="1" x14ac:dyDescent="0.25">
      <c r="AD168" s="182"/>
    </row>
    <row r="169" spans="2:30" s="151" customFormat="1" hidden="1" x14ac:dyDescent="0.25">
      <c r="AD169" s="182"/>
    </row>
    <row r="170" spans="2:30" s="151" customFormat="1" hidden="1" x14ac:dyDescent="0.25">
      <c r="AD170" s="182"/>
    </row>
    <row r="171" spans="2:30" s="151" customFormat="1" hidden="1" x14ac:dyDescent="0.25">
      <c r="AD171" s="182"/>
    </row>
    <row r="172" spans="2:30" s="151" customFormat="1" hidden="1" x14ac:dyDescent="0.25">
      <c r="AD172" s="182"/>
    </row>
    <row r="173" spans="2:30" s="151" customFormat="1" hidden="1" x14ac:dyDescent="0.25">
      <c r="AD173" s="182"/>
    </row>
    <row r="174" spans="2:30" s="151" customFormat="1" hidden="1" x14ac:dyDescent="0.25">
      <c r="B174" s="192"/>
      <c r="AD174" s="182"/>
    </row>
    <row r="175" spans="2:30" s="151" customFormat="1" hidden="1" x14ac:dyDescent="0.25">
      <c r="B175" s="192"/>
      <c r="AD175" s="182"/>
    </row>
    <row r="176" spans="2:30" s="151" customFormat="1" hidden="1" x14ac:dyDescent="0.25">
      <c r="B176" s="192"/>
      <c r="AD176" s="182"/>
    </row>
    <row r="177" spans="2:30" s="151" customFormat="1" hidden="1" x14ac:dyDescent="0.25">
      <c r="B177" s="192"/>
      <c r="AD177" s="182"/>
    </row>
    <row r="178" spans="2:30" s="151" customFormat="1" hidden="1" x14ac:dyDescent="0.25">
      <c r="B178" s="192"/>
      <c r="AD178" s="182"/>
    </row>
    <row r="179" spans="2:30" s="151" customFormat="1" hidden="1" x14ac:dyDescent="0.25">
      <c r="B179" s="192"/>
      <c r="AD179" s="182"/>
    </row>
    <row r="180" spans="2:30" s="151" customFormat="1" hidden="1" x14ac:dyDescent="0.25">
      <c r="B180" s="192"/>
      <c r="AD180" s="182"/>
    </row>
    <row r="181" spans="2:30" s="151" customFormat="1" hidden="1" x14ac:dyDescent="0.25">
      <c r="B181" s="192"/>
      <c r="AD181" s="182"/>
    </row>
    <row r="182" spans="2:30" s="151" customFormat="1" hidden="1" x14ac:dyDescent="0.25">
      <c r="B182" s="192"/>
      <c r="AD182" s="182"/>
    </row>
    <row r="183" spans="2:30" s="151" customFormat="1" hidden="1" x14ac:dyDescent="0.25">
      <c r="B183" s="192"/>
      <c r="AD183" s="182"/>
    </row>
    <row r="184" spans="2:30" s="151" customFormat="1" ht="15.75" hidden="1" thickBot="1" x14ac:dyDescent="0.3">
      <c r="B184" s="192"/>
      <c r="AD184" s="182"/>
    </row>
    <row r="185" spans="2:30" s="151" customFormat="1" ht="15.75" hidden="1" thickBot="1" x14ac:dyDescent="0.3">
      <c r="B185" s="193"/>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277" t="s">
        <v>16</v>
      </c>
      <c r="AA185" s="278"/>
      <c r="AB185" s="278"/>
      <c r="AC185" s="278"/>
      <c r="AD185" s="279"/>
    </row>
    <row r="186" spans="2:30" s="151" customFormat="1" hidden="1" x14ac:dyDescent="0.25"/>
    <row r="187" spans="2:30" s="151" customFormat="1" hidden="1" x14ac:dyDescent="0.25"/>
    <row r="188" spans="2:30" s="151" customFormat="1" hidden="1" x14ac:dyDescent="0.25"/>
    <row r="189" spans="2:30" s="151" customFormat="1" hidden="1" x14ac:dyDescent="0.25"/>
    <row r="190" spans="2:30" s="151" customFormat="1" hidden="1" x14ac:dyDescent="0.25"/>
    <row r="191" spans="2:30" s="151" customFormat="1" hidden="1" x14ac:dyDescent="0.25"/>
    <row r="192" spans="2:30" s="151" customFormat="1" hidden="1" x14ac:dyDescent="0.25"/>
    <row r="193" s="151" customFormat="1" hidden="1" x14ac:dyDescent="0.25"/>
    <row r="194" s="151" customFormat="1" hidden="1" x14ac:dyDescent="0.25"/>
    <row r="195" s="151" customFormat="1" hidden="1" x14ac:dyDescent="0.25"/>
    <row r="196" s="151" customFormat="1" hidden="1" x14ac:dyDescent="0.25"/>
    <row r="197" s="151" customFormat="1" hidden="1" x14ac:dyDescent="0.25"/>
    <row r="198" s="151" customFormat="1" hidden="1" x14ac:dyDescent="0.25"/>
    <row r="199" s="151" customFormat="1" hidden="1" x14ac:dyDescent="0.25"/>
    <row r="200" s="151" customFormat="1" hidden="1" x14ac:dyDescent="0.25"/>
    <row r="201" s="151" customFormat="1" hidden="1" x14ac:dyDescent="0.25"/>
    <row r="202" s="151" customFormat="1" hidden="1" x14ac:dyDescent="0.25"/>
    <row r="203" s="151" customFormat="1" hidden="1" x14ac:dyDescent="0.25"/>
    <row r="204" s="151" customFormat="1" hidden="1" x14ac:dyDescent="0.25"/>
    <row r="205" s="151" customFormat="1" hidden="1" x14ac:dyDescent="0.25"/>
    <row r="206" s="151" customFormat="1" hidden="1" x14ac:dyDescent="0.25"/>
    <row r="207" s="151" customFormat="1" hidden="1" x14ac:dyDescent="0.25"/>
    <row r="208" s="151" customFormat="1" hidden="1" x14ac:dyDescent="0.25"/>
    <row r="209" s="151" customFormat="1" hidden="1" x14ac:dyDescent="0.25"/>
    <row r="210" s="151" customFormat="1" hidden="1" x14ac:dyDescent="0.25"/>
    <row r="211" s="151" customFormat="1" hidden="1" x14ac:dyDescent="0.25"/>
    <row r="212" s="151" customFormat="1" hidden="1" x14ac:dyDescent="0.25"/>
    <row r="213" s="151" customFormat="1" x14ac:dyDescent="0.25"/>
    <row r="214" s="151" customFormat="1" hidden="1" x14ac:dyDescent="0.25"/>
    <row r="215" s="151" customFormat="1" hidden="1" x14ac:dyDescent="0.25"/>
    <row r="216" s="151" customFormat="1" hidden="1" x14ac:dyDescent="0.25"/>
    <row r="217" s="151" customFormat="1" hidden="1" x14ac:dyDescent="0.25"/>
    <row r="218" s="151" customFormat="1" hidden="1" x14ac:dyDescent="0.25"/>
    <row r="219" s="151" customFormat="1" hidden="1" x14ac:dyDescent="0.25"/>
    <row r="220" s="151" customFormat="1" hidden="1" x14ac:dyDescent="0.25"/>
    <row r="221" s="151" customFormat="1" hidden="1" x14ac:dyDescent="0.25"/>
    <row r="222" s="151" customFormat="1" hidden="1" x14ac:dyDescent="0.25"/>
    <row r="223" s="151" customFormat="1" hidden="1" x14ac:dyDescent="0.25"/>
    <row r="224" s="151" customFormat="1" hidden="1" x14ac:dyDescent="0.25"/>
    <row r="225" spans="2:20" s="151" customFormat="1" hidden="1" x14ac:dyDescent="0.25"/>
    <row r="226" spans="2:20" s="151" customFormat="1" hidden="1" x14ac:dyDescent="0.25"/>
    <row r="227" spans="2:20" x14ac:dyDescent="0.25">
      <c r="B227" s="151"/>
      <c r="C227" s="151"/>
      <c r="D227" s="151"/>
      <c r="E227" s="151"/>
      <c r="F227" s="151"/>
      <c r="G227" s="151"/>
      <c r="H227" s="151"/>
      <c r="I227" s="151"/>
      <c r="J227" s="151"/>
      <c r="K227" s="151"/>
      <c r="L227" s="151"/>
      <c r="M227" s="151"/>
      <c r="N227" s="151"/>
      <c r="O227" s="151"/>
      <c r="P227" s="151"/>
      <c r="Q227" s="151"/>
      <c r="R227" s="151"/>
      <c r="S227" s="151"/>
      <c r="T227" s="151"/>
    </row>
    <row r="228" spans="2:20" hidden="1" x14ac:dyDescent="0.25">
      <c r="B228" s="151"/>
      <c r="C228" s="151"/>
      <c r="D228" s="151"/>
      <c r="E228" s="151"/>
      <c r="F228" s="151"/>
      <c r="G228" s="151"/>
      <c r="H228" s="151"/>
      <c r="I228" s="151"/>
      <c r="J228" s="151"/>
      <c r="K228" s="151"/>
      <c r="L228" s="151"/>
      <c r="M228" s="151"/>
      <c r="N228" s="151"/>
      <c r="O228" s="151"/>
      <c r="P228" s="151"/>
      <c r="Q228" s="151"/>
      <c r="R228" s="151"/>
      <c r="S228" s="151"/>
      <c r="T228" s="151"/>
    </row>
    <row r="229" spans="2:20" hidden="1" x14ac:dyDescent="0.25">
      <c r="B229" s="151"/>
      <c r="C229" s="151"/>
      <c r="D229" s="151"/>
      <c r="E229" s="151"/>
      <c r="F229" s="151"/>
      <c r="G229" s="151"/>
      <c r="H229" s="151"/>
      <c r="I229" s="151"/>
      <c r="J229" s="151"/>
      <c r="K229" s="151"/>
      <c r="L229" s="151"/>
      <c r="M229" s="151"/>
      <c r="N229" s="151"/>
      <c r="O229" s="151"/>
      <c r="P229" s="151"/>
      <c r="Q229" s="151"/>
      <c r="R229" s="151"/>
      <c r="S229" s="151"/>
      <c r="T229" s="151"/>
    </row>
    <row r="230" spans="2:20" hidden="1" x14ac:dyDescent="0.25">
      <c r="B230" s="151"/>
      <c r="C230" s="151"/>
      <c r="D230" s="151"/>
      <c r="E230" s="151"/>
      <c r="F230" s="151"/>
      <c r="G230" s="151"/>
      <c r="H230" s="151"/>
      <c r="I230" s="151"/>
      <c r="J230" s="151"/>
      <c r="K230" s="151"/>
      <c r="L230" s="151"/>
      <c r="M230" s="151"/>
      <c r="N230" s="151"/>
      <c r="O230" s="151"/>
      <c r="P230" s="151"/>
      <c r="Q230" s="151"/>
      <c r="R230" s="151"/>
      <c r="S230" s="151"/>
      <c r="T230" s="151"/>
    </row>
    <row r="231" spans="2:20" hidden="1" x14ac:dyDescent="0.25">
      <c r="B231" s="151"/>
      <c r="C231" s="151"/>
      <c r="D231" s="151"/>
      <c r="E231" s="151"/>
      <c r="F231" s="151"/>
      <c r="G231" s="151"/>
      <c r="H231" s="151"/>
      <c r="I231" s="151"/>
      <c r="J231" s="151"/>
      <c r="K231" s="151"/>
      <c r="L231" s="151"/>
      <c r="M231" s="151"/>
      <c r="N231" s="151"/>
      <c r="O231" s="151"/>
      <c r="P231" s="151"/>
      <c r="Q231" s="151"/>
      <c r="R231" s="151"/>
      <c r="S231" s="151"/>
      <c r="T231" s="151"/>
    </row>
    <row r="232" spans="2:20" hidden="1" x14ac:dyDescent="0.25">
      <c r="B232" s="151"/>
      <c r="C232" s="151"/>
      <c r="D232" s="151"/>
      <c r="E232" s="151"/>
      <c r="F232" s="151"/>
      <c r="G232" s="151"/>
      <c r="H232" s="151"/>
      <c r="I232" s="151"/>
      <c r="J232" s="151"/>
      <c r="K232" s="151"/>
      <c r="L232" s="151"/>
      <c r="M232" s="151"/>
      <c r="N232" s="151"/>
      <c r="O232" s="151"/>
      <c r="P232" s="151"/>
      <c r="Q232" s="151"/>
      <c r="R232" s="151"/>
      <c r="S232" s="151"/>
      <c r="T232" s="151"/>
    </row>
    <row r="233" spans="2:20" hidden="1" x14ac:dyDescent="0.25">
      <c r="B233" s="151"/>
      <c r="C233" s="151"/>
      <c r="D233" s="151"/>
      <c r="E233" s="151"/>
      <c r="F233" s="151"/>
      <c r="G233" s="151"/>
      <c r="H233" s="151"/>
      <c r="I233" s="151"/>
      <c r="J233" s="151"/>
      <c r="K233" s="151"/>
      <c r="L233" s="151"/>
      <c r="M233" s="151"/>
      <c r="N233" s="151"/>
      <c r="O233" s="151"/>
      <c r="P233" s="151"/>
      <c r="Q233" s="151"/>
      <c r="R233" s="151"/>
      <c r="S233" s="151"/>
      <c r="T233" s="151"/>
    </row>
    <row r="234" spans="2:20" hidden="1" x14ac:dyDescent="0.25">
      <c r="B234" s="151"/>
      <c r="C234" s="151"/>
      <c r="D234" s="151"/>
      <c r="E234" s="151"/>
      <c r="F234" s="151"/>
      <c r="G234" s="151"/>
      <c r="H234" s="151"/>
      <c r="I234" s="151"/>
      <c r="J234" s="151"/>
      <c r="K234" s="151"/>
      <c r="L234" s="151"/>
      <c r="M234" s="151"/>
      <c r="N234" s="151"/>
      <c r="O234" s="151"/>
      <c r="P234" s="151"/>
      <c r="Q234" s="151"/>
      <c r="R234" s="151"/>
      <c r="S234" s="151"/>
      <c r="T234" s="151"/>
    </row>
    <row r="235" spans="2:20" hidden="1" x14ac:dyDescent="0.25">
      <c r="B235" s="151"/>
      <c r="C235" s="151"/>
      <c r="D235" s="151"/>
      <c r="E235" s="151"/>
      <c r="F235" s="151"/>
      <c r="G235" s="151"/>
      <c r="H235" s="151"/>
      <c r="I235" s="151"/>
      <c r="J235" s="151"/>
      <c r="K235" s="151"/>
      <c r="L235" s="151"/>
      <c r="M235" s="151"/>
      <c r="N235" s="151"/>
      <c r="O235" s="151"/>
      <c r="P235" s="151"/>
      <c r="Q235" s="151"/>
      <c r="R235" s="151"/>
      <c r="S235" s="151"/>
      <c r="T235" s="151"/>
    </row>
    <row r="236" spans="2:20" x14ac:dyDescent="0.25"/>
  </sheetData>
  <mergeCells count="4">
    <mergeCell ref="Z185:AD185"/>
    <mergeCell ref="B2:T2"/>
    <mergeCell ref="B3:T3"/>
    <mergeCell ref="B4:D4"/>
  </mergeCells>
  <phoneticPr fontId="50"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4"/>
  <dimension ref="A1:AH342"/>
  <sheetViews>
    <sheetView zoomScale="70" zoomScaleNormal="70" workbookViewId="0">
      <selection activeCell="M10" sqref="M10"/>
    </sheetView>
  </sheetViews>
  <sheetFormatPr defaultColWidth="0" defaultRowHeight="15" zeroHeight="1" x14ac:dyDescent="0.25"/>
  <cols>
    <col min="1" max="1" width="10.7109375" style="142" customWidth="1"/>
    <col min="2" max="20" width="18.28515625" style="108" customWidth="1"/>
    <col min="21" max="21" width="10.7109375" style="142" customWidth="1"/>
    <col min="22" max="22" width="10.5703125" style="108" hidden="1" customWidth="1"/>
    <col min="23" max="23" width="9.140625" style="108" hidden="1" customWidth="1"/>
    <col min="24" max="24" width="10" style="108" hidden="1" customWidth="1"/>
    <col min="25" max="25" width="9.140625" style="108" hidden="1" customWidth="1"/>
    <col min="26" max="26" width="18.7109375" style="108" hidden="1" customWidth="1"/>
    <col min="27" max="27" width="10.5703125" style="108" hidden="1" customWidth="1"/>
    <col min="28" max="28" width="9.140625" style="108" hidden="1" customWidth="1"/>
    <col min="29" max="29" width="10" style="108" hidden="1" customWidth="1"/>
    <col min="30" max="30" width="9.140625" style="108" hidden="1" customWidth="1"/>
    <col min="31" max="34" width="18.7109375" style="108" hidden="1" customWidth="1"/>
    <col min="35" max="16384" width="9.140625" style="108" hidden="1"/>
  </cols>
  <sheetData>
    <row r="1" spans="1:21" s="142" customFormat="1" x14ac:dyDescent="0.25"/>
    <row r="2" spans="1:21" s="2" customFormat="1" ht="46.5" customHeight="1" x14ac:dyDescent="0.25">
      <c r="A2" s="142"/>
      <c r="B2" s="280" t="s">
        <v>160</v>
      </c>
      <c r="C2" s="280"/>
      <c r="D2" s="280"/>
      <c r="E2" s="280"/>
      <c r="F2" s="280"/>
      <c r="G2" s="280"/>
      <c r="H2" s="280"/>
      <c r="I2" s="280"/>
      <c r="J2" s="280"/>
      <c r="K2" s="280"/>
      <c r="L2" s="280"/>
      <c r="M2" s="280"/>
      <c r="N2" s="280"/>
      <c r="O2" s="280"/>
      <c r="P2" s="280"/>
      <c r="Q2" s="280"/>
      <c r="R2" s="280"/>
      <c r="S2" s="280"/>
      <c r="T2" s="280"/>
      <c r="U2" s="142"/>
    </row>
    <row r="3" spans="1:21" s="2" customFormat="1" ht="15.75" thickBot="1" x14ac:dyDescent="0.3">
      <c r="A3" s="142"/>
      <c r="B3" s="156"/>
      <c r="C3" s="156"/>
      <c r="D3" s="156"/>
      <c r="E3" s="156"/>
      <c r="F3" s="156"/>
      <c r="G3" s="156"/>
      <c r="H3" s="156"/>
      <c r="I3" s="156"/>
      <c r="J3" s="156"/>
      <c r="K3" s="156"/>
      <c r="L3" s="156"/>
      <c r="M3" s="156"/>
      <c r="N3" s="156"/>
      <c r="O3" s="156"/>
      <c r="P3" s="156"/>
      <c r="Q3" s="156"/>
      <c r="R3" s="156"/>
      <c r="S3" s="156"/>
      <c r="T3" s="156"/>
      <c r="U3" s="142"/>
    </row>
    <row r="4" spans="1:21" s="2" customFormat="1" ht="15.75" thickBot="1" x14ac:dyDescent="0.3">
      <c r="A4" s="142"/>
      <c r="B4" s="290" t="s">
        <v>110</v>
      </c>
      <c r="C4" s="291"/>
      <c r="D4" s="292"/>
      <c r="E4" s="14"/>
      <c r="F4" s="221"/>
      <c r="G4" s="1"/>
      <c r="H4" s="221"/>
      <c r="I4" s="221"/>
      <c r="J4" s="221"/>
      <c r="K4" s="221"/>
      <c r="L4" s="221"/>
      <c r="M4" s="221"/>
      <c r="N4" s="221"/>
      <c r="O4" s="221"/>
      <c r="P4" s="221"/>
      <c r="Q4" s="14"/>
      <c r="R4" s="14"/>
      <c r="S4" s="209"/>
      <c r="T4" s="211"/>
      <c r="U4" s="142"/>
    </row>
    <row r="5" spans="1:21" s="2" customFormat="1" x14ac:dyDescent="0.25">
      <c r="A5" s="142"/>
      <c r="B5" s="8"/>
      <c r="C5" s="1"/>
      <c r="D5" s="1"/>
      <c r="E5" s="14"/>
      <c r="F5" s="221"/>
      <c r="G5" s="1"/>
      <c r="H5" s="222"/>
      <c r="I5" s="221"/>
      <c r="J5" s="221"/>
      <c r="K5" s="221"/>
      <c r="L5" s="221"/>
      <c r="M5" s="221"/>
      <c r="N5" s="221"/>
      <c r="O5" s="221"/>
      <c r="P5" s="221"/>
      <c r="Q5" s="14"/>
      <c r="R5" s="14"/>
      <c r="S5" s="209"/>
      <c r="T5" s="211"/>
      <c r="U5" s="142"/>
    </row>
    <row r="6" spans="1:21" s="2" customFormat="1" x14ac:dyDescent="0.25">
      <c r="A6" s="142"/>
      <c r="B6" s="8"/>
      <c r="C6" s="1"/>
      <c r="D6" s="1"/>
      <c r="E6" s="14"/>
      <c r="F6" s="1"/>
      <c r="G6" s="1"/>
      <c r="H6" s="221"/>
      <c r="I6" s="31"/>
      <c r="J6" s="31">
        <v>43466</v>
      </c>
      <c r="K6" s="31">
        <v>43831</v>
      </c>
      <c r="L6" s="31">
        <v>44197</v>
      </c>
      <c r="M6" s="31">
        <v>44562</v>
      </c>
      <c r="N6" s="31">
        <v>44927</v>
      </c>
      <c r="O6" s="31">
        <v>44562</v>
      </c>
      <c r="P6" s="223"/>
      <c r="Q6" s="31"/>
      <c r="R6" s="31"/>
      <c r="S6" s="210"/>
      <c r="T6" s="211"/>
      <c r="U6" s="142"/>
    </row>
    <row r="7" spans="1:21" s="2" customFormat="1" x14ac:dyDescent="0.25">
      <c r="A7" s="142"/>
      <c r="B7" s="8"/>
      <c r="C7" s="1"/>
      <c r="D7" s="1"/>
      <c r="E7" s="14"/>
      <c r="F7" s="1"/>
      <c r="G7" s="1"/>
      <c r="H7" s="221"/>
      <c r="I7" s="31"/>
      <c r="J7" s="31">
        <v>43830</v>
      </c>
      <c r="K7" s="31">
        <v>44196</v>
      </c>
      <c r="L7" s="31">
        <v>44561</v>
      </c>
      <c r="M7" s="31">
        <v>44926</v>
      </c>
      <c r="N7" s="31">
        <v>45291</v>
      </c>
      <c r="O7" s="31">
        <v>44926</v>
      </c>
      <c r="P7" s="223"/>
      <c r="Q7" s="31"/>
      <c r="R7" s="31"/>
      <c r="S7" s="210"/>
      <c r="T7" s="211"/>
      <c r="U7" s="142"/>
    </row>
    <row r="8" spans="1:21" s="2" customFormat="1" ht="19.5" thickBot="1" x14ac:dyDescent="0.35">
      <c r="A8" s="142"/>
      <c r="B8" s="8"/>
      <c r="C8" s="1"/>
      <c r="D8" s="1"/>
      <c r="E8" s="1"/>
      <c r="F8" s="1"/>
      <c r="G8" s="1"/>
      <c r="H8" s="1"/>
      <c r="I8" s="41"/>
      <c r="J8" s="101">
        <v>2019</v>
      </c>
      <c r="K8" s="137">
        <v>2020</v>
      </c>
      <c r="L8" s="101">
        <v>2021</v>
      </c>
      <c r="M8" s="101">
        <v>2022</v>
      </c>
      <c r="N8" s="101" t="s">
        <v>91</v>
      </c>
      <c r="O8" s="102" t="s">
        <v>161</v>
      </c>
      <c r="P8" s="209"/>
      <c r="Q8" s="223"/>
      <c r="R8" s="210"/>
      <c r="S8" s="210"/>
      <c r="T8" s="211"/>
      <c r="U8" s="142"/>
    </row>
    <row r="9" spans="1:21" s="2" customFormat="1" ht="60" customHeight="1" thickTop="1" x14ac:dyDescent="0.25">
      <c r="A9" s="142"/>
      <c r="B9" s="8"/>
      <c r="C9" s="1"/>
      <c r="D9" s="1"/>
      <c r="E9" s="1"/>
      <c r="F9" s="1"/>
      <c r="G9" s="1"/>
      <c r="H9" s="42" t="s">
        <v>132</v>
      </c>
      <c r="I9" s="155" t="s">
        <v>18</v>
      </c>
      <c r="J9" s="243">
        <f>COUNTIFS('List of projects'!$I:$I,"&gt;="&amp;J6,'List of projects'!$I:$I,"&lt;="&amp;J7)</f>
        <v>0</v>
      </c>
      <c r="K9" s="243">
        <f>COUNTIFS('List of projects'!$I:$I,"&gt;="&amp;K6,'List of projects'!$I:$I,"&lt;="&amp;K7)</f>
        <v>0</v>
      </c>
      <c r="L9" s="243">
        <f>COUNTIFS('List of projects'!$I:$I,"&gt;="&amp;L6,'List of projects'!$I:$I,"&lt;="&amp;L7)</f>
        <v>2</v>
      </c>
      <c r="M9" s="243">
        <f>COUNTIFS('List of projects'!$I:$I,"&gt;="&amp;M6,'List of projects'!$I:$I,"&lt;="&amp;M7)</f>
        <v>3</v>
      </c>
      <c r="N9" s="243">
        <f>COUNTIFS('List of projects'!$I:$I,"&gt;="&amp;N6,'List of projects'!$I:$I,"&lt;="&amp;N7)</f>
        <v>0</v>
      </c>
      <c r="O9" s="244">
        <f t="shared" ref="O9:O14" si="0">SUM(F9:N9)</f>
        <v>5</v>
      </c>
      <c r="P9" s="209"/>
      <c r="Q9" s="223"/>
      <c r="R9" s="210"/>
      <c r="S9" s="210"/>
      <c r="T9" s="211"/>
      <c r="U9" s="142"/>
    </row>
    <row r="10" spans="1:21" s="2" customFormat="1" ht="16.5" thickBot="1" x14ac:dyDescent="0.3">
      <c r="A10" s="142"/>
      <c r="B10" s="8"/>
      <c r="C10" s="1"/>
      <c r="D10" s="1"/>
      <c r="E10" s="1"/>
      <c r="F10" s="1"/>
      <c r="G10" s="1"/>
      <c r="H10" s="20"/>
      <c r="I10" s="104" t="s">
        <v>22</v>
      </c>
      <c r="J10" s="245">
        <f>(SUMIFS('List of projects'!$H:$H,'List of projects'!$I:$I,"&gt;="&amp;J6,'List of projects'!$I:$I,"&lt;="&amp;J7)/1000)</f>
        <v>0</v>
      </c>
      <c r="K10" s="245">
        <f>(SUMIFS('List of projects'!$H:$H,'List of projects'!$I:$I,"&gt;="&amp;K6,'List of projects'!$I:$I,"&lt;="&amp;K7)/1000)</f>
        <v>0</v>
      </c>
      <c r="L10" s="245">
        <f>(SUMIFS('List of projects'!$H:$H,'List of projects'!$I:$I,"&gt;="&amp;L6,'List of projects'!$I:$I,"&lt;="&amp;L7)/1000)</f>
        <v>0.23400000000000001</v>
      </c>
      <c r="M10" s="245">
        <f>(SUMIFS('List of projects'!$H:$H,'List of projects'!$I:$I,"&gt;="&amp;M6,'List of projects'!$I:$I,"&lt;="&amp;M7)/1000)</f>
        <v>0.314</v>
      </c>
      <c r="N10" s="245">
        <f>(SUMIFS('List of projects'!$H:$H,'List of projects'!$I:$I,"&gt;="&amp;N6,'List of projects'!$I:$I,"&lt;="&amp;N7)/1000)</f>
        <v>0</v>
      </c>
      <c r="O10" s="246">
        <f t="shared" si="0"/>
        <v>0.54800000000000004</v>
      </c>
      <c r="P10" s="85" t="s">
        <v>23</v>
      </c>
      <c r="Q10" s="223"/>
      <c r="R10" s="31"/>
      <c r="S10" s="31"/>
      <c r="T10" s="9"/>
      <c r="U10" s="142"/>
    </row>
    <row r="11" spans="1:21" s="2" customFormat="1" ht="63" x14ac:dyDescent="0.25">
      <c r="A11" s="142"/>
      <c r="B11" s="8"/>
      <c r="C11" s="1"/>
      <c r="D11" s="1"/>
      <c r="E11" s="1"/>
      <c r="F11" s="1"/>
      <c r="G11" s="1"/>
      <c r="H11" s="42" t="s">
        <v>135</v>
      </c>
      <c r="I11" s="155" t="s">
        <v>20</v>
      </c>
      <c r="J11" s="243">
        <f>COUNTIFS('Connection agreement'!$N:$N,"&gt;="&amp;J6,'Connection agreement'!$N:$N,"&lt;="&amp;J7)</f>
        <v>0</v>
      </c>
      <c r="K11" s="243">
        <f>COUNTIFS('Connection agreement'!$N:$N,"&gt;="&amp;K6,'Connection agreement'!$N:$N,"&lt;="&amp;K7)</f>
        <v>0</v>
      </c>
      <c r="L11" s="243">
        <f>COUNTIFS('Connection agreement'!$N:$N,"&gt;="&amp;L6,'Connection agreement'!$N:$N,"&lt;="&amp;L7)</f>
        <v>1</v>
      </c>
      <c r="M11" s="243">
        <f>COUNTIFS('Connection agreement'!$N:$N,"&gt;="&amp;M6,'Connection agreement'!$N:$N,"&lt;="&amp;M7)</f>
        <v>3</v>
      </c>
      <c r="N11" s="243">
        <f>COUNTIFS('Connection agreement'!$N:$N,"&gt;="&amp;N6,'Connection agreement'!$N:$N,"&lt;="&amp;N7)</f>
        <v>2</v>
      </c>
      <c r="O11" s="244">
        <f t="shared" si="0"/>
        <v>6</v>
      </c>
      <c r="P11" s="85"/>
      <c r="Q11" s="223"/>
      <c r="R11" s="31"/>
      <c r="S11" s="31"/>
      <c r="T11" s="9"/>
      <c r="U11" s="142"/>
    </row>
    <row r="12" spans="1:21" s="2" customFormat="1" ht="16.5" thickBot="1" x14ac:dyDescent="0.3">
      <c r="A12" s="142"/>
      <c r="B12" s="8"/>
      <c r="C12" s="1"/>
      <c r="D12" s="1"/>
      <c r="E12" s="1"/>
      <c r="F12" s="1"/>
      <c r="G12" s="1"/>
      <c r="H12" s="20"/>
      <c r="I12" s="104" t="s">
        <v>22</v>
      </c>
      <c r="J12" s="245">
        <f>SUMIFS('Connection agreement'!$H:$H,'Connection agreement'!$N:$N,"&gt;="&amp;J6,'Connection agreement'!$N:$N,"&lt;="&amp;J7)/1000</f>
        <v>0</v>
      </c>
      <c r="K12" s="245">
        <f>SUMIFS('Connection agreement'!$H:$H,'Connection agreement'!$N:$N,"&gt;="&amp;K6,'Connection agreement'!$N:$N,"&lt;="&amp;K7)/1000</f>
        <v>0</v>
      </c>
      <c r="L12" s="245">
        <f>SUMIFS('Connection agreement'!$H:$H,'Connection agreement'!$N:$N,"&gt;="&amp;L6,'Connection agreement'!$N:$N,"&lt;="&amp;L7)/1000</f>
        <v>0.25</v>
      </c>
      <c r="M12" s="245">
        <f>SUMIFS('Connection agreement'!$H:$H,'Connection agreement'!$N:$N,"&gt;="&amp;M6,'Connection agreement'!$N:$N,"&lt;="&amp;M7)/1000</f>
        <v>1.4950000000000001</v>
      </c>
      <c r="N12" s="245">
        <f>SUMIFS('Connection agreement'!$H:$H,'Connection agreement'!$N:$N,"&gt;="&amp;N6,'Connection agreement'!$N:$N,"&lt;="&amp;N7)/1000</f>
        <v>0.49</v>
      </c>
      <c r="O12" s="246">
        <f t="shared" si="0"/>
        <v>2.2350000000000003</v>
      </c>
      <c r="P12" s="85" t="s">
        <v>23</v>
      </c>
      <c r="Q12" s="223"/>
      <c r="R12" s="31"/>
      <c r="S12" s="31"/>
      <c r="T12" s="9"/>
      <c r="U12" s="142"/>
    </row>
    <row r="13" spans="1:21" s="2" customFormat="1" ht="63" x14ac:dyDescent="0.25">
      <c r="A13" s="142"/>
      <c r="B13" s="8"/>
      <c r="C13" s="1"/>
      <c r="D13" s="1"/>
      <c r="E13" s="1"/>
      <c r="F13" s="1"/>
      <c r="G13" s="1"/>
      <c r="H13" s="42" t="s">
        <v>136</v>
      </c>
      <c r="I13" s="155" t="s">
        <v>18</v>
      </c>
      <c r="J13" s="243">
        <f>COUNTIFS('Connection conditions'!$M:$M,"&gt;="&amp;J6,'Connection conditions'!$M:$M,"&lt;="&amp;J7)</f>
        <v>0</v>
      </c>
      <c r="K13" s="243">
        <f>COUNTIFS('Connection conditions'!$M:$M,"&gt;="&amp;K6,'Connection conditions'!$M:$M,"&lt;="&amp;K7)</f>
        <v>0</v>
      </c>
      <c r="L13" s="243">
        <f>COUNTIFS('Connection conditions'!$M:$M,"&gt;="&amp;L6,'Connection conditions'!$M:$M,"&lt;="&amp;L7)</f>
        <v>1</v>
      </c>
      <c r="M13" s="243">
        <f>COUNTIFS('Connection conditions'!$M:$M,"&gt;="&amp;M6,'Connection conditions'!$M:$M,"&lt;="&amp;M7)</f>
        <v>1</v>
      </c>
      <c r="N13" s="243">
        <f>COUNTIFS('Connection conditions'!$M:$M,"&gt;="&amp;N6,'Connection conditions'!$M:$M,"&lt;="&amp;N7)</f>
        <v>0</v>
      </c>
      <c r="O13" s="244">
        <f t="shared" si="0"/>
        <v>2</v>
      </c>
      <c r="P13" s="85"/>
      <c r="Q13" s="223"/>
      <c r="R13" s="31"/>
      <c r="S13" s="31"/>
      <c r="T13" s="9"/>
      <c r="U13" s="142"/>
    </row>
    <row r="14" spans="1:21" s="2" customFormat="1" ht="16.5" thickBot="1" x14ac:dyDescent="0.3">
      <c r="A14" s="142"/>
      <c r="B14" s="8"/>
      <c r="C14" s="1"/>
      <c r="D14" s="1"/>
      <c r="E14" s="1"/>
      <c r="F14" s="1"/>
      <c r="G14" s="1"/>
      <c r="H14" s="20"/>
      <c r="I14" s="104" t="s">
        <v>22</v>
      </c>
      <c r="J14" s="245">
        <f>(SUMIFS('Connection conditions'!$H:$H,'Connection conditions'!$M:$M,"&gt;="&amp;J6,'Connection conditions'!$M:$M,"&lt;="&amp;J7)/1000)</f>
        <v>0</v>
      </c>
      <c r="K14" s="245">
        <f>(SUMIFS('Connection conditions'!$H:$H,'Connection conditions'!$M:$M,"&gt;="&amp;K6,'Connection conditions'!$M:$M,"&lt;="&amp;K7)/1000)</f>
        <v>0</v>
      </c>
      <c r="L14" s="245">
        <f>(SUMIFS('Connection conditions'!$H:$H,'Connection conditions'!$M:$M,"&gt;="&amp;L6,'Connection conditions'!$M:$M,"&lt;="&amp;L7)/1000)</f>
        <v>0.69</v>
      </c>
      <c r="M14" s="245">
        <f>(SUMIFS('Connection conditions'!$H:$H,'Connection conditions'!$M:$M,"&gt;="&amp;M6,'Connection conditions'!$M:$M,"&lt;="&amp;M7)/1000)</f>
        <v>0.3</v>
      </c>
      <c r="N14" s="245">
        <f>(SUMIFS('Connection conditions'!$H:$H,'Connection conditions'!$M:$M,"&gt;="&amp;N6,'Connection conditions'!$M:$M,"&lt;="&amp;N7)/1000)</f>
        <v>0</v>
      </c>
      <c r="O14" s="246">
        <f t="shared" si="0"/>
        <v>0.99</v>
      </c>
      <c r="P14" s="85" t="s">
        <v>23</v>
      </c>
      <c r="Q14" s="223"/>
      <c r="R14" s="31"/>
      <c r="S14" s="31"/>
      <c r="T14" s="9"/>
      <c r="U14" s="142"/>
    </row>
    <row r="15" spans="1:21" s="2" customFormat="1" x14ac:dyDescent="0.25">
      <c r="A15" s="142"/>
      <c r="B15" s="8"/>
      <c r="C15" s="1"/>
      <c r="D15" s="1"/>
      <c r="E15" s="1"/>
      <c r="F15" s="1"/>
      <c r="G15" s="1"/>
      <c r="H15" s="1"/>
      <c r="I15" s="1"/>
      <c r="J15" s="1"/>
      <c r="K15" s="1"/>
      <c r="L15" s="1"/>
      <c r="M15" s="1"/>
      <c r="N15" s="1"/>
      <c r="O15" s="1"/>
      <c r="P15" s="1"/>
      <c r="Q15" s="16"/>
      <c r="R15" s="1"/>
      <c r="S15" s="1"/>
      <c r="T15" s="9"/>
      <c r="U15" s="142"/>
    </row>
    <row r="16" spans="1:21" s="2" customFormat="1" x14ac:dyDescent="0.25">
      <c r="A16" s="142"/>
      <c r="B16" s="8"/>
      <c r="C16" s="1"/>
      <c r="D16" s="1"/>
      <c r="E16" s="1"/>
      <c r="F16" s="1"/>
      <c r="G16" s="1"/>
      <c r="H16" s="1"/>
      <c r="I16" s="1"/>
      <c r="J16" s="1"/>
      <c r="K16" s="1"/>
      <c r="L16" s="1"/>
      <c r="M16" s="1"/>
      <c r="N16" s="1"/>
      <c r="O16" s="1"/>
      <c r="P16" s="1"/>
      <c r="Q16" s="16"/>
      <c r="R16" s="1"/>
      <c r="S16" s="1"/>
      <c r="T16" s="9"/>
      <c r="U16" s="142"/>
    </row>
    <row r="17" spans="1:21" s="2" customFormat="1" x14ac:dyDescent="0.25">
      <c r="A17" s="142"/>
      <c r="B17" s="8"/>
      <c r="C17" s="1"/>
      <c r="D17" s="1"/>
      <c r="E17" s="1"/>
      <c r="F17" s="1"/>
      <c r="G17" s="1"/>
      <c r="H17" s="1"/>
      <c r="I17" s="1"/>
      <c r="J17" s="1"/>
      <c r="K17" s="1"/>
      <c r="L17" s="1"/>
      <c r="M17" s="1"/>
      <c r="N17" s="1"/>
      <c r="O17" s="1"/>
      <c r="P17" s="1"/>
      <c r="Q17" s="16"/>
      <c r="R17" s="1"/>
      <c r="S17" s="1"/>
      <c r="T17" s="9"/>
      <c r="U17" s="142"/>
    </row>
    <row r="18" spans="1:21" s="2" customFormat="1" x14ac:dyDescent="0.25">
      <c r="A18" s="142"/>
      <c r="B18" s="8"/>
      <c r="C18" s="1"/>
      <c r="D18" s="1"/>
      <c r="E18" s="1"/>
      <c r="F18" s="1"/>
      <c r="G18" s="1"/>
      <c r="H18" s="1"/>
      <c r="I18" s="1"/>
      <c r="J18" s="1"/>
      <c r="K18" s="1"/>
      <c r="L18" s="1"/>
      <c r="M18" s="1"/>
      <c r="N18" s="1"/>
      <c r="O18" s="1"/>
      <c r="P18" s="1"/>
      <c r="Q18" s="1"/>
      <c r="R18" s="1"/>
      <c r="S18" s="1"/>
      <c r="T18" s="9"/>
      <c r="U18" s="142"/>
    </row>
    <row r="19" spans="1:21" s="2" customFormat="1" x14ac:dyDescent="0.25">
      <c r="A19" s="142"/>
      <c r="B19" s="8"/>
      <c r="C19" s="1"/>
      <c r="D19" s="1"/>
      <c r="E19" s="1"/>
      <c r="F19" s="1"/>
      <c r="G19" s="1"/>
      <c r="H19" s="1"/>
      <c r="I19" s="1"/>
      <c r="J19" s="1"/>
      <c r="K19" s="1"/>
      <c r="L19" s="1"/>
      <c r="M19" s="1"/>
      <c r="N19" s="1"/>
      <c r="O19" s="1"/>
      <c r="P19" s="1"/>
      <c r="Q19" s="1"/>
      <c r="R19" s="1"/>
      <c r="S19" s="1"/>
      <c r="T19" s="9"/>
      <c r="U19" s="142"/>
    </row>
    <row r="20" spans="1:21" s="2" customFormat="1" x14ac:dyDescent="0.25">
      <c r="A20" s="142"/>
      <c r="B20" s="8"/>
      <c r="C20" s="1"/>
      <c r="D20" s="1"/>
      <c r="E20" s="1"/>
      <c r="F20" s="1"/>
      <c r="G20" s="1"/>
      <c r="H20" s="1"/>
      <c r="I20" s="1"/>
      <c r="J20" s="1"/>
      <c r="K20" s="1"/>
      <c r="L20" s="1"/>
      <c r="M20" s="1"/>
      <c r="N20" s="1"/>
      <c r="O20" s="1"/>
      <c r="P20" s="1"/>
      <c r="Q20" s="1"/>
      <c r="R20" s="1"/>
      <c r="S20" s="1"/>
      <c r="T20" s="9"/>
      <c r="U20" s="142"/>
    </row>
    <row r="21" spans="1:21" s="2" customFormat="1" x14ac:dyDescent="0.25">
      <c r="A21" s="142"/>
      <c r="B21" s="8"/>
      <c r="C21" s="1"/>
      <c r="D21" s="1"/>
      <c r="E21" s="1"/>
      <c r="F21" s="1"/>
      <c r="G21" s="1"/>
      <c r="H21" s="1"/>
      <c r="I21" s="1"/>
      <c r="J21" s="1"/>
      <c r="K21" s="1"/>
      <c r="L21" s="1"/>
      <c r="M21" s="1"/>
      <c r="N21" s="1"/>
      <c r="O21" s="17"/>
      <c r="P21" s="17"/>
      <c r="Q21" s="1"/>
      <c r="R21" s="1"/>
      <c r="S21" s="1"/>
      <c r="T21" s="9"/>
      <c r="U21" s="142"/>
    </row>
    <row r="22" spans="1:21" s="2" customFormat="1" x14ac:dyDescent="0.25">
      <c r="A22" s="142"/>
      <c r="B22" s="8"/>
      <c r="C22" s="1"/>
      <c r="D22" s="1"/>
      <c r="E22" s="1"/>
      <c r="F22" s="1"/>
      <c r="G22" s="1"/>
      <c r="H22" s="126"/>
      <c r="I22" s="1"/>
      <c r="J22" s="1"/>
      <c r="K22" s="1"/>
      <c r="L22" s="1"/>
      <c r="M22" s="1"/>
      <c r="N22" s="1"/>
      <c r="O22" s="1"/>
      <c r="P22" s="1"/>
      <c r="Q22" s="1"/>
      <c r="R22" s="1"/>
      <c r="S22" s="1"/>
      <c r="T22" s="9"/>
      <c r="U22" s="142"/>
    </row>
    <row r="23" spans="1:21" s="2" customFormat="1" x14ac:dyDescent="0.25">
      <c r="A23" s="142"/>
      <c r="B23" s="8"/>
      <c r="C23" s="126"/>
      <c r="D23" s="126"/>
      <c r="E23" s="126"/>
      <c r="F23" s="126"/>
      <c r="G23" s="126"/>
      <c r="H23" s="126"/>
      <c r="I23" s="1"/>
      <c r="J23" s="1"/>
      <c r="K23" s="1"/>
      <c r="L23" s="1"/>
      <c r="M23" s="1"/>
      <c r="N23" s="1"/>
      <c r="O23" s="1"/>
      <c r="P23" s="1"/>
      <c r="Q23" s="1"/>
      <c r="R23" s="1"/>
      <c r="S23" s="1"/>
      <c r="T23" s="9"/>
      <c r="U23" s="142"/>
    </row>
    <row r="24" spans="1:21" s="2" customFormat="1" x14ac:dyDescent="0.25">
      <c r="A24" s="142"/>
      <c r="B24" s="8"/>
      <c r="C24" s="1"/>
      <c r="D24" s="1"/>
      <c r="E24" s="1"/>
      <c r="F24" s="1"/>
      <c r="G24" s="127" t="e">
        <f>#REF!-H24</f>
        <v>#REF!</v>
      </c>
      <c r="H24" s="127">
        <f>N10</f>
        <v>0</v>
      </c>
      <c r="I24" s="1"/>
      <c r="J24" s="1"/>
      <c r="K24" s="1"/>
      <c r="L24" s="1"/>
      <c r="M24" s="1"/>
      <c r="N24" s="1"/>
      <c r="O24" s="1"/>
      <c r="P24" s="126" t="e">
        <f>#REF!-Q24</f>
        <v>#REF!</v>
      </c>
      <c r="Q24" s="126">
        <f>N9</f>
        <v>0</v>
      </c>
      <c r="S24" s="1"/>
      <c r="T24" s="9"/>
      <c r="U24" s="142"/>
    </row>
    <row r="25" spans="1:21" s="2" customFormat="1" x14ac:dyDescent="0.25">
      <c r="A25" s="142"/>
      <c r="B25" s="8"/>
      <c r="C25" s="1" t="str">
        <f>I10</f>
        <v>moc [MW]</v>
      </c>
      <c r="D25" s="1">
        <f>J10</f>
        <v>0</v>
      </c>
      <c r="E25" s="1">
        <f>K10</f>
        <v>0</v>
      </c>
      <c r="F25" s="1">
        <f>L10</f>
        <v>0.23400000000000001</v>
      </c>
      <c r="G25" s="127" t="e">
        <f>M10-G24</f>
        <v>#REF!</v>
      </c>
      <c r="H25" s="127"/>
      <c r="I25" s="4"/>
      <c r="J25" s="126"/>
      <c r="K25" s="126" t="str">
        <f>I9</f>
        <v>liczba</v>
      </c>
      <c r="L25" s="126">
        <f>J9</f>
        <v>0</v>
      </c>
      <c r="M25" s="126">
        <f>K9</f>
        <v>0</v>
      </c>
      <c r="N25" s="126"/>
      <c r="O25" s="126">
        <f>L9</f>
        <v>2</v>
      </c>
      <c r="P25" s="126" t="e">
        <f>M9-P24</f>
        <v>#REF!</v>
      </c>
      <c r="Q25" s="1"/>
      <c r="S25" s="1"/>
      <c r="T25" s="9"/>
      <c r="U25" s="142"/>
    </row>
    <row r="26" spans="1:21" s="2" customFormat="1" x14ac:dyDescent="0.25">
      <c r="A26" s="142"/>
      <c r="B26" s="8"/>
      <c r="C26" s="1"/>
      <c r="D26" s="1"/>
      <c r="E26" s="1"/>
      <c r="F26" s="1"/>
      <c r="G26" s="1"/>
      <c r="H26" s="1"/>
      <c r="I26" s="1"/>
      <c r="J26" s="1"/>
      <c r="K26" s="1"/>
      <c r="L26" s="1"/>
      <c r="M26" s="1"/>
      <c r="N26" s="1"/>
      <c r="O26" s="1"/>
      <c r="P26" s="1"/>
      <c r="Q26" s="1"/>
      <c r="R26" s="1"/>
      <c r="S26" s="1"/>
      <c r="T26" s="9"/>
      <c r="U26" s="142"/>
    </row>
    <row r="27" spans="1:21" s="2" customFormat="1" x14ac:dyDescent="0.25">
      <c r="A27" s="142"/>
      <c r="B27" s="8"/>
      <c r="C27" s="1"/>
      <c r="D27" s="1"/>
      <c r="E27" s="1"/>
      <c r="F27" s="1"/>
      <c r="G27" s="1"/>
      <c r="H27" s="1"/>
      <c r="I27" s="1"/>
      <c r="J27" s="3"/>
      <c r="K27" s="1"/>
      <c r="L27" s="1"/>
      <c r="M27" s="1"/>
      <c r="N27" s="1"/>
      <c r="O27" s="1"/>
      <c r="P27" s="1"/>
      <c r="Q27" s="1"/>
      <c r="R27" s="1"/>
      <c r="S27" s="1"/>
      <c r="T27" s="9"/>
      <c r="U27" s="142"/>
    </row>
    <row r="28" spans="1:21" s="2" customFormat="1" x14ac:dyDescent="0.25">
      <c r="A28" s="142"/>
      <c r="B28" s="8"/>
      <c r="C28" s="1"/>
      <c r="D28" s="1"/>
      <c r="E28" s="1"/>
      <c r="F28" s="1"/>
      <c r="G28" s="3"/>
      <c r="H28" s="4"/>
      <c r="I28" s="1"/>
      <c r="J28" s="3"/>
      <c r="K28" s="1"/>
      <c r="L28" s="1"/>
      <c r="M28" s="18"/>
      <c r="N28" s="18"/>
      <c r="O28" s="18"/>
      <c r="P28" s="18"/>
      <c r="Q28" s="18"/>
      <c r="R28" s="18"/>
      <c r="S28" s="18"/>
      <c r="T28" s="9"/>
      <c r="U28" s="142"/>
    </row>
    <row r="29" spans="1:21" s="2" customFormat="1" ht="41.25" customHeight="1" x14ac:dyDescent="0.25">
      <c r="A29" s="142"/>
      <c r="B29" s="8"/>
      <c r="C29" s="1"/>
      <c r="D29" s="1"/>
      <c r="E29" s="1"/>
      <c r="F29" s="1"/>
      <c r="G29" s="3"/>
      <c r="H29" s="4"/>
      <c r="I29" s="1"/>
      <c r="J29" s="3"/>
      <c r="K29" s="1"/>
      <c r="L29" s="1"/>
      <c r="M29" s="18"/>
      <c r="N29" s="18"/>
      <c r="O29" s="18"/>
      <c r="P29" s="18"/>
      <c r="Q29" s="24"/>
      <c r="R29" s="24"/>
      <c r="S29" s="24"/>
      <c r="T29" s="9"/>
      <c r="U29" s="142"/>
    </row>
    <row r="30" spans="1:21" s="2" customFormat="1" x14ac:dyDescent="0.25">
      <c r="A30" s="142"/>
      <c r="B30" s="8"/>
      <c r="C30" s="1"/>
      <c r="D30" s="1"/>
      <c r="E30" s="1"/>
      <c r="F30" s="1"/>
      <c r="G30" s="3"/>
      <c r="H30" s="4"/>
      <c r="I30" s="1"/>
      <c r="J30" s="3"/>
      <c r="K30" s="1"/>
      <c r="L30" s="1"/>
      <c r="M30" s="18"/>
      <c r="N30" s="18"/>
      <c r="O30" s="18"/>
      <c r="P30" s="18"/>
      <c r="Q30" s="25"/>
      <c r="R30" s="26"/>
      <c r="S30" s="26"/>
      <c r="T30" s="9"/>
      <c r="U30" s="142"/>
    </row>
    <row r="31" spans="1:21" s="2" customFormat="1" x14ac:dyDescent="0.25">
      <c r="A31" s="142"/>
      <c r="B31" s="8"/>
      <c r="C31" s="1"/>
      <c r="D31" s="1"/>
      <c r="E31" s="1"/>
      <c r="F31" s="1"/>
      <c r="G31" s="3"/>
      <c r="H31" s="1"/>
      <c r="I31" s="1"/>
      <c r="J31" s="3"/>
      <c r="K31" s="1"/>
      <c r="L31" s="1"/>
      <c r="M31" s="18"/>
      <c r="N31" s="18"/>
      <c r="O31" s="18"/>
      <c r="P31" s="18"/>
      <c r="Q31" s="25"/>
      <c r="R31" s="26"/>
      <c r="S31" s="26"/>
      <c r="T31" s="9"/>
      <c r="U31" s="142"/>
    </row>
    <row r="32" spans="1:21" s="2" customFormat="1" ht="28.5" customHeight="1" x14ac:dyDescent="0.25">
      <c r="A32" s="142"/>
      <c r="B32" s="8"/>
      <c r="C32" s="1"/>
      <c r="D32" s="1"/>
      <c r="E32" s="1"/>
      <c r="F32" s="1"/>
      <c r="G32" s="1"/>
      <c r="H32" s="1"/>
      <c r="I32" s="1"/>
      <c r="J32" s="3"/>
      <c r="K32" s="1"/>
      <c r="L32" s="1"/>
      <c r="M32" s="18"/>
      <c r="N32" s="18"/>
      <c r="O32" s="18"/>
      <c r="P32" s="18"/>
      <c r="Q32" s="25"/>
      <c r="R32" s="26"/>
      <c r="S32" s="26"/>
      <c r="T32" s="9"/>
      <c r="U32" s="142"/>
    </row>
    <row r="33" spans="1:21" s="2" customFormat="1" ht="28.5" customHeight="1" x14ac:dyDescent="0.25">
      <c r="A33" s="142"/>
      <c r="B33" s="8"/>
      <c r="C33" s="1"/>
      <c r="D33" s="1"/>
      <c r="E33" s="1"/>
      <c r="F33" s="1"/>
      <c r="G33" s="1"/>
      <c r="H33" s="1"/>
      <c r="I33" s="1"/>
      <c r="J33" s="3"/>
      <c r="K33" s="1"/>
      <c r="L33" s="1"/>
      <c r="M33" s="18"/>
      <c r="N33" s="18"/>
      <c r="O33" s="18"/>
      <c r="P33" s="18"/>
      <c r="Q33" s="25"/>
      <c r="R33" s="26"/>
      <c r="S33" s="26"/>
      <c r="T33" s="9"/>
      <c r="U33" s="142"/>
    </row>
    <row r="34" spans="1:21" s="2" customFormat="1" ht="26.25" customHeight="1" x14ac:dyDescent="0.25">
      <c r="A34" s="142"/>
      <c r="B34" s="8"/>
      <c r="C34" s="1"/>
      <c r="D34" s="1"/>
      <c r="E34" s="1"/>
      <c r="F34" s="1"/>
      <c r="G34" s="1"/>
      <c r="H34" s="1"/>
      <c r="I34" s="1"/>
      <c r="J34" s="1"/>
      <c r="K34" s="1"/>
      <c r="L34" s="1"/>
      <c r="M34" s="18"/>
      <c r="N34" s="18"/>
      <c r="O34" s="18"/>
      <c r="P34" s="18"/>
      <c r="Q34" s="25"/>
      <c r="R34" s="26"/>
      <c r="S34" s="26"/>
      <c r="T34" s="9"/>
      <c r="U34" s="142"/>
    </row>
    <row r="35" spans="1:21" s="2" customFormat="1" x14ac:dyDescent="0.25">
      <c r="A35" s="142"/>
      <c r="B35" s="8"/>
      <c r="C35" s="1"/>
      <c r="D35" s="1"/>
      <c r="E35" s="1"/>
      <c r="F35" s="1"/>
      <c r="G35" s="1"/>
      <c r="H35" s="1"/>
      <c r="I35" s="1"/>
      <c r="J35" s="1"/>
      <c r="K35" s="1"/>
      <c r="L35" s="1"/>
      <c r="M35" s="18"/>
      <c r="N35" s="18"/>
      <c r="O35" s="18"/>
      <c r="P35" s="18"/>
      <c r="Q35" s="25"/>
      <c r="R35" s="26"/>
      <c r="S35" s="26"/>
      <c r="T35" s="9"/>
      <c r="U35" s="142"/>
    </row>
    <row r="36" spans="1:21" s="2" customFormat="1" x14ac:dyDescent="0.25">
      <c r="A36" s="142"/>
      <c r="B36" s="8"/>
      <c r="C36" s="1"/>
      <c r="D36" s="1"/>
      <c r="E36" s="1"/>
      <c r="F36" s="1"/>
      <c r="G36" s="1"/>
      <c r="H36" s="1"/>
      <c r="I36" s="1"/>
      <c r="J36" s="1"/>
      <c r="K36" s="1"/>
      <c r="L36" s="1"/>
      <c r="M36" s="27"/>
      <c r="N36" s="27"/>
      <c r="O36" s="27"/>
      <c r="P36" s="27"/>
      <c r="Q36" s="28"/>
      <c r="R36" s="28"/>
      <c r="S36" s="28"/>
      <c r="T36" s="9"/>
      <c r="U36" s="142"/>
    </row>
    <row r="37" spans="1:21" s="2" customFormat="1" x14ac:dyDescent="0.25">
      <c r="A37" s="142"/>
      <c r="B37" s="8"/>
      <c r="C37" s="1"/>
      <c r="D37" s="1"/>
      <c r="E37" s="1"/>
      <c r="F37" s="1"/>
      <c r="G37" s="1"/>
      <c r="H37" s="1"/>
      <c r="I37" s="1"/>
      <c r="J37" s="1"/>
      <c r="K37" s="1"/>
      <c r="L37" s="1"/>
      <c r="M37" s="1"/>
      <c r="N37" s="1"/>
      <c r="O37" s="1"/>
      <c r="P37" s="1"/>
      <c r="Q37" s="16"/>
      <c r="R37" s="16"/>
      <c r="S37" s="16"/>
      <c r="T37" s="9"/>
      <c r="U37" s="142"/>
    </row>
    <row r="38" spans="1:21" s="2" customFormat="1" x14ac:dyDescent="0.25">
      <c r="A38" s="142"/>
      <c r="B38" s="8"/>
      <c r="C38" s="1"/>
      <c r="D38" s="1"/>
      <c r="E38" s="1"/>
      <c r="F38" s="1"/>
      <c r="G38" s="1"/>
      <c r="H38" s="1"/>
      <c r="I38" s="1"/>
      <c r="J38" s="1"/>
      <c r="K38" s="1"/>
      <c r="L38" s="1"/>
      <c r="M38" s="1"/>
      <c r="N38" s="1"/>
      <c r="O38" s="1"/>
      <c r="P38" s="1"/>
      <c r="Q38" s="1"/>
      <c r="R38" s="1"/>
      <c r="S38" s="1"/>
      <c r="T38" s="9"/>
      <c r="U38" s="142"/>
    </row>
    <row r="39" spans="1:21" s="2" customFormat="1" x14ac:dyDescent="0.25">
      <c r="A39" s="142"/>
      <c r="B39" s="8"/>
      <c r="C39" s="1"/>
      <c r="D39" s="1"/>
      <c r="E39" s="1"/>
      <c r="F39" s="1"/>
      <c r="G39" s="1"/>
      <c r="H39" s="1"/>
      <c r="I39" s="1"/>
      <c r="J39" s="1"/>
      <c r="K39" s="1"/>
      <c r="L39" s="1"/>
      <c r="M39" s="1"/>
      <c r="N39" s="1"/>
      <c r="O39" s="1"/>
      <c r="P39" s="1"/>
      <c r="Q39" s="1"/>
      <c r="R39" s="1"/>
      <c r="S39" s="1"/>
      <c r="T39" s="9"/>
      <c r="U39" s="142"/>
    </row>
    <row r="40" spans="1:21" s="2" customFormat="1" x14ac:dyDescent="0.25">
      <c r="A40" s="142"/>
      <c r="B40" s="8"/>
      <c r="C40" s="1"/>
      <c r="D40" s="1"/>
      <c r="E40" s="1"/>
      <c r="F40" s="1"/>
      <c r="G40" s="1"/>
      <c r="H40" s="1"/>
      <c r="I40" s="1"/>
      <c r="J40" s="1"/>
      <c r="K40" s="1"/>
      <c r="L40" s="1"/>
      <c r="M40" s="1"/>
      <c r="N40" s="1"/>
      <c r="O40" s="1"/>
      <c r="P40" s="1"/>
      <c r="Q40" s="1"/>
      <c r="R40" s="29"/>
      <c r="S40" s="29"/>
      <c r="T40" s="9"/>
      <c r="U40" s="142"/>
    </row>
    <row r="41" spans="1:21" s="2" customFormat="1" x14ac:dyDescent="0.25">
      <c r="A41" s="142"/>
      <c r="B41" s="8"/>
      <c r="C41" s="1"/>
      <c r="D41" s="1"/>
      <c r="E41" s="1"/>
      <c r="F41" s="1"/>
      <c r="G41" s="1"/>
      <c r="H41" s="1"/>
      <c r="I41" s="1"/>
      <c r="J41" s="1"/>
      <c r="K41" s="1"/>
      <c r="L41" s="1"/>
      <c r="M41" s="1"/>
      <c r="N41" s="1"/>
      <c r="O41" s="1"/>
      <c r="P41" s="1"/>
      <c r="Q41" s="1"/>
      <c r="R41" s="1"/>
      <c r="S41" s="1"/>
      <c r="T41" s="9"/>
      <c r="U41" s="142"/>
    </row>
    <row r="42" spans="1:21" s="2" customFormat="1" x14ac:dyDescent="0.25">
      <c r="A42" s="142"/>
      <c r="B42" s="8"/>
      <c r="C42" s="1"/>
      <c r="D42" s="1"/>
      <c r="E42" s="1"/>
      <c r="F42" s="1"/>
      <c r="G42" s="1"/>
      <c r="H42" s="1"/>
      <c r="I42" s="1"/>
      <c r="J42" s="1"/>
      <c r="K42" s="1"/>
      <c r="L42" s="1"/>
      <c r="M42" s="1"/>
      <c r="N42" s="1"/>
      <c r="O42" s="1"/>
      <c r="P42" s="1"/>
      <c r="Q42" s="1"/>
      <c r="R42" s="1"/>
      <c r="S42" s="1"/>
      <c r="T42" s="9"/>
      <c r="U42" s="142"/>
    </row>
    <row r="43" spans="1:21" s="2" customFormat="1" ht="18.75" x14ac:dyDescent="0.25">
      <c r="A43" s="142"/>
      <c r="B43" s="8"/>
      <c r="C43" s="1"/>
      <c r="D43" s="1"/>
      <c r="E43" s="1"/>
      <c r="F43" s="1"/>
      <c r="G43" s="1"/>
      <c r="H43" s="1"/>
      <c r="I43" s="1"/>
      <c r="J43" s="1"/>
      <c r="K43" s="30"/>
      <c r="L43" s="30"/>
      <c r="M43" s="30"/>
      <c r="N43" s="30"/>
      <c r="O43" s="30"/>
      <c r="P43" s="30"/>
      <c r="Q43" s="30"/>
      <c r="R43" s="30"/>
      <c r="S43" s="30"/>
      <c r="T43" s="43"/>
      <c r="U43" s="142"/>
    </row>
    <row r="44" spans="1:21" s="2" customFormat="1" x14ac:dyDescent="0.25">
      <c r="A44" s="142"/>
      <c r="B44" s="8"/>
      <c r="C44" s="1"/>
      <c r="D44" s="1"/>
      <c r="E44" s="1"/>
      <c r="F44" s="1"/>
      <c r="G44" s="1"/>
      <c r="H44" s="1"/>
      <c r="I44" s="1"/>
      <c r="J44" s="1"/>
      <c r="K44" s="1"/>
      <c r="L44" s="1"/>
      <c r="M44" s="1"/>
      <c r="N44" s="1"/>
      <c r="O44" s="1"/>
      <c r="P44" s="1"/>
      <c r="Q44" s="1"/>
      <c r="R44" s="1"/>
      <c r="S44" s="1"/>
      <c r="T44" s="9"/>
      <c r="U44" s="142"/>
    </row>
    <row r="45" spans="1:21" s="2" customFormat="1" x14ac:dyDescent="0.25">
      <c r="A45" s="142"/>
      <c r="B45" s="8"/>
      <c r="C45" s="1"/>
      <c r="D45" s="1"/>
      <c r="E45" s="1"/>
      <c r="F45" s="1"/>
      <c r="G45" s="1"/>
      <c r="H45" s="1"/>
      <c r="I45" s="1"/>
      <c r="J45" s="1"/>
      <c r="K45" s="31"/>
      <c r="L45" s="31"/>
      <c r="M45" s="31"/>
      <c r="N45" s="31"/>
      <c r="O45" s="31"/>
      <c r="P45" s="31"/>
      <c r="Q45" s="31"/>
      <c r="R45" s="31"/>
      <c r="S45" s="31"/>
      <c r="T45" s="9"/>
      <c r="U45" s="142"/>
    </row>
    <row r="46" spans="1:21" s="2" customFormat="1" x14ac:dyDescent="0.25">
      <c r="A46" s="142"/>
      <c r="B46" s="8"/>
      <c r="C46" s="1"/>
      <c r="D46" s="1"/>
      <c r="E46" s="1"/>
      <c r="F46" s="1"/>
      <c r="G46" s="1"/>
      <c r="H46" s="1"/>
      <c r="I46" s="1"/>
      <c r="J46" s="1"/>
      <c r="K46" s="31"/>
      <c r="L46" s="31"/>
      <c r="M46" s="31"/>
      <c r="N46" s="31"/>
      <c r="O46" s="31"/>
      <c r="P46" s="31"/>
      <c r="Q46" s="31"/>
      <c r="R46" s="31"/>
      <c r="S46" s="31"/>
      <c r="T46" s="9"/>
      <c r="U46" s="142"/>
    </row>
    <row r="47" spans="1:21" s="2" customFormat="1" x14ac:dyDescent="0.25">
      <c r="A47" s="142"/>
      <c r="B47" s="8"/>
      <c r="C47" s="1"/>
      <c r="D47" s="1"/>
      <c r="E47" s="1"/>
      <c r="F47" s="1"/>
      <c r="G47" s="1"/>
      <c r="H47" s="1"/>
      <c r="I47" s="1"/>
      <c r="J47" s="1"/>
      <c r="K47" s="32"/>
      <c r="L47" s="32"/>
      <c r="M47" s="32"/>
      <c r="N47" s="32"/>
      <c r="O47" s="32"/>
      <c r="P47" s="32"/>
      <c r="Q47" s="32"/>
      <c r="R47" s="32"/>
      <c r="S47" s="32"/>
      <c r="T47" s="9"/>
      <c r="U47" s="142"/>
    </row>
    <row r="48" spans="1:21" s="2" customFormat="1" x14ac:dyDescent="0.25">
      <c r="A48" s="142"/>
      <c r="B48" s="8"/>
      <c r="C48" s="1"/>
      <c r="D48" s="1"/>
      <c r="E48" s="1"/>
      <c r="F48" s="1"/>
      <c r="G48" s="1"/>
      <c r="H48" s="1"/>
      <c r="I48" s="1"/>
      <c r="J48" s="1"/>
      <c r="K48" s="33"/>
      <c r="L48" s="33"/>
      <c r="M48" s="33"/>
      <c r="N48" s="33"/>
      <c r="O48" s="33"/>
      <c r="P48" s="33"/>
      <c r="Q48" s="33"/>
      <c r="R48" s="33"/>
      <c r="S48" s="33"/>
      <c r="T48" s="9"/>
      <c r="U48" s="142"/>
    </row>
    <row r="49" spans="1:21" s="2" customFormat="1" x14ac:dyDescent="0.25">
      <c r="A49" s="142"/>
      <c r="B49" s="8"/>
      <c r="C49" s="1"/>
      <c r="D49" s="1"/>
      <c r="E49" s="1"/>
      <c r="F49" s="1"/>
      <c r="G49" s="1"/>
      <c r="H49" s="1"/>
      <c r="I49" s="1"/>
      <c r="J49" s="1"/>
      <c r="K49" s="25"/>
      <c r="L49" s="25"/>
      <c r="M49" s="25"/>
      <c r="N49" s="25"/>
      <c r="O49" s="25"/>
      <c r="P49" s="25"/>
      <c r="Q49" s="25"/>
      <c r="R49" s="25"/>
      <c r="S49" s="25"/>
      <c r="T49" s="9"/>
      <c r="U49" s="142"/>
    </row>
    <row r="50" spans="1:21" s="2" customFormat="1" x14ac:dyDescent="0.25">
      <c r="A50" s="142"/>
      <c r="B50" s="8"/>
      <c r="C50" s="1"/>
      <c r="D50" s="1"/>
      <c r="E50" s="1"/>
      <c r="F50" s="1"/>
      <c r="G50" s="1"/>
      <c r="H50" s="1"/>
      <c r="I50" s="1"/>
      <c r="J50" s="1"/>
      <c r="K50" s="33"/>
      <c r="L50" s="33"/>
      <c r="M50" s="33"/>
      <c r="N50" s="33"/>
      <c r="O50" s="33"/>
      <c r="P50" s="33"/>
      <c r="Q50" s="33"/>
      <c r="R50" s="33"/>
      <c r="S50" s="33"/>
      <c r="T50" s="9"/>
      <c r="U50" s="142"/>
    </row>
    <row r="51" spans="1:21" s="2" customFormat="1" x14ac:dyDescent="0.25">
      <c r="A51" s="142"/>
      <c r="B51" s="8"/>
      <c r="C51" s="1"/>
      <c r="D51" s="1"/>
      <c r="E51" s="1"/>
      <c r="F51" s="1"/>
      <c r="G51" s="1"/>
      <c r="H51" s="1"/>
      <c r="I51" s="1"/>
      <c r="J51" s="1"/>
      <c r="K51" s="33"/>
      <c r="L51" s="33"/>
      <c r="M51" s="33"/>
      <c r="N51" s="33"/>
      <c r="O51" s="33"/>
      <c r="P51" s="33"/>
      <c r="Q51" s="33"/>
      <c r="R51" s="33"/>
      <c r="S51" s="33"/>
      <c r="T51" s="9"/>
      <c r="U51" s="142"/>
    </row>
    <row r="52" spans="1:21" s="2" customFormat="1" x14ac:dyDescent="0.25">
      <c r="A52" s="142"/>
      <c r="B52" s="8"/>
      <c r="C52" s="1"/>
      <c r="D52" s="1"/>
      <c r="E52" s="1"/>
      <c r="F52" s="1"/>
      <c r="G52" s="1"/>
      <c r="H52" s="1"/>
      <c r="I52" s="1"/>
      <c r="J52" s="1"/>
      <c r="K52" s="33"/>
      <c r="L52" s="33"/>
      <c r="M52" s="33"/>
      <c r="N52" s="33"/>
      <c r="O52" s="33"/>
      <c r="P52" s="33"/>
      <c r="Q52" s="33"/>
      <c r="R52" s="33"/>
      <c r="S52" s="33"/>
      <c r="T52" s="9"/>
      <c r="U52" s="142"/>
    </row>
    <row r="53" spans="1:21" s="2" customFormat="1" ht="36" customHeight="1" thickBot="1" x14ac:dyDescent="0.3">
      <c r="A53" s="142"/>
      <c r="B53" s="8"/>
      <c r="C53" s="134"/>
      <c r="D53" s="134"/>
      <c r="E53" s="134"/>
      <c r="F53" s="134"/>
      <c r="G53" s="134"/>
      <c r="H53" s="134"/>
      <c r="I53" s="134"/>
      <c r="J53" s="134"/>
      <c r="K53" s="135"/>
      <c r="L53" s="135"/>
      <c r="M53" s="135"/>
      <c r="N53" s="135"/>
      <c r="O53" s="135"/>
      <c r="P53" s="135"/>
      <c r="Q53" s="135"/>
      <c r="R53" s="135"/>
      <c r="S53" s="135"/>
      <c r="T53" s="9"/>
      <c r="U53" s="142"/>
    </row>
    <row r="54" spans="1:21" s="2" customFormat="1" ht="45" customHeight="1" x14ac:dyDescent="0.25">
      <c r="A54" s="142"/>
      <c r="B54" s="8"/>
      <c r="C54" s="1"/>
      <c r="D54" s="1"/>
      <c r="E54" s="1"/>
      <c r="F54" s="1"/>
      <c r="G54" s="1"/>
      <c r="H54" s="1"/>
      <c r="I54" s="1"/>
      <c r="J54" s="1"/>
      <c r="K54" s="33"/>
      <c r="L54" s="33"/>
      <c r="M54" s="33"/>
      <c r="N54" s="33"/>
      <c r="O54" s="33"/>
      <c r="P54" s="33"/>
      <c r="Q54" s="33"/>
      <c r="R54" s="33"/>
      <c r="S54" s="33"/>
      <c r="T54" s="9"/>
      <c r="U54" s="142"/>
    </row>
    <row r="55" spans="1:21" s="2" customFormat="1" ht="20.25" thickBot="1" x14ac:dyDescent="0.35">
      <c r="A55" s="142"/>
      <c r="B55" s="8"/>
      <c r="C55" s="1"/>
      <c r="D55" s="1"/>
      <c r="E55" s="1"/>
      <c r="F55" s="1"/>
      <c r="G55" s="1"/>
      <c r="H55" s="1"/>
      <c r="I55" s="254"/>
      <c r="J55" s="254"/>
      <c r="K55" s="254" t="s">
        <v>89</v>
      </c>
      <c r="L55" s="254"/>
      <c r="M55" s="254"/>
      <c r="N55" s="1"/>
      <c r="O55" s="33"/>
      <c r="P55" s="33"/>
      <c r="Q55" s="33"/>
      <c r="R55" s="33"/>
      <c r="S55" s="33"/>
      <c r="T55" s="9"/>
      <c r="U55" s="142"/>
    </row>
    <row r="56" spans="1:21" s="229" customFormat="1" ht="15.75" thickTop="1" x14ac:dyDescent="0.25">
      <c r="A56" s="226"/>
      <c r="B56" s="216"/>
      <c r="C56" s="14"/>
      <c r="D56" s="14"/>
      <c r="E56" s="14"/>
      <c r="F56" s="14"/>
      <c r="G56" s="14"/>
      <c r="H56" s="14"/>
      <c r="I56" s="227"/>
      <c r="J56" s="227"/>
      <c r="K56" s="14"/>
      <c r="L56" s="227"/>
      <c r="M56" s="227"/>
      <c r="N56" s="14"/>
      <c r="O56" s="227"/>
      <c r="P56" s="227"/>
      <c r="Q56" s="227"/>
      <c r="R56" s="227"/>
      <c r="S56" s="227"/>
      <c r="T56" s="228"/>
      <c r="U56" s="226"/>
    </row>
    <row r="57" spans="1:21" s="229" customFormat="1" x14ac:dyDescent="0.25">
      <c r="A57" s="226"/>
      <c r="B57" s="216"/>
      <c r="C57" s="14"/>
      <c r="D57" s="14"/>
      <c r="E57" s="14"/>
      <c r="F57" s="31">
        <v>43922</v>
      </c>
      <c r="G57" s="31">
        <v>43952</v>
      </c>
      <c r="H57" s="31">
        <v>43983</v>
      </c>
      <c r="I57" s="31">
        <v>44013</v>
      </c>
      <c r="J57" s="31">
        <v>44044</v>
      </c>
      <c r="K57" s="31">
        <v>44075</v>
      </c>
      <c r="L57" s="31">
        <v>44105</v>
      </c>
      <c r="M57" s="31">
        <v>44136</v>
      </c>
      <c r="N57" s="31">
        <v>44166</v>
      </c>
      <c r="O57" s="31">
        <v>44197</v>
      </c>
      <c r="P57" s="31">
        <v>44228</v>
      </c>
      <c r="Q57" s="31">
        <v>44256</v>
      </c>
      <c r="R57" s="227"/>
      <c r="S57" s="227"/>
      <c r="T57" s="228"/>
      <c r="U57" s="226"/>
    </row>
    <row r="58" spans="1:21" s="229" customFormat="1" x14ac:dyDescent="0.25">
      <c r="A58" s="226"/>
      <c r="B58" s="216"/>
      <c r="C58" s="14"/>
      <c r="D58" s="14"/>
      <c r="E58" s="14"/>
      <c r="F58" s="153">
        <v>43951</v>
      </c>
      <c r="G58" s="153">
        <v>43982</v>
      </c>
      <c r="H58" s="153">
        <v>44012</v>
      </c>
      <c r="I58" s="153">
        <v>44043</v>
      </c>
      <c r="J58" s="153">
        <v>44074</v>
      </c>
      <c r="K58" s="153">
        <v>44104</v>
      </c>
      <c r="L58" s="153">
        <v>44135</v>
      </c>
      <c r="M58" s="153">
        <v>44165</v>
      </c>
      <c r="N58" s="153">
        <v>44196</v>
      </c>
      <c r="O58" s="31">
        <v>44227</v>
      </c>
      <c r="P58" s="31">
        <v>44255</v>
      </c>
      <c r="Q58" s="31">
        <v>44286</v>
      </c>
      <c r="R58" s="227"/>
      <c r="S58" s="227"/>
      <c r="T58" s="228"/>
      <c r="U58" s="226"/>
    </row>
    <row r="59" spans="1:21" s="2" customFormat="1" ht="21.75" thickBot="1" x14ac:dyDescent="0.3">
      <c r="A59" s="142"/>
      <c r="B59" s="8"/>
      <c r="C59" s="1"/>
      <c r="D59" s="1"/>
      <c r="E59" s="152" t="s">
        <v>32</v>
      </c>
      <c r="F59" s="131" t="s">
        <v>139</v>
      </c>
      <c r="G59" s="131" t="s">
        <v>140</v>
      </c>
      <c r="H59" s="131" t="s">
        <v>141</v>
      </c>
      <c r="I59" s="131" t="s">
        <v>142</v>
      </c>
      <c r="J59" s="131" t="s">
        <v>143</v>
      </c>
      <c r="K59" s="131" t="s">
        <v>144</v>
      </c>
      <c r="L59" s="131" t="s">
        <v>145</v>
      </c>
      <c r="M59" s="131" t="s">
        <v>146</v>
      </c>
      <c r="N59" s="131" t="s">
        <v>147</v>
      </c>
      <c r="O59" s="131" t="s">
        <v>148</v>
      </c>
      <c r="P59" s="131" t="s">
        <v>149</v>
      </c>
      <c r="Q59" s="131" t="s">
        <v>150</v>
      </c>
      <c r="R59" s="33"/>
      <c r="S59" s="33"/>
      <c r="T59" s="9"/>
      <c r="U59" s="142"/>
    </row>
    <row r="60" spans="1:21" s="2" customFormat="1" ht="63.75" thickTop="1" x14ac:dyDescent="0.25">
      <c r="A60" s="142"/>
      <c r="B60" s="8"/>
      <c r="C60" s="1"/>
      <c r="D60" s="1"/>
      <c r="E60" s="42" t="s">
        <v>162</v>
      </c>
      <c r="F60" s="243">
        <f>COUNTIFS('Connection conditions'!$I:$I,"&gt;="&amp;F57,'Connection conditions'!$I:$I,"&lt;="&amp;F58)</f>
        <v>0</v>
      </c>
      <c r="G60" s="243">
        <f>COUNTIFS('Connection conditions'!$I:$I,"&gt;="&amp;G57,'Connection conditions'!$I:$I,"&lt;="&amp;G58)</f>
        <v>0</v>
      </c>
      <c r="H60" s="243">
        <f>COUNTIFS('Connection conditions'!$I:$I,"&gt;="&amp;H57,'Connection conditions'!$I:$I,"&lt;="&amp;H58)</f>
        <v>0</v>
      </c>
      <c r="I60" s="243">
        <f>COUNTIFS('Connection conditions'!$I:$I,"&gt;="&amp;I57,'Connection conditions'!$I:$I,"&lt;="&amp;I58)</f>
        <v>0</v>
      </c>
      <c r="J60" s="243">
        <f>COUNTIFS('Connection conditions'!$I:$I,"&gt;="&amp;J57,'Connection conditions'!$I:$I,"&lt;="&amp;J58)</f>
        <v>0</v>
      </c>
      <c r="K60" s="243">
        <f>COUNTIFS('Connection conditions'!$I:$I,"&gt;="&amp;K57,'Connection conditions'!$I:$I,"&lt;="&amp;K58)</f>
        <v>0</v>
      </c>
      <c r="L60" s="243">
        <f>COUNTIFS('Connection conditions'!$I:$I,"&gt;="&amp;L57,'Connection conditions'!$I:$I,"&lt;="&amp;L58)</f>
        <v>0</v>
      </c>
      <c r="M60" s="243">
        <f>COUNTIFS('Connection conditions'!$I:$I,"&gt;="&amp;M57,'Connection conditions'!$I:$I,"&lt;="&amp;M58)</f>
        <v>0</v>
      </c>
      <c r="N60" s="243">
        <f>COUNTIFS('Connection conditions'!$I:$I,"&gt;="&amp;N57,'Connection conditions'!$I:$I,"&lt;="&amp;N58)</f>
        <v>0</v>
      </c>
      <c r="O60" s="243">
        <f>COUNTIFS('Connection conditions'!$I:$I,"&gt;="&amp;O57,'Connection conditions'!$I:$I,"&lt;="&amp;O58)</f>
        <v>0</v>
      </c>
      <c r="P60" s="243">
        <f>COUNTIFS('Connection conditions'!$I:$I,"&gt;="&amp;P57,'Connection conditions'!$I:$I,"&lt;="&amp;P58)</f>
        <v>0</v>
      </c>
      <c r="Q60" s="243">
        <f>COUNTIFS('Connection conditions'!$I:$I,"&gt;="&amp;Q57,'Connection conditions'!$I:$I,"&lt;="&amp;Q58)</f>
        <v>0</v>
      </c>
      <c r="R60" s="33"/>
      <c r="S60" s="33"/>
      <c r="T60" s="9"/>
      <c r="U60" s="142"/>
    </row>
    <row r="61" spans="1:21" s="2" customFormat="1" ht="16.5" thickBot="1" x14ac:dyDescent="0.3">
      <c r="A61" s="142"/>
      <c r="B61" s="8"/>
      <c r="C61" s="1"/>
      <c r="D61" s="1"/>
      <c r="E61" s="20" t="s">
        <v>134</v>
      </c>
      <c r="F61" s="245">
        <f>(SUMIFS('Connection conditions'!$H:$H,'Connection conditions'!$I:$I,"&gt;="&amp;F57,'Connection conditions'!$I:$I,"&lt;="&amp;F58)/1000)</f>
        <v>0</v>
      </c>
      <c r="G61" s="245">
        <f>(SUMIFS('Connection conditions'!$H:$H,'Connection conditions'!$I:$I,"&gt;="&amp;G57,'Connection conditions'!$I:$I,"&lt;="&amp;G58)/1000)</f>
        <v>0</v>
      </c>
      <c r="H61" s="245">
        <f>(SUMIFS('Connection conditions'!$H:$H,'Connection conditions'!$I:$I,"&gt;="&amp;H57,'Connection conditions'!$I:$I,"&lt;="&amp;H58)/1000)</f>
        <v>0</v>
      </c>
      <c r="I61" s="245">
        <f>(SUMIFS('Connection conditions'!$H:$H,'Connection conditions'!$I:$I,"&gt;="&amp;I57,'Connection conditions'!$I:$I,"&lt;="&amp;I58)/1000)</f>
        <v>0</v>
      </c>
      <c r="J61" s="245">
        <f>(SUMIFS('Connection conditions'!$H:$H,'Connection conditions'!$I:$I,"&gt;="&amp;J57,'Connection conditions'!$I:$I,"&lt;="&amp;J58)/1000)</f>
        <v>0</v>
      </c>
      <c r="K61" s="245">
        <f>(SUMIFS('Connection conditions'!$H:$H,'Connection conditions'!$I:$I,"&gt;="&amp;K57,'Connection conditions'!$I:$I,"&lt;="&amp;K58)/1000)</f>
        <v>0</v>
      </c>
      <c r="L61" s="245">
        <f>(SUMIFS('Connection conditions'!$H:$H,'Connection conditions'!$I:$I,"&gt;="&amp;L57,'Connection conditions'!$I:$I,"&lt;="&amp;L58)/1000)</f>
        <v>0</v>
      </c>
      <c r="M61" s="245">
        <f>(SUMIFS('Connection conditions'!$H:$H,'Connection conditions'!$I:$I,"&gt;="&amp;M57,'Connection conditions'!$I:$I,"&lt;="&amp;M58)/1000)</f>
        <v>0</v>
      </c>
      <c r="N61" s="245">
        <f>(SUMIFS('Connection conditions'!$H:$H,'Connection conditions'!$I:$I,"&gt;="&amp;N57,'Connection conditions'!$I:$I,"&lt;="&amp;N58)/1000)</f>
        <v>0</v>
      </c>
      <c r="O61" s="245">
        <f>(SUMIFS('Connection conditions'!$H:$H,'Connection conditions'!$I:$I,"&gt;="&amp;O57,'Connection conditions'!$I:$I,"&lt;="&amp;O58)/1000)</f>
        <v>0</v>
      </c>
      <c r="P61" s="245">
        <f>(SUMIFS('Connection conditions'!$H:$H,'Connection conditions'!$I:$I,"&gt;="&amp;P57,'Connection conditions'!$I:$I,"&lt;="&amp;P58)/1000)</f>
        <v>0</v>
      </c>
      <c r="Q61" s="245">
        <f>(SUMIFS('Connection conditions'!$H:$H,'Connection conditions'!$I:$I,"&gt;="&amp;Q57,'Connection conditions'!$I:$I,"&lt;="&amp;Q58)/1000)</f>
        <v>0</v>
      </c>
      <c r="R61" s="33"/>
      <c r="S61" s="33"/>
      <c r="T61" s="9"/>
      <c r="U61" s="142"/>
    </row>
    <row r="62" spans="1:21" s="229" customFormat="1" ht="24" customHeight="1" x14ac:dyDescent="0.25">
      <c r="A62" s="226"/>
      <c r="B62" s="216"/>
      <c r="C62" s="14"/>
      <c r="D62" s="14"/>
      <c r="E62" s="14"/>
      <c r="F62" s="31">
        <v>44287</v>
      </c>
      <c r="G62" s="31">
        <v>44317</v>
      </c>
      <c r="H62" s="31">
        <v>44348</v>
      </c>
      <c r="I62" s="31">
        <v>44378</v>
      </c>
      <c r="J62" s="31">
        <v>44409</v>
      </c>
      <c r="K62" s="31">
        <v>44440</v>
      </c>
      <c r="L62" s="31">
        <v>44470</v>
      </c>
      <c r="M62" s="31">
        <v>44501</v>
      </c>
      <c r="N62" s="31">
        <v>44166</v>
      </c>
      <c r="O62" s="31">
        <v>44562</v>
      </c>
      <c r="P62" s="31">
        <v>44593</v>
      </c>
      <c r="Q62" s="31">
        <v>44621</v>
      </c>
      <c r="R62" s="227"/>
      <c r="S62" s="227"/>
      <c r="T62" s="228"/>
      <c r="U62" s="226"/>
    </row>
    <row r="63" spans="1:21" s="229" customFormat="1" ht="21" customHeight="1" x14ac:dyDescent="0.25">
      <c r="A63" s="226"/>
      <c r="B63" s="216"/>
      <c r="C63" s="14"/>
      <c r="D63" s="14"/>
      <c r="E63" s="14"/>
      <c r="F63" s="153">
        <v>44316</v>
      </c>
      <c r="G63" s="31">
        <v>44347</v>
      </c>
      <c r="H63" s="153">
        <v>44377</v>
      </c>
      <c r="I63" s="31">
        <v>44408</v>
      </c>
      <c r="J63" s="153">
        <v>44439</v>
      </c>
      <c r="K63" s="31">
        <v>44469</v>
      </c>
      <c r="L63" s="153">
        <v>44500</v>
      </c>
      <c r="M63" s="31">
        <v>44530</v>
      </c>
      <c r="N63" s="31">
        <v>44196</v>
      </c>
      <c r="O63" s="31">
        <v>44592</v>
      </c>
      <c r="P63" s="31">
        <v>44620</v>
      </c>
      <c r="Q63" s="31">
        <v>44651</v>
      </c>
      <c r="R63" s="227"/>
      <c r="S63" s="227"/>
      <c r="T63" s="228"/>
      <c r="U63" s="226"/>
    </row>
    <row r="64" spans="1:21" s="2" customFormat="1" ht="32.25" customHeight="1" thickBot="1" x14ac:dyDescent="0.3">
      <c r="A64" s="142"/>
      <c r="B64" s="8"/>
      <c r="C64" s="1"/>
      <c r="D64" s="1"/>
      <c r="E64" s="181">
        <v>2021</v>
      </c>
      <c r="F64" s="131" t="s">
        <v>139</v>
      </c>
      <c r="G64" s="131" t="s">
        <v>140</v>
      </c>
      <c r="H64" s="131" t="s">
        <v>141</v>
      </c>
      <c r="I64" s="131" t="s">
        <v>142</v>
      </c>
      <c r="J64" s="131" t="s">
        <v>143</v>
      </c>
      <c r="K64" s="131" t="s">
        <v>144</v>
      </c>
      <c r="L64" s="131" t="s">
        <v>145</v>
      </c>
      <c r="M64" s="131" t="s">
        <v>146</v>
      </c>
      <c r="N64" s="131" t="s">
        <v>147</v>
      </c>
      <c r="O64" s="131" t="s">
        <v>148</v>
      </c>
      <c r="P64" s="131" t="s">
        <v>149</v>
      </c>
      <c r="Q64" s="131" t="s">
        <v>150</v>
      </c>
      <c r="R64" s="33"/>
      <c r="S64" s="33"/>
      <c r="T64" s="9"/>
      <c r="U64" s="142"/>
    </row>
    <row r="65" spans="1:21" s="2" customFormat="1" ht="64.5" customHeight="1" thickTop="1" x14ac:dyDescent="0.25">
      <c r="A65" s="142"/>
      <c r="B65" s="8"/>
      <c r="C65" s="1"/>
      <c r="D65" s="1"/>
      <c r="E65" s="42" t="s">
        <v>151</v>
      </c>
      <c r="F65" s="243">
        <f>COUNTIFS('Connection conditions'!$I:$I,"&gt;="&amp;F62,'Connection conditions'!$I:$I,"&lt;="&amp;F63)</f>
        <v>0</v>
      </c>
      <c r="G65" s="243">
        <f>COUNTIFS('Connection conditions'!$I:$I,"&gt;="&amp;G62,'Connection conditions'!$I:$I,"&lt;="&amp;G63)</f>
        <v>0</v>
      </c>
      <c r="H65" s="243">
        <f>COUNTIFS('Connection conditions'!$I:$I,"&gt;="&amp;H62,'Connection conditions'!$I:$I,"&lt;="&amp;H63)</f>
        <v>0</v>
      </c>
      <c r="I65" s="243">
        <f>COUNTIFS('Connection conditions'!$I:$I,"&gt;="&amp;I62,'Connection conditions'!$I:$I,"&lt;="&amp;I63)</f>
        <v>0</v>
      </c>
      <c r="J65" s="243">
        <f>COUNTIFS('Connection conditions'!$I:$I,"&gt;="&amp;J62,'Connection conditions'!$I:$I,"&lt;="&amp;J63)</f>
        <v>0</v>
      </c>
      <c r="K65" s="243">
        <f>COUNTIFS('Connection conditions'!$I:$I,"&gt;="&amp;K62,'Connection conditions'!$I:$I,"&lt;="&amp;K63)</f>
        <v>0</v>
      </c>
      <c r="L65" s="243">
        <f>COUNTIFS('Connection conditions'!$I:$I,"&gt;="&amp;L62,'Connection conditions'!$I:$I,"&lt;="&amp;L63)</f>
        <v>0</v>
      </c>
      <c r="M65" s="243">
        <f>COUNTIFS('Connection conditions'!$I:$I,"&gt;="&amp;M62,'Connection conditions'!$I:$I,"&lt;="&amp;M63)</f>
        <v>0</v>
      </c>
      <c r="N65" s="243">
        <f>COUNTIFS('Connection conditions'!$I:$I,"&gt;="&amp;N62,'Connection conditions'!$I:$I,"&lt;="&amp;N63)</f>
        <v>0</v>
      </c>
      <c r="O65" s="243">
        <f>COUNTIFS('Connection conditions'!$I:$I,"&gt;="&amp;O62,'Connection conditions'!$I:$I,"&lt;="&amp;O63)</f>
        <v>0</v>
      </c>
      <c r="P65" s="243">
        <f>COUNTIFS('Connection conditions'!$I:$I,"&gt;="&amp;P62,'Connection conditions'!$I:$I,"&lt;="&amp;P63)</f>
        <v>0</v>
      </c>
      <c r="Q65" s="243">
        <f>COUNTIFS('Connection conditions'!$I:$I,"&gt;="&amp;Q62,'Connection conditions'!$I:$I,"&lt;="&amp;Q63)</f>
        <v>0</v>
      </c>
      <c r="R65" s="33"/>
      <c r="S65" s="33"/>
      <c r="T65" s="9"/>
      <c r="U65" s="142"/>
    </row>
    <row r="66" spans="1:21" s="2" customFormat="1" ht="16.5" thickBot="1" x14ac:dyDescent="0.3">
      <c r="A66" s="142"/>
      <c r="B66" s="8"/>
      <c r="C66" s="1"/>
      <c r="D66" s="1"/>
      <c r="E66" s="20" t="s">
        <v>134</v>
      </c>
      <c r="F66" s="245">
        <f>(SUMIFS('Connection conditions'!$H:$H,'Connection conditions'!$I:$I,"&gt;="&amp;F62,'Connection conditions'!$I:$I,"&lt;="&amp;F63)/1000)</f>
        <v>0</v>
      </c>
      <c r="G66" s="245">
        <f>(SUMIFS('Connection conditions'!$H:$H,'Connection conditions'!$I:$I,"&gt;="&amp;G62,'Connection conditions'!$I:$I,"&lt;="&amp;G63)/1000)</f>
        <v>0</v>
      </c>
      <c r="H66" s="245">
        <f>(SUMIFS('Connection conditions'!$H:$H,'Connection conditions'!$I:$I,"&gt;="&amp;H62,'Connection conditions'!$I:$I,"&lt;="&amp;H63)/1000)</f>
        <v>0</v>
      </c>
      <c r="I66" s="245">
        <f>(SUMIFS('Connection conditions'!$H:$H,'Connection conditions'!$I:$I,"&gt;="&amp;I62,'Connection conditions'!$I:$I,"&lt;="&amp;I63)/1000)</f>
        <v>0</v>
      </c>
      <c r="J66" s="245">
        <f>(SUMIFS('Connection conditions'!$H:$H,'Connection conditions'!$I:$I,"&gt;="&amp;J62,'Connection conditions'!$I:$I,"&lt;="&amp;J63)/1000)</f>
        <v>0</v>
      </c>
      <c r="K66" s="245">
        <f>(SUMIFS('Connection conditions'!$H:$H,'Connection conditions'!$I:$I,"&gt;="&amp;K62,'Connection conditions'!$I:$I,"&lt;="&amp;K63)/1000)</f>
        <v>0</v>
      </c>
      <c r="L66" s="245">
        <f>(SUMIFS('Connection conditions'!$H:$H,'Connection conditions'!$I:$I,"&gt;="&amp;L62,'Connection conditions'!$I:$I,"&lt;="&amp;L63)/1000)</f>
        <v>0</v>
      </c>
      <c r="M66" s="245">
        <f>(SUMIFS('Connection conditions'!$H:$H,'Connection conditions'!$I:$I,"&gt;="&amp;M62,'Connection conditions'!$I:$I,"&lt;="&amp;M63)/1000)</f>
        <v>0</v>
      </c>
      <c r="N66" s="245">
        <f>(SUMIFS('Connection conditions'!$H:$H,'Connection conditions'!$I:$I,"&gt;="&amp;N62,'Connection conditions'!$I:$I,"&lt;="&amp;N63)/1000)</f>
        <v>0</v>
      </c>
      <c r="O66" s="245">
        <f>(SUMIFS('Connection conditions'!$H:$H,'Connection conditions'!$I:$I,"&gt;="&amp;O62,'Connection conditions'!$I:$I,"&lt;="&amp;O63)/1000)</f>
        <v>0</v>
      </c>
      <c r="P66" s="245">
        <f>(SUMIFS('Connection conditions'!$H:$H,'Connection conditions'!$I:$I,"&gt;="&amp;P62,'Connection conditions'!$I:$I,"&lt;="&amp;P63)/1000)</f>
        <v>0</v>
      </c>
      <c r="Q66" s="245">
        <f>(SUMIFS('Connection conditions'!$H:$H,'Connection conditions'!$I:$I,"&gt;="&amp;Q62,'Connection conditions'!$I:$I,"&lt;="&amp;Q63)/1000)</f>
        <v>0</v>
      </c>
      <c r="R66" s="33"/>
      <c r="S66" s="33"/>
      <c r="T66" s="9"/>
      <c r="U66" s="142"/>
    </row>
    <row r="67" spans="1:21" s="229" customFormat="1" ht="18" customHeight="1" x14ac:dyDescent="0.25">
      <c r="A67" s="226"/>
      <c r="B67" s="216"/>
      <c r="C67" s="14"/>
      <c r="D67" s="14"/>
      <c r="E67" s="14"/>
      <c r="F67" s="31">
        <v>44652</v>
      </c>
      <c r="G67" s="31">
        <v>44682</v>
      </c>
      <c r="H67" s="31">
        <v>44713</v>
      </c>
      <c r="I67" s="31">
        <v>44743</v>
      </c>
      <c r="J67" s="31">
        <v>44774</v>
      </c>
      <c r="K67" s="31">
        <v>44805</v>
      </c>
      <c r="L67" s="31">
        <v>44835</v>
      </c>
      <c r="M67" s="31">
        <v>44866</v>
      </c>
      <c r="N67" s="31">
        <v>44896</v>
      </c>
      <c r="O67" s="31">
        <v>44927</v>
      </c>
      <c r="P67" s="31">
        <v>44958</v>
      </c>
      <c r="Q67" s="31">
        <v>44986</v>
      </c>
      <c r="R67" s="227"/>
      <c r="S67" s="227"/>
      <c r="T67" s="228"/>
      <c r="U67" s="226"/>
    </row>
    <row r="68" spans="1:21" s="229" customFormat="1" ht="18" customHeight="1" x14ac:dyDescent="0.25">
      <c r="A68" s="226"/>
      <c r="B68" s="216"/>
      <c r="C68" s="14"/>
      <c r="D68" s="14"/>
      <c r="E68" s="14"/>
      <c r="F68" s="31">
        <v>44681</v>
      </c>
      <c r="G68" s="31">
        <v>44712</v>
      </c>
      <c r="H68" s="31">
        <v>44742</v>
      </c>
      <c r="I68" s="31">
        <v>44773</v>
      </c>
      <c r="J68" s="31">
        <v>44804</v>
      </c>
      <c r="K68" s="31">
        <v>44834</v>
      </c>
      <c r="L68" s="31">
        <v>44865</v>
      </c>
      <c r="M68" s="31">
        <v>44895</v>
      </c>
      <c r="N68" s="31">
        <v>44926</v>
      </c>
      <c r="O68" s="31">
        <v>44957</v>
      </c>
      <c r="P68" s="31">
        <v>44985</v>
      </c>
      <c r="Q68" s="31">
        <v>45016</v>
      </c>
      <c r="R68" s="227"/>
      <c r="S68" s="227"/>
      <c r="T68" s="228"/>
      <c r="U68" s="226"/>
    </row>
    <row r="69" spans="1:21" s="2" customFormat="1" ht="18" customHeight="1" thickBot="1" x14ac:dyDescent="0.3">
      <c r="A69" s="142"/>
      <c r="B69" s="8"/>
      <c r="C69" s="1"/>
      <c r="D69" s="1"/>
      <c r="E69" s="181">
        <v>2022</v>
      </c>
      <c r="F69" s="131" t="s">
        <v>139</v>
      </c>
      <c r="G69" s="131" t="s">
        <v>140</v>
      </c>
      <c r="H69" s="131" t="s">
        <v>141</v>
      </c>
      <c r="I69" s="131" t="s">
        <v>142</v>
      </c>
      <c r="J69" s="131" t="s">
        <v>143</v>
      </c>
      <c r="K69" s="131" t="s">
        <v>144</v>
      </c>
      <c r="L69" s="131" t="s">
        <v>145</v>
      </c>
      <c r="M69" s="131" t="s">
        <v>146</v>
      </c>
      <c r="N69" s="131" t="s">
        <v>147</v>
      </c>
      <c r="O69" s="131" t="s">
        <v>148</v>
      </c>
      <c r="P69" s="131" t="s">
        <v>149</v>
      </c>
      <c r="Q69" s="131" t="s">
        <v>150</v>
      </c>
      <c r="R69" s="33"/>
      <c r="S69" s="33"/>
      <c r="T69" s="9"/>
      <c r="U69" s="142"/>
    </row>
    <row r="70" spans="1:21" s="2" customFormat="1" ht="64.5" customHeight="1" thickTop="1" x14ac:dyDescent="0.25">
      <c r="A70" s="142"/>
      <c r="B70" s="8"/>
      <c r="C70" s="1"/>
      <c r="D70" s="1"/>
      <c r="E70" s="42" t="s">
        <v>151</v>
      </c>
      <c r="F70" s="243">
        <f>COUNTIFS('Connection conditions'!$I:$I,"&gt;="&amp;F67,'Connection conditions'!$I:$I,"&lt;="&amp;F68)</f>
        <v>1</v>
      </c>
      <c r="G70" s="243">
        <f>COUNTIFS('Connection conditions'!$I:$I,"&gt;="&amp;G67,'Connection conditions'!$I:$I,"&lt;="&amp;G68)</f>
        <v>0</v>
      </c>
      <c r="H70" s="243">
        <f>COUNTIFS('Connection conditions'!$I:$I,"&gt;="&amp;H67,'Connection conditions'!$I:$I,"&lt;="&amp;H68)</f>
        <v>0</v>
      </c>
      <c r="I70" s="243">
        <f>COUNTIFS('Connection conditions'!$I:$I,"&gt;="&amp;I67,'Connection conditions'!$I:$I,"&lt;="&amp;I68)</f>
        <v>0</v>
      </c>
      <c r="J70" s="243">
        <f>COUNTIFS('Connection conditions'!$I:$I,"&gt;="&amp;J67,'Connection conditions'!$I:$I,"&lt;="&amp;J68)</f>
        <v>0</v>
      </c>
      <c r="K70" s="243">
        <f>COUNTIFS('Connection conditions'!$I:$I,"&gt;="&amp;K67,'Connection conditions'!$I:$I,"&lt;="&amp;K68)</f>
        <v>0</v>
      </c>
      <c r="L70" s="243">
        <f>COUNTIFS('Connection conditions'!$I:$I,"&gt;="&amp;L67,'Connection conditions'!$I:$I,"&lt;="&amp;L68)</f>
        <v>0</v>
      </c>
      <c r="M70" s="243">
        <f>COUNTIFS('Connection conditions'!$I:$I,"&gt;="&amp;M67,'Connection conditions'!$I:$I,"&lt;="&amp;M68)</f>
        <v>0</v>
      </c>
      <c r="N70" s="243">
        <f>COUNTIFS('Connection conditions'!$I:$I,"&gt;="&amp;N67,'Connection conditions'!$I:$I,"&lt;="&amp;N68)</f>
        <v>0</v>
      </c>
      <c r="O70" s="243">
        <f>COUNTIFS('Connection conditions'!$I:$I,"&gt;="&amp;O67,'Connection conditions'!$I:$I,"&lt;="&amp;O68)</f>
        <v>0</v>
      </c>
      <c r="P70" s="243">
        <f>COUNTIFS('Connection conditions'!$I:$I,"&gt;="&amp;P67,'Connection conditions'!$I:$I,"&lt;="&amp;P68)</f>
        <v>0</v>
      </c>
      <c r="Q70" s="243">
        <f>COUNTIFS('Connection conditions'!$I:$I,"&gt;="&amp;Q67,'Connection conditions'!$I:$I,"&lt;="&amp;Q68)</f>
        <v>0</v>
      </c>
      <c r="R70" s="33"/>
      <c r="S70" s="33"/>
      <c r="T70" s="9"/>
      <c r="U70" s="142"/>
    </row>
    <row r="71" spans="1:21" s="2" customFormat="1" ht="16.5" thickBot="1" x14ac:dyDescent="0.3">
      <c r="A71" s="142"/>
      <c r="B71" s="8"/>
      <c r="C71" s="1"/>
      <c r="D71" s="1"/>
      <c r="E71" s="20" t="s">
        <v>134</v>
      </c>
      <c r="F71" s="245">
        <f>(SUMIFS('Connection conditions'!$H:$H,'Connection conditions'!$I:$I,"&gt;="&amp;F67,'Connection conditions'!$I:$I,"&lt;="&amp;F68)/1000)</f>
        <v>0.69</v>
      </c>
      <c r="G71" s="245">
        <f>(SUMIFS('Connection conditions'!$H:$H,'Connection conditions'!$I:$I,"&gt;="&amp;G67,'Connection conditions'!$I:$I,"&lt;="&amp;G68)/1000)</f>
        <v>0</v>
      </c>
      <c r="H71" s="245">
        <f>(SUMIFS('Connection conditions'!$H:$H,'Connection conditions'!$I:$I,"&gt;="&amp;H67,'Connection conditions'!$I:$I,"&lt;="&amp;H68)/1000)</f>
        <v>0</v>
      </c>
      <c r="I71" s="245">
        <f>(SUMIFS('Connection conditions'!$H:$H,'Connection conditions'!$I:$I,"&gt;="&amp;I67,'Connection conditions'!$I:$I,"&lt;="&amp;I68)/1000)</f>
        <v>0</v>
      </c>
      <c r="J71" s="245">
        <f>(SUMIFS('Connection conditions'!$H:$H,'Connection conditions'!$I:$I,"&gt;="&amp;J67,'Connection conditions'!$I:$I,"&lt;="&amp;J68)/1000)</f>
        <v>0</v>
      </c>
      <c r="K71" s="245">
        <f>(SUMIFS('Connection conditions'!$H:$H,'Connection conditions'!$I:$I,"&gt;="&amp;K67,'Connection conditions'!$I:$I,"&lt;="&amp;K68)/1000)</f>
        <v>0</v>
      </c>
      <c r="L71" s="245">
        <f>(SUMIFS('Connection conditions'!$H:$H,'Connection conditions'!$I:$I,"&gt;="&amp;L67,'Connection conditions'!$I:$I,"&lt;="&amp;L68)/1000)</f>
        <v>0</v>
      </c>
      <c r="M71" s="245">
        <f>(SUMIFS('Connection conditions'!$H:$H,'Connection conditions'!$I:$I,"&gt;="&amp;M67,'Connection conditions'!$I:$I,"&lt;="&amp;M68)/1000)</f>
        <v>0</v>
      </c>
      <c r="N71" s="245">
        <f>(SUMIFS('Connection conditions'!$H:$H,'Connection conditions'!$I:$I,"&gt;="&amp;N67,'Connection conditions'!$I:$I,"&lt;="&amp;N68)/1000)</f>
        <v>0</v>
      </c>
      <c r="O71" s="245">
        <f>(SUMIFS('Connection conditions'!$H:$H,'Connection conditions'!$I:$I,"&gt;="&amp;O67,'Connection conditions'!$I:$I,"&lt;="&amp;O68)/1000)</f>
        <v>0</v>
      </c>
      <c r="P71" s="245">
        <f>(SUMIFS('Connection conditions'!$H:$H,'Connection conditions'!$I:$I,"&gt;="&amp;P67,'Connection conditions'!$I:$I,"&lt;="&amp;P68)/1000)</f>
        <v>0</v>
      </c>
      <c r="Q71" s="245">
        <f>(SUMIFS('Connection conditions'!$H:$H,'Connection conditions'!$I:$I,"&gt;="&amp;Q67,'Connection conditions'!$I:$I,"&lt;="&amp;Q68)/1000)</f>
        <v>0</v>
      </c>
      <c r="R71" s="33"/>
      <c r="S71" s="33"/>
      <c r="T71" s="9"/>
      <c r="U71" s="142"/>
    </row>
    <row r="72" spans="1:21" s="2" customFormat="1" x14ac:dyDescent="0.25">
      <c r="A72" s="142"/>
      <c r="B72" s="8"/>
      <c r="C72" s="1"/>
      <c r="D72" s="1"/>
      <c r="E72" s="1"/>
      <c r="F72" s="1"/>
      <c r="G72" s="1"/>
      <c r="H72" s="1"/>
      <c r="I72" s="1"/>
      <c r="J72" s="1"/>
      <c r="K72" s="33"/>
      <c r="L72" s="33"/>
      <c r="M72" s="33"/>
      <c r="N72" s="33"/>
      <c r="O72" s="33"/>
      <c r="P72" s="33"/>
      <c r="Q72" s="33"/>
      <c r="R72" s="33"/>
      <c r="S72" s="33"/>
      <c r="T72" s="9"/>
      <c r="U72" s="142"/>
    </row>
    <row r="73" spans="1:21" s="2" customFormat="1" x14ac:dyDescent="0.25">
      <c r="A73" s="142"/>
      <c r="B73" s="8"/>
      <c r="C73" s="1"/>
      <c r="D73" s="1"/>
      <c r="E73" s="1"/>
      <c r="F73" s="1"/>
      <c r="G73" s="1"/>
      <c r="H73" s="1"/>
      <c r="I73" s="1"/>
      <c r="J73" s="1"/>
      <c r="K73" s="33"/>
      <c r="L73" s="33"/>
      <c r="M73" s="33"/>
      <c r="N73" s="33"/>
      <c r="O73" s="33"/>
      <c r="P73" s="33"/>
      <c r="Q73" s="33"/>
      <c r="R73" s="33"/>
      <c r="S73" s="33"/>
      <c r="T73" s="9"/>
      <c r="U73" s="142"/>
    </row>
    <row r="74" spans="1:21" s="2" customFormat="1" ht="93" customHeight="1" x14ac:dyDescent="0.25">
      <c r="A74" s="142"/>
      <c r="B74" s="8"/>
      <c r="C74" s="1"/>
      <c r="D74" s="1"/>
      <c r="E74" s="1"/>
      <c r="F74" s="1"/>
      <c r="G74" s="1"/>
      <c r="H74" s="1"/>
      <c r="I74" s="1"/>
      <c r="J74" s="1"/>
      <c r="K74" s="33"/>
      <c r="L74" s="33"/>
      <c r="M74" s="33"/>
      <c r="N74" s="33"/>
      <c r="O74" s="33"/>
      <c r="P74" s="33"/>
      <c r="Q74" s="33"/>
      <c r="R74" s="33"/>
      <c r="S74" s="33"/>
      <c r="T74" s="9"/>
      <c r="U74" s="142"/>
    </row>
    <row r="75" spans="1:21" s="2" customFormat="1" ht="243" customHeight="1" thickBot="1" x14ac:dyDescent="0.3">
      <c r="A75" s="142"/>
      <c r="B75" s="8"/>
      <c r="C75" s="134"/>
      <c r="D75" s="134"/>
      <c r="E75" s="134"/>
      <c r="F75" s="134"/>
      <c r="G75" s="134"/>
      <c r="H75" s="134"/>
      <c r="I75" s="134"/>
      <c r="J75" s="134"/>
      <c r="K75" s="135"/>
      <c r="L75" s="135"/>
      <c r="M75" s="135"/>
      <c r="N75" s="135"/>
      <c r="O75" s="135"/>
      <c r="P75" s="135"/>
      <c r="Q75" s="135"/>
      <c r="R75" s="135"/>
      <c r="S75" s="135"/>
      <c r="T75" s="9"/>
      <c r="U75" s="142"/>
    </row>
    <row r="76" spans="1:21" s="2" customFormat="1" ht="42.75" customHeight="1" x14ac:dyDescent="0.25">
      <c r="A76" s="142"/>
      <c r="B76" s="8"/>
      <c r="C76" s="1"/>
      <c r="D76" s="1"/>
      <c r="E76" s="1"/>
      <c r="F76" s="1"/>
      <c r="G76" s="1"/>
      <c r="H76" s="1"/>
      <c r="I76" s="1"/>
      <c r="J76" s="1"/>
      <c r="K76" s="33"/>
      <c r="L76" s="33"/>
      <c r="M76" s="33"/>
      <c r="N76" s="33"/>
      <c r="O76" s="33"/>
      <c r="P76" s="33"/>
      <c r="Q76" s="33"/>
      <c r="R76" s="33"/>
      <c r="S76" s="33"/>
      <c r="T76" s="9"/>
      <c r="U76" s="142"/>
    </row>
    <row r="77" spans="1:21" s="2" customFormat="1" ht="19.5" x14ac:dyDescent="0.3">
      <c r="A77" s="142"/>
      <c r="B77" s="8"/>
      <c r="C77" s="1"/>
      <c r="D77" s="1"/>
      <c r="E77" s="1"/>
      <c r="F77" s="1"/>
      <c r="G77" s="1"/>
      <c r="H77" s="1"/>
      <c r="I77" s="217" t="s">
        <v>163</v>
      </c>
      <c r="J77" s="217"/>
      <c r="K77" s="217"/>
      <c r="L77" s="217"/>
      <c r="M77" s="217"/>
      <c r="N77" s="217"/>
      <c r="O77" s="33"/>
      <c r="P77" s="33"/>
      <c r="Q77" s="33"/>
      <c r="R77" s="33"/>
      <c r="S77" s="33"/>
      <c r="T77" s="9"/>
      <c r="U77" s="142"/>
    </row>
    <row r="78" spans="1:21" s="229" customFormat="1" ht="15.75" x14ac:dyDescent="0.25">
      <c r="A78" s="226"/>
      <c r="B78" s="216"/>
      <c r="C78" s="14"/>
      <c r="D78" s="14"/>
      <c r="E78" s="14"/>
      <c r="F78" s="14"/>
      <c r="G78" s="14"/>
      <c r="H78" s="288"/>
      <c r="I78" s="220">
        <v>500</v>
      </c>
      <c r="J78" s="220">
        <v>1000</v>
      </c>
      <c r="K78" s="220">
        <v>5000</v>
      </c>
      <c r="L78" s="220">
        <v>10000</v>
      </c>
      <c r="M78" s="220">
        <v>30000</v>
      </c>
      <c r="N78" s="220">
        <v>50000</v>
      </c>
      <c r="O78" s="227"/>
      <c r="P78" s="227"/>
      <c r="Q78" s="227"/>
      <c r="R78" s="227"/>
      <c r="S78" s="227"/>
      <c r="T78" s="228"/>
      <c r="U78" s="226"/>
    </row>
    <row r="79" spans="1:21" s="229" customFormat="1" ht="15.75" x14ac:dyDescent="0.25">
      <c r="A79" s="226"/>
      <c r="B79" s="216"/>
      <c r="C79" s="14"/>
      <c r="D79" s="14"/>
      <c r="E79" s="14"/>
      <c r="F79" s="14"/>
      <c r="G79" s="14"/>
      <c r="H79" s="288"/>
      <c r="I79" s="220">
        <v>1000</v>
      </c>
      <c r="J79" s="220">
        <v>5000</v>
      </c>
      <c r="K79" s="220">
        <v>10000</v>
      </c>
      <c r="L79" s="220">
        <v>30000</v>
      </c>
      <c r="M79" s="220">
        <v>50000</v>
      </c>
      <c r="N79" s="220">
        <v>1000000</v>
      </c>
      <c r="O79" s="227"/>
      <c r="P79" s="227"/>
      <c r="Q79" s="227"/>
      <c r="R79" s="227"/>
      <c r="S79" s="227"/>
      <c r="T79" s="228"/>
      <c r="U79" s="226"/>
    </row>
    <row r="80" spans="1:21" s="2" customFormat="1" ht="16.5" thickBot="1" x14ac:dyDescent="0.3">
      <c r="A80" s="142"/>
      <c r="B80" s="8"/>
      <c r="C80" s="1"/>
      <c r="D80" s="1"/>
      <c r="E80" s="1"/>
      <c r="F80" s="1"/>
      <c r="G80" s="1"/>
      <c r="H80" s="289"/>
      <c r="I80" s="218" t="s">
        <v>31</v>
      </c>
      <c r="J80" s="218" t="s">
        <v>93</v>
      </c>
      <c r="K80" s="218" t="s">
        <v>27</v>
      </c>
      <c r="L80" s="218" t="s">
        <v>28</v>
      </c>
      <c r="M80" s="218" t="s">
        <v>29</v>
      </c>
      <c r="N80" s="218" t="s">
        <v>30</v>
      </c>
      <c r="O80" s="33"/>
      <c r="P80" s="33"/>
      <c r="Q80" s="33"/>
      <c r="R80" s="33"/>
      <c r="S80" s="33"/>
      <c r="T80" s="9"/>
      <c r="U80" s="142"/>
    </row>
    <row r="81" spans="1:21" s="2" customFormat="1" ht="16.5" thickBot="1" x14ac:dyDescent="0.3">
      <c r="A81" s="142"/>
      <c r="B81" s="8"/>
      <c r="C81" s="1"/>
      <c r="D81" s="1"/>
      <c r="E81" s="1"/>
      <c r="F81" s="1"/>
      <c r="G81" s="1"/>
      <c r="H81" s="132" t="s">
        <v>164</v>
      </c>
      <c r="I81" s="157">
        <f>COUNTIFS('Connection conditions'!$H:$H,"&gt;="&amp;I78,'Connection conditions'!$H:$H,"&lt;"&amp;I79)</f>
        <v>1</v>
      </c>
      <c r="J81" s="157">
        <f>COUNTIFS('Connection conditions'!$H:$H,"&gt;="&amp;J78,'Connection conditions'!$H:$H,"&lt;"&amp;J79)</f>
        <v>0</v>
      </c>
      <c r="K81" s="157">
        <f>COUNTIFS('Connection conditions'!$H:$H,"&gt;="&amp;K78,'Connection conditions'!$H:$H,"&lt;"&amp;K79)</f>
        <v>0</v>
      </c>
      <c r="L81" s="157">
        <f>COUNTIFS('Connection conditions'!$H:$H,"&gt;="&amp;L78,'Connection conditions'!$H:$H,"&lt;"&amp;L79)</f>
        <v>0</v>
      </c>
      <c r="M81" s="157">
        <f>COUNTIFS('Connection conditions'!$H:$H,"&gt;="&amp;M78,'Connection conditions'!$H:$H,"&lt;"&amp;M79)</f>
        <v>0</v>
      </c>
      <c r="N81" s="157">
        <f>COUNTIFS('Connection conditions'!$H:$H,"&gt;="&amp;N78,'Connection conditions'!$H:$H,"&lt;"&amp;N79)</f>
        <v>0</v>
      </c>
      <c r="O81" s="33"/>
      <c r="P81" s="33"/>
      <c r="Q81" s="33"/>
      <c r="R81" s="33"/>
      <c r="S81" s="33"/>
      <c r="T81" s="9"/>
      <c r="U81" s="142"/>
    </row>
    <row r="82" spans="1:21" s="2" customFormat="1" ht="16.5" thickBot="1" x14ac:dyDescent="0.3">
      <c r="A82" s="142"/>
      <c r="B82" s="8"/>
      <c r="C82" s="1"/>
      <c r="D82" s="1"/>
      <c r="E82" s="1"/>
      <c r="F82" s="1"/>
      <c r="G82" s="1"/>
      <c r="H82" s="132" t="s">
        <v>134</v>
      </c>
      <c r="I82" s="133">
        <f>SUMIFS('Connection conditions'!$H:$H,'Connection conditions'!$H:$H,"&gt;="&amp;I78,'Connection conditions'!$H:$H,"&lt;"&amp;I79)/1000</f>
        <v>0.69</v>
      </c>
      <c r="J82" s="133">
        <f>SUMIFS('Connection conditions'!$H:$H,'Connection conditions'!$H:$H,"&gt;="&amp;J78,'Connection conditions'!$H:$H,"&lt;"&amp;J79)/1000</f>
        <v>0</v>
      </c>
      <c r="K82" s="133">
        <f>SUMIFS('Connection conditions'!$H:$H,'Connection conditions'!$H:$H,"&gt;="&amp;K78,'Connection conditions'!$H:$H,"&lt;"&amp;K79)/1000</f>
        <v>0</v>
      </c>
      <c r="L82" s="133">
        <f>SUMIFS('Connection conditions'!$H:$H,'Connection conditions'!$H:$H,"&gt;="&amp;L78,'Connection conditions'!$H:$H,"&lt;"&amp;L79)/1000</f>
        <v>0</v>
      </c>
      <c r="M82" s="133">
        <f>SUMIFS('Connection conditions'!$H:$H,'Connection conditions'!$H:$H,"&gt;="&amp;M78,'Connection conditions'!$H:$H,"&lt;"&amp;M79)/1000</f>
        <v>0</v>
      </c>
      <c r="N82" s="133">
        <f>SUMIFS('Connection conditions'!$H:$H,'Connection conditions'!$H:$H,"&gt;="&amp;N78,'Connection conditions'!$H:$H,"&lt;"&amp;N79)/1000</f>
        <v>0</v>
      </c>
      <c r="O82" s="33"/>
      <c r="P82" s="33"/>
      <c r="Q82" s="33"/>
      <c r="R82" s="33"/>
      <c r="S82" s="33"/>
      <c r="T82" s="9"/>
      <c r="U82" s="142"/>
    </row>
    <row r="83" spans="1:21" s="2" customFormat="1" x14ac:dyDescent="0.25">
      <c r="A83" s="142"/>
      <c r="B83" s="8"/>
      <c r="C83" s="1"/>
      <c r="D83" s="1"/>
      <c r="E83" s="1"/>
      <c r="F83" s="1"/>
      <c r="G83" s="1"/>
      <c r="H83" s="1"/>
      <c r="I83" s="1"/>
      <c r="J83" s="1"/>
      <c r="K83" s="1"/>
      <c r="L83" s="1"/>
      <c r="M83" s="1"/>
      <c r="N83" s="1"/>
      <c r="O83" s="33"/>
      <c r="P83" s="33"/>
      <c r="Q83" s="33"/>
      <c r="R83" s="33"/>
      <c r="S83" s="33"/>
      <c r="T83" s="9"/>
      <c r="U83" s="142"/>
    </row>
    <row r="84" spans="1:21" s="2" customFormat="1" x14ac:dyDescent="0.25">
      <c r="A84" s="142"/>
      <c r="B84" s="8"/>
      <c r="C84" s="1"/>
      <c r="D84" s="1"/>
      <c r="E84" s="1"/>
      <c r="F84" s="1"/>
      <c r="G84" s="1"/>
      <c r="H84" s="1"/>
      <c r="I84" s="1"/>
      <c r="J84" s="1"/>
      <c r="K84" s="1"/>
      <c r="L84" s="219"/>
      <c r="M84" s="33"/>
      <c r="N84" s="33"/>
      <c r="O84" s="33"/>
      <c r="P84" s="33"/>
      <c r="Q84" s="33"/>
      <c r="R84" s="33"/>
      <c r="S84" s="33"/>
      <c r="T84" s="9"/>
      <c r="U84" s="142"/>
    </row>
    <row r="85" spans="1:21" s="2" customFormat="1" x14ac:dyDescent="0.25">
      <c r="A85" s="142"/>
      <c r="B85" s="8"/>
      <c r="C85" s="1"/>
      <c r="D85" s="1"/>
      <c r="E85" s="1"/>
      <c r="F85" s="1"/>
      <c r="G85" s="1"/>
      <c r="H85" s="1"/>
      <c r="I85" s="1"/>
      <c r="J85" s="1"/>
      <c r="K85" s="1"/>
      <c r="L85" s="219"/>
      <c r="M85" s="33"/>
      <c r="N85" s="33"/>
      <c r="O85" s="33"/>
      <c r="P85" s="33"/>
      <c r="Q85" s="33"/>
      <c r="R85" s="33"/>
      <c r="S85" s="33"/>
      <c r="T85" s="9"/>
      <c r="U85" s="142"/>
    </row>
    <row r="86" spans="1:21" s="2" customFormat="1" x14ac:dyDescent="0.25">
      <c r="A86" s="142"/>
      <c r="B86" s="8"/>
      <c r="C86" s="1"/>
      <c r="D86" s="1"/>
      <c r="E86" s="1"/>
      <c r="F86" s="1"/>
      <c r="G86" s="1"/>
      <c r="H86" s="1"/>
      <c r="I86" s="1"/>
      <c r="J86" s="1"/>
      <c r="K86" s="1"/>
      <c r="L86" s="1"/>
      <c r="M86" s="33"/>
      <c r="N86" s="33"/>
      <c r="O86" s="33"/>
      <c r="P86" s="33"/>
      <c r="Q86" s="33"/>
      <c r="R86" s="33"/>
      <c r="S86" s="33"/>
      <c r="T86" s="9"/>
      <c r="U86" s="142"/>
    </row>
    <row r="87" spans="1:21" s="2" customFormat="1" x14ac:dyDescent="0.25">
      <c r="A87" s="142"/>
      <c r="B87" s="8"/>
      <c r="C87" s="1"/>
      <c r="D87" s="1"/>
      <c r="E87" s="1"/>
      <c r="F87" s="1"/>
      <c r="G87" s="1"/>
      <c r="H87" s="1"/>
      <c r="I87" s="1"/>
      <c r="J87" s="1"/>
      <c r="K87" s="1"/>
      <c r="L87" s="1"/>
      <c r="M87" s="33"/>
      <c r="N87" s="33"/>
      <c r="O87" s="33"/>
      <c r="P87" s="33"/>
      <c r="Q87" s="33"/>
      <c r="R87" s="33"/>
      <c r="S87" s="33"/>
      <c r="T87" s="9"/>
      <c r="U87" s="142"/>
    </row>
    <row r="88" spans="1:21" s="2" customFormat="1" x14ac:dyDescent="0.25">
      <c r="A88" s="142"/>
      <c r="B88" s="8"/>
      <c r="C88" s="1"/>
      <c r="D88" s="1"/>
      <c r="E88" s="1"/>
      <c r="F88" s="1"/>
      <c r="G88" s="1"/>
      <c r="H88" s="1"/>
      <c r="I88" s="1"/>
      <c r="J88" s="1"/>
      <c r="K88" s="1"/>
      <c r="L88" s="1"/>
      <c r="M88" s="33"/>
      <c r="N88" s="33"/>
      <c r="O88" s="33"/>
      <c r="P88" s="33"/>
      <c r="Q88" s="33"/>
      <c r="R88" s="33"/>
      <c r="S88" s="33"/>
      <c r="T88" s="9"/>
      <c r="U88" s="142"/>
    </row>
    <row r="89" spans="1:21" s="2" customFormat="1" x14ac:dyDescent="0.25">
      <c r="A89" s="142"/>
      <c r="B89" s="8"/>
      <c r="C89" s="1"/>
      <c r="D89" s="1"/>
      <c r="E89" s="1"/>
      <c r="F89" s="1"/>
      <c r="G89" s="1"/>
      <c r="H89" s="1"/>
      <c r="I89" s="1"/>
      <c r="J89" s="1"/>
      <c r="K89" s="1"/>
      <c r="L89" s="1"/>
      <c r="M89" s="33"/>
      <c r="N89" s="33"/>
      <c r="O89" s="33"/>
      <c r="P89" s="33"/>
      <c r="Q89" s="33"/>
      <c r="R89" s="33"/>
      <c r="S89" s="33"/>
      <c r="T89" s="9"/>
      <c r="U89" s="142"/>
    </row>
    <row r="90" spans="1:21" s="2" customFormat="1" x14ac:dyDescent="0.25">
      <c r="A90" s="142"/>
      <c r="B90" s="8"/>
      <c r="C90" s="1"/>
      <c r="D90" s="1"/>
      <c r="E90" s="1"/>
      <c r="F90" s="1"/>
      <c r="G90" s="1"/>
      <c r="H90" s="1"/>
      <c r="I90" s="1"/>
      <c r="J90" s="1"/>
      <c r="K90" s="1"/>
      <c r="L90" s="1"/>
      <c r="M90" s="33"/>
      <c r="N90" s="33"/>
      <c r="O90" s="33"/>
      <c r="P90" s="33"/>
      <c r="Q90" s="33"/>
      <c r="R90" s="33"/>
      <c r="S90" s="33"/>
      <c r="T90" s="9"/>
      <c r="U90" s="142"/>
    </row>
    <row r="91" spans="1:21" s="2" customFormat="1" x14ac:dyDescent="0.25">
      <c r="A91" s="142"/>
      <c r="B91" s="8"/>
      <c r="C91" s="1"/>
      <c r="D91" s="1"/>
      <c r="E91" s="1"/>
      <c r="F91" s="1"/>
      <c r="G91" s="1"/>
      <c r="H91" s="1"/>
      <c r="I91" s="1"/>
      <c r="J91" s="1"/>
      <c r="K91" s="1"/>
      <c r="L91" s="1"/>
      <c r="M91" s="33"/>
      <c r="N91" s="33"/>
      <c r="O91" s="33"/>
      <c r="P91" s="33"/>
      <c r="Q91" s="33"/>
      <c r="R91" s="33"/>
      <c r="S91" s="33"/>
      <c r="T91" s="9"/>
      <c r="U91" s="142"/>
    </row>
    <row r="92" spans="1:21" s="2" customFormat="1" x14ac:dyDescent="0.25">
      <c r="A92" s="142"/>
      <c r="B92" s="8"/>
      <c r="C92" s="1"/>
      <c r="D92" s="1"/>
      <c r="E92" s="1"/>
      <c r="F92" s="1"/>
      <c r="G92" s="1"/>
      <c r="H92" s="1"/>
      <c r="I92" s="1"/>
      <c r="J92" s="1"/>
      <c r="K92" s="1"/>
      <c r="L92" s="1"/>
      <c r="M92" s="33"/>
      <c r="N92" s="33"/>
      <c r="O92" s="33"/>
      <c r="P92" s="33"/>
      <c r="Q92" s="33"/>
      <c r="R92" s="33"/>
      <c r="S92" s="33"/>
      <c r="T92" s="9"/>
      <c r="U92" s="142"/>
    </row>
    <row r="93" spans="1:21" s="2" customFormat="1" x14ac:dyDescent="0.25">
      <c r="A93" s="142"/>
      <c r="B93" s="8"/>
      <c r="C93" s="1"/>
      <c r="D93" s="1"/>
      <c r="E93" s="1"/>
      <c r="F93" s="1"/>
      <c r="G93" s="1"/>
      <c r="H93" s="1"/>
      <c r="I93" s="1"/>
      <c r="J93" s="1"/>
      <c r="K93" s="1"/>
      <c r="L93" s="1"/>
      <c r="M93" s="33"/>
      <c r="N93" s="33"/>
      <c r="O93" s="33"/>
      <c r="P93" s="33"/>
      <c r="Q93" s="33"/>
      <c r="R93" s="33"/>
      <c r="S93" s="33"/>
      <c r="T93" s="9"/>
      <c r="U93" s="142"/>
    </row>
    <row r="94" spans="1:21" s="2" customFormat="1" x14ac:dyDescent="0.25">
      <c r="A94" s="142"/>
      <c r="B94" s="8"/>
      <c r="C94" s="1"/>
      <c r="D94" s="1"/>
      <c r="E94" s="1"/>
      <c r="F94" s="1"/>
      <c r="G94" s="1"/>
      <c r="H94" s="1"/>
      <c r="I94" s="1"/>
      <c r="J94" s="1"/>
      <c r="K94" s="1"/>
      <c r="L94" s="1"/>
      <c r="M94" s="33"/>
      <c r="N94" s="33"/>
      <c r="O94" s="33"/>
      <c r="P94" s="33"/>
      <c r="Q94" s="33"/>
      <c r="R94" s="33"/>
      <c r="S94" s="33"/>
      <c r="T94" s="9"/>
      <c r="U94" s="142"/>
    </row>
    <row r="95" spans="1:21" s="2" customFormat="1" x14ac:dyDescent="0.25">
      <c r="A95" s="142"/>
      <c r="B95" s="8"/>
      <c r="C95" s="1"/>
      <c r="D95" s="1"/>
      <c r="E95" s="1"/>
      <c r="F95" s="1"/>
      <c r="G95" s="1"/>
      <c r="H95" s="1"/>
      <c r="I95" s="1"/>
      <c r="J95" s="1"/>
      <c r="K95" s="1"/>
      <c r="L95" s="1"/>
      <c r="M95" s="33"/>
      <c r="N95" s="33"/>
      <c r="O95" s="33"/>
      <c r="P95" s="33"/>
      <c r="Q95" s="33"/>
      <c r="R95" s="33"/>
      <c r="S95" s="33"/>
      <c r="T95" s="9"/>
      <c r="U95" s="142"/>
    </row>
    <row r="96" spans="1:21" s="2" customFormat="1" x14ac:dyDescent="0.25">
      <c r="A96" s="142"/>
      <c r="B96" s="8"/>
      <c r="C96" s="1"/>
      <c r="D96" s="1"/>
      <c r="E96" s="1"/>
      <c r="F96" s="1"/>
      <c r="G96" s="1"/>
      <c r="H96" s="1"/>
      <c r="I96" s="1"/>
      <c r="J96" s="1"/>
      <c r="K96" s="1"/>
      <c r="L96" s="1"/>
      <c r="M96" s="33"/>
      <c r="N96" s="33"/>
      <c r="O96" s="33"/>
      <c r="P96" s="33"/>
      <c r="Q96" s="33"/>
      <c r="R96" s="33"/>
      <c r="S96" s="33"/>
      <c r="T96" s="9"/>
      <c r="U96" s="142"/>
    </row>
    <row r="97" spans="1:21" s="2" customFormat="1" x14ac:dyDescent="0.25">
      <c r="A97" s="142"/>
      <c r="B97" s="8"/>
      <c r="C97" s="1"/>
      <c r="D97" s="1"/>
      <c r="E97" s="1"/>
      <c r="F97" s="1"/>
      <c r="G97" s="1"/>
      <c r="H97" s="1"/>
      <c r="I97" s="1"/>
      <c r="J97" s="1"/>
      <c r="K97" s="1"/>
      <c r="L97" s="1"/>
      <c r="M97" s="33"/>
      <c r="N97" s="33"/>
      <c r="O97" s="33"/>
      <c r="P97" s="33"/>
      <c r="Q97" s="33"/>
      <c r="R97" s="33"/>
      <c r="S97" s="33"/>
      <c r="T97" s="9"/>
      <c r="U97" s="142"/>
    </row>
    <row r="98" spans="1:21" s="2" customFormat="1" x14ac:dyDescent="0.25">
      <c r="A98" s="142"/>
      <c r="B98" s="8"/>
      <c r="C98" s="1"/>
      <c r="D98" s="1"/>
      <c r="E98" s="1"/>
      <c r="F98" s="1"/>
      <c r="G98" s="1"/>
      <c r="H98" s="1"/>
      <c r="I98" s="1"/>
      <c r="J98" s="1"/>
      <c r="K98" s="1"/>
      <c r="L98" s="1"/>
      <c r="M98" s="33"/>
      <c r="N98" s="33"/>
      <c r="O98" s="33"/>
      <c r="P98" s="33"/>
      <c r="Q98" s="33"/>
      <c r="R98" s="33"/>
      <c r="S98" s="33"/>
      <c r="T98" s="9"/>
      <c r="U98" s="142"/>
    </row>
    <row r="99" spans="1:21" s="2" customFormat="1" x14ac:dyDescent="0.25">
      <c r="A99" s="142"/>
      <c r="B99" s="8"/>
      <c r="C99" s="1"/>
      <c r="D99" s="1"/>
      <c r="E99" s="1"/>
      <c r="F99" s="1"/>
      <c r="G99" s="1"/>
      <c r="H99" s="1"/>
      <c r="I99" s="1"/>
      <c r="J99" s="1"/>
      <c r="K99" s="1"/>
      <c r="L99" s="1"/>
      <c r="M99" s="33"/>
      <c r="N99" s="33"/>
      <c r="O99" s="33"/>
      <c r="P99" s="33"/>
      <c r="Q99" s="33"/>
      <c r="R99" s="33"/>
      <c r="S99" s="33"/>
      <c r="T99" s="9"/>
      <c r="U99" s="142"/>
    </row>
    <row r="100" spans="1:21" s="2" customFormat="1" x14ac:dyDescent="0.25">
      <c r="A100" s="142"/>
      <c r="B100" s="8"/>
      <c r="C100" s="1"/>
      <c r="D100" s="1"/>
      <c r="E100" s="1"/>
      <c r="F100" s="1"/>
      <c r="G100" s="1"/>
      <c r="H100" s="1"/>
      <c r="I100" s="1"/>
      <c r="J100" s="1"/>
      <c r="K100" s="1"/>
      <c r="L100" s="1"/>
      <c r="M100" s="33"/>
      <c r="N100" s="33"/>
      <c r="O100" s="33"/>
      <c r="P100" s="33"/>
      <c r="Q100" s="33"/>
      <c r="R100" s="33"/>
      <c r="S100" s="33"/>
      <c r="T100" s="9"/>
      <c r="U100" s="142"/>
    </row>
    <row r="101" spans="1:21" s="2" customFormat="1" x14ac:dyDescent="0.25">
      <c r="A101" s="142"/>
      <c r="B101" s="8"/>
      <c r="C101" s="1"/>
      <c r="D101" s="1"/>
      <c r="E101" s="1"/>
      <c r="F101" s="1"/>
      <c r="G101" s="1"/>
      <c r="H101" s="1"/>
      <c r="I101" s="1"/>
      <c r="J101" s="1"/>
      <c r="K101" s="1"/>
      <c r="L101" s="1"/>
      <c r="M101" s="33"/>
      <c r="N101" s="33"/>
      <c r="O101" s="33"/>
      <c r="P101" s="33"/>
      <c r="Q101" s="33"/>
      <c r="R101" s="33"/>
      <c r="S101" s="33"/>
      <c r="T101" s="9"/>
      <c r="U101" s="142"/>
    </row>
    <row r="102" spans="1:21" s="2" customFormat="1" x14ac:dyDescent="0.25">
      <c r="A102" s="142"/>
      <c r="B102" s="8"/>
      <c r="C102" s="1"/>
      <c r="D102" s="1"/>
      <c r="E102" s="1"/>
      <c r="F102" s="1"/>
      <c r="G102" s="1"/>
      <c r="H102" s="1"/>
      <c r="I102" s="1"/>
      <c r="J102" s="1"/>
      <c r="K102" s="1"/>
      <c r="L102" s="1"/>
      <c r="M102" s="33"/>
      <c r="N102" s="33"/>
      <c r="O102" s="33"/>
      <c r="P102" s="33"/>
      <c r="Q102" s="33"/>
      <c r="R102" s="33"/>
      <c r="S102" s="33"/>
      <c r="T102" s="9"/>
      <c r="U102" s="142"/>
    </row>
    <row r="103" spans="1:21" s="2" customFormat="1" x14ac:dyDescent="0.25">
      <c r="A103" s="142"/>
      <c r="B103" s="8"/>
      <c r="C103" s="1"/>
      <c r="D103" s="1"/>
      <c r="E103" s="1"/>
      <c r="F103" s="1"/>
      <c r="G103" s="1"/>
      <c r="H103" s="1"/>
      <c r="I103" s="1"/>
      <c r="J103" s="1"/>
      <c r="K103" s="1"/>
      <c r="L103" s="33"/>
      <c r="M103" s="33"/>
      <c r="N103" s="33"/>
      <c r="O103" s="33"/>
      <c r="P103" s="33"/>
      <c r="Q103" s="33"/>
      <c r="R103" s="33"/>
      <c r="S103" s="33"/>
      <c r="T103" s="9"/>
      <c r="U103" s="142"/>
    </row>
    <row r="104" spans="1:21" s="2" customFormat="1" x14ac:dyDescent="0.25">
      <c r="A104" s="142"/>
      <c r="B104" s="8"/>
      <c r="C104" s="1"/>
      <c r="D104" s="1"/>
      <c r="E104" s="1"/>
      <c r="F104" s="1"/>
      <c r="G104" s="1"/>
      <c r="H104" s="1"/>
      <c r="I104" s="1"/>
      <c r="J104" s="1"/>
      <c r="K104" s="33"/>
      <c r="L104" s="33"/>
      <c r="M104" s="33"/>
      <c r="N104" s="33"/>
      <c r="O104" s="33"/>
      <c r="P104" s="33"/>
      <c r="Q104" s="33"/>
      <c r="R104" s="33"/>
      <c r="S104" s="33"/>
      <c r="T104" s="9"/>
      <c r="U104" s="142"/>
    </row>
    <row r="105" spans="1:21" s="2" customFormat="1" x14ac:dyDescent="0.25">
      <c r="A105" s="142"/>
      <c r="B105" s="8"/>
      <c r="C105" s="1"/>
      <c r="D105" s="1"/>
      <c r="E105" s="1"/>
      <c r="F105" s="1"/>
      <c r="G105" s="1"/>
      <c r="H105" s="1"/>
      <c r="I105" s="1"/>
      <c r="J105" s="1"/>
      <c r="K105" s="33"/>
      <c r="L105" s="33"/>
      <c r="M105" s="33"/>
      <c r="N105" s="33"/>
      <c r="O105" s="33"/>
      <c r="P105" s="33"/>
      <c r="Q105" s="33"/>
      <c r="R105" s="33"/>
      <c r="S105" s="33"/>
      <c r="T105" s="9"/>
      <c r="U105" s="142"/>
    </row>
    <row r="106" spans="1:21" s="2" customFormat="1" x14ac:dyDescent="0.25">
      <c r="A106" s="142"/>
      <c r="B106" s="8"/>
      <c r="C106" s="1"/>
      <c r="D106" s="1"/>
      <c r="E106" s="1"/>
      <c r="F106" s="1"/>
      <c r="G106" s="1"/>
      <c r="H106" s="1"/>
      <c r="I106" s="1"/>
      <c r="J106" s="1"/>
      <c r="K106" s="33"/>
      <c r="L106" s="33"/>
      <c r="M106" s="33"/>
      <c r="N106" s="33"/>
      <c r="O106" s="33"/>
      <c r="P106" s="33"/>
      <c r="Q106" s="33"/>
      <c r="R106" s="33"/>
      <c r="S106" s="33"/>
      <c r="T106" s="9"/>
      <c r="U106" s="142"/>
    </row>
    <row r="107" spans="1:21" s="2" customFormat="1" x14ac:dyDescent="0.25">
      <c r="A107" s="142"/>
      <c r="B107" s="8"/>
      <c r="C107" s="1"/>
      <c r="D107" s="1"/>
      <c r="E107" s="1"/>
      <c r="F107" s="1"/>
      <c r="G107" s="1"/>
      <c r="H107" s="1"/>
      <c r="I107" s="1"/>
      <c r="J107" s="1"/>
      <c r="K107" s="33"/>
      <c r="L107" s="33"/>
      <c r="M107" s="33"/>
      <c r="N107" s="33"/>
      <c r="O107" s="33"/>
      <c r="P107" s="33"/>
      <c r="Q107" s="33"/>
      <c r="R107" s="33"/>
      <c r="S107" s="33"/>
      <c r="T107" s="9"/>
      <c r="U107" s="142"/>
    </row>
    <row r="108" spans="1:21" s="2" customFormat="1" x14ac:dyDescent="0.25">
      <c r="A108" s="142"/>
      <c r="B108" s="8"/>
      <c r="C108" s="1"/>
      <c r="D108" s="1"/>
      <c r="E108" s="1"/>
      <c r="F108" s="1"/>
      <c r="G108" s="1"/>
      <c r="H108" s="1"/>
      <c r="I108" s="1"/>
      <c r="J108" s="1"/>
      <c r="K108" s="33"/>
      <c r="L108" s="33"/>
      <c r="M108" s="33"/>
      <c r="N108" s="33"/>
      <c r="O108" s="33"/>
      <c r="P108" s="33"/>
      <c r="Q108" s="33"/>
      <c r="R108" s="33"/>
      <c r="S108" s="33"/>
      <c r="T108" s="9"/>
      <c r="U108" s="142"/>
    </row>
    <row r="109" spans="1:21" s="2" customFormat="1" ht="15.75" thickBot="1" x14ac:dyDescent="0.3">
      <c r="A109" s="142"/>
      <c r="B109" s="8"/>
      <c r="C109" s="134"/>
      <c r="D109" s="134"/>
      <c r="E109" s="134"/>
      <c r="F109" s="134"/>
      <c r="G109" s="134"/>
      <c r="H109" s="134"/>
      <c r="I109" s="134"/>
      <c r="J109" s="134"/>
      <c r="K109" s="135"/>
      <c r="L109" s="135"/>
      <c r="M109" s="135"/>
      <c r="N109" s="135"/>
      <c r="O109" s="135"/>
      <c r="P109" s="135"/>
      <c r="Q109" s="135"/>
      <c r="R109" s="135"/>
      <c r="S109" s="135"/>
      <c r="T109" s="9"/>
      <c r="U109" s="142"/>
    </row>
    <row r="110" spans="1:21" s="2" customFormat="1" ht="34.5" customHeight="1" x14ac:dyDescent="0.25">
      <c r="A110" s="142"/>
      <c r="B110" s="8"/>
      <c r="C110" s="1"/>
      <c r="D110" s="1"/>
      <c r="E110" s="1"/>
      <c r="F110" s="1"/>
      <c r="G110" s="1"/>
      <c r="H110" s="1"/>
      <c r="I110" s="1"/>
      <c r="J110" s="1"/>
      <c r="K110" s="33"/>
      <c r="L110" s="33"/>
      <c r="M110" s="33"/>
      <c r="N110" s="33"/>
      <c r="O110" s="33"/>
      <c r="P110" s="33"/>
      <c r="Q110" s="33"/>
      <c r="R110" s="33"/>
      <c r="S110" s="33"/>
      <c r="T110" s="9"/>
      <c r="U110" s="142"/>
    </row>
    <row r="111" spans="1:21" s="2" customFormat="1" x14ac:dyDescent="0.25">
      <c r="A111" s="142"/>
      <c r="B111" s="8"/>
      <c r="C111" s="1"/>
      <c r="D111" s="1"/>
      <c r="E111" s="1"/>
      <c r="F111" s="1"/>
      <c r="G111" s="1"/>
      <c r="H111" s="1"/>
      <c r="I111" s="1"/>
      <c r="J111" s="1"/>
      <c r="K111" s="33"/>
      <c r="L111" s="33"/>
      <c r="M111" s="33"/>
      <c r="N111" s="33"/>
      <c r="O111" s="33"/>
      <c r="P111" s="33"/>
      <c r="Q111" s="33"/>
      <c r="R111" s="33"/>
      <c r="S111" s="33"/>
      <c r="T111" s="9"/>
      <c r="U111" s="142"/>
    </row>
    <row r="112" spans="1:21" s="2" customFormat="1" ht="20.25" thickBot="1" x14ac:dyDescent="0.35">
      <c r="A112" s="142"/>
      <c r="B112" s="128"/>
      <c r="C112" s="48" t="s">
        <v>152</v>
      </c>
      <c r="D112" s="48"/>
      <c r="E112" s="1"/>
      <c r="F112" s="1"/>
      <c r="G112" s="1"/>
      <c r="H112" s="1"/>
      <c r="I112" s="1"/>
      <c r="J112" s="1"/>
      <c r="K112" s="33"/>
      <c r="L112" s="33"/>
      <c r="M112" s="33"/>
      <c r="N112" s="33"/>
      <c r="O112" s="33"/>
      <c r="P112" s="33"/>
      <c r="Q112" s="33"/>
      <c r="R112" s="33"/>
      <c r="S112" s="33"/>
      <c r="T112" s="9"/>
      <c r="U112" s="142"/>
    </row>
    <row r="113" spans="1:21" s="2" customFormat="1" ht="16.5" thickTop="1" thickBot="1" x14ac:dyDescent="0.3">
      <c r="A113" s="142"/>
      <c r="B113" s="128"/>
      <c r="C113" s="49" t="s">
        <v>153</v>
      </c>
      <c r="D113" s="49"/>
      <c r="E113" s="1"/>
      <c r="F113" s="271"/>
      <c r="G113" s="100"/>
      <c r="H113" s="1"/>
      <c r="I113" s="1"/>
      <c r="J113" s="1"/>
      <c r="K113" s="33"/>
      <c r="L113" s="33"/>
      <c r="M113" s="33"/>
      <c r="N113" s="33"/>
      <c r="O113" s="33"/>
      <c r="P113" s="33"/>
      <c r="Q113" s="33"/>
      <c r="R113" s="33"/>
      <c r="S113" s="33"/>
      <c r="T113" s="9"/>
      <c r="U113" s="142"/>
    </row>
    <row r="114" spans="1:21" s="2" customFormat="1" ht="60" x14ac:dyDescent="0.25">
      <c r="A114" s="142"/>
      <c r="B114" s="214" t="s">
        <v>26</v>
      </c>
      <c r="C114" s="81" t="s">
        <v>154</v>
      </c>
      <c r="D114" s="81" t="s">
        <v>155</v>
      </c>
      <c r="E114" s="81" t="s">
        <v>156</v>
      </c>
      <c r="F114" s="272"/>
      <c r="G114" s="1"/>
      <c r="H114" s="1"/>
      <c r="I114" s="1"/>
      <c r="J114" s="33"/>
      <c r="K114" s="33"/>
      <c r="L114" s="33"/>
      <c r="M114" s="33"/>
      <c r="N114" s="33"/>
      <c r="O114" s="33"/>
      <c r="P114" s="33"/>
      <c r="Q114" s="33"/>
      <c r="R114" s="33"/>
      <c r="S114" s="33"/>
      <c r="T114" s="9"/>
      <c r="U114" s="142"/>
    </row>
    <row r="115" spans="1:21" s="2" customFormat="1" x14ac:dyDescent="0.25">
      <c r="A115" s="142"/>
      <c r="B115" s="215">
        <f>COUNTIFS('Connection conditions'!$M:$M,"&lt;&gt;"&amp;"")</f>
        <v>3</v>
      </c>
      <c r="C115" s="156">
        <f>O13</f>
        <v>2</v>
      </c>
      <c r="D115" s="156">
        <f>O11</f>
        <v>6</v>
      </c>
      <c r="E115" s="156">
        <f>O9</f>
        <v>5</v>
      </c>
      <c r="F115" s="86" t="s">
        <v>158</v>
      </c>
      <c r="G115" s="1"/>
      <c r="H115" s="1"/>
      <c r="I115" s="1"/>
      <c r="J115" s="33"/>
      <c r="K115" s="33"/>
      <c r="L115" s="33"/>
      <c r="M115" s="33"/>
      <c r="N115" s="33"/>
      <c r="O115" s="33"/>
      <c r="P115" s="33"/>
      <c r="Q115" s="33"/>
      <c r="R115" s="33"/>
      <c r="S115" s="33"/>
      <c r="T115" s="9"/>
      <c r="U115" s="142"/>
    </row>
    <row r="116" spans="1:21" s="2" customFormat="1" x14ac:dyDescent="0.25">
      <c r="A116" s="142"/>
      <c r="B116" s="216">
        <f>SUMIFS('Connection conditions'!$H:$H,'Connection conditions'!$M:$M,"&lt;&gt;"&amp;"")/1000</f>
        <v>0.99</v>
      </c>
      <c r="C116" s="84">
        <f>O14</f>
        <v>0.99</v>
      </c>
      <c r="D116" s="84">
        <f>O12</f>
        <v>2.2350000000000003</v>
      </c>
      <c r="E116" s="84">
        <f>O10</f>
        <v>0.54800000000000004</v>
      </c>
      <c r="F116" s="86" t="s">
        <v>23</v>
      </c>
      <c r="G116" s="1"/>
      <c r="H116" s="1"/>
      <c r="I116" s="1"/>
      <c r="J116" s="33"/>
      <c r="K116" s="33"/>
      <c r="L116" s="33"/>
      <c r="M116" s="33"/>
      <c r="N116" s="33"/>
      <c r="O116" s="33"/>
      <c r="P116" s="33"/>
      <c r="Q116" s="33"/>
      <c r="R116" s="33"/>
      <c r="S116" s="33"/>
      <c r="T116" s="9"/>
      <c r="U116" s="142"/>
    </row>
    <row r="117" spans="1:21" s="2" customFormat="1" x14ac:dyDescent="0.25">
      <c r="A117" s="142"/>
      <c r="B117" s="194"/>
      <c r="C117" s="158">
        <f>C115/B115</f>
        <v>0.66666666666666663</v>
      </c>
      <c r="D117" s="158">
        <f>D115/B115</f>
        <v>2</v>
      </c>
      <c r="E117" s="158">
        <f>E115/B115</f>
        <v>1.6666666666666667</v>
      </c>
      <c r="F117" s="86" t="s">
        <v>158</v>
      </c>
      <c r="G117" s="1"/>
      <c r="H117" s="1"/>
      <c r="I117" s="1"/>
      <c r="J117" s="33"/>
      <c r="K117" s="33"/>
      <c r="L117" s="33"/>
      <c r="M117" s="33"/>
      <c r="N117" s="33"/>
      <c r="O117" s="33"/>
      <c r="P117" s="33"/>
      <c r="Q117" s="33"/>
      <c r="R117" s="33"/>
      <c r="S117" s="33"/>
      <c r="T117" s="9"/>
      <c r="U117" s="142"/>
    </row>
    <row r="118" spans="1:21" s="2" customFormat="1" x14ac:dyDescent="0.25">
      <c r="A118" s="142"/>
      <c r="B118" s="194"/>
      <c r="C118" s="121">
        <f>C116/B116</f>
        <v>1</v>
      </c>
      <c r="D118" s="121">
        <f>D116/B116</f>
        <v>2.2575757575757578</v>
      </c>
      <c r="E118" s="121">
        <f>E116/B116</f>
        <v>0.55353535353535355</v>
      </c>
      <c r="F118" s="86" t="s">
        <v>159</v>
      </c>
      <c r="G118" s="1"/>
      <c r="H118" s="1"/>
      <c r="I118" s="1"/>
      <c r="J118" s="33"/>
      <c r="K118" s="33"/>
      <c r="L118" s="33"/>
      <c r="M118" s="33"/>
      <c r="N118" s="33"/>
      <c r="O118" s="33"/>
      <c r="P118" s="33"/>
      <c r="Q118" s="33"/>
      <c r="R118" s="33"/>
      <c r="S118" s="33"/>
      <c r="T118" s="9"/>
      <c r="U118" s="142"/>
    </row>
    <row r="119" spans="1:21" s="2" customFormat="1" x14ac:dyDescent="0.25">
      <c r="A119" s="142"/>
      <c r="B119" s="8"/>
      <c r="C119" s="1"/>
      <c r="D119" s="1"/>
      <c r="E119" s="1"/>
      <c r="F119" s="1"/>
      <c r="G119" s="1"/>
      <c r="H119" s="1"/>
      <c r="I119" s="1"/>
      <c r="J119" s="1"/>
      <c r="K119" s="33"/>
      <c r="L119" s="33"/>
      <c r="M119" s="33"/>
      <c r="N119" s="33"/>
      <c r="O119" s="33"/>
      <c r="P119" s="33"/>
      <c r="Q119" s="33"/>
      <c r="R119" s="33"/>
      <c r="S119" s="33"/>
      <c r="T119" s="9"/>
      <c r="U119" s="142"/>
    </row>
    <row r="120" spans="1:21" s="2" customFormat="1" x14ac:dyDescent="0.25">
      <c r="A120" s="142"/>
      <c r="B120" s="8"/>
      <c r="C120" s="1"/>
      <c r="D120" s="1"/>
      <c r="E120" s="1"/>
      <c r="F120" s="1"/>
      <c r="G120" s="1"/>
      <c r="H120" s="1"/>
      <c r="I120" s="1"/>
      <c r="J120" s="1"/>
      <c r="K120" s="33"/>
      <c r="L120" s="33"/>
      <c r="M120" s="33"/>
      <c r="N120" s="33"/>
      <c r="O120" s="33"/>
      <c r="P120" s="33"/>
      <c r="Q120" s="33"/>
      <c r="R120" s="33"/>
      <c r="S120" s="33"/>
      <c r="T120" s="9"/>
      <c r="U120" s="142"/>
    </row>
    <row r="121" spans="1:21" s="2" customFormat="1" x14ac:dyDescent="0.25">
      <c r="A121" s="142"/>
      <c r="B121" s="8"/>
      <c r="C121" s="4"/>
      <c r="D121" s="4"/>
      <c r="E121" s="4"/>
      <c r="F121" s="4"/>
      <c r="G121" s="1"/>
      <c r="H121" s="1"/>
      <c r="I121" s="1"/>
      <c r="J121" s="1"/>
      <c r="K121" s="33"/>
      <c r="L121" s="33"/>
      <c r="M121" s="33"/>
      <c r="N121" s="33"/>
      <c r="O121" s="33"/>
      <c r="P121" s="33"/>
      <c r="Q121" s="33"/>
      <c r="R121" s="33"/>
      <c r="S121" s="33"/>
      <c r="T121" s="9"/>
      <c r="U121" s="142"/>
    </row>
    <row r="122" spans="1:21" s="2" customFormat="1" x14ac:dyDescent="0.25">
      <c r="A122" s="142"/>
      <c r="B122" s="8"/>
      <c r="C122" s="4"/>
      <c r="D122" s="4"/>
      <c r="E122" s="4"/>
      <c r="F122" s="4"/>
      <c r="G122" s="1"/>
      <c r="H122" s="1"/>
      <c r="I122" s="1"/>
      <c r="J122" s="1"/>
      <c r="K122" s="33"/>
      <c r="L122" s="33"/>
      <c r="M122" s="33"/>
      <c r="N122" s="33"/>
      <c r="O122" s="33"/>
      <c r="P122" s="33"/>
      <c r="Q122" s="33"/>
      <c r="R122" s="33"/>
      <c r="S122" s="33"/>
      <c r="T122" s="9"/>
      <c r="U122" s="142"/>
    </row>
    <row r="123" spans="1:21" s="2" customFormat="1" x14ac:dyDescent="0.25">
      <c r="A123" s="142"/>
      <c r="B123" s="8"/>
      <c r="C123" s="1"/>
      <c r="D123" s="1"/>
      <c r="E123" s="1"/>
      <c r="F123" s="1"/>
      <c r="G123" s="1"/>
      <c r="H123" s="1"/>
      <c r="I123" s="1"/>
      <c r="J123" s="1"/>
      <c r="K123" s="33"/>
      <c r="L123" s="33"/>
      <c r="M123" s="33"/>
      <c r="N123" s="33"/>
      <c r="O123" s="33"/>
      <c r="P123" s="33"/>
      <c r="Q123" s="33"/>
      <c r="R123" s="33"/>
      <c r="S123" s="33"/>
      <c r="T123" s="9"/>
      <c r="U123" s="142"/>
    </row>
    <row r="124" spans="1:21" s="2" customFormat="1" x14ac:dyDescent="0.25">
      <c r="A124" s="142"/>
      <c r="B124" s="8"/>
      <c r="C124" s="1"/>
      <c r="D124" s="1"/>
      <c r="E124" s="1"/>
      <c r="F124" s="1"/>
      <c r="G124" s="1"/>
      <c r="H124" s="1"/>
      <c r="I124" s="1"/>
      <c r="J124" s="1"/>
      <c r="K124" s="33"/>
      <c r="L124" s="33"/>
      <c r="M124" s="33"/>
      <c r="N124" s="33"/>
      <c r="O124" s="33"/>
      <c r="P124" s="33"/>
      <c r="Q124" s="33"/>
      <c r="R124" s="33"/>
      <c r="S124" s="33"/>
      <c r="T124" s="9"/>
      <c r="U124" s="142"/>
    </row>
    <row r="125" spans="1:21" s="2" customFormat="1" x14ac:dyDescent="0.25">
      <c r="A125" s="142"/>
      <c r="B125" s="8"/>
      <c r="C125" s="1"/>
      <c r="D125" s="1"/>
      <c r="E125" s="1"/>
      <c r="F125" s="1"/>
      <c r="G125" s="1"/>
      <c r="H125" s="1"/>
      <c r="I125" s="1"/>
      <c r="J125" s="1"/>
      <c r="K125" s="25"/>
      <c r="L125" s="25"/>
      <c r="M125" s="25"/>
      <c r="N125" s="25"/>
      <c r="O125" s="25"/>
      <c r="P125" s="25"/>
      <c r="Q125" s="25"/>
      <c r="R125" s="25"/>
      <c r="S125" s="25"/>
      <c r="T125" s="9"/>
      <c r="U125" s="142"/>
    </row>
    <row r="126" spans="1:21" s="2" customFormat="1" x14ac:dyDescent="0.25">
      <c r="A126" s="142"/>
      <c r="B126" s="8"/>
      <c r="C126" s="1"/>
      <c r="D126" s="1"/>
      <c r="E126" s="1"/>
      <c r="F126" s="1"/>
      <c r="G126" s="1"/>
      <c r="H126" s="1"/>
      <c r="I126" s="1"/>
      <c r="J126" s="1"/>
      <c r="K126" s="33"/>
      <c r="L126" s="33"/>
      <c r="M126" s="33"/>
      <c r="N126" s="33"/>
      <c r="O126" s="33"/>
      <c r="P126" s="33"/>
      <c r="Q126" s="33"/>
      <c r="R126" s="33"/>
      <c r="S126" s="33"/>
      <c r="T126" s="9"/>
      <c r="U126" s="142"/>
    </row>
    <row r="127" spans="1:21" s="2" customFormat="1" x14ac:dyDescent="0.25">
      <c r="A127" s="142"/>
      <c r="B127" s="8"/>
      <c r="C127" s="1"/>
      <c r="D127" s="1"/>
      <c r="E127" s="1"/>
      <c r="F127" s="1"/>
      <c r="G127" s="1"/>
      <c r="H127" s="1"/>
      <c r="I127" s="1"/>
      <c r="J127" s="1"/>
      <c r="K127" s="33"/>
      <c r="L127" s="33"/>
      <c r="M127" s="33"/>
      <c r="N127" s="33"/>
      <c r="O127" s="33"/>
      <c r="P127" s="33"/>
      <c r="Q127" s="33"/>
      <c r="R127" s="33"/>
      <c r="S127" s="33"/>
      <c r="T127" s="9"/>
      <c r="U127" s="142"/>
    </row>
    <row r="128" spans="1:21" s="2" customFormat="1" x14ac:dyDescent="0.25">
      <c r="A128" s="142"/>
      <c r="B128" s="8"/>
      <c r="C128" s="1"/>
      <c r="D128" s="1"/>
      <c r="E128" s="1"/>
      <c r="F128" s="1"/>
      <c r="G128" s="1"/>
      <c r="H128" s="1"/>
      <c r="I128" s="1"/>
      <c r="J128" s="1"/>
      <c r="K128" s="33"/>
      <c r="L128" s="33"/>
      <c r="M128" s="33"/>
      <c r="N128" s="33"/>
      <c r="O128" s="33"/>
      <c r="P128" s="33"/>
      <c r="Q128" s="33"/>
      <c r="R128" s="33"/>
      <c r="S128" s="33"/>
      <c r="T128" s="9"/>
      <c r="U128" s="142"/>
    </row>
    <row r="129" spans="1:21" s="2" customFormat="1" x14ac:dyDescent="0.25">
      <c r="A129" s="142"/>
      <c r="B129" s="8"/>
      <c r="C129" s="1"/>
      <c r="D129" s="1"/>
      <c r="E129" s="1"/>
      <c r="F129" s="1"/>
      <c r="G129" s="1"/>
      <c r="H129" s="1"/>
      <c r="I129" s="1"/>
      <c r="J129" s="1"/>
      <c r="K129" s="33"/>
      <c r="L129" s="33"/>
      <c r="M129" s="33"/>
      <c r="N129" s="33"/>
      <c r="O129" s="33"/>
      <c r="P129" s="33"/>
      <c r="Q129" s="33"/>
      <c r="R129" s="33"/>
      <c r="S129" s="33"/>
      <c r="T129" s="9"/>
      <c r="U129" s="142"/>
    </row>
    <row r="130" spans="1:21" s="2" customFormat="1" x14ac:dyDescent="0.25">
      <c r="A130" s="142"/>
      <c r="B130" s="8"/>
      <c r="C130" s="1"/>
      <c r="D130" s="1"/>
      <c r="E130" s="1"/>
      <c r="F130" s="1"/>
      <c r="G130" s="1"/>
      <c r="H130" s="1"/>
      <c r="I130" s="1"/>
      <c r="J130" s="1"/>
      <c r="K130" s="25"/>
      <c r="L130" s="25"/>
      <c r="M130" s="25"/>
      <c r="N130" s="25"/>
      <c r="O130" s="25"/>
      <c r="P130" s="25"/>
      <c r="Q130" s="25"/>
      <c r="R130" s="25"/>
      <c r="S130" s="25"/>
      <c r="T130" s="9"/>
      <c r="U130" s="142"/>
    </row>
    <row r="131" spans="1:21" s="2" customFormat="1" x14ac:dyDescent="0.25">
      <c r="A131" s="142"/>
      <c r="B131" s="8"/>
      <c r="C131" s="1"/>
      <c r="D131" s="1"/>
      <c r="E131" s="1"/>
      <c r="F131" s="1"/>
      <c r="G131" s="1"/>
      <c r="H131" s="1"/>
      <c r="I131" s="1"/>
      <c r="J131" s="1"/>
      <c r="K131" s="33"/>
      <c r="L131" s="33"/>
      <c r="M131" s="33"/>
      <c r="N131" s="33"/>
      <c r="O131" s="33"/>
      <c r="P131" s="33"/>
      <c r="Q131" s="33"/>
      <c r="R131" s="33"/>
      <c r="S131" s="33"/>
      <c r="T131" s="9"/>
      <c r="U131" s="142"/>
    </row>
    <row r="132" spans="1:21" s="2" customFormat="1" x14ac:dyDescent="0.25">
      <c r="A132" s="142"/>
      <c r="B132" s="8"/>
      <c r="C132" s="1"/>
      <c r="D132" s="1"/>
      <c r="E132" s="1"/>
      <c r="F132" s="1"/>
      <c r="G132" s="1"/>
      <c r="H132" s="1"/>
      <c r="I132" s="1"/>
      <c r="J132" s="1"/>
      <c r="K132" s="25"/>
      <c r="L132" s="25"/>
      <c r="M132" s="25"/>
      <c r="N132" s="25"/>
      <c r="O132" s="25"/>
      <c r="P132" s="25"/>
      <c r="Q132" s="25"/>
      <c r="R132" s="25"/>
      <c r="S132" s="25"/>
      <c r="T132" s="9"/>
      <c r="U132" s="142"/>
    </row>
    <row r="133" spans="1:21" s="2" customFormat="1" ht="31.5" customHeight="1" thickBot="1" x14ac:dyDescent="0.3">
      <c r="A133" s="142"/>
      <c r="B133" s="8"/>
      <c r="C133" s="134"/>
      <c r="D133" s="134"/>
      <c r="E133" s="134"/>
      <c r="F133" s="134"/>
      <c r="G133" s="134"/>
      <c r="H133" s="134"/>
      <c r="I133" s="134"/>
      <c r="J133" s="134"/>
      <c r="K133" s="134"/>
      <c r="L133" s="134"/>
      <c r="M133" s="134"/>
      <c r="N133" s="134"/>
      <c r="O133" s="134"/>
      <c r="P133" s="134"/>
      <c r="Q133" s="134"/>
      <c r="R133" s="134"/>
      <c r="S133" s="134"/>
      <c r="T133" s="9"/>
      <c r="U133" s="142"/>
    </row>
    <row r="134" spans="1:21" s="2" customFormat="1" ht="34.5" customHeight="1" x14ac:dyDescent="0.25">
      <c r="A134" s="142"/>
      <c r="B134" s="8"/>
      <c r="C134" s="1"/>
      <c r="D134" s="1"/>
      <c r="E134" s="1"/>
      <c r="F134" s="1"/>
      <c r="G134" s="1"/>
      <c r="H134" s="1"/>
      <c r="I134" s="1"/>
      <c r="J134" s="1"/>
      <c r="K134" s="1"/>
      <c r="L134" s="1"/>
      <c r="M134" s="1"/>
      <c r="N134" s="1"/>
      <c r="O134" s="1"/>
      <c r="P134" s="1"/>
      <c r="Q134" s="1"/>
      <c r="R134" s="1"/>
      <c r="S134" s="1"/>
      <c r="T134" s="9"/>
      <c r="U134" s="142"/>
    </row>
    <row r="135" spans="1:21" s="2" customFormat="1" ht="15" customHeight="1" x14ac:dyDescent="0.25">
      <c r="A135" s="142"/>
      <c r="B135" s="8"/>
      <c r="C135" s="1"/>
      <c r="D135" s="1"/>
      <c r="E135" s="1"/>
      <c r="F135" s="1"/>
      <c r="G135" s="1"/>
      <c r="H135" s="1"/>
      <c r="I135" s="286" t="s">
        <v>165</v>
      </c>
      <c r="J135" s="286"/>
      <c r="K135" s="1"/>
      <c r="L135" s="1"/>
      <c r="M135" s="286" t="s">
        <v>168</v>
      </c>
      <c r="N135" s="286"/>
      <c r="O135" s="1"/>
      <c r="P135" s="1"/>
      <c r="Q135" s="1"/>
      <c r="R135" s="1"/>
      <c r="S135" s="1"/>
      <c r="T135" s="9"/>
      <c r="U135" s="142"/>
    </row>
    <row r="136" spans="1:21" s="2" customFormat="1" ht="21.75" customHeight="1" thickBot="1" x14ac:dyDescent="0.3">
      <c r="A136" s="142"/>
      <c r="B136" s="8"/>
      <c r="C136" s="1"/>
      <c r="D136" s="1"/>
      <c r="E136" s="1"/>
      <c r="F136" s="1"/>
      <c r="G136" s="1"/>
      <c r="H136" s="1"/>
      <c r="I136" s="287"/>
      <c r="J136" s="287"/>
      <c r="K136" s="1"/>
      <c r="L136" s="1"/>
      <c r="M136" s="287"/>
      <c r="N136" s="287"/>
      <c r="O136" s="1"/>
      <c r="P136" s="1"/>
      <c r="Q136" s="1"/>
      <c r="R136" s="1"/>
      <c r="S136" s="1"/>
      <c r="T136" s="9"/>
      <c r="U136" s="142"/>
    </row>
    <row r="137" spans="1:21" s="2" customFormat="1" ht="15.75" thickTop="1" x14ac:dyDescent="0.25">
      <c r="A137" s="142"/>
      <c r="B137" s="8"/>
      <c r="C137" s="1"/>
      <c r="D137" s="1"/>
      <c r="E137" s="1"/>
      <c r="F137" s="1"/>
      <c r="G137" s="1"/>
      <c r="H137" s="1"/>
      <c r="I137" s="1"/>
      <c r="J137" s="1"/>
      <c r="K137" s="14"/>
      <c r="L137" s="14"/>
      <c r="M137" s="1"/>
      <c r="N137" s="1"/>
      <c r="O137" s="1"/>
      <c r="P137" s="1"/>
      <c r="Q137" s="1"/>
      <c r="R137" s="1"/>
      <c r="S137" s="1"/>
      <c r="T137" s="9"/>
      <c r="U137" s="142"/>
    </row>
    <row r="138" spans="1:21" s="2" customFormat="1" ht="15.75" thickBot="1" x14ac:dyDescent="0.3">
      <c r="A138" s="142"/>
      <c r="B138" s="8"/>
      <c r="C138" s="1"/>
      <c r="D138" s="1"/>
      <c r="E138" s="1"/>
      <c r="F138" s="1"/>
      <c r="G138" s="1"/>
      <c r="H138" s="1"/>
      <c r="I138" s="49" t="s">
        <v>166</v>
      </c>
      <c r="J138" s="49" t="s">
        <v>167</v>
      </c>
      <c r="K138" s="14" t="s">
        <v>24</v>
      </c>
      <c r="L138" s="14"/>
      <c r="M138" s="49" t="s">
        <v>166</v>
      </c>
      <c r="N138" s="49" t="s">
        <v>167</v>
      </c>
      <c r="O138" s="1"/>
      <c r="P138" s="1"/>
      <c r="Q138" s="1"/>
      <c r="R138" s="1"/>
      <c r="S138" s="1"/>
      <c r="T138" s="9"/>
      <c r="U138" s="142"/>
    </row>
    <row r="139" spans="1:21" s="2" customFormat="1" x14ac:dyDescent="0.25">
      <c r="A139" s="142"/>
      <c r="B139" s="8"/>
      <c r="C139" s="1"/>
      <c r="D139" s="1"/>
      <c r="E139" s="1"/>
      <c r="F139" s="1"/>
      <c r="G139" s="1"/>
      <c r="H139" s="1" t="s">
        <v>10</v>
      </c>
      <c r="I139" s="1">
        <f>COUNTIFS('Connection conditions'!$G:$G,"="&amp;H139) + COUNTIFS('Connection agreement'!$G:$G,"="&amp;H139)</f>
        <v>0</v>
      </c>
      <c r="J139" s="15">
        <f>SUMIFS('Connection conditions'!$H:$H,'Connection conditions'!$G:$G,"="&amp;H139)/1000 + SUMIFS('Connection agreement'!$H:$H,'Connection agreement'!$G:$G,"="&amp;H139)/1000</f>
        <v>0</v>
      </c>
      <c r="K139" s="14">
        <f t="shared" ref="K139:K154" si="1">I139-M139</f>
        <v>0</v>
      </c>
      <c r="L139" s="154">
        <f t="shared" ref="L139:L154" si="2">J139-N139</f>
        <v>0</v>
      </c>
      <c r="M139" s="1">
        <f>COUNTIFS('Connection conditions'!$G:$G,"="&amp;H139,'Connection conditions'!$I:$I,"&lt;&gt;"&amp;"-") + COUNTIFS('Connection agreement'!$G:$G,"="&amp;H139,'Connection agreement'!$I:$I,"&lt;&gt;"&amp;"-")</f>
        <v>0</v>
      </c>
      <c r="N139" s="15">
        <f>SUMIFS('Connection conditions'!$H:$H,'Connection conditions'!$G:$G,"="&amp;H139,'Connection conditions'!$I:$I,"&lt;&gt;"&amp;"-")/1000 + SUMIFS('Connection agreement'!$H:$H,'Connection agreement'!$G:$G,"="&amp;H139,'Connection agreement'!$I:$I,"&lt;&gt;"&amp;"-")/1000</f>
        <v>0</v>
      </c>
      <c r="O139" s="1"/>
      <c r="P139" s="1"/>
      <c r="Q139" s="1"/>
      <c r="R139" s="1"/>
      <c r="S139" s="1"/>
      <c r="T139" s="9"/>
      <c r="U139" s="142"/>
    </row>
    <row r="140" spans="1:21" s="2" customFormat="1" x14ac:dyDescent="0.25">
      <c r="A140" s="142"/>
      <c r="B140" s="8"/>
      <c r="C140" s="1"/>
      <c r="D140" s="1"/>
      <c r="E140" s="1"/>
      <c r="F140" s="1"/>
      <c r="G140" s="1"/>
      <c r="H140" s="1" t="s">
        <v>11</v>
      </c>
      <c r="I140" s="1">
        <f>COUNTIFS('Connection conditions'!$G:$G,"="&amp;H140) + COUNTIFS('Connection agreement'!$G:$G,"="&amp;H140)</f>
        <v>0</v>
      </c>
      <c r="J140" s="15">
        <f>SUMIFS('Connection conditions'!$H:$H,'Connection conditions'!$G:$G,"="&amp;H140)/1000 + SUMIFS('Connection agreement'!$H:$H,'Connection agreement'!$G:$G,"="&amp;H140)/1000</f>
        <v>0</v>
      </c>
      <c r="K140" s="14">
        <f t="shared" si="1"/>
        <v>0</v>
      </c>
      <c r="L140" s="154">
        <f t="shared" si="2"/>
        <v>0</v>
      </c>
      <c r="M140" s="1">
        <f>COUNTIFS('Connection conditions'!$G:$G,"="&amp;H140,'Connection conditions'!$I:$I,"&lt;&gt;"&amp;"-") + COUNTIFS('Connection agreement'!$G:$G,"="&amp;H140,'Connection agreement'!$I:$I,"&lt;&gt;"&amp;"-")</f>
        <v>0</v>
      </c>
      <c r="N140" s="15">
        <f>SUMIFS('Connection conditions'!$H:$H,'Connection conditions'!$G:$G,"="&amp;H140,'Connection conditions'!$I:$I,"&lt;&gt;"&amp;"-")/1000 + SUMIFS('Connection agreement'!$H:$H,'Connection agreement'!$G:$G,"="&amp;H140,'Connection agreement'!$I:$I,"&lt;&gt;"&amp;"-")/1000</f>
        <v>0</v>
      </c>
      <c r="O140" s="1"/>
      <c r="P140" s="1"/>
      <c r="Q140" s="1"/>
      <c r="R140" s="1"/>
      <c r="S140" s="1"/>
      <c r="T140" s="9"/>
      <c r="U140" s="142"/>
    </row>
    <row r="141" spans="1:21" s="2" customFormat="1" x14ac:dyDescent="0.25">
      <c r="A141" s="142"/>
      <c r="B141" s="8"/>
      <c r="C141" s="1"/>
      <c r="D141" s="1"/>
      <c r="E141" s="1"/>
      <c r="F141" s="1"/>
      <c r="G141" s="1"/>
      <c r="H141" s="1" t="s">
        <v>13</v>
      </c>
      <c r="I141" s="1">
        <f>COUNTIFS('Connection conditions'!$G:$G,"="&amp;H141) + COUNTIFS('Connection agreement'!$G:$G,"="&amp;H141)</f>
        <v>0</v>
      </c>
      <c r="J141" s="15">
        <f>SUMIFS('Connection conditions'!$H:$H,'Connection conditions'!$G:$G,"="&amp;H141)/1000 + SUMIFS('Connection agreement'!$H:$H,'Connection agreement'!$G:$G,"="&amp;H141)/1000</f>
        <v>0</v>
      </c>
      <c r="K141" s="14">
        <f t="shared" si="1"/>
        <v>0</v>
      </c>
      <c r="L141" s="154">
        <f t="shared" si="2"/>
        <v>0</v>
      </c>
      <c r="M141" s="1">
        <f>COUNTIFS('Connection conditions'!$G:$G,"="&amp;H141,'Connection conditions'!$I:$I,"&lt;&gt;"&amp;"-") + COUNTIFS('Connection agreement'!$G:$G,"="&amp;H141,'Connection agreement'!$I:$I,"&lt;&gt;"&amp;"-")</f>
        <v>0</v>
      </c>
      <c r="N141" s="15">
        <f>SUMIFS('Connection conditions'!$H:$H,'Connection conditions'!$G:$G,"="&amp;H141,'Connection conditions'!$I:$I,"&lt;&gt;"&amp;"-")/1000 + SUMIFS('Connection agreement'!$H:$H,'Connection agreement'!$G:$G,"="&amp;H141,'Connection agreement'!$I:$I,"&lt;&gt;"&amp;"-")/1000</f>
        <v>0</v>
      </c>
      <c r="O141" s="1"/>
      <c r="P141" s="1"/>
      <c r="Q141" s="1"/>
      <c r="R141" s="1"/>
      <c r="S141" s="1"/>
      <c r="T141" s="9"/>
      <c r="U141" s="142"/>
    </row>
    <row r="142" spans="1:21" s="2" customFormat="1" x14ac:dyDescent="0.25">
      <c r="A142" s="142"/>
      <c r="B142" s="8"/>
      <c r="C142" s="1"/>
      <c r="D142" s="1"/>
      <c r="E142" s="1"/>
      <c r="F142" s="1"/>
      <c r="G142" s="1"/>
      <c r="H142" s="1" t="s">
        <v>1</v>
      </c>
      <c r="I142" s="1">
        <f>COUNTIFS('Connection conditions'!$G:$G,"="&amp;H142) + COUNTIFS('Connection agreement'!$G:$G,"="&amp;H142)</f>
        <v>0</v>
      </c>
      <c r="J142" s="15">
        <f>SUMIFS('Connection conditions'!$H:$H,'Connection conditions'!$G:$G,"="&amp;H142)/1000 + SUMIFS('Connection agreement'!$H:$H,'Connection agreement'!$G:$G,"="&amp;H142)/1000</f>
        <v>0</v>
      </c>
      <c r="K142" s="14">
        <f t="shared" si="1"/>
        <v>0</v>
      </c>
      <c r="L142" s="154">
        <f t="shared" si="2"/>
        <v>0</v>
      </c>
      <c r="M142" s="1">
        <f>COUNTIFS('Connection conditions'!$G:$G,"="&amp;H142,'Connection conditions'!$I:$I,"&lt;&gt;"&amp;"-") + COUNTIFS('Connection agreement'!$G:$G,"="&amp;H142,'Connection agreement'!$I:$I,"&lt;&gt;"&amp;"-")</f>
        <v>0</v>
      </c>
      <c r="N142" s="15">
        <f>SUMIFS('Connection conditions'!$H:$H,'Connection conditions'!$G:$G,"="&amp;H142,'Connection conditions'!$I:$I,"&lt;&gt;"&amp;"-")/1000 + SUMIFS('Connection agreement'!$H:$H,'Connection agreement'!$G:$G,"="&amp;H142,'Connection agreement'!$I:$I,"&lt;&gt;"&amp;"-")/1000</f>
        <v>0</v>
      </c>
      <c r="O142" s="1"/>
      <c r="P142" s="1"/>
      <c r="Q142" s="1"/>
      <c r="R142" s="1"/>
      <c r="S142" s="1"/>
      <c r="T142" s="9"/>
      <c r="U142" s="142"/>
    </row>
    <row r="143" spans="1:21" s="2" customFormat="1" x14ac:dyDescent="0.25">
      <c r="A143" s="142"/>
      <c r="B143" s="8"/>
      <c r="C143" s="1"/>
      <c r="D143" s="1"/>
      <c r="E143" s="1"/>
      <c r="F143" s="1"/>
      <c r="G143" s="1"/>
      <c r="H143" s="1" t="s">
        <v>0</v>
      </c>
      <c r="I143" s="1">
        <f>COUNTIFS('Connection conditions'!$G:$G,"="&amp;H143) + COUNTIFS('Connection agreement'!$G:$G,"="&amp;H143)</f>
        <v>0</v>
      </c>
      <c r="J143" s="15">
        <f>SUMIFS('Connection conditions'!$H:$H,'Connection conditions'!$G:$G,"="&amp;H143)/1000 + SUMIFS('Connection agreement'!$H:$H,'Connection agreement'!$G:$G,"="&amp;H143)/1000</f>
        <v>0</v>
      </c>
      <c r="K143" s="14">
        <f t="shared" si="1"/>
        <v>0</v>
      </c>
      <c r="L143" s="154">
        <f t="shared" si="2"/>
        <v>0</v>
      </c>
      <c r="M143" s="1">
        <f>COUNTIFS('Connection conditions'!$G:$G,"="&amp;H143,'Connection conditions'!$I:$I,"&lt;&gt;"&amp;"-") + COUNTIFS('Connection agreement'!$G:$G,"="&amp;H143,'Connection agreement'!$I:$I,"&lt;&gt;"&amp;"-")</f>
        <v>0</v>
      </c>
      <c r="N143" s="15">
        <f>SUMIFS('Connection conditions'!$H:$H,'Connection conditions'!$G:$G,"="&amp;H143,'Connection conditions'!$I:$I,"&lt;&gt;"&amp;"-")/1000 + SUMIFS('Connection agreement'!$H:$H,'Connection agreement'!$G:$G,"="&amp;H143,'Connection agreement'!$I:$I,"&lt;&gt;"&amp;"-")/1000</f>
        <v>0</v>
      </c>
      <c r="O143" s="1"/>
      <c r="P143" s="1"/>
      <c r="Q143" s="1"/>
      <c r="R143" s="1"/>
      <c r="S143" s="1"/>
      <c r="T143" s="9"/>
      <c r="U143" s="142"/>
    </row>
    <row r="144" spans="1:21" s="2" customFormat="1" x14ac:dyDescent="0.25">
      <c r="A144" s="142"/>
      <c r="B144" s="8"/>
      <c r="C144" s="1"/>
      <c r="D144" s="1"/>
      <c r="E144" s="1"/>
      <c r="F144" s="1"/>
      <c r="G144" s="1"/>
      <c r="H144" s="1" t="s">
        <v>15</v>
      </c>
      <c r="I144" s="1">
        <f>COUNTIFS('Connection conditions'!$G:$G,"="&amp;H144) + COUNTIFS('Connection agreement'!$G:$G,"="&amp;H144)</f>
        <v>1</v>
      </c>
      <c r="J144" s="15">
        <f>SUMIFS('Connection conditions'!$H:$H,'Connection conditions'!$G:$G,"="&amp;H144)/1000 + SUMIFS('Connection agreement'!$H:$H,'Connection agreement'!$G:$G,"="&amp;H144)/1000</f>
        <v>0.25</v>
      </c>
      <c r="K144" s="14">
        <f t="shared" si="1"/>
        <v>0</v>
      </c>
      <c r="L144" s="154">
        <f t="shared" si="2"/>
        <v>0</v>
      </c>
      <c r="M144" s="1">
        <f>COUNTIFS('Connection conditions'!$G:$G,"="&amp;H144,'Connection conditions'!$I:$I,"&lt;&gt;"&amp;"-") + COUNTIFS('Connection agreement'!$G:$G,"="&amp;H144,'Connection agreement'!$I:$I,"&lt;&gt;"&amp;"-")</f>
        <v>1</v>
      </c>
      <c r="N144" s="15">
        <f>SUMIFS('Connection conditions'!$H:$H,'Connection conditions'!$G:$G,"="&amp;H144,'Connection conditions'!$I:$I,"&lt;&gt;"&amp;"-")/1000 + SUMIFS('Connection agreement'!$H:$H,'Connection agreement'!$G:$G,"="&amp;H144,'Connection agreement'!$I:$I,"&lt;&gt;"&amp;"-")/1000</f>
        <v>0.25</v>
      </c>
      <c r="O144" s="1"/>
      <c r="P144" s="1"/>
      <c r="Q144" s="1"/>
      <c r="R144" s="1"/>
      <c r="S144" s="1"/>
      <c r="T144" s="9"/>
      <c r="U144" s="142"/>
    </row>
    <row r="145" spans="1:22" s="2" customFormat="1" x14ac:dyDescent="0.25">
      <c r="A145" s="142"/>
      <c r="B145" s="8"/>
      <c r="C145" s="1"/>
      <c r="D145" s="1"/>
      <c r="E145" s="1"/>
      <c r="F145" s="1"/>
      <c r="G145" s="1"/>
      <c r="H145" s="1" t="s">
        <v>9</v>
      </c>
      <c r="I145" s="1">
        <f>COUNTIFS('Connection conditions'!$G:$G,"="&amp;H145) + COUNTIFS('Connection agreement'!$G:$G,"="&amp;H145)</f>
        <v>1</v>
      </c>
      <c r="J145" s="15">
        <f>SUMIFS('Connection conditions'!$H:$H,'Connection conditions'!$G:$G,"="&amp;H145)/1000 + SUMIFS('Connection agreement'!$H:$H,'Connection agreement'!$G:$G,"="&amp;H145)/1000</f>
        <v>0.69</v>
      </c>
      <c r="K145" s="14">
        <f t="shared" si="1"/>
        <v>0</v>
      </c>
      <c r="L145" s="154">
        <f t="shared" si="2"/>
        <v>0</v>
      </c>
      <c r="M145" s="1">
        <f>COUNTIFS('Connection conditions'!$G:$G,"="&amp;H145,'Connection conditions'!$I:$I,"&lt;&gt;"&amp;"-") + COUNTIFS('Connection agreement'!$G:$G,"="&amp;H145,'Connection agreement'!$I:$I,"&lt;&gt;"&amp;"-")</f>
        <v>1</v>
      </c>
      <c r="N145" s="15">
        <f>SUMIFS('Connection conditions'!$H:$H,'Connection conditions'!$G:$G,"="&amp;H145,'Connection conditions'!$I:$I,"&lt;&gt;"&amp;"-")/1000 + SUMIFS('Connection agreement'!$H:$H,'Connection agreement'!$G:$G,"="&amp;H145,'Connection agreement'!$I:$I,"&lt;&gt;"&amp;"-")/1000</f>
        <v>0.69</v>
      </c>
      <c r="O145" s="1"/>
      <c r="P145" s="1"/>
      <c r="Q145" s="1"/>
      <c r="R145" s="1"/>
      <c r="S145" s="1"/>
      <c r="T145" s="9"/>
      <c r="U145" s="142"/>
    </row>
    <row r="146" spans="1:22" s="2" customFormat="1" x14ac:dyDescent="0.25">
      <c r="A146" s="142"/>
      <c r="B146" s="8"/>
      <c r="C146" s="1"/>
      <c r="D146" s="1"/>
      <c r="E146" s="1"/>
      <c r="F146" s="1"/>
      <c r="G146" s="1"/>
      <c r="H146" s="1" t="s">
        <v>14</v>
      </c>
      <c r="I146" s="1">
        <f>COUNTIFS('Connection conditions'!$G:$G,"="&amp;H146) + COUNTIFS('Connection agreement'!$G:$G,"="&amp;H146)</f>
        <v>0</v>
      </c>
      <c r="J146" s="15">
        <f>SUMIFS('Connection conditions'!$H:$H,'Connection conditions'!$G:$G,"="&amp;H146)/1000 + SUMIFS('Connection agreement'!$H:$H,'Connection agreement'!$G:$G,"="&amp;H146)/1000</f>
        <v>0</v>
      </c>
      <c r="K146" s="14">
        <f t="shared" si="1"/>
        <v>0</v>
      </c>
      <c r="L146" s="154">
        <f t="shared" si="2"/>
        <v>0</v>
      </c>
      <c r="M146" s="1">
        <f>COUNTIFS('Connection conditions'!$G:$G,"="&amp;H146,'Connection conditions'!$I:$I,"&lt;&gt;"&amp;"-") + COUNTIFS('Connection agreement'!$G:$G,"="&amp;H146,'Connection agreement'!$I:$I,"&lt;&gt;"&amp;"-")</f>
        <v>0</v>
      </c>
      <c r="N146" s="15">
        <f>SUMIFS('Connection conditions'!$H:$H,'Connection conditions'!$G:$G,"="&amp;H146,'Connection conditions'!$I:$I,"&lt;&gt;"&amp;"-")/1000 + SUMIFS('Connection agreement'!$H:$H,'Connection agreement'!$G:$G,"="&amp;H146,'Connection agreement'!$I:$I,"&lt;&gt;"&amp;"-")/1000</f>
        <v>0</v>
      </c>
      <c r="O146" s="1"/>
      <c r="P146" s="1"/>
      <c r="Q146" s="1"/>
      <c r="R146" s="1"/>
      <c r="S146" s="1"/>
      <c r="T146" s="9"/>
      <c r="U146" s="142"/>
    </row>
    <row r="147" spans="1:22" s="2" customFormat="1" x14ac:dyDescent="0.25">
      <c r="A147" s="142"/>
      <c r="B147" s="8"/>
      <c r="C147" s="1"/>
      <c r="D147" s="1"/>
      <c r="E147" s="1"/>
      <c r="F147" s="1"/>
      <c r="G147" s="1"/>
      <c r="H147" s="1" t="s">
        <v>2</v>
      </c>
      <c r="I147" s="1">
        <f>COUNTIFS('Connection conditions'!$G:$G,"="&amp;H147) + COUNTIFS('Connection agreement'!$G:$G,"="&amp;H147)</f>
        <v>3</v>
      </c>
      <c r="J147" s="15">
        <f>SUMIFS('Connection conditions'!$H:$H,'Connection conditions'!$G:$G,"="&amp;H147)/1000 + SUMIFS('Connection agreement'!$H:$H,'Connection agreement'!$G:$G,"="&amp;H147)/1000</f>
        <v>0.74</v>
      </c>
      <c r="K147" s="14">
        <f t="shared" si="1"/>
        <v>1</v>
      </c>
      <c r="L147" s="154">
        <f t="shared" si="2"/>
        <v>0.25</v>
      </c>
      <c r="M147" s="1">
        <f>COUNTIFS('Connection conditions'!$G:$G,"="&amp;H147,'Connection conditions'!$I:$I,"&lt;&gt;"&amp;"-") + COUNTIFS('Connection agreement'!$G:$G,"="&amp;H147,'Connection agreement'!$I:$I,"&lt;&gt;"&amp;"-")</f>
        <v>2</v>
      </c>
      <c r="N147" s="15">
        <f>SUMIFS('Connection conditions'!$H:$H,'Connection conditions'!$G:$G,"="&amp;H147,'Connection conditions'!$I:$I,"&lt;&gt;"&amp;"-")/1000 + SUMIFS('Connection agreement'!$H:$H,'Connection agreement'!$G:$G,"="&amp;H147,'Connection agreement'!$I:$I,"&lt;&gt;"&amp;"-")/1000</f>
        <v>0.49</v>
      </c>
      <c r="O147" s="1"/>
      <c r="P147" s="1"/>
      <c r="Q147" s="1"/>
      <c r="R147" s="1"/>
      <c r="S147" s="1"/>
      <c r="T147" s="9"/>
      <c r="U147" s="142"/>
    </row>
    <row r="148" spans="1:22" s="2" customFormat="1" x14ac:dyDescent="0.25">
      <c r="A148" s="142"/>
      <c r="B148" s="8"/>
      <c r="C148" s="1"/>
      <c r="D148" s="1"/>
      <c r="E148" s="1"/>
      <c r="F148" s="1"/>
      <c r="G148" s="1"/>
      <c r="H148" s="1" t="s">
        <v>3</v>
      </c>
      <c r="I148" s="1">
        <f>COUNTIFS('Connection conditions'!$G:$G,"="&amp;H148) + COUNTIFS('Connection agreement'!$G:$G,"="&amp;H148)</f>
        <v>0</v>
      </c>
      <c r="J148" s="15">
        <f>SUMIFS('Connection conditions'!$H:$H,'Connection conditions'!$G:$G,"="&amp;H148)/1000 + SUMIFS('Connection agreement'!$H:$H,'Connection agreement'!$G:$G,"="&amp;H148)/1000</f>
        <v>0</v>
      </c>
      <c r="K148" s="14">
        <f t="shared" si="1"/>
        <v>0</v>
      </c>
      <c r="L148" s="154">
        <f t="shared" si="2"/>
        <v>0</v>
      </c>
      <c r="M148" s="1">
        <f>COUNTIFS('Connection conditions'!$G:$G,"="&amp;H148,'Connection conditions'!$I:$I,"&lt;&gt;"&amp;"-") + COUNTIFS('Connection agreement'!$G:$G,"="&amp;H148,'Connection agreement'!$I:$I,"&lt;&gt;"&amp;"-")</f>
        <v>0</v>
      </c>
      <c r="N148" s="15">
        <f>SUMIFS('Connection conditions'!$H:$H,'Connection conditions'!$G:$G,"="&amp;H148,'Connection conditions'!$I:$I,"&lt;&gt;"&amp;"-")/1000 + SUMIFS('Connection agreement'!$H:$H,'Connection agreement'!$G:$G,"="&amp;H148,'Connection agreement'!$I:$I,"&lt;&gt;"&amp;"-")/1000</f>
        <v>0</v>
      </c>
      <c r="O148" s="1"/>
      <c r="P148" s="1"/>
      <c r="Q148" s="1"/>
      <c r="R148" s="1"/>
      <c r="S148" s="1"/>
      <c r="T148" s="9"/>
      <c r="U148" s="142"/>
    </row>
    <row r="149" spans="1:22" s="2" customFormat="1" x14ac:dyDescent="0.25">
      <c r="A149" s="142"/>
      <c r="B149" s="8"/>
      <c r="C149" s="1"/>
      <c r="D149" s="1"/>
      <c r="E149" s="1"/>
      <c r="F149" s="1"/>
      <c r="G149" s="1"/>
      <c r="H149" s="1" t="s">
        <v>6</v>
      </c>
      <c r="I149" s="1">
        <f>COUNTIFS('Connection conditions'!$G:$G,"="&amp;H149) + COUNTIFS('Connection agreement'!$G:$G,"="&amp;H149)</f>
        <v>2</v>
      </c>
      <c r="J149" s="15">
        <f>SUMIFS('Connection conditions'!$H:$H,'Connection conditions'!$G:$G,"="&amp;H149)/1000 + SUMIFS('Connection agreement'!$H:$H,'Connection agreement'!$G:$G,"="&amp;H149)/1000</f>
        <v>1.2450000000000001</v>
      </c>
      <c r="K149" s="14">
        <f t="shared" si="1"/>
        <v>0</v>
      </c>
      <c r="L149" s="154">
        <f t="shared" si="2"/>
        <v>0</v>
      </c>
      <c r="M149" s="1">
        <f>COUNTIFS('Connection conditions'!$G:$G,"="&amp;H149,'Connection conditions'!$I:$I,"&lt;&gt;"&amp;"-") + COUNTIFS('Connection agreement'!$G:$G,"="&amp;H149,'Connection agreement'!$I:$I,"&lt;&gt;"&amp;"-")</f>
        <v>2</v>
      </c>
      <c r="N149" s="15">
        <f>SUMIFS('Connection conditions'!$H:$H,'Connection conditions'!$G:$G,"="&amp;H149,'Connection conditions'!$I:$I,"&lt;&gt;"&amp;"-")/1000 + SUMIFS('Connection agreement'!$H:$H,'Connection agreement'!$G:$G,"="&amp;H149,'Connection agreement'!$I:$I,"&lt;&gt;"&amp;"-")/1000</f>
        <v>1.2450000000000001</v>
      </c>
      <c r="O149" s="1"/>
      <c r="P149" s="1"/>
      <c r="Q149" s="1"/>
      <c r="R149" s="1"/>
      <c r="S149" s="1"/>
      <c r="T149" s="9"/>
      <c r="U149" s="142"/>
    </row>
    <row r="150" spans="1:22" s="2" customFormat="1" x14ac:dyDescent="0.25">
      <c r="A150" s="142"/>
      <c r="B150" s="8"/>
      <c r="C150" s="1"/>
      <c r="D150" s="1"/>
      <c r="E150" s="1"/>
      <c r="F150" s="1"/>
      <c r="G150" s="1"/>
      <c r="H150" s="1" t="s">
        <v>12</v>
      </c>
      <c r="I150" s="1">
        <f>COUNTIFS('Connection conditions'!$G:$G,"="&amp;H150) + COUNTIFS('Connection agreement'!$G:$G,"="&amp;H150)</f>
        <v>0</v>
      </c>
      <c r="J150" s="15">
        <f>SUMIFS('Connection conditions'!$H:$H,'Connection conditions'!$G:$G,"="&amp;H150)/1000 + SUMIFS('Connection agreement'!$H:$H,'Connection agreement'!$G:$G,"="&amp;H150)/1000</f>
        <v>0</v>
      </c>
      <c r="K150" s="14">
        <f t="shared" si="1"/>
        <v>0</v>
      </c>
      <c r="L150" s="154">
        <f t="shared" si="2"/>
        <v>0</v>
      </c>
      <c r="M150" s="1">
        <f>COUNTIFS('Connection conditions'!$G:$G,"="&amp;H150,'Connection conditions'!$I:$I,"&lt;&gt;"&amp;"-") + COUNTIFS('Connection agreement'!$G:$G,"="&amp;H150,'Connection agreement'!$I:$I,"&lt;&gt;"&amp;"-")</f>
        <v>0</v>
      </c>
      <c r="N150" s="15">
        <f>SUMIFS('Connection conditions'!$H:$H,'Connection conditions'!$G:$G,"="&amp;H150,'Connection conditions'!$I:$I,"&lt;&gt;"&amp;"-")/1000 + SUMIFS('Connection agreement'!$H:$H,'Connection agreement'!$G:$G,"="&amp;H150,'Connection agreement'!$I:$I,"&lt;&gt;"&amp;"-")/1000</f>
        <v>0</v>
      </c>
      <c r="O150" s="1"/>
      <c r="P150" s="1"/>
      <c r="Q150" s="1"/>
      <c r="R150" s="1"/>
      <c r="S150" s="1"/>
      <c r="T150" s="9"/>
      <c r="U150" s="142"/>
    </row>
    <row r="151" spans="1:22" s="2" customFormat="1" x14ac:dyDescent="0.25">
      <c r="A151" s="142"/>
      <c r="B151" s="8"/>
      <c r="C151" s="1"/>
      <c r="D151" s="1"/>
      <c r="E151" s="1"/>
      <c r="F151" s="1"/>
      <c r="G151" s="1"/>
      <c r="H151" s="1" t="s">
        <v>7</v>
      </c>
      <c r="I151" s="1">
        <f>COUNTIFS('Connection conditions'!$G:$G,"="&amp;H151) + COUNTIFS('Connection agreement'!$G:$G,"="&amp;H151)</f>
        <v>0</v>
      </c>
      <c r="J151" s="15">
        <f>SUMIFS('Connection conditions'!$H:$H,'Connection conditions'!$G:$G,"="&amp;H151)/1000 + SUMIFS('Connection agreement'!$H:$H,'Connection agreement'!$G:$G,"="&amp;H151)/1000</f>
        <v>0</v>
      </c>
      <c r="K151" s="14">
        <f t="shared" si="1"/>
        <v>0</v>
      </c>
      <c r="L151" s="154">
        <f t="shared" si="2"/>
        <v>0</v>
      </c>
      <c r="M151" s="1">
        <f>COUNTIFS('Connection conditions'!$G:$G,"="&amp;H151,'Connection conditions'!$I:$I,"&lt;&gt;"&amp;"-") + COUNTIFS('Connection agreement'!$G:$G,"="&amp;H151,'Connection agreement'!$I:$I,"&lt;&gt;"&amp;"-")</f>
        <v>0</v>
      </c>
      <c r="N151" s="15">
        <f>SUMIFS('Connection conditions'!$H:$H,'Connection conditions'!$G:$G,"="&amp;H151,'Connection conditions'!$I:$I,"&lt;&gt;"&amp;"-")/1000 + SUMIFS('Connection agreement'!$H:$H,'Connection agreement'!$G:$G,"="&amp;H151,'Connection agreement'!$I:$I,"&lt;&gt;"&amp;"-")/1000</f>
        <v>0</v>
      </c>
      <c r="O151" s="1"/>
      <c r="P151" s="1"/>
      <c r="Q151" s="1"/>
      <c r="R151" s="1"/>
      <c r="S151" s="1"/>
      <c r="T151" s="9"/>
      <c r="U151" s="142"/>
    </row>
    <row r="152" spans="1:22" s="2" customFormat="1" x14ac:dyDescent="0.25">
      <c r="A152" s="142"/>
      <c r="B152" s="8"/>
      <c r="C152" s="1"/>
      <c r="D152" s="1"/>
      <c r="E152" s="1"/>
      <c r="F152" s="1"/>
      <c r="G152" s="1"/>
      <c r="H152" s="1" t="s">
        <v>5</v>
      </c>
      <c r="I152" s="1">
        <f>COUNTIFS('Connection conditions'!$G:$G,"="&amp;H152) + COUNTIFS('Connection agreement'!$G:$G,"="&amp;H152)</f>
        <v>0</v>
      </c>
      <c r="J152" s="15">
        <f>SUMIFS('Connection conditions'!$H:$H,'Connection conditions'!$G:$G,"="&amp;H152)/1000 + SUMIFS('Connection agreement'!$H:$H,'Connection agreement'!$G:$G,"="&amp;H152)/1000</f>
        <v>0</v>
      </c>
      <c r="K152" s="14">
        <f t="shared" si="1"/>
        <v>0</v>
      </c>
      <c r="L152" s="154">
        <f t="shared" si="2"/>
        <v>0</v>
      </c>
      <c r="M152" s="1">
        <f>COUNTIFS('Connection conditions'!$G:$G,"="&amp;H152,'Connection conditions'!$I:$I,"&lt;&gt;"&amp;"-") + COUNTIFS('Connection agreement'!$G:$G,"="&amp;H152,'Connection agreement'!$I:$I,"&lt;&gt;"&amp;"-")</f>
        <v>0</v>
      </c>
      <c r="N152" s="15">
        <f>SUMIFS('Connection conditions'!$H:$H,'Connection conditions'!$G:$G,"="&amp;H152,'Connection conditions'!$I:$I,"&lt;&gt;"&amp;"-")/1000 + SUMIFS('Connection agreement'!$H:$H,'Connection agreement'!$G:$G,"="&amp;H152,'Connection agreement'!$I:$I,"&lt;&gt;"&amp;"-")/1000</f>
        <v>0</v>
      </c>
      <c r="O152" s="1"/>
      <c r="P152" s="1"/>
      <c r="Q152" s="1"/>
      <c r="R152" s="1"/>
      <c r="S152" s="1"/>
      <c r="T152" s="9"/>
      <c r="U152" s="142"/>
    </row>
    <row r="153" spans="1:22" s="2" customFormat="1" x14ac:dyDescent="0.25">
      <c r="A153" s="142"/>
      <c r="B153" s="8"/>
      <c r="C153" s="1"/>
      <c r="D153" s="1"/>
      <c r="E153" s="1"/>
      <c r="F153" s="1"/>
      <c r="G153" s="1"/>
      <c r="H153" s="1" t="s">
        <v>8</v>
      </c>
      <c r="I153" s="1">
        <f>COUNTIFS('Connection conditions'!$G:$G,"="&amp;H153) + COUNTIFS('Connection agreement'!$G:$G,"="&amp;H153)</f>
        <v>0</v>
      </c>
      <c r="J153" s="15">
        <f>SUMIFS('Connection conditions'!$H:$H,'Connection conditions'!$G:$G,"="&amp;H153)/1000 + SUMIFS('Connection agreement'!$H:$H,'Connection agreement'!$G:$G,"="&amp;H153)/1000</f>
        <v>0</v>
      </c>
      <c r="K153" s="14">
        <f t="shared" si="1"/>
        <v>0</v>
      </c>
      <c r="L153" s="154">
        <f t="shared" si="2"/>
        <v>0</v>
      </c>
      <c r="M153" s="1">
        <f>COUNTIFS('Connection conditions'!$G:$G,"="&amp;H153,'Connection conditions'!$I:$I,"&lt;&gt;"&amp;"-") + COUNTIFS('Connection agreement'!$G:$G,"="&amp;H153,'Connection agreement'!$I:$I,"&lt;&gt;"&amp;"-")</f>
        <v>0</v>
      </c>
      <c r="N153" s="15">
        <f>SUMIFS('Connection conditions'!$H:$H,'Connection conditions'!$G:$G,"="&amp;H153,'Connection conditions'!$I:$I,"&lt;&gt;"&amp;"-")/1000 + SUMIFS('Connection agreement'!$H:$H,'Connection agreement'!$G:$G,"="&amp;H153,'Connection agreement'!$I:$I,"&lt;&gt;"&amp;"-")/1000</f>
        <v>0</v>
      </c>
      <c r="O153" s="1"/>
      <c r="P153" s="1"/>
      <c r="Q153" s="1"/>
      <c r="R153" s="1"/>
      <c r="S153" s="1"/>
      <c r="T153" s="9"/>
      <c r="U153" s="142"/>
    </row>
    <row r="154" spans="1:22" s="2" customFormat="1" ht="14.25" customHeight="1" x14ac:dyDescent="0.25">
      <c r="A154" s="142"/>
      <c r="B154" s="8"/>
      <c r="C154" s="1"/>
      <c r="D154" s="1"/>
      <c r="E154" s="1"/>
      <c r="F154" s="1"/>
      <c r="G154" s="1"/>
      <c r="H154" s="1" t="s">
        <v>4</v>
      </c>
      <c r="I154" s="1">
        <f>COUNTIFS('Connection conditions'!$G:$G,"="&amp;H154) + COUNTIFS('Connection agreement'!$G:$G,"="&amp;H154)</f>
        <v>0</v>
      </c>
      <c r="J154" s="15">
        <f>SUMIFS('Connection conditions'!$H:$H,'Connection conditions'!$G:$G,"="&amp;H154)/1000 + SUMIFS('Connection agreement'!$H:$H,'Connection agreement'!$G:$G,"="&amp;H154)/1000</f>
        <v>0</v>
      </c>
      <c r="K154" s="14">
        <f t="shared" si="1"/>
        <v>0</v>
      </c>
      <c r="L154" s="154">
        <f t="shared" si="2"/>
        <v>0</v>
      </c>
      <c r="M154" s="1">
        <f>COUNTIFS('Connection conditions'!$G:$G,"="&amp;H154,'Connection conditions'!$I:$I,"&lt;&gt;"&amp;"-") + COUNTIFS('Connection agreement'!$G:$G,"="&amp;H154,'Connection agreement'!$I:$I,"&lt;&gt;"&amp;"-")</f>
        <v>0</v>
      </c>
      <c r="N154" s="15">
        <f>SUMIFS('Connection conditions'!$H:$H,'Connection conditions'!$G:$G,"="&amp;H154,'Connection conditions'!$I:$I,"&lt;&gt;"&amp;"-")/1000 + SUMIFS('Connection agreement'!$H:$H,'Connection agreement'!$G:$G,"="&amp;H154,'Connection agreement'!$I:$I,"&lt;&gt;"&amp;"-")/1000</f>
        <v>0</v>
      </c>
      <c r="O154" s="1"/>
      <c r="P154" s="30"/>
      <c r="Q154" s="1"/>
      <c r="R154" s="1"/>
      <c r="S154" s="1"/>
      <c r="T154" s="9"/>
      <c r="U154" s="142"/>
    </row>
    <row r="155" spans="1:22" s="2" customFormat="1" x14ac:dyDescent="0.25">
      <c r="A155" s="142"/>
      <c r="B155" s="8"/>
      <c r="C155" s="1"/>
      <c r="D155" s="1"/>
      <c r="E155" s="1"/>
      <c r="F155" s="1"/>
      <c r="G155" s="1"/>
      <c r="H155" s="15"/>
      <c r="I155" s="1"/>
      <c r="J155" s="1"/>
      <c r="K155" s="1"/>
      <c r="L155" s="1"/>
      <c r="M155" s="1"/>
      <c r="N155" s="1"/>
      <c r="O155" s="1"/>
      <c r="P155" s="1"/>
      <c r="Q155" s="1"/>
      <c r="R155" s="1"/>
      <c r="S155" s="1"/>
      <c r="T155" s="9"/>
      <c r="U155" s="142"/>
    </row>
    <row r="156" spans="1:22" s="2" customFormat="1" x14ac:dyDescent="0.25">
      <c r="A156" s="142"/>
      <c r="B156" s="8"/>
      <c r="C156" s="1"/>
      <c r="D156" s="1"/>
      <c r="E156" s="1"/>
      <c r="F156" s="1"/>
      <c r="G156" s="1"/>
      <c r="H156" s="1"/>
      <c r="I156" s="35"/>
      <c r="J156" s="31"/>
      <c r="K156" s="25"/>
      <c r="L156" s="25"/>
      <c r="M156" s="1"/>
      <c r="N156" s="1"/>
      <c r="O156" s="1"/>
      <c r="P156" s="1"/>
      <c r="Q156" s="1"/>
      <c r="R156" s="1"/>
      <c r="S156" s="1"/>
      <c r="T156" s="9"/>
      <c r="U156" s="142"/>
    </row>
    <row r="157" spans="1:22" s="2" customFormat="1" x14ac:dyDescent="0.25">
      <c r="A157" s="142"/>
      <c r="B157" s="8"/>
      <c r="C157" s="1"/>
      <c r="D157" s="1"/>
      <c r="E157" s="1"/>
      <c r="F157" s="1"/>
      <c r="G157" s="1"/>
      <c r="H157" s="1"/>
      <c r="I157" s="34"/>
      <c r="J157" s="32"/>
      <c r="K157" s="1"/>
      <c r="L157" s="1"/>
      <c r="M157" s="1"/>
      <c r="N157" s="1"/>
      <c r="O157" s="1"/>
      <c r="P157" s="1"/>
      <c r="Q157" s="1"/>
      <c r="R157" s="1"/>
      <c r="S157" s="1"/>
      <c r="T157" s="9"/>
      <c r="U157" s="142"/>
    </row>
    <row r="158" spans="1:22" s="2" customFormat="1" ht="18.75" x14ac:dyDescent="0.3">
      <c r="A158" s="142"/>
      <c r="B158" s="8"/>
      <c r="C158" s="1"/>
      <c r="D158" s="1"/>
      <c r="E158" s="1"/>
      <c r="F158" s="1"/>
      <c r="G158" s="1"/>
      <c r="H158" s="1"/>
      <c r="I158" s="18"/>
      <c r="J158" s="33"/>
      <c r="K158" s="1"/>
      <c r="L158" s="1"/>
      <c r="M158" s="1"/>
      <c r="N158" s="1"/>
      <c r="O158" s="36"/>
      <c r="P158" s="36"/>
      <c r="Q158" s="36"/>
      <c r="R158" s="36"/>
      <c r="S158" s="36"/>
      <c r="T158" s="9"/>
      <c r="U158" s="150"/>
      <c r="V158" s="12"/>
    </row>
    <row r="159" spans="1:22" s="2" customFormat="1" x14ac:dyDescent="0.25">
      <c r="A159" s="142"/>
      <c r="B159" s="8"/>
      <c r="C159" s="1"/>
      <c r="D159" s="1"/>
      <c r="E159" s="1"/>
      <c r="F159" s="1"/>
      <c r="G159" s="1"/>
      <c r="H159" s="1"/>
      <c r="I159" s="18"/>
      <c r="J159" s="25"/>
      <c r="K159" s="1"/>
      <c r="L159" s="1"/>
      <c r="M159" s="1"/>
      <c r="N159" s="1"/>
      <c r="O159" s="32"/>
      <c r="P159" s="32"/>
      <c r="Q159" s="37"/>
      <c r="R159" s="32"/>
      <c r="S159" s="32"/>
      <c r="T159" s="9"/>
      <c r="U159" s="150"/>
      <c r="V159" s="12"/>
    </row>
    <row r="160" spans="1:22" s="2" customFormat="1" ht="21" customHeight="1" x14ac:dyDescent="0.25">
      <c r="A160" s="142"/>
      <c r="B160" s="8"/>
      <c r="C160" s="1"/>
      <c r="D160" s="1"/>
      <c r="E160" s="1"/>
      <c r="F160" s="1"/>
      <c r="G160" s="1"/>
      <c r="H160" s="1"/>
      <c r="I160" s="18"/>
      <c r="J160" s="33"/>
      <c r="K160" s="1"/>
      <c r="L160" s="1"/>
      <c r="M160" s="38"/>
      <c r="N160" s="38"/>
      <c r="O160" s="39"/>
      <c r="P160" s="39"/>
      <c r="Q160" s="39"/>
      <c r="R160" s="39"/>
      <c r="S160" s="39"/>
      <c r="T160" s="9"/>
      <c r="U160" s="150"/>
      <c r="V160" s="12"/>
    </row>
    <row r="161" spans="1:23" s="2" customFormat="1" ht="21" customHeight="1" x14ac:dyDescent="0.25">
      <c r="A161" s="142"/>
      <c r="B161" s="8"/>
      <c r="C161" s="1"/>
      <c r="D161" s="1"/>
      <c r="E161" s="1"/>
      <c r="F161" s="1"/>
      <c r="G161" s="1"/>
      <c r="H161" s="1"/>
      <c r="I161" s="18"/>
      <c r="J161" s="25"/>
      <c r="K161" s="1"/>
      <c r="L161" s="1"/>
      <c r="M161" s="38"/>
      <c r="N161" s="38"/>
      <c r="O161" s="40"/>
      <c r="P161" s="40"/>
      <c r="Q161" s="40"/>
      <c r="R161" s="40"/>
      <c r="S161" s="40"/>
      <c r="T161" s="9"/>
      <c r="U161" s="150"/>
      <c r="V161" s="12"/>
    </row>
    <row r="162" spans="1:23" s="2" customFormat="1" ht="21" customHeight="1" x14ac:dyDescent="0.25">
      <c r="A162" s="142"/>
      <c r="B162" s="8"/>
      <c r="C162" s="1"/>
      <c r="D162" s="1"/>
      <c r="E162" s="1"/>
      <c r="F162" s="1"/>
      <c r="G162" s="1"/>
      <c r="H162" s="1"/>
      <c r="I162" s="18"/>
      <c r="J162" s="33"/>
      <c r="K162" s="1"/>
      <c r="L162" s="1"/>
      <c r="M162" s="38"/>
      <c r="N162" s="38"/>
      <c r="O162" s="39"/>
      <c r="P162" s="39"/>
      <c r="Q162" s="39"/>
      <c r="R162" s="39"/>
      <c r="S162" s="39"/>
      <c r="T162" s="9"/>
      <c r="U162" s="150"/>
      <c r="V162" s="12"/>
    </row>
    <row r="163" spans="1:23" s="2" customFormat="1" ht="21" customHeight="1" x14ac:dyDescent="0.25">
      <c r="A163" s="142"/>
      <c r="B163" s="8"/>
      <c r="C163" s="1"/>
      <c r="D163" s="1"/>
      <c r="E163" s="1"/>
      <c r="F163" s="1"/>
      <c r="G163" s="1"/>
      <c r="H163" s="1"/>
      <c r="I163" s="18"/>
      <c r="J163" s="25"/>
      <c r="K163" s="1"/>
      <c r="L163" s="1"/>
      <c r="M163" s="38"/>
      <c r="N163" s="38"/>
      <c r="O163" s="40"/>
      <c r="P163" s="40"/>
      <c r="Q163" s="40"/>
      <c r="R163" s="40"/>
      <c r="S163" s="40"/>
      <c r="T163" s="9"/>
      <c r="U163" s="150"/>
      <c r="V163" s="12"/>
    </row>
    <row r="164" spans="1:23" s="2" customFormat="1" ht="19.5" customHeight="1" x14ac:dyDescent="0.25">
      <c r="A164" s="142"/>
      <c r="B164" s="8"/>
      <c r="C164" s="1"/>
      <c r="D164" s="1"/>
      <c r="E164" s="1"/>
      <c r="F164" s="1"/>
      <c r="G164" s="1"/>
      <c r="H164" s="1"/>
      <c r="I164" s="18"/>
      <c r="J164" s="33"/>
      <c r="K164" s="1"/>
      <c r="L164" s="1"/>
      <c r="M164" s="38"/>
      <c r="N164" s="38"/>
      <c r="O164" s="39"/>
      <c r="P164" s="39"/>
      <c r="Q164" s="39"/>
      <c r="R164" s="39"/>
      <c r="S164" s="39"/>
      <c r="T164" s="9"/>
      <c r="U164" s="150"/>
      <c r="V164" s="12"/>
    </row>
    <row r="165" spans="1:23" s="2" customFormat="1" ht="19.5" customHeight="1" x14ac:dyDescent="0.25">
      <c r="A165" s="142"/>
      <c r="B165" s="8"/>
      <c r="C165" s="1"/>
      <c r="D165" s="1"/>
      <c r="E165" s="1"/>
      <c r="F165" s="1"/>
      <c r="G165" s="1"/>
      <c r="H165" s="1"/>
      <c r="I165" s="18"/>
      <c r="J165" s="25"/>
      <c r="K165" s="1"/>
      <c r="L165" s="1"/>
      <c r="M165" s="38"/>
      <c r="N165" s="38"/>
      <c r="O165" s="40"/>
      <c r="P165" s="40"/>
      <c r="Q165" s="40"/>
      <c r="R165" s="40"/>
      <c r="S165" s="40"/>
      <c r="T165" s="9"/>
      <c r="U165" s="150"/>
      <c r="V165" s="12"/>
    </row>
    <row r="166" spans="1:23" s="2" customFormat="1" ht="19.5" customHeight="1" x14ac:dyDescent="0.25">
      <c r="A166" s="142"/>
      <c r="B166" s="8"/>
      <c r="C166" s="1"/>
      <c r="D166" s="1"/>
      <c r="E166" s="1"/>
      <c r="F166" s="1"/>
      <c r="G166" s="1"/>
      <c r="H166" s="1"/>
      <c r="I166" s="18"/>
      <c r="J166" s="33"/>
      <c r="K166" s="1"/>
      <c r="L166" s="1"/>
      <c r="M166" s="38"/>
      <c r="N166" s="38"/>
      <c r="O166" s="39"/>
      <c r="P166" s="39"/>
      <c r="Q166" s="39"/>
      <c r="R166" s="39"/>
      <c r="S166" s="39"/>
      <c r="T166" s="9"/>
      <c r="U166" s="150"/>
      <c r="V166" s="12"/>
    </row>
    <row r="167" spans="1:23" s="2" customFormat="1" ht="19.5" customHeight="1" x14ac:dyDescent="0.25">
      <c r="A167" s="142"/>
      <c r="B167" s="8"/>
      <c r="C167" s="1"/>
      <c r="D167" s="1"/>
      <c r="E167" s="1"/>
      <c r="F167" s="1"/>
      <c r="G167" s="1"/>
      <c r="H167" s="1"/>
      <c r="I167" s="18"/>
      <c r="J167" s="25"/>
      <c r="K167" s="1"/>
      <c r="L167" s="1"/>
      <c r="M167" s="38"/>
      <c r="N167" s="38"/>
      <c r="O167" s="40"/>
      <c r="P167" s="40"/>
      <c r="Q167" s="40"/>
      <c r="R167" s="40"/>
      <c r="S167" s="40"/>
      <c r="T167" s="9"/>
      <c r="U167" s="150"/>
      <c r="V167" s="12"/>
    </row>
    <row r="168" spans="1:23" s="2" customFormat="1" x14ac:dyDescent="0.25">
      <c r="A168" s="142"/>
      <c r="B168" s="8"/>
      <c r="C168" s="1"/>
      <c r="D168" s="1"/>
      <c r="E168" s="1"/>
      <c r="F168" s="1"/>
      <c r="G168" s="1"/>
      <c r="H168" s="1"/>
      <c r="I168" s="18"/>
      <c r="J168" s="33"/>
      <c r="K168" s="1"/>
      <c r="L168" s="1"/>
      <c r="M168" s="1"/>
      <c r="N168" s="1"/>
      <c r="O168" s="1"/>
      <c r="P168" s="1"/>
      <c r="Q168" s="1"/>
      <c r="R168" s="1"/>
      <c r="S168" s="1"/>
      <c r="T168" s="9"/>
      <c r="U168" s="150"/>
      <c r="V168" s="12"/>
    </row>
    <row r="169" spans="1:23" s="2" customFormat="1" x14ac:dyDescent="0.25">
      <c r="A169" s="142"/>
      <c r="B169" s="8"/>
      <c r="C169" s="1"/>
      <c r="D169" s="1"/>
      <c r="E169" s="1"/>
      <c r="F169" s="1"/>
      <c r="G169" s="1"/>
      <c r="H169" s="1"/>
      <c r="I169" s="18"/>
      <c r="J169" s="25"/>
      <c r="K169" s="1"/>
      <c r="L169" s="1"/>
      <c r="M169" s="1"/>
      <c r="N169" s="1"/>
      <c r="O169" s="1"/>
      <c r="P169" s="1"/>
      <c r="Q169" s="1"/>
      <c r="R169" s="1"/>
      <c r="S169" s="1"/>
      <c r="T169" s="9"/>
      <c r="U169" s="150"/>
      <c r="V169" s="12"/>
    </row>
    <row r="170" spans="1:23" s="2" customFormat="1" x14ac:dyDescent="0.25">
      <c r="A170" s="142"/>
      <c r="B170" s="8"/>
      <c r="C170" s="1"/>
      <c r="D170" s="1"/>
      <c r="E170" s="1"/>
      <c r="F170" s="1"/>
      <c r="G170" s="1"/>
      <c r="H170" s="1"/>
      <c r="I170" s="1"/>
      <c r="J170" s="1"/>
      <c r="K170" s="1"/>
      <c r="L170" s="1"/>
      <c r="M170" s="1"/>
      <c r="N170" s="1"/>
      <c r="O170" s="1"/>
      <c r="P170" s="1"/>
      <c r="Q170" s="1"/>
      <c r="R170" s="1"/>
      <c r="S170" s="1"/>
      <c r="T170" s="9"/>
      <c r="U170" s="150"/>
      <c r="V170" s="12"/>
    </row>
    <row r="171" spans="1:23" s="2" customFormat="1" x14ac:dyDescent="0.25">
      <c r="A171" s="142"/>
      <c r="B171" s="8"/>
      <c r="C171" s="1"/>
      <c r="D171" s="1"/>
      <c r="E171" s="1"/>
      <c r="F171" s="1"/>
      <c r="G171" s="1"/>
      <c r="H171" s="1"/>
      <c r="I171" s="1"/>
      <c r="J171" s="1"/>
      <c r="K171" s="1"/>
      <c r="L171" s="1"/>
      <c r="M171" s="1"/>
      <c r="N171" s="1"/>
      <c r="O171" s="1"/>
      <c r="P171" s="1"/>
      <c r="Q171" s="1"/>
      <c r="R171" s="1"/>
      <c r="S171" s="1"/>
      <c r="T171" s="9"/>
      <c r="U171" s="150"/>
      <c r="V171" s="12"/>
    </row>
    <row r="172" spans="1:23" s="2" customFormat="1" x14ac:dyDescent="0.25">
      <c r="A172" s="142"/>
      <c r="B172" s="8"/>
      <c r="C172" s="1"/>
      <c r="D172" s="1"/>
      <c r="E172" s="1"/>
      <c r="F172" s="1"/>
      <c r="G172" s="1"/>
      <c r="H172" s="1"/>
      <c r="I172" s="1"/>
      <c r="J172" s="1"/>
      <c r="K172" s="1"/>
      <c r="L172" s="1"/>
      <c r="M172" s="1"/>
      <c r="N172" s="1"/>
      <c r="O172" s="1"/>
      <c r="P172" s="1"/>
      <c r="Q172" s="1"/>
      <c r="R172" s="1"/>
      <c r="S172" s="1"/>
      <c r="T172" s="9"/>
      <c r="U172" s="150"/>
      <c r="V172" s="12"/>
    </row>
    <row r="173" spans="1:23" s="2" customFormat="1" x14ac:dyDescent="0.25">
      <c r="A173" s="142"/>
      <c r="B173" s="8"/>
      <c r="C173" s="1"/>
      <c r="D173" s="1"/>
      <c r="E173" s="1"/>
      <c r="F173" s="1"/>
      <c r="G173" s="1"/>
      <c r="H173" s="1"/>
      <c r="I173" s="1"/>
      <c r="J173" s="1"/>
      <c r="K173" s="1"/>
      <c r="L173" s="1"/>
      <c r="M173" s="1"/>
      <c r="N173" s="1"/>
      <c r="O173" s="1"/>
      <c r="P173" s="1"/>
      <c r="Q173" s="1"/>
      <c r="R173" s="1"/>
      <c r="S173" s="1"/>
      <c r="T173" s="9"/>
      <c r="U173" s="150"/>
      <c r="V173" s="12"/>
      <c r="W173" s="12"/>
    </row>
    <row r="174" spans="1:23" s="2" customFormat="1" x14ac:dyDescent="0.25">
      <c r="A174" s="142"/>
      <c r="B174" s="8"/>
      <c r="C174" s="1"/>
      <c r="D174" s="1"/>
      <c r="E174" s="1"/>
      <c r="F174" s="1"/>
      <c r="G174" s="1"/>
      <c r="H174" s="1"/>
      <c r="I174" s="1"/>
      <c r="J174" s="1"/>
      <c r="K174" s="1"/>
      <c r="L174" s="1"/>
      <c r="M174" s="1"/>
      <c r="N174" s="1"/>
      <c r="O174" s="1"/>
      <c r="P174" s="1"/>
      <c r="Q174" s="1"/>
      <c r="R174" s="1"/>
      <c r="S174" s="1"/>
      <c r="T174" s="9"/>
      <c r="U174" s="150"/>
      <c r="V174" s="12"/>
    </row>
    <row r="175" spans="1:23" s="2" customFormat="1" x14ac:dyDescent="0.25">
      <c r="A175" s="142"/>
      <c r="B175" s="8"/>
      <c r="C175" s="1"/>
      <c r="D175" s="1"/>
      <c r="E175" s="1"/>
      <c r="F175" s="1"/>
      <c r="G175" s="1"/>
      <c r="H175" s="1"/>
      <c r="I175" s="1"/>
      <c r="J175" s="1"/>
      <c r="K175" s="1"/>
      <c r="L175" s="1"/>
      <c r="M175" s="1"/>
      <c r="N175" s="1"/>
      <c r="O175" s="1"/>
      <c r="P175" s="1"/>
      <c r="Q175" s="1"/>
      <c r="R175" s="1"/>
      <c r="S175" s="1"/>
      <c r="T175" s="9"/>
      <c r="U175" s="150"/>
      <c r="V175" s="12"/>
    </row>
    <row r="176" spans="1:23" s="2" customFormat="1" x14ac:dyDescent="0.25">
      <c r="A176" s="142"/>
      <c r="B176" s="8"/>
      <c r="C176" s="1"/>
      <c r="D176" s="1"/>
      <c r="E176" s="1"/>
      <c r="F176" s="1"/>
      <c r="G176" s="1"/>
      <c r="H176" s="1"/>
      <c r="I176" s="1"/>
      <c r="J176" s="1"/>
      <c r="K176" s="1"/>
      <c r="L176" s="1"/>
      <c r="M176" s="1"/>
      <c r="N176" s="1"/>
      <c r="O176" s="1"/>
      <c r="P176" s="1"/>
      <c r="Q176" s="1"/>
      <c r="R176" s="1"/>
      <c r="S176" s="1"/>
      <c r="T176" s="9"/>
      <c r="U176" s="150"/>
      <c r="V176" s="12"/>
    </row>
    <row r="177" spans="1:22" s="2" customFormat="1" x14ac:dyDescent="0.25">
      <c r="A177" s="142"/>
      <c r="B177" s="8"/>
      <c r="C177" s="1"/>
      <c r="D177" s="1"/>
      <c r="E177" s="1"/>
      <c r="F177" s="1"/>
      <c r="G177" s="1"/>
      <c r="H177" s="1"/>
      <c r="I177" s="1"/>
      <c r="J177" s="1"/>
      <c r="K177" s="1"/>
      <c r="L177" s="1"/>
      <c r="M177" s="1"/>
      <c r="N177" s="1"/>
      <c r="O177" s="1"/>
      <c r="P177" s="1"/>
      <c r="Q177" s="1"/>
      <c r="R177" s="1"/>
      <c r="S177" s="1"/>
      <c r="T177" s="9"/>
      <c r="U177" s="150"/>
      <c r="V177" s="12"/>
    </row>
    <row r="178" spans="1:22" s="2" customFormat="1" x14ac:dyDescent="0.25">
      <c r="A178" s="142"/>
      <c r="B178" s="8"/>
      <c r="C178" s="1"/>
      <c r="D178" s="1"/>
      <c r="E178" s="1"/>
      <c r="F178" s="1"/>
      <c r="G178" s="1"/>
      <c r="H178" s="1"/>
      <c r="I178" s="1"/>
      <c r="J178" s="1"/>
      <c r="K178" s="1"/>
      <c r="L178" s="1"/>
      <c r="M178" s="1"/>
      <c r="N178" s="1"/>
      <c r="O178" s="1"/>
      <c r="P178" s="1"/>
      <c r="Q178" s="1"/>
      <c r="R178" s="1"/>
      <c r="S178" s="1"/>
      <c r="T178" s="9"/>
      <c r="U178" s="150"/>
      <c r="V178" s="12"/>
    </row>
    <row r="179" spans="1:22" s="2" customFormat="1" x14ac:dyDescent="0.25">
      <c r="A179" s="142"/>
      <c r="B179" s="8"/>
      <c r="C179" s="1"/>
      <c r="D179" s="1"/>
      <c r="E179" s="1"/>
      <c r="F179" s="1"/>
      <c r="G179" s="1"/>
      <c r="H179" s="1"/>
      <c r="I179" s="1"/>
      <c r="J179" s="1"/>
      <c r="K179" s="1"/>
      <c r="L179" s="1"/>
      <c r="M179" s="1"/>
      <c r="N179" s="1"/>
      <c r="O179" s="1"/>
      <c r="P179" s="1"/>
      <c r="Q179" s="1"/>
      <c r="R179" s="1"/>
      <c r="S179" s="1"/>
      <c r="T179" s="9"/>
      <c r="U179" s="150"/>
      <c r="V179" s="12"/>
    </row>
    <row r="180" spans="1:22" s="2" customFormat="1" ht="15.75" thickBot="1" x14ac:dyDescent="0.3">
      <c r="A180" s="142"/>
      <c r="B180" s="8"/>
      <c r="C180" s="134"/>
      <c r="D180" s="134"/>
      <c r="E180" s="134"/>
      <c r="F180" s="134"/>
      <c r="G180" s="134"/>
      <c r="H180" s="134"/>
      <c r="I180" s="134"/>
      <c r="J180" s="134"/>
      <c r="K180" s="134"/>
      <c r="L180" s="134"/>
      <c r="M180" s="134"/>
      <c r="N180" s="134"/>
      <c r="O180" s="134"/>
      <c r="P180" s="134"/>
      <c r="Q180" s="134"/>
      <c r="R180" s="134"/>
      <c r="S180" s="134"/>
      <c r="T180" s="9"/>
      <c r="U180" s="150"/>
      <c r="V180" s="12"/>
    </row>
    <row r="181" spans="1:22" s="2" customFormat="1" x14ac:dyDescent="0.25">
      <c r="A181" s="142"/>
      <c r="B181" s="8"/>
      <c r="C181" s="1"/>
      <c r="D181" s="1"/>
      <c r="E181" s="1"/>
      <c r="F181" s="1"/>
      <c r="G181" s="1"/>
      <c r="H181" s="1"/>
      <c r="I181" s="1"/>
      <c r="J181" s="1"/>
      <c r="K181" s="1"/>
      <c r="L181" s="1"/>
      <c r="M181" s="1"/>
      <c r="N181" s="1"/>
      <c r="O181" s="1"/>
      <c r="P181" s="1"/>
      <c r="Q181" s="1"/>
      <c r="R181" s="1"/>
      <c r="S181" s="1"/>
      <c r="T181" s="9"/>
      <c r="U181" s="150"/>
      <c r="V181" s="12"/>
    </row>
    <row r="182" spans="1:22" s="2" customFormat="1" x14ac:dyDescent="0.25">
      <c r="A182" s="142"/>
      <c r="B182" s="8"/>
      <c r="C182" s="1"/>
      <c r="D182" s="1"/>
      <c r="E182" s="1"/>
      <c r="F182" s="1"/>
      <c r="G182" s="1"/>
      <c r="H182" s="1"/>
      <c r="I182" s="1"/>
      <c r="J182" s="1"/>
      <c r="K182" s="1"/>
      <c r="L182" s="1"/>
      <c r="M182" s="1"/>
      <c r="N182" s="1"/>
      <c r="O182" s="1"/>
      <c r="P182" s="1"/>
      <c r="Q182" s="1"/>
      <c r="R182" s="1"/>
      <c r="S182" s="1"/>
      <c r="T182" s="9"/>
      <c r="U182" s="150"/>
      <c r="V182" s="12"/>
    </row>
    <row r="183" spans="1:22" s="2" customFormat="1" ht="19.5" x14ac:dyDescent="0.3">
      <c r="A183" s="142"/>
      <c r="B183" s="8"/>
      <c r="C183" s="1"/>
      <c r="D183" s="1"/>
      <c r="E183" s="217"/>
      <c r="F183" s="217"/>
      <c r="G183" s="217"/>
      <c r="H183" s="217" t="s">
        <v>169</v>
      </c>
      <c r="I183" s="217"/>
      <c r="J183" s="1"/>
      <c r="K183" s="1"/>
      <c r="L183" s="1"/>
      <c r="M183" s="217"/>
      <c r="N183" s="1"/>
      <c r="O183" s="1"/>
      <c r="P183" s="1"/>
      <c r="Q183" s="1"/>
      <c r="R183" s="1"/>
      <c r="S183" s="1"/>
      <c r="T183" s="9"/>
      <c r="U183" s="150"/>
      <c r="V183" s="12"/>
    </row>
    <row r="184" spans="1:22" s="2" customFormat="1" x14ac:dyDescent="0.25">
      <c r="A184" s="142"/>
      <c r="B184" s="8"/>
      <c r="C184" s="1"/>
      <c r="D184" s="1"/>
      <c r="E184" s="1"/>
      <c r="F184" s="1"/>
      <c r="G184" s="1"/>
      <c r="H184" s="1"/>
      <c r="I184" s="1"/>
      <c r="J184" s="1"/>
      <c r="K184" s="1"/>
      <c r="L184" s="1"/>
      <c r="M184" s="1"/>
      <c r="N184" s="1"/>
      <c r="O184" s="1"/>
      <c r="P184" s="1"/>
      <c r="Q184" s="1"/>
      <c r="R184" s="1"/>
      <c r="S184" s="1"/>
      <c r="T184" s="9"/>
      <c r="U184" s="150"/>
      <c r="V184" s="12"/>
    </row>
    <row r="185" spans="1:22" s="2" customFormat="1" x14ac:dyDescent="0.25">
      <c r="A185" s="142"/>
      <c r="B185" s="8"/>
      <c r="C185" s="1"/>
      <c r="D185" s="1"/>
      <c r="E185" s="1"/>
      <c r="F185" s="1"/>
      <c r="G185" s="1"/>
      <c r="H185" s="1"/>
      <c r="I185" s="1"/>
      <c r="J185" s="1"/>
      <c r="K185" s="1"/>
      <c r="L185" s="1"/>
      <c r="M185" s="1"/>
      <c r="N185" s="1"/>
      <c r="O185" s="1"/>
      <c r="P185" s="1"/>
      <c r="Q185" s="1"/>
      <c r="R185" s="1"/>
      <c r="S185" s="1"/>
      <c r="T185" s="9"/>
      <c r="U185" s="150"/>
      <c r="V185" s="12"/>
    </row>
    <row r="186" spans="1:22" s="2" customFormat="1" ht="15.75" x14ac:dyDescent="0.25">
      <c r="A186" s="142"/>
      <c r="B186" s="8"/>
      <c r="C186" s="1"/>
      <c r="D186" s="1"/>
      <c r="E186" s="1"/>
      <c r="F186" s="1"/>
      <c r="G186" s="1"/>
      <c r="H186" s="1"/>
      <c r="I186" s="218" t="s">
        <v>74</v>
      </c>
      <c r="J186" s="218" t="s">
        <v>40</v>
      </c>
      <c r="K186" s="218" t="s">
        <v>17</v>
      </c>
      <c r="L186" s="218" t="s">
        <v>37</v>
      </c>
      <c r="M186" s="218" t="s">
        <v>76</v>
      </c>
      <c r="N186" s="1"/>
      <c r="O186" s="1"/>
      <c r="P186" s="1"/>
      <c r="Q186" s="1"/>
      <c r="R186" s="1"/>
      <c r="S186" s="1"/>
      <c r="T186" s="9"/>
      <c r="U186" s="150"/>
      <c r="V186" s="12"/>
    </row>
    <row r="187" spans="1:22" s="2" customFormat="1" ht="16.5" thickBot="1" x14ac:dyDescent="0.3">
      <c r="A187" s="142"/>
      <c r="B187" s="8"/>
      <c r="C187" s="1"/>
      <c r="D187" s="1"/>
      <c r="E187" s="1"/>
      <c r="F187" s="1"/>
      <c r="G187" s="1"/>
      <c r="H187" s="132" t="s">
        <v>170</v>
      </c>
      <c r="I187" s="157">
        <f>COUNTIFS('Connection conditions'!$O:$O,I186)</f>
        <v>0</v>
      </c>
      <c r="J187" s="157">
        <f>COUNTIFS('Connection conditions'!$O:$O,J186)</f>
        <v>2</v>
      </c>
      <c r="K187" s="157">
        <f>COUNTIFS('Connection conditions'!$O:$O,K186)</f>
        <v>0</v>
      </c>
      <c r="L187" s="157">
        <f>COUNTIFS('Connection conditions'!$O:$O,L186)</f>
        <v>0</v>
      </c>
      <c r="M187" s="157">
        <f>COUNTIFS('Connection conditions'!$O:$O,M186)</f>
        <v>0</v>
      </c>
      <c r="N187" s="1"/>
      <c r="O187" s="1"/>
      <c r="P187" s="1"/>
      <c r="Q187" s="1"/>
      <c r="R187" s="1"/>
      <c r="S187" s="1"/>
      <c r="T187" s="9"/>
      <c r="U187" s="150"/>
      <c r="V187" s="12"/>
    </row>
    <row r="188" spans="1:22" s="2" customFormat="1" ht="16.5" thickBot="1" x14ac:dyDescent="0.3">
      <c r="A188" s="142"/>
      <c r="B188" s="8"/>
      <c r="C188" s="1"/>
      <c r="D188" s="1"/>
      <c r="E188" s="1"/>
      <c r="F188" s="1"/>
      <c r="G188" s="1"/>
      <c r="H188" s="132" t="s">
        <v>134</v>
      </c>
      <c r="I188" s="133">
        <f>SUMIFS('Connection conditions'!$H:$H,'Connection conditions'!$O:$O,I186)/1000</f>
        <v>0</v>
      </c>
      <c r="J188" s="133">
        <f>SUMIFS('Connection conditions'!$H:$H,'Connection conditions'!$O:$O,J186)/1000</f>
        <v>0.99</v>
      </c>
      <c r="K188" s="133">
        <f>SUMIFS('Connection conditions'!$H:$H,'Connection conditions'!$O:$O,K186)/1000</f>
        <v>0</v>
      </c>
      <c r="L188" s="133">
        <f>SUMIFS('Connection conditions'!$H:$H,'Connection conditions'!$O:$O,L186)/1000</f>
        <v>0</v>
      </c>
      <c r="M188" s="133">
        <f>SUMIFS('Connection conditions'!$H:$H,'Connection conditions'!$O:$O,M186)/1000</f>
        <v>0</v>
      </c>
      <c r="N188" s="1"/>
      <c r="O188" s="1"/>
      <c r="P188" s="1"/>
      <c r="Q188" s="1"/>
      <c r="R188" s="1"/>
      <c r="S188" s="1"/>
      <c r="T188" s="9"/>
      <c r="U188" s="150"/>
      <c r="V188" s="12"/>
    </row>
    <row r="189" spans="1:22" s="2" customFormat="1" x14ac:dyDescent="0.25">
      <c r="A189" s="142"/>
      <c r="B189" s="8"/>
      <c r="C189" s="1"/>
      <c r="D189" s="1"/>
      <c r="E189" s="1"/>
      <c r="F189" s="1"/>
      <c r="G189" s="1"/>
      <c r="H189" s="1"/>
      <c r="I189" s="1"/>
      <c r="J189" s="1"/>
      <c r="K189" s="1"/>
      <c r="L189" s="1"/>
      <c r="M189" s="1"/>
      <c r="N189" s="1"/>
      <c r="O189" s="1"/>
      <c r="P189" s="1"/>
      <c r="Q189" s="1"/>
      <c r="R189" s="1"/>
      <c r="S189" s="1"/>
      <c r="T189" s="9"/>
      <c r="U189" s="150"/>
      <c r="V189" s="12"/>
    </row>
    <row r="190" spans="1:22" s="2" customFormat="1" x14ac:dyDescent="0.25">
      <c r="A190" s="142"/>
      <c r="B190" s="8"/>
      <c r="C190" s="1"/>
      <c r="D190" s="1"/>
      <c r="E190" s="1"/>
      <c r="F190" s="1"/>
      <c r="G190" s="1"/>
      <c r="H190" s="1"/>
      <c r="I190" s="1"/>
      <c r="J190" s="1"/>
      <c r="K190" s="1"/>
      <c r="L190" s="1"/>
      <c r="M190" s="1"/>
      <c r="N190" s="1"/>
      <c r="O190" s="1"/>
      <c r="P190" s="1"/>
      <c r="Q190" s="1"/>
      <c r="R190" s="1"/>
      <c r="S190" s="1"/>
      <c r="T190" s="9"/>
      <c r="U190" s="150"/>
      <c r="V190" s="12"/>
    </row>
    <row r="191" spans="1:22" s="2" customFormat="1" x14ac:dyDescent="0.25">
      <c r="A191" s="142"/>
      <c r="B191" s="8"/>
      <c r="C191" s="1"/>
      <c r="D191" s="1"/>
      <c r="E191" s="1"/>
      <c r="F191" s="1"/>
      <c r="G191" s="1"/>
      <c r="H191" s="1"/>
      <c r="I191" s="1"/>
      <c r="J191" s="1"/>
      <c r="K191" s="1"/>
      <c r="L191" s="1"/>
      <c r="M191" s="1"/>
      <c r="N191" s="1"/>
      <c r="O191" s="1"/>
      <c r="P191" s="1"/>
      <c r="Q191" s="1"/>
      <c r="R191" s="1"/>
      <c r="S191" s="1"/>
      <c r="T191" s="9"/>
      <c r="U191" s="150"/>
      <c r="V191" s="12"/>
    </row>
    <row r="192" spans="1:22" s="2" customFormat="1" x14ac:dyDescent="0.25">
      <c r="A192" s="142"/>
      <c r="B192" s="8"/>
      <c r="C192" s="1"/>
      <c r="D192" s="1"/>
      <c r="E192" s="1"/>
      <c r="F192" s="1"/>
      <c r="G192" s="1"/>
      <c r="H192" s="1"/>
      <c r="I192" s="1"/>
      <c r="J192" s="1"/>
      <c r="K192" s="1"/>
      <c r="L192" s="1"/>
      <c r="M192" s="1"/>
      <c r="N192" s="1"/>
      <c r="O192" s="1"/>
      <c r="P192" s="1"/>
      <c r="Q192" s="1"/>
      <c r="R192" s="1"/>
      <c r="S192" s="1"/>
      <c r="T192" s="9"/>
      <c r="U192" s="150"/>
      <c r="V192" s="12"/>
    </row>
    <row r="193" spans="1:22" s="2" customFormat="1" x14ac:dyDescent="0.25">
      <c r="A193" s="142"/>
      <c r="B193" s="8"/>
      <c r="C193" s="1"/>
      <c r="D193" s="1"/>
      <c r="E193" s="1"/>
      <c r="F193" s="1"/>
      <c r="G193" s="1"/>
      <c r="H193" s="1"/>
      <c r="I193" s="1"/>
      <c r="J193" s="1"/>
      <c r="K193" s="1"/>
      <c r="L193" s="1"/>
      <c r="M193" s="1"/>
      <c r="N193" s="1"/>
      <c r="O193" s="1"/>
      <c r="P193" s="1"/>
      <c r="Q193" s="1"/>
      <c r="R193" s="1"/>
      <c r="S193" s="1"/>
      <c r="T193" s="9"/>
      <c r="U193" s="150"/>
      <c r="V193" s="12"/>
    </row>
    <row r="194" spans="1:22" s="2" customFormat="1" x14ac:dyDescent="0.25">
      <c r="A194" s="142"/>
      <c r="B194" s="8"/>
      <c r="C194" s="1"/>
      <c r="D194" s="1"/>
      <c r="E194" s="1"/>
      <c r="F194" s="1"/>
      <c r="G194" s="1"/>
      <c r="H194" s="1"/>
      <c r="I194" s="1"/>
      <c r="J194" s="1"/>
      <c r="K194" s="1"/>
      <c r="L194" s="1"/>
      <c r="M194" s="1"/>
      <c r="N194" s="1"/>
      <c r="O194" s="1"/>
      <c r="P194" s="1"/>
      <c r="Q194" s="1"/>
      <c r="R194" s="1"/>
      <c r="S194" s="1"/>
      <c r="T194" s="9"/>
      <c r="U194" s="150"/>
      <c r="V194" s="12"/>
    </row>
    <row r="195" spans="1:22" s="2" customFormat="1" x14ac:dyDescent="0.25">
      <c r="A195" s="142"/>
      <c r="B195" s="8"/>
      <c r="C195" s="1"/>
      <c r="D195" s="1"/>
      <c r="E195" s="1"/>
      <c r="F195" s="1"/>
      <c r="G195" s="1"/>
      <c r="H195" s="1"/>
      <c r="I195" s="1"/>
      <c r="J195" s="1"/>
      <c r="K195" s="1"/>
      <c r="L195" s="1"/>
      <c r="M195" s="1"/>
      <c r="N195" s="1"/>
      <c r="O195" s="1"/>
      <c r="P195" s="1"/>
      <c r="Q195" s="1"/>
      <c r="R195" s="1"/>
      <c r="S195" s="1"/>
      <c r="T195" s="9"/>
      <c r="U195" s="150"/>
      <c r="V195" s="12"/>
    </row>
    <row r="196" spans="1:22" s="2" customFormat="1" x14ac:dyDescent="0.25">
      <c r="A196" s="142"/>
      <c r="B196" s="8"/>
      <c r="C196" s="1"/>
      <c r="D196" s="1"/>
      <c r="E196" s="1"/>
      <c r="F196" s="1"/>
      <c r="G196" s="1"/>
      <c r="H196" s="1"/>
      <c r="I196" s="1"/>
      <c r="J196" s="1"/>
      <c r="K196" s="1"/>
      <c r="L196" s="1"/>
      <c r="M196" s="1"/>
      <c r="N196" s="1"/>
      <c r="O196" s="1"/>
      <c r="P196" s="1"/>
      <c r="Q196" s="1"/>
      <c r="R196" s="1"/>
      <c r="S196" s="1"/>
      <c r="T196" s="9"/>
      <c r="U196" s="150"/>
      <c r="V196" s="12"/>
    </row>
    <row r="197" spans="1:22" s="2" customFormat="1" x14ac:dyDescent="0.25">
      <c r="A197" s="142"/>
      <c r="B197" s="8"/>
      <c r="C197" s="1"/>
      <c r="D197" s="1"/>
      <c r="E197" s="1"/>
      <c r="F197" s="1"/>
      <c r="G197" s="1"/>
      <c r="H197" s="1"/>
      <c r="I197" s="1"/>
      <c r="J197" s="1"/>
      <c r="K197" s="1"/>
      <c r="L197" s="1"/>
      <c r="M197" s="1"/>
      <c r="N197" s="1"/>
      <c r="O197" s="1"/>
      <c r="P197" s="1"/>
      <c r="Q197" s="1"/>
      <c r="R197" s="1"/>
      <c r="S197" s="1"/>
      <c r="T197" s="9"/>
      <c r="U197" s="150"/>
      <c r="V197" s="12"/>
    </row>
    <row r="198" spans="1:22" s="2" customFormat="1" x14ac:dyDescent="0.25">
      <c r="A198" s="142"/>
      <c r="B198" s="8"/>
      <c r="C198" s="1"/>
      <c r="D198" s="1"/>
      <c r="E198" s="1"/>
      <c r="F198" s="1"/>
      <c r="G198" s="1"/>
      <c r="H198" s="1"/>
      <c r="I198" s="1"/>
      <c r="J198" s="1"/>
      <c r="K198" s="1"/>
      <c r="L198" s="1"/>
      <c r="M198" s="1"/>
      <c r="N198" s="1"/>
      <c r="O198" s="1"/>
      <c r="P198" s="1"/>
      <c r="Q198" s="1"/>
      <c r="R198" s="1"/>
      <c r="S198" s="1"/>
      <c r="T198" s="9"/>
      <c r="U198" s="150"/>
      <c r="V198" s="12"/>
    </row>
    <row r="199" spans="1:22" s="2" customFormat="1" x14ac:dyDescent="0.25">
      <c r="A199" s="142"/>
      <c r="B199" s="8"/>
      <c r="C199" s="1"/>
      <c r="D199" s="1"/>
      <c r="E199" s="1"/>
      <c r="F199" s="1"/>
      <c r="G199" s="1"/>
      <c r="H199" s="1"/>
      <c r="I199" s="1"/>
      <c r="J199" s="1"/>
      <c r="K199" s="1"/>
      <c r="L199" s="1"/>
      <c r="M199" s="1"/>
      <c r="N199" s="1"/>
      <c r="O199" s="1"/>
      <c r="P199" s="1"/>
      <c r="Q199" s="1"/>
      <c r="R199" s="1"/>
      <c r="S199" s="1"/>
      <c r="T199" s="9"/>
      <c r="U199" s="150"/>
      <c r="V199" s="12"/>
    </row>
    <row r="200" spans="1:22" s="2" customFormat="1" x14ac:dyDescent="0.25">
      <c r="A200" s="142"/>
      <c r="B200" s="8"/>
      <c r="C200" s="1"/>
      <c r="D200" s="1"/>
      <c r="E200" s="1"/>
      <c r="F200" s="1"/>
      <c r="G200" s="1"/>
      <c r="H200" s="1"/>
      <c r="I200" s="1"/>
      <c r="J200" s="1"/>
      <c r="K200" s="1"/>
      <c r="L200" s="1"/>
      <c r="M200" s="1"/>
      <c r="N200" s="1"/>
      <c r="O200" s="1"/>
      <c r="P200" s="1"/>
      <c r="Q200" s="1"/>
      <c r="R200" s="1"/>
      <c r="S200" s="1"/>
      <c r="T200" s="9"/>
      <c r="U200" s="150"/>
      <c r="V200" s="12"/>
    </row>
    <row r="201" spans="1:22" s="2" customFormat="1" x14ac:dyDescent="0.25">
      <c r="A201" s="142"/>
      <c r="B201" s="8"/>
      <c r="C201" s="1"/>
      <c r="D201" s="1"/>
      <c r="E201" s="1"/>
      <c r="F201" s="1"/>
      <c r="G201" s="1"/>
      <c r="H201" s="1"/>
      <c r="I201" s="1"/>
      <c r="J201" s="1"/>
      <c r="K201" s="1"/>
      <c r="L201" s="1"/>
      <c r="M201" s="1"/>
      <c r="N201" s="1"/>
      <c r="O201" s="1"/>
      <c r="P201" s="1"/>
      <c r="Q201" s="1"/>
      <c r="R201" s="1"/>
      <c r="S201" s="1"/>
      <c r="T201" s="9"/>
      <c r="U201" s="150"/>
      <c r="V201" s="12"/>
    </row>
    <row r="202" spans="1:22" s="2" customFormat="1" x14ac:dyDescent="0.25">
      <c r="A202" s="142"/>
      <c r="B202" s="8"/>
      <c r="C202" s="1"/>
      <c r="D202" s="1"/>
      <c r="E202" s="1"/>
      <c r="F202" s="1"/>
      <c r="G202" s="1"/>
      <c r="H202" s="1"/>
      <c r="I202" s="1"/>
      <c r="J202" s="1"/>
      <c r="K202" s="1"/>
      <c r="L202" s="1"/>
      <c r="M202" s="1"/>
      <c r="N202" s="1"/>
      <c r="O202" s="1"/>
      <c r="P202" s="1"/>
      <c r="Q202" s="1"/>
      <c r="R202" s="1"/>
      <c r="S202" s="1"/>
      <c r="T202" s="9"/>
      <c r="U202" s="150"/>
      <c r="V202" s="12"/>
    </row>
    <row r="203" spans="1:22" s="2" customFormat="1" x14ac:dyDescent="0.25">
      <c r="A203" s="142"/>
      <c r="B203" s="8"/>
      <c r="C203" s="1"/>
      <c r="D203" s="1"/>
      <c r="E203" s="1"/>
      <c r="F203" s="1"/>
      <c r="G203" s="1"/>
      <c r="H203" s="1"/>
      <c r="I203" s="1"/>
      <c r="J203" s="1"/>
      <c r="K203" s="1"/>
      <c r="L203" s="1"/>
      <c r="M203" s="1"/>
      <c r="N203" s="1"/>
      <c r="O203" s="1"/>
      <c r="P203" s="1"/>
      <c r="Q203" s="1"/>
      <c r="R203" s="1"/>
      <c r="S203" s="1"/>
      <c r="T203" s="9"/>
      <c r="U203" s="150"/>
      <c r="V203" s="12"/>
    </row>
    <row r="204" spans="1:22" s="2" customFormat="1" x14ac:dyDescent="0.25">
      <c r="A204" s="142"/>
      <c r="B204" s="8"/>
      <c r="C204" s="1"/>
      <c r="D204" s="1"/>
      <c r="E204" s="1"/>
      <c r="F204" s="1"/>
      <c r="G204" s="1"/>
      <c r="H204" s="1"/>
      <c r="I204" s="1"/>
      <c r="J204" s="1"/>
      <c r="K204" s="1"/>
      <c r="L204" s="1"/>
      <c r="M204" s="1"/>
      <c r="N204" s="1"/>
      <c r="O204" s="1"/>
      <c r="P204" s="1"/>
      <c r="Q204" s="1"/>
      <c r="R204" s="1"/>
      <c r="S204" s="1"/>
      <c r="T204" s="9"/>
      <c r="U204" s="150"/>
      <c r="V204" s="12"/>
    </row>
    <row r="205" spans="1:22" s="2" customFormat="1" x14ac:dyDescent="0.25">
      <c r="A205" s="142"/>
      <c r="B205" s="8"/>
      <c r="C205" s="1"/>
      <c r="D205" s="1"/>
      <c r="E205" s="1"/>
      <c r="F205" s="1"/>
      <c r="G205" s="1"/>
      <c r="H205" s="1"/>
      <c r="I205" s="1"/>
      <c r="J205" s="1"/>
      <c r="K205" s="1"/>
      <c r="L205" s="1"/>
      <c r="M205" s="1"/>
      <c r="N205" s="1"/>
      <c r="O205" s="1"/>
      <c r="P205" s="1"/>
      <c r="Q205" s="1"/>
      <c r="R205" s="1"/>
      <c r="S205" s="1"/>
      <c r="T205" s="9"/>
      <c r="U205" s="150"/>
      <c r="V205" s="12"/>
    </row>
    <row r="206" spans="1:22" s="2" customFormat="1" x14ac:dyDescent="0.25">
      <c r="A206" s="142"/>
      <c r="B206" s="8"/>
      <c r="C206" s="1"/>
      <c r="D206" s="1"/>
      <c r="E206" s="1"/>
      <c r="F206" s="1"/>
      <c r="G206" s="1"/>
      <c r="H206" s="1"/>
      <c r="I206" s="1"/>
      <c r="J206" s="1"/>
      <c r="K206" s="1"/>
      <c r="L206" s="1"/>
      <c r="M206" s="1"/>
      <c r="N206" s="1"/>
      <c r="O206" s="1"/>
      <c r="P206" s="1"/>
      <c r="Q206" s="1"/>
      <c r="R206" s="1"/>
      <c r="S206" s="1"/>
      <c r="T206" s="9"/>
      <c r="U206" s="150"/>
      <c r="V206" s="12"/>
    </row>
    <row r="207" spans="1:22" s="2" customFormat="1" x14ac:dyDescent="0.25">
      <c r="A207" s="142"/>
      <c r="B207" s="8"/>
      <c r="C207" s="1"/>
      <c r="D207" s="1"/>
      <c r="E207" s="1"/>
      <c r="F207" s="1"/>
      <c r="G207" s="1"/>
      <c r="H207" s="1"/>
      <c r="I207" s="1"/>
      <c r="J207" s="1"/>
      <c r="K207" s="1"/>
      <c r="L207" s="1"/>
      <c r="M207" s="1"/>
      <c r="N207" s="1"/>
      <c r="O207" s="1"/>
      <c r="P207" s="1"/>
      <c r="Q207" s="1"/>
      <c r="R207" s="1"/>
      <c r="S207" s="1"/>
      <c r="T207" s="9"/>
      <c r="U207" s="150"/>
      <c r="V207" s="12"/>
    </row>
    <row r="208" spans="1:22" s="2" customFormat="1" x14ac:dyDescent="0.25">
      <c r="A208" s="142"/>
      <c r="B208" s="8"/>
      <c r="C208" s="1"/>
      <c r="D208" s="1"/>
      <c r="E208" s="1"/>
      <c r="F208" s="1"/>
      <c r="G208" s="1"/>
      <c r="H208" s="1"/>
      <c r="I208" s="1"/>
      <c r="J208" s="1"/>
      <c r="K208" s="1"/>
      <c r="L208" s="1"/>
      <c r="M208" s="1"/>
      <c r="N208" s="1"/>
      <c r="O208" s="1"/>
      <c r="P208" s="1"/>
      <c r="Q208" s="1"/>
      <c r="R208" s="1"/>
      <c r="S208" s="1"/>
      <c r="T208" s="9"/>
      <c r="U208" s="150"/>
      <c r="V208" s="12"/>
    </row>
    <row r="209" spans="1:22" s="2" customFormat="1" x14ac:dyDescent="0.25">
      <c r="A209" s="142"/>
      <c r="B209" s="8"/>
      <c r="C209" s="1"/>
      <c r="D209" s="1"/>
      <c r="E209" s="1"/>
      <c r="F209" s="1"/>
      <c r="G209" s="1"/>
      <c r="H209" s="1"/>
      <c r="I209" s="1"/>
      <c r="J209" s="1"/>
      <c r="K209" s="1"/>
      <c r="L209" s="1"/>
      <c r="M209" s="1"/>
      <c r="N209" s="1"/>
      <c r="O209" s="1"/>
      <c r="P209" s="1"/>
      <c r="Q209" s="1"/>
      <c r="R209" s="1"/>
      <c r="S209" s="1"/>
      <c r="T209" s="9"/>
      <c r="U209" s="150"/>
      <c r="V209" s="12"/>
    </row>
    <row r="210" spans="1:22" s="2" customFormat="1" x14ac:dyDescent="0.25">
      <c r="A210" s="142"/>
      <c r="B210" s="8"/>
      <c r="C210" s="1"/>
      <c r="D210" s="1"/>
      <c r="E210" s="1"/>
      <c r="F210" s="1"/>
      <c r="G210" s="1"/>
      <c r="H210" s="1"/>
      <c r="I210" s="1"/>
      <c r="J210" s="1"/>
      <c r="K210" s="1"/>
      <c r="L210" s="1"/>
      <c r="M210" s="1"/>
      <c r="N210" s="1"/>
      <c r="O210" s="1"/>
      <c r="P210" s="1"/>
      <c r="Q210" s="1"/>
      <c r="R210" s="1"/>
      <c r="S210" s="1"/>
      <c r="T210" s="9"/>
      <c r="U210" s="150"/>
      <c r="V210" s="12"/>
    </row>
    <row r="211" spans="1:22" s="2" customFormat="1" x14ac:dyDescent="0.25">
      <c r="A211" s="142"/>
      <c r="B211" s="8"/>
      <c r="C211" s="1"/>
      <c r="D211" s="1"/>
      <c r="E211" s="1"/>
      <c r="F211" s="1"/>
      <c r="G211" s="1"/>
      <c r="H211" s="1"/>
      <c r="I211" s="1"/>
      <c r="J211" s="1"/>
      <c r="K211" s="1"/>
      <c r="L211" s="1"/>
      <c r="M211" s="1"/>
      <c r="N211" s="1"/>
      <c r="O211" s="1"/>
      <c r="P211" s="1"/>
      <c r="Q211" s="1"/>
      <c r="R211" s="1"/>
      <c r="S211" s="1"/>
      <c r="T211" s="9"/>
      <c r="U211" s="150"/>
      <c r="V211" s="12"/>
    </row>
    <row r="212" spans="1:22" s="2" customFormat="1" x14ac:dyDescent="0.25">
      <c r="A212" s="142"/>
      <c r="B212" s="8"/>
      <c r="C212" s="1"/>
      <c r="D212" s="1"/>
      <c r="E212" s="1"/>
      <c r="F212" s="1"/>
      <c r="G212" s="1"/>
      <c r="H212" s="1"/>
      <c r="I212" s="1"/>
      <c r="J212" s="1"/>
      <c r="K212" s="1"/>
      <c r="L212" s="1"/>
      <c r="M212" s="1"/>
      <c r="N212" s="1"/>
      <c r="O212" s="1"/>
      <c r="P212" s="1"/>
      <c r="Q212" s="1"/>
      <c r="R212" s="1"/>
      <c r="S212" s="1"/>
      <c r="T212" s="9"/>
      <c r="U212" s="150"/>
      <c r="V212" s="12"/>
    </row>
    <row r="213" spans="1:22" s="2" customFormat="1" x14ac:dyDescent="0.25">
      <c r="A213" s="142"/>
      <c r="B213" s="8"/>
      <c r="C213" s="1"/>
      <c r="D213" s="1"/>
      <c r="E213" s="1"/>
      <c r="F213" s="1"/>
      <c r="G213" s="1"/>
      <c r="H213" s="1"/>
      <c r="I213" s="1"/>
      <c r="J213" s="1"/>
      <c r="K213" s="1"/>
      <c r="L213" s="1"/>
      <c r="M213" s="1"/>
      <c r="N213" s="1"/>
      <c r="O213" s="1"/>
      <c r="P213" s="1"/>
      <c r="Q213" s="1"/>
      <c r="R213" s="1"/>
      <c r="S213" s="1"/>
      <c r="T213" s="9"/>
      <c r="U213" s="150"/>
      <c r="V213" s="12"/>
    </row>
    <row r="214" spans="1:22" s="2" customFormat="1" x14ac:dyDescent="0.25">
      <c r="A214" s="142"/>
      <c r="B214" s="8"/>
      <c r="C214" s="1"/>
      <c r="D214" s="1"/>
      <c r="E214" s="1"/>
      <c r="F214" s="1"/>
      <c r="G214" s="1"/>
      <c r="H214" s="1"/>
      <c r="I214" s="1"/>
      <c r="J214" s="1"/>
      <c r="K214" s="1"/>
      <c r="L214" s="1"/>
      <c r="M214" s="1"/>
      <c r="N214" s="1"/>
      <c r="O214" s="1"/>
      <c r="P214" s="1"/>
      <c r="Q214" s="1"/>
      <c r="R214" s="1"/>
      <c r="S214" s="1"/>
      <c r="T214" s="9"/>
      <c r="U214" s="150"/>
      <c r="V214" s="12"/>
    </row>
    <row r="215" spans="1:22" s="2" customFormat="1" x14ac:dyDescent="0.25">
      <c r="A215" s="142"/>
      <c r="B215" s="8"/>
      <c r="C215" s="1"/>
      <c r="D215" s="1"/>
      <c r="E215" s="1"/>
      <c r="F215" s="1"/>
      <c r="G215" s="1"/>
      <c r="H215" s="1"/>
      <c r="I215" s="1"/>
      <c r="J215" s="1"/>
      <c r="K215" s="1"/>
      <c r="L215" s="1"/>
      <c r="M215" s="1"/>
      <c r="N215" s="1"/>
      <c r="O215" s="1"/>
      <c r="P215" s="1"/>
      <c r="Q215" s="1"/>
      <c r="R215" s="1"/>
      <c r="S215" s="1"/>
      <c r="T215" s="9"/>
      <c r="U215" s="150"/>
      <c r="V215" s="12"/>
    </row>
    <row r="216" spans="1:22" s="2" customFormat="1" ht="15.75" thickBot="1" x14ac:dyDescent="0.3">
      <c r="A216" s="142"/>
      <c r="B216" s="8"/>
      <c r="C216" s="134"/>
      <c r="D216" s="134"/>
      <c r="E216" s="134"/>
      <c r="F216" s="134"/>
      <c r="G216" s="134"/>
      <c r="H216" s="134"/>
      <c r="I216" s="134"/>
      <c r="J216" s="134"/>
      <c r="K216" s="134"/>
      <c r="L216" s="134"/>
      <c r="M216" s="134"/>
      <c r="N216" s="134"/>
      <c r="O216" s="134"/>
      <c r="P216" s="134"/>
      <c r="Q216" s="134"/>
      <c r="R216" s="134"/>
      <c r="S216" s="134"/>
      <c r="T216" s="9"/>
      <c r="U216" s="150"/>
      <c r="V216" s="12"/>
    </row>
    <row r="217" spans="1:22" s="2" customFormat="1" x14ac:dyDescent="0.25">
      <c r="A217" s="142"/>
      <c r="B217" s="8"/>
      <c r="C217" s="1"/>
      <c r="D217" s="1"/>
      <c r="E217" s="1"/>
      <c r="F217" s="1"/>
      <c r="G217" s="1"/>
      <c r="H217" s="1"/>
      <c r="I217" s="1"/>
      <c r="J217" s="1"/>
      <c r="K217" s="1"/>
      <c r="L217" s="1"/>
      <c r="M217" s="1"/>
      <c r="N217" s="1"/>
      <c r="O217" s="1"/>
      <c r="P217" s="1"/>
      <c r="Q217" s="1"/>
      <c r="R217" s="1"/>
      <c r="S217" s="1"/>
      <c r="T217" s="9"/>
      <c r="U217" s="150"/>
      <c r="V217" s="12"/>
    </row>
    <row r="218" spans="1:22" s="2" customFormat="1" x14ac:dyDescent="0.25">
      <c r="A218" s="142"/>
      <c r="B218" s="8"/>
      <c r="C218" s="1"/>
      <c r="D218" s="1"/>
      <c r="E218" s="1"/>
      <c r="F218" s="1"/>
      <c r="G218" s="1"/>
      <c r="H218" s="1"/>
      <c r="I218" s="1"/>
      <c r="J218" s="1"/>
      <c r="K218" s="1"/>
      <c r="L218" s="1"/>
      <c r="M218" s="1"/>
      <c r="N218" s="1"/>
      <c r="O218" s="1"/>
      <c r="P218" s="1"/>
      <c r="Q218" s="1"/>
      <c r="R218" s="1"/>
      <c r="S218" s="1"/>
      <c r="T218" s="9"/>
      <c r="U218" s="150"/>
      <c r="V218" s="12"/>
    </row>
    <row r="219" spans="1:22" s="2" customFormat="1" ht="19.5" x14ac:dyDescent="0.3">
      <c r="A219" s="142"/>
      <c r="B219" s="8"/>
      <c r="C219" s="1"/>
      <c r="D219" s="1"/>
      <c r="E219" s="1"/>
      <c r="F219" s="1"/>
      <c r="G219" s="1"/>
      <c r="H219" s="1"/>
      <c r="I219" s="285" t="s">
        <v>171</v>
      </c>
      <c r="J219" s="285"/>
      <c r="K219" s="285"/>
      <c r="L219" s="285"/>
      <c r="M219" s="1"/>
      <c r="N219" s="1"/>
      <c r="O219" s="1"/>
      <c r="P219" s="1"/>
      <c r="Q219" s="1"/>
      <c r="R219" s="1"/>
      <c r="S219" s="1"/>
      <c r="T219" s="9"/>
      <c r="U219" s="150"/>
      <c r="V219" s="12"/>
    </row>
    <row r="220" spans="1:22" s="2" customFormat="1" ht="19.5" x14ac:dyDescent="0.3">
      <c r="A220" s="142"/>
      <c r="B220" s="8"/>
      <c r="C220" s="1"/>
      <c r="D220" s="1"/>
      <c r="E220" s="1"/>
      <c r="F220" s="1"/>
      <c r="G220" s="1"/>
      <c r="H220" s="217"/>
      <c r="I220" s="217"/>
      <c r="J220" s="1"/>
      <c r="K220" s="1"/>
      <c r="L220" s="1"/>
      <c r="M220" s="217"/>
      <c r="N220" s="1"/>
      <c r="O220" s="1"/>
      <c r="P220" s="1"/>
      <c r="Q220" s="1"/>
      <c r="R220" s="1"/>
      <c r="S220" s="1"/>
      <c r="T220" s="9"/>
      <c r="U220" s="150"/>
      <c r="V220" s="12"/>
    </row>
    <row r="221" spans="1:22" s="2" customFormat="1" x14ac:dyDescent="0.25">
      <c r="A221" s="142"/>
      <c r="B221" s="8"/>
      <c r="C221" s="1"/>
      <c r="D221" s="1"/>
      <c r="E221" s="1"/>
      <c r="F221" s="1"/>
      <c r="G221" s="1"/>
      <c r="H221" s="1"/>
      <c r="I221" s="1"/>
      <c r="J221" s="1"/>
      <c r="K221" s="1"/>
      <c r="L221" s="1"/>
      <c r="M221" s="1"/>
      <c r="N221" s="1"/>
      <c r="O221" s="1"/>
      <c r="P221" s="1"/>
      <c r="Q221" s="1"/>
      <c r="R221" s="1"/>
      <c r="S221" s="1"/>
      <c r="T221" s="9"/>
      <c r="U221" s="150"/>
      <c r="V221" s="12"/>
    </row>
    <row r="222" spans="1:22" s="2" customFormat="1" x14ac:dyDescent="0.25">
      <c r="A222" s="142"/>
      <c r="B222" s="8"/>
      <c r="C222" s="1"/>
      <c r="D222" s="1"/>
      <c r="E222" s="1"/>
      <c r="F222" s="1"/>
      <c r="G222" s="1"/>
      <c r="H222" s="1"/>
      <c r="I222" s="1"/>
      <c r="J222" s="1"/>
      <c r="K222" s="1"/>
      <c r="L222" s="1"/>
      <c r="M222" s="1"/>
      <c r="N222" s="1"/>
      <c r="O222" s="1"/>
      <c r="P222" s="1"/>
      <c r="Q222" s="1"/>
      <c r="R222" s="1"/>
      <c r="S222" s="1"/>
      <c r="T222" s="9"/>
      <c r="U222" s="150"/>
      <c r="V222" s="12"/>
    </row>
    <row r="223" spans="1:22" s="2" customFormat="1" x14ac:dyDescent="0.25">
      <c r="A223" s="142"/>
      <c r="B223" s="8"/>
      <c r="C223" s="1"/>
      <c r="D223" s="1"/>
      <c r="E223" s="1"/>
      <c r="F223" s="1"/>
      <c r="G223" s="1"/>
      <c r="H223" s="1"/>
      <c r="I223" s="1"/>
      <c r="J223" s="1"/>
      <c r="K223" s="1"/>
      <c r="L223" s="1"/>
      <c r="M223" s="1"/>
      <c r="N223" s="1"/>
      <c r="O223" s="1"/>
      <c r="P223" s="1"/>
      <c r="Q223" s="1"/>
      <c r="R223" s="1"/>
      <c r="S223" s="1"/>
      <c r="T223" s="9"/>
      <c r="U223" s="150"/>
      <c r="V223" s="12"/>
    </row>
    <row r="224" spans="1:22" s="2" customFormat="1" x14ac:dyDescent="0.25">
      <c r="A224" s="142"/>
      <c r="B224" s="8"/>
      <c r="C224" s="1"/>
      <c r="D224" s="1"/>
      <c r="E224" s="1"/>
      <c r="F224" s="1"/>
      <c r="G224" s="1"/>
      <c r="H224" s="1"/>
      <c r="I224" s="1"/>
      <c r="J224" s="1"/>
      <c r="K224" s="1"/>
      <c r="L224" s="1"/>
      <c r="M224" s="1"/>
      <c r="N224" s="1"/>
      <c r="O224" s="1"/>
      <c r="P224" s="1"/>
      <c r="Q224" s="1"/>
      <c r="R224" s="1"/>
      <c r="S224" s="1"/>
      <c r="T224" s="9"/>
      <c r="U224" s="150"/>
      <c r="V224" s="12"/>
    </row>
    <row r="225" spans="1:22" s="2" customFormat="1" x14ac:dyDescent="0.25">
      <c r="A225" s="142"/>
      <c r="B225" s="8"/>
      <c r="C225" s="1"/>
      <c r="D225" s="1"/>
      <c r="E225" s="1"/>
      <c r="F225" s="1"/>
      <c r="G225" s="1"/>
      <c r="H225" s="1"/>
      <c r="I225" s="1"/>
      <c r="J225" s="1"/>
      <c r="K225" s="1"/>
      <c r="L225" s="1"/>
      <c r="M225" s="1"/>
      <c r="N225" s="1"/>
      <c r="O225" s="1"/>
      <c r="P225" s="1"/>
      <c r="Q225" s="1"/>
      <c r="R225" s="1"/>
      <c r="S225" s="1"/>
      <c r="T225" s="9"/>
      <c r="U225" s="150"/>
      <c r="V225" s="12"/>
    </row>
    <row r="226" spans="1:22" s="2" customFormat="1" x14ac:dyDescent="0.25">
      <c r="A226" s="142"/>
      <c r="B226" s="8"/>
      <c r="C226" s="1"/>
      <c r="D226" s="1"/>
      <c r="E226" s="1"/>
      <c r="F226" s="1"/>
      <c r="G226" s="1"/>
      <c r="H226" s="1"/>
      <c r="I226" s="1"/>
      <c r="J226" s="1"/>
      <c r="K226" s="1"/>
      <c r="L226" s="1"/>
      <c r="M226" s="1"/>
      <c r="N226" s="1"/>
      <c r="O226" s="1"/>
      <c r="P226" s="1"/>
      <c r="Q226" s="1"/>
      <c r="R226" s="1"/>
      <c r="S226" s="1"/>
      <c r="T226" s="9"/>
      <c r="U226" s="150"/>
      <c r="V226" s="12"/>
    </row>
    <row r="227" spans="1:22" s="2" customFormat="1" x14ac:dyDescent="0.25">
      <c r="A227" s="142"/>
      <c r="B227" s="8"/>
      <c r="C227" s="1"/>
      <c r="D227" s="1"/>
      <c r="E227" s="1"/>
      <c r="F227" s="1"/>
      <c r="G227" s="1"/>
      <c r="H227" s="1"/>
      <c r="I227" s="1"/>
      <c r="J227" s="1"/>
      <c r="K227" s="1"/>
      <c r="L227" s="1"/>
      <c r="M227" s="1"/>
      <c r="N227" s="1"/>
      <c r="O227" s="1"/>
      <c r="P227" s="1"/>
      <c r="Q227" s="1"/>
      <c r="R227" s="1"/>
      <c r="S227" s="1"/>
      <c r="T227" s="9"/>
      <c r="U227" s="150"/>
      <c r="V227" s="12"/>
    </row>
    <row r="228" spans="1:22" s="2" customFormat="1" x14ac:dyDescent="0.25">
      <c r="A228" s="142"/>
      <c r="B228" s="8"/>
      <c r="C228" s="1"/>
      <c r="D228" s="1"/>
      <c r="E228" s="1"/>
      <c r="F228" s="1"/>
      <c r="G228" s="1"/>
      <c r="H228" s="1"/>
      <c r="I228" s="1"/>
      <c r="J228" s="1"/>
      <c r="K228" s="1"/>
      <c r="L228" s="1"/>
      <c r="M228" s="1"/>
      <c r="N228" s="1"/>
      <c r="O228" s="1"/>
      <c r="P228" s="1"/>
      <c r="Q228" s="1"/>
      <c r="R228" s="1"/>
      <c r="S228" s="1"/>
      <c r="T228" s="9"/>
      <c r="U228" s="150"/>
      <c r="V228" s="12"/>
    </row>
    <row r="229" spans="1:22" s="2" customFormat="1" x14ac:dyDescent="0.25">
      <c r="A229" s="142"/>
      <c r="B229" s="8"/>
      <c r="C229" s="1"/>
      <c r="D229" s="1"/>
      <c r="E229" s="1"/>
      <c r="F229" s="1"/>
      <c r="G229" s="1"/>
      <c r="H229" s="1"/>
      <c r="I229" s="1"/>
      <c r="J229" s="1"/>
      <c r="K229" s="1"/>
      <c r="L229" s="1"/>
      <c r="M229" s="1"/>
      <c r="N229" s="1"/>
      <c r="O229" s="1"/>
      <c r="P229" s="1"/>
      <c r="Q229" s="1"/>
      <c r="R229" s="1"/>
      <c r="S229" s="1"/>
      <c r="T229" s="9"/>
      <c r="U229" s="150"/>
      <c r="V229" s="12"/>
    </row>
    <row r="230" spans="1:22" s="2" customFormat="1" x14ac:dyDescent="0.25">
      <c r="A230" s="142"/>
      <c r="B230" s="8"/>
      <c r="C230" s="1"/>
      <c r="D230" s="1"/>
      <c r="E230" s="1"/>
      <c r="F230" s="1"/>
      <c r="G230" s="1"/>
      <c r="H230" s="1"/>
      <c r="I230" s="1"/>
      <c r="J230" s="1"/>
      <c r="K230" s="1"/>
      <c r="L230" s="1"/>
      <c r="M230" s="1"/>
      <c r="N230" s="1"/>
      <c r="O230" s="1"/>
      <c r="P230" s="1"/>
      <c r="Q230" s="1"/>
      <c r="R230" s="1"/>
      <c r="S230" s="1"/>
      <c r="T230" s="9"/>
      <c r="U230" s="150"/>
      <c r="V230" s="12"/>
    </row>
    <row r="231" spans="1:22" s="2" customFormat="1" x14ac:dyDescent="0.25">
      <c r="A231" s="142"/>
      <c r="B231" s="8"/>
      <c r="C231" s="1"/>
      <c r="D231" s="1"/>
      <c r="E231" s="1"/>
      <c r="F231" s="1"/>
      <c r="G231" s="1"/>
      <c r="H231" s="1"/>
      <c r="I231" s="1"/>
      <c r="J231" s="1"/>
      <c r="K231" s="1"/>
      <c r="L231" s="1"/>
      <c r="M231" s="1"/>
      <c r="N231" s="1"/>
      <c r="O231" s="1"/>
      <c r="P231" s="1"/>
      <c r="Q231" s="1"/>
      <c r="R231" s="1"/>
      <c r="S231" s="1"/>
      <c r="T231" s="9"/>
      <c r="U231" s="150"/>
      <c r="V231" s="12"/>
    </row>
    <row r="232" spans="1:22" s="2" customFormat="1" x14ac:dyDescent="0.25">
      <c r="A232" s="142"/>
      <c r="B232" s="8"/>
      <c r="C232" s="1"/>
      <c r="D232" s="1"/>
      <c r="E232" s="1"/>
      <c r="F232" s="1"/>
      <c r="G232" s="1"/>
      <c r="H232" s="1"/>
      <c r="I232" s="1"/>
      <c r="J232" s="1"/>
      <c r="K232" s="1"/>
      <c r="L232" s="1"/>
      <c r="M232" s="1"/>
      <c r="N232" s="1"/>
      <c r="O232" s="1"/>
      <c r="P232" s="1"/>
      <c r="Q232" s="1"/>
      <c r="R232" s="1"/>
      <c r="S232" s="1"/>
      <c r="T232" s="9"/>
      <c r="U232" s="150"/>
      <c r="V232" s="12"/>
    </row>
    <row r="233" spans="1:22" s="2" customFormat="1" x14ac:dyDescent="0.25">
      <c r="A233" s="142"/>
      <c r="B233" s="8"/>
      <c r="C233" s="1"/>
      <c r="D233" s="1"/>
      <c r="E233" s="1"/>
      <c r="F233" s="1"/>
      <c r="G233" s="1"/>
      <c r="H233" s="1"/>
      <c r="I233" s="1"/>
      <c r="J233" s="1"/>
      <c r="K233" s="1"/>
      <c r="L233" s="1"/>
      <c r="M233" s="1"/>
      <c r="N233" s="1"/>
      <c r="O233" s="1"/>
      <c r="P233" s="1"/>
      <c r="Q233" s="1"/>
      <c r="R233" s="1"/>
      <c r="S233" s="1"/>
      <c r="T233" s="9"/>
      <c r="U233" s="150"/>
      <c r="V233" s="12"/>
    </row>
    <row r="234" spans="1:22" s="2" customFormat="1" x14ac:dyDescent="0.25">
      <c r="A234" s="142"/>
      <c r="B234" s="8"/>
      <c r="C234" s="1"/>
      <c r="D234" s="1"/>
      <c r="E234" s="1"/>
      <c r="F234" s="1"/>
      <c r="G234" s="1"/>
      <c r="H234" s="1"/>
      <c r="I234" s="1"/>
      <c r="J234" s="1"/>
      <c r="K234" s="1"/>
      <c r="L234" s="1"/>
      <c r="M234" s="1"/>
      <c r="N234" s="1"/>
      <c r="O234" s="1"/>
      <c r="P234" s="1"/>
      <c r="Q234" s="1"/>
      <c r="R234" s="1"/>
      <c r="S234" s="1"/>
      <c r="T234" s="9"/>
      <c r="U234" s="150"/>
      <c r="V234" s="12"/>
    </row>
    <row r="235" spans="1:22" s="2" customFormat="1" x14ac:dyDescent="0.25">
      <c r="A235" s="142"/>
      <c r="B235" s="8"/>
      <c r="C235" s="1"/>
      <c r="D235" s="1"/>
      <c r="E235" s="1"/>
      <c r="F235" s="1"/>
      <c r="G235" s="1"/>
      <c r="H235" s="1"/>
      <c r="I235" s="1"/>
      <c r="J235" s="1"/>
      <c r="K235" s="1"/>
      <c r="L235" s="1"/>
      <c r="M235" s="1"/>
      <c r="N235" s="1"/>
      <c r="O235" s="1"/>
      <c r="P235" s="1"/>
      <c r="Q235" s="1"/>
      <c r="R235" s="1"/>
      <c r="S235" s="1"/>
      <c r="T235" s="9"/>
      <c r="U235" s="150"/>
      <c r="V235" s="12"/>
    </row>
    <row r="236" spans="1:22" s="2" customFormat="1" x14ac:dyDescent="0.25">
      <c r="A236" s="142"/>
      <c r="B236" s="8"/>
      <c r="C236" s="1"/>
      <c r="D236" s="1"/>
      <c r="E236" s="1"/>
      <c r="F236" s="1"/>
      <c r="G236" s="1"/>
      <c r="H236" s="1"/>
      <c r="I236" s="1"/>
      <c r="J236" s="1"/>
      <c r="K236" s="1"/>
      <c r="L236" s="1"/>
      <c r="M236" s="1"/>
      <c r="N236" s="1"/>
      <c r="O236" s="1"/>
      <c r="P236" s="1"/>
      <c r="Q236" s="1"/>
      <c r="R236" s="1"/>
      <c r="S236" s="1"/>
      <c r="T236" s="9"/>
      <c r="U236" s="150"/>
      <c r="V236" s="12"/>
    </row>
    <row r="237" spans="1:22" s="2" customFormat="1" x14ac:dyDescent="0.25">
      <c r="A237" s="142"/>
      <c r="B237" s="8"/>
      <c r="C237" s="1"/>
      <c r="D237" s="1"/>
      <c r="E237" s="1"/>
      <c r="F237" s="1"/>
      <c r="G237" s="1"/>
      <c r="H237" s="1"/>
      <c r="I237" s="1"/>
      <c r="J237" s="1"/>
      <c r="K237" s="1"/>
      <c r="L237" s="1"/>
      <c r="M237" s="1"/>
      <c r="N237" s="1"/>
      <c r="O237" s="1"/>
      <c r="P237" s="1"/>
      <c r="Q237" s="1"/>
      <c r="R237" s="1"/>
      <c r="S237" s="1"/>
      <c r="T237" s="9"/>
      <c r="U237" s="150"/>
      <c r="V237" s="12"/>
    </row>
    <row r="238" spans="1:22" s="2" customFormat="1" x14ac:dyDescent="0.25">
      <c r="A238" s="142"/>
      <c r="B238" s="8"/>
      <c r="C238" s="1"/>
      <c r="D238" s="1"/>
      <c r="E238" s="1"/>
      <c r="F238" s="1"/>
      <c r="G238" s="1"/>
      <c r="H238" s="1"/>
      <c r="I238" s="1"/>
      <c r="J238" s="1"/>
      <c r="K238" s="1"/>
      <c r="L238" s="1"/>
      <c r="M238" s="1"/>
      <c r="N238" s="1"/>
      <c r="O238" s="1"/>
      <c r="P238" s="1"/>
      <c r="Q238" s="1"/>
      <c r="R238" s="1"/>
      <c r="S238" s="1"/>
      <c r="T238" s="9"/>
      <c r="U238" s="150"/>
      <c r="V238" s="12"/>
    </row>
    <row r="239" spans="1:22" s="2" customFormat="1" x14ac:dyDescent="0.25">
      <c r="A239" s="142"/>
      <c r="B239" s="8"/>
      <c r="C239" s="1"/>
      <c r="D239" s="1"/>
      <c r="E239" s="1"/>
      <c r="F239" s="1"/>
      <c r="G239" s="1"/>
      <c r="H239" s="1"/>
      <c r="I239" s="1"/>
      <c r="J239" s="1"/>
      <c r="K239" s="1"/>
      <c r="L239" s="1"/>
      <c r="M239" s="1"/>
      <c r="N239" s="1"/>
      <c r="O239" s="1"/>
      <c r="P239" s="1"/>
      <c r="Q239" s="1"/>
      <c r="R239" s="1"/>
      <c r="S239" s="1"/>
      <c r="T239" s="9"/>
      <c r="U239" s="150"/>
      <c r="V239" s="12"/>
    </row>
    <row r="240" spans="1:22" s="2" customFormat="1" x14ac:dyDescent="0.25">
      <c r="A240" s="142"/>
      <c r="B240" s="8"/>
      <c r="C240" s="1"/>
      <c r="D240" s="1"/>
      <c r="E240" s="1"/>
      <c r="F240" s="1"/>
      <c r="G240" s="1"/>
      <c r="H240" s="1"/>
      <c r="I240" s="1"/>
      <c r="J240" s="1"/>
      <c r="K240" s="1"/>
      <c r="L240" s="1"/>
      <c r="M240" s="1"/>
      <c r="N240" s="1"/>
      <c r="O240" s="1"/>
      <c r="P240" s="1"/>
      <c r="Q240" s="1"/>
      <c r="R240" s="1"/>
      <c r="S240" s="1"/>
      <c r="T240" s="9"/>
      <c r="U240" s="150"/>
      <c r="V240" s="12"/>
    </row>
    <row r="241" spans="1:24" s="2" customFormat="1" x14ac:dyDescent="0.25">
      <c r="A241" s="142"/>
      <c r="B241" s="8"/>
      <c r="C241" s="1"/>
      <c r="D241" s="1"/>
      <c r="E241" s="1"/>
      <c r="F241" s="1"/>
      <c r="G241" s="1"/>
      <c r="H241" s="1"/>
      <c r="I241" s="1"/>
      <c r="J241" s="1"/>
      <c r="K241" s="1"/>
      <c r="L241" s="1"/>
      <c r="M241" s="1"/>
      <c r="N241" s="1"/>
      <c r="O241" s="1"/>
      <c r="P241" s="1"/>
      <c r="Q241" s="1"/>
      <c r="R241" s="1"/>
      <c r="S241" s="1"/>
      <c r="T241" s="9"/>
      <c r="U241" s="150"/>
      <c r="V241" s="12"/>
    </row>
    <row r="242" spans="1:24" s="2" customFormat="1" x14ac:dyDescent="0.25">
      <c r="A242" s="142"/>
      <c r="B242" s="8"/>
      <c r="C242" s="1"/>
      <c r="D242" s="1"/>
      <c r="E242" s="1"/>
      <c r="F242" s="1"/>
      <c r="G242" s="1"/>
      <c r="H242" s="1"/>
      <c r="I242" s="1"/>
      <c r="J242" s="1"/>
      <c r="K242" s="1"/>
      <c r="L242" s="1"/>
      <c r="M242" s="1"/>
      <c r="N242" s="1"/>
      <c r="O242" s="1"/>
      <c r="P242" s="1"/>
      <c r="Q242" s="1"/>
      <c r="R242" s="1"/>
      <c r="S242" s="1"/>
      <c r="T242" s="9"/>
      <c r="U242" s="150"/>
      <c r="V242" s="12"/>
    </row>
    <row r="243" spans="1:24" s="2" customFormat="1" x14ac:dyDescent="0.25">
      <c r="A243" s="142"/>
      <c r="B243" s="8"/>
      <c r="C243" s="1"/>
      <c r="D243" s="1"/>
      <c r="E243" s="1"/>
      <c r="F243" s="1"/>
      <c r="G243" s="1"/>
      <c r="H243" s="1"/>
      <c r="I243" s="1"/>
      <c r="J243" s="1"/>
      <c r="K243" s="1"/>
      <c r="L243" s="1"/>
      <c r="M243" s="1"/>
      <c r="N243" s="1"/>
      <c r="O243" s="1"/>
      <c r="P243" s="1"/>
      <c r="Q243" s="1"/>
      <c r="R243" s="1"/>
      <c r="S243" s="1"/>
      <c r="T243" s="9"/>
      <c r="U243" s="150"/>
      <c r="V243" s="12"/>
    </row>
    <row r="244" spans="1:24" s="2" customFormat="1" x14ac:dyDescent="0.25">
      <c r="A244" s="142"/>
      <c r="B244" s="8"/>
      <c r="C244" s="1"/>
      <c r="D244" s="1"/>
      <c r="E244" s="1"/>
      <c r="F244" s="1"/>
      <c r="G244" s="1"/>
      <c r="H244" s="1"/>
      <c r="I244" s="1"/>
      <c r="J244" s="1"/>
      <c r="K244" s="1"/>
      <c r="L244" s="1"/>
      <c r="M244" s="1"/>
      <c r="N244" s="1"/>
      <c r="O244" s="1"/>
      <c r="P244" s="1"/>
      <c r="Q244" s="1"/>
      <c r="R244" s="1"/>
      <c r="S244" s="1"/>
      <c r="T244" s="9"/>
      <c r="U244" s="150"/>
      <c r="V244" s="12"/>
    </row>
    <row r="245" spans="1:24" s="2" customFormat="1" x14ac:dyDescent="0.25">
      <c r="A245" s="142"/>
      <c r="B245" s="8"/>
      <c r="C245" s="1"/>
      <c r="D245" s="1"/>
      <c r="E245" s="1"/>
      <c r="F245" s="1"/>
      <c r="G245" s="1"/>
      <c r="H245" s="1"/>
      <c r="I245" s="1"/>
      <c r="J245" s="1"/>
      <c r="K245" s="1"/>
      <c r="L245" s="1"/>
      <c r="M245" s="1"/>
      <c r="N245" s="1"/>
      <c r="O245" s="1"/>
      <c r="P245" s="1"/>
      <c r="Q245" s="1"/>
      <c r="R245" s="1"/>
      <c r="S245" s="1"/>
      <c r="T245" s="9"/>
      <c r="U245" s="150"/>
      <c r="V245" s="12"/>
    </row>
    <row r="246" spans="1:24" s="2" customFormat="1" x14ac:dyDescent="0.25">
      <c r="A246" s="142"/>
      <c r="B246" s="8"/>
      <c r="C246" s="1"/>
      <c r="D246" s="1"/>
      <c r="E246" s="1"/>
      <c r="F246" s="1"/>
      <c r="G246" s="1"/>
      <c r="H246" s="1"/>
      <c r="I246" s="1"/>
      <c r="J246" s="1"/>
      <c r="K246" s="1"/>
      <c r="L246" s="1"/>
      <c r="M246" s="1"/>
      <c r="N246" s="1"/>
      <c r="O246" s="1"/>
      <c r="P246" s="1"/>
      <c r="Q246" s="1"/>
      <c r="R246" s="1"/>
      <c r="S246" s="1"/>
      <c r="T246" s="9"/>
      <c r="U246" s="150"/>
      <c r="V246" s="12"/>
    </row>
    <row r="247" spans="1:24" s="2" customFormat="1" x14ac:dyDescent="0.25">
      <c r="A247" s="142"/>
      <c r="B247" s="8"/>
      <c r="C247" s="1"/>
      <c r="D247" s="1"/>
      <c r="E247" s="1"/>
      <c r="F247" s="1"/>
      <c r="G247" s="1"/>
      <c r="H247" s="1"/>
      <c r="I247" s="1"/>
      <c r="J247" s="1"/>
      <c r="K247" s="1"/>
      <c r="L247" s="1"/>
      <c r="M247" s="1"/>
      <c r="N247" s="1"/>
      <c r="O247" s="1"/>
      <c r="P247" s="1"/>
      <c r="Q247" s="1"/>
      <c r="R247" s="1"/>
      <c r="S247" s="1"/>
      <c r="T247" s="9"/>
      <c r="U247" s="150"/>
      <c r="V247" s="12"/>
    </row>
    <row r="248" spans="1:24" s="2" customFormat="1" x14ac:dyDescent="0.25">
      <c r="A248" s="142"/>
      <c r="B248" s="8"/>
      <c r="C248" s="1"/>
      <c r="D248" s="1"/>
      <c r="E248" s="1"/>
      <c r="F248" s="1"/>
      <c r="G248" s="1"/>
      <c r="H248" s="1"/>
      <c r="I248" s="1"/>
      <c r="J248" s="1"/>
      <c r="K248" s="1"/>
      <c r="L248" s="1"/>
      <c r="M248" s="1"/>
      <c r="N248" s="1"/>
      <c r="O248" s="1"/>
      <c r="P248" s="1"/>
      <c r="Q248" s="1"/>
      <c r="R248" s="1"/>
      <c r="S248" s="1"/>
      <c r="T248" s="9"/>
      <c r="U248" s="150"/>
      <c r="V248" s="12"/>
    </row>
    <row r="249" spans="1:24" s="2" customFormat="1" x14ac:dyDescent="0.25">
      <c r="A249" s="142"/>
      <c r="B249" s="8"/>
      <c r="C249" s="1"/>
      <c r="D249" s="1"/>
      <c r="E249" s="1"/>
      <c r="F249" s="1"/>
      <c r="G249" s="1"/>
      <c r="H249" s="1"/>
      <c r="I249" s="1"/>
      <c r="J249" s="1"/>
      <c r="K249" s="1"/>
      <c r="L249" s="1"/>
      <c r="M249" s="1"/>
      <c r="N249" s="1"/>
      <c r="O249" s="1"/>
      <c r="P249" s="1"/>
      <c r="Q249" s="1"/>
      <c r="R249" s="1"/>
      <c r="S249" s="1"/>
      <c r="T249" s="9"/>
      <c r="U249" s="150"/>
      <c r="V249" s="12"/>
    </row>
    <row r="250" spans="1:24" s="2" customFormat="1" ht="15" customHeight="1" thickBot="1" x14ac:dyDescent="0.3">
      <c r="A250" s="142"/>
      <c r="B250" s="45"/>
      <c r="C250" s="46"/>
      <c r="D250" s="11"/>
      <c r="E250" s="11"/>
      <c r="F250" s="11"/>
      <c r="G250" s="11"/>
      <c r="H250" s="11"/>
      <c r="I250" s="11"/>
      <c r="J250" s="11"/>
      <c r="K250" s="11"/>
      <c r="L250" s="11"/>
      <c r="M250" s="11"/>
      <c r="N250" s="11"/>
      <c r="O250" s="11"/>
      <c r="P250" s="11"/>
      <c r="Q250" s="11"/>
      <c r="R250" s="11"/>
      <c r="S250" s="11"/>
      <c r="T250" s="47"/>
      <c r="U250" s="150"/>
      <c r="V250" s="12"/>
    </row>
    <row r="251" spans="1:24" s="142" customFormat="1" x14ac:dyDescent="0.25">
      <c r="A251" s="150"/>
      <c r="B251" s="150"/>
      <c r="C251" s="150"/>
      <c r="D251" s="150"/>
      <c r="E251" s="150"/>
      <c r="F251" s="150"/>
      <c r="G251" s="150"/>
      <c r="H251" s="150"/>
      <c r="I251" s="150"/>
      <c r="J251" s="150"/>
      <c r="K251" s="150"/>
      <c r="L251" s="150"/>
      <c r="M251" s="150"/>
      <c r="N251" s="150"/>
      <c r="O251" s="150"/>
      <c r="P251" s="150"/>
      <c r="Q251" s="150"/>
      <c r="R251" s="150"/>
      <c r="S251" s="150"/>
      <c r="T251" s="150"/>
      <c r="U251" s="150"/>
      <c r="V251" s="150"/>
      <c r="W251" s="150"/>
      <c r="X251" s="150"/>
    </row>
    <row r="252" spans="1:24" s="142" customFormat="1" x14ac:dyDescent="0.25">
      <c r="A252" s="150"/>
      <c r="B252" s="253" t="s">
        <v>86</v>
      </c>
      <c r="C252" s="150" t="s">
        <v>87</v>
      </c>
      <c r="D252" s="150"/>
      <c r="E252" s="150"/>
      <c r="F252" s="150"/>
      <c r="G252" s="150"/>
      <c r="H252" s="150"/>
      <c r="I252" s="150"/>
      <c r="J252" s="150"/>
      <c r="K252" s="150"/>
      <c r="L252" s="150"/>
      <c r="M252" s="150"/>
      <c r="N252" s="150"/>
      <c r="O252" s="150"/>
      <c r="P252" s="150"/>
      <c r="Q252" s="150"/>
      <c r="R252" s="150"/>
      <c r="S252" s="150"/>
      <c r="T252" s="150"/>
      <c r="U252" s="150"/>
      <c r="V252" s="150"/>
      <c r="W252" s="150"/>
      <c r="X252" s="150"/>
    </row>
    <row r="253" spans="1:24" s="142" customFormat="1" x14ac:dyDescent="0.25">
      <c r="A253" s="150"/>
      <c r="B253" s="150"/>
      <c r="C253" s="150"/>
      <c r="D253" s="150"/>
      <c r="E253" s="150"/>
      <c r="F253" s="150"/>
      <c r="G253" s="150"/>
      <c r="H253" s="150"/>
      <c r="I253" s="150"/>
      <c r="J253" s="150"/>
      <c r="K253" s="150"/>
      <c r="L253" s="150"/>
      <c r="M253" s="150"/>
      <c r="N253" s="150"/>
      <c r="O253" s="150"/>
      <c r="P253" s="150"/>
      <c r="Q253" s="150"/>
      <c r="R253" s="150"/>
      <c r="S253" s="150"/>
      <c r="T253" s="150"/>
      <c r="U253" s="150"/>
      <c r="V253" s="150"/>
      <c r="W253" s="150"/>
      <c r="X253" s="150"/>
    </row>
    <row r="254" spans="1:24" s="142" customFormat="1" hidden="1" x14ac:dyDescent="0.25">
      <c r="A254" s="150"/>
      <c r="B254" s="150"/>
      <c r="C254" s="150"/>
      <c r="D254" s="150"/>
      <c r="E254" s="150"/>
      <c r="F254" s="150"/>
      <c r="G254" s="150"/>
      <c r="H254" s="150"/>
      <c r="I254" s="150"/>
      <c r="J254" s="150"/>
      <c r="K254" s="150"/>
      <c r="L254" s="150"/>
      <c r="M254" s="150"/>
      <c r="N254" s="150"/>
      <c r="O254" s="150"/>
      <c r="P254" s="150"/>
      <c r="Q254" s="150"/>
      <c r="R254" s="150"/>
      <c r="S254" s="150"/>
      <c r="T254" s="150"/>
      <c r="U254" s="150"/>
      <c r="V254" s="150"/>
      <c r="W254" s="150"/>
      <c r="X254" s="150"/>
    </row>
    <row r="255" spans="1:24" s="142" customFormat="1" hidden="1" x14ac:dyDescent="0.25">
      <c r="A255" s="150"/>
      <c r="B255" s="150"/>
      <c r="C255" s="150"/>
      <c r="D255" s="150"/>
      <c r="E255" s="150"/>
      <c r="F255" s="150"/>
      <c r="G255" s="150"/>
      <c r="H255" s="150"/>
      <c r="I255" s="150"/>
      <c r="J255" s="150"/>
      <c r="K255" s="150"/>
      <c r="L255" s="150"/>
      <c r="M255" s="150"/>
      <c r="N255" s="150"/>
      <c r="O255" s="150"/>
      <c r="P255" s="150"/>
      <c r="Q255" s="150"/>
      <c r="R255" s="150"/>
      <c r="S255" s="150"/>
      <c r="T255" s="150"/>
      <c r="U255" s="150"/>
      <c r="V255" s="150"/>
      <c r="W255" s="150"/>
      <c r="X255" s="150"/>
    </row>
    <row r="256" spans="1:24" s="2" customFormat="1" hidden="1" x14ac:dyDescent="0.25">
      <c r="A256" s="150"/>
      <c r="B256" s="109"/>
      <c r="C256" s="109"/>
      <c r="D256" s="109"/>
      <c r="E256" s="109"/>
      <c r="F256" s="109"/>
      <c r="G256" s="109"/>
      <c r="H256" s="109"/>
      <c r="I256" s="109"/>
      <c r="J256" s="109"/>
      <c r="K256" s="109"/>
      <c r="L256" s="109"/>
      <c r="M256" s="109"/>
      <c r="N256" s="109"/>
      <c r="O256" s="109"/>
      <c r="P256" s="109"/>
      <c r="Q256" s="109"/>
      <c r="R256" s="109"/>
      <c r="S256" s="109"/>
      <c r="T256" s="109"/>
      <c r="U256" s="150"/>
      <c r="V256" s="109"/>
      <c r="W256" s="109"/>
      <c r="X256" s="109"/>
    </row>
    <row r="257" spans="1:24" s="2" customFormat="1" hidden="1" x14ac:dyDescent="0.25">
      <c r="A257" s="150"/>
      <c r="B257" s="109"/>
      <c r="C257" s="109"/>
      <c r="D257" s="109"/>
      <c r="E257" s="109"/>
      <c r="F257" s="109"/>
      <c r="G257" s="109"/>
      <c r="H257" s="109"/>
      <c r="I257" s="109"/>
      <c r="J257" s="109"/>
      <c r="K257" s="109"/>
      <c r="L257" s="109"/>
      <c r="M257" s="109"/>
      <c r="N257" s="109"/>
      <c r="O257" s="109"/>
      <c r="P257" s="109"/>
      <c r="Q257" s="109"/>
      <c r="R257" s="109"/>
      <c r="S257" s="109"/>
      <c r="T257" s="109"/>
      <c r="U257" s="150"/>
      <c r="V257" s="109"/>
      <c r="W257" s="109"/>
      <c r="X257" s="109"/>
    </row>
    <row r="258" spans="1:24" s="2" customFormat="1" hidden="1" x14ac:dyDescent="0.25">
      <c r="A258" s="150"/>
      <c r="B258" s="109"/>
      <c r="C258" s="109"/>
      <c r="D258" s="109"/>
      <c r="E258" s="109"/>
      <c r="F258" s="109"/>
      <c r="G258" s="109"/>
      <c r="H258" s="109"/>
      <c r="I258" s="109"/>
      <c r="J258" s="109"/>
      <c r="K258" s="109"/>
      <c r="L258" s="109"/>
      <c r="M258" s="109"/>
      <c r="N258" s="109"/>
      <c r="O258" s="109"/>
      <c r="P258" s="109"/>
      <c r="Q258" s="109"/>
      <c r="R258" s="109"/>
      <c r="S258" s="109"/>
      <c r="T258" s="109"/>
      <c r="U258" s="150"/>
      <c r="V258" s="109"/>
      <c r="W258" s="109"/>
      <c r="X258" s="109"/>
    </row>
    <row r="259" spans="1:24" s="2" customFormat="1" hidden="1" x14ac:dyDescent="0.25">
      <c r="A259" s="150"/>
      <c r="B259" s="109"/>
      <c r="C259" s="109"/>
      <c r="D259" s="109"/>
      <c r="E259" s="109"/>
      <c r="F259" s="109"/>
      <c r="G259" s="109"/>
      <c r="H259" s="109"/>
      <c r="I259" s="109"/>
      <c r="J259" s="109"/>
      <c r="K259" s="109"/>
      <c r="L259" s="109"/>
      <c r="M259" s="109"/>
      <c r="N259" s="109"/>
      <c r="O259" s="109"/>
      <c r="P259" s="109"/>
      <c r="Q259" s="109"/>
      <c r="R259" s="109"/>
      <c r="S259" s="109"/>
      <c r="T259" s="109"/>
      <c r="U259" s="150"/>
      <c r="V259" s="109"/>
      <c r="W259" s="109"/>
      <c r="X259" s="109"/>
    </row>
    <row r="260" spans="1:24" s="2" customFormat="1" hidden="1" x14ac:dyDescent="0.25">
      <c r="A260" s="150"/>
      <c r="B260" s="109"/>
      <c r="C260" s="109"/>
      <c r="D260" s="109"/>
      <c r="E260" s="109"/>
      <c r="F260" s="109"/>
      <c r="G260" s="109"/>
      <c r="H260" s="109"/>
      <c r="I260" s="109"/>
      <c r="J260" s="109"/>
      <c r="K260" s="109"/>
      <c r="L260" s="109"/>
      <c r="M260" s="109"/>
      <c r="N260" s="109"/>
      <c r="O260" s="109"/>
      <c r="P260" s="109"/>
      <c r="Q260" s="109"/>
      <c r="R260" s="109"/>
      <c r="S260" s="109"/>
      <c r="T260" s="109"/>
      <c r="U260" s="150"/>
      <c r="V260" s="109"/>
      <c r="W260" s="109"/>
      <c r="X260" s="109"/>
    </row>
    <row r="261" spans="1:24" s="2" customFormat="1" hidden="1" x14ac:dyDescent="0.25">
      <c r="A261" s="150"/>
      <c r="B261" s="109"/>
      <c r="C261" s="109"/>
      <c r="D261" s="109"/>
      <c r="E261" s="109"/>
      <c r="F261" s="109"/>
      <c r="G261" s="109"/>
      <c r="H261" s="109"/>
      <c r="I261" s="109"/>
      <c r="J261" s="109"/>
      <c r="K261" s="109"/>
      <c r="L261" s="109"/>
      <c r="M261" s="109"/>
      <c r="N261" s="109"/>
      <c r="O261" s="109"/>
      <c r="P261" s="109"/>
      <c r="Q261" s="109"/>
      <c r="R261" s="109"/>
      <c r="S261" s="109"/>
      <c r="T261" s="109"/>
      <c r="U261" s="150"/>
      <c r="V261" s="109"/>
      <c r="W261" s="109"/>
      <c r="X261" s="109"/>
    </row>
    <row r="262" spans="1:24" s="2" customFormat="1" hidden="1" x14ac:dyDescent="0.25">
      <c r="A262" s="150"/>
      <c r="B262" s="109"/>
      <c r="C262" s="109"/>
      <c r="D262" s="109"/>
      <c r="E262" s="109"/>
      <c r="F262" s="109"/>
      <c r="G262" s="109"/>
      <c r="H262" s="109"/>
      <c r="I262" s="109"/>
      <c r="J262" s="109"/>
      <c r="K262" s="109"/>
      <c r="L262" s="109"/>
      <c r="M262" s="109"/>
      <c r="N262" s="109"/>
      <c r="O262" s="109"/>
      <c r="P262" s="109"/>
      <c r="Q262" s="109"/>
      <c r="R262" s="109"/>
      <c r="S262" s="109"/>
      <c r="T262" s="109"/>
      <c r="U262" s="150"/>
      <c r="V262" s="109"/>
      <c r="W262" s="109"/>
      <c r="X262" s="109"/>
    </row>
    <row r="263" spans="1:24" s="2" customFormat="1" hidden="1" x14ac:dyDescent="0.25">
      <c r="A263" s="150"/>
      <c r="B263" s="109"/>
      <c r="C263" s="109"/>
      <c r="D263" s="109"/>
      <c r="E263" s="109"/>
      <c r="F263" s="109"/>
      <c r="G263" s="109"/>
      <c r="H263" s="109"/>
      <c r="I263" s="109"/>
      <c r="J263" s="109"/>
      <c r="K263" s="109"/>
      <c r="L263" s="109"/>
      <c r="M263" s="109"/>
      <c r="N263" s="109"/>
      <c r="O263" s="109"/>
      <c r="P263" s="109"/>
      <c r="Q263" s="109"/>
      <c r="R263" s="109"/>
      <c r="S263" s="109"/>
      <c r="T263" s="109"/>
      <c r="U263" s="150"/>
      <c r="V263" s="109"/>
      <c r="W263" s="109"/>
      <c r="X263" s="109"/>
    </row>
    <row r="264" spans="1:24" s="2" customFormat="1" hidden="1" x14ac:dyDescent="0.25">
      <c r="A264" s="150"/>
      <c r="B264" s="109"/>
      <c r="C264" s="109"/>
      <c r="D264" s="109"/>
      <c r="E264" s="109"/>
      <c r="F264" s="109"/>
      <c r="G264" s="109"/>
      <c r="H264" s="109"/>
      <c r="I264" s="109"/>
      <c r="J264" s="109"/>
      <c r="K264" s="109"/>
      <c r="L264" s="109"/>
      <c r="M264" s="109"/>
      <c r="N264" s="109"/>
      <c r="O264" s="109"/>
      <c r="P264" s="109"/>
      <c r="Q264" s="109"/>
      <c r="R264" s="109"/>
      <c r="S264" s="109"/>
      <c r="T264" s="109"/>
      <c r="U264" s="150"/>
      <c r="V264" s="109"/>
      <c r="W264" s="109"/>
      <c r="X264" s="109"/>
    </row>
    <row r="265" spans="1:24" s="2" customFormat="1" hidden="1" x14ac:dyDescent="0.25">
      <c r="A265" s="150"/>
      <c r="B265" s="109"/>
      <c r="C265" s="109"/>
      <c r="D265" s="109"/>
      <c r="E265" s="109"/>
      <c r="F265" s="109"/>
      <c r="G265" s="109"/>
      <c r="H265" s="109"/>
      <c r="I265" s="109"/>
      <c r="J265" s="109"/>
      <c r="K265" s="109"/>
      <c r="L265" s="109"/>
      <c r="M265" s="109"/>
      <c r="N265" s="109"/>
      <c r="O265" s="109"/>
      <c r="P265" s="109"/>
      <c r="Q265" s="109"/>
      <c r="R265" s="109"/>
      <c r="S265" s="109"/>
      <c r="T265" s="109"/>
      <c r="U265" s="150"/>
      <c r="V265" s="109"/>
      <c r="W265" s="109"/>
      <c r="X265" s="109"/>
    </row>
    <row r="266" spans="1:24" s="2" customFormat="1" hidden="1" x14ac:dyDescent="0.25">
      <c r="A266" s="150"/>
      <c r="B266" s="109"/>
      <c r="C266" s="109"/>
      <c r="D266" s="109"/>
      <c r="E266" s="109"/>
      <c r="F266" s="109"/>
      <c r="G266" s="109"/>
      <c r="H266" s="109"/>
      <c r="I266" s="109"/>
      <c r="J266" s="109"/>
      <c r="K266" s="109"/>
      <c r="L266" s="109"/>
      <c r="M266" s="109"/>
      <c r="N266" s="109"/>
      <c r="O266" s="109"/>
      <c r="P266" s="109"/>
      <c r="Q266" s="109"/>
      <c r="R266" s="109"/>
      <c r="S266" s="109"/>
      <c r="T266" s="109"/>
      <c r="U266" s="150"/>
      <c r="V266" s="109"/>
      <c r="W266" s="109"/>
      <c r="X266" s="109"/>
    </row>
    <row r="267" spans="1:24" s="2" customFormat="1" hidden="1" x14ac:dyDescent="0.25">
      <c r="A267" s="150"/>
      <c r="B267" s="109"/>
      <c r="C267" s="109"/>
      <c r="D267" s="109"/>
      <c r="E267" s="109"/>
      <c r="F267" s="109"/>
      <c r="G267" s="109"/>
      <c r="H267" s="109"/>
      <c r="I267" s="109"/>
      <c r="J267" s="109"/>
      <c r="K267" s="109"/>
      <c r="L267" s="109"/>
      <c r="M267" s="109"/>
      <c r="N267" s="109"/>
      <c r="O267" s="109"/>
      <c r="P267" s="109"/>
      <c r="Q267" s="109"/>
      <c r="R267" s="109"/>
      <c r="S267" s="109"/>
      <c r="T267" s="109"/>
      <c r="U267" s="150"/>
      <c r="V267" s="109"/>
      <c r="W267" s="109"/>
      <c r="X267" s="109"/>
    </row>
    <row r="268" spans="1:24" s="2" customFormat="1" hidden="1" x14ac:dyDescent="0.25">
      <c r="A268" s="150"/>
      <c r="B268" s="109"/>
      <c r="C268" s="109"/>
      <c r="D268" s="109"/>
      <c r="E268" s="109"/>
      <c r="F268" s="109"/>
      <c r="G268" s="109"/>
      <c r="H268" s="109"/>
      <c r="I268" s="109"/>
      <c r="J268" s="109"/>
      <c r="K268" s="109"/>
      <c r="L268" s="109"/>
      <c r="M268" s="109"/>
      <c r="N268" s="109"/>
      <c r="O268" s="109"/>
      <c r="P268" s="109"/>
      <c r="Q268" s="109"/>
      <c r="R268" s="109"/>
      <c r="S268" s="109"/>
      <c r="T268" s="109"/>
      <c r="U268" s="150"/>
      <c r="V268" s="109"/>
      <c r="W268" s="109"/>
      <c r="X268" s="109"/>
    </row>
    <row r="269" spans="1:24" s="2" customFormat="1" hidden="1" x14ac:dyDescent="0.25">
      <c r="A269" s="150"/>
      <c r="B269" s="109"/>
      <c r="C269" s="109"/>
      <c r="D269" s="109"/>
      <c r="E269" s="109"/>
      <c r="F269" s="109"/>
      <c r="G269" s="109"/>
      <c r="H269" s="109"/>
      <c r="I269" s="109"/>
      <c r="J269" s="109"/>
      <c r="K269" s="109"/>
      <c r="L269" s="109"/>
      <c r="M269" s="109"/>
      <c r="N269" s="109"/>
      <c r="O269" s="109"/>
      <c r="P269" s="109"/>
      <c r="Q269" s="109"/>
      <c r="R269" s="109"/>
      <c r="S269" s="109"/>
      <c r="T269" s="109"/>
      <c r="U269" s="150"/>
      <c r="V269" s="109"/>
      <c r="W269" s="109"/>
      <c r="X269" s="109"/>
    </row>
    <row r="270" spans="1:24" s="2" customFormat="1" hidden="1" x14ac:dyDescent="0.25">
      <c r="A270" s="150"/>
      <c r="B270" s="109"/>
      <c r="C270" s="109"/>
      <c r="D270" s="109"/>
      <c r="E270" s="109"/>
      <c r="F270" s="109"/>
      <c r="G270" s="109"/>
      <c r="H270" s="109"/>
      <c r="I270" s="109"/>
      <c r="J270" s="109"/>
      <c r="K270" s="109"/>
      <c r="L270" s="109"/>
      <c r="M270" s="109"/>
      <c r="N270" s="109"/>
      <c r="O270" s="109"/>
      <c r="P270" s="109"/>
      <c r="Q270" s="109"/>
      <c r="R270" s="109"/>
      <c r="S270" s="109"/>
      <c r="T270" s="109"/>
      <c r="U270" s="150"/>
      <c r="V270" s="109"/>
      <c r="W270" s="109"/>
      <c r="X270" s="109"/>
    </row>
    <row r="271" spans="1:24" s="2" customFormat="1" hidden="1" x14ac:dyDescent="0.25">
      <c r="A271" s="150"/>
      <c r="B271" s="109"/>
      <c r="C271" s="109"/>
      <c r="D271" s="109"/>
      <c r="E271" s="109"/>
      <c r="F271" s="109"/>
      <c r="G271" s="109"/>
      <c r="H271" s="109"/>
      <c r="I271" s="109"/>
      <c r="J271" s="109"/>
      <c r="K271" s="109"/>
      <c r="L271" s="109"/>
      <c r="M271" s="109"/>
      <c r="N271" s="109"/>
      <c r="O271" s="109"/>
      <c r="P271" s="109"/>
      <c r="Q271" s="109"/>
      <c r="R271" s="109"/>
      <c r="S271" s="109"/>
      <c r="T271" s="109"/>
      <c r="U271" s="150"/>
      <c r="V271" s="109"/>
      <c r="W271" s="109"/>
      <c r="X271" s="109"/>
    </row>
    <row r="272" spans="1:24" s="2" customFormat="1" hidden="1" x14ac:dyDescent="0.25">
      <c r="A272" s="150"/>
      <c r="B272" s="109"/>
      <c r="C272" s="109"/>
      <c r="D272" s="109"/>
      <c r="E272" s="109"/>
      <c r="F272" s="109"/>
      <c r="G272" s="109"/>
      <c r="H272" s="109"/>
      <c r="I272" s="109"/>
      <c r="J272" s="109"/>
      <c r="K272" s="109"/>
      <c r="L272" s="109"/>
      <c r="M272" s="109"/>
      <c r="N272" s="109"/>
      <c r="O272" s="109"/>
      <c r="P272" s="109"/>
      <c r="Q272" s="109"/>
      <c r="R272" s="109"/>
      <c r="S272" s="109"/>
      <c r="T272" s="109"/>
      <c r="U272" s="150"/>
      <c r="V272" s="109"/>
      <c r="W272" s="109"/>
      <c r="X272" s="109"/>
    </row>
    <row r="273" spans="1:24" hidden="1" x14ac:dyDescent="0.25">
      <c r="A273" s="150"/>
      <c r="B273" s="109"/>
      <c r="C273" s="109"/>
      <c r="D273" s="109"/>
      <c r="E273" s="109"/>
      <c r="F273" s="109"/>
      <c r="G273" s="109"/>
      <c r="H273" s="109"/>
      <c r="I273" s="109"/>
      <c r="J273" s="109"/>
      <c r="K273" s="109"/>
      <c r="L273" s="109"/>
      <c r="M273" s="109"/>
      <c r="N273" s="109"/>
      <c r="O273" s="109"/>
      <c r="P273" s="109"/>
      <c r="Q273" s="109"/>
      <c r="R273" s="109"/>
      <c r="S273" s="109"/>
      <c r="T273" s="109"/>
      <c r="U273" s="150"/>
      <c r="V273" s="109"/>
      <c r="W273" s="109"/>
      <c r="X273" s="109"/>
    </row>
    <row r="274" spans="1:24" hidden="1" x14ac:dyDescent="0.25">
      <c r="A274" s="150"/>
      <c r="B274" s="109"/>
      <c r="C274" s="109"/>
      <c r="D274" s="109"/>
      <c r="E274" s="109"/>
      <c r="F274" s="109"/>
      <c r="G274" s="109"/>
      <c r="H274" s="109"/>
      <c r="I274" s="109"/>
      <c r="J274" s="109"/>
      <c r="K274" s="109"/>
      <c r="L274" s="109"/>
      <c r="M274" s="109"/>
      <c r="N274" s="109"/>
      <c r="O274" s="109"/>
      <c r="P274" s="109"/>
      <c r="Q274" s="109"/>
      <c r="R274" s="109"/>
      <c r="S274" s="109"/>
      <c r="T274" s="109"/>
      <c r="U274" s="150"/>
      <c r="V274" s="109"/>
      <c r="W274" s="109"/>
      <c r="X274" s="109"/>
    </row>
    <row r="275" spans="1:24" hidden="1" x14ac:dyDescent="0.25">
      <c r="A275" s="150"/>
      <c r="B275" s="109"/>
      <c r="C275" s="109"/>
      <c r="D275" s="109"/>
      <c r="E275" s="109"/>
      <c r="F275" s="109"/>
      <c r="G275" s="109"/>
      <c r="H275" s="109"/>
      <c r="I275" s="109"/>
      <c r="J275" s="109"/>
      <c r="K275" s="109"/>
      <c r="L275" s="109"/>
      <c r="M275" s="109"/>
      <c r="N275" s="109"/>
      <c r="O275" s="109"/>
      <c r="P275" s="109"/>
      <c r="Q275" s="109"/>
      <c r="R275" s="109"/>
      <c r="S275" s="109"/>
      <c r="T275" s="109"/>
      <c r="U275" s="150"/>
      <c r="V275" s="109"/>
      <c r="W275" s="109"/>
      <c r="X275" s="109"/>
    </row>
    <row r="276" spans="1:24" hidden="1" x14ac:dyDescent="0.25">
      <c r="A276" s="150"/>
      <c r="B276" s="109"/>
      <c r="C276" s="109"/>
      <c r="D276" s="109"/>
      <c r="E276" s="109"/>
      <c r="F276" s="109"/>
      <c r="G276" s="109"/>
      <c r="H276" s="109"/>
      <c r="I276" s="109"/>
      <c r="J276" s="109"/>
      <c r="K276" s="109"/>
      <c r="L276" s="109"/>
      <c r="M276" s="109"/>
      <c r="N276" s="109"/>
      <c r="O276" s="109"/>
      <c r="P276" s="109"/>
      <c r="Q276" s="109"/>
      <c r="R276" s="109"/>
      <c r="S276" s="109"/>
      <c r="T276" s="109"/>
      <c r="U276" s="150"/>
      <c r="V276" s="109"/>
      <c r="W276" s="109"/>
      <c r="X276" s="109"/>
    </row>
    <row r="277" spans="1:24" hidden="1" x14ac:dyDescent="0.25">
      <c r="A277" s="150"/>
      <c r="B277" s="109"/>
      <c r="C277" s="109"/>
      <c r="D277" s="109"/>
      <c r="E277" s="109"/>
      <c r="F277" s="109"/>
      <c r="G277" s="109"/>
      <c r="H277" s="109"/>
      <c r="I277" s="109"/>
      <c r="J277" s="109"/>
      <c r="K277" s="109"/>
      <c r="L277" s="109"/>
      <c r="M277" s="109"/>
      <c r="N277" s="109"/>
      <c r="O277" s="109"/>
      <c r="P277" s="109"/>
      <c r="Q277" s="109"/>
      <c r="R277" s="109"/>
      <c r="S277" s="109"/>
      <c r="T277" s="109"/>
      <c r="U277" s="150"/>
      <c r="V277" s="109"/>
      <c r="W277" s="109"/>
      <c r="X277" s="109"/>
    </row>
    <row r="278" spans="1:24" hidden="1" x14ac:dyDescent="0.25">
      <c r="A278" s="150"/>
      <c r="B278" s="109"/>
      <c r="C278" s="109"/>
      <c r="D278" s="109"/>
      <c r="E278" s="109"/>
      <c r="F278" s="109"/>
      <c r="G278" s="109"/>
      <c r="H278" s="109"/>
      <c r="I278" s="109"/>
      <c r="J278" s="109"/>
      <c r="K278" s="109"/>
      <c r="L278" s="109"/>
      <c r="M278" s="109"/>
      <c r="N278" s="109"/>
      <c r="O278" s="109"/>
      <c r="P278" s="109"/>
      <c r="Q278" s="109"/>
      <c r="R278" s="109"/>
      <c r="S278" s="109"/>
      <c r="T278" s="109"/>
      <c r="U278" s="150"/>
      <c r="V278" s="109"/>
      <c r="W278" s="109"/>
      <c r="X278" s="109"/>
    </row>
    <row r="279" spans="1:24" hidden="1" x14ac:dyDescent="0.25">
      <c r="A279" s="150"/>
      <c r="B279" s="109"/>
      <c r="C279" s="109"/>
      <c r="D279" s="109"/>
      <c r="E279" s="109"/>
      <c r="F279" s="109"/>
      <c r="G279" s="109"/>
      <c r="H279" s="109"/>
      <c r="I279" s="109"/>
      <c r="J279" s="109"/>
      <c r="K279" s="109"/>
      <c r="L279" s="109"/>
      <c r="M279" s="109"/>
      <c r="N279" s="109"/>
      <c r="O279" s="109"/>
      <c r="P279" s="109"/>
      <c r="Q279" s="109"/>
      <c r="R279" s="109"/>
      <c r="S279" s="109"/>
      <c r="T279" s="109"/>
      <c r="U279" s="150"/>
      <c r="V279" s="109"/>
      <c r="W279" s="109"/>
      <c r="X279" s="109"/>
    </row>
    <row r="280" spans="1:24" hidden="1" x14ac:dyDescent="0.25">
      <c r="F280" s="110"/>
      <c r="U280" s="150"/>
      <c r="V280" s="109"/>
    </row>
    <row r="281" spans="1:24" hidden="1" x14ac:dyDescent="0.25">
      <c r="F281" s="110"/>
      <c r="U281" s="150"/>
      <c r="V281" s="109"/>
    </row>
    <row r="282" spans="1:24" hidden="1" x14ac:dyDescent="0.25">
      <c r="F282" s="111"/>
      <c r="U282" s="150"/>
      <c r="V282" s="109"/>
    </row>
    <row r="283" spans="1:24" hidden="1" x14ac:dyDescent="0.25">
      <c r="U283" s="150"/>
      <c r="V283" s="109"/>
    </row>
    <row r="284" spans="1:24" hidden="1" x14ac:dyDescent="0.25">
      <c r="U284" s="150"/>
      <c r="V284" s="109"/>
    </row>
    <row r="285" spans="1:24" hidden="1" x14ac:dyDescent="0.25">
      <c r="U285" s="150"/>
      <c r="V285" s="109"/>
    </row>
    <row r="286" spans="1:24" hidden="1" x14ac:dyDescent="0.25">
      <c r="U286" s="150"/>
      <c r="V286" s="109"/>
    </row>
    <row r="287" spans="1:24" ht="18.75" hidden="1" x14ac:dyDescent="0.3">
      <c r="E287" s="112"/>
      <c r="U287" s="150"/>
      <c r="V287" s="109"/>
    </row>
    <row r="288" spans="1:24" hidden="1" x14ac:dyDescent="0.25">
      <c r="U288" s="150"/>
      <c r="V288" s="109"/>
    </row>
    <row r="289" spans="2:22" ht="18.75" hidden="1" x14ac:dyDescent="0.25">
      <c r="B289" s="113"/>
      <c r="C289" s="113"/>
      <c r="D289" s="113"/>
      <c r="E289" s="113"/>
      <c r="F289" s="113"/>
      <c r="G289" s="113"/>
      <c r="H289" s="113"/>
      <c r="I289" s="113"/>
      <c r="J289" s="113"/>
      <c r="K289" s="113"/>
      <c r="L289" s="113"/>
      <c r="M289" s="113"/>
      <c r="N289" s="113"/>
      <c r="O289" s="113"/>
      <c r="P289" s="113"/>
      <c r="Q289" s="113"/>
      <c r="R289" s="113"/>
      <c r="S289" s="113"/>
      <c r="T289" s="113"/>
      <c r="U289" s="150"/>
      <c r="V289" s="109"/>
    </row>
    <row r="290" spans="2:22" hidden="1" x14ac:dyDescent="0.25">
      <c r="U290" s="150"/>
      <c r="V290" s="109"/>
    </row>
    <row r="291" spans="2:22" hidden="1" x14ac:dyDescent="0.25">
      <c r="U291" s="150"/>
      <c r="V291" s="109"/>
    </row>
    <row r="292" spans="2:22" ht="30" hidden="1" customHeight="1" x14ac:dyDescent="0.25">
      <c r="F292" s="114"/>
      <c r="G292" s="115"/>
      <c r="H292" s="115"/>
      <c r="I292" s="115"/>
      <c r="J292" s="115"/>
      <c r="K292" s="115"/>
      <c r="L292" s="115"/>
      <c r="M292" s="115"/>
      <c r="N292" s="115"/>
      <c r="O292" s="115"/>
      <c r="P292" s="115"/>
      <c r="Q292" s="115"/>
      <c r="R292" s="115"/>
      <c r="S292" s="115"/>
      <c r="U292" s="150"/>
      <c r="V292" s="109"/>
    </row>
    <row r="293" spans="2:22" ht="60" hidden="1" customHeight="1" x14ac:dyDescent="0.25">
      <c r="F293" s="116"/>
      <c r="G293" s="114"/>
      <c r="H293" s="117"/>
      <c r="I293" s="114"/>
      <c r="J293" s="117"/>
      <c r="K293" s="114"/>
      <c r="L293" s="117"/>
      <c r="M293" s="114"/>
      <c r="N293" s="114"/>
      <c r="O293" s="117"/>
      <c r="P293" s="117"/>
      <c r="Q293" s="114"/>
      <c r="R293" s="117"/>
      <c r="S293" s="117"/>
      <c r="U293" s="150"/>
      <c r="V293" s="109"/>
    </row>
    <row r="294" spans="2:22" ht="60" hidden="1" customHeight="1" x14ac:dyDescent="0.25">
      <c r="F294" s="116"/>
      <c r="G294" s="114"/>
      <c r="H294" s="117"/>
      <c r="I294" s="114"/>
      <c r="J294" s="117"/>
      <c r="K294" s="114"/>
      <c r="L294" s="117"/>
      <c r="M294" s="114"/>
      <c r="N294" s="114"/>
      <c r="O294" s="117"/>
      <c r="P294" s="117"/>
      <c r="Q294" s="114"/>
      <c r="R294" s="117"/>
      <c r="S294" s="117"/>
      <c r="U294" s="150"/>
      <c r="V294" s="109"/>
    </row>
    <row r="295" spans="2:22" ht="60" hidden="1" customHeight="1" x14ac:dyDescent="0.25">
      <c r="F295" s="116"/>
      <c r="G295" s="114"/>
      <c r="H295" s="117"/>
      <c r="I295" s="114"/>
      <c r="J295" s="117"/>
      <c r="K295" s="114"/>
      <c r="L295" s="117"/>
      <c r="M295" s="114"/>
      <c r="N295" s="114"/>
      <c r="O295" s="117"/>
      <c r="P295" s="117"/>
      <c r="Q295" s="114"/>
      <c r="R295" s="117"/>
      <c r="S295" s="117"/>
      <c r="U295" s="150"/>
      <c r="V295" s="109"/>
    </row>
    <row r="296" spans="2:22" hidden="1" x14ac:dyDescent="0.25">
      <c r="U296" s="150"/>
      <c r="V296" s="109"/>
    </row>
    <row r="297" spans="2:22" hidden="1" x14ac:dyDescent="0.25">
      <c r="U297" s="150"/>
      <c r="V297" s="109"/>
    </row>
    <row r="298" spans="2:22" hidden="1" x14ac:dyDescent="0.25">
      <c r="U298" s="150"/>
      <c r="V298" s="109"/>
    </row>
    <row r="304" spans="2:22" x14ac:dyDescent="0.25"/>
    <row r="328" spans="1:21" hidden="1" x14ac:dyDescent="0.25">
      <c r="B328" s="5"/>
      <c r="C328" s="5"/>
      <c r="T328" s="118"/>
    </row>
    <row r="329" spans="1:21" ht="15.75" hidden="1" thickBot="1" x14ac:dyDescent="0.3">
      <c r="B329" s="45"/>
      <c r="C329" s="46"/>
      <c r="D329" s="11"/>
      <c r="E329" s="11"/>
      <c r="F329" s="11"/>
      <c r="G329" s="11"/>
      <c r="H329" s="11"/>
      <c r="I329" s="11"/>
      <c r="J329" s="11"/>
      <c r="K329" s="11"/>
      <c r="L329" s="11"/>
      <c r="M329" s="11"/>
      <c r="N329" s="11"/>
      <c r="O329" s="11"/>
      <c r="P329" s="11"/>
      <c r="Q329" s="11"/>
      <c r="R329" s="11"/>
      <c r="S329" s="11"/>
      <c r="T329" s="47"/>
    </row>
    <row r="330" spans="1:21" s="119" customFormat="1" hidden="1" x14ac:dyDescent="0.25">
      <c r="A330" s="151"/>
      <c r="U330" s="151"/>
    </row>
    <row r="331" spans="1:21" s="119" customFormat="1" hidden="1" x14ac:dyDescent="0.25">
      <c r="A331" s="151"/>
      <c r="U331" s="151"/>
    </row>
    <row r="332" spans="1:21" s="119" customFormat="1" hidden="1" x14ac:dyDescent="0.25">
      <c r="A332" s="151"/>
      <c r="U332" s="151"/>
    </row>
    <row r="333" spans="1:21" s="119" customFormat="1" hidden="1" x14ac:dyDescent="0.25">
      <c r="A333" s="151"/>
      <c r="U333" s="151"/>
    </row>
    <row r="334" spans="1:21" s="119" customFormat="1" hidden="1" x14ac:dyDescent="0.25">
      <c r="A334" s="151"/>
      <c r="U334" s="151"/>
    </row>
    <row r="335" spans="1:21" s="119" customFormat="1" hidden="1" x14ac:dyDescent="0.25">
      <c r="A335" s="151"/>
      <c r="U335" s="151"/>
    </row>
    <row r="336" spans="1:21" s="119" customFormat="1" hidden="1" x14ac:dyDescent="0.25">
      <c r="A336" s="151"/>
      <c r="U336" s="151"/>
    </row>
    <row r="337" spans="1:21" s="119" customFormat="1" hidden="1" x14ac:dyDescent="0.25">
      <c r="A337" s="151"/>
      <c r="U337" s="151"/>
    </row>
    <row r="338" spans="1:21" s="119" customFormat="1" hidden="1" x14ac:dyDescent="0.25">
      <c r="A338" s="151"/>
      <c r="U338" s="151"/>
    </row>
    <row r="339" spans="1:21" s="119" customFormat="1" hidden="1" x14ac:dyDescent="0.25">
      <c r="A339" s="151"/>
      <c r="U339" s="151"/>
    </row>
    <row r="340" spans="1:21" s="119" customFormat="1" hidden="1" x14ac:dyDescent="0.25">
      <c r="A340" s="151"/>
      <c r="U340" s="151"/>
    </row>
    <row r="341" spans="1:21" s="119" customFormat="1" hidden="1" x14ac:dyDescent="0.25">
      <c r="A341" s="151"/>
      <c r="U341" s="151"/>
    </row>
    <row r="342" spans="1:21" x14ac:dyDescent="0.25"/>
  </sheetData>
  <sortState xmlns:xlrd2="http://schemas.microsoft.com/office/spreadsheetml/2017/richdata2" ref="F144:H159">
    <sortCondition descending="1" ref="H144:H159"/>
  </sortState>
  <mergeCells count="6">
    <mergeCell ref="I219:L219"/>
    <mergeCell ref="B2:T2"/>
    <mergeCell ref="I135:J136"/>
    <mergeCell ref="M135:N136"/>
    <mergeCell ref="H78:H80"/>
    <mergeCell ref="B4:D4"/>
  </mergeCells>
  <phoneticPr fontId="50"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9"/>
  <dimension ref="A1:AC241"/>
  <sheetViews>
    <sheetView zoomScale="80" zoomScaleNormal="80" workbookViewId="0">
      <selection activeCell="E8" sqref="E8:E52"/>
    </sheetView>
  </sheetViews>
  <sheetFormatPr defaultColWidth="0" defaultRowHeight="15" zeroHeight="1" x14ac:dyDescent="0.25"/>
  <cols>
    <col min="1" max="1" width="10.42578125" style="142" customWidth="1"/>
    <col min="2" max="2" width="20.140625" style="142" customWidth="1"/>
    <col min="3" max="3" width="51.5703125" style="142" customWidth="1"/>
    <col min="4" max="4" width="16.5703125" style="142" customWidth="1"/>
    <col min="5" max="5" width="15.85546875" style="142" customWidth="1"/>
    <col min="6" max="24" width="9.140625" style="142" customWidth="1"/>
    <col min="25" max="26" width="9.140625" style="19" hidden="1" customWidth="1"/>
    <col min="27" max="27" width="17.28515625" style="19" hidden="1" customWidth="1"/>
    <col min="28" max="29" width="16.7109375" style="19" hidden="1" customWidth="1"/>
    <col min="30" max="16384" width="9.140625" style="19" hidden="1"/>
  </cols>
  <sheetData>
    <row r="1" spans="1:24" s="142" customFormat="1" ht="15.75" thickBot="1" x14ac:dyDescent="0.3">
      <c r="C1" s="172"/>
      <c r="D1" s="173"/>
      <c r="E1" s="172"/>
      <c r="F1" s="172"/>
      <c r="G1" s="172"/>
      <c r="H1" s="172"/>
      <c r="I1" s="172"/>
      <c r="J1" s="172"/>
      <c r="K1" s="172"/>
      <c r="L1" s="172"/>
      <c r="M1" s="172"/>
      <c r="N1" s="172"/>
      <c r="O1" s="172"/>
      <c r="P1" s="172"/>
      <c r="Q1" s="172"/>
      <c r="R1" s="172"/>
    </row>
    <row r="2" spans="1:24" s="2" customFormat="1" ht="40.5" customHeight="1" x14ac:dyDescent="0.25">
      <c r="A2" s="142"/>
      <c r="B2" s="293" t="s">
        <v>172</v>
      </c>
      <c r="C2" s="294"/>
      <c r="D2" s="294"/>
      <c r="E2" s="294"/>
      <c r="F2" s="294"/>
      <c r="G2" s="294"/>
      <c r="H2" s="294"/>
      <c r="I2" s="294"/>
      <c r="J2" s="294"/>
      <c r="K2" s="294"/>
      <c r="L2" s="294"/>
      <c r="M2" s="294"/>
      <c r="N2" s="294"/>
      <c r="O2" s="294"/>
      <c r="P2" s="294"/>
      <c r="Q2" s="294"/>
      <c r="R2" s="294"/>
      <c r="S2" s="294"/>
      <c r="T2" s="294"/>
      <c r="U2" s="294"/>
      <c r="V2" s="294"/>
      <c r="W2" s="295"/>
      <c r="X2" s="142"/>
    </row>
    <row r="3" spans="1:24" s="2" customFormat="1" ht="19.5" thickBot="1" x14ac:dyDescent="0.3">
      <c r="A3" s="142"/>
      <c r="B3" s="296" t="s">
        <v>173</v>
      </c>
      <c r="C3" s="297"/>
      <c r="D3" s="297"/>
      <c r="E3" s="297"/>
      <c r="F3" s="297"/>
      <c r="G3" s="297"/>
      <c r="H3" s="297"/>
      <c r="I3" s="297"/>
      <c r="J3" s="297"/>
      <c r="K3" s="297"/>
      <c r="L3" s="297"/>
      <c r="M3" s="297"/>
      <c r="N3" s="297"/>
      <c r="O3" s="297"/>
      <c r="P3" s="297"/>
      <c r="Q3" s="297"/>
      <c r="R3" s="297"/>
      <c r="S3" s="297"/>
      <c r="T3" s="297"/>
      <c r="U3" s="297"/>
      <c r="V3" s="297"/>
      <c r="W3" s="298"/>
      <c r="X3" s="142"/>
    </row>
    <row r="4" spans="1:24" s="2" customFormat="1" ht="19.5" thickBot="1" x14ac:dyDescent="0.35">
      <c r="A4" s="142"/>
      <c r="B4" s="90"/>
      <c r="C4" s="7"/>
      <c r="D4" s="1"/>
      <c r="E4" s="13"/>
      <c r="F4" s="6"/>
      <c r="G4" s="6"/>
      <c r="H4" s="1"/>
      <c r="I4" s="1"/>
      <c r="J4" s="1"/>
      <c r="K4" s="1"/>
      <c r="L4" s="1"/>
      <c r="M4" s="1"/>
      <c r="N4" s="1"/>
      <c r="O4" s="1"/>
      <c r="P4" s="1"/>
      <c r="Q4" s="1"/>
      <c r="R4" s="87" t="s">
        <v>110</v>
      </c>
      <c r="S4" s="88"/>
      <c r="T4" s="89"/>
      <c r="U4" s="87"/>
      <c r="V4" s="88"/>
      <c r="W4" s="89"/>
      <c r="X4" s="142"/>
    </row>
    <row r="5" spans="1:24" s="2" customFormat="1" x14ac:dyDescent="0.25">
      <c r="A5" s="142"/>
      <c r="B5" s="8"/>
      <c r="C5" s="1"/>
      <c r="D5" s="13"/>
      <c r="E5" s="13"/>
      <c r="F5" s="1"/>
      <c r="G5" s="1"/>
      <c r="H5" s="1"/>
      <c r="I5" s="1"/>
      <c r="J5" s="1"/>
      <c r="K5" s="1"/>
      <c r="L5" s="1"/>
      <c r="M5" s="1"/>
      <c r="N5" s="1"/>
      <c r="O5" s="1"/>
      <c r="P5" s="1"/>
      <c r="Q5" s="1"/>
      <c r="R5" s="1"/>
      <c r="S5" s="1"/>
      <c r="T5" s="1"/>
      <c r="U5" s="1"/>
      <c r="V5" s="1"/>
      <c r="W5" s="9"/>
      <c r="X5" s="142"/>
    </row>
    <row r="6" spans="1:24" s="2" customFormat="1" x14ac:dyDescent="0.25">
      <c r="A6" s="142"/>
      <c r="B6" s="8"/>
      <c r="C6" s="1"/>
      <c r="D6" s="13"/>
      <c r="E6" s="1"/>
      <c r="F6" s="1"/>
      <c r="G6" s="1"/>
      <c r="H6" s="1"/>
      <c r="I6" s="1"/>
      <c r="J6" s="1"/>
      <c r="K6" s="1"/>
      <c r="L6" s="1"/>
      <c r="M6" s="1"/>
      <c r="N6" s="1"/>
      <c r="O6" s="1"/>
      <c r="P6" s="1"/>
      <c r="Q6" s="1"/>
      <c r="R6" s="1"/>
      <c r="S6" s="1"/>
      <c r="T6" s="1"/>
      <c r="U6" s="1"/>
      <c r="V6" s="1"/>
      <c r="W6" s="9"/>
      <c r="X6" s="142"/>
    </row>
    <row r="7" spans="1:24" s="2" customFormat="1" ht="59.25" thickBot="1" x14ac:dyDescent="0.3">
      <c r="A7" s="142"/>
      <c r="B7" s="8"/>
      <c r="C7" s="196" t="s">
        <v>174</v>
      </c>
      <c r="D7" s="196" t="s">
        <v>175</v>
      </c>
      <c r="E7" s="196" t="s">
        <v>176</v>
      </c>
      <c r="F7" s="1"/>
      <c r="G7" s="1"/>
      <c r="H7" s="1"/>
      <c r="I7" s="1"/>
      <c r="J7" s="1"/>
      <c r="K7" s="1"/>
      <c r="L7" s="1"/>
      <c r="M7" s="1"/>
      <c r="N7" s="1"/>
      <c r="O7" s="1"/>
      <c r="P7" s="1"/>
      <c r="Q7" s="1"/>
      <c r="R7" s="1"/>
      <c r="S7" s="1"/>
      <c r="T7" s="1"/>
      <c r="U7" s="1"/>
      <c r="V7" s="1"/>
      <c r="W7" s="9"/>
      <c r="X7" s="142"/>
    </row>
    <row r="8" spans="1:24" s="2" customFormat="1" ht="20.25" thickTop="1" thickBot="1" x14ac:dyDescent="0.35">
      <c r="A8" s="142"/>
      <c r="B8" s="8"/>
      <c r="C8" s="199">
        <v>1</v>
      </c>
      <c r="D8" s="202">
        <v>1</v>
      </c>
      <c r="E8" s="200">
        <v>1</v>
      </c>
      <c r="F8" s="1"/>
      <c r="G8" s="1"/>
      <c r="H8" s="1"/>
      <c r="I8" s="1"/>
      <c r="J8" s="1"/>
      <c r="K8" s="1"/>
      <c r="L8" s="1"/>
      <c r="M8" s="1"/>
      <c r="N8" s="1"/>
      <c r="O8" s="1"/>
      <c r="P8" s="1"/>
      <c r="Q8" s="1"/>
      <c r="R8" s="1"/>
      <c r="S8" s="1"/>
      <c r="T8" s="1"/>
      <c r="U8" s="1"/>
      <c r="V8" s="1"/>
      <c r="W8" s="9"/>
      <c r="X8" s="142"/>
    </row>
    <row r="9" spans="1:24" s="2" customFormat="1" ht="20.25" thickTop="1" thickBot="1" x14ac:dyDescent="0.35">
      <c r="A9" s="142"/>
      <c r="B9" s="8"/>
      <c r="C9" s="201">
        <v>2</v>
      </c>
      <c r="D9" s="202">
        <v>1</v>
      </c>
      <c r="E9" s="200">
        <v>1</v>
      </c>
      <c r="F9" s="1"/>
      <c r="G9" s="1"/>
      <c r="H9" s="1"/>
      <c r="I9" s="1"/>
      <c r="J9" s="1">
        <f>'Deweloperzy zestawienie '!$C8</f>
        <v>1</v>
      </c>
      <c r="K9" s="1">
        <f>'Deweloperzy zestawienie '!$D8</f>
        <v>1</v>
      </c>
      <c r="L9" s="1"/>
      <c r="M9" s="1"/>
      <c r="N9" s="1"/>
      <c r="O9" s="1"/>
      <c r="P9" s="1"/>
      <c r="Q9" s="1"/>
      <c r="R9" s="1"/>
      <c r="S9" s="1"/>
      <c r="T9" s="1"/>
      <c r="U9" s="1"/>
      <c r="V9" s="1"/>
      <c r="W9" s="9"/>
      <c r="X9" s="142"/>
    </row>
    <row r="10" spans="1:24" s="2" customFormat="1" ht="20.25" thickTop="1" thickBot="1" x14ac:dyDescent="0.35">
      <c r="A10" s="142"/>
      <c r="B10" s="8"/>
      <c r="C10" s="199">
        <v>3</v>
      </c>
      <c r="D10" s="202">
        <v>1</v>
      </c>
      <c r="E10" s="200">
        <v>1</v>
      </c>
      <c r="F10" s="1"/>
      <c r="G10" s="1"/>
      <c r="H10" s="1"/>
      <c r="I10" s="1"/>
      <c r="J10" s="1">
        <f>'Deweloperzy zestawienie '!$C9</f>
        <v>2</v>
      </c>
      <c r="K10" s="1">
        <f>'Deweloperzy zestawienie '!$D9</f>
        <v>1</v>
      </c>
      <c r="L10" s="1"/>
      <c r="M10" s="1"/>
      <c r="N10" s="1"/>
      <c r="O10" s="1"/>
      <c r="P10" s="1"/>
      <c r="Q10" s="1"/>
      <c r="R10" s="1"/>
      <c r="S10" s="1"/>
      <c r="T10" s="1"/>
      <c r="U10" s="1"/>
      <c r="V10" s="1"/>
      <c r="W10" s="9"/>
      <c r="X10" s="142"/>
    </row>
    <row r="11" spans="1:24" s="2" customFormat="1" ht="20.25" thickTop="1" thickBot="1" x14ac:dyDescent="0.35">
      <c r="A11" s="142"/>
      <c r="B11" s="8"/>
      <c r="C11" s="201">
        <v>4</v>
      </c>
      <c r="D11" s="202">
        <v>1</v>
      </c>
      <c r="E11" s="200">
        <v>1</v>
      </c>
      <c r="F11" s="1"/>
      <c r="G11" s="1"/>
      <c r="H11" s="1"/>
      <c r="I11" s="1"/>
      <c r="J11" s="1">
        <f>'Deweloperzy zestawienie '!$C10</f>
        <v>3</v>
      </c>
      <c r="K11" s="1">
        <f>'Deweloperzy zestawienie '!$D10</f>
        <v>1</v>
      </c>
      <c r="L11" s="1"/>
      <c r="M11" s="1"/>
      <c r="N11" s="1"/>
      <c r="O11" s="1"/>
      <c r="P11" s="1"/>
      <c r="Q11" s="1"/>
      <c r="R11" s="1"/>
      <c r="S11" s="1"/>
      <c r="T11" s="1"/>
      <c r="U11" s="1"/>
      <c r="V11" s="1"/>
      <c r="W11" s="9"/>
      <c r="X11" s="142"/>
    </row>
    <row r="12" spans="1:24" s="2" customFormat="1" ht="20.25" thickTop="1" thickBot="1" x14ac:dyDescent="0.35">
      <c r="A12" s="142"/>
      <c r="B12" s="8"/>
      <c r="C12" s="199">
        <v>5</v>
      </c>
      <c r="D12" s="202">
        <v>1</v>
      </c>
      <c r="E12" s="200">
        <v>1</v>
      </c>
      <c r="F12" s="1"/>
      <c r="G12" s="1"/>
      <c r="H12" s="1"/>
      <c r="I12" s="1"/>
      <c r="J12" s="1">
        <f>'Deweloperzy zestawienie '!$C11</f>
        <v>4</v>
      </c>
      <c r="K12" s="1">
        <f>'Deweloperzy zestawienie '!$D11</f>
        <v>1</v>
      </c>
      <c r="L12" s="1"/>
      <c r="M12" s="1"/>
      <c r="N12" s="1"/>
      <c r="O12" s="1"/>
      <c r="P12" s="1"/>
      <c r="Q12" s="1"/>
      <c r="R12" s="1"/>
      <c r="S12" s="1"/>
      <c r="T12" s="1"/>
      <c r="U12" s="1"/>
      <c r="V12" s="1"/>
      <c r="W12" s="9"/>
      <c r="X12" s="142"/>
    </row>
    <row r="13" spans="1:24" s="2" customFormat="1" ht="20.25" thickTop="1" thickBot="1" x14ac:dyDescent="0.35">
      <c r="A13" s="142"/>
      <c r="B13" s="8"/>
      <c r="C13" s="201">
        <v>6</v>
      </c>
      <c r="D13" s="202">
        <v>1</v>
      </c>
      <c r="E13" s="200">
        <v>1</v>
      </c>
      <c r="F13" s="1"/>
      <c r="G13" s="1"/>
      <c r="H13" s="1"/>
      <c r="I13" s="1"/>
      <c r="J13" s="1">
        <f>'Deweloperzy zestawienie '!$C12</f>
        <v>5</v>
      </c>
      <c r="K13" s="1">
        <f>'Deweloperzy zestawienie '!$D12</f>
        <v>1</v>
      </c>
      <c r="L13" s="1"/>
      <c r="M13" s="1"/>
      <c r="N13" s="1"/>
      <c r="O13" s="1"/>
      <c r="P13" s="1"/>
      <c r="Q13" s="1"/>
      <c r="R13" s="1"/>
      <c r="S13" s="1"/>
      <c r="T13" s="1"/>
      <c r="U13" s="1"/>
      <c r="V13" s="1"/>
      <c r="W13" s="9"/>
      <c r="X13" s="142"/>
    </row>
    <row r="14" spans="1:24" s="2" customFormat="1" ht="20.25" thickTop="1" thickBot="1" x14ac:dyDescent="0.35">
      <c r="A14" s="142"/>
      <c r="B14" s="8"/>
      <c r="C14" s="199">
        <v>7</v>
      </c>
      <c r="D14" s="202">
        <v>1</v>
      </c>
      <c r="E14" s="200">
        <v>1</v>
      </c>
      <c r="F14" s="1"/>
      <c r="G14" s="1"/>
      <c r="H14" s="1"/>
      <c r="I14" s="1"/>
      <c r="J14" s="1">
        <f>'Deweloperzy zestawienie '!$C13</f>
        <v>6</v>
      </c>
      <c r="K14" s="1">
        <f>'Deweloperzy zestawienie '!$D13</f>
        <v>1</v>
      </c>
      <c r="L14" s="1"/>
      <c r="M14" s="1"/>
      <c r="N14" s="1"/>
      <c r="O14" s="1"/>
      <c r="P14" s="1"/>
      <c r="Q14" s="1"/>
      <c r="R14" s="1"/>
      <c r="S14" s="1"/>
      <c r="T14" s="1"/>
      <c r="U14" s="1"/>
      <c r="V14" s="1"/>
      <c r="W14" s="9"/>
      <c r="X14" s="142"/>
    </row>
    <row r="15" spans="1:24" s="2" customFormat="1" ht="20.25" thickTop="1" thickBot="1" x14ac:dyDescent="0.35">
      <c r="A15" s="142"/>
      <c r="B15" s="8"/>
      <c r="C15" s="201">
        <v>8</v>
      </c>
      <c r="D15" s="202">
        <v>1</v>
      </c>
      <c r="E15" s="200">
        <v>1</v>
      </c>
      <c r="F15" s="1"/>
      <c r="G15" s="1"/>
      <c r="H15" s="1"/>
      <c r="I15" s="1"/>
      <c r="J15" s="1">
        <f>'Deweloperzy zestawienie '!$C14</f>
        <v>7</v>
      </c>
      <c r="K15" s="1">
        <f>'Deweloperzy zestawienie '!$D14</f>
        <v>1</v>
      </c>
      <c r="L15" s="1"/>
      <c r="M15" s="1"/>
      <c r="N15" s="1"/>
      <c r="O15" s="1"/>
      <c r="P15" s="1"/>
      <c r="Q15" s="1"/>
      <c r="R15" s="1"/>
      <c r="S15" s="1"/>
      <c r="T15" s="1"/>
      <c r="U15" s="1"/>
      <c r="V15" s="1"/>
      <c r="W15" s="9"/>
      <c r="X15" s="142"/>
    </row>
    <row r="16" spans="1:24" s="2" customFormat="1" ht="20.25" thickTop="1" thickBot="1" x14ac:dyDescent="0.35">
      <c r="A16" s="142"/>
      <c r="B16" s="8"/>
      <c r="C16" s="199">
        <v>9</v>
      </c>
      <c r="D16" s="202">
        <v>1</v>
      </c>
      <c r="E16" s="200">
        <v>1</v>
      </c>
      <c r="F16" s="1"/>
      <c r="G16" s="1"/>
      <c r="H16" s="1"/>
      <c r="I16" s="1"/>
      <c r="J16" s="1">
        <f>'Deweloperzy zestawienie '!$C15</f>
        <v>8</v>
      </c>
      <c r="K16" s="1">
        <f>'Deweloperzy zestawienie '!$D15</f>
        <v>1</v>
      </c>
      <c r="L16" s="1"/>
      <c r="M16" s="1"/>
      <c r="N16" s="1"/>
      <c r="O16" s="1"/>
      <c r="P16" s="1"/>
      <c r="Q16" s="1"/>
      <c r="R16" s="1"/>
      <c r="S16" s="1"/>
      <c r="T16" s="1"/>
      <c r="U16" s="1"/>
      <c r="V16" s="1"/>
      <c r="W16" s="9"/>
      <c r="X16" s="142"/>
    </row>
    <row r="17" spans="1:24" s="2" customFormat="1" ht="20.25" thickTop="1" thickBot="1" x14ac:dyDescent="0.35">
      <c r="A17" s="142"/>
      <c r="B17" s="8"/>
      <c r="C17" s="201">
        <v>10</v>
      </c>
      <c r="D17" s="202">
        <v>1</v>
      </c>
      <c r="E17" s="200">
        <v>1</v>
      </c>
      <c r="F17" s="1"/>
      <c r="G17" s="1"/>
      <c r="H17" s="1"/>
      <c r="I17" s="1"/>
      <c r="J17" s="1">
        <f>'Deweloperzy zestawienie '!$C16</f>
        <v>9</v>
      </c>
      <c r="K17" s="1">
        <f>'Deweloperzy zestawienie '!$D16</f>
        <v>1</v>
      </c>
      <c r="L17" s="1"/>
      <c r="M17" s="1"/>
      <c r="N17" s="1"/>
      <c r="O17" s="1"/>
      <c r="P17" s="1"/>
      <c r="Q17" s="1"/>
      <c r="R17" s="1"/>
      <c r="S17" s="1"/>
      <c r="T17" s="1"/>
      <c r="U17" s="1"/>
      <c r="V17" s="1"/>
      <c r="W17" s="9"/>
      <c r="X17" s="142"/>
    </row>
    <row r="18" spans="1:24" s="2" customFormat="1" ht="20.25" thickTop="1" thickBot="1" x14ac:dyDescent="0.35">
      <c r="A18" s="142"/>
      <c r="B18" s="8"/>
      <c r="C18" s="199">
        <v>11</v>
      </c>
      <c r="D18" s="202">
        <v>1</v>
      </c>
      <c r="E18" s="200">
        <v>1</v>
      </c>
      <c r="F18" s="1"/>
      <c r="G18" s="1"/>
      <c r="H18" s="1"/>
      <c r="I18" s="1"/>
      <c r="J18" s="1">
        <f>'Deweloperzy zestawienie '!$C17</f>
        <v>10</v>
      </c>
      <c r="K18" s="1">
        <f>'Deweloperzy zestawienie '!$D17</f>
        <v>1</v>
      </c>
      <c r="L18" s="1"/>
      <c r="M18" s="1"/>
      <c r="N18" s="1"/>
      <c r="O18" s="1"/>
      <c r="P18" s="1"/>
      <c r="Q18" s="1"/>
      <c r="R18" s="1"/>
      <c r="S18" s="1"/>
      <c r="T18" s="1"/>
      <c r="U18" s="1"/>
      <c r="V18" s="1"/>
      <c r="W18" s="9"/>
      <c r="X18" s="142"/>
    </row>
    <row r="19" spans="1:24" s="2" customFormat="1" ht="20.25" thickTop="1" thickBot="1" x14ac:dyDescent="0.35">
      <c r="A19" s="142"/>
      <c r="B19" s="8"/>
      <c r="C19" s="201">
        <v>12</v>
      </c>
      <c r="D19" s="202">
        <v>1</v>
      </c>
      <c r="E19" s="200">
        <v>1</v>
      </c>
      <c r="F19" s="1"/>
      <c r="G19" s="1"/>
      <c r="H19" s="1"/>
      <c r="I19" s="1"/>
      <c r="J19" s="1">
        <f>'Deweloperzy zestawienie '!$C18</f>
        <v>11</v>
      </c>
      <c r="K19" s="1">
        <f>'Deweloperzy zestawienie '!$D18</f>
        <v>1</v>
      </c>
      <c r="L19" s="1"/>
      <c r="M19" s="1"/>
      <c r="N19" s="1"/>
      <c r="O19" s="1"/>
      <c r="P19" s="1"/>
      <c r="Q19" s="1"/>
      <c r="R19" s="1"/>
      <c r="S19" s="1"/>
      <c r="T19" s="1"/>
      <c r="U19" s="1"/>
      <c r="V19" s="1"/>
      <c r="W19" s="9"/>
      <c r="X19" s="142"/>
    </row>
    <row r="20" spans="1:24" s="2" customFormat="1" ht="20.25" thickTop="1" thickBot="1" x14ac:dyDescent="0.35">
      <c r="A20" s="142"/>
      <c r="B20" s="8"/>
      <c r="C20" s="199">
        <v>13</v>
      </c>
      <c r="D20" s="202">
        <v>1</v>
      </c>
      <c r="E20" s="200">
        <v>1</v>
      </c>
      <c r="F20" s="1"/>
      <c r="G20" s="1"/>
      <c r="H20" s="1"/>
      <c r="I20" s="1"/>
      <c r="J20" s="1">
        <f>'Deweloperzy zestawienie '!$C19</f>
        <v>12</v>
      </c>
      <c r="K20" s="1">
        <f>'Deweloperzy zestawienie '!$D19</f>
        <v>1</v>
      </c>
      <c r="L20" s="1"/>
      <c r="M20" s="1"/>
      <c r="N20" s="1"/>
      <c r="O20" s="1"/>
      <c r="P20" s="1"/>
      <c r="Q20" s="1"/>
      <c r="R20" s="1"/>
      <c r="S20" s="1"/>
      <c r="T20" s="1"/>
      <c r="U20" s="1"/>
      <c r="V20" s="1"/>
      <c r="W20" s="9"/>
      <c r="X20" s="142"/>
    </row>
    <row r="21" spans="1:24" s="2" customFormat="1" ht="20.25" thickTop="1" thickBot="1" x14ac:dyDescent="0.35">
      <c r="A21" s="142"/>
      <c r="B21" s="8"/>
      <c r="C21" s="201">
        <v>14</v>
      </c>
      <c r="D21" s="202">
        <v>1</v>
      </c>
      <c r="E21" s="200">
        <v>1</v>
      </c>
      <c r="F21" s="1"/>
      <c r="G21" s="1"/>
      <c r="H21" s="1"/>
      <c r="I21" s="1"/>
      <c r="J21" s="1">
        <f>'Deweloperzy zestawienie '!$C20</f>
        <v>13</v>
      </c>
      <c r="K21" s="1">
        <f>'Deweloperzy zestawienie '!$D20</f>
        <v>1</v>
      </c>
      <c r="L21" s="1"/>
      <c r="M21" s="1"/>
      <c r="N21" s="1"/>
      <c r="O21" s="1"/>
      <c r="P21" s="1"/>
      <c r="Q21" s="1"/>
      <c r="R21" s="1"/>
      <c r="S21" s="1"/>
      <c r="T21" s="1"/>
      <c r="U21" s="1"/>
      <c r="V21" s="1"/>
      <c r="W21" s="9"/>
      <c r="X21" s="142"/>
    </row>
    <row r="22" spans="1:24" s="2" customFormat="1" ht="20.25" thickTop="1" thickBot="1" x14ac:dyDescent="0.35">
      <c r="A22" s="142"/>
      <c r="B22" s="8"/>
      <c r="C22" s="199">
        <v>15</v>
      </c>
      <c r="D22" s="202">
        <v>1</v>
      </c>
      <c r="E22" s="200">
        <v>1</v>
      </c>
      <c r="F22" s="1"/>
      <c r="G22" s="1"/>
      <c r="H22" s="1"/>
      <c r="I22" s="1"/>
      <c r="J22" s="1">
        <f>'Deweloperzy zestawienie '!$C21</f>
        <v>14</v>
      </c>
      <c r="K22" s="1">
        <f>'Deweloperzy zestawienie '!$D21</f>
        <v>1</v>
      </c>
      <c r="L22" s="1"/>
      <c r="M22" s="1"/>
      <c r="N22" s="1"/>
      <c r="O22" s="1"/>
      <c r="P22" s="1"/>
      <c r="Q22" s="1"/>
      <c r="R22" s="1"/>
      <c r="S22" s="1"/>
      <c r="T22" s="1"/>
      <c r="U22" s="1"/>
      <c r="V22" s="1"/>
      <c r="W22" s="9"/>
      <c r="X22" s="142"/>
    </row>
    <row r="23" spans="1:24" s="2" customFormat="1" ht="20.25" thickTop="1" thickBot="1" x14ac:dyDescent="0.35">
      <c r="A23" s="142"/>
      <c r="B23" s="8"/>
      <c r="C23" s="201">
        <v>16</v>
      </c>
      <c r="D23" s="202">
        <v>1</v>
      </c>
      <c r="E23" s="200">
        <v>1</v>
      </c>
      <c r="F23" s="1"/>
      <c r="G23" s="1"/>
      <c r="H23" s="1"/>
      <c r="I23" s="1"/>
      <c r="J23" s="1">
        <f>'Deweloperzy zestawienie '!$C22</f>
        <v>15</v>
      </c>
      <c r="K23" s="1">
        <f>'Deweloperzy zestawienie '!$D22</f>
        <v>1</v>
      </c>
      <c r="L23" s="1"/>
      <c r="M23" s="1"/>
      <c r="N23" s="1"/>
      <c r="O23" s="1"/>
      <c r="P23" s="1"/>
      <c r="Q23" s="1"/>
      <c r="R23" s="1"/>
      <c r="S23" s="1"/>
      <c r="T23" s="1"/>
      <c r="U23" s="1"/>
      <c r="V23" s="1"/>
      <c r="W23" s="9"/>
      <c r="X23" s="142"/>
    </row>
    <row r="24" spans="1:24" s="2" customFormat="1" ht="20.25" thickTop="1" thickBot="1" x14ac:dyDescent="0.35">
      <c r="A24" s="142"/>
      <c r="B24" s="8"/>
      <c r="C24" s="199">
        <v>17</v>
      </c>
      <c r="D24" s="202">
        <v>1</v>
      </c>
      <c r="E24" s="200">
        <v>1</v>
      </c>
      <c r="F24" s="1"/>
      <c r="G24" s="1"/>
      <c r="H24" s="1"/>
      <c r="I24" s="1"/>
      <c r="J24" s="1">
        <f>'Deweloperzy zestawienie '!$C23</f>
        <v>16</v>
      </c>
      <c r="K24" s="1">
        <f>'Deweloperzy zestawienie '!$D23</f>
        <v>1</v>
      </c>
      <c r="L24" s="1"/>
      <c r="M24" s="1"/>
      <c r="N24" s="1"/>
      <c r="O24" s="1"/>
      <c r="P24" s="1"/>
      <c r="Q24" s="1"/>
      <c r="R24" s="1"/>
      <c r="S24" s="1"/>
      <c r="T24" s="1"/>
      <c r="U24" s="1"/>
      <c r="V24" s="1"/>
      <c r="W24" s="9"/>
      <c r="X24" s="142"/>
    </row>
    <row r="25" spans="1:24" s="2" customFormat="1" ht="20.25" thickTop="1" thickBot="1" x14ac:dyDescent="0.35">
      <c r="A25" s="142"/>
      <c r="B25" s="8"/>
      <c r="C25" s="201">
        <v>18</v>
      </c>
      <c r="D25" s="202">
        <v>1</v>
      </c>
      <c r="E25" s="200">
        <v>1</v>
      </c>
      <c r="F25" s="1"/>
      <c r="G25" s="1"/>
      <c r="H25" s="1"/>
      <c r="I25" s="1"/>
      <c r="J25" s="1">
        <f>'Deweloperzy zestawienie '!$C24</f>
        <v>17</v>
      </c>
      <c r="K25" s="1">
        <f>'Deweloperzy zestawienie '!$D24</f>
        <v>1</v>
      </c>
      <c r="L25" s="1"/>
      <c r="M25" s="1"/>
      <c r="N25" s="1"/>
      <c r="O25" s="1"/>
      <c r="P25" s="1"/>
      <c r="Q25" s="1"/>
      <c r="R25" s="1"/>
      <c r="S25" s="1"/>
      <c r="T25" s="1"/>
      <c r="U25" s="1"/>
      <c r="V25" s="1"/>
      <c r="W25" s="9"/>
      <c r="X25" s="142"/>
    </row>
    <row r="26" spans="1:24" s="2" customFormat="1" ht="20.25" thickTop="1" thickBot="1" x14ac:dyDescent="0.35">
      <c r="A26" s="142"/>
      <c r="B26" s="8"/>
      <c r="C26" s="199">
        <v>19</v>
      </c>
      <c r="D26" s="202">
        <v>1</v>
      </c>
      <c r="E26" s="200">
        <v>1</v>
      </c>
      <c r="F26" s="1"/>
      <c r="G26" s="1"/>
      <c r="H26" s="1"/>
      <c r="I26" s="1"/>
      <c r="J26" s="1">
        <f>'Deweloperzy zestawienie '!$C25</f>
        <v>18</v>
      </c>
      <c r="K26" s="1">
        <f>'Deweloperzy zestawienie '!$D25</f>
        <v>1</v>
      </c>
      <c r="L26" s="1"/>
      <c r="M26" s="1"/>
      <c r="N26" s="1"/>
      <c r="O26" s="1"/>
      <c r="P26" s="1"/>
      <c r="Q26" s="1"/>
      <c r="R26" s="1"/>
      <c r="S26" s="1"/>
      <c r="T26" s="1"/>
      <c r="U26" s="1"/>
      <c r="V26" s="1"/>
      <c r="W26" s="9"/>
      <c r="X26" s="142"/>
    </row>
    <row r="27" spans="1:24" s="2" customFormat="1" ht="20.25" thickTop="1" thickBot="1" x14ac:dyDescent="0.35">
      <c r="A27" s="142"/>
      <c r="B27" s="8"/>
      <c r="C27" s="201">
        <v>20</v>
      </c>
      <c r="D27" s="202">
        <v>1</v>
      </c>
      <c r="E27" s="200">
        <v>1</v>
      </c>
      <c r="F27" s="1"/>
      <c r="G27" s="1"/>
      <c r="H27" s="1"/>
      <c r="I27" s="1"/>
      <c r="J27" s="1">
        <f>'Deweloperzy zestawienie '!$C26</f>
        <v>19</v>
      </c>
      <c r="K27" s="1">
        <f>'Deweloperzy zestawienie '!$D26</f>
        <v>1</v>
      </c>
      <c r="L27" s="1"/>
      <c r="M27" s="1"/>
      <c r="N27" s="1"/>
      <c r="O27" s="1"/>
      <c r="P27" s="1"/>
      <c r="Q27" s="1"/>
      <c r="R27" s="1"/>
      <c r="S27" s="1"/>
      <c r="T27" s="1"/>
      <c r="U27" s="1"/>
      <c r="V27" s="1"/>
      <c r="W27" s="9"/>
      <c r="X27" s="142"/>
    </row>
    <row r="28" spans="1:24" s="2" customFormat="1" ht="20.25" thickTop="1" thickBot="1" x14ac:dyDescent="0.35">
      <c r="A28" s="142"/>
      <c r="B28" s="8"/>
      <c r="C28" s="199">
        <v>21</v>
      </c>
      <c r="D28" s="202">
        <v>1</v>
      </c>
      <c r="E28" s="200">
        <v>1</v>
      </c>
      <c r="F28" s="1"/>
      <c r="G28" s="1"/>
      <c r="H28" s="1"/>
      <c r="I28" s="1"/>
      <c r="J28" s="1" t="str">
        <f>'Deweloperzy zestawienie '!$C55</f>
        <v>Other projects of identified investors</v>
      </c>
      <c r="K28" s="1">
        <f>'Deweloperzy zestawienie '!$D55</f>
        <v>-44.451999999999998</v>
      </c>
      <c r="L28" s="1"/>
      <c r="M28" s="1"/>
      <c r="N28" s="1"/>
      <c r="O28" s="1"/>
      <c r="P28" s="1"/>
      <c r="Q28" s="1"/>
      <c r="R28" s="1"/>
      <c r="S28" s="1"/>
      <c r="T28" s="1"/>
      <c r="U28" s="1"/>
      <c r="V28" s="1"/>
      <c r="W28" s="9"/>
      <c r="X28" s="142"/>
    </row>
    <row r="29" spans="1:24" s="2" customFormat="1" ht="20.25" thickTop="1" thickBot="1" x14ac:dyDescent="0.35">
      <c r="A29" s="142"/>
      <c r="B29" s="8"/>
      <c r="C29" s="201">
        <v>22</v>
      </c>
      <c r="D29" s="202">
        <v>1</v>
      </c>
      <c r="E29" s="200">
        <v>1</v>
      </c>
      <c r="F29" s="1"/>
      <c r="G29" s="1"/>
      <c r="H29" s="1"/>
      <c r="I29" s="1"/>
      <c r="J29" s="1"/>
      <c r="K29" s="1"/>
      <c r="L29" s="1"/>
      <c r="M29" s="1"/>
      <c r="N29" s="1"/>
      <c r="O29" s="1"/>
      <c r="P29" s="1"/>
      <c r="Q29" s="1"/>
      <c r="R29" s="1"/>
      <c r="S29" s="1"/>
      <c r="T29" s="1"/>
      <c r="U29" s="1"/>
      <c r="V29" s="1"/>
      <c r="W29" s="9"/>
      <c r="X29" s="142"/>
    </row>
    <row r="30" spans="1:24" s="2" customFormat="1" ht="20.25" thickTop="1" thickBot="1" x14ac:dyDescent="0.35">
      <c r="A30" s="142"/>
      <c r="B30" s="8"/>
      <c r="C30" s="199">
        <v>23</v>
      </c>
      <c r="D30" s="202">
        <v>1</v>
      </c>
      <c r="E30" s="200">
        <v>1</v>
      </c>
      <c r="F30" s="1"/>
      <c r="G30" s="1"/>
      <c r="H30" s="1"/>
      <c r="I30" s="1"/>
      <c r="J30" s="1"/>
      <c r="K30" s="1"/>
      <c r="L30" s="1"/>
      <c r="M30" s="1"/>
      <c r="N30" s="1"/>
      <c r="O30" s="1"/>
      <c r="P30" s="1"/>
      <c r="Q30" s="1"/>
      <c r="R30" s="1"/>
      <c r="S30" s="1"/>
      <c r="T30" s="1"/>
      <c r="U30" s="1"/>
      <c r="V30" s="1"/>
      <c r="W30" s="9"/>
      <c r="X30" s="142"/>
    </row>
    <row r="31" spans="1:24" s="2" customFormat="1" ht="20.25" thickTop="1" thickBot="1" x14ac:dyDescent="0.35">
      <c r="A31" s="142"/>
      <c r="B31" s="8"/>
      <c r="C31" s="201">
        <v>24</v>
      </c>
      <c r="D31" s="202">
        <v>1</v>
      </c>
      <c r="E31" s="200">
        <v>1</v>
      </c>
      <c r="F31" s="1"/>
      <c r="G31" s="1"/>
      <c r="H31" s="1"/>
      <c r="I31" s="1"/>
      <c r="J31" s="1"/>
      <c r="K31" s="1"/>
      <c r="L31" s="1"/>
      <c r="M31" s="1"/>
      <c r="N31" s="1"/>
      <c r="O31" s="1"/>
      <c r="P31" s="1"/>
      <c r="Q31" s="1"/>
      <c r="R31" s="1"/>
      <c r="S31" s="1"/>
      <c r="T31" s="1"/>
      <c r="U31" s="1"/>
      <c r="V31" s="1"/>
      <c r="W31" s="9"/>
      <c r="X31" s="142"/>
    </row>
    <row r="32" spans="1:24" s="2" customFormat="1" ht="20.25" thickTop="1" thickBot="1" x14ac:dyDescent="0.35">
      <c r="A32" s="142"/>
      <c r="B32" s="8"/>
      <c r="C32" s="199">
        <v>25</v>
      </c>
      <c r="D32" s="202">
        <v>1</v>
      </c>
      <c r="E32" s="200">
        <v>1</v>
      </c>
      <c r="F32" s="1"/>
      <c r="G32" s="1"/>
      <c r="H32" s="1"/>
      <c r="I32" s="1"/>
      <c r="J32" s="1"/>
      <c r="K32" s="1"/>
      <c r="L32" s="1"/>
      <c r="M32" s="1"/>
      <c r="N32" s="1"/>
      <c r="O32" s="1"/>
      <c r="P32" s="1"/>
      <c r="Q32" s="1"/>
      <c r="R32" s="1"/>
      <c r="S32" s="1"/>
      <c r="T32" s="1"/>
      <c r="U32" s="1"/>
      <c r="V32" s="1"/>
      <c r="W32" s="9"/>
      <c r="X32" s="142"/>
    </row>
    <row r="33" spans="1:24" s="2" customFormat="1" ht="20.25" thickTop="1" thickBot="1" x14ac:dyDescent="0.35">
      <c r="A33" s="142"/>
      <c r="B33" s="8"/>
      <c r="C33" s="201">
        <v>26</v>
      </c>
      <c r="D33" s="202">
        <v>1</v>
      </c>
      <c r="E33" s="200">
        <v>1</v>
      </c>
      <c r="F33" s="1"/>
      <c r="G33" s="1"/>
      <c r="H33" s="1"/>
      <c r="I33" s="1"/>
      <c r="J33" s="1"/>
      <c r="K33" s="1"/>
      <c r="L33" s="1"/>
      <c r="M33" s="1"/>
      <c r="N33" s="1"/>
      <c r="O33" s="1"/>
      <c r="P33" s="1"/>
      <c r="Q33" s="1"/>
      <c r="R33" s="1"/>
      <c r="S33" s="1"/>
      <c r="T33" s="1"/>
      <c r="U33" s="1"/>
      <c r="V33" s="1"/>
      <c r="W33" s="9"/>
      <c r="X33" s="142"/>
    </row>
    <row r="34" spans="1:24" s="2" customFormat="1" ht="20.25" thickTop="1" thickBot="1" x14ac:dyDescent="0.35">
      <c r="A34" s="142"/>
      <c r="B34" s="8"/>
      <c r="C34" s="199">
        <v>27</v>
      </c>
      <c r="D34" s="202">
        <v>1</v>
      </c>
      <c r="E34" s="200">
        <v>1</v>
      </c>
      <c r="F34" s="1"/>
      <c r="G34" s="1"/>
      <c r="H34" s="1"/>
      <c r="I34" s="1"/>
      <c r="J34" s="1"/>
      <c r="K34" s="1"/>
      <c r="L34" s="1"/>
      <c r="M34" s="1"/>
      <c r="N34" s="1"/>
      <c r="O34" s="1"/>
      <c r="P34" s="1"/>
      <c r="Q34" s="1"/>
      <c r="R34" s="1"/>
      <c r="S34" s="1"/>
      <c r="T34" s="1"/>
      <c r="U34" s="1"/>
      <c r="V34" s="1"/>
      <c r="W34" s="9"/>
      <c r="X34" s="142"/>
    </row>
    <row r="35" spans="1:24" s="2" customFormat="1" ht="20.25" thickTop="1" thickBot="1" x14ac:dyDescent="0.35">
      <c r="A35" s="142"/>
      <c r="B35" s="8"/>
      <c r="C35" s="201">
        <v>28</v>
      </c>
      <c r="D35" s="202">
        <v>1</v>
      </c>
      <c r="E35" s="200">
        <v>1</v>
      </c>
      <c r="F35" s="1"/>
      <c r="G35" s="1"/>
      <c r="H35" s="1"/>
      <c r="I35" s="1"/>
      <c r="J35" s="1"/>
      <c r="K35" s="1"/>
      <c r="L35" s="1"/>
      <c r="M35" s="1"/>
      <c r="N35" s="1"/>
      <c r="O35" s="1"/>
      <c r="P35" s="1"/>
      <c r="Q35" s="1"/>
      <c r="R35" s="1"/>
      <c r="S35" s="1"/>
      <c r="T35" s="1"/>
      <c r="U35" s="1"/>
      <c r="V35" s="1"/>
      <c r="W35" s="9"/>
      <c r="X35" s="142"/>
    </row>
    <row r="36" spans="1:24" s="2" customFormat="1" ht="20.25" thickTop="1" thickBot="1" x14ac:dyDescent="0.35">
      <c r="A36" s="142"/>
      <c r="B36" s="8"/>
      <c r="C36" s="199">
        <v>29</v>
      </c>
      <c r="D36" s="202">
        <v>1</v>
      </c>
      <c r="E36" s="200">
        <v>1</v>
      </c>
      <c r="F36" s="1"/>
      <c r="G36" s="1"/>
      <c r="H36" s="1"/>
      <c r="I36" s="1"/>
      <c r="J36" s="1"/>
      <c r="K36" s="1"/>
      <c r="L36" s="1"/>
      <c r="M36" s="1"/>
      <c r="N36" s="1"/>
      <c r="O36" s="1"/>
      <c r="P36" s="1"/>
      <c r="Q36" s="1"/>
      <c r="R36" s="1"/>
      <c r="S36" s="1"/>
      <c r="T36" s="1"/>
      <c r="U36" s="1"/>
      <c r="V36" s="1"/>
      <c r="W36" s="9"/>
      <c r="X36" s="142"/>
    </row>
    <row r="37" spans="1:24" s="2" customFormat="1" ht="20.25" thickTop="1" thickBot="1" x14ac:dyDescent="0.35">
      <c r="A37" s="142"/>
      <c r="B37" s="8"/>
      <c r="C37" s="201">
        <v>30</v>
      </c>
      <c r="D37" s="202">
        <v>1</v>
      </c>
      <c r="E37" s="200">
        <v>1</v>
      </c>
      <c r="F37" s="1"/>
      <c r="G37" s="1"/>
      <c r="H37" s="1"/>
      <c r="I37" s="1"/>
      <c r="J37" s="1"/>
      <c r="K37" s="1"/>
      <c r="L37" s="1"/>
      <c r="M37" s="1"/>
      <c r="N37" s="1"/>
      <c r="O37" s="1"/>
      <c r="P37" s="1"/>
      <c r="Q37" s="1"/>
      <c r="R37" s="1"/>
      <c r="S37" s="1"/>
      <c r="T37" s="1"/>
      <c r="U37" s="1"/>
      <c r="V37" s="1"/>
      <c r="W37" s="9"/>
      <c r="X37" s="142"/>
    </row>
    <row r="38" spans="1:24" s="2" customFormat="1" ht="20.25" thickTop="1" thickBot="1" x14ac:dyDescent="0.35">
      <c r="A38" s="142"/>
      <c r="B38" s="8"/>
      <c r="C38" s="199">
        <v>31</v>
      </c>
      <c r="D38" s="202">
        <v>1</v>
      </c>
      <c r="E38" s="200">
        <v>1</v>
      </c>
      <c r="F38" s="1"/>
      <c r="G38" s="1"/>
      <c r="H38" s="1"/>
      <c r="I38" s="1"/>
      <c r="J38" s="1"/>
      <c r="K38" s="1"/>
      <c r="L38" s="1"/>
      <c r="M38" s="1"/>
      <c r="N38" s="1"/>
      <c r="O38" s="1"/>
      <c r="P38" s="1"/>
      <c r="Q38" s="1"/>
      <c r="R38" s="1"/>
      <c r="S38" s="1"/>
      <c r="T38" s="1"/>
      <c r="U38" s="1"/>
      <c r="V38" s="1"/>
      <c r="W38" s="9"/>
      <c r="X38" s="142"/>
    </row>
    <row r="39" spans="1:24" s="2" customFormat="1" ht="20.25" thickTop="1" thickBot="1" x14ac:dyDescent="0.35">
      <c r="A39" s="142"/>
      <c r="B39" s="8"/>
      <c r="C39" s="201">
        <v>32</v>
      </c>
      <c r="D39" s="202">
        <v>1</v>
      </c>
      <c r="E39" s="200">
        <v>1</v>
      </c>
      <c r="F39" s="1"/>
      <c r="G39" s="1"/>
      <c r="H39" s="1"/>
      <c r="I39" s="1"/>
      <c r="J39" s="1"/>
      <c r="K39" s="1"/>
      <c r="L39" s="1"/>
      <c r="M39" s="1"/>
      <c r="N39" s="1"/>
      <c r="O39" s="1"/>
      <c r="P39" s="1"/>
      <c r="Q39" s="1"/>
      <c r="R39" s="1"/>
      <c r="S39" s="1"/>
      <c r="T39" s="1"/>
      <c r="U39" s="1"/>
      <c r="V39" s="1"/>
      <c r="W39" s="9"/>
      <c r="X39" s="142"/>
    </row>
    <row r="40" spans="1:24" s="2" customFormat="1" ht="20.25" thickTop="1" thickBot="1" x14ac:dyDescent="0.35">
      <c r="A40" s="142"/>
      <c r="B40" s="8"/>
      <c r="C40" s="199">
        <v>33</v>
      </c>
      <c r="D40" s="202">
        <v>1</v>
      </c>
      <c r="E40" s="200">
        <v>1</v>
      </c>
      <c r="F40" s="1"/>
      <c r="G40" s="1"/>
      <c r="H40" s="1"/>
      <c r="I40" s="1"/>
      <c r="J40" s="1"/>
      <c r="K40" s="1"/>
      <c r="L40" s="1"/>
      <c r="M40" s="1"/>
      <c r="N40" s="1"/>
      <c r="O40" s="1"/>
      <c r="P40" s="1"/>
      <c r="Q40" s="1"/>
      <c r="R40" s="1"/>
      <c r="S40" s="1"/>
      <c r="T40" s="1"/>
      <c r="U40" s="1"/>
      <c r="V40" s="1"/>
      <c r="W40" s="9"/>
      <c r="X40" s="142"/>
    </row>
    <row r="41" spans="1:24" s="2" customFormat="1" ht="20.25" thickTop="1" thickBot="1" x14ac:dyDescent="0.35">
      <c r="A41" s="142"/>
      <c r="B41" s="8"/>
      <c r="C41" s="201">
        <v>34</v>
      </c>
      <c r="D41" s="202">
        <v>1</v>
      </c>
      <c r="E41" s="200">
        <v>1</v>
      </c>
      <c r="F41" s="1"/>
      <c r="G41" s="1"/>
      <c r="H41" s="1"/>
      <c r="I41" s="1"/>
      <c r="J41" s="1"/>
      <c r="K41" s="1"/>
      <c r="L41" s="1"/>
      <c r="M41" s="1"/>
      <c r="N41" s="1"/>
      <c r="O41" s="1"/>
      <c r="P41" s="1"/>
      <c r="Q41" s="1"/>
      <c r="R41" s="1"/>
      <c r="S41" s="1"/>
      <c r="T41" s="1"/>
      <c r="U41" s="1"/>
      <c r="V41" s="1"/>
      <c r="W41" s="9"/>
      <c r="X41" s="142"/>
    </row>
    <row r="42" spans="1:24" s="2" customFormat="1" ht="20.25" thickTop="1" thickBot="1" x14ac:dyDescent="0.35">
      <c r="A42" s="142"/>
      <c r="B42" s="8"/>
      <c r="C42" s="199">
        <v>35</v>
      </c>
      <c r="D42" s="202">
        <v>1</v>
      </c>
      <c r="E42" s="200">
        <v>1</v>
      </c>
      <c r="F42" s="1"/>
      <c r="G42" s="1"/>
      <c r="H42" s="1"/>
      <c r="I42" s="1"/>
      <c r="J42" s="1"/>
      <c r="K42" s="1"/>
      <c r="L42" s="1"/>
      <c r="M42" s="1"/>
      <c r="N42" s="1"/>
      <c r="O42" s="1"/>
      <c r="P42" s="1"/>
      <c r="Q42" s="1"/>
      <c r="R42" s="1"/>
      <c r="S42" s="1"/>
      <c r="T42" s="1"/>
      <c r="U42" s="1"/>
      <c r="V42" s="1"/>
      <c r="W42" s="9"/>
      <c r="X42" s="142"/>
    </row>
    <row r="43" spans="1:24" s="2" customFormat="1" ht="20.25" thickTop="1" thickBot="1" x14ac:dyDescent="0.35">
      <c r="A43" s="142"/>
      <c r="B43" s="8"/>
      <c r="C43" s="201">
        <v>36</v>
      </c>
      <c r="D43" s="202">
        <v>1</v>
      </c>
      <c r="E43" s="200">
        <v>1</v>
      </c>
      <c r="F43" s="1"/>
      <c r="G43" s="1"/>
      <c r="H43" s="1"/>
      <c r="I43" s="1"/>
      <c r="J43" s="1"/>
      <c r="K43" s="1"/>
      <c r="L43" s="1"/>
      <c r="M43" s="1"/>
      <c r="N43" s="1"/>
      <c r="O43" s="1"/>
      <c r="P43" s="1"/>
      <c r="Q43" s="1"/>
      <c r="R43" s="1"/>
      <c r="S43" s="1"/>
      <c r="T43" s="1"/>
      <c r="U43" s="1"/>
      <c r="V43" s="1"/>
      <c r="W43" s="9"/>
      <c r="X43" s="142"/>
    </row>
    <row r="44" spans="1:24" s="2" customFormat="1" ht="20.25" thickTop="1" thickBot="1" x14ac:dyDescent="0.35">
      <c r="A44" s="142"/>
      <c r="B44" s="8"/>
      <c r="C44" s="199">
        <v>37</v>
      </c>
      <c r="D44" s="202">
        <v>1</v>
      </c>
      <c r="E44" s="200">
        <v>1</v>
      </c>
      <c r="F44" s="1"/>
      <c r="G44" s="1"/>
      <c r="H44" s="1"/>
      <c r="I44" s="1"/>
      <c r="J44" s="1"/>
      <c r="K44" s="1"/>
      <c r="L44" s="1"/>
      <c r="M44" s="1"/>
      <c r="N44" s="1"/>
      <c r="O44" s="1"/>
      <c r="P44" s="1"/>
      <c r="Q44" s="1"/>
      <c r="R44" s="1"/>
      <c r="S44" s="1"/>
      <c r="T44" s="1"/>
      <c r="U44" s="1"/>
      <c r="V44" s="1"/>
      <c r="W44" s="9"/>
      <c r="X44" s="142"/>
    </row>
    <row r="45" spans="1:24" s="2" customFormat="1" ht="20.25" thickTop="1" thickBot="1" x14ac:dyDescent="0.35">
      <c r="A45" s="142"/>
      <c r="B45" s="8"/>
      <c r="C45" s="201">
        <v>38</v>
      </c>
      <c r="D45" s="202">
        <v>1</v>
      </c>
      <c r="E45" s="200">
        <v>1</v>
      </c>
      <c r="F45" s="1"/>
      <c r="G45" s="1"/>
      <c r="H45" s="1"/>
      <c r="I45" s="1"/>
      <c r="J45" s="1"/>
      <c r="K45" s="1"/>
      <c r="L45" s="1"/>
      <c r="M45" s="1"/>
      <c r="N45" s="1"/>
      <c r="O45" s="1"/>
      <c r="P45" s="1"/>
      <c r="Q45" s="1"/>
      <c r="R45" s="1"/>
      <c r="S45" s="1"/>
      <c r="T45" s="1"/>
      <c r="U45" s="1"/>
      <c r="V45" s="1"/>
      <c r="W45" s="9"/>
      <c r="X45" s="142"/>
    </row>
    <row r="46" spans="1:24" s="2" customFormat="1" ht="20.25" thickTop="1" thickBot="1" x14ac:dyDescent="0.35">
      <c r="A46" s="142"/>
      <c r="B46" s="8"/>
      <c r="C46" s="199">
        <v>39</v>
      </c>
      <c r="D46" s="202">
        <v>1</v>
      </c>
      <c r="E46" s="200">
        <v>1</v>
      </c>
      <c r="F46" s="1"/>
      <c r="G46" s="1"/>
      <c r="H46" s="1"/>
      <c r="I46" s="1"/>
      <c r="J46" s="1"/>
      <c r="K46" s="1"/>
      <c r="L46" s="1"/>
      <c r="M46" s="1"/>
      <c r="N46" s="1"/>
      <c r="O46" s="1"/>
      <c r="P46" s="1"/>
      <c r="Q46" s="1"/>
      <c r="R46" s="1"/>
      <c r="S46" s="1"/>
      <c r="T46" s="1"/>
      <c r="U46" s="1"/>
      <c r="V46" s="1"/>
      <c r="W46" s="9"/>
      <c r="X46" s="142"/>
    </row>
    <row r="47" spans="1:24" s="2" customFormat="1" ht="20.25" thickTop="1" thickBot="1" x14ac:dyDescent="0.35">
      <c r="A47" s="142"/>
      <c r="B47" s="8"/>
      <c r="C47" s="201">
        <v>40</v>
      </c>
      <c r="D47" s="202">
        <v>1</v>
      </c>
      <c r="E47" s="200">
        <v>1</v>
      </c>
      <c r="F47" s="1"/>
      <c r="G47" s="1"/>
      <c r="H47" s="1"/>
      <c r="I47" s="1"/>
      <c r="J47" s="1"/>
      <c r="K47" s="1"/>
      <c r="L47" s="1"/>
      <c r="M47" s="1"/>
      <c r="N47" s="1"/>
      <c r="O47" s="1"/>
      <c r="P47" s="1"/>
      <c r="Q47" s="1"/>
      <c r="R47" s="1"/>
      <c r="S47" s="1"/>
      <c r="T47" s="1"/>
      <c r="U47" s="1"/>
      <c r="V47" s="1"/>
      <c r="W47" s="9"/>
      <c r="X47" s="142"/>
    </row>
    <row r="48" spans="1:24" s="2" customFormat="1" ht="20.25" thickTop="1" thickBot="1" x14ac:dyDescent="0.35">
      <c r="A48" s="142"/>
      <c r="B48" s="8"/>
      <c r="C48" s="199">
        <v>41</v>
      </c>
      <c r="D48" s="202">
        <v>1</v>
      </c>
      <c r="E48" s="200">
        <v>1</v>
      </c>
      <c r="F48" s="1"/>
      <c r="G48" s="1"/>
      <c r="H48" s="1"/>
      <c r="I48" s="1"/>
      <c r="J48" s="1"/>
      <c r="K48" s="1"/>
      <c r="L48" s="1"/>
      <c r="M48" s="1"/>
      <c r="N48" s="1"/>
      <c r="O48" s="1"/>
      <c r="P48" s="1"/>
      <c r="Q48" s="1"/>
      <c r="R48" s="1"/>
      <c r="S48" s="1"/>
      <c r="T48" s="1"/>
      <c r="U48" s="1"/>
      <c r="V48" s="1"/>
      <c r="W48" s="9"/>
      <c r="X48" s="142"/>
    </row>
    <row r="49" spans="1:24" s="2" customFormat="1" ht="20.25" thickTop="1" thickBot="1" x14ac:dyDescent="0.35">
      <c r="A49" s="142"/>
      <c r="B49" s="8"/>
      <c r="C49" s="201">
        <v>42</v>
      </c>
      <c r="D49" s="202">
        <v>1</v>
      </c>
      <c r="E49" s="200">
        <v>1</v>
      </c>
      <c r="F49" s="1"/>
      <c r="G49" s="1"/>
      <c r="H49" s="1"/>
      <c r="I49" s="1"/>
      <c r="J49" s="1"/>
      <c r="K49" s="1"/>
      <c r="L49" s="1"/>
      <c r="M49" s="1"/>
      <c r="N49" s="1"/>
      <c r="O49" s="1"/>
      <c r="P49" s="1"/>
      <c r="Q49" s="1"/>
      <c r="R49" s="1"/>
      <c r="S49" s="1"/>
      <c r="T49" s="1"/>
      <c r="U49" s="1"/>
      <c r="V49" s="1"/>
      <c r="W49" s="9"/>
      <c r="X49" s="142"/>
    </row>
    <row r="50" spans="1:24" s="2" customFormat="1" ht="20.25" thickTop="1" thickBot="1" x14ac:dyDescent="0.35">
      <c r="A50" s="142"/>
      <c r="B50" s="8"/>
      <c r="C50" s="199">
        <v>43</v>
      </c>
      <c r="D50" s="202">
        <v>1</v>
      </c>
      <c r="E50" s="200">
        <v>1</v>
      </c>
      <c r="F50" s="1"/>
      <c r="G50" s="1"/>
      <c r="H50" s="1"/>
      <c r="I50" s="1"/>
      <c r="J50" s="1"/>
      <c r="K50" s="1"/>
      <c r="L50" s="1"/>
      <c r="M50" s="1"/>
      <c r="N50" s="1"/>
      <c r="O50" s="1"/>
      <c r="P50" s="1"/>
      <c r="Q50" s="1"/>
      <c r="R50" s="1"/>
      <c r="S50" s="1"/>
      <c r="T50" s="1"/>
      <c r="U50" s="1"/>
      <c r="V50" s="1"/>
      <c r="W50" s="9"/>
      <c r="X50" s="142"/>
    </row>
    <row r="51" spans="1:24" s="2" customFormat="1" ht="20.25" thickTop="1" thickBot="1" x14ac:dyDescent="0.35">
      <c r="A51" s="142"/>
      <c r="B51" s="8"/>
      <c r="C51" s="201">
        <v>44</v>
      </c>
      <c r="D51" s="202">
        <v>1</v>
      </c>
      <c r="E51" s="200">
        <v>1</v>
      </c>
      <c r="F51" s="1"/>
      <c r="G51" s="1"/>
      <c r="H51" s="1"/>
      <c r="I51" s="1"/>
      <c r="J51" s="1"/>
      <c r="K51" s="1"/>
      <c r="L51" s="1"/>
      <c r="M51" s="1"/>
      <c r="N51" s="1"/>
      <c r="O51" s="1"/>
      <c r="P51" s="1"/>
      <c r="Q51" s="1"/>
      <c r="R51" s="1"/>
      <c r="S51" s="1"/>
      <c r="T51" s="1"/>
      <c r="U51" s="1"/>
      <c r="V51" s="1"/>
      <c r="W51" s="9"/>
      <c r="X51" s="142"/>
    </row>
    <row r="52" spans="1:24" s="2" customFormat="1" ht="19.5" thickTop="1" x14ac:dyDescent="0.3">
      <c r="A52" s="142"/>
      <c r="B52" s="8"/>
      <c r="C52" s="199">
        <v>45</v>
      </c>
      <c r="D52" s="202">
        <v>1</v>
      </c>
      <c r="E52" s="200">
        <v>1</v>
      </c>
      <c r="F52" s="1"/>
      <c r="G52" s="1"/>
      <c r="H52" s="1"/>
      <c r="I52" s="1"/>
      <c r="J52" s="1"/>
      <c r="K52" s="1"/>
      <c r="L52" s="1"/>
      <c r="M52" s="1"/>
      <c r="N52" s="1"/>
      <c r="O52" s="1"/>
      <c r="P52" s="1"/>
      <c r="Q52" s="1"/>
      <c r="R52" s="1"/>
      <c r="S52" s="1"/>
      <c r="T52" s="1"/>
      <c r="U52" s="1"/>
      <c r="V52" s="1"/>
      <c r="W52" s="9"/>
      <c r="X52" s="142"/>
    </row>
    <row r="53" spans="1:24" s="2" customFormat="1" x14ac:dyDescent="0.25">
      <c r="A53" s="142"/>
      <c r="B53" s="8"/>
      <c r="C53" s="1"/>
      <c r="D53" s="1"/>
      <c r="E53" s="1"/>
      <c r="F53" s="1"/>
      <c r="G53" s="1"/>
      <c r="H53" s="1"/>
      <c r="I53" s="1"/>
      <c r="J53" s="1"/>
      <c r="K53" s="1"/>
      <c r="L53" s="1"/>
      <c r="M53" s="1"/>
      <c r="N53" s="1"/>
      <c r="O53" s="1"/>
      <c r="P53" s="1"/>
      <c r="Q53" s="1"/>
      <c r="R53" s="1"/>
      <c r="S53" s="1"/>
      <c r="T53" s="1"/>
      <c r="U53" s="1"/>
      <c r="V53" s="1"/>
      <c r="W53" s="9"/>
      <c r="X53" s="142"/>
    </row>
    <row r="54" spans="1:24" s="2" customFormat="1" x14ac:dyDescent="0.25">
      <c r="A54" s="142"/>
      <c r="B54" s="8"/>
      <c r="C54" s="1"/>
      <c r="D54" s="1"/>
      <c r="E54" s="1"/>
      <c r="F54" s="1"/>
      <c r="G54" s="1"/>
      <c r="H54" s="1"/>
      <c r="I54" s="1"/>
      <c r="J54" s="1"/>
      <c r="K54" s="1"/>
      <c r="L54" s="1"/>
      <c r="M54" s="1"/>
      <c r="N54" s="1"/>
      <c r="O54" s="1"/>
      <c r="P54" s="1"/>
      <c r="Q54" s="1"/>
      <c r="R54" s="1"/>
      <c r="S54" s="1"/>
      <c r="T54" s="1"/>
      <c r="U54" s="1"/>
      <c r="V54" s="1"/>
      <c r="W54" s="9"/>
      <c r="X54" s="142"/>
    </row>
    <row r="55" spans="1:24" s="2" customFormat="1" ht="19.5" thickBot="1" x14ac:dyDescent="0.3">
      <c r="A55" s="142"/>
      <c r="B55" s="8"/>
      <c r="C55" s="136" t="s">
        <v>177</v>
      </c>
      <c r="D55" s="197">
        <f>D56-SUM(D8:D52)</f>
        <v>-44.451999999999998</v>
      </c>
      <c r="E55" s="203">
        <f>E56-SUM(E8:E52)</f>
        <v>-39</v>
      </c>
      <c r="F55" s="1"/>
      <c r="G55" s="1"/>
      <c r="H55" s="1"/>
      <c r="I55" s="1"/>
      <c r="J55" s="1"/>
      <c r="K55" s="1"/>
      <c r="L55" s="1"/>
      <c r="M55" s="1"/>
      <c r="N55" s="1"/>
      <c r="O55" s="1"/>
      <c r="P55" s="1"/>
      <c r="Q55" s="1"/>
      <c r="R55" s="1"/>
      <c r="S55" s="1"/>
      <c r="T55" s="1"/>
      <c r="U55" s="1"/>
      <c r="V55" s="1"/>
      <c r="W55" s="9"/>
      <c r="X55" s="142"/>
    </row>
    <row r="56" spans="1:24" s="2" customFormat="1" ht="42" customHeight="1" thickBot="1" x14ac:dyDescent="0.3">
      <c r="A56" s="142"/>
      <c r="B56" s="8"/>
      <c r="C56" s="92" t="s">
        <v>178</v>
      </c>
      <c r="D56" s="198">
        <f>SUMIFS('List of projects'!$H:$H,'List of projects'!$J:$J,"&lt;&gt;"&amp;"",'List of projects'!$J:$J,"&lt;&gt;"&amp;"-")/1000</f>
        <v>0.54800000000000004</v>
      </c>
      <c r="E56" s="195">
        <f>COUNTIFS('List of projects'!$J:$J,"&lt;&gt;"&amp;"",'List of projects'!$J:$J,"&lt;&gt;"&amp;"-")</f>
        <v>6</v>
      </c>
      <c r="F56" s="1"/>
      <c r="G56" s="1"/>
      <c r="H56" s="1"/>
      <c r="I56" s="1"/>
      <c r="J56" s="1"/>
      <c r="K56" s="1"/>
      <c r="L56" s="1"/>
      <c r="M56" s="1"/>
      <c r="N56" s="1"/>
      <c r="O56" s="1"/>
      <c r="P56" s="1"/>
      <c r="Q56" s="1"/>
      <c r="R56" s="1"/>
      <c r="S56" s="1"/>
      <c r="T56" s="1"/>
      <c r="U56" s="1"/>
      <c r="V56" s="1"/>
      <c r="W56" s="9"/>
      <c r="X56" s="142"/>
    </row>
    <row r="57" spans="1:24" s="2" customFormat="1" ht="15.75" thickTop="1" x14ac:dyDescent="0.25">
      <c r="A57" s="142"/>
      <c r="B57" s="8"/>
      <c r="C57" s="1"/>
      <c r="D57" s="252"/>
      <c r="E57" s="1"/>
      <c r="F57" s="1"/>
      <c r="G57" s="1"/>
      <c r="H57" s="1"/>
      <c r="I57" s="1"/>
      <c r="J57" s="1"/>
      <c r="K57" s="1"/>
      <c r="L57" s="1"/>
      <c r="M57" s="1"/>
      <c r="N57" s="1"/>
      <c r="O57" s="1"/>
      <c r="P57" s="1"/>
      <c r="Q57" s="1"/>
      <c r="R57" s="1"/>
      <c r="S57" s="1"/>
      <c r="T57" s="1"/>
      <c r="U57" s="1"/>
      <c r="V57" s="1"/>
      <c r="W57" s="9"/>
      <c r="X57" s="142"/>
    </row>
    <row r="58" spans="1:24" s="2" customFormat="1" x14ac:dyDescent="0.25">
      <c r="A58" s="142"/>
      <c r="B58" s="8"/>
      <c r="C58" s="1"/>
      <c r="D58" s="1"/>
      <c r="E58" s="1"/>
      <c r="F58" s="1"/>
      <c r="G58" s="1"/>
      <c r="H58" s="1"/>
      <c r="I58" s="1"/>
      <c r="J58" s="1"/>
      <c r="K58" s="1"/>
      <c r="L58" s="1"/>
      <c r="M58" s="1"/>
      <c r="N58" s="1"/>
      <c r="O58" s="1"/>
      <c r="P58" s="1"/>
      <c r="Q58" s="1"/>
      <c r="R58" s="1"/>
      <c r="S58" s="1"/>
      <c r="T58" s="1"/>
      <c r="U58" s="1"/>
      <c r="V58" s="1"/>
      <c r="W58" s="9"/>
      <c r="X58" s="142"/>
    </row>
    <row r="59" spans="1:24" s="2" customFormat="1" x14ac:dyDescent="0.25">
      <c r="A59" s="142"/>
      <c r="B59" s="8"/>
      <c r="C59" s="1"/>
      <c r="D59" s="1"/>
      <c r="E59" s="1"/>
      <c r="F59" s="1"/>
      <c r="G59" s="1"/>
      <c r="H59" s="1"/>
      <c r="I59" s="1"/>
      <c r="J59" s="1"/>
      <c r="K59" s="1"/>
      <c r="L59" s="1"/>
      <c r="M59" s="1"/>
      <c r="N59" s="1"/>
      <c r="O59" s="1"/>
      <c r="P59" s="1"/>
      <c r="Q59" s="1"/>
      <c r="R59" s="1"/>
      <c r="S59" s="1"/>
      <c r="T59" s="1"/>
      <c r="U59" s="1"/>
      <c r="V59" s="1"/>
      <c r="W59" s="9"/>
      <c r="X59" s="142"/>
    </row>
    <row r="60" spans="1:24" s="2" customFormat="1" x14ac:dyDescent="0.25">
      <c r="A60" s="142"/>
      <c r="B60" s="8"/>
      <c r="C60" s="1"/>
      <c r="D60" s="1"/>
      <c r="E60" s="1"/>
      <c r="F60" s="1"/>
      <c r="G60" s="1"/>
      <c r="H60" s="1"/>
      <c r="I60" s="1"/>
      <c r="J60" s="1"/>
      <c r="K60" s="1"/>
      <c r="L60" s="1"/>
      <c r="M60" s="1"/>
      <c r="N60" s="1"/>
      <c r="O60" s="1"/>
      <c r="P60" s="1"/>
      <c r="Q60" s="1"/>
      <c r="R60" s="1"/>
      <c r="S60" s="1"/>
      <c r="T60" s="1"/>
      <c r="U60" s="1"/>
      <c r="V60" s="1"/>
      <c r="W60" s="9"/>
      <c r="X60" s="142"/>
    </row>
    <row r="61" spans="1:24" s="2" customFormat="1" x14ac:dyDescent="0.25">
      <c r="A61" s="142"/>
      <c r="B61" s="8"/>
      <c r="C61" s="1"/>
      <c r="D61" s="1"/>
      <c r="E61" s="1"/>
      <c r="F61" s="1"/>
      <c r="G61" s="1"/>
      <c r="H61" s="1"/>
      <c r="I61" s="1"/>
      <c r="J61" s="1"/>
      <c r="K61" s="1"/>
      <c r="L61" s="1"/>
      <c r="M61" s="1"/>
      <c r="N61" s="1"/>
      <c r="O61" s="1"/>
      <c r="P61" s="1"/>
      <c r="Q61" s="1"/>
      <c r="R61" s="1"/>
      <c r="S61" s="1"/>
      <c r="T61" s="1"/>
      <c r="U61" s="1"/>
      <c r="V61" s="1"/>
      <c r="W61" s="9"/>
      <c r="X61" s="142"/>
    </row>
    <row r="62" spans="1:24" s="2" customFormat="1" x14ac:dyDescent="0.25">
      <c r="A62" s="142"/>
      <c r="B62" s="8"/>
      <c r="C62" s="1"/>
      <c r="D62" s="1"/>
      <c r="E62" s="1"/>
      <c r="F62" s="1"/>
      <c r="G62" s="1"/>
      <c r="H62" s="1"/>
      <c r="I62" s="1"/>
      <c r="J62" s="1"/>
      <c r="K62" s="1"/>
      <c r="L62" s="1"/>
      <c r="M62" s="1"/>
      <c r="N62" s="1"/>
      <c r="O62" s="1"/>
      <c r="P62" s="1"/>
      <c r="Q62" s="1"/>
      <c r="R62" s="1"/>
      <c r="S62" s="1"/>
      <c r="T62" s="1"/>
      <c r="U62" s="1"/>
      <c r="V62" s="1"/>
      <c r="W62" s="9"/>
      <c r="X62" s="142"/>
    </row>
    <row r="63" spans="1:24" s="2" customFormat="1" x14ac:dyDescent="0.25">
      <c r="A63" s="142"/>
      <c r="B63" s="8"/>
      <c r="C63" s="1"/>
      <c r="D63" s="1"/>
      <c r="E63" s="1"/>
      <c r="F63" s="1"/>
      <c r="G63" s="1"/>
      <c r="H63" s="1"/>
      <c r="I63" s="1"/>
      <c r="J63" s="1"/>
      <c r="K63" s="1"/>
      <c r="L63" s="1"/>
      <c r="M63" s="1"/>
      <c r="N63" s="1"/>
      <c r="O63" s="1"/>
      <c r="P63" s="1"/>
      <c r="Q63" s="1"/>
      <c r="R63" s="1"/>
      <c r="S63" s="1"/>
      <c r="T63" s="1"/>
      <c r="U63" s="1"/>
      <c r="V63" s="1"/>
      <c r="W63" s="9"/>
      <c r="X63" s="142"/>
    </row>
    <row r="64" spans="1:24" s="2" customFormat="1" x14ac:dyDescent="0.25">
      <c r="A64" s="142"/>
      <c r="B64" s="8"/>
      <c r="C64" s="1"/>
      <c r="D64" s="1"/>
      <c r="E64" s="1"/>
      <c r="F64" s="1"/>
      <c r="G64" s="1"/>
      <c r="H64" s="1"/>
      <c r="I64" s="1"/>
      <c r="J64" s="1"/>
      <c r="K64" s="1"/>
      <c r="L64" s="1"/>
      <c r="M64" s="1"/>
      <c r="N64" s="1"/>
      <c r="O64" s="1"/>
      <c r="P64" s="1"/>
      <c r="Q64" s="1"/>
      <c r="R64" s="1"/>
      <c r="S64" s="1"/>
      <c r="T64" s="1"/>
      <c r="U64" s="1"/>
      <c r="V64" s="1"/>
      <c r="W64" s="9"/>
      <c r="X64" s="142"/>
    </row>
    <row r="65" spans="1:24" s="2" customFormat="1" x14ac:dyDescent="0.25">
      <c r="A65" s="142"/>
      <c r="B65" s="8"/>
      <c r="C65" s="1"/>
      <c r="D65" s="1"/>
      <c r="E65" s="1"/>
      <c r="F65" s="1"/>
      <c r="G65" s="1"/>
      <c r="H65" s="1"/>
      <c r="I65" s="1"/>
      <c r="J65" s="1"/>
      <c r="K65" s="1"/>
      <c r="L65" s="1"/>
      <c r="M65" s="1"/>
      <c r="N65" s="1"/>
      <c r="O65" s="1"/>
      <c r="P65" s="1"/>
      <c r="Q65" s="1"/>
      <c r="R65" s="1"/>
      <c r="S65" s="1"/>
      <c r="T65" s="1"/>
      <c r="U65" s="1"/>
      <c r="V65" s="1"/>
      <c r="W65" s="9"/>
      <c r="X65" s="142"/>
    </row>
    <row r="66" spans="1:24" s="2" customFormat="1" x14ac:dyDescent="0.25">
      <c r="A66" s="142"/>
      <c r="B66" s="8"/>
      <c r="C66" s="1"/>
      <c r="D66" s="1"/>
      <c r="E66" s="1"/>
      <c r="F66" s="1"/>
      <c r="G66" s="1"/>
      <c r="H66" s="1"/>
      <c r="I66" s="1"/>
      <c r="J66" s="1"/>
      <c r="K66" s="1"/>
      <c r="L66" s="1"/>
      <c r="M66" s="1"/>
      <c r="N66" s="1"/>
      <c r="O66" s="1"/>
      <c r="P66" s="1"/>
      <c r="Q66" s="1"/>
      <c r="R66" s="1"/>
      <c r="S66" s="1"/>
      <c r="T66" s="1"/>
      <c r="U66" s="1"/>
      <c r="V66" s="1"/>
      <c r="W66" s="9"/>
      <c r="X66" s="142"/>
    </row>
    <row r="67" spans="1:24" s="2" customFormat="1" x14ac:dyDescent="0.25">
      <c r="A67" s="142"/>
      <c r="B67" s="8"/>
      <c r="C67" s="1"/>
      <c r="D67" s="1"/>
      <c r="E67" s="1"/>
      <c r="F67" s="1"/>
      <c r="G67" s="1"/>
      <c r="H67" s="1"/>
      <c r="I67" s="1"/>
      <c r="J67" s="1"/>
      <c r="K67" s="1"/>
      <c r="L67" s="1"/>
      <c r="M67" s="1"/>
      <c r="N67" s="1"/>
      <c r="O67" s="1"/>
      <c r="P67" s="1"/>
      <c r="Q67" s="1"/>
      <c r="R67" s="1"/>
      <c r="S67" s="1"/>
      <c r="T67" s="1"/>
      <c r="U67" s="1"/>
      <c r="V67" s="1"/>
      <c r="W67" s="9"/>
      <c r="X67" s="142"/>
    </row>
    <row r="68" spans="1:24" s="2" customFormat="1" x14ac:dyDescent="0.25">
      <c r="A68" s="142"/>
      <c r="B68" s="8"/>
      <c r="C68" s="1"/>
      <c r="D68" s="1"/>
      <c r="E68" s="1"/>
      <c r="F68" s="1"/>
      <c r="G68" s="1"/>
      <c r="H68" s="1"/>
      <c r="I68" s="1"/>
      <c r="J68" s="1"/>
      <c r="K68" s="1"/>
      <c r="L68" s="1"/>
      <c r="M68" s="1"/>
      <c r="N68" s="1"/>
      <c r="O68" s="1"/>
      <c r="P68" s="1"/>
      <c r="Q68" s="1"/>
      <c r="R68" s="1"/>
      <c r="S68" s="1"/>
      <c r="T68" s="1"/>
      <c r="U68" s="1"/>
      <c r="V68" s="1"/>
      <c r="W68" s="9"/>
      <c r="X68" s="142"/>
    </row>
    <row r="69" spans="1:24" s="2" customFormat="1" x14ac:dyDescent="0.25">
      <c r="A69" s="142"/>
      <c r="B69" s="8"/>
      <c r="C69" s="1"/>
      <c r="D69" s="1"/>
      <c r="E69" s="1"/>
      <c r="F69" s="1"/>
      <c r="G69" s="1"/>
      <c r="H69" s="1"/>
      <c r="I69" s="1"/>
      <c r="J69" s="1"/>
      <c r="K69" s="1"/>
      <c r="L69" s="1"/>
      <c r="M69" s="1"/>
      <c r="N69" s="1"/>
      <c r="O69" s="1"/>
      <c r="P69" s="1"/>
      <c r="Q69" s="1"/>
      <c r="R69" s="1"/>
      <c r="S69" s="1"/>
      <c r="T69" s="1"/>
      <c r="U69" s="1"/>
      <c r="V69" s="1"/>
      <c r="W69" s="9"/>
      <c r="X69" s="142"/>
    </row>
    <row r="70" spans="1:24" s="2" customFormat="1" x14ac:dyDescent="0.25">
      <c r="A70" s="142"/>
      <c r="B70" s="8"/>
      <c r="C70" s="1"/>
      <c r="D70" s="1"/>
      <c r="E70" s="1"/>
      <c r="F70" s="1"/>
      <c r="G70" s="1"/>
      <c r="H70" s="1"/>
      <c r="I70" s="1"/>
      <c r="J70" s="1"/>
      <c r="K70" s="1"/>
      <c r="L70" s="1"/>
      <c r="M70" s="1"/>
      <c r="N70" s="1"/>
      <c r="O70" s="1"/>
      <c r="P70" s="1"/>
      <c r="Q70" s="1"/>
      <c r="R70" s="1"/>
      <c r="S70" s="1"/>
      <c r="T70" s="1"/>
      <c r="U70" s="1"/>
      <c r="V70" s="1"/>
      <c r="W70" s="9"/>
      <c r="X70" s="142"/>
    </row>
    <row r="71" spans="1:24" s="2" customFormat="1" x14ac:dyDescent="0.25">
      <c r="A71" s="142"/>
      <c r="B71" s="8"/>
      <c r="C71" s="1"/>
      <c r="D71" s="1"/>
      <c r="E71" s="1"/>
      <c r="F71" s="1"/>
      <c r="G71" s="1"/>
      <c r="H71" s="1"/>
      <c r="I71" s="1"/>
      <c r="J71" s="1"/>
      <c r="K71" s="1"/>
      <c r="L71" s="1"/>
      <c r="M71" s="1"/>
      <c r="N71" s="1"/>
      <c r="O71" s="1"/>
      <c r="P71" s="1"/>
      <c r="Q71" s="1"/>
      <c r="R71" s="1"/>
      <c r="S71" s="1"/>
      <c r="T71" s="1"/>
      <c r="U71" s="1"/>
      <c r="V71" s="1"/>
      <c r="W71" s="9"/>
      <c r="X71" s="142"/>
    </row>
    <row r="72" spans="1:24" s="2" customFormat="1" x14ac:dyDescent="0.25">
      <c r="A72" s="142"/>
      <c r="B72" s="8"/>
      <c r="C72" s="1"/>
      <c r="D72" s="1"/>
      <c r="E72" s="1"/>
      <c r="F72" s="1"/>
      <c r="G72" s="1"/>
      <c r="H72" s="1"/>
      <c r="I72" s="1"/>
      <c r="J72" s="1"/>
      <c r="K72" s="1"/>
      <c r="L72" s="1"/>
      <c r="M72" s="1"/>
      <c r="N72" s="1"/>
      <c r="O72" s="1"/>
      <c r="P72" s="1"/>
      <c r="Q72" s="1"/>
      <c r="R72" s="1"/>
      <c r="S72" s="1"/>
      <c r="T72" s="1"/>
      <c r="U72" s="1"/>
      <c r="V72" s="1"/>
      <c r="W72" s="9"/>
      <c r="X72" s="142"/>
    </row>
    <row r="73" spans="1:24" s="2" customFormat="1" x14ac:dyDescent="0.25">
      <c r="A73" s="142"/>
      <c r="B73" s="8"/>
      <c r="C73" s="1"/>
      <c r="D73" s="1"/>
      <c r="E73" s="1"/>
      <c r="F73" s="1"/>
      <c r="G73" s="1"/>
      <c r="H73" s="1"/>
      <c r="I73" s="1"/>
      <c r="J73" s="1"/>
      <c r="K73" s="1"/>
      <c r="L73" s="1"/>
      <c r="M73" s="1"/>
      <c r="N73" s="1"/>
      <c r="O73" s="1"/>
      <c r="P73" s="1"/>
      <c r="Q73" s="1"/>
      <c r="R73" s="1"/>
      <c r="S73" s="1"/>
      <c r="T73" s="1"/>
      <c r="U73" s="1"/>
      <c r="V73" s="1"/>
      <c r="W73" s="9"/>
      <c r="X73" s="142"/>
    </row>
    <row r="74" spans="1:24" s="2" customFormat="1" x14ac:dyDescent="0.25">
      <c r="A74" s="142"/>
      <c r="B74" s="8"/>
      <c r="C74" s="1"/>
      <c r="D74" s="1"/>
      <c r="E74" s="1"/>
      <c r="F74" s="1"/>
      <c r="G74" s="1"/>
      <c r="H74" s="1"/>
      <c r="I74" s="1"/>
      <c r="J74" s="1"/>
      <c r="K74" s="1"/>
      <c r="L74" s="1"/>
      <c r="M74" s="1"/>
      <c r="N74" s="1"/>
      <c r="O74" s="1"/>
      <c r="P74" s="1"/>
      <c r="Q74" s="1"/>
      <c r="R74" s="1"/>
      <c r="S74" s="1"/>
      <c r="T74" s="1"/>
      <c r="U74" s="1"/>
      <c r="V74" s="1"/>
      <c r="W74" s="9"/>
      <c r="X74" s="142"/>
    </row>
    <row r="75" spans="1:24" s="2" customFormat="1" x14ac:dyDescent="0.25">
      <c r="A75" s="142"/>
      <c r="B75" s="8"/>
      <c r="C75" s="1"/>
      <c r="D75" s="1"/>
      <c r="E75" s="1"/>
      <c r="F75" s="1"/>
      <c r="G75" s="1"/>
      <c r="H75" s="1"/>
      <c r="I75" s="1"/>
      <c r="J75" s="1"/>
      <c r="K75" s="1"/>
      <c r="L75" s="1"/>
      <c r="M75" s="1"/>
      <c r="N75" s="1"/>
      <c r="O75" s="1"/>
      <c r="P75" s="1"/>
      <c r="Q75" s="1"/>
      <c r="R75" s="1"/>
      <c r="S75" s="1"/>
      <c r="T75" s="1"/>
      <c r="U75" s="1"/>
      <c r="V75" s="1"/>
      <c r="W75" s="9"/>
      <c r="X75" s="142"/>
    </row>
    <row r="76" spans="1:24" s="2" customFormat="1" x14ac:dyDescent="0.25">
      <c r="A76" s="142"/>
      <c r="B76" s="8"/>
      <c r="C76" s="1"/>
      <c r="D76" s="1"/>
      <c r="E76" s="1"/>
      <c r="F76" s="1"/>
      <c r="G76" s="1"/>
      <c r="H76" s="1"/>
      <c r="I76" s="1"/>
      <c r="J76" s="1"/>
      <c r="K76" s="1"/>
      <c r="L76" s="1"/>
      <c r="M76" s="1"/>
      <c r="N76" s="1"/>
      <c r="O76" s="1"/>
      <c r="P76" s="1"/>
      <c r="Q76" s="1"/>
      <c r="R76" s="1"/>
      <c r="S76" s="1"/>
      <c r="T76" s="1"/>
      <c r="U76" s="1"/>
      <c r="V76" s="1"/>
      <c r="W76" s="9"/>
      <c r="X76" s="142"/>
    </row>
    <row r="77" spans="1:24" s="2" customFormat="1" x14ac:dyDescent="0.25">
      <c r="A77" s="142"/>
      <c r="B77" s="8"/>
      <c r="C77" s="1"/>
      <c r="D77" s="1"/>
      <c r="E77" s="1"/>
      <c r="F77" s="1"/>
      <c r="G77" s="1"/>
      <c r="H77" s="1"/>
      <c r="I77" s="1"/>
      <c r="J77" s="1"/>
      <c r="K77" s="1"/>
      <c r="L77" s="1"/>
      <c r="M77" s="1"/>
      <c r="N77" s="1"/>
      <c r="O77" s="1"/>
      <c r="P77" s="1"/>
      <c r="Q77" s="1"/>
      <c r="R77" s="1"/>
      <c r="S77" s="1"/>
      <c r="T77" s="1"/>
      <c r="U77" s="1"/>
      <c r="V77" s="1"/>
      <c r="W77" s="9"/>
      <c r="X77" s="142"/>
    </row>
    <row r="78" spans="1:24" s="2" customFormat="1" x14ac:dyDescent="0.25">
      <c r="A78" s="142"/>
      <c r="B78" s="8"/>
      <c r="C78" s="1"/>
      <c r="D78" s="1"/>
      <c r="E78" s="1"/>
      <c r="F78" s="1"/>
      <c r="G78" s="1"/>
      <c r="H78" s="1"/>
      <c r="I78" s="1"/>
      <c r="J78" s="1"/>
      <c r="K78" s="1"/>
      <c r="L78" s="1"/>
      <c r="M78" s="1"/>
      <c r="N78" s="1"/>
      <c r="O78" s="1"/>
      <c r="P78" s="1"/>
      <c r="Q78" s="1"/>
      <c r="R78" s="1"/>
      <c r="S78" s="1"/>
      <c r="T78" s="1"/>
      <c r="U78" s="1"/>
      <c r="V78" s="1"/>
      <c r="W78" s="9"/>
      <c r="X78" s="142"/>
    </row>
    <row r="79" spans="1:24" s="2" customFormat="1" ht="15.75" thickBot="1" x14ac:dyDescent="0.3">
      <c r="A79" s="142"/>
      <c r="B79" s="10"/>
      <c r="C79" s="11"/>
      <c r="D79" s="11"/>
      <c r="E79" s="11"/>
      <c r="F79" s="11"/>
      <c r="G79" s="11"/>
      <c r="H79" s="11"/>
      <c r="I79" s="11"/>
      <c r="J79" s="11"/>
      <c r="K79" s="11"/>
      <c r="L79" s="11"/>
      <c r="M79" s="11"/>
      <c r="N79" s="11"/>
      <c r="O79" s="11"/>
      <c r="P79" s="11"/>
      <c r="Q79" s="11"/>
      <c r="R79" s="11"/>
      <c r="S79" s="11"/>
      <c r="T79" s="11"/>
      <c r="U79" s="91"/>
      <c r="V79" s="11"/>
      <c r="W79" s="47"/>
      <c r="X79" s="142"/>
    </row>
    <row r="80" spans="1:24" s="142" customFormat="1" x14ac:dyDescent="0.25"/>
    <row r="229" x14ac:dyDescent="0.25"/>
    <row r="230" x14ac:dyDescent="0.25"/>
    <row r="240" x14ac:dyDescent="0.25"/>
    <row r="241" x14ac:dyDescent="0.25"/>
  </sheetData>
  <mergeCells count="2">
    <mergeCell ref="B2:W2"/>
    <mergeCell ref="B3:W3"/>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5"/>
  <dimension ref="A1:AI108"/>
  <sheetViews>
    <sheetView zoomScale="40" zoomScaleNormal="40" workbookViewId="0">
      <selection activeCell="R54" sqref="R54"/>
    </sheetView>
  </sheetViews>
  <sheetFormatPr defaultColWidth="0" defaultRowHeight="15" customHeight="1" zeroHeight="1" x14ac:dyDescent="0.25"/>
  <cols>
    <col min="1" max="1" width="9.140625" style="174" customWidth="1"/>
    <col min="2" max="2" width="5.42578125" style="120" customWidth="1"/>
    <col min="3" max="34" width="9.140625" style="120" customWidth="1"/>
    <col min="35" max="35" width="9.140625" style="174" customWidth="1"/>
    <col min="36" max="16384" width="9.140625" style="120" hidden="1"/>
  </cols>
  <sheetData>
    <row r="1" spans="1:35" s="142" customFormat="1" ht="21.75" customHeight="1" thickBot="1" x14ac:dyDescent="0.3"/>
    <row r="2" spans="1:35" s="58" customFormat="1" ht="33" customHeight="1" x14ac:dyDescent="0.25">
      <c r="A2" s="174"/>
      <c r="B2" s="299" t="s">
        <v>21</v>
      </c>
      <c r="C2" s="300"/>
      <c r="D2" s="300"/>
      <c r="E2" s="300"/>
      <c r="F2" s="300"/>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1"/>
      <c r="AI2" s="174"/>
    </row>
    <row r="3" spans="1:35" s="58" customFormat="1" ht="19.5" thickBot="1" x14ac:dyDescent="0.35">
      <c r="A3" s="174"/>
      <c r="B3" s="302" t="s">
        <v>25</v>
      </c>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s="303"/>
      <c r="AG3" s="303"/>
      <c r="AH3" s="304"/>
      <c r="AI3" s="174"/>
    </row>
    <row r="4" spans="1:35" s="58" customFormat="1" ht="15.75" thickBot="1" x14ac:dyDescent="0.3">
      <c r="A4" s="174"/>
      <c r="B4" s="123" t="s">
        <v>110</v>
      </c>
      <c r="C4" s="124"/>
      <c r="D4" s="124"/>
      <c r="E4" s="124"/>
      <c r="F4" s="124"/>
      <c r="G4" s="125"/>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22"/>
      <c r="AH4" s="93"/>
      <c r="AI4" s="174"/>
    </row>
    <row r="5" spans="1:35" s="58" customFormat="1" x14ac:dyDescent="0.25">
      <c r="A5" s="174"/>
      <c r="B5" s="94"/>
      <c r="C5" s="122"/>
      <c r="D5" s="122"/>
      <c r="E5" s="122"/>
      <c r="F5" s="204"/>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93"/>
      <c r="AI5" s="174"/>
    </row>
    <row r="6" spans="1:35" s="58" customFormat="1" x14ac:dyDescent="0.25">
      <c r="A6" s="174"/>
      <c r="B6" s="94"/>
      <c r="C6" s="122"/>
      <c r="D6" s="122"/>
      <c r="E6" s="204"/>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93"/>
      <c r="AI6" s="174"/>
    </row>
    <row r="7" spans="1:35" s="58" customFormat="1" x14ac:dyDescent="0.25">
      <c r="A7" s="174"/>
      <c r="B7" s="94"/>
      <c r="C7" s="122"/>
      <c r="D7" s="122"/>
      <c r="E7" s="122"/>
      <c r="F7" s="122"/>
      <c r="G7" s="14"/>
      <c r="H7" s="14"/>
      <c r="I7" s="14"/>
      <c r="J7" s="14"/>
      <c r="K7" s="14"/>
      <c r="L7" s="14"/>
      <c r="M7" s="14"/>
      <c r="N7" s="14"/>
      <c r="O7" s="14"/>
      <c r="P7" s="14"/>
      <c r="Q7" s="14"/>
      <c r="R7" s="14"/>
      <c r="S7" s="14"/>
      <c r="T7" s="14"/>
      <c r="U7" s="122"/>
      <c r="V7" s="122"/>
      <c r="W7" s="122"/>
      <c r="X7" s="122"/>
      <c r="Y7" s="122"/>
      <c r="Z7" s="122"/>
      <c r="AA7" s="122"/>
      <c r="AB7" s="122"/>
      <c r="AC7" s="122"/>
      <c r="AD7" s="122"/>
      <c r="AE7" s="122"/>
      <c r="AF7" s="122"/>
      <c r="AG7" s="122"/>
      <c r="AH7" s="93"/>
      <c r="AI7" s="174"/>
    </row>
    <row r="8" spans="1:35" s="58" customFormat="1" x14ac:dyDescent="0.25">
      <c r="A8" s="174"/>
      <c r="B8" s="94"/>
      <c r="C8" s="122"/>
      <c r="D8" s="122"/>
      <c r="E8" s="122"/>
      <c r="F8" s="122"/>
      <c r="G8" s="14"/>
      <c r="H8" s="14"/>
      <c r="I8" s="14"/>
      <c r="J8" s="14"/>
      <c r="K8" s="14"/>
      <c r="L8" s="14"/>
      <c r="M8" s="14"/>
      <c r="N8" s="14"/>
      <c r="O8" s="14"/>
      <c r="P8" s="14"/>
      <c r="Q8" s="14"/>
      <c r="R8" s="14"/>
      <c r="S8" s="14"/>
      <c r="T8" s="14"/>
      <c r="U8" s="122"/>
      <c r="V8" s="122"/>
      <c r="W8" s="122"/>
      <c r="X8" s="122"/>
      <c r="Y8" s="122"/>
      <c r="Z8" s="122"/>
      <c r="AA8" s="122"/>
      <c r="AB8" s="122"/>
      <c r="AC8" s="122"/>
      <c r="AD8" s="122"/>
      <c r="AE8" s="122"/>
      <c r="AF8" s="122"/>
      <c r="AG8" s="122"/>
      <c r="AH8" s="93"/>
      <c r="AI8" s="174"/>
    </row>
    <row r="9" spans="1:35" s="58" customFormat="1" x14ac:dyDescent="0.25">
      <c r="A9" s="174"/>
      <c r="B9" s="94"/>
      <c r="C9" s="122"/>
      <c r="D9" s="122"/>
      <c r="E9" s="122"/>
      <c r="F9" s="122"/>
      <c r="G9" s="14"/>
      <c r="H9" s="14"/>
      <c r="I9" s="14"/>
      <c r="J9" s="14"/>
      <c r="K9" s="14"/>
      <c r="L9" s="14"/>
      <c r="M9" s="14"/>
      <c r="N9" s="14"/>
      <c r="O9" s="14"/>
      <c r="P9" s="14"/>
      <c r="Q9" s="14"/>
      <c r="R9" s="14"/>
      <c r="S9" s="14"/>
      <c r="T9" s="14"/>
      <c r="U9" s="122"/>
      <c r="V9" s="122"/>
      <c r="W9" s="122"/>
      <c r="X9" s="122"/>
      <c r="Y9" s="122"/>
      <c r="Z9" s="122"/>
      <c r="AA9" s="122"/>
      <c r="AB9" s="122"/>
      <c r="AC9" s="122"/>
      <c r="AD9" s="122"/>
      <c r="AE9" s="122"/>
      <c r="AF9" s="122"/>
      <c r="AG9" s="122"/>
      <c r="AH9" s="93"/>
      <c r="AI9" s="174"/>
    </row>
    <row r="10" spans="1:35" s="58" customFormat="1" x14ac:dyDescent="0.25">
      <c r="A10" s="174"/>
      <c r="B10" s="94"/>
      <c r="C10" s="122"/>
      <c r="D10" s="122"/>
      <c r="E10" s="122"/>
      <c r="F10" s="122"/>
      <c r="G10" s="14"/>
      <c r="H10" s="14"/>
      <c r="I10" s="14"/>
      <c r="J10" s="14"/>
      <c r="K10" s="14"/>
      <c r="L10" s="14"/>
      <c r="M10" s="14"/>
      <c r="N10" s="14"/>
      <c r="O10" s="14"/>
      <c r="P10" s="14"/>
      <c r="Q10" s="14"/>
      <c r="R10" s="14"/>
      <c r="S10" s="14"/>
      <c r="T10" s="14"/>
      <c r="U10" s="122"/>
      <c r="V10" s="122"/>
      <c r="W10" s="122"/>
      <c r="X10" s="122"/>
      <c r="Y10" s="122"/>
      <c r="Z10" s="122"/>
      <c r="AA10" s="122"/>
      <c r="AB10" s="122"/>
      <c r="AC10" s="122"/>
      <c r="AD10" s="122"/>
      <c r="AE10" s="122"/>
      <c r="AF10" s="122"/>
      <c r="AG10" s="122"/>
      <c r="AH10" s="93"/>
      <c r="AI10" s="174"/>
    </row>
    <row r="11" spans="1:35" s="58" customFormat="1" x14ac:dyDescent="0.25">
      <c r="A11" s="174"/>
      <c r="B11" s="94"/>
      <c r="C11" s="122"/>
      <c r="D11" s="122"/>
      <c r="E11" s="122"/>
      <c r="F11" s="122"/>
      <c r="G11" s="14"/>
      <c r="H11" s="14"/>
      <c r="I11" s="14"/>
      <c r="J11" s="14"/>
      <c r="K11" s="14"/>
      <c r="L11" s="14"/>
      <c r="M11" s="14"/>
      <c r="N11" s="14"/>
      <c r="O11" s="14"/>
      <c r="P11" s="14"/>
      <c r="Q11" s="14"/>
      <c r="R11" s="14"/>
      <c r="S11" s="14"/>
      <c r="T11" s="14"/>
      <c r="U11" s="122"/>
      <c r="V11" s="122"/>
      <c r="W11" s="122"/>
      <c r="X11" s="122"/>
      <c r="Y11" s="122"/>
      <c r="Z11" s="122"/>
      <c r="AA11" s="122"/>
      <c r="AB11" s="122"/>
      <c r="AC11" s="122"/>
      <c r="AD11" s="122"/>
      <c r="AE11" s="122"/>
      <c r="AF11" s="122"/>
      <c r="AG11" s="122"/>
      <c r="AH11" s="93"/>
      <c r="AI11" s="174"/>
    </row>
    <row r="12" spans="1:35" s="58" customFormat="1" x14ac:dyDescent="0.25">
      <c r="A12" s="174"/>
      <c r="B12" s="94"/>
      <c r="C12" s="122"/>
      <c r="D12" s="122"/>
      <c r="E12" s="122"/>
      <c r="F12" s="122"/>
      <c r="G12" s="14"/>
      <c r="H12" s="14"/>
      <c r="I12" s="14"/>
      <c r="J12" s="14"/>
      <c r="K12" s="14"/>
      <c r="L12" s="14"/>
      <c r="M12" s="14"/>
      <c r="N12" s="14"/>
      <c r="O12" s="14"/>
      <c r="P12" s="14"/>
      <c r="Q12" s="14"/>
      <c r="R12" s="14"/>
      <c r="S12" s="14"/>
      <c r="T12" s="14"/>
      <c r="U12" s="122"/>
      <c r="V12" s="122"/>
      <c r="W12" s="122"/>
      <c r="X12" s="122"/>
      <c r="Y12" s="122"/>
      <c r="Z12" s="122"/>
      <c r="AA12" s="122"/>
      <c r="AB12" s="122"/>
      <c r="AC12" s="122"/>
      <c r="AD12" s="122"/>
      <c r="AE12" s="122"/>
      <c r="AF12" s="122"/>
      <c r="AG12" s="122"/>
      <c r="AH12" s="93"/>
      <c r="AI12" s="174"/>
    </row>
    <row r="13" spans="1:35" s="58" customFormat="1" x14ac:dyDescent="0.25">
      <c r="A13" s="174"/>
      <c r="B13" s="94"/>
      <c r="C13" s="122"/>
      <c r="D13" s="122"/>
      <c r="E13" s="122"/>
      <c r="F13" s="122"/>
      <c r="G13" s="14"/>
      <c r="H13" s="14"/>
      <c r="I13" s="14"/>
      <c r="J13" s="14"/>
      <c r="K13" s="14"/>
      <c r="L13" s="14"/>
      <c r="M13" s="14"/>
      <c r="N13" s="14"/>
      <c r="O13" s="14"/>
      <c r="P13" s="14"/>
      <c r="Q13" s="14"/>
      <c r="R13" s="14"/>
      <c r="S13" s="14"/>
      <c r="T13" s="14"/>
      <c r="U13" s="122"/>
      <c r="V13" s="122"/>
      <c r="W13" s="122"/>
      <c r="X13" s="122"/>
      <c r="Y13" s="122"/>
      <c r="Z13" s="122"/>
      <c r="AA13" s="122"/>
      <c r="AB13" s="122"/>
      <c r="AC13" s="122"/>
      <c r="AD13" s="122"/>
      <c r="AE13" s="122"/>
      <c r="AF13" s="122"/>
      <c r="AG13" s="122"/>
      <c r="AH13" s="93"/>
      <c r="AI13" s="174"/>
    </row>
    <row r="14" spans="1:35" s="58" customFormat="1" x14ac:dyDescent="0.25">
      <c r="A14" s="174"/>
      <c r="B14" s="94"/>
      <c r="C14" s="122"/>
      <c r="D14" s="122"/>
      <c r="E14" s="122"/>
      <c r="F14" s="122"/>
      <c r="G14" s="14"/>
      <c r="H14" s="14"/>
      <c r="I14" s="14"/>
      <c r="J14" s="14"/>
      <c r="K14" s="14"/>
      <c r="L14" s="14"/>
      <c r="M14" s="14"/>
      <c r="N14" s="14"/>
      <c r="O14" s="14"/>
      <c r="P14" s="14"/>
      <c r="Q14" s="14"/>
      <c r="R14" s="14"/>
      <c r="S14" s="14"/>
      <c r="T14" s="14"/>
      <c r="U14" s="122"/>
      <c r="V14" s="122"/>
      <c r="W14" s="122"/>
      <c r="X14" s="122"/>
      <c r="Y14" s="122"/>
      <c r="Z14" s="122"/>
      <c r="AA14" s="122"/>
      <c r="AB14" s="122"/>
      <c r="AC14" s="122"/>
      <c r="AD14" s="122"/>
      <c r="AE14" s="122"/>
      <c r="AF14" s="122"/>
      <c r="AG14" s="122"/>
      <c r="AH14" s="93"/>
      <c r="AI14" s="174"/>
    </row>
    <row r="15" spans="1:35" s="58" customFormat="1" x14ac:dyDescent="0.25">
      <c r="A15" s="174"/>
      <c r="B15" s="94"/>
      <c r="C15" s="122"/>
      <c r="D15" s="122"/>
      <c r="E15" s="122"/>
      <c r="F15" s="122"/>
      <c r="G15" s="14"/>
      <c r="H15" s="14"/>
      <c r="I15" s="14"/>
      <c r="J15" s="14"/>
      <c r="K15" s="14"/>
      <c r="L15" s="14"/>
      <c r="M15" s="14"/>
      <c r="N15" s="14"/>
      <c r="O15" s="14"/>
      <c r="P15" s="14"/>
      <c r="Q15" s="14"/>
      <c r="R15" s="14"/>
      <c r="S15" s="14"/>
      <c r="T15" s="14"/>
      <c r="U15" s="122"/>
      <c r="V15" s="122"/>
      <c r="W15" s="122"/>
      <c r="X15" s="122"/>
      <c r="Y15" s="122"/>
      <c r="Z15" s="122"/>
      <c r="AA15" s="122"/>
      <c r="AB15" s="122"/>
      <c r="AC15" s="122"/>
      <c r="AD15" s="122"/>
      <c r="AE15" s="122"/>
      <c r="AF15" s="122"/>
      <c r="AG15" s="122"/>
      <c r="AH15" s="93"/>
      <c r="AI15" s="174"/>
    </row>
    <row r="16" spans="1:35" s="58" customFormat="1" x14ac:dyDescent="0.25">
      <c r="A16" s="174"/>
      <c r="B16" s="94"/>
      <c r="C16" s="122"/>
      <c r="D16" s="122"/>
      <c r="E16" s="122"/>
      <c r="F16" s="122"/>
      <c r="G16" s="14"/>
      <c r="H16" s="14"/>
      <c r="I16" s="14"/>
      <c r="J16" s="14"/>
      <c r="K16" s="14"/>
      <c r="L16" s="14"/>
      <c r="M16" s="14"/>
      <c r="N16" s="14"/>
      <c r="O16" s="14"/>
      <c r="P16" s="14"/>
      <c r="Q16" s="14"/>
      <c r="R16" s="14"/>
      <c r="S16" s="14"/>
      <c r="T16" s="14"/>
      <c r="U16" s="122"/>
      <c r="V16" s="122"/>
      <c r="W16" s="122"/>
      <c r="X16" s="122"/>
      <c r="Y16" s="122"/>
      <c r="Z16" s="122"/>
      <c r="AA16" s="122"/>
      <c r="AB16" s="122"/>
      <c r="AC16" s="122"/>
      <c r="AD16" s="122"/>
      <c r="AE16" s="122"/>
      <c r="AF16" s="122"/>
      <c r="AG16" s="122"/>
      <c r="AH16" s="93"/>
      <c r="AI16" s="174"/>
    </row>
    <row r="17" spans="1:35" s="58" customFormat="1" x14ac:dyDescent="0.25">
      <c r="A17" s="174"/>
      <c r="B17" s="94"/>
      <c r="C17" s="122"/>
      <c r="D17" s="122"/>
      <c r="E17" s="122"/>
      <c r="F17" s="122"/>
      <c r="G17" s="14"/>
      <c r="H17" s="14"/>
      <c r="I17" s="14"/>
      <c r="J17" s="14"/>
      <c r="K17" s="14"/>
      <c r="L17" s="14"/>
      <c r="M17" s="14"/>
      <c r="N17" s="14"/>
      <c r="O17" s="14"/>
      <c r="P17" s="14"/>
      <c r="Q17" s="14"/>
      <c r="R17" s="14"/>
      <c r="S17" s="14"/>
      <c r="T17" s="14"/>
      <c r="U17" s="122"/>
      <c r="V17" s="122"/>
      <c r="W17" s="122"/>
      <c r="X17" s="122"/>
      <c r="Y17" s="122"/>
      <c r="Z17" s="122"/>
      <c r="AA17" s="122"/>
      <c r="AB17" s="122"/>
      <c r="AC17" s="122"/>
      <c r="AD17" s="122"/>
      <c r="AE17" s="122"/>
      <c r="AF17" s="122"/>
      <c r="AG17" s="122"/>
      <c r="AH17" s="93"/>
      <c r="AI17" s="174"/>
    </row>
    <row r="18" spans="1:35" s="58" customFormat="1" x14ac:dyDescent="0.25">
      <c r="A18" s="174"/>
      <c r="B18" s="94"/>
      <c r="C18" s="122"/>
      <c r="D18" s="122"/>
      <c r="E18" s="122"/>
      <c r="F18" s="122"/>
      <c r="G18" s="14"/>
      <c r="H18" s="14"/>
      <c r="I18" s="14"/>
      <c r="J18" s="14"/>
      <c r="K18" s="14"/>
      <c r="L18" s="14"/>
      <c r="M18" s="14"/>
      <c r="N18" s="14"/>
      <c r="O18" s="14"/>
      <c r="P18" s="14"/>
      <c r="Q18" s="14"/>
      <c r="R18" s="14"/>
      <c r="S18" s="14"/>
      <c r="T18" s="14"/>
      <c r="U18" s="122"/>
      <c r="V18" s="122"/>
      <c r="W18" s="122"/>
      <c r="X18" s="122"/>
      <c r="Y18" s="122"/>
      <c r="Z18" s="122"/>
      <c r="AA18" s="122"/>
      <c r="AB18" s="122"/>
      <c r="AC18" s="122"/>
      <c r="AD18" s="122"/>
      <c r="AE18" s="122"/>
      <c r="AF18" s="122"/>
      <c r="AG18" s="122"/>
      <c r="AH18" s="93"/>
      <c r="AI18" s="174"/>
    </row>
    <row r="19" spans="1:35" s="58" customFormat="1" x14ac:dyDescent="0.25">
      <c r="A19" s="174"/>
      <c r="B19" s="94"/>
      <c r="C19" s="122"/>
      <c r="D19" s="122"/>
      <c r="E19" s="122"/>
      <c r="F19" s="122"/>
      <c r="G19" s="14"/>
      <c r="H19" s="14"/>
      <c r="I19" s="14"/>
      <c r="J19" s="14"/>
      <c r="K19" s="14"/>
      <c r="L19" s="14"/>
      <c r="M19" s="14"/>
      <c r="N19" s="14"/>
      <c r="O19" s="14"/>
      <c r="P19" s="14"/>
      <c r="Q19" s="14"/>
      <c r="R19" s="14"/>
      <c r="S19" s="14"/>
      <c r="T19" s="14"/>
      <c r="U19" s="122"/>
      <c r="V19" s="122"/>
      <c r="W19" s="122"/>
      <c r="X19" s="122"/>
      <c r="Y19" s="122"/>
      <c r="Z19" s="122"/>
      <c r="AA19" s="122"/>
      <c r="AB19" s="122"/>
      <c r="AC19" s="122"/>
      <c r="AD19" s="122"/>
      <c r="AE19" s="122"/>
      <c r="AF19" s="122"/>
      <c r="AG19" s="122"/>
      <c r="AH19" s="93"/>
      <c r="AI19" s="174"/>
    </row>
    <row r="20" spans="1:35" s="58" customFormat="1" x14ac:dyDescent="0.25">
      <c r="A20" s="174"/>
      <c r="B20" s="94"/>
      <c r="C20" s="122"/>
      <c r="D20" s="122"/>
      <c r="E20" s="122"/>
      <c r="F20" s="122"/>
      <c r="G20" s="14"/>
      <c r="H20" s="14"/>
      <c r="I20" s="14"/>
      <c r="J20" s="14"/>
      <c r="K20" s="14"/>
      <c r="L20" s="14"/>
      <c r="M20" s="14"/>
      <c r="N20" s="14"/>
      <c r="O20" s="14"/>
      <c r="P20" s="14"/>
      <c r="Q20" s="14"/>
      <c r="R20" s="14"/>
      <c r="S20" s="14"/>
      <c r="T20" s="14"/>
      <c r="U20" s="122"/>
      <c r="V20" s="122"/>
      <c r="W20" s="122"/>
      <c r="X20" s="122"/>
      <c r="Y20" s="122"/>
      <c r="Z20" s="122"/>
      <c r="AA20" s="122"/>
      <c r="AB20" s="122"/>
      <c r="AC20" s="122"/>
      <c r="AD20" s="122"/>
      <c r="AE20" s="122"/>
      <c r="AF20" s="122"/>
      <c r="AG20" s="122"/>
      <c r="AH20" s="93"/>
      <c r="AI20" s="174"/>
    </row>
    <row r="21" spans="1:35" s="58" customFormat="1" x14ac:dyDescent="0.25">
      <c r="A21" s="174"/>
      <c r="B21" s="94"/>
      <c r="C21" s="122"/>
      <c r="D21" s="122"/>
      <c r="E21" s="122"/>
      <c r="F21" s="122"/>
      <c r="G21" s="14"/>
      <c r="H21" s="14"/>
      <c r="I21" s="14"/>
      <c r="J21" s="14"/>
      <c r="K21" s="14"/>
      <c r="L21" s="14"/>
      <c r="M21" s="14"/>
      <c r="N21" s="14"/>
      <c r="O21" s="14"/>
      <c r="P21" s="14"/>
      <c r="Q21" s="14"/>
      <c r="R21" s="14"/>
      <c r="S21" s="14"/>
      <c r="T21" s="14"/>
      <c r="U21" s="122"/>
      <c r="V21" s="122"/>
      <c r="W21" s="122"/>
      <c r="X21" s="122"/>
      <c r="Y21" s="122"/>
      <c r="Z21" s="122"/>
      <c r="AA21" s="122"/>
      <c r="AB21" s="122"/>
      <c r="AC21" s="122"/>
      <c r="AD21" s="122"/>
      <c r="AE21" s="122"/>
      <c r="AF21" s="122"/>
      <c r="AG21" s="122"/>
      <c r="AH21" s="93"/>
      <c r="AI21" s="174"/>
    </row>
    <row r="22" spans="1:35" s="58" customFormat="1" x14ac:dyDescent="0.25">
      <c r="A22" s="174"/>
      <c r="B22" s="94"/>
      <c r="C22" s="122"/>
      <c r="D22" s="122"/>
      <c r="E22" s="122"/>
      <c r="F22" s="122"/>
      <c r="G22" s="14"/>
      <c r="H22" s="14"/>
      <c r="I22" s="14"/>
      <c r="J22" s="14"/>
      <c r="K22" s="14"/>
      <c r="L22" s="14"/>
      <c r="M22" s="14"/>
      <c r="N22" s="14"/>
      <c r="O22" s="14"/>
      <c r="P22" s="14"/>
      <c r="Q22" s="14"/>
      <c r="R22" s="14"/>
      <c r="S22" s="14"/>
      <c r="T22" s="14"/>
      <c r="U22" s="122"/>
      <c r="V22" s="122"/>
      <c r="W22" s="122"/>
      <c r="X22" s="122"/>
      <c r="Y22" s="122"/>
      <c r="Z22" s="122"/>
      <c r="AA22" s="122"/>
      <c r="AB22" s="122"/>
      <c r="AC22" s="122"/>
      <c r="AD22" s="122"/>
      <c r="AE22" s="122"/>
      <c r="AF22" s="122"/>
      <c r="AG22" s="122"/>
      <c r="AH22" s="93"/>
      <c r="AI22" s="174"/>
    </row>
    <row r="23" spans="1:35" s="58" customFormat="1" x14ac:dyDescent="0.25">
      <c r="A23" s="174"/>
      <c r="B23" s="94"/>
      <c r="C23" s="122"/>
      <c r="D23" s="122"/>
      <c r="E23" s="122"/>
      <c r="F23" s="122"/>
      <c r="G23" s="14"/>
      <c r="H23" s="14"/>
      <c r="I23" s="14"/>
      <c r="J23" s="14"/>
      <c r="K23" s="14"/>
      <c r="L23" s="14"/>
      <c r="M23" s="14"/>
      <c r="N23" s="14"/>
      <c r="O23" s="14"/>
      <c r="P23" s="14"/>
      <c r="Q23" s="14"/>
      <c r="R23" s="14"/>
      <c r="S23" s="14"/>
      <c r="T23" s="14"/>
      <c r="U23" s="122"/>
      <c r="V23" s="122"/>
      <c r="W23" s="122"/>
      <c r="X23" s="122"/>
      <c r="Y23" s="122"/>
      <c r="Z23" s="122"/>
      <c r="AA23" s="122"/>
      <c r="AB23" s="122"/>
      <c r="AC23" s="122"/>
      <c r="AD23" s="122"/>
      <c r="AE23" s="122"/>
      <c r="AF23" s="122"/>
      <c r="AG23" s="122"/>
      <c r="AH23" s="93"/>
      <c r="AI23" s="174"/>
    </row>
    <row r="24" spans="1:35" s="58" customFormat="1" x14ac:dyDescent="0.25">
      <c r="A24" s="174"/>
      <c r="B24" s="94"/>
      <c r="C24" s="122"/>
      <c r="D24" s="122"/>
      <c r="E24" s="122"/>
      <c r="F24" s="122"/>
      <c r="G24" s="14"/>
      <c r="H24" s="14"/>
      <c r="I24" s="14"/>
      <c r="J24" s="14"/>
      <c r="K24" s="14"/>
      <c r="L24" s="14"/>
      <c r="M24" s="14"/>
      <c r="N24" s="14"/>
      <c r="O24" s="14"/>
      <c r="P24" s="14"/>
      <c r="Q24" s="14"/>
      <c r="R24" s="14"/>
      <c r="S24" s="14"/>
      <c r="T24" s="14"/>
      <c r="U24" s="122"/>
      <c r="V24" s="122"/>
      <c r="W24" s="122"/>
      <c r="X24" s="122"/>
      <c r="Y24" s="122"/>
      <c r="Z24" s="122"/>
      <c r="AA24" s="122"/>
      <c r="AB24" s="122"/>
      <c r="AC24" s="122"/>
      <c r="AD24" s="122"/>
      <c r="AE24" s="122"/>
      <c r="AF24" s="122"/>
      <c r="AG24" s="122"/>
      <c r="AH24" s="93"/>
      <c r="AI24" s="174"/>
    </row>
    <row r="25" spans="1:35" s="58" customFormat="1" x14ac:dyDescent="0.25">
      <c r="A25" s="174"/>
      <c r="B25" s="94"/>
      <c r="C25" s="122"/>
      <c r="D25" s="122"/>
      <c r="E25" s="122"/>
      <c r="F25" s="122"/>
      <c r="G25" s="14"/>
      <c r="H25" s="14"/>
      <c r="I25" s="14"/>
      <c r="J25" s="14"/>
      <c r="K25" s="14"/>
      <c r="L25" s="14"/>
      <c r="M25" s="14"/>
      <c r="N25" s="14"/>
      <c r="O25" s="14"/>
      <c r="P25" s="14"/>
      <c r="Q25" s="14"/>
      <c r="R25" s="14"/>
      <c r="S25" s="14"/>
      <c r="T25" s="14"/>
      <c r="U25" s="122"/>
      <c r="V25" s="122"/>
      <c r="W25" s="122"/>
      <c r="X25" s="122"/>
      <c r="Y25" s="122"/>
      <c r="Z25" s="122"/>
      <c r="AA25" s="122"/>
      <c r="AB25" s="122"/>
      <c r="AC25" s="122"/>
      <c r="AD25" s="122"/>
      <c r="AE25" s="122"/>
      <c r="AF25" s="122"/>
      <c r="AG25" s="122"/>
      <c r="AH25" s="93"/>
      <c r="AI25" s="174"/>
    </row>
    <row r="26" spans="1:35" s="58" customFormat="1" x14ac:dyDescent="0.25">
      <c r="A26" s="174"/>
      <c r="B26" s="94"/>
      <c r="C26" s="122"/>
      <c r="D26" s="122"/>
      <c r="E26" s="122"/>
      <c r="F26" s="122"/>
      <c r="G26" s="14"/>
      <c r="H26" s="14"/>
      <c r="I26" s="14"/>
      <c r="J26" s="14"/>
      <c r="K26" s="14"/>
      <c r="L26" s="14"/>
      <c r="M26" s="14"/>
      <c r="N26" s="14"/>
      <c r="O26" s="14"/>
      <c r="P26" s="14"/>
      <c r="Q26" s="14"/>
      <c r="R26" s="14"/>
      <c r="S26" s="14"/>
      <c r="T26" s="14"/>
      <c r="U26" s="122"/>
      <c r="V26" s="122"/>
      <c r="W26" s="122"/>
      <c r="X26" s="122"/>
      <c r="Y26" s="122"/>
      <c r="Z26" s="122"/>
      <c r="AA26" s="122"/>
      <c r="AB26" s="122"/>
      <c r="AC26" s="122"/>
      <c r="AD26" s="122"/>
      <c r="AE26" s="122"/>
      <c r="AF26" s="122"/>
      <c r="AG26" s="122"/>
      <c r="AH26" s="93"/>
      <c r="AI26" s="174"/>
    </row>
    <row r="27" spans="1:35" s="58" customFormat="1" x14ac:dyDescent="0.25">
      <c r="A27" s="174"/>
      <c r="B27" s="94"/>
      <c r="C27" s="122"/>
      <c r="D27" s="122"/>
      <c r="E27" s="122"/>
      <c r="F27" s="122"/>
      <c r="G27" s="14"/>
      <c r="H27" s="14"/>
      <c r="I27" s="14"/>
      <c r="J27" s="14"/>
      <c r="K27" s="14"/>
      <c r="L27" s="14"/>
      <c r="M27" s="14"/>
      <c r="N27" s="14"/>
      <c r="O27" s="14"/>
      <c r="P27" s="14"/>
      <c r="Q27" s="14"/>
      <c r="R27" s="14"/>
      <c r="S27" s="14"/>
      <c r="T27" s="14"/>
      <c r="U27" s="122"/>
      <c r="V27" s="122"/>
      <c r="W27" s="122"/>
      <c r="X27" s="122"/>
      <c r="Y27" s="122"/>
      <c r="Z27" s="122"/>
      <c r="AA27" s="122"/>
      <c r="AB27" s="122"/>
      <c r="AC27" s="122"/>
      <c r="AD27" s="122"/>
      <c r="AE27" s="122"/>
      <c r="AF27" s="122"/>
      <c r="AG27" s="122"/>
      <c r="AH27" s="93"/>
      <c r="AI27" s="174"/>
    </row>
    <row r="28" spans="1:35" s="58" customFormat="1" x14ac:dyDescent="0.25">
      <c r="A28" s="174"/>
      <c r="B28" s="94"/>
      <c r="C28" s="122"/>
      <c r="D28" s="122"/>
      <c r="E28" s="122"/>
      <c r="F28" s="122"/>
      <c r="G28" s="14"/>
      <c r="H28" s="14"/>
      <c r="I28" s="14"/>
      <c r="J28" s="14"/>
      <c r="K28" s="14"/>
      <c r="L28" s="14"/>
      <c r="M28" s="14"/>
      <c r="N28" s="14"/>
      <c r="O28" s="14"/>
      <c r="P28" s="14"/>
      <c r="Q28" s="14"/>
      <c r="R28" s="14"/>
      <c r="S28" s="14"/>
      <c r="T28" s="14"/>
      <c r="U28" s="122"/>
      <c r="V28" s="122"/>
      <c r="W28" s="122"/>
      <c r="X28" s="122"/>
      <c r="Y28" s="122"/>
      <c r="Z28" s="122"/>
      <c r="AA28" s="122"/>
      <c r="AB28" s="122"/>
      <c r="AC28" s="122"/>
      <c r="AD28" s="122"/>
      <c r="AE28" s="122"/>
      <c r="AF28" s="122"/>
      <c r="AG28" s="122"/>
      <c r="AH28" s="93"/>
      <c r="AI28" s="174"/>
    </row>
    <row r="29" spans="1:35" s="58" customFormat="1" x14ac:dyDescent="0.25">
      <c r="A29" s="174"/>
      <c r="B29" s="94"/>
      <c r="C29" s="122"/>
      <c r="D29" s="122"/>
      <c r="E29" s="122"/>
      <c r="F29" s="122"/>
      <c r="G29" s="14"/>
      <c r="H29" s="14"/>
      <c r="I29" s="14"/>
      <c r="J29" s="14"/>
      <c r="K29" s="14"/>
      <c r="L29" s="14"/>
      <c r="M29" s="14"/>
      <c r="N29" s="14"/>
      <c r="O29" s="14"/>
      <c r="P29" s="14"/>
      <c r="Q29" s="14"/>
      <c r="R29" s="14"/>
      <c r="S29" s="14"/>
      <c r="T29" s="14"/>
      <c r="U29" s="122"/>
      <c r="V29" s="122"/>
      <c r="W29" s="122"/>
      <c r="X29" s="122"/>
      <c r="Y29" s="122"/>
      <c r="Z29" s="122"/>
      <c r="AA29" s="122"/>
      <c r="AB29" s="122"/>
      <c r="AC29" s="122"/>
      <c r="AD29" s="122"/>
      <c r="AE29" s="122"/>
      <c r="AF29" s="122"/>
      <c r="AG29" s="122"/>
      <c r="AH29" s="93"/>
      <c r="AI29" s="174"/>
    </row>
    <row r="30" spans="1:35" s="58" customFormat="1" x14ac:dyDescent="0.25">
      <c r="A30" s="174"/>
      <c r="B30" s="94"/>
      <c r="C30" s="122"/>
      <c r="D30" s="122"/>
      <c r="E30" s="122"/>
      <c r="F30" s="122"/>
      <c r="G30" s="14"/>
      <c r="H30" s="14"/>
      <c r="I30" s="14"/>
      <c r="J30" s="14"/>
      <c r="K30" s="14"/>
      <c r="L30" s="14"/>
      <c r="M30" s="14"/>
      <c r="N30" s="14"/>
      <c r="O30" s="14"/>
      <c r="P30" s="14"/>
      <c r="Q30" s="14"/>
      <c r="R30" s="14"/>
      <c r="S30" s="14"/>
      <c r="T30" s="14"/>
      <c r="U30" s="122"/>
      <c r="V30" s="122"/>
      <c r="W30" s="122"/>
      <c r="X30" s="122"/>
      <c r="Y30" s="122"/>
      <c r="Z30" s="122"/>
      <c r="AA30" s="122"/>
      <c r="AB30" s="122"/>
      <c r="AC30" s="122"/>
      <c r="AD30" s="122"/>
      <c r="AE30" s="122"/>
      <c r="AF30" s="122"/>
      <c r="AG30" s="122"/>
      <c r="AH30" s="93"/>
      <c r="AI30" s="174"/>
    </row>
    <row r="31" spans="1:35" s="58" customFormat="1" x14ac:dyDescent="0.25">
      <c r="A31" s="174"/>
      <c r="B31" s="94"/>
      <c r="C31" s="122"/>
      <c r="D31" s="122"/>
      <c r="E31" s="122"/>
      <c r="F31" s="122"/>
      <c r="G31" s="14"/>
      <c r="H31" s="14"/>
      <c r="I31" s="14"/>
      <c r="J31" s="14"/>
      <c r="K31" s="14"/>
      <c r="L31" s="14"/>
      <c r="M31" s="14"/>
      <c r="N31" s="14"/>
      <c r="O31" s="14"/>
      <c r="P31" s="14"/>
      <c r="Q31" s="14"/>
      <c r="R31" s="14"/>
      <c r="S31" s="14"/>
      <c r="T31" s="14"/>
      <c r="U31" s="122"/>
      <c r="V31" s="122"/>
      <c r="W31" s="122"/>
      <c r="X31" s="122"/>
      <c r="Y31" s="122"/>
      <c r="Z31" s="122"/>
      <c r="AA31" s="122"/>
      <c r="AB31" s="122"/>
      <c r="AC31" s="122"/>
      <c r="AD31" s="122"/>
      <c r="AE31" s="122"/>
      <c r="AF31" s="122"/>
      <c r="AG31" s="122"/>
      <c r="AH31" s="93"/>
      <c r="AI31" s="174"/>
    </row>
    <row r="32" spans="1:35" s="58" customFormat="1" x14ac:dyDescent="0.25">
      <c r="A32" s="174"/>
      <c r="B32" s="94"/>
      <c r="C32" s="122"/>
      <c r="D32" s="122"/>
      <c r="E32" s="122"/>
      <c r="F32" s="122"/>
      <c r="G32" s="14"/>
      <c r="H32" s="14"/>
      <c r="I32" s="14"/>
      <c r="J32" s="14"/>
      <c r="K32" s="14"/>
      <c r="L32" s="14"/>
      <c r="M32" s="14"/>
      <c r="N32" s="14"/>
      <c r="O32" s="14"/>
      <c r="P32" s="14"/>
      <c r="Q32" s="14"/>
      <c r="R32" s="14"/>
      <c r="S32" s="14"/>
      <c r="T32" s="14"/>
      <c r="U32" s="122"/>
      <c r="V32" s="122"/>
      <c r="W32" s="122"/>
      <c r="X32" s="122"/>
      <c r="Y32" s="122"/>
      <c r="Z32" s="122"/>
      <c r="AA32" s="122"/>
      <c r="AB32" s="122"/>
      <c r="AC32" s="122"/>
      <c r="AD32" s="122"/>
      <c r="AE32" s="122"/>
      <c r="AF32" s="122"/>
      <c r="AG32" s="122"/>
      <c r="AH32" s="93"/>
      <c r="AI32" s="174"/>
    </row>
    <row r="33" spans="1:35" s="58" customFormat="1" x14ac:dyDescent="0.25">
      <c r="A33" s="174"/>
      <c r="B33" s="94"/>
      <c r="C33" s="122"/>
      <c r="D33" s="122"/>
      <c r="E33" s="122"/>
      <c r="F33" s="122"/>
      <c r="G33" s="14"/>
      <c r="H33" s="14"/>
      <c r="I33" s="14"/>
      <c r="J33" s="14"/>
      <c r="K33" s="14"/>
      <c r="L33" s="14"/>
      <c r="M33" s="14"/>
      <c r="N33" s="14"/>
      <c r="O33" s="14"/>
      <c r="P33" s="14"/>
      <c r="Q33" s="14"/>
      <c r="R33" s="14"/>
      <c r="S33" s="14"/>
      <c r="T33" s="14"/>
      <c r="U33" s="122"/>
      <c r="V33" s="122"/>
      <c r="W33" s="122"/>
      <c r="X33" s="122"/>
      <c r="Y33" s="122"/>
      <c r="Z33" s="122"/>
      <c r="AA33" s="122"/>
      <c r="AB33" s="122"/>
      <c r="AC33" s="122"/>
      <c r="AD33" s="122"/>
      <c r="AE33" s="122"/>
      <c r="AF33" s="122"/>
      <c r="AG33" s="122"/>
      <c r="AH33" s="93"/>
      <c r="AI33" s="174"/>
    </row>
    <row r="34" spans="1:35" s="58" customFormat="1" x14ac:dyDescent="0.25">
      <c r="A34" s="174"/>
      <c r="B34" s="94"/>
      <c r="C34" s="122"/>
      <c r="D34" s="122"/>
      <c r="E34" s="122"/>
      <c r="F34" s="122"/>
      <c r="G34" s="14"/>
      <c r="H34" s="14"/>
      <c r="I34" s="14"/>
      <c r="J34" s="14"/>
      <c r="K34" s="14"/>
      <c r="L34" s="14"/>
      <c r="M34" s="14"/>
      <c r="N34" s="14"/>
      <c r="O34" s="14"/>
      <c r="P34" s="14"/>
      <c r="Q34" s="14"/>
      <c r="R34" s="14"/>
      <c r="S34" s="14"/>
      <c r="T34" s="14"/>
      <c r="U34" s="122"/>
      <c r="V34" s="122"/>
      <c r="W34" s="122"/>
      <c r="X34" s="122"/>
      <c r="Y34" s="122"/>
      <c r="Z34" s="122"/>
      <c r="AA34" s="122"/>
      <c r="AB34" s="122"/>
      <c r="AC34" s="122"/>
      <c r="AD34" s="122"/>
      <c r="AE34" s="122"/>
      <c r="AF34" s="122"/>
      <c r="AG34" s="122"/>
      <c r="AH34" s="93"/>
      <c r="AI34" s="174"/>
    </row>
    <row r="35" spans="1:35" s="58" customFormat="1" x14ac:dyDescent="0.25">
      <c r="A35" s="174"/>
      <c r="B35" s="94"/>
      <c r="C35" s="122"/>
      <c r="D35" s="122"/>
      <c r="E35" s="122"/>
      <c r="F35" s="122"/>
      <c r="G35" s="14"/>
      <c r="H35" s="14"/>
      <c r="I35" s="14"/>
      <c r="J35" s="14"/>
      <c r="K35" s="14"/>
      <c r="L35" s="14"/>
      <c r="M35" s="14"/>
      <c r="N35" s="14"/>
      <c r="O35" s="14"/>
      <c r="P35" s="14"/>
      <c r="Q35" s="14"/>
      <c r="R35" s="14"/>
      <c r="S35" s="14"/>
      <c r="T35" s="14"/>
      <c r="U35" s="122"/>
      <c r="V35" s="122"/>
      <c r="W35" s="122"/>
      <c r="X35" s="122"/>
      <c r="Y35" s="122"/>
      <c r="Z35" s="122"/>
      <c r="AA35" s="122"/>
      <c r="AB35" s="122"/>
      <c r="AC35" s="122"/>
      <c r="AD35" s="122"/>
      <c r="AE35" s="122"/>
      <c r="AF35" s="122"/>
      <c r="AG35" s="122"/>
      <c r="AH35" s="93"/>
      <c r="AI35" s="174"/>
    </row>
    <row r="36" spans="1:35" s="58" customFormat="1" x14ac:dyDescent="0.25">
      <c r="A36" s="174"/>
      <c r="B36" s="94"/>
      <c r="C36" s="122"/>
      <c r="D36" s="122"/>
      <c r="E36" s="122"/>
      <c r="F36" s="122"/>
      <c r="G36" s="14"/>
      <c r="H36" s="14"/>
      <c r="I36" s="14"/>
      <c r="J36" s="14"/>
      <c r="K36" s="14"/>
      <c r="L36" s="14"/>
      <c r="M36" s="14"/>
      <c r="N36" s="14"/>
      <c r="O36" s="14"/>
      <c r="P36" s="14"/>
      <c r="Q36" s="14"/>
      <c r="R36" s="14"/>
      <c r="S36" s="14"/>
      <c r="T36" s="14"/>
      <c r="U36" s="122"/>
      <c r="V36" s="122"/>
      <c r="W36" s="122"/>
      <c r="X36" s="122"/>
      <c r="Y36" s="122"/>
      <c r="Z36" s="122"/>
      <c r="AA36" s="122"/>
      <c r="AB36" s="122"/>
      <c r="AC36" s="122"/>
      <c r="AD36" s="122"/>
      <c r="AE36" s="122"/>
      <c r="AF36" s="122"/>
      <c r="AG36" s="122"/>
      <c r="AH36" s="93"/>
      <c r="AI36" s="174"/>
    </row>
    <row r="37" spans="1:35" s="58" customFormat="1" x14ac:dyDescent="0.25">
      <c r="A37" s="174"/>
      <c r="B37" s="94"/>
      <c r="C37" s="122"/>
      <c r="D37" s="122"/>
      <c r="E37" s="122"/>
      <c r="F37" s="122"/>
      <c r="G37" s="14"/>
      <c r="H37" s="14"/>
      <c r="I37" s="14"/>
      <c r="J37" s="14"/>
      <c r="K37" s="14"/>
      <c r="L37" s="14"/>
      <c r="M37" s="14"/>
      <c r="N37" s="14"/>
      <c r="O37" s="14"/>
      <c r="P37" s="14"/>
      <c r="Q37" s="14"/>
      <c r="R37" s="14"/>
      <c r="S37" s="14"/>
      <c r="T37" s="14"/>
      <c r="U37" s="122"/>
      <c r="V37" s="122"/>
      <c r="W37" s="122"/>
      <c r="X37" s="122"/>
      <c r="Y37" s="122"/>
      <c r="Z37" s="122"/>
      <c r="AA37" s="122"/>
      <c r="AB37" s="122"/>
      <c r="AC37" s="122"/>
      <c r="AD37" s="122"/>
      <c r="AE37" s="122"/>
      <c r="AF37" s="122"/>
      <c r="AG37" s="122"/>
      <c r="AH37" s="93"/>
      <c r="AI37" s="174"/>
    </row>
    <row r="38" spans="1:35" s="58" customFormat="1" x14ac:dyDescent="0.25">
      <c r="A38" s="174"/>
      <c r="B38" s="94"/>
      <c r="C38" s="122"/>
      <c r="D38" s="122"/>
      <c r="E38" s="122"/>
      <c r="F38" s="122"/>
      <c r="G38" s="14"/>
      <c r="H38" s="14"/>
      <c r="I38" s="14"/>
      <c r="J38" s="14"/>
      <c r="K38" s="14"/>
      <c r="L38" s="14"/>
      <c r="M38" s="14"/>
      <c r="N38" s="14"/>
      <c r="O38" s="14"/>
      <c r="P38" s="14"/>
      <c r="Q38" s="14"/>
      <c r="R38" s="14"/>
      <c r="S38" s="14"/>
      <c r="T38" s="14"/>
      <c r="U38" s="122"/>
      <c r="V38" s="122"/>
      <c r="W38" s="122"/>
      <c r="X38" s="122"/>
      <c r="Y38" s="122"/>
      <c r="Z38" s="122"/>
      <c r="AA38" s="122"/>
      <c r="AB38" s="122"/>
      <c r="AC38" s="122"/>
      <c r="AD38" s="122"/>
      <c r="AE38" s="122"/>
      <c r="AF38" s="122"/>
      <c r="AG38" s="122"/>
      <c r="AH38" s="93"/>
      <c r="AI38" s="174"/>
    </row>
    <row r="39" spans="1:35" s="58" customFormat="1" x14ac:dyDescent="0.25">
      <c r="A39" s="174"/>
      <c r="B39" s="94"/>
      <c r="C39" s="122"/>
      <c r="D39" s="122"/>
      <c r="E39" s="122"/>
      <c r="F39" s="122"/>
      <c r="G39" s="14"/>
      <c r="H39" s="14"/>
      <c r="I39" s="14"/>
      <c r="J39" s="14"/>
      <c r="K39" s="14"/>
      <c r="L39" s="14"/>
      <c r="M39" s="14"/>
      <c r="N39" s="14"/>
      <c r="O39" s="14"/>
      <c r="P39" s="14"/>
      <c r="Q39" s="14"/>
      <c r="R39" s="14"/>
      <c r="S39" s="14"/>
      <c r="T39" s="14"/>
      <c r="U39" s="122"/>
      <c r="V39" s="122"/>
      <c r="W39" s="122"/>
      <c r="X39" s="122"/>
      <c r="Y39" s="122"/>
      <c r="Z39" s="122"/>
      <c r="AA39" s="122"/>
      <c r="AB39" s="122"/>
      <c r="AC39" s="122"/>
      <c r="AD39" s="122"/>
      <c r="AE39" s="122"/>
      <c r="AF39" s="122"/>
      <c r="AG39" s="122"/>
      <c r="AH39" s="93"/>
      <c r="AI39" s="174"/>
    </row>
    <row r="40" spans="1:35" s="58" customFormat="1" x14ac:dyDescent="0.25">
      <c r="A40" s="174"/>
      <c r="B40" s="94"/>
      <c r="C40" s="122"/>
      <c r="D40" s="122"/>
      <c r="E40" s="122"/>
      <c r="F40" s="122"/>
      <c r="G40" s="14"/>
      <c r="H40" s="14"/>
      <c r="I40" s="14"/>
      <c r="J40" s="14"/>
      <c r="K40" s="14"/>
      <c r="L40" s="14"/>
      <c r="M40" s="14"/>
      <c r="N40" s="14"/>
      <c r="O40" s="14"/>
      <c r="P40" s="14"/>
      <c r="Q40" s="14"/>
      <c r="R40" s="14"/>
      <c r="S40" s="14"/>
      <c r="T40" s="14"/>
      <c r="U40" s="122"/>
      <c r="V40" s="122"/>
      <c r="W40" s="122"/>
      <c r="X40" s="122"/>
      <c r="Y40" s="122"/>
      <c r="Z40" s="122"/>
      <c r="AA40" s="122"/>
      <c r="AB40" s="122"/>
      <c r="AC40" s="122"/>
      <c r="AD40" s="122"/>
      <c r="AE40" s="122"/>
      <c r="AF40" s="122"/>
      <c r="AG40" s="122"/>
      <c r="AH40" s="93"/>
      <c r="AI40" s="174"/>
    </row>
    <row r="41" spans="1:35" s="58" customFormat="1" x14ac:dyDescent="0.25">
      <c r="A41" s="174"/>
      <c r="B41" s="94"/>
      <c r="C41" s="122"/>
      <c r="D41" s="122"/>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93"/>
      <c r="AI41" s="174"/>
    </row>
    <row r="42" spans="1:35" s="58" customFormat="1" x14ac:dyDescent="0.25">
      <c r="A42" s="174"/>
      <c r="B42" s="94"/>
      <c r="C42" s="122"/>
      <c r="D42" s="122"/>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93"/>
      <c r="AI42" s="174"/>
    </row>
    <row r="43" spans="1:35" s="58" customFormat="1" x14ac:dyDescent="0.25">
      <c r="A43" s="174"/>
      <c r="B43" s="94"/>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93"/>
      <c r="AI43" s="174"/>
    </row>
    <row r="44" spans="1:35" s="58" customFormat="1" x14ac:dyDescent="0.25">
      <c r="A44" s="174"/>
      <c r="B44" s="94"/>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93"/>
      <c r="AI44" s="174"/>
    </row>
    <row r="45" spans="1:35" s="58" customFormat="1" x14ac:dyDescent="0.25">
      <c r="A45" s="174"/>
      <c r="B45" s="94"/>
      <c r="C45" s="122"/>
      <c r="D45" s="122"/>
      <c r="E45" s="122"/>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93"/>
      <c r="AI45" s="174"/>
    </row>
    <row r="46" spans="1:35" s="58" customFormat="1" x14ac:dyDescent="0.25">
      <c r="A46" s="174"/>
      <c r="B46" s="94"/>
      <c r="C46" s="122"/>
      <c r="D46" s="122"/>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93"/>
      <c r="AI46" s="174"/>
    </row>
    <row r="47" spans="1:35" s="58" customFormat="1" x14ac:dyDescent="0.25">
      <c r="A47" s="174"/>
      <c r="B47" s="94"/>
      <c r="C47" s="122"/>
      <c r="D47" s="122"/>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93"/>
      <c r="AI47" s="174"/>
    </row>
    <row r="48" spans="1:35" s="58" customFormat="1" x14ac:dyDescent="0.25">
      <c r="A48" s="174"/>
      <c r="B48" s="94"/>
      <c r="C48" s="122"/>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93"/>
      <c r="AI48" s="174"/>
    </row>
    <row r="49" spans="1:35" s="58" customFormat="1" x14ac:dyDescent="0.25">
      <c r="A49" s="174"/>
      <c r="B49" s="94"/>
      <c r="C49" s="122"/>
      <c r="D49" s="122"/>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93"/>
      <c r="AI49" s="174"/>
    </row>
    <row r="50" spans="1:35" s="58" customFormat="1" x14ac:dyDescent="0.25">
      <c r="A50" s="174"/>
      <c r="B50" s="94"/>
      <c r="C50" s="122"/>
      <c r="D50" s="122"/>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93"/>
      <c r="AI50" s="174"/>
    </row>
    <row r="51" spans="1:35" s="58" customFormat="1" x14ac:dyDescent="0.25">
      <c r="A51" s="174"/>
      <c r="B51" s="94"/>
      <c r="C51" s="122"/>
      <c r="D51" s="122"/>
      <c r="E51" s="122"/>
      <c r="F51" s="122"/>
      <c r="G51" s="122"/>
      <c r="H51" s="122"/>
      <c r="I51" s="122"/>
      <c r="J51" s="122"/>
      <c r="K51" s="122"/>
      <c r="L51" s="122"/>
      <c r="M51" s="122"/>
      <c r="N51" s="122"/>
      <c r="O51" s="122"/>
      <c r="P51" s="122"/>
      <c r="Q51" s="122"/>
      <c r="R51" s="122"/>
      <c r="S51" s="205"/>
      <c r="T51" s="205"/>
      <c r="U51" s="205"/>
      <c r="V51" s="205"/>
      <c r="W51" s="205"/>
      <c r="X51" s="205"/>
      <c r="Y51" s="205"/>
      <c r="Z51" s="205"/>
      <c r="AA51" s="205"/>
      <c r="AB51" s="205"/>
      <c r="AC51" s="205"/>
      <c r="AD51" s="205"/>
      <c r="AE51" s="205"/>
      <c r="AF51" s="205"/>
      <c r="AG51" s="205"/>
      <c r="AH51" s="93"/>
      <c r="AI51" s="174"/>
    </row>
    <row r="52" spans="1:35" s="58" customFormat="1" x14ac:dyDescent="0.25">
      <c r="A52" s="174"/>
      <c r="B52" s="94"/>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93"/>
      <c r="AI52" s="174"/>
    </row>
    <row r="53" spans="1:35" s="58" customFormat="1" x14ac:dyDescent="0.25">
      <c r="A53" s="174"/>
      <c r="B53" s="94"/>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93"/>
      <c r="AI53" s="174"/>
    </row>
    <row r="54" spans="1:35" s="58" customFormat="1" x14ac:dyDescent="0.25">
      <c r="A54" s="174"/>
      <c r="B54" s="94"/>
      <c r="C54" s="122"/>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93"/>
      <c r="AI54" s="174"/>
    </row>
    <row r="55" spans="1:35" s="58" customFormat="1" x14ac:dyDescent="0.25">
      <c r="A55" s="174"/>
      <c r="B55" s="94"/>
      <c r="C55" s="122"/>
      <c r="D55" s="122"/>
      <c r="E55" s="122"/>
      <c r="F55" s="122"/>
      <c r="G55" s="122"/>
      <c r="H55" s="122"/>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93"/>
      <c r="AI55" s="174"/>
    </row>
    <row r="56" spans="1:35" s="58" customFormat="1" x14ac:dyDescent="0.25">
      <c r="A56" s="174"/>
      <c r="B56" s="94"/>
      <c r="C56" s="122"/>
      <c r="D56" s="122"/>
      <c r="E56" s="122"/>
      <c r="F56" s="122"/>
      <c r="G56" s="122"/>
      <c r="H56" s="122"/>
      <c r="I56" s="122"/>
      <c r="J56" s="122"/>
      <c r="K56" s="122"/>
      <c r="L56" s="122"/>
      <c r="M56" s="122"/>
      <c r="N56" s="122"/>
      <c r="O56" s="122"/>
      <c r="P56" s="122"/>
      <c r="Q56" s="122"/>
      <c r="R56" s="122"/>
      <c r="S56" s="122"/>
      <c r="T56" s="122"/>
      <c r="U56" s="122"/>
      <c r="V56" s="122"/>
      <c r="W56" s="122"/>
      <c r="X56" s="122"/>
      <c r="Y56" s="122"/>
      <c r="Z56" s="122"/>
      <c r="AA56" s="122"/>
      <c r="AB56" s="122"/>
      <c r="AC56" s="122"/>
      <c r="AD56" s="122"/>
      <c r="AE56" s="122"/>
      <c r="AF56" s="122"/>
      <c r="AG56" s="122"/>
      <c r="AH56" s="93"/>
      <c r="AI56" s="174"/>
    </row>
    <row r="57" spans="1:35" s="58" customFormat="1" x14ac:dyDescent="0.25">
      <c r="A57" s="174"/>
      <c r="B57" s="94"/>
      <c r="C57" s="122"/>
      <c r="D57" s="122"/>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c r="AF57" s="122"/>
      <c r="AG57" s="122"/>
      <c r="AH57" s="93"/>
      <c r="AI57" s="174"/>
    </row>
    <row r="58" spans="1:35" s="58" customFormat="1" x14ac:dyDescent="0.25">
      <c r="A58" s="174"/>
      <c r="B58" s="94"/>
      <c r="C58" s="122"/>
      <c r="D58" s="122"/>
      <c r="E58" s="122"/>
      <c r="F58" s="122"/>
      <c r="G58" s="122"/>
      <c r="H58" s="122"/>
      <c r="I58" s="122"/>
      <c r="J58" s="122"/>
      <c r="K58" s="122"/>
      <c r="L58" s="122"/>
      <c r="M58" s="122"/>
      <c r="N58" s="122"/>
      <c r="O58" s="122"/>
      <c r="P58" s="122"/>
      <c r="Q58" s="122"/>
      <c r="R58" s="122"/>
      <c r="S58" s="122"/>
      <c r="T58" s="122"/>
      <c r="U58" s="122"/>
      <c r="V58" s="122"/>
      <c r="W58" s="122"/>
      <c r="X58" s="122"/>
      <c r="Y58" s="122"/>
      <c r="Z58" s="122"/>
      <c r="AA58" s="122"/>
      <c r="AB58" s="122"/>
      <c r="AC58" s="122"/>
      <c r="AD58" s="122"/>
      <c r="AE58" s="122"/>
      <c r="AF58" s="122"/>
      <c r="AG58" s="122"/>
      <c r="AH58" s="93"/>
      <c r="AI58" s="174"/>
    </row>
    <row r="59" spans="1:35" s="58" customFormat="1" x14ac:dyDescent="0.25">
      <c r="A59" s="174"/>
      <c r="B59" s="94"/>
      <c r="C59" s="122"/>
      <c r="D59" s="122"/>
      <c r="E59" s="122"/>
      <c r="F59" s="122"/>
      <c r="G59" s="122"/>
      <c r="H59" s="122"/>
      <c r="I59" s="122"/>
      <c r="J59" s="122"/>
      <c r="K59" s="122"/>
      <c r="L59" s="122"/>
      <c r="M59" s="122"/>
      <c r="N59" s="122"/>
      <c r="O59" s="122"/>
      <c r="P59" s="122"/>
      <c r="Q59" s="122"/>
      <c r="R59" s="122"/>
      <c r="S59" s="122"/>
      <c r="T59" s="122"/>
      <c r="U59" s="122"/>
      <c r="V59" s="122"/>
      <c r="W59" s="122"/>
      <c r="X59" s="122"/>
      <c r="Y59" s="122"/>
      <c r="Z59" s="122"/>
      <c r="AA59" s="122"/>
      <c r="AB59" s="122"/>
      <c r="AC59" s="122"/>
      <c r="AD59" s="122"/>
      <c r="AE59" s="122"/>
      <c r="AF59" s="122"/>
      <c r="AG59" s="122"/>
      <c r="AH59" s="93"/>
      <c r="AI59" s="174"/>
    </row>
    <row r="60" spans="1:35" s="58" customFormat="1" x14ac:dyDescent="0.25">
      <c r="A60" s="174"/>
      <c r="B60" s="94"/>
      <c r="C60" s="122"/>
      <c r="D60" s="122"/>
      <c r="E60" s="122"/>
      <c r="F60" s="122"/>
      <c r="G60" s="122"/>
      <c r="H60" s="122"/>
      <c r="I60" s="122"/>
      <c r="J60" s="122"/>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2"/>
      <c r="AH60" s="93"/>
      <c r="AI60" s="174"/>
    </row>
    <row r="61" spans="1:35" s="58" customFormat="1" x14ac:dyDescent="0.25">
      <c r="A61" s="174"/>
      <c r="B61" s="94"/>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93"/>
      <c r="AI61" s="174"/>
    </row>
    <row r="62" spans="1:35" s="58" customFormat="1" x14ac:dyDescent="0.25">
      <c r="A62" s="174"/>
      <c r="B62" s="94"/>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93"/>
      <c r="AI62" s="174"/>
    </row>
    <row r="63" spans="1:35" s="58" customFormat="1" x14ac:dyDescent="0.25">
      <c r="A63" s="174"/>
      <c r="B63" s="94"/>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93"/>
      <c r="AI63" s="174"/>
    </row>
    <row r="64" spans="1:35" s="58" customFormat="1" x14ac:dyDescent="0.25">
      <c r="A64" s="174"/>
      <c r="B64" s="94"/>
      <c r="C64" s="122"/>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93"/>
      <c r="AI64" s="174"/>
    </row>
    <row r="65" spans="1:35" s="58" customFormat="1" x14ac:dyDescent="0.25">
      <c r="A65" s="174"/>
      <c r="B65" s="94"/>
      <c r="C65" s="122"/>
      <c r="D65" s="122"/>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93"/>
      <c r="AI65" s="174"/>
    </row>
    <row r="66" spans="1:35" s="58" customFormat="1" x14ac:dyDescent="0.25">
      <c r="A66" s="174"/>
      <c r="B66" s="94"/>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93"/>
      <c r="AI66" s="174"/>
    </row>
    <row r="67" spans="1:35" s="58" customFormat="1" x14ac:dyDescent="0.25">
      <c r="A67" s="174"/>
      <c r="B67" s="94"/>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c r="AF67" s="122"/>
      <c r="AG67" s="122"/>
      <c r="AH67" s="93"/>
      <c r="AI67" s="174"/>
    </row>
    <row r="68" spans="1:35" s="58" customFormat="1" x14ac:dyDescent="0.25">
      <c r="A68" s="174"/>
      <c r="B68" s="94"/>
      <c r="C68" s="122"/>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93"/>
      <c r="AI68" s="174"/>
    </row>
    <row r="69" spans="1:35" s="58" customFormat="1" x14ac:dyDescent="0.25">
      <c r="A69" s="174"/>
      <c r="B69" s="94"/>
      <c r="C69" s="122"/>
      <c r="D69" s="122"/>
      <c r="E69" s="122"/>
      <c r="F69" s="122"/>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93"/>
      <c r="AI69" s="174"/>
    </row>
    <row r="70" spans="1:35" s="58" customFormat="1" x14ac:dyDescent="0.25">
      <c r="A70" s="174"/>
      <c r="B70" s="94"/>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93"/>
      <c r="AI70" s="174"/>
    </row>
    <row r="71" spans="1:35" s="58" customFormat="1" x14ac:dyDescent="0.25">
      <c r="A71" s="174"/>
      <c r="B71" s="94"/>
      <c r="C71" s="122"/>
      <c r="D71" s="122"/>
      <c r="E71" s="122"/>
      <c r="F71" s="122"/>
      <c r="G71" s="122"/>
      <c r="H71" s="122"/>
      <c r="I71" s="122"/>
      <c r="J71" s="122"/>
      <c r="K71" s="122"/>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93"/>
      <c r="AI71" s="174"/>
    </row>
    <row r="72" spans="1:35" s="58" customFormat="1" x14ac:dyDescent="0.25">
      <c r="A72" s="174"/>
      <c r="B72" s="94"/>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93"/>
      <c r="AI72" s="174"/>
    </row>
    <row r="73" spans="1:35" s="58" customFormat="1" x14ac:dyDescent="0.25">
      <c r="A73" s="174"/>
      <c r="B73" s="94"/>
      <c r="C73" s="122"/>
      <c r="D73" s="122"/>
      <c r="E73" s="122"/>
      <c r="F73" s="122"/>
      <c r="G73" s="122"/>
      <c r="H73" s="122"/>
      <c r="I73" s="122"/>
      <c r="J73" s="122"/>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93"/>
      <c r="AI73" s="174"/>
    </row>
    <row r="74" spans="1:35" s="58" customFormat="1" x14ac:dyDescent="0.25">
      <c r="A74" s="174"/>
      <c r="B74" s="94"/>
      <c r="C74" s="122"/>
      <c r="D74" s="122"/>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93"/>
      <c r="AI74" s="174"/>
    </row>
    <row r="75" spans="1:35" s="58" customFormat="1" x14ac:dyDescent="0.25">
      <c r="A75" s="174"/>
      <c r="B75" s="94"/>
      <c r="C75" s="122"/>
      <c r="D75" s="122"/>
      <c r="E75" s="122"/>
      <c r="F75" s="122"/>
      <c r="G75" s="122"/>
      <c r="H75" s="122"/>
      <c r="I75" s="122"/>
      <c r="J75" s="122"/>
      <c r="K75" s="122"/>
      <c r="L75" s="122"/>
      <c r="M75" s="122"/>
      <c r="N75" s="122"/>
      <c r="O75" s="122"/>
      <c r="P75" s="122"/>
      <c r="Q75" s="122"/>
      <c r="R75" s="122"/>
      <c r="S75" s="122"/>
      <c r="T75" s="122"/>
      <c r="U75" s="122"/>
      <c r="V75" s="122"/>
      <c r="W75" s="122"/>
      <c r="X75" s="122"/>
      <c r="Y75" s="122"/>
      <c r="Z75" s="122"/>
      <c r="AA75" s="122"/>
      <c r="AB75" s="122"/>
      <c r="AC75" s="122"/>
      <c r="AD75" s="122"/>
      <c r="AE75" s="122"/>
      <c r="AF75" s="122"/>
      <c r="AG75" s="122"/>
      <c r="AH75" s="93"/>
      <c r="AI75" s="174"/>
    </row>
    <row r="76" spans="1:35" s="58" customFormat="1" x14ac:dyDescent="0.25">
      <c r="A76" s="174"/>
      <c r="B76" s="94"/>
      <c r="C76" s="122"/>
      <c r="D76" s="122"/>
      <c r="E76" s="122"/>
      <c r="F76" s="122"/>
      <c r="G76" s="122"/>
      <c r="H76" s="122"/>
      <c r="I76" s="122"/>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93"/>
      <c r="AI76" s="174"/>
    </row>
    <row r="77" spans="1:35" s="58" customFormat="1" x14ac:dyDescent="0.25">
      <c r="A77" s="174"/>
      <c r="B77" s="94"/>
      <c r="C77" s="122"/>
      <c r="D77" s="122"/>
      <c r="E77" s="122"/>
      <c r="F77" s="122"/>
      <c r="G77" s="122"/>
      <c r="H77" s="122"/>
      <c r="I77" s="122"/>
      <c r="J77" s="122"/>
      <c r="K77" s="122"/>
      <c r="L77" s="122"/>
      <c r="M77" s="122"/>
      <c r="N77" s="122"/>
      <c r="O77" s="122"/>
      <c r="P77" s="122"/>
      <c r="Q77" s="122"/>
      <c r="R77" s="122"/>
      <c r="S77" s="122"/>
      <c r="T77" s="122"/>
      <c r="U77" s="122"/>
      <c r="V77" s="122"/>
      <c r="W77" s="122"/>
      <c r="X77" s="122"/>
      <c r="Y77" s="122"/>
      <c r="Z77" s="122"/>
      <c r="AA77" s="122"/>
      <c r="AB77" s="122"/>
      <c r="AC77" s="122"/>
      <c r="AD77" s="122"/>
      <c r="AE77" s="122"/>
      <c r="AF77" s="122"/>
      <c r="AG77" s="122"/>
      <c r="AH77" s="93"/>
      <c r="AI77" s="174"/>
    </row>
    <row r="78" spans="1:35" s="58" customFormat="1" x14ac:dyDescent="0.25">
      <c r="A78" s="174"/>
      <c r="B78" s="94"/>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93"/>
      <c r="AI78" s="174"/>
    </row>
    <row r="79" spans="1:35" s="58" customFormat="1" x14ac:dyDescent="0.25">
      <c r="A79" s="174"/>
      <c r="B79" s="94"/>
      <c r="C79" s="122"/>
      <c r="D79" s="122"/>
      <c r="E79" s="122"/>
      <c r="F79" s="122"/>
      <c r="G79" s="122"/>
      <c r="H79" s="122"/>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93"/>
      <c r="AI79" s="174"/>
    </row>
    <row r="80" spans="1:35" s="58" customFormat="1" x14ac:dyDescent="0.25">
      <c r="A80" s="174"/>
      <c r="B80" s="94"/>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93"/>
      <c r="AI80" s="174"/>
    </row>
    <row r="81" spans="1:35" s="58" customFormat="1" x14ac:dyDescent="0.25">
      <c r="A81" s="174"/>
      <c r="B81" s="94"/>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93"/>
      <c r="AI81" s="174"/>
    </row>
    <row r="82" spans="1:35" s="58" customFormat="1" x14ac:dyDescent="0.25">
      <c r="A82" s="174"/>
      <c r="B82" s="94"/>
      <c r="C82" s="122"/>
      <c r="D82" s="122"/>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93"/>
      <c r="AI82" s="174"/>
    </row>
    <row r="83" spans="1:35" s="58" customFormat="1" x14ac:dyDescent="0.25">
      <c r="A83" s="174"/>
      <c r="B83" s="94"/>
      <c r="C83" s="122"/>
      <c r="D83" s="122"/>
      <c r="E83" s="122"/>
      <c r="F83" s="122"/>
      <c r="G83" s="122"/>
      <c r="H83" s="122"/>
      <c r="I83" s="122"/>
      <c r="J83" s="122"/>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c r="AH83" s="93"/>
      <c r="AI83" s="174"/>
    </row>
    <row r="84" spans="1:35" s="58" customFormat="1" x14ac:dyDescent="0.25">
      <c r="A84" s="174"/>
      <c r="B84" s="94"/>
      <c r="C84" s="122"/>
      <c r="D84" s="122"/>
      <c r="E84" s="122"/>
      <c r="F84" s="122"/>
      <c r="G84" s="122"/>
      <c r="H84" s="122"/>
      <c r="I84" s="122"/>
      <c r="J84" s="122"/>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93"/>
      <c r="AI84" s="174"/>
    </row>
    <row r="85" spans="1:35" s="58" customFormat="1" x14ac:dyDescent="0.25">
      <c r="A85" s="174"/>
      <c r="B85" s="94"/>
      <c r="C85" s="122"/>
      <c r="D85" s="122"/>
      <c r="E85" s="122"/>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93"/>
      <c r="AI85" s="174"/>
    </row>
    <row r="86" spans="1:35" s="58" customFormat="1" x14ac:dyDescent="0.25">
      <c r="A86" s="174"/>
      <c r="B86" s="94"/>
      <c r="C86" s="122"/>
      <c r="D86" s="122"/>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93"/>
      <c r="AI86" s="174"/>
    </row>
    <row r="87" spans="1:35" s="58" customFormat="1" x14ac:dyDescent="0.25">
      <c r="A87" s="174"/>
      <c r="B87" s="94"/>
      <c r="C87" s="122"/>
      <c r="D87" s="122"/>
      <c r="E87" s="122"/>
      <c r="F87" s="122"/>
      <c r="G87" s="122"/>
      <c r="H87" s="122"/>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93"/>
      <c r="AI87" s="174"/>
    </row>
    <row r="88" spans="1:35" s="58" customFormat="1" x14ac:dyDescent="0.25">
      <c r="A88" s="174"/>
      <c r="B88" s="94"/>
      <c r="C88" s="122"/>
      <c r="D88" s="122"/>
      <c r="E88" s="122"/>
      <c r="F88" s="122"/>
      <c r="G88" s="122"/>
      <c r="H88" s="122"/>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c r="AH88" s="93"/>
      <c r="AI88" s="174"/>
    </row>
    <row r="89" spans="1:35" s="58" customFormat="1" x14ac:dyDescent="0.25">
      <c r="A89" s="174"/>
      <c r="B89" s="94"/>
      <c r="C89" s="122"/>
      <c r="D89" s="122"/>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93"/>
      <c r="AI89" s="174"/>
    </row>
    <row r="90" spans="1:35" s="58" customFormat="1" x14ac:dyDescent="0.25">
      <c r="A90" s="174"/>
      <c r="B90" s="94"/>
      <c r="C90" s="122"/>
      <c r="D90" s="122"/>
      <c r="E90" s="122"/>
      <c r="F90" s="122"/>
      <c r="G90" s="122"/>
      <c r="H90" s="122"/>
      <c r="I90" s="122"/>
      <c r="J90" s="122"/>
      <c r="K90" s="122"/>
      <c r="L90" s="122"/>
      <c r="M90" s="122"/>
      <c r="N90" s="122"/>
      <c r="O90" s="122"/>
      <c r="P90" s="122"/>
      <c r="Q90" s="122"/>
      <c r="R90" s="122"/>
      <c r="S90" s="122"/>
      <c r="T90" s="122"/>
      <c r="U90" s="122"/>
      <c r="V90" s="122"/>
      <c r="W90" s="122"/>
      <c r="X90" s="122"/>
      <c r="Y90" s="122"/>
      <c r="Z90" s="122"/>
      <c r="AA90" s="122"/>
      <c r="AB90" s="122"/>
      <c r="AC90" s="122"/>
      <c r="AD90" s="122"/>
      <c r="AE90" s="122"/>
      <c r="AF90" s="122"/>
      <c r="AG90" s="122"/>
      <c r="AH90" s="93"/>
      <c r="AI90" s="174"/>
    </row>
    <row r="91" spans="1:35" s="58" customFormat="1" x14ac:dyDescent="0.25">
      <c r="A91" s="174"/>
      <c r="B91" s="94"/>
      <c r="C91" s="122"/>
      <c r="D91" s="122"/>
      <c r="E91" s="122"/>
      <c r="F91" s="122"/>
      <c r="G91" s="122"/>
      <c r="H91" s="122"/>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93"/>
      <c r="AI91" s="174"/>
    </row>
    <row r="92" spans="1:35" s="58" customFormat="1" x14ac:dyDescent="0.25">
      <c r="A92" s="174"/>
      <c r="B92" s="94"/>
      <c r="C92" s="122"/>
      <c r="D92" s="122"/>
      <c r="E92" s="122"/>
      <c r="F92" s="122"/>
      <c r="G92" s="122"/>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93"/>
      <c r="AI92" s="174"/>
    </row>
    <row r="93" spans="1:35" s="58" customFormat="1" x14ac:dyDescent="0.25">
      <c r="A93" s="174"/>
      <c r="B93" s="94"/>
      <c r="C93" s="122"/>
      <c r="D93" s="122"/>
      <c r="E93" s="122"/>
      <c r="F93" s="122"/>
      <c r="G93" s="122"/>
      <c r="H93" s="122"/>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c r="AH93" s="93"/>
      <c r="AI93" s="174"/>
    </row>
    <row r="94" spans="1:35" s="58" customFormat="1" x14ac:dyDescent="0.25">
      <c r="A94" s="174"/>
      <c r="B94" s="94"/>
      <c r="C94" s="122"/>
      <c r="D94" s="122"/>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93"/>
      <c r="AI94" s="174"/>
    </row>
    <row r="95" spans="1:35" s="58" customFormat="1" x14ac:dyDescent="0.25">
      <c r="A95" s="174"/>
      <c r="B95" s="94"/>
      <c r="C95" s="122"/>
      <c r="D95" s="122"/>
      <c r="E95" s="122"/>
      <c r="F95" s="122"/>
      <c r="G95" s="122"/>
      <c r="H95" s="122"/>
      <c r="I95" s="122"/>
      <c r="J95" s="122"/>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2"/>
      <c r="AH95" s="93"/>
      <c r="AI95" s="174"/>
    </row>
    <row r="96" spans="1:35" s="58" customFormat="1" x14ac:dyDescent="0.25">
      <c r="A96" s="174"/>
      <c r="B96" s="94"/>
      <c r="C96" s="122"/>
      <c r="D96" s="122"/>
      <c r="E96" s="122"/>
      <c r="F96" s="122"/>
      <c r="G96" s="122"/>
      <c r="H96" s="122"/>
      <c r="I96" s="122"/>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2"/>
      <c r="AH96" s="93"/>
      <c r="AI96" s="174"/>
    </row>
    <row r="97" spans="1:35" s="58" customFormat="1" x14ac:dyDescent="0.25">
      <c r="A97" s="174"/>
      <c r="B97" s="94"/>
      <c r="C97" s="122"/>
      <c r="D97" s="122"/>
      <c r="E97" s="122"/>
      <c r="F97" s="122"/>
      <c r="G97" s="122"/>
      <c r="H97" s="122"/>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93"/>
      <c r="AI97" s="174"/>
    </row>
    <row r="98" spans="1:35" s="58" customFormat="1" x14ac:dyDescent="0.25">
      <c r="A98" s="174"/>
      <c r="B98" s="94"/>
      <c r="C98" s="122"/>
      <c r="D98" s="122"/>
      <c r="E98" s="122"/>
      <c r="F98" s="122"/>
      <c r="G98" s="122"/>
      <c r="H98" s="122"/>
      <c r="I98" s="122"/>
      <c r="J98" s="122"/>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c r="AH98" s="93"/>
      <c r="AI98" s="174"/>
    </row>
    <row r="99" spans="1:35" s="58" customFormat="1" x14ac:dyDescent="0.25">
      <c r="A99" s="174"/>
      <c r="B99" s="94"/>
      <c r="C99" s="122"/>
      <c r="D99" s="122"/>
      <c r="E99" s="122"/>
      <c r="F99" s="122"/>
      <c r="G99" s="122"/>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93"/>
      <c r="AI99" s="174"/>
    </row>
    <row r="100" spans="1:35" s="58" customFormat="1" x14ac:dyDescent="0.25">
      <c r="A100" s="174"/>
      <c r="B100" s="94"/>
      <c r="C100" s="122"/>
      <c r="D100" s="122"/>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93"/>
      <c r="AI100" s="174"/>
    </row>
    <row r="101" spans="1:35" s="58" customFormat="1" x14ac:dyDescent="0.25">
      <c r="A101" s="174"/>
      <c r="B101" s="94"/>
      <c r="C101" s="122"/>
      <c r="D101" s="122"/>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93"/>
      <c r="AI101" s="174"/>
    </row>
    <row r="102" spans="1:35" s="58" customFormat="1" x14ac:dyDescent="0.25">
      <c r="A102" s="174"/>
      <c r="B102" s="94"/>
      <c r="C102" s="122"/>
      <c r="D102" s="122"/>
      <c r="E102" s="122"/>
      <c r="F102" s="122"/>
      <c r="G102" s="122"/>
      <c r="H102" s="122"/>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93"/>
      <c r="AI102" s="174"/>
    </row>
    <row r="103" spans="1:35" s="58" customFormat="1" x14ac:dyDescent="0.25">
      <c r="A103" s="174"/>
      <c r="B103" s="94"/>
      <c r="C103" s="122"/>
      <c r="D103" s="122"/>
      <c r="E103" s="122"/>
      <c r="F103" s="122"/>
      <c r="G103" s="122"/>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93"/>
      <c r="AI103" s="174"/>
    </row>
    <row r="104" spans="1:35" s="58" customFormat="1" x14ac:dyDescent="0.25">
      <c r="A104" s="174"/>
      <c r="B104" s="94"/>
      <c r="C104" s="122"/>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93"/>
      <c r="AI104" s="174"/>
    </row>
    <row r="105" spans="1:35" s="58" customFormat="1" ht="15.75" thickBot="1" x14ac:dyDescent="0.3">
      <c r="A105" s="174"/>
      <c r="B105" s="95"/>
      <c r="C105" s="96"/>
      <c r="D105" s="96"/>
      <c r="E105" s="96"/>
      <c r="F105" s="96"/>
      <c r="G105" s="96"/>
      <c r="H105" s="96"/>
      <c r="I105" s="96"/>
      <c r="J105" s="96"/>
      <c r="K105" s="96"/>
      <c r="L105" s="96"/>
      <c r="M105" s="96"/>
      <c r="N105" s="96"/>
      <c r="O105" s="96"/>
      <c r="P105" s="96"/>
      <c r="Q105" s="96"/>
      <c r="R105" s="96"/>
      <c r="S105" s="96"/>
      <c r="T105" s="96"/>
      <c r="U105" s="96"/>
      <c r="V105" s="96"/>
      <c r="W105" s="96"/>
      <c r="X105" s="96"/>
      <c r="Y105" s="96"/>
      <c r="Z105" s="96"/>
      <c r="AA105" s="96"/>
      <c r="AB105" s="96"/>
      <c r="AC105" s="96"/>
      <c r="AD105" s="96"/>
      <c r="AE105" s="96"/>
      <c r="AF105" s="96"/>
      <c r="AG105" s="96"/>
      <c r="AH105" s="97"/>
      <c r="AI105" s="174"/>
    </row>
    <row r="106" spans="1:35" s="174" customFormat="1" x14ac:dyDescent="0.25"/>
    <row r="107" spans="1:35" s="174" customFormat="1" x14ac:dyDescent="0.25"/>
    <row r="108" spans="1:35" s="174" customFormat="1" x14ac:dyDescent="0.25"/>
  </sheetData>
  <mergeCells count="2">
    <mergeCell ref="B2:AH2"/>
    <mergeCell ref="B3:AH3"/>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8</vt:i4>
      </vt:variant>
    </vt:vector>
  </HeadingPairs>
  <TitlesOfParts>
    <vt:vector size="8" baseType="lpstr">
      <vt:lpstr>Introduction</vt:lpstr>
      <vt:lpstr>List of projects</vt:lpstr>
      <vt:lpstr>Connection conditions</vt:lpstr>
      <vt:lpstr>Connection agreement</vt:lpstr>
      <vt:lpstr>Projects in a given power range</vt:lpstr>
      <vt:lpstr>Nationwide summary</vt:lpstr>
      <vt:lpstr>Deweloperzy zestawienie </vt:lpstr>
      <vt:lpstr>Maps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2023-09-06T09:56:36Z</dcterms:modified>
</cp:coreProperties>
</file>