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5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6.xml" ContentType="application/vnd.openxmlformats-officedocument.drawingml.chartshapes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7.xml" ContentType="application/vnd.openxmlformats-officedocument.drawingml.chartshapes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8.xml" ContentType="application/vnd.openxmlformats-officedocument.drawingml.chartshapes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9.xml" ContentType="application/vnd.openxmlformats-officedocument.drawingml.chartshapes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ml.chartshapes+xml"/>
  <Override PartName="/xl/charts/chart8.xml" ContentType="application/vnd.openxmlformats-officedocument.drawingml.chart+xml"/>
  <Override PartName="/xl/theme/themeOverride7.xml" ContentType="application/vnd.openxmlformats-officedocument.themeOverride+xml"/>
  <Override PartName="/xl/drawings/drawing13.xml" ContentType="application/vnd.openxmlformats-officedocument.drawingml.chartshapes+xml"/>
  <Override PartName="/xl/charts/chart9.xml" ContentType="application/vnd.openxmlformats-officedocument.drawingml.chart+xml"/>
  <Override PartName="/xl/theme/themeOverride8.xml" ContentType="application/vnd.openxmlformats-officedocument.themeOverride+xml"/>
  <Override PartName="/xl/drawings/drawing14.xml" ContentType="application/vnd.openxmlformats-officedocument.drawingml.chartshapes+xml"/>
  <Override PartName="/xl/charts/chart10.xml" ContentType="application/vnd.openxmlformats-officedocument.drawingml.chart+xml"/>
  <Override PartName="/xl/drawings/drawing15.xml" ContentType="application/vnd.openxmlformats-officedocument.drawingml.chartshapes+xml"/>
  <Override PartName="/xl/charts/chart11.xml" ContentType="application/vnd.openxmlformats-officedocument.drawingml.chart+xml"/>
  <Override PartName="/xl/theme/themeOverride9.xml" ContentType="application/vnd.openxmlformats-officedocument.themeOverride+xml"/>
  <Override PartName="/xl/drawings/drawing16.xml" ContentType="application/vnd.openxmlformats-officedocument.drawingml.chartshapes+xml"/>
  <Override PartName="/xl/charts/chart12.xml" ContentType="application/vnd.openxmlformats-officedocument.drawingml.chart+xml"/>
  <Override PartName="/xl/theme/themeOverride10.xml" ContentType="application/vnd.openxmlformats-officedocument.themeOverride+xml"/>
  <Override PartName="/xl/drawings/drawing17.xml" ContentType="application/vnd.openxmlformats-officedocument.drawingml.chartshapes+xml"/>
  <Override PartName="/xl/charts/chart13.xml" ContentType="application/vnd.openxmlformats-officedocument.drawingml.chart+xml"/>
  <Override PartName="/xl/theme/themeOverride11.xml" ContentType="application/vnd.openxmlformats-officedocument.themeOverride+xml"/>
  <Override PartName="/xl/drawings/drawing18.xml" ContentType="application/vnd.openxmlformats-officedocument.drawingml.chartshapes+xml"/>
  <Override PartName="/xl/charts/chart14.xml" ContentType="application/vnd.openxmlformats-officedocument.drawingml.chart+xml"/>
  <Override PartName="/xl/theme/themeOverride12.xml" ContentType="application/vnd.openxmlformats-officedocument.themeOverride+xml"/>
  <Override PartName="/xl/drawings/drawing19.xml" ContentType="application/vnd.openxmlformats-officedocument.drawingml.chartshapes+xml"/>
  <Override PartName="/xl/charts/chart15.xml" ContentType="application/vnd.openxmlformats-officedocument.drawingml.chart+xml"/>
  <Override PartName="/xl/theme/themeOverride13.xml" ContentType="application/vnd.openxmlformats-officedocument.themeOverride+xml"/>
  <Override PartName="/xl/drawings/drawing20.xml" ContentType="application/vnd.openxmlformats-officedocument.drawingml.chartshapes+xml"/>
  <Override PartName="/xl/charts/chart16.xml" ContentType="application/vnd.openxmlformats-officedocument.drawingml.chart+xml"/>
  <Override PartName="/xl/theme/themeOverride14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17.xml" ContentType="application/vnd.openxmlformats-officedocument.drawingml.chart+xml"/>
  <Override PartName="/xl/theme/themeOverride15.xml" ContentType="application/vnd.openxmlformats-officedocument.themeOverride+xml"/>
  <Override PartName="/xl/drawings/drawing23.xml" ContentType="application/vnd.openxmlformats-officedocument.drawingml.chartshapes+xml"/>
  <Override PartName="/xl/charts/chart18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filterPrivacy="1" showInkAnnotation="0" codeName="Ten_skoroszyt" defaultThemeVersion="124226"/>
  <xr:revisionPtr revIDLastSave="0" documentId="13_ncr:1_{485CF069-D42F-4724-B31E-C9DB012C9C9D}" xr6:coauthVersionLast="47" xr6:coauthVersionMax="47" xr10:uidLastSave="{00000000-0000-0000-0000-000000000000}"/>
  <bookViews>
    <workbookView xWindow="-120" yWindow="-120" windowWidth="29040" windowHeight="15720" tabRatio="689" xr2:uid="{00000000-000D-0000-FFFF-FFFF00000000}"/>
  </bookViews>
  <sheets>
    <sheet name="Wprowadzenie" sheetId="62" r:id="rId1"/>
    <sheet name="Wydane warunki" sheetId="66" r:id="rId2"/>
    <sheet name="Zawarta umowa" sheetId="59" r:id="rId3"/>
    <sheet name="Projekty z danego zakresu mocy" sheetId="45" r:id="rId4"/>
    <sheet name="Zestawienie ogólnokrajowe" sheetId="5" r:id="rId5"/>
    <sheet name="Deweloperzy zestawienie " sheetId="67" r:id="rId6"/>
    <sheet name="Mapy" sheetId="69" r:id="rId7"/>
  </sheets>
  <definedNames>
    <definedName name="_xlnm._FilterDatabase" localSheetId="1" hidden="1">'Wydane warunki'!$B$4:$Q$8</definedName>
    <definedName name="_xlnm._FilterDatabase" localSheetId="2" hidden="1">'Zawarta umowa'!$B$4:$P$6</definedName>
    <definedName name="_xlnm._FilterDatabase" localSheetId="4" hidden="1">'Zestawienie ogólnokrajowe'!$H$139:$N$155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55" i="67" l="1"/>
  <c r="D55" i="67"/>
  <c r="M147" i="5" l="1"/>
  <c r="M149" i="5"/>
  <c r="F63" i="45"/>
  <c r="K190" i="5"/>
  <c r="L190" i="5"/>
  <c r="M190" i="5"/>
  <c r="N190" i="5"/>
  <c r="J190" i="5"/>
  <c r="K189" i="5"/>
  <c r="L189" i="5"/>
  <c r="M189" i="5"/>
  <c r="N189" i="5"/>
  <c r="J189" i="5"/>
  <c r="B117" i="5"/>
  <c r="B116" i="5"/>
  <c r="N82" i="5"/>
  <c r="N83" i="5"/>
  <c r="J83" i="5"/>
  <c r="K83" i="5"/>
  <c r="L83" i="5"/>
  <c r="M83" i="5"/>
  <c r="I83" i="5"/>
  <c r="J82" i="5"/>
  <c r="K82" i="5"/>
  <c r="L82" i="5"/>
  <c r="M82" i="5"/>
  <c r="I82" i="5"/>
  <c r="I71" i="5"/>
  <c r="H71" i="5"/>
  <c r="G71" i="5"/>
  <c r="F71" i="5"/>
  <c r="Q66" i="5"/>
  <c r="P66" i="5"/>
  <c r="O66" i="5"/>
  <c r="N66" i="5"/>
  <c r="M66" i="5"/>
  <c r="L66" i="5"/>
  <c r="K66" i="5"/>
  <c r="J66" i="5"/>
  <c r="I66" i="5"/>
  <c r="H66" i="5"/>
  <c r="G66" i="5"/>
  <c r="F66" i="5"/>
  <c r="G61" i="5"/>
  <c r="H61" i="5"/>
  <c r="I61" i="5"/>
  <c r="J61" i="5"/>
  <c r="K61" i="5"/>
  <c r="L61" i="5"/>
  <c r="M61" i="5"/>
  <c r="N61" i="5"/>
  <c r="O61" i="5"/>
  <c r="P61" i="5"/>
  <c r="Q61" i="5"/>
  <c r="F61" i="5"/>
  <c r="I70" i="5"/>
  <c r="H70" i="5"/>
  <c r="G70" i="5"/>
  <c r="F70" i="5"/>
  <c r="Q65" i="5"/>
  <c r="P65" i="5"/>
  <c r="O65" i="5"/>
  <c r="N65" i="5"/>
  <c r="M65" i="5"/>
  <c r="L65" i="5"/>
  <c r="K65" i="5"/>
  <c r="J65" i="5"/>
  <c r="I65" i="5"/>
  <c r="H65" i="5"/>
  <c r="G65" i="5"/>
  <c r="F65" i="5"/>
  <c r="G60" i="5"/>
  <c r="H60" i="5"/>
  <c r="I60" i="5"/>
  <c r="J60" i="5"/>
  <c r="K60" i="5"/>
  <c r="L60" i="5"/>
  <c r="M60" i="5"/>
  <c r="N60" i="5"/>
  <c r="O60" i="5"/>
  <c r="P60" i="5"/>
  <c r="Q60" i="5"/>
  <c r="F60" i="5"/>
  <c r="M14" i="5"/>
  <c r="L14" i="5"/>
  <c r="K14" i="5"/>
  <c r="J14" i="5"/>
  <c r="K13" i="5"/>
  <c r="L13" i="5"/>
  <c r="M13" i="5"/>
  <c r="J13" i="5"/>
  <c r="K12" i="5"/>
  <c r="L12" i="5"/>
  <c r="M12" i="5"/>
  <c r="J12" i="5"/>
  <c r="K11" i="5"/>
  <c r="L11" i="5"/>
  <c r="M11" i="5"/>
  <c r="J11" i="5"/>
  <c r="M10" i="5"/>
  <c r="L10" i="5"/>
  <c r="K10" i="5"/>
  <c r="J10" i="5"/>
  <c r="K9" i="5"/>
  <c r="L9" i="5"/>
  <c r="M9" i="5"/>
  <c r="J9" i="5"/>
  <c r="B122" i="45"/>
  <c r="B121" i="45"/>
  <c r="I76" i="45"/>
  <c r="H76" i="45"/>
  <c r="G76" i="45"/>
  <c r="F76" i="45"/>
  <c r="Q70" i="45"/>
  <c r="P70" i="45"/>
  <c r="O70" i="45"/>
  <c r="N70" i="45"/>
  <c r="M70" i="45"/>
  <c r="L70" i="45"/>
  <c r="K70" i="45"/>
  <c r="J70" i="45"/>
  <c r="I70" i="45"/>
  <c r="H70" i="45"/>
  <c r="G70" i="45"/>
  <c r="F70" i="45"/>
  <c r="G64" i="45"/>
  <c r="H64" i="45"/>
  <c r="I64" i="45"/>
  <c r="J64" i="45"/>
  <c r="K64" i="45"/>
  <c r="L64" i="45"/>
  <c r="M64" i="45"/>
  <c r="N64" i="45"/>
  <c r="O64" i="45"/>
  <c r="P64" i="45"/>
  <c r="Q64" i="45"/>
  <c r="F64" i="45"/>
  <c r="I75" i="45"/>
  <c r="H75" i="45"/>
  <c r="G75" i="45"/>
  <c r="F75" i="45"/>
  <c r="Q69" i="45"/>
  <c r="P69" i="45"/>
  <c r="O69" i="45"/>
  <c r="N69" i="45"/>
  <c r="M69" i="45"/>
  <c r="L69" i="45"/>
  <c r="K69" i="45"/>
  <c r="J69" i="45"/>
  <c r="I69" i="45"/>
  <c r="H69" i="45"/>
  <c r="G69" i="45"/>
  <c r="F69" i="45"/>
  <c r="G63" i="45"/>
  <c r="H63" i="45"/>
  <c r="I63" i="45"/>
  <c r="J63" i="45"/>
  <c r="K63" i="45"/>
  <c r="L63" i="45"/>
  <c r="M63" i="45"/>
  <c r="N63" i="45"/>
  <c r="O63" i="45"/>
  <c r="P63" i="45"/>
  <c r="Q63" i="45"/>
  <c r="K16" i="45"/>
  <c r="L16" i="45"/>
  <c r="M16" i="45"/>
  <c r="J16" i="45"/>
  <c r="K15" i="45"/>
  <c r="L15" i="45"/>
  <c r="M15" i="45"/>
  <c r="J15" i="45"/>
  <c r="K14" i="45"/>
  <c r="L14" i="45"/>
  <c r="M14" i="45"/>
  <c r="J14" i="45"/>
  <c r="K13" i="45"/>
  <c r="L13" i="45"/>
  <c r="M13" i="45"/>
  <c r="J13" i="45"/>
  <c r="K12" i="45"/>
  <c r="L12" i="45"/>
  <c r="M12" i="45"/>
  <c r="J12" i="45"/>
  <c r="M11" i="45"/>
  <c r="K11" i="45"/>
  <c r="L11" i="45"/>
  <c r="J11" i="45"/>
  <c r="M148" i="5" l="1"/>
  <c r="M140" i="5"/>
  <c r="N140" i="5"/>
  <c r="N144" i="5"/>
  <c r="N149" i="5"/>
  <c r="J149" i="5"/>
  <c r="N145" i="5"/>
  <c r="J148" i="5"/>
  <c r="N155" i="5"/>
  <c r="I149" i="5"/>
  <c r="I152" i="5"/>
  <c r="I151" i="5"/>
  <c r="I150" i="5"/>
  <c r="N154" i="5"/>
  <c r="M146" i="5"/>
  <c r="J146" i="5"/>
  <c r="N142" i="5"/>
  <c r="I140" i="5"/>
  <c r="M144" i="5"/>
  <c r="J140" i="5"/>
  <c r="M155" i="5"/>
  <c r="J155" i="5"/>
  <c r="J143" i="5"/>
  <c r="I146" i="5"/>
  <c r="N151" i="5"/>
  <c r="M154" i="5"/>
  <c r="M142" i="5"/>
  <c r="J154" i="5"/>
  <c r="J142" i="5"/>
  <c r="I145" i="5"/>
  <c r="N150" i="5"/>
  <c r="M153" i="5"/>
  <c r="M141" i="5"/>
  <c r="J147" i="5"/>
  <c r="N143" i="5"/>
  <c r="M145" i="5"/>
  <c r="J145" i="5"/>
  <c r="I148" i="5"/>
  <c r="N153" i="5"/>
  <c r="N141" i="5"/>
  <c r="J144" i="5"/>
  <c r="I147" i="5"/>
  <c r="N152" i="5"/>
  <c r="M143" i="5"/>
  <c r="J153" i="5"/>
  <c r="J141" i="5"/>
  <c r="I144" i="5"/>
  <c r="M152" i="5"/>
  <c r="N148" i="5"/>
  <c r="J151" i="5"/>
  <c r="I154" i="5"/>
  <c r="I142" i="5"/>
  <c r="N147" i="5"/>
  <c r="M150" i="5"/>
  <c r="J152" i="5"/>
  <c r="I155" i="5"/>
  <c r="I143" i="5"/>
  <c r="M151" i="5"/>
  <c r="J150" i="5"/>
  <c r="I153" i="5"/>
  <c r="I141" i="5"/>
  <c r="N146" i="5"/>
  <c r="N11" i="45"/>
  <c r="N14" i="5" l="1"/>
  <c r="N12" i="5"/>
  <c r="N10" i="5"/>
  <c r="N11" i="5"/>
  <c r="N9" i="5"/>
  <c r="N13" i="5"/>
  <c r="N12" i="45"/>
  <c r="N13" i="45"/>
  <c r="N15" i="45"/>
  <c r="N16" i="45"/>
  <c r="N14" i="45"/>
  <c r="Q24" i="5" l="1"/>
  <c r="H24" i="5"/>
  <c r="P24" i="5" l="1"/>
  <c r="G24" i="5"/>
  <c r="K25" i="5" l="1"/>
  <c r="L25" i="5"/>
  <c r="M25" i="5"/>
  <c r="O25" i="5"/>
  <c r="P25" i="5"/>
  <c r="C25" i="5"/>
  <c r="D25" i="5"/>
  <c r="E25" i="5"/>
  <c r="F25" i="5"/>
  <c r="G25" i="5"/>
  <c r="E116" i="5" l="1"/>
  <c r="E118" i="5" s="1"/>
  <c r="E117" i="5"/>
  <c r="E119" i="5" s="1"/>
  <c r="C116" i="5"/>
  <c r="C118" i="5" s="1"/>
  <c r="L153" i="5" l="1"/>
  <c r="L155" i="5"/>
  <c r="L149" i="5"/>
  <c r="K140" i="5"/>
  <c r="K149" i="5"/>
  <c r="K142" i="5"/>
  <c r="L146" i="5"/>
  <c r="K148" i="5"/>
  <c r="L150" i="5"/>
  <c r="L148" i="5"/>
  <c r="K154" i="5"/>
  <c r="K146" i="5"/>
  <c r="L140" i="5"/>
  <c r="L154" i="5"/>
  <c r="K145" i="5"/>
  <c r="L147" i="5"/>
  <c r="K155" i="5"/>
  <c r="L143" i="5"/>
  <c r="K153" i="5"/>
  <c r="K150" i="5"/>
  <c r="K144" i="5"/>
  <c r="K143" i="5"/>
  <c r="L141" i="5"/>
  <c r="L152" i="5"/>
  <c r="L151" i="5"/>
  <c r="K141" i="5"/>
  <c r="K152" i="5"/>
  <c r="K151" i="5"/>
  <c r="L145" i="5"/>
  <c r="K147" i="5"/>
  <c r="L144" i="5"/>
  <c r="L142" i="5"/>
  <c r="C117" i="5"/>
  <c r="C119" i="5" s="1"/>
  <c r="E122" i="45" l="1"/>
  <c r="E124" i="45" s="1"/>
  <c r="E121" i="45"/>
  <c r="E123" i="45" s="1"/>
  <c r="C121" i="45"/>
  <c r="C123" i="45" s="1"/>
  <c r="C122" i="45"/>
  <c r="C124" i="45" s="1"/>
  <c r="D121" i="45" l="1"/>
  <c r="D123" i="45" s="1"/>
  <c r="D117" i="5"/>
  <c r="D119" i="5" s="1"/>
  <c r="D122" i="45"/>
  <c r="D124" i="45" s="1"/>
  <c r="D116" i="5"/>
  <c r="D118" i="5" s="1"/>
</calcChain>
</file>

<file path=xl/sharedStrings.xml><?xml version="1.0" encoding="utf-8"?>
<sst xmlns="http://schemas.openxmlformats.org/spreadsheetml/2006/main" count="379" uniqueCount="156">
  <si>
    <t>Województwo</t>
  </si>
  <si>
    <t>Moc przyłączeniowa [kW]</t>
  </si>
  <si>
    <t>Data wydania warunków przyłączenia</t>
  </si>
  <si>
    <t>dolnośląskie</t>
  </si>
  <si>
    <t>kujawsko-pomorskie</t>
  </si>
  <si>
    <t>lubelskie</t>
  </si>
  <si>
    <t>łódzkie</t>
  </si>
  <si>
    <t>małopolskie</t>
  </si>
  <si>
    <t>opolskie</t>
  </si>
  <si>
    <t>podkarpackie</t>
  </si>
  <si>
    <t>śląskie</t>
  </si>
  <si>
    <t>świętokrzyskie</t>
  </si>
  <si>
    <t>warmińsko-mazurskie</t>
  </si>
  <si>
    <t>wielkopolskie</t>
  </si>
  <si>
    <t>lubuskie</t>
  </si>
  <si>
    <t>pomorskie</t>
  </si>
  <si>
    <t>zachodniopomorskie</t>
  </si>
  <si>
    <t>podlaskie</t>
  </si>
  <si>
    <t>mazowieckie</t>
  </si>
  <si>
    <t>Lp.</t>
  </si>
  <si>
    <t>Liczba projektów</t>
  </si>
  <si>
    <t>ZESTAWIENIE OGÓLNOKRAJOWE</t>
  </si>
  <si>
    <t>suma</t>
  </si>
  <si>
    <t>Lokalizacja instalacji</t>
  </si>
  <si>
    <t>ZESTAWIENIE DLA DEWELOPERÓW</t>
  </si>
  <si>
    <t xml:space="preserve">Copyright ©2019 IEO. Wszelkie prawa zastrzeżone. </t>
  </si>
  <si>
    <t>PGE</t>
  </si>
  <si>
    <t>liczba</t>
  </si>
  <si>
    <t xml:space="preserve">   </t>
  </si>
  <si>
    <t>Lokalizacja przyłączenia</t>
  </si>
  <si>
    <t>Powiat</t>
  </si>
  <si>
    <t>Data zawarcia umowy o przyłączenie</t>
  </si>
  <si>
    <t>Adres Inwestora</t>
  </si>
  <si>
    <t>Spółka holdingowa</t>
  </si>
  <si>
    <t>moc</t>
  </si>
  <si>
    <t xml:space="preserve">liczba </t>
  </si>
  <si>
    <t>moc [MW]</t>
  </si>
  <si>
    <t>Stan zaawansowania projektów</t>
  </si>
  <si>
    <t>Rozkład projektów w województwach</t>
  </si>
  <si>
    <t xml:space="preserve">Projekty, które mają ważne pozwolenia budowlane </t>
  </si>
  <si>
    <t>Liczba i moc  projektów, które posiadają:</t>
  </si>
  <si>
    <t>MW</t>
  </si>
  <si>
    <t>Liczba i moc projektów, które posiadają:</t>
  </si>
  <si>
    <t>do wykresu</t>
  </si>
  <si>
    <t>MOC</t>
  </si>
  <si>
    <t>LICZBA</t>
  </si>
  <si>
    <t>Mapy zostały stworzone przy użyciu strony Mapy Google. Po kliknięciu na grafikę mapy otworzy się przeglądarka z interaktywną zawartością mapy</t>
  </si>
  <si>
    <r>
      <t xml:space="preserve">Nazwa </t>
    </r>
    <r>
      <rPr>
        <b/>
        <sz val="16"/>
        <color theme="3"/>
        <rFont val="Calibri"/>
        <family val="2"/>
        <charset val="238"/>
        <scheme val="minor"/>
      </rPr>
      <t>Inwestora (spółki holdingowej)</t>
    </r>
  </si>
  <si>
    <t>Nazwa inwestora</t>
  </si>
  <si>
    <t>kw</t>
  </si>
  <si>
    <t>Wpisz tutaj-&gt;</t>
  </si>
  <si>
    <t>moc od</t>
  </si>
  <si>
    <t>do</t>
  </si>
  <si>
    <t>Zawarte umowy o przyłączenie wg Operatorów</t>
  </si>
  <si>
    <t>Wydane pozwolenia budowlane zidentyfikowane przez IEO</t>
  </si>
  <si>
    <t>Wydane warunki przyłączenia wg Operatorów</t>
  </si>
  <si>
    <t>warunki przyłączenia wg Operatorów</t>
  </si>
  <si>
    <t>umowę przyłączeniową wg Operatorów</t>
  </si>
  <si>
    <t>pozwolenie budowlane zidentyfikowane przez IEO</t>
  </si>
  <si>
    <t>Moc przyłączeniowa projektów w poszczególnych przedziałach mocy [MW]</t>
  </si>
  <si>
    <t xml:space="preserve">Aktualizacja bazy danych Instytutu Energetyki Odnawialnej projektów gotowych do realizacji </t>
  </si>
  <si>
    <t>ZESTAWIENIE DLA PROJEKTÓW Z DANEGO ZAKRESU MOCY</t>
  </si>
  <si>
    <t>wszystkie projekty w bazie</t>
  </si>
  <si>
    <t>&gt;1 MW</t>
  </si>
  <si>
    <t>≥5 MW</t>
  </si>
  <si>
    <t>≥10MW</t>
  </si>
  <si>
    <t>≥30 MW</t>
  </si>
  <si>
    <t>≥50 MW</t>
  </si>
  <si>
    <t>0,5-1MW</t>
  </si>
  <si>
    <t>Wydane pozwolenia budowlane - liczba</t>
  </si>
  <si>
    <t>Pozostałe projekty zidentyfikowanych inwestorów</t>
  </si>
  <si>
    <t>-</t>
  </si>
  <si>
    <t>Tauron</t>
  </si>
  <si>
    <t>Energa</t>
  </si>
  <si>
    <t>Moc Projektów [MW]</t>
  </si>
  <si>
    <t>łącznie zidentyfikowanych projektów</t>
  </si>
  <si>
    <t>Gmina</t>
  </si>
  <si>
    <t>komentarz - czy projekt wygrał aukcję?</t>
  </si>
  <si>
    <t>styczeń 2022</t>
  </si>
  <si>
    <t>luty 2022</t>
  </si>
  <si>
    <t>marzec 2022</t>
  </si>
  <si>
    <t>Czy projekt ma pozwolenie budowlane?</t>
  </si>
  <si>
    <t>Enea</t>
  </si>
  <si>
    <t>kwiecień 2022</t>
  </si>
  <si>
    <t>maj 2022</t>
  </si>
  <si>
    <t>czerwiec 2022</t>
  </si>
  <si>
    <t>lipiec 2022</t>
  </si>
  <si>
    <t>sierpień 2022</t>
  </si>
  <si>
    <t>wrzesień 2022</t>
  </si>
  <si>
    <t>PSE</t>
  </si>
  <si>
    <t>Moc przyłączeniowa oraz liczba projektów z wydanymi warunkami przyłączenia [MW]</t>
  </si>
  <si>
    <t>Liczba</t>
  </si>
  <si>
    <t>Moc [MW]</t>
  </si>
  <si>
    <t>*</t>
  </si>
  <si>
    <t>październik 2022</t>
  </si>
  <si>
    <t>Wydane pozwolenia budowlane w poszczególnych miesiącach</t>
  </si>
  <si>
    <t>listopad 2022</t>
  </si>
  <si>
    <t>grudzień 2022</t>
  </si>
  <si>
    <t>styczeń 2023</t>
  </si>
  <si>
    <t>luty 2023</t>
  </si>
  <si>
    <t>marzec 2023</t>
  </si>
  <si>
    <t>kwiecień 2023</t>
  </si>
  <si>
    <t>maj 2023</t>
  </si>
  <si>
    <t>czerwiec 2023</t>
  </si>
  <si>
    <t>lipiec 2023</t>
  </si>
  <si>
    <t>sierpień 2023</t>
  </si>
  <si>
    <t>październik 2023</t>
  </si>
  <si>
    <t>wrzesień 2023</t>
  </si>
  <si>
    <t xml:space="preserve">TAK* - projekt prawdopodobnie wygrał aukcję, jednak wynik może być obarczony błędem </t>
  </si>
  <si>
    <t>Operator</t>
  </si>
  <si>
    <t>Dodatkowe informacje</t>
  </si>
  <si>
    <t xml:space="preserve">Copyright ©2024 IEO. Wszelkie prawa zastrzeżone. </t>
  </si>
  <si>
    <t>2024*</t>
  </si>
  <si>
    <t>styczeń 2024</t>
  </si>
  <si>
    <t>luty 2024</t>
  </si>
  <si>
    <t>marzec 2024</t>
  </si>
  <si>
    <t>listopad 2023</t>
  </si>
  <si>
    <t>grudzień 2023</t>
  </si>
  <si>
    <t>Stan na I kwartał 2024 roku</t>
  </si>
  <si>
    <t>kwiecień 2024</t>
  </si>
  <si>
    <t>X</t>
  </si>
  <si>
    <t xml:space="preserve">Copyright ©2023 IEO. Wszelkie prawa zastrzeżone. </t>
  </si>
  <si>
    <t>* może dotyczyć projektu składającego się z kilku mniejszych</t>
  </si>
  <si>
    <t>Baza powstała na podstawie informacji o podmiotach ubiegających się o przyłączenie do sieci dystrybucyjnej i przesyłowej powyżej 1 kV  - czyli od spółek ENERGA Operator, PGE Dystrybucja, Tauron Dystrybucja, ENEA Operator oraz informacji z Głównego Urzędu Nadzoru Budowlanego. Stan na 18 listopada 2024.</t>
  </si>
  <si>
    <t>GPZ Sławno</t>
  </si>
  <si>
    <t>Sławno</t>
  </si>
  <si>
    <t>sławieński</t>
  </si>
  <si>
    <t>Longwing Resources Sp. z.o.o.</t>
  </si>
  <si>
    <t>Aleje Jerozolimskie 89 / 43, 02-001 Warszawa</t>
  </si>
  <si>
    <t>LONGWING POLAND LIMITED</t>
  </si>
  <si>
    <t>Lubiszyn</t>
  </si>
  <si>
    <t>Baczyna</t>
  </si>
  <si>
    <t>gorzowski</t>
  </si>
  <si>
    <t>Eurowind Energy Sp. z o.o.</t>
  </si>
  <si>
    <t>Pastelowa 6, 60-198 Poznań</t>
  </si>
  <si>
    <t>EUROWIND ENERGY</t>
  </si>
  <si>
    <t>Kutno</t>
  </si>
  <si>
    <t>Kutno </t>
  </si>
  <si>
    <t>kutnowski </t>
  </si>
  <si>
    <t>CGE 25 Sp. z o.o.</t>
  </si>
  <si>
    <t>Aleja Wyścigowa 6, 02-681 Warszawa</t>
  </si>
  <si>
    <t>GREENVOLT POWER WIND</t>
  </si>
  <si>
    <t>Wądroże Wielkie</t>
  </si>
  <si>
    <t>jaworski </t>
  </si>
  <si>
    <t>Mithra Energy S.A</t>
  </si>
  <si>
    <t>Wiślana 8, 00-317 Warszawa</t>
  </si>
  <si>
    <t>Mithra Energy</t>
  </si>
  <si>
    <t>Ruja</t>
  </si>
  <si>
    <t>Ruja dz. nr 239/1</t>
  </si>
  <si>
    <t>legnicki </t>
  </si>
  <si>
    <t>Neo Energia Przykona I Sp z o.o.</t>
  </si>
  <si>
    <t>Franciszka Klimczaka 1, 02-797 Warszawa</t>
  </si>
  <si>
    <t>GOALSCREEN HOLDINGS LIMITED</t>
  </si>
  <si>
    <t>Informacje o największych inwestorach</t>
  </si>
  <si>
    <r>
      <t xml:space="preserve">     </t>
    </r>
    <r>
      <rPr>
        <b/>
        <sz val="22"/>
        <color theme="3"/>
        <rFont val="Calibri"/>
        <family val="2"/>
        <charset val="238"/>
        <scheme val="minor"/>
      </rPr>
      <t xml:space="preserve">    </t>
    </r>
    <r>
      <rPr>
        <b/>
        <sz val="22"/>
        <color theme="0"/>
        <rFont val="Calibri"/>
        <family val="2"/>
        <charset val="238"/>
        <scheme val="minor"/>
      </rPr>
      <t xml:space="preserve">    MAPY PROJEKTÓW WIATROWYCH W POLSCE </t>
    </r>
  </si>
  <si>
    <t xml:space="preserve">PROJEKTY WIATROWE W POLSCE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</si>
</sst>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* #,##0.00\ &quot;zł&quot;_-;\-* #,##0.00\ &quot;zł&quot;_-;_-* &quot;-&quot;??\ &quot;zł&quot;_-;_-@_-"/>
    <numFmt numFmtId="164" formatCode="_-* #,##0.00\ _z_ł_-;\-* #,##0.00\ _z_ł_-;_-* &quot;-&quot;??\ _z_ł_-;_-@_-"/>
    <numFmt numFmtId="165" formatCode="0.000"/>
    <numFmt numFmtId="166" formatCode="#,##0.000"/>
    <numFmt numFmtId="167" formatCode="_-* #,##0\ _z_ł_-;\-* #,##0\ _z_ł_-;_-* &quot;-&quot;??\ _z_ł_-;_-@_-"/>
    <numFmt numFmtId="168" formatCode="_-* #,##0.0\ _z_ł_-;\-* #,##0.0\ _z_ł_-;_-* &quot;-&quot;??\ _z_ł_-;_-@_-"/>
    <numFmt numFmtId="169" formatCode="yyyy\-mm\-dd"/>
    <numFmt numFmtId="170" formatCode="yyyy/mm/dd;@"/>
    <numFmt numFmtId="171" formatCode="yyyy/mm/dd"/>
  </numFmts>
  <fonts count="6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22"/>
      <color theme="0" tint="-0.249977111117893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charset val="238"/>
      <scheme val="minor"/>
    </font>
    <font>
      <sz val="11"/>
      <name val="Calibri"/>
      <family val="2"/>
      <scheme val="minor"/>
    </font>
    <font>
      <sz val="11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2"/>
      <color theme="3"/>
      <name val="Calibri"/>
      <family val="2"/>
      <charset val="238"/>
      <scheme val="minor"/>
    </font>
    <font>
      <b/>
      <sz val="22"/>
      <color theme="0"/>
      <name val="Calibri"/>
      <family val="2"/>
      <charset val="238"/>
      <scheme val="minor"/>
    </font>
    <font>
      <b/>
      <sz val="20"/>
      <color theme="0"/>
      <name val="Calibri"/>
      <family val="2"/>
      <charset val="238"/>
      <scheme val="minor"/>
    </font>
    <font>
      <b/>
      <sz val="14"/>
      <color theme="3" tint="-0.499984740745262"/>
      <name val="Calibri"/>
      <family val="2"/>
      <charset val="238"/>
      <scheme val="minor"/>
    </font>
    <font>
      <sz val="11"/>
      <color theme="3" tint="-0.499984740745262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0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2"/>
      <color theme="4" tint="-0.499984740745262"/>
      <name val="Calibri"/>
      <family val="2"/>
      <charset val="238"/>
      <scheme val="minor"/>
    </font>
    <font>
      <b/>
      <sz val="14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theme="0" tint="-0.14999847407452621"/>
      <name val="Calibri"/>
      <family val="2"/>
      <scheme val="minor"/>
    </font>
    <font>
      <sz val="14"/>
      <color theme="0" tint="-0.14999847407452621"/>
      <name val="Calibri"/>
      <family val="2"/>
      <scheme val="minor"/>
    </font>
    <font>
      <b/>
      <sz val="14"/>
      <color theme="0" tint="-0.14999847407452621"/>
      <name val="Calibri"/>
      <family val="2"/>
      <scheme val="minor"/>
    </font>
    <font>
      <b/>
      <sz val="11"/>
      <color theme="0" tint="-0.14999847407452621"/>
      <name val="Calibri"/>
      <family val="2"/>
      <scheme val="minor"/>
    </font>
    <font>
      <b/>
      <sz val="10"/>
      <color theme="0" tint="-0.14999847407452621"/>
      <name val="Calibri"/>
      <family val="2"/>
      <scheme val="minor"/>
    </font>
    <font>
      <b/>
      <sz val="11"/>
      <color theme="6" tint="-0.499984740745262"/>
      <name val="Calibri"/>
      <family val="2"/>
      <charset val="238"/>
      <scheme val="minor"/>
    </font>
    <font>
      <sz val="11"/>
      <color rgb="FFC00000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b/>
      <sz val="11"/>
      <color rgb="FFD3D3D3"/>
      <name val="Calibri"/>
      <family val="2"/>
      <charset val="238"/>
      <scheme val="minor"/>
    </font>
    <font>
      <b/>
      <sz val="26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6"/>
      <color theme="3"/>
      <name val="Calibri"/>
      <family val="2"/>
      <charset val="238"/>
      <scheme val="minor"/>
    </font>
    <font>
      <sz val="12"/>
      <color theme="0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3"/>
      <name val="Calibri"/>
      <family val="2"/>
      <scheme val="minor"/>
    </font>
    <font>
      <b/>
      <sz val="12"/>
      <color theme="4" tint="-0.499984740745262"/>
      <name val="Calibri"/>
      <family val="2"/>
      <scheme val="minor"/>
    </font>
    <font>
      <sz val="12"/>
      <color theme="1"/>
      <name val="Calibri"/>
      <family val="2"/>
      <charset val="238"/>
      <scheme val="minor"/>
    </font>
    <font>
      <sz val="14"/>
      <color theme="0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14"/>
      <color theme="4" tint="-0.249977111117893"/>
      <name val="Calibri"/>
      <family val="2"/>
      <scheme val="minor"/>
    </font>
    <font>
      <b/>
      <i/>
      <sz val="11"/>
      <color theme="0" tint="-4.9989318521683403E-2"/>
      <name val="Calibri"/>
      <family val="2"/>
      <charset val="238"/>
      <scheme val="minor"/>
    </font>
    <font>
      <sz val="11"/>
      <color theme="1" tint="4.9989318521683403E-2"/>
      <name val="Calibri"/>
      <family val="2"/>
      <scheme val="minor"/>
    </font>
    <font>
      <b/>
      <sz val="14"/>
      <color theme="1" tint="4.9989318521683403E-2"/>
      <name val="Calibri"/>
      <family val="2"/>
      <scheme val="minor"/>
    </font>
    <font>
      <sz val="11"/>
      <color theme="1" tint="0.1499984740745262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i/>
      <sz val="18"/>
      <name val="Calibri"/>
      <family val="2"/>
      <scheme val="minor"/>
    </font>
    <font>
      <sz val="18"/>
      <name val="Calibri"/>
      <family val="2"/>
      <scheme val="minor"/>
    </font>
    <font>
      <sz val="16"/>
      <name val="Calibri"/>
      <family val="2"/>
      <scheme val="minor"/>
    </font>
    <font>
      <i/>
      <sz val="18"/>
      <color rgb="FFFF0000"/>
      <name val="Calibri"/>
      <family val="2"/>
      <scheme val="minor"/>
    </font>
    <font>
      <sz val="18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18468B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 tint="-0.499984740745262"/>
        <bgColor indexed="64"/>
      </patternFill>
    </fill>
  </fills>
  <borders count="40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 style="medium">
        <color theme="3" tint="-0.24994659260841701"/>
      </top>
      <bottom/>
      <diagonal/>
    </border>
    <border>
      <left/>
      <right style="medium">
        <color theme="3" tint="-0.24994659260841701"/>
      </right>
      <top style="medium">
        <color theme="3" tint="-0.24994659260841701"/>
      </top>
      <bottom/>
      <diagonal/>
    </border>
    <border>
      <left style="medium">
        <color theme="3" tint="-0.24994659260841701"/>
      </left>
      <right/>
      <top/>
      <bottom/>
      <diagonal/>
    </border>
    <border>
      <left/>
      <right style="medium">
        <color theme="3" tint="-0.24994659260841701"/>
      </right>
      <top/>
      <bottom/>
      <diagonal/>
    </border>
    <border>
      <left/>
      <right/>
      <top/>
      <bottom style="medium">
        <color theme="3" tint="-0.24994659260841701"/>
      </bottom>
      <diagonal/>
    </border>
    <border>
      <left style="medium">
        <color theme="3" tint="-0.24994659260841701"/>
      </left>
      <right/>
      <top style="medium">
        <color theme="3" tint="-0.24994659260841701"/>
      </top>
      <bottom style="medium">
        <color theme="3" tint="-0.24994659260841701"/>
      </bottom>
      <diagonal/>
    </border>
    <border>
      <left/>
      <right/>
      <top style="medium">
        <color theme="3" tint="-0.24994659260841701"/>
      </top>
      <bottom style="medium">
        <color theme="3" tint="-0.24994659260841701"/>
      </bottom>
      <diagonal/>
    </border>
    <border>
      <left/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 style="medium">
        <color theme="3"/>
      </left>
      <right/>
      <top/>
      <bottom style="medium">
        <color theme="3"/>
      </bottom>
      <diagonal/>
    </border>
    <border>
      <left style="medium">
        <color theme="3" tint="-0.499984740745262"/>
      </left>
      <right/>
      <top style="medium">
        <color theme="3" tint="-0.499984740745262"/>
      </top>
      <bottom style="medium">
        <color theme="3" tint="-0.499984740745262"/>
      </bottom>
      <diagonal/>
    </border>
    <border>
      <left/>
      <right/>
      <top style="medium">
        <color theme="3" tint="-0.499984740745262"/>
      </top>
      <bottom style="medium">
        <color theme="3" tint="-0.499984740745262"/>
      </bottom>
      <diagonal/>
    </border>
    <border>
      <left/>
      <right style="medium">
        <color theme="3" tint="-0.499984740745262"/>
      </right>
      <top style="medium">
        <color theme="3" tint="-0.499984740745262"/>
      </top>
      <bottom style="medium">
        <color theme="3" tint="-0.499984740745262"/>
      </bottom>
      <diagonal/>
    </border>
    <border>
      <left/>
      <right style="medium">
        <color theme="3" tint="-0.499984740745262"/>
      </right>
      <top/>
      <bottom/>
      <diagonal/>
    </border>
    <border>
      <left style="medium">
        <color theme="3" tint="-0.499984740745262"/>
      </left>
      <right/>
      <top style="medium">
        <color theme="3" tint="-0.499984740745262"/>
      </top>
      <bottom/>
      <diagonal/>
    </border>
    <border>
      <left/>
      <right/>
      <top style="medium">
        <color theme="3" tint="-0.499984740745262"/>
      </top>
      <bottom/>
      <diagonal/>
    </border>
    <border>
      <left/>
      <right style="medium">
        <color theme="3" tint="-0.499984740745262"/>
      </right>
      <top style="medium">
        <color theme="3" tint="-0.499984740745262"/>
      </top>
      <bottom/>
      <diagonal/>
    </border>
    <border>
      <left style="medium">
        <color theme="3" tint="-0.499984740745262"/>
      </left>
      <right/>
      <top/>
      <bottom/>
      <diagonal/>
    </border>
    <border>
      <left style="medium">
        <color theme="3" tint="-0.499984740745262"/>
      </left>
      <right/>
      <top/>
      <bottom style="medium">
        <color theme="3" tint="-0.499984740745262"/>
      </bottom>
      <diagonal/>
    </border>
    <border>
      <left/>
      <right/>
      <top/>
      <bottom style="medium">
        <color theme="3" tint="-0.4999847407452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thin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medium">
        <color theme="3" tint="-0.499984740745262"/>
      </right>
      <top/>
      <bottom style="medium">
        <color theme="3" tint="-0.499984740745262"/>
      </bottom>
      <diagonal/>
    </border>
    <border>
      <left style="medium">
        <color rgb="FF18468B"/>
      </left>
      <right/>
      <top style="medium">
        <color rgb="FF18468B"/>
      </top>
      <bottom style="medium">
        <color rgb="FF18468B"/>
      </bottom>
      <diagonal/>
    </border>
    <border>
      <left/>
      <right/>
      <top style="medium">
        <color rgb="FF18468B"/>
      </top>
      <bottom style="medium">
        <color rgb="FF18468B"/>
      </bottom>
      <diagonal/>
    </border>
    <border>
      <left/>
      <right style="medium">
        <color rgb="FF18468B"/>
      </right>
      <top style="medium">
        <color rgb="FF18468B"/>
      </top>
      <bottom style="medium">
        <color rgb="FF18468B"/>
      </bottom>
      <diagonal/>
    </border>
    <border>
      <left/>
      <right/>
      <top style="thick">
        <color theme="4"/>
      </top>
      <bottom style="thick">
        <color theme="4" tint="0.499984740745262"/>
      </bottom>
      <diagonal/>
    </border>
    <border>
      <left/>
      <right style="thin">
        <color theme="3" tint="0.79998168889431442"/>
      </right>
      <top/>
      <bottom style="thick">
        <color theme="4" tint="0.499984740745262"/>
      </bottom>
      <diagonal/>
    </border>
    <border>
      <left/>
      <right/>
      <top/>
      <bottom style="medium">
        <color theme="6" tint="-0.249977111117893"/>
      </bottom>
      <diagonal/>
    </border>
    <border>
      <left/>
      <right/>
      <top style="thin">
        <color theme="4"/>
      </top>
      <bottom/>
      <diagonal/>
    </border>
    <border>
      <left/>
      <right/>
      <top style="thick">
        <color theme="4"/>
      </top>
      <bottom/>
      <diagonal/>
    </border>
    <border>
      <left style="thin">
        <color rgb="FF18468B"/>
      </left>
      <right/>
      <top style="medium">
        <color rgb="FF18468B"/>
      </top>
      <bottom style="thin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medium">
        <color theme="4" tint="0.39997558519241921"/>
      </bottom>
      <diagonal/>
    </border>
    <border>
      <left/>
      <right/>
      <top style="medium">
        <color rgb="FF18468B"/>
      </top>
      <bottom style="thin">
        <color theme="4"/>
      </bottom>
      <diagonal/>
    </border>
  </borders>
  <cellStyleXfs count="15">
    <xf numFmtId="0" fontId="0" fillId="0" borderId="0"/>
    <xf numFmtId="9" fontId="5" fillId="0" borderId="0" applyFont="0" applyFill="0" applyBorder="0" applyAlignment="0" applyProtection="0"/>
    <xf numFmtId="0" fontId="17" fillId="0" borderId="0"/>
    <xf numFmtId="44" fontId="5" fillId="0" borderId="0" applyFont="0" applyFill="0" applyBorder="0" applyAlignment="0" applyProtection="0"/>
    <xf numFmtId="0" fontId="3" fillId="0" borderId="0"/>
    <xf numFmtId="0" fontId="5" fillId="0" borderId="0"/>
    <xf numFmtId="0" fontId="28" fillId="0" borderId="0"/>
    <xf numFmtId="0" fontId="2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29" fillId="0" borderId="21" applyNumberFormat="0" applyFill="0" applyAlignment="0" applyProtection="0"/>
    <xf numFmtId="0" fontId="30" fillId="0" borderId="22" applyNumberFormat="0" applyFill="0" applyAlignment="0" applyProtection="0"/>
    <xf numFmtId="0" fontId="34" fillId="0" borderId="25" applyNumberFormat="0" applyFill="0" applyAlignment="0" applyProtection="0"/>
    <xf numFmtId="0" fontId="34" fillId="0" borderId="0" applyNumberFormat="0" applyFill="0" applyBorder="0" applyAlignment="0" applyProtection="0"/>
  </cellStyleXfs>
  <cellXfs count="314">
    <xf numFmtId="0" fontId="0" fillId="0" borderId="0" xfId="0"/>
    <xf numFmtId="0" fontId="0" fillId="2" borderId="0" xfId="0" applyFill="1"/>
    <xf numFmtId="0" fontId="0" fillId="3" borderId="0" xfId="0" applyFill="1"/>
    <xf numFmtId="2" fontId="0" fillId="2" borderId="0" xfId="0" applyNumberFormat="1" applyFill="1" applyAlignment="1">
      <alignment vertical="center"/>
    </xf>
    <xf numFmtId="9" fontId="0" fillId="2" borderId="0" xfId="1" applyFont="1" applyFill="1" applyBorder="1"/>
    <xf numFmtId="0" fontId="22" fillId="4" borderId="0" xfId="0" applyFont="1" applyFill="1"/>
    <xf numFmtId="0" fontId="23" fillId="2" borderId="0" xfId="0" applyFont="1" applyFill="1"/>
    <xf numFmtId="0" fontId="24" fillId="2" borderId="0" xfId="0" applyFont="1" applyFill="1"/>
    <xf numFmtId="0" fontId="0" fillId="2" borderId="18" xfId="0" applyFill="1" applyBorder="1"/>
    <xf numFmtId="0" fontId="0" fillId="2" borderId="14" xfId="0" applyFill="1" applyBorder="1"/>
    <xf numFmtId="0" fontId="0" fillId="2" borderId="19" xfId="0" applyFill="1" applyBorder="1"/>
    <xf numFmtId="0" fontId="0" fillId="2" borderId="20" xfId="0" applyFill="1" applyBorder="1"/>
    <xf numFmtId="4" fontId="0" fillId="3" borderId="0" xfId="0" applyNumberFormat="1" applyFill="1"/>
    <xf numFmtId="0" fontId="0" fillId="2" borderId="0" xfId="0" applyFill="1" applyAlignment="1">
      <alignment horizontal="center"/>
    </xf>
    <xf numFmtId="0" fontId="12" fillId="2" borderId="0" xfId="0" applyFont="1" applyFill="1"/>
    <xf numFmtId="2" fontId="0" fillId="2" borderId="0" xfId="0" applyNumberFormat="1" applyFill="1"/>
    <xf numFmtId="4" fontId="0" fillId="2" borderId="0" xfId="0" applyNumberFormat="1" applyFill="1"/>
    <xf numFmtId="0" fontId="4" fillId="2" borderId="0" xfId="0" applyFont="1" applyFill="1"/>
    <xf numFmtId="0" fontId="6" fillId="2" borderId="0" xfId="0" applyFont="1" applyFill="1" applyAlignment="1">
      <alignment vertical="center"/>
    </xf>
    <xf numFmtId="0" fontId="0" fillId="6" borderId="0" xfId="0" applyFill="1"/>
    <xf numFmtId="0" fontId="32" fillId="7" borderId="23" xfId="0" applyFont="1" applyFill="1" applyBorder="1"/>
    <xf numFmtId="0" fontId="21" fillId="6" borderId="0" xfId="0" applyFont="1" applyFill="1" applyAlignment="1">
      <alignment vertical="center"/>
    </xf>
    <xf numFmtId="0" fontId="0" fillId="6" borderId="0" xfId="0" applyFill="1" applyAlignment="1">
      <alignment horizontal="center" vertical="center"/>
    </xf>
    <xf numFmtId="0" fontId="13" fillId="6" borderId="0" xfId="0" applyFont="1" applyFill="1" applyAlignment="1">
      <alignment horizontal="center" vertical="center"/>
    </xf>
    <xf numFmtId="0" fontId="10" fillId="2" borderId="0" xfId="0" applyFont="1" applyFill="1" applyAlignment="1">
      <alignment horizontal="center" vertical="center" wrapText="1"/>
    </xf>
    <xf numFmtId="4" fontId="6" fillId="2" borderId="0" xfId="0" applyNumberFormat="1" applyFont="1" applyFill="1" applyAlignment="1">
      <alignment horizontal="center" vertical="center"/>
    </xf>
    <xf numFmtId="2" fontId="6" fillId="2" borderId="0" xfId="1" applyNumberFormat="1" applyFont="1" applyFill="1" applyBorder="1" applyAlignment="1">
      <alignment horizontal="center" vertical="center"/>
    </xf>
    <xf numFmtId="0" fontId="9" fillId="2" borderId="0" xfId="0" applyFont="1" applyFill="1" applyAlignment="1">
      <alignment vertical="center"/>
    </xf>
    <xf numFmtId="4" fontId="9" fillId="2" borderId="0" xfId="0" applyNumberFormat="1" applyFont="1" applyFill="1" applyAlignment="1">
      <alignment horizontal="center" vertical="center"/>
    </xf>
    <xf numFmtId="0" fontId="0" fillId="2" borderId="0" xfId="0" applyFill="1" applyAlignment="1">
      <alignment vertical="center"/>
    </xf>
    <xf numFmtId="0" fontId="21" fillId="2" borderId="0" xfId="0" applyFont="1" applyFill="1" applyAlignment="1">
      <alignment vertical="center"/>
    </xf>
    <xf numFmtId="14" fontId="12" fillId="2" borderId="0" xfId="0" applyNumberFormat="1" applyFont="1" applyFill="1"/>
    <xf numFmtId="0" fontId="1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13" fillId="2" borderId="0" xfId="0" applyFont="1" applyFill="1" applyAlignment="1">
      <alignment vertical="center"/>
    </xf>
    <xf numFmtId="0" fontId="12" fillId="2" borderId="0" xfId="0" applyFont="1" applyFill="1" applyAlignment="1">
      <alignment horizontal="center" vertical="center"/>
    </xf>
    <xf numFmtId="0" fontId="25" fillId="2" borderId="0" xfId="0" applyFont="1" applyFill="1"/>
    <xf numFmtId="0" fontId="13" fillId="2" borderId="0" xfId="0" applyFont="1" applyFill="1" applyAlignment="1">
      <alignment horizontal="center" vertical="center" wrapText="1"/>
    </xf>
    <xf numFmtId="0" fontId="0" fillId="2" borderId="0" xfId="0" applyFill="1" applyAlignment="1">
      <alignment horizontal="right" vertical="center"/>
    </xf>
    <xf numFmtId="0" fontId="0" fillId="2" borderId="0" xfId="0" applyFill="1" applyAlignment="1">
      <alignment horizontal="center" vertical="center"/>
    </xf>
    <xf numFmtId="4" fontId="0" fillId="2" borderId="0" xfId="0" applyNumberFormat="1" applyFill="1" applyAlignment="1">
      <alignment horizontal="center" vertical="center"/>
    </xf>
    <xf numFmtId="0" fontId="30" fillId="2" borderId="22" xfId="12" applyFill="1"/>
    <xf numFmtId="0" fontId="32" fillId="7" borderId="0" xfId="0" applyFont="1" applyFill="1" applyAlignment="1">
      <alignment wrapText="1"/>
    </xf>
    <xf numFmtId="0" fontId="21" fillId="2" borderId="14" xfId="0" applyFont="1" applyFill="1" applyBorder="1" applyAlignment="1">
      <alignment vertical="center"/>
    </xf>
    <xf numFmtId="0" fontId="21" fillId="2" borderId="18" xfId="0" applyFont="1" applyFill="1" applyBorder="1" applyAlignment="1">
      <alignment vertical="center"/>
    </xf>
    <xf numFmtId="0" fontId="22" fillId="2" borderId="19" xfId="0" applyFont="1" applyFill="1" applyBorder="1"/>
    <xf numFmtId="0" fontId="22" fillId="2" borderId="20" xfId="0" applyFont="1" applyFill="1" applyBorder="1"/>
    <xf numFmtId="0" fontId="0" fillId="2" borderId="26" xfId="0" applyFill="1" applyBorder="1"/>
    <xf numFmtId="0" fontId="29" fillId="2" borderId="21" xfId="11" applyFill="1"/>
    <xf numFmtId="0" fontId="34" fillId="2" borderId="25" xfId="13" applyFill="1"/>
    <xf numFmtId="0" fontId="34" fillId="2" borderId="0" xfId="14" applyFill="1" applyBorder="1"/>
    <xf numFmtId="0" fontId="20" fillId="6" borderId="2" xfId="0" applyFont="1" applyFill="1" applyBorder="1" applyAlignment="1">
      <alignment vertical="center"/>
    </xf>
    <xf numFmtId="0" fontId="20" fillId="6" borderId="3" xfId="0" applyFont="1" applyFill="1" applyBorder="1" applyAlignment="1">
      <alignment vertical="center"/>
    </xf>
    <xf numFmtId="0" fontId="21" fillId="6" borderId="5" xfId="0" applyFont="1" applyFill="1" applyBorder="1" applyAlignment="1">
      <alignment vertical="center"/>
    </xf>
    <xf numFmtId="0" fontId="21" fillId="6" borderId="0" xfId="0" applyFont="1" applyFill="1" applyAlignment="1">
      <alignment horizontal="center" vertical="center"/>
    </xf>
    <xf numFmtId="0" fontId="21" fillId="6" borderId="5" xfId="0" applyFont="1" applyFill="1" applyBorder="1" applyAlignment="1">
      <alignment horizontal="center" vertical="center"/>
    </xf>
    <xf numFmtId="0" fontId="0" fillId="6" borderId="5" xfId="0" applyFill="1" applyBorder="1"/>
    <xf numFmtId="14" fontId="12" fillId="6" borderId="0" xfId="0" applyNumberFormat="1" applyFont="1" applyFill="1"/>
    <xf numFmtId="0" fontId="7" fillId="6" borderId="0" xfId="0" applyFont="1" applyFill="1"/>
    <xf numFmtId="0" fontId="6" fillId="6" borderId="0" xfId="0" applyFont="1" applyFill="1" applyAlignment="1">
      <alignment horizontal="center" vertical="center"/>
    </xf>
    <xf numFmtId="0" fontId="12" fillId="6" borderId="0" xfId="0" applyFont="1" applyFill="1"/>
    <xf numFmtId="4" fontId="6" fillId="6" borderId="0" xfId="0" applyNumberFormat="1" applyFont="1" applyFill="1" applyAlignment="1">
      <alignment horizontal="center" vertical="center"/>
    </xf>
    <xf numFmtId="3" fontId="6" fillId="6" borderId="0" xfId="0" applyNumberFormat="1" applyFont="1" applyFill="1" applyAlignment="1">
      <alignment horizontal="center" vertical="center"/>
    </xf>
    <xf numFmtId="4" fontId="0" fillId="6" borderId="0" xfId="0" applyNumberFormat="1" applyFill="1"/>
    <xf numFmtId="0" fontId="0" fillId="6" borderId="0" xfId="0" applyFill="1" applyAlignment="1">
      <alignment vertical="center"/>
    </xf>
    <xf numFmtId="0" fontId="0" fillId="6" borderId="0" xfId="0" applyFill="1" applyAlignment="1">
      <alignment horizontal="right" vertical="center"/>
    </xf>
    <xf numFmtId="4" fontId="0" fillId="6" borderId="0" xfId="0" applyNumberFormat="1" applyFill="1" applyAlignment="1">
      <alignment horizontal="center" vertical="center"/>
    </xf>
    <xf numFmtId="0" fontId="21" fillId="2" borderId="0" xfId="0" applyFont="1" applyFill="1" applyAlignment="1">
      <alignment horizontal="center" vertical="center"/>
    </xf>
    <xf numFmtId="0" fontId="3" fillId="0" borderId="0" xfId="4"/>
    <xf numFmtId="0" fontId="21" fillId="2" borderId="14" xfId="0" applyFont="1" applyFill="1" applyBorder="1" applyAlignment="1">
      <alignment horizontal="center" vertical="center"/>
    </xf>
    <xf numFmtId="0" fontId="10" fillId="2" borderId="14" xfId="0" applyFont="1" applyFill="1" applyBorder="1" applyAlignment="1">
      <alignment horizontal="center" vertical="center" wrapText="1"/>
    </xf>
    <xf numFmtId="0" fontId="6" fillId="2" borderId="14" xfId="0" applyFont="1" applyFill="1" applyBorder="1" applyAlignment="1">
      <alignment horizontal="center" vertical="center"/>
    </xf>
    <xf numFmtId="4" fontId="0" fillId="2" borderId="14" xfId="0" applyNumberFormat="1" applyFill="1" applyBorder="1"/>
    <xf numFmtId="2" fontId="0" fillId="2" borderId="14" xfId="0" applyNumberFormat="1" applyFill="1" applyBorder="1" applyAlignment="1">
      <alignment horizontal="center" vertical="center"/>
    </xf>
    <xf numFmtId="4" fontId="9" fillId="2" borderId="14" xfId="0" applyNumberFormat="1" applyFont="1" applyFill="1" applyBorder="1" applyAlignment="1">
      <alignment horizontal="center" vertical="center"/>
    </xf>
    <xf numFmtId="14" fontId="12" fillId="2" borderId="14" xfId="0" applyNumberFormat="1" applyFont="1" applyFill="1" applyBorder="1"/>
    <xf numFmtId="0" fontId="13" fillId="2" borderId="14" xfId="0" applyFont="1" applyFill="1" applyBorder="1" applyAlignment="1">
      <alignment horizontal="center" vertical="center"/>
    </xf>
    <xf numFmtId="4" fontId="6" fillId="2" borderId="14" xfId="0" applyNumberFormat="1" applyFont="1" applyFill="1" applyBorder="1" applyAlignment="1">
      <alignment horizontal="center" vertical="center"/>
    </xf>
    <xf numFmtId="0" fontId="0" fillId="2" borderId="14" xfId="0" applyFill="1" applyBorder="1" applyAlignment="1">
      <alignment horizontal="center" vertical="center"/>
    </xf>
    <xf numFmtId="4" fontId="0" fillId="2" borderId="14" xfId="0" applyNumberFormat="1" applyFill="1" applyBorder="1" applyAlignment="1">
      <alignment horizontal="center" vertical="center"/>
    </xf>
    <xf numFmtId="0" fontId="35" fillId="6" borderId="0" xfId="0" applyFont="1" applyFill="1"/>
    <xf numFmtId="0" fontId="34" fillId="2" borderId="0" xfId="14" applyFill="1" applyBorder="1" applyAlignment="1">
      <alignment horizontal="left" vertical="top" wrapText="1"/>
    </xf>
    <xf numFmtId="0" fontId="40" fillId="2" borderId="0" xfId="14" applyFont="1" applyFill="1" applyBorder="1" applyAlignment="1">
      <alignment horizontal="left" vertical="top" wrapText="1"/>
    </xf>
    <xf numFmtId="0" fontId="40" fillId="2" borderId="0" xfId="13" applyFont="1" applyFill="1" applyBorder="1"/>
    <xf numFmtId="164" fontId="14" fillId="2" borderId="0" xfId="0" applyNumberFormat="1" applyFont="1" applyFill="1"/>
    <xf numFmtId="0" fontId="11" fillId="2" borderId="0" xfId="0" applyFont="1" applyFill="1"/>
    <xf numFmtId="164" fontId="31" fillId="2" borderId="0" xfId="0" applyNumberFormat="1" applyFont="1" applyFill="1"/>
    <xf numFmtId="0" fontId="24" fillId="2" borderId="18" xfId="0" applyFont="1" applyFill="1" applyBorder="1"/>
    <xf numFmtId="0" fontId="16" fillId="2" borderId="20" xfId="0" applyFont="1" applyFill="1" applyBorder="1" applyAlignment="1">
      <alignment horizontal="center" vertical="center"/>
    </xf>
    <xf numFmtId="0" fontId="30" fillId="2" borderId="22" xfId="12" applyFill="1" applyAlignment="1">
      <alignment horizontal="left" vertical="center"/>
    </xf>
    <xf numFmtId="0" fontId="7" fillId="2" borderId="14" xfId="0" applyFont="1" applyFill="1" applyBorder="1"/>
    <xf numFmtId="0" fontId="7" fillId="2" borderId="18" xfId="0" applyFont="1" applyFill="1" applyBorder="1"/>
    <xf numFmtId="0" fontId="7" fillId="2" borderId="19" xfId="0" applyFont="1" applyFill="1" applyBorder="1"/>
    <xf numFmtId="0" fontId="7" fillId="2" borderId="20" xfId="0" applyFont="1" applyFill="1" applyBorder="1"/>
    <xf numFmtId="0" fontId="7" fillId="2" borderId="26" xfId="0" applyFont="1" applyFill="1" applyBorder="1"/>
    <xf numFmtId="0" fontId="42" fillId="2" borderId="0" xfId="0" applyFont="1" applyFill="1"/>
    <xf numFmtId="2" fontId="42" fillId="2" borderId="0" xfId="0" applyNumberFormat="1" applyFont="1" applyFill="1"/>
    <xf numFmtId="0" fontId="43" fillId="2" borderId="0" xfId="13" applyFont="1" applyFill="1" applyBorder="1"/>
    <xf numFmtId="0" fontId="43" fillId="2" borderId="0" xfId="14" applyFont="1" applyFill="1" applyBorder="1" applyAlignment="1">
      <alignment horizontal="left" vertical="top" wrapText="1"/>
    </xf>
    <xf numFmtId="0" fontId="30" fillId="2" borderId="22" xfId="12" applyFill="1" applyAlignment="1">
      <alignment horizontal="center" vertical="center" wrapText="1"/>
    </xf>
    <xf numFmtId="0" fontId="33" fillId="2" borderId="21" xfId="11" applyFont="1" applyFill="1" applyAlignment="1">
      <alignment horizontal="center" vertical="center"/>
    </xf>
    <xf numFmtId="164" fontId="0" fillId="2" borderId="24" xfId="10" applyFont="1" applyFill="1" applyBorder="1" applyAlignment="1">
      <alignment horizontal="center" vertical="center"/>
    </xf>
    <xf numFmtId="0" fontId="0" fillId="2" borderId="24" xfId="0" applyFill="1" applyBorder="1" applyAlignment="1">
      <alignment horizontal="right" vertical="center"/>
    </xf>
    <xf numFmtId="0" fontId="3" fillId="4" borderId="0" xfId="4" applyFill="1" applyAlignment="1">
      <alignment wrapText="1"/>
    </xf>
    <xf numFmtId="0" fontId="3" fillId="4" borderId="0" xfId="4" applyFill="1"/>
    <xf numFmtId="0" fontId="3" fillId="4" borderId="0" xfId="4" applyFill="1" applyAlignment="1">
      <alignment horizontal="center" vertical="center" wrapText="1"/>
    </xf>
    <xf numFmtId="0" fontId="0" fillId="4" borderId="0" xfId="0" applyFill="1"/>
    <xf numFmtId="4" fontId="0" fillId="4" borderId="0" xfId="0" applyNumberFormat="1" applyFill="1"/>
    <xf numFmtId="0" fontId="0" fillId="4" borderId="0" xfId="0" applyFill="1" applyAlignment="1">
      <alignment horizontal="left" indent="1"/>
    </xf>
    <xf numFmtId="0" fontId="0" fillId="4" borderId="0" xfId="0" applyFill="1" applyAlignment="1">
      <alignment horizontal="left"/>
    </xf>
    <xf numFmtId="0" fontId="26" fillId="4" borderId="0" xfId="0" applyFont="1" applyFill="1"/>
    <xf numFmtId="0" fontId="21" fillId="4" borderId="0" xfId="0" applyFont="1" applyFill="1" applyAlignment="1">
      <alignment vertical="center"/>
    </xf>
    <xf numFmtId="0" fontId="0" fillId="4" borderId="0" xfId="0" applyFill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0" fillId="4" borderId="0" xfId="0" applyFill="1" applyAlignment="1">
      <alignment horizontal="center" vertical="center" wrapText="1"/>
    </xf>
    <xf numFmtId="165" fontId="0" fillId="4" borderId="0" xfId="0" applyNumberFormat="1" applyFill="1" applyAlignment="1">
      <alignment horizontal="center" vertical="center"/>
    </xf>
    <xf numFmtId="0" fontId="16" fillId="4" borderId="0" xfId="0" applyFont="1" applyFill="1" applyAlignment="1">
      <alignment horizontal="center" vertical="center"/>
    </xf>
    <xf numFmtId="0" fontId="35" fillId="4" borderId="0" xfId="0" applyFont="1" applyFill="1"/>
    <xf numFmtId="0" fontId="7" fillId="4" borderId="0" xfId="0" applyFont="1" applyFill="1"/>
    <xf numFmtId="9" fontId="14" fillId="2" borderId="0" xfId="1" applyFont="1" applyFill="1" applyBorder="1"/>
    <xf numFmtId="0" fontId="7" fillId="2" borderId="0" xfId="0" applyFont="1" applyFill="1"/>
    <xf numFmtId="0" fontId="34" fillId="2" borderId="0" xfId="14" applyFill="1" applyBorder="1" applyAlignment="1">
      <alignment horizontal="left" vertical="center" wrapText="1"/>
    </xf>
    <xf numFmtId="167" fontId="0" fillId="2" borderId="0" xfId="0" applyNumberFormat="1" applyFill="1"/>
    <xf numFmtId="164" fontId="0" fillId="2" borderId="0" xfId="0" applyNumberFormat="1" applyFill="1"/>
    <xf numFmtId="0" fontId="42" fillId="2" borderId="18" xfId="0" applyFont="1" applyFill="1" applyBorder="1"/>
    <xf numFmtId="167" fontId="6" fillId="2" borderId="0" xfId="0" applyNumberFormat="1" applyFont="1" applyFill="1" applyAlignment="1">
      <alignment vertical="center"/>
    </xf>
    <xf numFmtId="1" fontId="0" fillId="2" borderId="0" xfId="0" applyNumberFormat="1" applyFill="1" applyAlignment="1">
      <alignment vertical="center"/>
    </xf>
    <xf numFmtId="49" fontId="30" fillId="2" borderId="31" xfId="12" applyNumberFormat="1" applyFill="1" applyBorder="1" applyAlignment="1">
      <alignment horizontal="center" vertical="center"/>
    </xf>
    <xf numFmtId="0" fontId="50" fillId="7" borderId="23" xfId="0" applyFont="1" applyFill="1" applyBorder="1"/>
    <xf numFmtId="164" fontId="23" fillId="2" borderId="24" xfId="10" applyFont="1" applyFill="1" applyBorder="1" applyAlignment="1">
      <alignment horizontal="center" vertical="center"/>
    </xf>
    <xf numFmtId="0" fontId="0" fillId="2" borderId="32" xfId="0" applyFill="1" applyBorder="1"/>
    <xf numFmtId="0" fontId="6" fillId="2" borderId="32" xfId="0" applyFont="1" applyFill="1" applyBorder="1" applyAlignment="1">
      <alignment horizontal="center" vertical="center"/>
    </xf>
    <xf numFmtId="0" fontId="49" fillId="2" borderId="25" xfId="13" applyFont="1" applyFill="1" applyAlignment="1">
      <alignment horizontal="left"/>
    </xf>
    <xf numFmtId="0" fontId="30" fillId="0" borderId="22" xfId="12" applyFill="1" applyAlignment="1">
      <alignment horizontal="center" vertical="center" wrapText="1"/>
    </xf>
    <xf numFmtId="0" fontId="3" fillId="9" borderId="0" xfId="4" applyFill="1" applyAlignment="1">
      <alignment wrapText="1"/>
    </xf>
    <xf numFmtId="0" fontId="3" fillId="9" borderId="0" xfId="4" applyFill="1" applyAlignment="1">
      <alignment vertical="center" wrapText="1"/>
    </xf>
    <xf numFmtId="0" fontId="3" fillId="9" borderId="0" xfId="4" applyFill="1" applyAlignment="1">
      <alignment horizontal="left" vertical="center" wrapText="1"/>
    </xf>
    <xf numFmtId="14" fontId="3" fillId="9" borderId="0" xfId="4" applyNumberFormat="1" applyFill="1" applyAlignment="1">
      <alignment horizontal="left" vertical="center" wrapText="1"/>
    </xf>
    <xf numFmtId="0" fontId="0" fillId="9" borderId="0" xfId="0" applyFill="1"/>
    <xf numFmtId="0" fontId="3" fillId="9" borderId="0" xfId="4" applyFill="1" applyAlignment="1">
      <alignment horizontal="center" vertical="center" wrapText="1"/>
    </xf>
    <xf numFmtId="0" fontId="3" fillId="9" borderId="0" xfId="4" applyFill="1"/>
    <xf numFmtId="0" fontId="47" fillId="9" borderId="0" xfId="0" applyFont="1" applyFill="1" applyAlignment="1">
      <alignment vertical="center"/>
    </xf>
    <xf numFmtId="0" fontId="3" fillId="9" borderId="0" xfId="4" applyFill="1" applyAlignment="1">
      <alignment horizontal="left" vertical="center"/>
    </xf>
    <xf numFmtId="0" fontId="3" fillId="9" borderId="0" xfId="4" applyFill="1" applyAlignment="1">
      <alignment vertical="center"/>
    </xf>
    <xf numFmtId="0" fontId="1" fillId="9" borderId="0" xfId="4" applyFont="1" applyFill="1" applyAlignment="1">
      <alignment vertical="center"/>
    </xf>
    <xf numFmtId="14" fontId="3" fillId="9" borderId="0" xfId="4" applyNumberFormat="1" applyFill="1" applyAlignment="1">
      <alignment horizontal="right" vertical="center"/>
    </xf>
    <xf numFmtId="4" fontId="0" fillId="9" borderId="0" xfId="0" applyNumberFormat="1" applyFill="1"/>
    <xf numFmtId="0" fontId="35" fillId="9" borderId="0" xfId="0" applyFont="1" applyFill="1"/>
    <xf numFmtId="14" fontId="12" fillId="2" borderId="0" xfId="0" applyNumberFormat="1" applyFont="1" applyFill="1" applyAlignment="1">
      <alignment horizontal="center" vertical="center"/>
    </xf>
    <xf numFmtId="2" fontId="12" fillId="2" borderId="0" xfId="0" applyNumberFormat="1" applyFont="1" applyFill="1"/>
    <xf numFmtId="0" fontId="0" fillId="8" borderId="0" xfId="0" applyFill="1" applyAlignment="1">
      <alignment horizontal="right" vertical="center"/>
    </xf>
    <xf numFmtId="167" fontId="0" fillId="8" borderId="0" xfId="10" applyNumberFormat="1" applyFont="1" applyFill="1" applyBorder="1" applyAlignment="1">
      <alignment horizontal="center" vertical="center"/>
    </xf>
    <xf numFmtId="167" fontId="23" fillId="8" borderId="0" xfId="10" applyNumberFormat="1" applyFont="1" applyFill="1" applyBorder="1" applyAlignment="1">
      <alignment horizontal="center" vertical="center"/>
    </xf>
    <xf numFmtId="9" fontId="0" fillId="8" borderId="0" xfId="1" applyFont="1" applyFill="1" applyBorder="1"/>
    <xf numFmtId="167" fontId="0" fillId="8" borderId="0" xfId="10" applyNumberFormat="1" applyFont="1" applyFill="1" applyBorder="1"/>
    <xf numFmtId="0" fontId="20" fillId="9" borderId="0" xfId="0" applyFont="1" applyFill="1" applyAlignment="1">
      <alignment vertical="center"/>
    </xf>
    <xf numFmtId="0" fontId="21" fillId="9" borderId="0" xfId="0" applyFont="1" applyFill="1" applyAlignment="1">
      <alignment vertical="center"/>
    </xf>
    <xf numFmtId="0" fontId="21" fillId="9" borderId="0" xfId="0" applyFont="1" applyFill="1" applyAlignment="1">
      <alignment horizontal="center" vertical="center"/>
    </xf>
    <xf numFmtId="14" fontId="12" fillId="9" borderId="0" xfId="0" applyNumberFormat="1" applyFont="1" applyFill="1"/>
    <xf numFmtId="0" fontId="13" fillId="9" borderId="0" xfId="0" applyFont="1" applyFill="1" applyAlignment="1">
      <alignment horizontal="center" vertical="center"/>
    </xf>
    <xf numFmtId="0" fontId="6" fillId="9" borderId="0" xfId="0" applyFont="1" applyFill="1" applyAlignment="1">
      <alignment horizontal="center" vertical="center"/>
    </xf>
    <xf numFmtId="4" fontId="6" fillId="9" borderId="0" xfId="0" applyNumberFormat="1" applyFont="1" applyFill="1" applyAlignment="1">
      <alignment horizontal="center" vertical="center"/>
    </xf>
    <xf numFmtId="0" fontId="37" fillId="9" borderId="0" xfId="0" applyFont="1" applyFill="1" applyAlignment="1">
      <alignment vertical="center"/>
    </xf>
    <xf numFmtId="0" fontId="38" fillId="9" borderId="0" xfId="0" applyFont="1" applyFill="1" applyAlignment="1">
      <alignment horizontal="center" vertical="center"/>
    </xf>
    <xf numFmtId="165" fontId="35" fillId="9" borderId="0" xfId="0" applyNumberFormat="1" applyFont="1" applyFill="1" applyAlignment="1">
      <alignment horizontal="center" vertical="center"/>
    </xf>
    <xf numFmtId="0" fontId="35" fillId="9" borderId="6" xfId="0" applyFont="1" applyFill="1" applyBorder="1"/>
    <xf numFmtId="0" fontId="32" fillId="7" borderId="0" xfId="0" applyFont="1" applyFill="1" applyAlignment="1">
      <alignment vertical="center" wrapText="1"/>
    </xf>
    <xf numFmtId="0" fontId="0" fillId="9" borderId="1" xfId="0" applyFill="1" applyBorder="1"/>
    <xf numFmtId="0" fontId="0" fillId="9" borderId="1" xfId="0" applyFill="1" applyBorder="1" applyAlignment="1">
      <alignment horizontal="center"/>
    </xf>
    <xf numFmtId="0" fontId="7" fillId="9" borderId="0" xfId="0" applyFont="1" applyFill="1"/>
    <xf numFmtId="14" fontId="3" fillId="9" borderId="0" xfId="4" applyNumberFormat="1" applyFill="1" applyAlignment="1">
      <alignment horizontal="right" wrapText="1"/>
    </xf>
    <xf numFmtId="0" fontId="3" fillId="4" borderId="0" xfId="4" applyFill="1" applyAlignment="1">
      <alignment vertical="center" wrapText="1"/>
    </xf>
    <xf numFmtId="14" fontId="3" fillId="4" borderId="0" xfId="4" applyNumberFormat="1" applyFill="1" applyAlignment="1">
      <alignment horizontal="right" vertical="center" wrapText="1"/>
    </xf>
    <xf numFmtId="0" fontId="3" fillId="4" borderId="0" xfId="4" applyFill="1" applyAlignment="1">
      <alignment horizontal="left" vertical="center" wrapText="1"/>
    </xf>
    <xf numFmtId="14" fontId="3" fillId="4" borderId="0" xfId="4" applyNumberFormat="1" applyFill="1" applyAlignment="1">
      <alignment horizontal="center" vertical="center" wrapText="1"/>
    </xf>
    <xf numFmtId="14" fontId="3" fillId="4" borderId="0" xfId="4" applyNumberFormat="1" applyFill="1" applyAlignment="1">
      <alignment vertical="center" wrapText="1"/>
    </xf>
    <xf numFmtId="0" fontId="46" fillId="2" borderId="31" xfId="12" applyNumberFormat="1" applyFont="1" applyFill="1" applyBorder="1" applyAlignment="1">
      <alignment horizontal="center" vertical="center"/>
    </xf>
    <xf numFmtId="0" fontId="35" fillId="9" borderId="5" xfId="0" applyFont="1" applyFill="1" applyBorder="1"/>
    <xf numFmtId="4" fontId="35" fillId="9" borderId="0" xfId="0" applyNumberFormat="1" applyFont="1" applyFill="1"/>
    <xf numFmtId="0" fontId="36" fillId="9" borderId="0" xfId="0" applyFont="1" applyFill="1"/>
    <xf numFmtId="0" fontId="37" fillId="9" borderId="5" xfId="0" applyFont="1" applyFill="1" applyBorder="1" applyAlignment="1">
      <alignment vertical="center"/>
    </xf>
    <xf numFmtId="0" fontId="35" fillId="9" borderId="0" xfId="0" applyFont="1" applyFill="1" applyAlignment="1">
      <alignment horizontal="center" vertical="center"/>
    </xf>
    <xf numFmtId="0" fontId="38" fillId="9" borderId="0" xfId="0" applyFont="1" applyFill="1" applyAlignment="1">
      <alignment horizontal="center" vertical="center" wrapText="1"/>
    </xf>
    <xf numFmtId="0" fontId="35" fillId="9" borderId="0" xfId="0" applyFont="1" applyFill="1" applyAlignment="1">
      <alignment horizontal="center" vertical="center" wrapText="1"/>
    </xf>
    <xf numFmtId="1" fontId="35" fillId="9" borderId="0" xfId="0" applyNumberFormat="1" applyFont="1" applyFill="1" applyAlignment="1">
      <alignment horizontal="center" vertical="center"/>
    </xf>
    <xf numFmtId="3" fontId="35" fillId="9" borderId="0" xfId="0" applyNumberFormat="1" applyFont="1" applyFill="1" applyAlignment="1">
      <alignment horizontal="center" vertical="center"/>
    </xf>
    <xf numFmtId="166" fontId="35" fillId="9" borderId="0" xfId="0" applyNumberFormat="1" applyFont="1" applyFill="1" applyAlignment="1">
      <alignment horizontal="center" vertical="center"/>
    </xf>
    <xf numFmtId="0" fontId="35" fillId="9" borderId="4" xfId="0" applyFont="1" applyFill="1" applyBorder="1"/>
    <xf numFmtId="0" fontId="35" fillId="9" borderId="10" xfId="0" applyFont="1" applyFill="1" applyBorder="1"/>
    <xf numFmtId="0" fontId="53" fillId="2" borderId="18" xfId="0" applyFont="1" applyFill="1" applyBorder="1"/>
    <xf numFmtId="0" fontId="29" fillId="2" borderId="33" xfId="11" applyFill="1" applyBorder="1" applyAlignment="1">
      <alignment horizontal="left" vertical="center" wrapText="1"/>
    </xf>
    <xf numFmtId="168" fontId="30" fillId="2" borderId="22" xfId="10" applyNumberFormat="1" applyFont="1" applyFill="1" applyBorder="1" applyAlignment="1">
      <alignment horizontal="right" vertical="center"/>
    </xf>
    <xf numFmtId="0" fontId="54" fillId="12" borderId="34" xfId="0" applyFont="1" applyFill="1" applyBorder="1"/>
    <xf numFmtId="0" fontId="54" fillId="12" borderId="34" xfId="0" applyFont="1" applyFill="1" applyBorder="1" applyAlignment="1">
      <alignment horizontal="right"/>
    </xf>
    <xf numFmtId="0" fontId="54" fillId="0" borderId="0" xfId="0" applyFont="1"/>
    <xf numFmtId="0" fontId="54" fillId="0" borderId="0" xfId="0" applyFont="1" applyAlignment="1">
      <alignment horizontal="right"/>
    </xf>
    <xf numFmtId="168" fontId="54" fillId="12" borderId="34" xfId="10" applyNumberFormat="1" applyFont="1" applyFill="1" applyBorder="1" applyAlignment="1">
      <alignment horizontal="right"/>
    </xf>
    <xf numFmtId="168" fontId="54" fillId="0" borderId="0" xfId="10" applyNumberFormat="1" applyFont="1" applyAlignment="1">
      <alignment horizontal="right"/>
    </xf>
    <xf numFmtId="0" fontId="14" fillId="2" borderId="0" xfId="0" applyFont="1" applyFill="1"/>
    <xf numFmtId="0" fontId="16" fillId="2" borderId="0" xfId="0" applyFont="1" applyFill="1" applyAlignment="1">
      <alignment vertical="center"/>
    </xf>
    <xf numFmtId="167" fontId="3" fillId="9" borderId="0" xfId="10" applyNumberFormat="1" applyFont="1" applyFill="1" applyAlignment="1">
      <alignment horizontal="right" wrapText="1"/>
    </xf>
    <xf numFmtId="167" fontId="3" fillId="9" borderId="0" xfId="10" applyNumberFormat="1" applyFont="1" applyFill="1" applyAlignment="1">
      <alignment horizontal="right" vertical="center"/>
    </xf>
    <xf numFmtId="167" fontId="3" fillId="4" borderId="0" xfId="10" applyNumberFormat="1" applyFont="1" applyFill="1" applyAlignment="1">
      <alignment horizontal="right" vertical="center" wrapText="1"/>
    </xf>
    <xf numFmtId="0" fontId="56" fillId="2" borderId="0" xfId="0" applyFont="1" applyFill="1"/>
    <xf numFmtId="14" fontId="56" fillId="2" borderId="0" xfId="0" applyNumberFormat="1" applyFont="1" applyFill="1"/>
    <xf numFmtId="0" fontId="56" fillId="2" borderId="14" xfId="0" applyFont="1" applyFill="1" applyBorder="1"/>
    <xf numFmtId="0" fontId="57" fillId="2" borderId="0" xfId="0" applyFont="1" applyFill="1" applyAlignment="1">
      <alignment horizontal="center" vertical="center"/>
    </xf>
    <xf numFmtId="0" fontId="57" fillId="2" borderId="14" xfId="0" applyFont="1" applyFill="1" applyBorder="1" applyAlignment="1">
      <alignment horizontal="center" vertical="center"/>
    </xf>
    <xf numFmtId="0" fontId="12" fillId="2" borderId="18" xfId="0" applyFont="1" applyFill="1" applyBorder="1" applyAlignment="1">
      <alignment wrapText="1"/>
    </xf>
    <xf numFmtId="2" fontId="12" fillId="2" borderId="18" xfId="0" applyNumberFormat="1" applyFont="1" applyFill="1" applyBorder="1"/>
    <xf numFmtId="0" fontId="12" fillId="2" borderId="18" xfId="0" applyFont="1" applyFill="1" applyBorder="1"/>
    <xf numFmtId="0" fontId="29" fillId="2" borderId="0" xfId="11" applyFill="1" applyBorder="1"/>
    <xf numFmtId="0" fontId="49" fillId="2" borderId="36" xfId="12" applyFont="1" applyFill="1" applyBorder="1" applyAlignment="1">
      <alignment horizontal="center" vertical="center"/>
    </xf>
    <xf numFmtId="0" fontId="58" fillId="2" borderId="0" xfId="0" applyFont="1" applyFill="1"/>
    <xf numFmtId="0" fontId="47" fillId="0" borderId="36" xfId="0" applyFont="1" applyBorder="1"/>
    <xf numFmtId="0" fontId="59" fillId="2" borderId="0" xfId="0" applyFont="1" applyFill="1"/>
    <xf numFmtId="0" fontId="59" fillId="2" borderId="0" xfId="4" applyFont="1" applyFill="1"/>
    <xf numFmtId="14" fontId="59" fillId="2" borderId="0" xfId="0" applyNumberFormat="1" applyFont="1" applyFill="1"/>
    <xf numFmtId="0" fontId="60" fillId="2" borderId="0" xfId="0" applyFont="1" applyFill="1" applyAlignment="1">
      <alignment horizontal="center" vertical="center"/>
    </xf>
    <xf numFmtId="2" fontId="0" fillId="2" borderId="0" xfId="0" applyNumberFormat="1" applyFill="1" applyAlignment="1">
      <alignment horizontal="right" vertical="center"/>
    </xf>
    <xf numFmtId="0" fontId="12" fillId="9" borderId="0" xfId="0" applyFont="1" applyFill="1"/>
    <xf numFmtId="0" fontId="61" fillId="2" borderId="0" xfId="0" applyFont="1" applyFill="1" applyAlignment="1">
      <alignment horizontal="center" vertical="center"/>
    </xf>
    <xf numFmtId="0" fontId="12" fillId="2" borderId="14" xfId="0" applyFont="1" applyFill="1" applyBorder="1"/>
    <xf numFmtId="0" fontId="12" fillId="3" borderId="0" xfId="0" applyFont="1" applyFill="1"/>
    <xf numFmtId="0" fontId="12" fillId="2" borderId="0" xfId="0" applyFont="1" applyFill="1" applyAlignment="1">
      <alignment horizontal="right" vertical="center"/>
    </xf>
    <xf numFmtId="0" fontId="12" fillId="0" borderId="36" xfId="0" applyFont="1" applyBorder="1"/>
    <xf numFmtId="0" fontId="61" fillId="0" borderId="36" xfId="0" applyFont="1" applyBorder="1" applyAlignment="1">
      <alignment horizontal="center" vertical="center"/>
    </xf>
    <xf numFmtId="0" fontId="12" fillId="6" borderId="5" xfId="0" applyFont="1" applyFill="1" applyBorder="1"/>
    <xf numFmtId="0" fontId="61" fillId="2" borderId="14" xfId="0" applyFont="1" applyFill="1" applyBorder="1" applyAlignment="1">
      <alignment horizontal="center" vertical="center"/>
    </xf>
    <xf numFmtId="0" fontId="61" fillId="9" borderId="0" xfId="0" applyFont="1" applyFill="1" applyAlignment="1">
      <alignment horizontal="center" vertical="center"/>
    </xf>
    <xf numFmtId="0" fontId="61" fillId="6" borderId="0" xfId="0" applyFont="1" applyFill="1" applyAlignment="1">
      <alignment horizontal="center" vertical="center"/>
    </xf>
    <xf numFmtId="0" fontId="45" fillId="2" borderId="0" xfId="0" applyFont="1" applyFill="1" applyAlignment="1">
      <alignment horizontal="center" vertical="center"/>
    </xf>
    <xf numFmtId="0" fontId="62" fillId="8" borderId="0" xfId="0" applyFont="1" applyFill="1"/>
    <xf numFmtId="0" fontId="63" fillId="8" borderId="0" xfId="0" applyFont="1" applyFill="1" applyAlignment="1">
      <alignment horizontal="right"/>
    </xf>
    <xf numFmtId="0" fontId="63" fillId="8" borderId="0" xfId="0" applyFont="1" applyFill="1" applyAlignment="1">
      <alignment horizontal="center"/>
    </xf>
    <xf numFmtId="0" fontId="63" fillId="8" borderId="0" xfId="0" applyFont="1" applyFill="1"/>
    <xf numFmtId="0" fontId="0" fillId="13" borderId="0" xfId="0" applyFill="1"/>
    <xf numFmtId="0" fontId="12" fillId="14" borderId="0" xfId="0" applyFont="1" applyFill="1"/>
    <xf numFmtId="0" fontId="0" fillId="14" borderId="0" xfId="0" applyFill="1"/>
    <xf numFmtId="1" fontId="0" fillId="8" borderId="0" xfId="10" applyNumberFormat="1" applyFont="1" applyFill="1" applyBorder="1" applyAlignment="1">
      <alignment horizontal="center" vertical="center"/>
    </xf>
    <xf numFmtId="1" fontId="31" fillId="8" borderId="0" xfId="10" applyNumberFormat="1" applyFont="1" applyFill="1" applyBorder="1" applyAlignment="1">
      <alignment horizontal="center" vertical="center"/>
    </xf>
    <xf numFmtId="1" fontId="0" fillId="2" borderId="24" xfId="10" applyNumberFormat="1" applyFont="1" applyFill="1" applyBorder="1" applyAlignment="1">
      <alignment horizontal="center" vertical="center"/>
    </xf>
    <xf numFmtId="1" fontId="31" fillId="2" borderId="24" xfId="10" applyNumberFormat="1" applyFont="1" applyFill="1" applyBorder="1" applyAlignment="1">
      <alignment horizontal="center" vertical="center"/>
    </xf>
    <xf numFmtId="0" fontId="14" fillId="0" borderId="0" xfId="0" applyFont="1"/>
    <xf numFmtId="0" fontId="15" fillId="9" borderId="0" xfId="4" applyFont="1" applyFill="1" applyAlignment="1">
      <alignment vertical="center"/>
    </xf>
    <xf numFmtId="168" fontId="0" fillId="2" borderId="0" xfId="0" applyNumberFormat="1" applyFill="1"/>
    <xf numFmtId="4" fontId="0" fillId="9" borderId="0" xfId="0" applyNumberFormat="1" applyFill="1" applyAlignment="1">
      <alignment horizontal="right"/>
    </xf>
    <xf numFmtId="0" fontId="14" fillId="12" borderId="0" xfId="0" applyFont="1" applyFill="1"/>
    <xf numFmtId="14" fontId="55" fillId="5" borderId="35" xfId="4" applyNumberFormat="1" applyFont="1" applyFill="1" applyBorder="1" applyAlignment="1">
      <alignment horizontal="center" vertical="center" wrapText="1"/>
    </xf>
    <xf numFmtId="0" fontId="55" fillId="5" borderId="35" xfId="4" applyFont="1" applyFill="1" applyBorder="1" applyAlignment="1">
      <alignment horizontal="center" vertical="center" wrapText="1"/>
    </xf>
    <xf numFmtId="1" fontId="55" fillId="5" borderId="35" xfId="10" applyNumberFormat="1" applyFont="1" applyFill="1" applyBorder="1" applyAlignment="1">
      <alignment horizontal="center" vertical="center" wrapText="1"/>
    </xf>
    <xf numFmtId="0" fontId="55" fillId="5" borderId="39" xfId="4" applyFont="1" applyFill="1" applyBorder="1" applyAlignment="1">
      <alignment horizontal="center" vertical="center" wrapText="1"/>
    </xf>
    <xf numFmtId="0" fontId="29" fillId="2" borderId="21" xfId="11" applyFill="1" applyAlignment="1">
      <alignment horizontal="center"/>
    </xf>
    <xf numFmtId="0" fontId="29" fillId="2" borderId="0" xfId="11" applyFill="1" applyBorder="1" applyAlignment="1"/>
    <xf numFmtId="0" fontId="0" fillId="8" borderId="0" xfId="0" applyFill="1" applyAlignment="1">
      <alignment horizontal="center" vertical="center"/>
    </xf>
    <xf numFmtId="2" fontId="0" fillId="2" borderId="24" xfId="0" applyNumberFormat="1" applyFill="1" applyBorder="1" applyAlignment="1">
      <alignment horizontal="center" vertical="center"/>
    </xf>
    <xf numFmtId="0" fontId="34" fillId="2" borderId="25" xfId="13" applyFill="1" applyAlignment="1"/>
    <xf numFmtId="1" fontId="30" fillId="2" borderId="22" xfId="12" applyNumberFormat="1" applyFill="1" applyAlignment="1">
      <alignment horizontal="right" vertical="center"/>
    </xf>
    <xf numFmtId="167" fontId="64" fillId="10" borderId="0" xfId="10" applyNumberFormat="1" applyFont="1" applyFill="1" applyBorder="1"/>
    <xf numFmtId="0" fontId="65" fillId="2" borderId="0" xfId="0" applyFont="1" applyFill="1"/>
    <xf numFmtId="0" fontId="66" fillId="2" borderId="0" xfId="0" applyFont="1" applyFill="1" applyAlignment="1">
      <alignment horizontal="right"/>
    </xf>
    <xf numFmtId="167" fontId="66" fillId="2" borderId="0" xfId="10" applyNumberFormat="1" applyFont="1" applyFill="1" applyBorder="1"/>
    <xf numFmtId="0" fontId="66" fillId="2" borderId="0" xfId="0" applyFont="1" applyFill="1" applyAlignment="1">
      <alignment horizontal="center"/>
    </xf>
    <xf numFmtId="0" fontId="66" fillId="2" borderId="0" xfId="0" applyFont="1" applyFill="1"/>
    <xf numFmtId="169" fontId="3" fillId="9" borderId="0" xfId="4" applyNumberFormat="1" applyFill="1" applyAlignment="1">
      <alignment horizontal="left" vertical="center" wrapText="1"/>
    </xf>
    <xf numFmtId="169" fontId="55" fillId="5" borderId="35" xfId="4" applyNumberFormat="1" applyFont="1" applyFill="1" applyBorder="1" applyAlignment="1">
      <alignment horizontal="center" vertical="center" wrapText="1"/>
    </xf>
    <xf numFmtId="169" fontId="3" fillId="9" borderId="0" xfId="4" applyNumberFormat="1" applyFill="1" applyAlignment="1">
      <alignment horizontal="right" wrapText="1"/>
    </xf>
    <xf numFmtId="169" fontId="3" fillId="9" borderId="0" xfId="4" applyNumberFormat="1" applyFill="1" applyAlignment="1">
      <alignment horizontal="right" vertical="center"/>
    </xf>
    <xf numFmtId="0" fontId="41" fillId="2" borderId="11" xfId="0" applyFont="1" applyFill="1" applyBorder="1"/>
    <xf numFmtId="0" fontId="21" fillId="2" borderId="12" xfId="0" applyFont="1" applyFill="1" applyBorder="1" applyAlignment="1">
      <alignment horizontal="center" vertical="center"/>
    </xf>
    <xf numFmtId="0" fontId="21" fillId="2" borderId="13" xfId="0" applyFont="1" applyFill="1" applyBorder="1" applyAlignment="1">
      <alignment horizontal="center" vertical="center"/>
    </xf>
    <xf numFmtId="168" fontId="33" fillId="2" borderId="25" xfId="10" applyNumberFormat="1" applyFont="1" applyFill="1" applyBorder="1" applyAlignment="1">
      <alignment horizontal="right" vertical="center"/>
    </xf>
    <xf numFmtId="0" fontId="33" fillId="2" borderId="25" xfId="10" applyNumberFormat="1" applyFont="1" applyFill="1" applyBorder="1" applyAlignment="1">
      <alignment horizontal="right" vertical="center"/>
    </xf>
    <xf numFmtId="0" fontId="41" fillId="2" borderId="27" xfId="0" applyFont="1" applyFill="1" applyBorder="1"/>
    <xf numFmtId="0" fontId="7" fillId="2" borderId="28" xfId="0" applyFont="1" applyFill="1" applyBorder="1"/>
    <xf numFmtId="0" fontId="7" fillId="2" borderId="29" xfId="0" applyFont="1" applyFill="1" applyBorder="1"/>
    <xf numFmtId="1" fontId="14" fillId="0" borderId="0" xfId="0" applyNumberFormat="1" applyFont="1"/>
    <xf numFmtId="170" fontId="14" fillId="0" borderId="0" xfId="0" applyNumberFormat="1" applyFont="1"/>
    <xf numFmtId="171" fontId="14" fillId="0" borderId="0" xfId="0" applyNumberFormat="1" applyFont="1"/>
    <xf numFmtId="1" fontId="14" fillId="12" borderId="0" xfId="0" applyNumberFormat="1" applyFont="1" applyFill="1"/>
    <xf numFmtId="170" fontId="14" fillId="12" borderId="0" xfId="0" applyNumberFormat="1" applyFont="1" applyFill="1"/>
    <xf numFmtId="171" fontId="14" fillId="12" borderId="0" xfId="0" applyNumberFormat="1" applyFont="1" applyFill="1"/>
    <xf numFmtId="0" fontId="44" fillId="14" borderId="21" xfId="11" applyFont="1" applyFill="1" applyAlignment="1">
      <alignment horizontal="center" vertical="center"/>
    </xf>
    <xf numFmtId="0" fontId="45" fillId="14" borderId="30" xfId="12" applyFont="1" applyFill="1" applyBorder="1" applyAlignment="1">
      <alignment horizontal="center"/>
    </xf>
    <xf numFmtId="0" fontId="52" fillId="11" borderId="0" xfId="0" applyFont="1" applyFill="1" applyAlignment="1">
      <alignment horizontal="center" vertical="center"/>
    </xf>
    <xf numFmtId="0" fontId="51" fillId="9" borderId="0" xfId="4" applyFont="1" applyFill="1" applyAlignment="1">
      <alignment horizontal="center" vertical="center" wrapText="1"/>
    </xf>
    <xf numFmtId="0" fontId="39" fillId="9" borderId="7" xfId="0" applyFont="1" applyFill="1" applyBorder="1" applyAlignment="1">
      <alignment horizontal="center" vertical="center"/>
    </xf>
    <xf numFmtId="0" fontId="39" fillId="9" borderId="8" xfId="0" applyFont="1" applyFill="1" applyBorder="1" applyAlignment="1">
      <alignment horizontal="center" vertical="center"/>
    </xf>
    <xf numFmtId="0" fontId="39" fillId="9" borderId="9" xfId="0" applyFont="1" applyFill="1" applyBorder="1" applyAlignment="1">
      <alignment horizontal="center" vertical="center"/>
    </xf>
    <xf numFmtId="0" fontId="20" fillId="5" borderId="0" xfId="0" applyFont="1" applyFill="1" applyAlignment="1">
      <alignment horizontal="center" vertical="center"/>
    </xf>
    <xf numFmtId="0" fontId="21" fillId="8" borderId="0" xfId="0" applyFont="1" applyFill="1" applyAlignment="1">
      <alignment horizontal="center" vertical="center"/>
    </xf>
    <xf numFmtId="0" fontId="41" fillId="2" borderId="11" xfId="0" applyFont="1" applyFill="1" applyBorder="1" applyAlignment="1">
      <alignment horizontal="center"/>
    </xf>
    <xf numFmtId="0" fontId="41" fillId="2" borderId="12" xfId="0" applyFont="1" applyFill="1" applyBorder="1" applyAlignment="1">
      <alignment horizontal="center"/>
    </xf>
    <xf numFmtId="0" fontId="41" fillId="2" borderId="13" xfId="0" applyFont="1" applyFill="1" applyBorder="1" applyAlignment="1">
      <alignment horizontal="center"/>
    </xf>
    <xf numFmtId="0" fontId="29" fillId="2" borderId="0" xfId="11" applyFill="1" applyBorder="1" applyAlignment="1">
      <alignment horizontal="center"/>
    </xf>
    <xf numFmtId="0" fontId="33" fillId="2" borderId="0" xfId="11" applyFont="1" applyFill="1" applyBorder="1" applyAlignment="1">
      <alignment horizontal="center" wrapText="1"/>
    </xf>
    <xf numFmtId="0" fontId="33" fillId="2" borderId="21" xfId="11" applyFont="1" applyFill="1" applyAlignment="1">
      <alignment horizontal="center" wrapText="1"/>
    </xf>
    <xf numFmtId="0" fontId="49" fillId="2" borderId="37" xfId="13" applyFont="1" applyFill="1" applyBorder="1" applyAlignment="1">
      <alignment horizontal="center" wrapText="1"/>
    </xf>
    <xf numFmtId="0" fontId="49" fillId="2" borderId="38" xfId="13" applyFont="1" applyFill="1" applyBorder="1" applyAlignment="1">
      <alignment horizontal="center" wrapText="1"/>
    </xf>
    <xf numFmtId="0" fontId="41" fillId="2" borderId="11" xfId="0" applyFont="1" applyFill="1" applyBorder="1" applyAlignment="1">
      <alignment horizontal="center" vertical="center"/>
    </xf>
    <xf numFmtId="0" fontId="41" fillId="2" borderId="12" xfId="0" applyFont="1" applyFill="1" applyBorder="1" applyAlignment="1">
      <alignment horizontal="center" vertical="center"/>
    </xf>
    <xf numFmtId="0" fontId="41" fillId="2" borderId="13" xfId="0" applyFont="1" applyFill="1" applyBorder="1" applyAlignment="1">
      <alignment horizontal="center" vertical="center"/>
    </xf>
    <xf numFmtId="0" fontId="20" fillId="5" borderId="15" xfId="0" applyFont="1" applyFill="1" applyBorder="1" applyAlignment="1">
      <alignment horizontal="center" vertical="center"/>
    </xf>
    <xf numFmtId="0" fontId="20" fillId="5" borderId="16" xfId="0" applyFont="1" applyFill="1" applyBorder="1" applyAlignment="1">
      <alignment horizontal="center" vertical="center"/>
    </xf>
    <xf numFmtId="0" fontId="20" fillId="5" borderId="17" xfId="0" applyFont="1" applyFill="1" applyBorder="1" applyAlignment="1">
      <alignment horizontal="center" vertical="center"/>
    </xf>
    <xf numFmtId="0" fontId="27" fillId="8" borderId="18" xfId="0" applyFont="1" applyFill="1" applyBorder="1" applyAlignment="1">
      <alignment horizontal="center" vertical="center"/>
    </xf>
    <xf numFmtId="0" fontId="27" fillId="8" borderId="0" xfId="0" applyFont="1" applyFill="1" applyAlignment="1">
      <alignment horizontal="center" vertical="center"/>
    </xf>
    <xf numFmtId="0" fontId="27" fillId="8" borderId="14" xfId="0" applyFont="1" applyFill="1" applyBorder="1" applyAlignment="1">
      <alignment horizontal="center" vertical="center"/>
    </xf>
    <xf numFmtId="0" fontId="8" fillId="5" borderId="15" xfId="0" applyFont="1" applyFill="1" applyBorder="1" applyAlignment="1">
      <alignment horizontal="center" vertical="center"/>
    </xf>
    <xf numFmtId="0" fontId="8" fillId="5" borderId="16" xfId="0" applyFont="1" applyFill="1" applyBorder="1" applyAlignment="1">
      <alignment horizontal="center" vertical="center"/>
    </xf>
    <xf numFmtId="0" fontId="8" fillId="5" borderId="17" xfId="0" applyFont="1" applyFill="1" applyBorder="1" applyAlignment="1">
      <alignment horizontal="center" vertical="center"/>
    </xf>
    <xf numFmtId="0" fontId="21" fillId="8" borderId="18" xfId="0" applyFont="1" applyFill="1" applyBorder="1" applyAlignment="1">
      <alignment horizontal="center"/>
    </xf>
    <xf numFmtId="0" fontId="21" fillId="8" borderId="0" xfId="0" applyFont="1" applyFill="1" applyAlignment="1">
      <alignment horizontal="center"/>
    </xf>
    <xf numFmtId="0" fontId="21" fillId="8" borderId="14" xfId="0" applyFont="1" applyFill="1" applyBorder="1" applyAlignment="1">
      <alignment horizontal="center"/>
    </xf>
  </cellXfs>
  <cellStyles count="15">
    <cellStyle name="Dziesiętny" xfId="10" builtinId="3"/>
    <cellStyle name="Nagłówek 1" xfId="11" builtinId="16"/>
    <cellStyle name="Nagłówek 2" xfId="12" builtinId="17"/>
    <cellStyle name="Nagłówek 3" xfId="13" builtinId="18"/>
    <cellStyle name="Nagłówek 4" xfId="14" builtinId="19"/>
    <cellStyle name="Normalny" xfId="0" builtinId="0"/>
    <cellStyle name="Normalny 2" xfId="4" xr:uid="{00000000-0005-0000-0000-000006000000}"/>
    <cellStyle name="Normalny 2 2" xfId="6" xr:uid="{00000000-0005-0000-0000-000007000000}"/>
    <cellStyle name="Normalny 3" xfId="2" xr:uid="{00000000-0005-0000-0000-000008000000}"/>
    <cellStyle name="Normalny 3 2" xfId="5" xr:uid="{00000000-0005-0000-0000-000009000000}"/>
    <cellStyle name="Normalny 4" xfId="7" xr:uid="{00000000-0005-0000-0000-00000A000000}"/>
    <cellStyle name="Procentowy" xfId="1" builtinId="5"/>
    <cellStyle name="Procentowy 2" xfId="8" xr:uid="{00000000-0005-0000-0000-00000C000000}"/>
    <cellStyle name="Walutowy 2" xfId="3" xr:uid="{00000000-0005-0000-0000-00000D000000}"/>
    <cellStyle name="Walutowy 3" xfId="9" xr:uid="{00000000-0005-0000-0000-00000E000000}"/>
  </cellStyles>
  <dxfs count="4"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</dxfs>
  <tableStyles count="0" defaultTableStyle="TableStyleMedium2" defaultPivotStyle="PivotStyleMedium9"/>
  <colors>
    <mruColors>
      <color rgb="FF18468B"/>
      <color rgb="FFE4E4E4"/>
      <color rgb="FFD3D3D3"/>
      <color rgb="FF18365C"/>
      <color rgb="FFECECEC"/>
      <color rgb="FFD1D1D1"/>
      <color rgb="FFF2DB32"/>
      <color rgb="FFADE977"/>
      <color rgb="FF0033CC"/>
      <color rgb="FF00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.xml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.xml"/><Relationship Id="rId1" Type="http://schemas.openxmlformats.org/officeDocument/2006/relationships/themeOverride" Target="../theme/themeOverride9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10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1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12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13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14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15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4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themeOverride" Target="../theme/themeOverride2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.xml"/><Relationship Id="rId1" Type="http://schemas.openxmlformats.org/officeDocument/2006/relationships/themeOverride" Target="../theme/themeOverride3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.xml"/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.xml"/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.xml"/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.xml"/><Relationship Id="rId1" Type="http://schemas.openxmlformats.org/officeDocument/2006/relationships/themeOverride" Target="../theme/themeOverride7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.xml"/><Relationship Id="rId1" Type="http://schemas.openxmlformats.org/officeDocument/2006/relationships/themeOverride" Target="../theme/themeOverrid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pl-PL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pl-PL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rPr>
              <a:t>Moc projektów, które uzyskały pozwolenia budowlane w poszczególnych latach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pl-PL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endParaRPr lang="pl-PL" sz="1400" b="1" i="0" u="none" strike="noStrike" kern="1200" baseline="0">
              <a:solidFill>
                <a:sysClr val="windowText" lastClr="000000">
                  <a:lumMod val="65000"/>
                  <a:lumOff val="35000"/>
                </a:sysClr>
              </a:solidFill>
              <a:effectLst/>
              <a:latin typeface="+mn-lt"/>
              <a:ea typeface="+mn-ea"/>
              <a:cs typeface="+mn-cs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6519125452312017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'Projekty z danego zakresu mocy'!$I$12</c:f>
              <c:strCache>
                <c:ptCount val="1"/>
                <c:pt idx="0">
                  <c:v>moc</c:v>
                </c:pt>
              </c:strCache>
            </c:strRef>
          </c:tx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'Projekty z danego zakresu mocy'!$J$10:$M$10</c:f>
              <c:strCach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2024*</c:v>
                </c:pt>
              </c:strCache>
            </c:strRef>
          </c:cat>
          <c:val>
            <c:numRef>
              <c:f>'Projekty z danego zakresu mocy'!$J$12:$M$12</c:f>
              <c:numCache>
                <c:formatCode>_-* #\ ##0.00\ _z_ł_-;\-* #\ ##0.00\ _z_ł_-;_-* "-"??\ _z_ł_-;_-@_-</c:formatCode>
                <c:ptCount val="4"/>
                <c:pt idx="0">
                  <c:v>0</c:v>
                </c:pt>
                <c:pt idx="1">
                  <c:v>0</c:v>
                </c:pt>
                <c:pt idx="2">
                  <c:v>24</c:v>
                </c:pt>
                <c:pt idx="3">
                  <c:v>8.52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D6-4AB8-BA0C-6FCD5C1189D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49402368"/>
        <c:axId val="149405056"/>
      </c:barChart>
      <c:catAx>
        <c:axId val="149402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49405056"/>
        <c:crosses val="autoZero"/>
        <c:auto val="1"/>
        <c:lblAlgn val="ctr"/>
        <c:lblOffset val="100"/>
        <c:noMultiLvlLbl val="0"/>
      </c:catAx>
      <c:valAx>
        <c:axId val="14940505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pl-PL"/>
                  <a:t>MW</a:t>
                </a:r>
              </a:p>
            </c:rich>
          </c:tx>
          <c:layout>
            <c:manualLayout>
              <c:xMode val="edge"/>
              <c:yMode val="edge"/>
              <c:x val="4.8145488843515027E-3"/>
              <c:y val="6.1315332864064688E-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49402368"/>
        <c:crosses val="autoZero"/>
        <c:crossBetween val="between"/>
      </c:valAx>
      <c:spPr>
        <a:ln>
          <a:noFill/>
        </a:ln>
      </c:spPr>
    </c:plotArea>
    <c:legend>
      <c:legendPos val="b"/>
      <c:legendEntry>
        <c:idx val="0"/>
        <c:delete val="1"/>
      </c:legendEntry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pl-PL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rPr>
              <a:t>Moc projektów, które są na danym etapie zaawansowania [MW]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65191254523120179"/>
        </c:manualLayout>
      </c:layout>
      <c:barChart>
        <c:barDir val="col"/>
        <c:grouping val="clustered"/>
        <c:varyColors val="0"/>
        <c:ser>
          <c:idx val="0"/>
          <c:order val="1"/>
          <c:tx>
            <c:strRef>
              <c:f>'Zestawienie ogólnokrajowe'!$H$13</c:f>
              <c:strCache>
                <c:ptCount val="1"/>
                <c:pt idx="0">
                  <c:v>Wydane warunki przyłączenia wg Operatorów</c:v>
                </c:pt>
              </c:strCache>
            </c:strRef>
          </c:tx>
          <c:spPr>
            <a:solidFill>
              <a:srgbClr val="4F81BD">
                <a:lumMod val="5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'Zestawienie ogólnokrajowe'!$J$8:$M$8</c:f>
              <c:strCach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2024*</c:v>
                </c:pt>
              </c:strCache>
            </c:strRef>
          </c:cat>
          <c:val>
            <c:numRef>
              <c:f>'Zestawienie ogólnokrajowe'!$J$14:$M$14</c:f>
              <c:numCache>
                <c:formatCode>0</c:formatCode>
                <c:ptCount val="4"/>
                <c:pt idx="0">
                  <c:v>0</c:v>
                </c:pt>
                <c:pt idx="1">
                  <c:v>5.2</c:v>
                </c:pt>
                <c:pt idx="2">
                  <c:v>54.9</c:v>
                </c:pt>
                <c:pt idx="3">
                  <c:v>96.47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47-423F-A4EB-D2F60A2603FF}"/>
            </c:ext>
          </c:extLst>
        </c:ser>
        <c:ser>
          <c:idx val="2"/>
          <c:order val="2"/>
          <c:tx>
            <c:strRef>
              <c:f>'Zestawienie ogólnokrajowe'!$H$11</c:f>
              <c:strCache>
                <c:ptCount val="1"/>
                <c:pt idx="0">
                  <c:v>Zawarte umowy o przyłączenie wg Operatorów</c:v>
                </c:pt>
              </c:strCache>
            </c:strRef>
          </c:tx>
          <c:spPr>
            <a:solidFill>
              <a:srgbClr val="4F81BD">
                <a:lumMod val="75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'Zestawienie ogólnokrajowe'!$J$8:$M$8</c:f>
              <c:strCach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2024*</c:v>
                </c:pt>
              </c:strCache>
            </c:strRef>
          </c:cat>
          <c:val>
            <c:numRef>
              <c:f>'Zestawienie ogólnokrajowe'!$J$12:$M$12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47-423F-A4EB-D2F60A2603FF}"/>
            </c:ext>
          </c:extLst>
        </c:ser>
        <c:ser>
          <c:idx val="1"/>
          <c:order val="0"/>
          <c:tx>
            <c:strRef>
              <c:f>'Zestawienie ogólnokrajowe'!$H$9</c:f>
              <c:strCache>
                <c:ptCount val="1"/>
                <c:pt idx="0">
                  <c:v>Wydane pozwolenia budowlane zidentyfikowane przez IEO</c:v>
                </c:pt>
              </c:strCache>
            </c:strRef>
          </c:tx>
          <c:spPr>
            <a:solidFill>
              <a:srgbClr val="1F497D">
                <a:lumMod val="40000"/>
                <a:lumOff val="6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'Zestawienie ogólnokrajowe'!$J$8:$M$8</c:f>
              <c:strCach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2024*</c:v>
                </c:pt>
              </c:strCache>
            </c:strRef>
          </c:cat>
          <c:val>
            <c:numRef>
              <c:f>'Zestawienie ogólnokrajowe'!$J$10:$M$10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24</c:v>
                </c:pt>
                <c:pt idx="3">
                  <c:v>8.52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47-423F-A4EB-D2F60A2603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247360"/>
        <c:axId val="157248896"/>
      </c:barChart>
      <c:catAx>
        <c:axId val="157247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57248896"/>
        <c:crosses val="autoZero"/>
        <c:auto val="1"/>
        <c:lblAlgn val="ctr"/>
        <c:lblOffset val="100"/>
        <c:noMultiLvlLbl val="0"/>
      </c:catAx>
      <c:valAx>
        <c:axId val="15724889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pl-PL"/>
                  <a:t>MW</a:t>
                </a:r>
              </a:p>
            </c:rich>
          </c:tx>
          <c:layout>
            <c:manualLayout>
              <c:xMode val="edge"/>
              <c:yMode val="edge"/>
              <c:x val="4.9384233053139381E-3"/>
              <c:y val="5.0113806259804661E-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57247360"/>
        <c:crosses val="autoZero"/>
        <c:crossBetween val="between"/>
      </c:valAx>
      <c:spPr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/>
              <a:t>Liczba projektów w poszczególnych województwach z wyróżnieniem tych, które posiadają pozwolenie budowlane</a:t>
            </a:r>
          </a:p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pl-PL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1474753077202039"/>
          <c:w val="0.9413539756700704"/>
          <c:h val="0.5725038150254083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'Zestawienie ogólnokrajowe'!$I$136</c:f>
              <c:strCache>
                <c:ptCount val="1"/>
                <c:pt idx="0">
                  <c:v>Rozkład projektów w województwach</c:v>
                </c:pt>
              </c:strCache>
            </c:strRef>
          </c:tx>
          <c:spPr>
            <a:solidFill>
              <a:srgbClr val="9BBB59">
                <a:lumMod val="60000"/>
                <a:lumOff val="40000"/>
              </a:srgbClr>
            </a:solidFill>
          </c:spPr>
          <c:invertIfNegative val="0"/>
          <c:cat>
            <c:strRef>
              <c:f>'Zestawienie ogólnokrajowe'!$H$140:$H$155</c:f>
              <c:strCache>
                <c:ptCount val="16"/>
                <c:pt idx="0">
                  <c:v>wielkopolskie</c:v>
                </c:pt>
                <c:pt idx="1">
                  <c:v>lubuskie</c:v>
                </c:pt>
                <c:pt idx="2">
                  <c:v>zachodniopomorskie</c:v>
                </c:pt>
                <c:pt idx="3">
                  <c:v>kujawsko-pomorskie</c:v>
                </c:pt>
                <c:pt idx="4">
                  <c:v>dolnośląskie</c:v>
                </c:pt>
                <c:pt idx="5">
                  <c:v>mazowieckie</c:v>
                </c:pt>
                <c:pt idx="6">
                  <c:v>warmińsko-mazurskie</c:v>
                </c:pt>
                <c:pt idx="7">
                  <c:v>podlaskie</c:v>
                </c:pt>
                <c:pt idx="8">
                  <c:v>lubelskie</c:v>
                </c:pt>
                <c:pt idx="9">
                  <c:v>łódzkie</c:v>
                </c:pt>
                <c:pt idx="10">
                  <c:v>podkarpackie</c:v>
                </c:pt>
                <c:pt idx="11">
                  <c:v>pomorskie</c:v>
                </c:pt>
                <c:pt idx="12">
                  <c:v>śląskie</c:v>
                </c:pt>
                <c:pt idx="13">
                  <c:v>opolskie</c:v>
                </c:pt>
                <c:pt idx="14">
                  <c:v>świętokrzyskie</c:v>
                </c:pt>
                <c:pt idx="15">
                  <c:v>małopolskie</c:v>
                </c:pt>
              </c:strCache>
            </c:strRef>
          </c:cat>
          <c:val>
            <c:numRef>
              <c:f>'Zestawienie ogólnokrajowe'!$K$140:$K$155</c:f>
              <c:numCache>
                <c:formatCode>General</c:formatCode>
                <c:ptCount val="1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6E-4CD0-8B59-C3A232DBAD80}"/>
            </c:ext>
          </c:extLst>
        </c:ser>
        <c:ser>
          <c:idx val="0"/>
          <c:order val="1"/>
          <c:tx>
            <c:strRef>
              <c:f>'Zestawienie ogólnokrajowe'!$M$136</c:f>
              <c:strCache>
                <c:ptCount val="1"/>
                <c:pt idx="0">
                  <c:v>Projekty, które mają ważne pozwolenia budowlane </c:v>
                </c:pt>
              </c:strCache>
            </c:strRef>
          </c:tx>
          <c:spPr>
            <a:solidFill>
              <a:srgbClr val="9BBB59">
                <a:lumMod val="75000"/>
              </a:srgbClr>
            </a:solidFill>
            <a:ln>
              <a:noFill/>
            </a:ln>
          </c:spPr>
          <c:invertIfNegative val="0"/>
          <c:cat>
            <c:strRef>
              <c:f>'Zestawienie ogólnokrajowe'!$H$140:$H$155</c:f>
              <c:strCache>
                <c:ptCount val="16"/>
                <c:pt idx="0">
                  <c:v>wielkopolskie</c:v>
                </c:pt>
                <c:pt idx="1">
                  <c:v>lubuskie</c:v>
                </c:pt>
                <c:pt idx="2">
                  <c:v>zachodniopomorskie</c:v>
                </c:pt>
                <c:pt idx="3">
                  <c:v>kujawsko-pomorskie</c:v>
                </c:pt>
                <c:pt idx="4">
                  <c:v>dolnośląskie</c:v>
                </c:pt>
                <c:pt idx="5">
                  <c:v>mazowieckie</c:v>
                </c:pt>
                <c:pt idx="6">
                  <c:v>warmińsko-mazurskie</c:v>
                </c:pt>
                <c:pt idx="7">
                  <c:v>podlaskie</c:v>
                </c:pt>
                <c:pt idx="8">
                  <c:v>lubelskie</c:v>
                </c:pt>
                <c:pt idx="9">
                  <c:v>łódzkie</c:v>
                </c:pt>
                <c:pt idx="10">
                  <c:v>podkarpackie</c:v>
                </c:pt>
                <c:pt idx="11">
                  <c:v>pomorskie</c:v>
                </c:pt>
                <c:pt idx="12">
                  <c:v>śląskie</c:v>
                </c:pt>
                <c:pt idx="13">
                  <c:v>opolskie</c:v>
                </c:pt>
                <c:pt idx="14">
                  <c:v>świętokrzyskie</c:v>
                </c:pt>
                <c:pt idx="15">
                  <c:v>małopolskie</c:v>
                </c:pt>
              </c:strCache>
            </c:strRef>
          </c:cat>
          <c:val>
            <c:numRef>
              <c:f>'Zestawienie ogólnokrajowe'!$M$140:$M$155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6E-4CD0-8B59-C3A232DBAD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1637888"/>
        <c:axId val="161639424"/>
      </c:barChart>
      <c:catAx>
        <c:axId val="16163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9BBB59">
                <a:lumMod val="50000"/>
              </a:srgbClr>
            </a:solidFill>
          </a:ln>
        </c:spPr>
        <c:crossAx val="161639424"/>
        <c:crosses val="autoZero"/>
        <c:auto val="1"/>
        <c:lblAlgn val="ctr"/>
        <c:lblOffset val="100"/>
        <c:noMultiLvlLbl val="0"/>
      </c:catAx>
      <c:valAx>
        <c:axId val="1616394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19050">
            <a:solidFill>
              <a:srgbClr val="9BBB59">
                <a:lumMod val="50000"/>
              </a:srgbClr>
            </a:solidFill>
          </a:ln>
        </c:spPr>
        <c:crossAx val="1616378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>
                <a:solidFill>
                  <a:schemeClr val="tx1">
                    <a:lumMod val="65000"/>
                    <a:lumOff val="35000"/>
                  </a:schemeClr>
                </a:solidFill>
              </a:rPr>
              <a:t>Moc projektów</a:t>
            </a:r>
            <a:r>
              <a:rPr lang="pl-PL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w poszczególnych województwach z wyróżnieniem tych, które posiadają pozwolenie budowlane [MW]</a:t>
            </a:r>
            <a:endParaRPr lang="pl-PL">
              <a:solidFill>
                <a:schemeClr val="tx1">
                  <a:lumMod val="65000"/>
                  <a:lumOff val="35000"/>
                </a:schemeClr>
              </a:solidFill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3112162182476084"/>
          <c:w val="0.9413539756700704"/>
          <c:h val="0.59034320804561746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'Zestawienie ogólnokrajowe'!$I$136</c:f>
              <c:strCache>
                <c:ptCount val="1"/>
                <c:pt idx="0">
                  <c:v>Rozkład projektów w województwach</c:v>
                </c:pt>
              </c:strCache>
            </c:strRef>
          </c:tx>
          <c:invertIfNegative val="0"/>
          <c:cat>
            <c:strRef>
              <c:f>'Zestawienie ogólnokrajowe'!$H$140:$H$155</c:f>
              <c:strCache>
                <c:ptCount val="16"/>
                <c:pt idx="0">
                  <c:v>wielkopolskie</c:v>
                </c:pt>
                <c:pt idx="1">
                  <c:v>lubuskie</c:v>
                </c:pt>
                <c:pt idx="2">
                  <c:v>zachodniopomorskie</c:v>
                </c:pt>
                <c:pt idx="3">
                  <c:v>kujawsko-pomorskie</c:v>
                </c:pt>
                <c:pt idx="4">
                  <c:v>dolnośląskie</c:v>
                </c:pt>
                <c:pt idx="5">
                  <c:v>mazowieckie</c:v>
                </c:pt>
                <c:pt idx="6">
                  <c:v>warmińsko-mazurskie</c:v>
                </c:pt>
                <c:pt idx="7">
                  <c:v>podlaskie</c:v>
                </c:pt>
                <c:pt idx="8">
                  <c:v>lubelskie</c:v>
                </c:pt>
                <c:pt idx="9">
                  <c:v>łódzkie</c:v>
                </c:pt>
                <c:pt idx="10">
                  <c:v>podkarpackie</c:v>
                </c:pt>
                <c:pt idx="11">
                  <c:v>pomorskie</c:v>
                </c:pt>
                <c:pt idx="12">
                  <c:v>śląskie</c:v>
                </c:pt>
                <c:pt idx="13">
                  <c:v>opolskie</c:v>
                </c:pt>
                <c:pt idx="14">
                  <c:v>świętokrzyskie</c:v>
                </c:pt>
                <c:pt idx="15">
                  <c:v>małopolskie</c:v>
                </c:pt>
              </c:strCache>
            </c:strRef>
          </c:cat>
          <c:val>
            <c:numRef>
              <c:f>'Zestawienie ogólnokrajowe'!$L$140:$L$155</c:f>
              <c:numCache>
                <c:formatCode>0.00</c:formatCode>
                <c:ptCount val="16"/>
                <c:pt idx="0">
                  <c:v>0</c:v>
                </c:pt>
                <c:pt idx="1">
                  <c:v>93.15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30.9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53-4575-B135-33FDB6FCCDF9}"/>
            </c:ext>
          </c:extLst>
        </c:ser>
        <c:ser>
          <c:idx val="0"/>
          <c:order val="1"/>
          <c:tx>
            <c:strRef>
              <c:f>'Zestawienie ogólnokrajowe'!$M$136</c:f>
              <c:strCache>
                <c:ptCount val="1"/>
                <c:pt idx="0">
                  <c:v>Projekty, które mają ważne pozwolenia budowlane </c:v>
                </c:pt>
              </c:strCache>
            </c:strRef>
          </c:tx>
          <c:invertIfNegative val="0"/>
          <c:cat>
            <c:strRef>
              <c:f>'Zestawienie ogólnokrajowe'!$H$140:$H$155</c:f>
              <c:strCache>
                <c:ptCount val="16"/>
                <c:pt idx="0">
                  <c:v>wielkopolskie</c:v>
                </c:pt>
                <c:pt idx="1">
                  <c:v>lubuskie</c:v>
                </c:pt>
                <c:pt idx="2">
                  <c:v>zachodniopomorskie</c:v>
                </c:pt>
                <c:pt idx="3">
                  <c:v>kujawsko-pomorskie</c:v>
                </c:pt>
                <c:pt idx="4">
                  <c:v>dolnośląskie</c:v>
                </c:pt>
                <c:pt idx="5">
                  <c:v>mazowieckie</c:v>
                </c:pt>
                <c:pt idx="6">
                  <c:v>warmińsko-mazurskie</c:v>
                </c:pt>
                <c:pt idx="7">
                  <c:v>podlaskie</c:v>
                </c:pt>
                <c:pt idx="8">
                  <c:v>lubelskie</c:v>
                </c:pt>
                <c:pt idx="9">
                  <c:v>łódzkie</c:v>
                </c:pt>
                <c:pt idx="10">
                  <c:v>podkarpackie</c:v>
                </c:pt>
                <c:pt idx="11">
                  <c:v>pomorskie</c:v>
                </c:pt>
                <c:pt idx="12">
                  <c:v>śląskie</c:v>
                </c:pt>
                <c:pt idx="13">
                  <c:v>opolskie</c:v>
                </c:pt>
                <c:pt idx="14">
                  <c:v>świętokrzyskie</c:v>
                </c:pt>
                <c:pt idx="15">
                  <c:v>małopolskie</c:v>
                </c:pt>
              </c:strCache>
            </c:strRef>
          </c:cat>
          <c:val>
            <c:numRef>
              <c:f>'Zestawienie ogólnokrajowe'!$N$140:$N$155</c:f>
              <c:numCache>
                <c:formatCode>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3.32</c:v>
                </c:pt>
                <c:pt idx="3">
                  <c:v>0</c:v>
                </c:pt>
                <c:pt idx="4">
                  <c:v>29.2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53-4575-B135-33FDB6FCC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1690368"/>
        <c:axId val="161691904"/>
      </c:barChart>
      <c:catAx>
        <c:axId val="161690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61691904"/>
        <c:crosses val="autoZero"/>
        <c:auto val="1"/>
        <c:lblAlgn val="ctr"/>
        <c:lblOffset val="100"/>
        <c:noMultiLvlLbl val="0"/>
      </c:catAx>
      <c:valAx>
        <c:axId val="1616919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616903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 sz="1400">
                <a:solidFill>
                  <a:schemeClr val="tx1">
                    <a:lumMod val="65000"/>
                    <a:lumOff val="35000"/>
                  </a:schemeClr>
                </a:solidFill>
              </a:rPr>
              <a:t>Stan zaawansowania projektów: 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4F81BD">
                  <a:lumMod val="75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1-B89B-43D7-96A0-EA10686C15CC}"/>
              </c:ext>
            </c:extLst>
          </c:dPt>
          <c:dPt>
            <c:idx val="1"/>
            <c:invertIfNegative val="0"/>
            <c:bubble3D val="0"/>
            <c:spPr>
              <a:solidFill>
                <a:srgbClr val="4F81BD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3-B89B-43D7-96A0-EA10686C15CC}"/>
              </c:ext>
            </c:extLst>
          </c:dPt>
          <c:dPt>
            <c:idx val="2"/>
            <c:invertIfNegative val="0"/>
            <c:bubble3D val="0"/>
            <c:spPr>
              <a:solidFill>
                <a:srgbClr val="F79646">
                  <a:lumMod val="40000"/>
                  <a:lumOff val="6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5-B89B-43D7-96A0-EA10686C15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'Zestawienie ogólnokrajowe'!$C$115:$E$115</c:f>
              <c:strCache>
                <c:ptCount val="3"/>
                <c:pt idx="0">
                  <c:v>warunki przyłączenia wg Operatorów</c:v>
                </c:pt>
                <c:pt idx="1">
                  <c:v>umowę przyłączeniową wg Operatorów</c:v>
                </c:pt>
                <c:pt idx="2">
                  <c:v>pozwolenie budowlane zidentyfikowane przez IEO</c:v>
                </c:pt>
              </c:strCache>
            </c:strRef>
          </c:cat>
          <c:val>
            <c:numRef>
              <c:f>'Zestawienie ogólnokrajowe'!$C$118:$E$118</c:f>
              <c:numCache>
                <c:formatCode>0%</c:formatCode>
                <c:ptCount val="3"/>
                <c:pt idx="0">
                  <c:v>0.83333333333333337</c:v>
                </c:pt>
                <c:pt idx="1">
                  <c:v>0.33333333333333331</c:v>
                </c:pt>
                <c:pt idx="2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9B-43D7-96A0-EA10686C1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1740288"/>
        <c:axId val="161741824"/>
      </c:barChart>
      <c:catAx>
        <c:axId val="1617402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25400">
            <a:solidFill>
              <a:srgbClr val="18468B"/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pl-PL"/>
          </a:p>
        </c:txPr>
        <c:crossAx val="161741824"/>
        <c:crosses val="autoZero"/>
        <c:auto val="1"/>
        <c:lblAlgn val="ctr"/>
        <c:lblOffset val="100"/>
        <c:noMultiLvlLbl val="0"/>
      </c:catAx>
      <c:valAx>
        <c:axId val="161741824"/>
        <c:scaling>
          <c:orientation val="minMax"/>
          <c:max val="1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0%" sourceLinked="1"/>
        <c:majorTickMark val="out"/>
        <c:minorTickMark val="none"/>
        <c:tickLblPos val="nextTo"/>
        <c:spPr>
          <a:ln w="25400">
            <a:solidFill>
              <a:srgbClr val="9BBB59">
                <a:lumMod val="50000"/>
              </a:srgbClr>
            </a:solidFill>
          </a:ln>
        </c:spPr>
        <c:crossAx val="161740288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/>
              <a:t>Moc przyłączeniowa projektów w poszczególnych przedziałach mocy [MW]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'Zestawienie ogólnokrajowe'!$H$83</c:f>
              <c:strCache>
                <c:ptCount val="1"/>
                <c:pt idx="0">
                  <c:v>moc [MW]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4F81BD">
                  <a:lumMod val="75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1-07DF-4A83-B0F3-3424CF1121D0}"/>
              </c:ext>
            </c:extLst>
          </c:dPt>
          <c:dPt>
            <c:idx val="1"/>
            <c:invertIfNegative val="0"/>
            <c:bubble3D val="0"/>
            <c:spPr>
              <a:solidFill>
                <a:srgbClr val="4F81BD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3-07DF-4A83-B0F3-3424CF1121D0}"/>
              </c:ext>
            </c:extLst>
          </c:dPt>
          <c:dPt>
            <c:idx val="2"/>
            <c:invertIfNegative val="0"/>
            <c:bubble3D val="0"/>
            <c:spPr>
              <a:solidFill>
                <a:srgbClr val="F79646">
                  <a:lumMod val="40000"/>
                  <a:lumOff val="6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5-07DF-4A83-B0F3-3424CF1121D0}"/>
              </c:ext>
            </c:extLst>
          </c:dPt>
          <c:dPt>
            <c:idx val="4"/>
            <c:invertIfNegative val="0"/>
            <c:bubble3D val="0"/>
            <c:spPr>
              <a:solidFill>
                <a:srgbClr val="4BACC6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7-07DF-4A83-B0F3-3424CF1121D0}"/>
              </c:ext>
            </c:extLst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'Zestawienie ogólnokrajowe'!$I$81:$N$81</c:f>
              <c:strCache>
                <c:ptCount val="6"/>
                <c:pt idx="0">
                  <c:v>0,5-1MW</c:v>
                </c:pt>
                <c:pt idx="1">
                  <c:v>&gt;1 MW</c:v>
                </c:pt>
                <c:pt idx="2">
                  <c:v>≥5 MW</c:v>
                </c:pt>
                <c:pt idx="3">
                  <c:v>≥10MW</c:v>
                </c:pt>
                <c:pt idx="4">
                  <c:v>≥30 MW</c:v>
                </c:pt>
                <c:pt idx="5">
                  <c:v>≥50 MW</c:v>
                </c:pt>
              </c:strCache>
            </c:strRef>
          </c:cat>
          <c:val>
            <c:numRef>
              <c:f>'Zestawienie ogólnokrajowe'!$I$83:$N$83</c:f>
              <c:numCache>
                <c:formatCode>_-* #\ ##0.00\ _z_ł_-;\-* #\ ##0.00\ _z_ł_-;_-* "-"??\ _z_ł_-;_-@_-</c:formatCode>
                <c:ptCount val="6"/>
                <c:pt idx="0">
                  <c:v>0</c:v>
                </c:pt>
                <c:pt idx="1">
                  <c:v>3.32</c:v>
                </c:pt>
                <c:pt idx="2">
                  <c:v>5.2</c:v>
                </c:pt>
                <c:pt idx="3">
                  <c:v>24</c:v>
                </c:pt>
                <c:pt idx="4">
                  <c:v>30.9</c:v>
                </c:pt>
                <c:pt idx="5">
                  <c:v>93.15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7DF-4A83-B0F3-3424CF1121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1795456"/>
        <c:axId val="167052416"/>
      </c:barChart>
      <c:catAx>
        <c:axId val="1617954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25400">
            <a:solidFill>
              <a:srgbClr val="18468B"/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pl-PL"/>
          </a:p>
        </c:txPr>
        <c:crossAx val="167052416"/>
        <c:crosses val="autoZero"/>
        <c:auto val="1"/>
        <c:lblAlgn val="ctr"/>
        <c:lblOffset val="100"/>
        <c:noMultiLvlLbl val="0"/>
      </c:catAx>
      <c:valAx>
        <c:axId val="167052416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25400">
            <a:solidFill>
              <a:srgbClr val="9BBB59">
                <a:lumMod val="50000"/>
              </a:srgbClr>
            </a:solidFill>
          </a:ln>
        </c:spPr>
        <c:crossAx val="161795456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pl-PL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en-US"/>
              <a:t>Wydane pozwolenia budowlane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6519125452312017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'Zestawienie ogólnokrajowe'!$K$55</c:f>
              <c:strCache>
                <c:ptCount val="1"/>
                <c:pt idx="0">
                  <c:v>Wydane pozwolenia budowlane w poszczególnych miesiącach</c:v>
                </c:pt>
              </c:strCache>
            </c:strRef>
          </c:tx>
          <c:spPr>
            <a:solidFill>
              <a:srgbClr val="F79646">
                <a:lumMod val="40000"/>
                <a:lumOff val="60000"/>
              </a:srgbClr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('Zestawienie ogólnokrajowe'!$F$59:$Q$59,'Zestawienie ogólnokrajowe'!$F$64:$Q$64,'Zestawienie ogólnokrajowe'!$F$69:$I$69)</c:f>
              <c:strCache>
                <c:ptCount val="28"/>
                <c:pt idx="0">
                  <c:v>styczeń 2022</c:v>
                </c:pt>
                <c:pt idx="1">
                  <c:v>luty 2022</c:v>
                </c:pt>
                <c:pt idx="2">
                  <c:v>marzec 2022</c:v>
                </c:pt>
                <c:pt idx="3">
                  <c:v>kwiecień 2022</c:v>
                </c:pt>
                <c:pt idx="4">
                  <c:v>maj 2022</c:v>
                </c:pt>
                <c:pt idx="5">
                  <c:v>czerwiec 2022</c:v>
                </c:pt>
                <c:pt idx="6">
                  <c:v>lipiec 2022</c:v>
                </c:pt>
                <c:pt idx="7">
                  <c:v>sierpień 2022</c:v>
                </c:pt>
                <c:pt idx="8">
                  <c:v>wrzesień 2022</c:v>
                </c:pt>
                <c:pt idx="9">
                  <c:v>październik 2022</c:v>
                </c:pt>
                <c:pt idx="10">
                  <c:v>listopad 2022</c:v>
                </c:pt>
                <c:pt idx="11">
                  <c:v>grudzień 2022</c:v>
                </c:pt>
                <c:pt idx="12">
                  <c:v>styczeń 2023</c:v>
                </c:pt>
                <c:pt idx="13">
                  <c:v>luty 2023</c:v>
                </c:pt>
                <c:pt idx="14">
                  <c:v>marzec 2023</c:v>
                </c:pt>
                <c:pt idx="15">
                  <c:v>kwiecień 2023</c:v>
                </c:pt>
                <c:pt idx="16">
                  <c:v>maj 2023</c:v>
                </c:pt>
                <c:pt idx="17">
                  <c:v>czerwiec 2023</c:v>
                </c:pt>
                <c:pt idx="18">
                  <c:v>lipiec 2023</c:v>
                </c:pt>
                <c:pt idx="19">
                  <c:v>sierpień 2023</c:v>
                </c:pt>
                <c:pt idx="20">
                  <c:v>wrzesień 2023</c:v>
                </c:pt>
                <c:pt idx="21">
                  <c:v>październik 2023</c:v>
                </c:pt>
                <c:pt idx="22">
                  <c:v>listopad 2023</c:v>
                </c:pt>
                <c:pt idx="23">
                  <c:v>grudzień 2023</c:v>
                </c:pt>
                <c:pt idx="24">
                  <c:v>styczeń 2024</c:v>
                </c:pt>
                <c:pt idx="25">
                  <c:v>luty 2024</c:v>
                </c:pt>
                <c:pt idx="26">
                  <c:v>marzec 2024</c:v>
                </c:pt>
                <c:pt idx="27">
                  <c:v>kwiecień 2024</c:v>
                </c:pt>
              </c:strCache>
            </c:strRef>
          </c:cat>
          <c:val>
            <c:numRef>
              <c:f>('Zestawienie ogólnokrajowe'!$F$61:$Q$61,'Zestawienie ogólnokrajowe'!$F$66:$Q$66,'Zestawienie ogólnokrajowe'!$F$71:$I$71)</c:f>
              <c:numCache>
                <c:formatCode>0.00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24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3.32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BA-4962-A2DA-2A5843E52CF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67101184"/>
        <c:axId val="167103872"/>
      </c:barChart>
      <c:catAx>
        <c:axId val="167101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67103872"/>
        <c:crosses val="autoZero"/>
        <c:auto val="1"/>
        <c:lblAlgn val="ctr"/>
        <c:lblOffset val="100"/>
        <c:noMultiLvlLbl val="0"/>
      </c:catAx>
      <c:valAx>
        <c:axId val="16710387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pl-PL"/>
                  <a:t>MW</a:t>
                </a:r>
              </a:p>
            </c:rich>
          </c:tx>
          <c:layout>
            <c:manualLayout>
              <c:xMode val="edge"/>
              <c:yMode val="edge"/>
              <c:x val="4.8145488843515027E-3"/>
              <c:y val="6.1315332864064688E-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671011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/>
              <a:t>Moc przyłączeniowa oraz liczba projektów z wydanymi warunkami przyłączenia [MW]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'Zestawienie ogólnokrajowe'!$I$190</c:f>
              <c:strCache>
                <c:ptCount val="1"/>
                <c:pt idx="0">
                  <c:v>Moc [MW]</c:v>
                </c:pt>
              </c:strCache>
            </c:strRef>
          </c:tx>
          <c:spPr>
            <a:solidFill>
              <a:srgbClr val="4BACC6">
                <a:lumMod val="60000"/>
                <a:lumOff val="40000"/>
              </a:srgbClr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7FA-4DEF-819C-CA88529058C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7FA-4DEF-819C-CA88529058C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7FA-4DEF-819C-CA88529058C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7FA-4DEF-819C-CA88529058CA}"/>
              </c:ext>
            </c:extLst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'Zestawienie ogólnokrajowe'!$J$188:$N$188</c:f>
              <c:strCache>
                <c:ptCount val="5"/>
                <c:pt idx="0">
                  <c:v>Enea</c:v>
                </c:pt>
                <c:pt idx="1">
                  <c:v>Energa</c:v>
                </c:pt>
                <c:pt idx="2">
                  <c:v>PGE</c:v>
                </c:pt>
                <c:pt idx="3">
                  <c:v>Tauron</c:v>
                </c:pt>
                <c:pt idx="4">
                  <c:v>PSE</c:v>
                </c:pt>
              </c:strCache>
            </c:strRef>
          </c:cat>
          <c:val>
            <c:numRef>
              <c:f>'Zestawienie ogólnokrajowe'!$J$190:$N$190</c:f>
              <c:numCache>
                <c:formatCode>_-* #\ ##0.00\ _z_ł_-;\-* #\ ##0.00\ _z_ł_-;_-* "-"??\ _z_ł_-;_-@_-</c:formatCode>
                <c:ptCount val="5"/>
                <c:pt idx="0">
                  <c:v>0</c:v>
                </c:pt>
                <c:pt idx="1">
                  <c:v>3.32</c:v>
                </c:pt>
                <c:pt idx="2">
                  <c:v>0</c:v>
                </c:pt>
                <c:pt idx="3">
                  <c:v>29.2</c:v>
                </c:pt>
                <c:pt idx="4">
                  <c:v>124.05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FA-4DEF-819C-CA88529058CA}"/>
            </c:ext>
          </c:extLst>
        </c:ser>
        <c:ser>
          <c:idx val="1"/>
          <c:order val="1"/>
          <c:tx>
            <c:strRef>
              <c:f>'Zestawienie ogólnokrajowe'!$I$189</c:f>
              <c:strCache>
                <c:ptCount val="1"/>
                <c:pt idx="0">
                  <c:v>Liczba</c:v>
                </c:pt>
              </c:strCache>
            </c:strRef>
          </c:tx>
          <c:spPr>
            <a:solidFill>
              <a:srgbClr val="18468B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'Zestawienie ogólnokrajowe'!$J$188:$N$188</c:f>
              <c:strCache>
                <c:ptCount val="5"/>
                <c:pt idx="0">
                  <c:v>Enea</c:v>
                </c:pt>
                <c:pt idx="1">
                  <c:v>Energa</c:v>
                </c:pt>
                <c:pt idx="2">
                  <c:v>PGE</c:v>
                </c:pt>
                <c:pt idx="3">
                  <c:v>Tauron</c:v>
                </c:pt>
                <c:pt idx="4">
                  <c:v>PSE</c:v>
                </c:pt>
              </c:strCache>
            </c:strRef>
          </c:cat>
          <c:val>
            <c:numRef>
              <c:f>'Zestawienie ogólnokrajowe'!$J$189:$N$189</c:f>
              <c:numCache>
                <c:formatCode>_-* #\ ##0\ _z_ł_-;\-* #\ ##0\ _z_ł_-;_-* "-"??\ _z_ł_-;_-@_-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FA-4DEF-819C-CA8852905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1275264"/>
        <c:axId val="161281152"/>
      </c:barChart>
      <c:catAx>
        <c:axId val="1612752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25400">
            <a:solidFill>
              <a:srgbClr val="18468B"/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pl-PL"/>
          </a:p>
        </c:txPr>
        <c:crossAx val="161281152"/>
        <c:crosses val="autoZero"/>
        <c:auto val="1"/>
        <c:lblAlgn val="ctr"/>
        <c:lblOffset val="100"/>
        <c:noMultiLvlLbl val="0"/>
      </c:catAx>
      <c:valAx>
        <c:axId val="161281152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25400">
            <a:solidFill>
              <a:srgbClr val="9BBB59">
                <a:lumMod val="50000"/>
              </a:srgbClr>
            </a:solidFill>
          </a:ln>
        </c:spPr>
        <c:crossAx val="161275264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 sz="12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>
                <a:solidFill>
                  <a:schemeClr val="tx1">
                    <a:lumMod val="65000"/>
                    <a:lumOff val="35000"/>
                  </a:schemeClr>
                </a:solidFill>
              </a:rPr>
              <a:t>ROZKŁAD MOCY PROJEKTÓW DLA DEWELOPERÓW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945061687986652E-2"/>
          <c:y val="8.2474308203169325E-2"/>
          <c:w val="0.93054938312013347"/>
          <c:h val="0.68120610575054996"/>
        </c:manualLayout>
      </c:layout>
      <c:barChart>
        <c:barDir val="col"/>
        <c:grouping val="clustered"/>
        <c:varyColors val="0"/>
        <c:ser>
          <c:idx val="1"/>
          <c:order val="0"/>
          <c:tx>
            <c:v>Liczba projektów</c:v>
          </c:tx>
          <c:spPr>
            <a:solidFill>
              <a:srgbClr val="F79646">
                <a:lumMod val="40000"/>
                <a:lumOff val="6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/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9"/>
              <c:pt idx="0">
                <c:v>X</c:v>
              </c:pt>
              <c:pt idx="1">
                <c:v>X</c:v>
              </c:pt>
              <c:pt idx="2">
                <c:v>X</c:v>
              </c:pt>
              <c:pt idx="3">
                <c:v>X</c:v>
              </c:pt>
              <c:pt idx="4">
                <c:v>X</c:v>
              </c:pt>
              <c:pt idx="5">
                <c:v>X</c:v>
              </c:pt>
              <c:pt idx="6">
                <c:v>X</c:v>
              </c:pt>
              <c:pt idx="7">
                <c:v>X</c:v>
              </c:pt>
              <c:pt idx="8">
                <c:v>X</c:v>
              </c:pt>
              <c:pt idx="9">
                <c:v>X</c:v>
              </c:pt>
              <c:pt idx="10">
                <c:v>X</c:v>
              </c:pt>
              <c:pt idx="11">
                <c:v>X</c:v>
              </c:pt>
              <c:pt idx="12">
                <c:v>X</c:v>
              </c:pt>
              <c:pt idx="13">
                <c:v>X</c:v>
              </c:pt>
              <c:pt idx="14">
                <c:v>X</c:v>
              </c:pt>
              <c:pt idx="15">
                <c:v>X</c:v>
              </c:pt>
              <c:pt idx="16">
                <c:v>X</c:v>
              </c:pt>
              <c:pt idx="17">
                <c:v>X</c:v>
              </c:pt>
              <c:pt idx="18">
                <c:v>X</c:v>
              </c:pt>
            </c:strLit>
          </c:cat>
          <c:val>
            <c:numLit>
              <c:formatCode>General</c:formatCode>
              <c:ptCount val="19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1</c:v>
              </c:pt>
              <c:pt idx="6">
                <c:v>1</c:v>
              </c:pt>
              <c:pt idx="7">
                <c:v>1</c:v>
              </c:pt>
              <c:pt idx="8">
                <c:v>1</c:v>
              </c:pt>
              <c:pt idx="9">
                <c:v>1</c:v>
              </c:pt>
              <c:pt idx="10">
                <c:v>1</c:v>
              </c:pt>
              <c:pt idx="11">
                <c:v>1</c:v>
              </c:pt>
              <c:pt idx="12">
                <c:v>1</c:v>
              </c:pt>
              <c:pt idx="13">
                <c:v>1</c:v>
              </c:pt>
              <c:pt idx="14">
                <c:v>1</c:v>
              </c:pt>
              <c:pt idx="15">
                <c:v>1</c:v>
              </c:pt>
              <c:pt idx="16">
                <c:v>1</c:v>
              </c:pt>
              <c:pt idx="17">
                <c:v>1</c:v>
              </c:pt>
              <c:pt idx="18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0-5E99-41E6-A335-000760A81D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827264"/>
        <c:axId val="160828800"/>
      </c:barChart>
      <c:catAx>
        <c:axId val="16082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txPr>
          <a:bodyPr/>
          <a:lstStyle/>
          <a:p>
            <a:pPr>
              <a:defRPr sz="1600"/>
            </a:pPr>
            <a:endParaRPr lang="pl-PL"/>
          </a:p>
        </c:txPr>
        <c:crossAx val="160828800"/>
        <c:crosses val="autoZero"/>
        <c:auto val="1"/>
        <c:lblAlgn val="ctr"/>
        <c:lblOffset val="100"/>
        <c:noMultiLvlLbl val="0"/>
      </c:catAx>
      <c:valAx>
        <c:axId val="16082880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txPr>
          <a:bodyPr/>
          <a:lstStyle/>
          <a:p>
            <a:pPr>
              <a:defRPr sz="1600"/>
            </a:pPr>
            <a:endParaRPr lang="pl-PL"/>
          </a:p>
        </c:txPr>
        <c:crossAx val="1608272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>
                <a:solidFill>
                  <a:schemeClr val="tx1">
                    <a:lumMod val="65000"/>
                    <a:lumOff val="35000"/>
                  </a:schemeClr>
                </a:solidFill>
              </a:rPr>
              <a:t>Rozkład procentowy liczby projektów dla największych deweloperów</a:t>
            </a:r>
          </a:p>
        </c:rich>
      </c:tx>
      <c:layout>
        <c:manualLayout>
          <c:xMode val="edge"/>
          <c:yMode val="edge"/>
          <c:x val="0.1857735306301099"/>
          <c:y val="1.089157865419158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>
        <c:manualLayout>
          <c:layoutTarget val="inner"/>
          <c:xMode val="edge"/>
          <c:yMode val="edge"/>
          <c:x val="3.1824692918178774E-3"/>
          <c:y val="5.0446093626920485E-2"/>
          <c:w val="0.6648590628527471"/>
          <c:h val="0.76855784138001315"/>
        </c:manualLayout>
      </c:layout>
      <c:ofPieChart>
        <c:ofPieType val="pie"/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301-49D0-BB1E-1D966456DA2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301-49D0-BB1E-1D966456DA2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301-49D0-BB1E-1D966456DA2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301-49D0-BB1E-1D966456DA2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301-49D0-BB1E-1D966456DA2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301-49D0-BB1E-1D966456DA2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301-49D0-BB1E-1D966456DA25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301-49D0-BB1E-1D966456DA25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301-49D0-BB1E-1D966456DA25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301-49D0-BB1E-1D966456DA25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301-49D0-BB1E-1D966456DA25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E301-49D0-BB1E-1D966456DA25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301-49D0-BB1E-1D966456DA25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E301-49D0-BB1E-1D966456DA25}"/>
              </c:ext>
            </c:extLst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E301-49D0-BB1E-1D966456DA25}"/>
              </c:ext>
            </c:extLst>
          </c:dPt>
          <c:dPt>
            <c:idx val="15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E301-49D0-BB1E-1D966456DA25}"/>
              </c:ext>
            </c:extLst>
          </c:dPt>
          <c:dPt>
            <c:idx val="16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E301-49D0-BB1E-1D966456DA25}"/>
              </c:ext>
            </c:extLst>
          </c:dPt>
          <c:dPt>
            <c:idx val="17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E301-49D0-BB1E-1D966456DA25}"/>
              </c:ext>
            </c:extLst>
          </c:dPt>
          <c:dPt>
            <c:idx val="18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E301-49D0-BB1E-1D966456DA25}"/>
              </c:ext>
            </c:extLst>
          </c:dPt>
          <c:dPt>
            <c:idx val="19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E301-49D0-BB1E-1D966456DA25}"/>
              </c:ext>
            </c:extLst>
          </c:dPt>
          <c:dPt>
            <c:idx val="20"/>
            <c:bubble3D val="0"/>
            <c:spPr>
              <a:solidFill>
                <a:srgbClr val="D3D3D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E301-49D0-BB1E-1D966456DA25}"/>
              </c:ext>
            </c:extLst>
          </c:dPt>
          <c:dPt>
            <c:idx val="21"/>
            <c:bubble3D val="0"/>
            <c:spPr>
              <a:solidFill>
                <a:schemeClr val="accent4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E301-49D0-BB1E-1D966456DA25}"/>
              </c:ext>
            </c:extLst>
          </c:dPt>
          <c:dPt>
            <c:idx val="22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E301-49D0-BB1E-1D966456DA25}"/>
              </c:ext>
            </c:extLst>
          </c:dPt>
          <c:dPt>
            <c:idx val="23"/>
            <c:bubble3D val="0"/>
            <c:spPr>
              <a:solidFill>
                <a:schemeClr val="accent6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E301-49D0-BB1E-1D966456DA25}"/>
              </c:ext>
            </c:extLst>
          </c:dPt>
          <c:dPt>
            <c:idx val="24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E301-49D0-BB1E-1D966456DA25}"/>
              </c:ext>
            </c:extLst>
          </c:dPt>
          <c:dPt>
            <c:idx val="25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E301-49D0-BB1E-1D966456DA25}"/>
              </c:ext>
            </c:extLst>
          </c:dPt>
          <c:dPt>
            <c:idx val="26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E301-49D0-BB1E-1D966456DA25}"/>
              </c:ext>
            </c:extLst>
          </c:dPt>
          <c:dPt>
            <c:idx val="27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E301-49D0-BB1E-1D966456DA2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20"/>
              <c:pt idx="0">
                <c:v>X</c:v>
              </c:pt>
              <c:pt idx="1">
                <c:v>X</c:v>
              </c:pt>
              <c:pt idx="2">
                <c:v>X</c:v>
              </c:pt>
              <c:pt idx="3">
                <c:v>X</c:v>
              </c:pt>
              <c:pt idx="4">
                <c:v>X</c:v>
              </c:pt>
              <c:pt idx="5">
                <c:v>X</c:v>
              </c:pt>
              <c:pt idx="6">
                <c:v>X</c:v>
              </c:pt>
              <c:pt idx="7">
                <c:v>X</c:v>
              </c:pt>
              <c:pt idx="8">
                <c:v>X</c:v>
              </c:pt>
              <c:pt idx="9">
                <c:v>X</c:v>
              </c:pt>
              <c:pt idx="10">
                <c:v>X</c:v>
              </c:pt>
              <c:pt idx="11">
                <c:v>X</c:v>
              </c:pt>
              <c:pt idx="12">
                <c:v>X</c:v>
              </c:pt>
              <c:pt idx="13">
                <c:v>X</c:v>
              </c:pt>
              <c:pt idx="14">
                <c:v>X</c:v>
              </c:pt>
              <c:pt idx="15">
                <c:v>X</c:v>
              </c:pt>
              <c:pt idx="16">
                <c:v>X</c:v>
              </c:pt>
              <c:pt idx="17">
                <c:v>X</c:v>
              </c:pt>
              <c:pt idx="18">
                <c:v>X</c:v>
              </c:pt>
              <c:pt idx="19">
                <c:v>Pozostałe projekty zidentyfikowanych inwestorów</c:v>
              </c:pt>
            </c:strLit>
          </c:cat>
          <c:val>
            <c:numLit>
              <c:formatCode>General</c:formatCode>
              <c:ptCount val="20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1</c:v>
              </c:pt>
              <c:pt idx="6">
                <c:v>1</c:v>
              </c:pt>
              <c:pt idx="7">
                <c:v>1</c:v>
              </c:pt>
              <c:pt idx="8">
                <c:v>1</c:v>
              </c:pt>
              <c:pt idx="9">
                <c:v>1</c:v>
              </c:pt>
              <c:pt idx="10">
                <c:v>1</c:v>
              </c:pt>
              <c:pt idx="11">
                <c:v>1</c:v>
              </c:pt>
              <c:pt idx="12">
                <c:v>1</c:v>
              </c:pt>
              <c:pt idx="13">
                <c:v>1</c:v>
              </c:pt>
              <c:pt idx="14">
                <c:v>1</c:v>
              </c:pt>
              <c:pt idx="15">
                <c:v>1</c:v>
              </c:pt>
              <c:pt idx="16">
                <c:v>1</c:v>
              </c:pt>
              <c:pt idx="17">
                <c:v>1</c:v>
              </c:pt>
              <c:pt idx="18">
                <c:v>1</c:v>
              </c:pt>
              <c:pt idx="19">
                <c:v>-32.71</c:v>
              </c:pt>
            </c:numLit>
          </c:val>
          <c:extLst>
            <c:ext xmlns:c16="http://schemas.microsoft.com/office/drawing/2014/chart" uri="{C3380CC4-5D6E-409C-BE32-E72D297353CC}">
              <c16:uniqueId val="{00000038-E301-49D0-BB1E-1D966456DA25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gapWidth val="26"/>
        <c:splitType val="percent"/>
        <c:splitPos val="11"/>
        <c:secondPieSize val="135"/>
        <c:ser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prstDash val="solid"/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 sz="1400" b="1" i="0" baseline="0">
                <a:effectLst/>
              </a:rPr>
              <a:t>Liczba wydanych pozwoleń budownalnych w poszczególnych latach (dotyczy projektów niewybudowanych)</a:t>
            </a:r>
            <a:endParaRPr lang="pl-PL" sz="11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65191254523120179"/>
        </c:manualLayout>
      </c:layout>
      <c:barChart>
        <c:barDir val="col"/>
        <c:grouping val="stacked"/>
        <c:varyColors val="0"/>
        <c:ser>
          <c:idx val="1"/>
          <c:order val="0"/>
          <c:spPr>
            <a:solidFill>
              <a:srgbClr val="F79646">
                <a:lumMod val="40000"/>
                <a:lumOff val="6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'Projekty z danego zakresu mocy'!$J$10:$M$10</c:f>
              <c:strCach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2024*</c:v>
                </c:pt>
              </c:strCache>
            </c:strRef>
          </c:cat>
          <c:val>
            <c:numRef>
              <c:f>'Projekty z danego zakresu mocy'!$J$11:$M$11</c:f>
              <c:numCache>
                <c:formatCode>_-* #\ ##0\ _z_ł_-;\-* #\ ##0\ _z_ł_-;_-* "-"??\ _z_ł_-;_-@_-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 </c15:sqref>
                        </c15:formulaRef>
                      </c:ext>
                    </c:extLst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0603-45D4-8AA0-2A1AE673EC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7389952"/>
        <c:axId val="157391488"/>
      </c:barChart>
      <c:catAx>
        <c:axId val="157389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9BBB59">
                <a:lumMod val="50000"/>
              </a:srgbClr>
            </a:solidFill>
          </a:ln>
        </c:spPr>
        <c:crossAx val="157391488"/>
        <c:crosses val="autoZero"/>
        <c:auto val="1"/>
        <c:lblAlgn val="ctr"/>
        <c:lblOffset val="100"/>
        <c:noMultiLvlLbl val="0"/>
      </c:catAx>
      <c:valAx>
        <c:axId val="15739148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19050">
            <a:solidFill>
              <a:srgbClr val="9BBB59">
                <a:lumMod val="50000"/>
              </a:srgbClr>
            </a:solidFill>
          </a:ln>
        </c:spPr>
        <c:crossAx val="157389952"/>
        <c:crosses val="autoZero"/>
        <c:crossBetween val="between"/>
      </c:valAx>
      <c:spPr>
        <a:ln>
          <a:noFill/>
        </a:ln>
      </c:spPr>
    </c:plotArea>
    <c:legend>
      <c:legendPos val="b"/>
      <c:legendEntry>
        <c:idx val="0"/>
        <c:delete val="1"/>
      </c:legendEntry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/>
              <a:t>Liczba projektów, które są na danym etapie zaawansowania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67419347197547641"/>
        </c:manualLayout>
      </c:layout>
      <c:barChart>
        <c:barDir val="col"/>
        <c:grouping val="clustered"/>
        <c:varyColors val="0"/>
        <c:ser>
          <c:idx val="1"/>
          <c:order val="0"/>
          <c:tx>
            <c:v>Wydane warunki przyłączenia wg Operatorów</c:v>
          </c:tx>
          <c:spPr>
            <a:solidFill>
              <a:srgbClr val="F79646">
                <a:lumMod val="5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'Projekty z danego zakresu mocy'!$J$10:$M$10</c:f>
              <c:strCach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2024*</c:v>
                </c:pt>
              </c:strCache>
            </c:strRef>
          </c:cat>
          <c:val>
            <c:numRef>
              <c:f>'Projekty z danego zakresu mocy'!$J$15:$M$15</c:f>
              <c:numCache>
                <c:formatCode>_-* #\ ##0\ _z_ł_-;\-* #\ ##0\ _z_ł_-;_-* "-"??\ _z_ł_-;_-@_-</c:formatCode>
                <c:ptCount val="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29-4408-A709-6915FB34994E}"/>
            </c:ext>
          </c:extLst>
        </c:ser>
        <c:ser>
          <c:idx val="0"/>
          <c:order val="1"/>
          <c:tx>
            <c:v>Zawarte umowy o przyłączenie wg Operatorów</c:v>
          </c:tx>
          <c:spPr>
            <a:solidFill>
              <a:srgbClr val="F79646">
                <a:lumMod val="60000"/>
                <a:lumOff val="4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'Projekty z danego zakresu mocy'!$J$10:$M$10</c:f>
              <c:strCach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2024*</c:v>
                </c:pt>
              </c:strCache>
            </c:strRef>
          </c:cat>
          <c:val>
            <c:numRef>
              <c:f>'Projekty z danego zakresu mocy'!$J$13:$M$13</c:f>
              <c:numCache>
                <c:formatCode>_-* #\ ##0\ _z_ł_-;\-* #\ ##0\ _z_ł_-;_-* "-"??\ _z_ł_-;_-@_-</c:formatCode>
                <c:ptCount val="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29-4408-A709-6915FB34994E}"/>
            </c:ext>
          </c:extLst>
        </c:ser>
        <c:ser>
          <c:idx val="2"/>
          <c:order val="2"/>
          <c:tx>
            <c:v>Wydane pozwolenia budowlane zidentyfikowane przez IEO</c:v>
          </c:tx>
          <c:spPr>
            <a:solidFill>
              <a:srgbClr val="F79646">
                <a:lumMod val="20000"/>
                <a:lumOff val="8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'Projekty z danego zakresu mocy'!$J$10:$M$10</c:f>
              <c:strCach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2024*</c:v>
                </c:pt>
              </c:strCache>
            </c:strRef>
          </c:cat>
          <c:val>
            <c:numRef>
              <c:f>'Projekty z danego zakresu mocy'!$J$11:$M$11</c:f>
              <c:numCache>
                <c:formatCode>_-* #\ ##0\ _z_ł_-;\-* #\ ##0\ _z_ł_-;_-* "-"??\ _z_ł_-;_-@_-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29-4408-A709-6915FB349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095808"/>
        <c:axId val="159118080"/>
      </c:barChart>
      <c:catAx>
        <c:axId val="159095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9BBB59">
                <a:lumMod val="50000"/>
              </a:srgbClr>
            </a:solidFill>
          </a:ln>
        </c:spPr>
        <c:crossAx val="159118080"/>
        <c:crosses val="autoZero"/>
        <c:auto val="1"/>
        <c:lblAlgn val="ctr"/>
        <c:lblOffset val="100"/>
        <c:noMultiLvlLbl val="0"/>
      </c:catAx>
      <c:valAx>
        <c:axId val="15911808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19050">
            <a:solidFill>
              <a:srgbClr val="9BBB59">
                <a:lumMod val="50000"/>
              </a:srgbClr>
            </a:solidFill>
          </a:ln>
        </c:spPr>
        <c:crossAx val="1590958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2415277510323221"/>
          <c:y val="0.8773104817640297"/>
          <c:w val="0.78482455982249655"/>
          <c:h val="0.1226895182359703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>
                <a:solidFill>
                  <a:schemeClr val="tx1">
                    <a:lumMod val="65000"/>
                    <a:lumOff val="35000"/>
                  </a:schemeClr>
                </a:solidFill>
              </a:rPr>
              <a:t>Moc projektów, które są na danym etapie zaawansowania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60502299315431085"/>
        </c:manualLayout>
      </c:layout>
      <c:barChart>
        <c:barDir val="col"/>
        <c:grouping val="clustered"/>
        <c:varyColors val="0"/>
        <c:ser>
          <c:idx val="1"/>
          <c:order val="0"/>
          <c:tx>
            <c:v>Wydane warunki przyłączenia wg Operatorów</c:v>
          </c:tx>
          <c:spPr>
            <a:solidFill>
              <a:srgbClr val="4F81BD">
                <a:lumMod val="75000"/>
              </a:srgbClr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'Projekty z danego zakresu mocy'!$J$10:$M$10</c:f>
              <c:strCach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2024*</c:v>
                </c:pt>
              </c:strCache>
            </c:strRef>
          </c:cat>
          <c:val>
            <c:numRef>
              <c:f>'Projekty z danego zakresu mocy'!$J$16:$M$16</c:f>
              <c:numCache>
                <c:formatCode>_-* #\ ##0.00\ _z_ł_-;\-* #\ ##0.00\ _z_ł_-;_-* "-"??\ _z_ł_-;_-@_-</c:formatCode>
                <c:ptCount val="4"/>
                <c:pt idx="0">
                  <c:v>0</c:v>
                </c:pt>
                <c:pt idx="1">
                  <c:v>5.2</c:v>
                </c:pt>
                <c:pt idx="2">
                  <c:v>54.9</c:v>
                </c:pt>
                <c:pt idx="3">
                  <c:v>96.47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38-4A67-B96C-119E0F856949}"/>
            </c:ext>
          </c:extLst>
        </c:ser>
        <c:ser>
          <c:idx val="0"/>
          <c:order val="1"/>
          <c:tx>
            <c:v>Zawarte umowy o przyłączenie wg Operatorów</c:v>
          </c:tx>
          <c:spPr>
            <a:solidFill>
              <a:srgbClr val="4F81BD">
                <a:lumMod val="60000"/>
                <a:lumOff val="40000"/>
              </a:srgbClr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'Projekty z danego zakresu mocy'!$J$10:$M$10</c:f>
              <c:strCach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2024*</c:v>
                </c:pt>
              </c:strCache>
            </c:strRef>
          </c:cat>
          <c:val>
            <c:numRef>
              <c:f>'Projekty z danego zakresu mocy'!$J$14:$M$14</c:f>
              <c:numCache>
                <c:formatCode>_-* #\ ##0.00\ _z_ł_-;\-* #\ ##0.00\ _z_ł_-;_-* "-"??\ _z_ł_-;_-@_-</c:formatCode>
                <c:ptCount val="4"/>
                <c:pt idx="0">
                  <c:v>0</c:v>
                </c:pt>
                <c:pt idx="1">
                  <c:v>0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38-4A67-B96C-119E0F856949}"/>
            </c:ext>
          </c:extLst>
        </c:ser>
        <c:ser>
          <c:idx val="2"/>
          <c:order val="2"/>
          <c:tx>
            <c:v>Wydane pozowlenia budowlane zidentyfikowane przez IEO</c:v>
          </c:tx>
          <c:spPr>
            <a:solidFill>
              <a:srgbClr val="4F81BD">
                <a:lumMod val="40000"/>
                <a:lumOff val="60000"/>
              </a:srgbClr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'Projekty z danego zakresu mocy'!$J$10:$M$10</c:f>
              <c:strCach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2024*</c:v>
                </c:pt>
              </c:strCache>
            </c:strRef>
          </c:cat>
          <c:val>
            <c:numRef>
              <c:f>'Projekty z danego zakresu mocy'!$J$12:$M$12</c:f>
              <c:numCache>
                <c:formatCode>_-* #\ ##0.00\ _z_ł_-;\-* #\ ##0.00\ _z_ł_-;_-* "-"??\ _z_ł_-;_-@_-</c:formatCode>
                <c:ptCount val="4"/>
                <c:pt idx="0">
                  <c:v>0</c:v>
                </c:pt>
                <c:pt idx="1">
                  <c:v>0</c:v>
                </c:pt>
                <c:pt idx="2">
                  <c:v>24</c:v>
                </c:pt>
                <c:pt idx="3">
                  <c:v>8.52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38-4A67-B96C-119E0F85694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57452544"/>
        <c:axId val="157470720"/>
      </c:barChart>
      <c:catAx>
        <c:axId val="157452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57470720"/>
        <c:crosses val="autoZero"/>
        <c:auto val="1"/>
        <c:lblAlgn val="ctr"/>
        <c:lblOffset val="100"/>
        <c:noMultiLvlLbl val="0"/>
      </c:catAx>
      <c:valAx>
        <c:axId val="15747072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574525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9456125888686344E-2"/>
          <c:y val="0.87496449920591823"/>
          <c:w val="0.88334578236005168"/>
          <c:h val="0.12503550079408177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/>
              <a:t>Stan zaawansowania projektów: 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4F81BD">
                  <a:lumMod val="75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1-5709-4D96-92EC-7FDCC5C5B4CC}"/>
              </c:ext>
            </c:extLst>
          </c:dPt>
          <c:dPt>
            <c:idx val="1"/>
            <c:invertIfNegative val="0"/>
            <c:bubble3D val="0"/>
            <c:spPr>
              <a:solidFill>
                <a:srgbClr val="4F81BD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3-5709-4D96-92EC-7FDCC5C5B4CC}"/>
              </c:ext>
            </c:extLst>
          </c:dPt>
          <c:dPt>
            <c:idx val="2"/>
            <c:invertIfNegative val="0"/>
            <c:bubble3D val="0"/>
            <c:spPr>
              <a:solidFill>
                <a:srgbClr val="F79646">
                  <a:lumMod val="40000"/>
                  <a:lumOff val="6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5-5709-4D96-92EC-7FDCC5C5B4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'Projekty z danego zakresu mocy'!$C$120:$E$120</c:f>
              <c:strCache>
                <c:ptCount val="3"/>
                <c:pt idx="0">
                  <c:v>warunki przyłączenia wg Operatorów</c:v>
                </c:pt>
                <c:pt idx="1">
                  <c:v>umowę przyłączeniową wg Operatorów</c:v>
                </c:pt>
                <c:pt idx="2">
                  <c:v>pozwolenie budowlane zidentyfikowane przez IEO</c:v>
                </c:pt>
              </c:strCache>
            </c:strRef>
          </c:cat>
          <c:val>
            <c:numRef>
              <c:f>'Projekty z danego zakresu mocy'!$C$123:$E$123</c:f>
              <c:numCache>
                <c:formatCode>0%</c:formatCode>
                <c:ptCount val="3"/>
                <c:pt idx="0">
                  <c:v>1</c:v>
                </c:pt>
                <c:pt idx="1">
                  <c:v>0.4</c:v>
                </c:pt>
                <c:pt idx="2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709-4D96-92EC-7FDCC5C5B4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9169920"/>
        <c:axId val="159171712"/>
      </c:barChart>
      <c:catAx>
        <c:axId val="1591699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25400">
            <a:solidFill>
              <a:srgbClr val="18468B"/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pl-PL"/>
          </a:p>
        </c:txPr>
        <c:crossAx val="159171712"/>
        <c:crosses val="autoZero"/>
        <c:auto val="1"/>
        <c:lblAlgn val="ctr"/>
        <c:lblOffset val="100"/>
        <c:noMultiLvlLbl val="0"/>
      </c:catAx>
      <c:valAx>
        <c:axId val="159171712"/>
        <c:scaling>
          <c:orientation val="minMax"/>
          <c:max val="1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0%" sourceLinked="1"/>
        <c:majorTickMark val="out"/>
        <c:minorTickMark val="none"/>
        <c:tickLblPos val="nextTo"/>
        <c:spPr>
          <a:ln w="25400">
            <a:solidFill>
              <a:srgbClr val="9BBB59">
                <a:lumMod val="50000"/>
              </a:srgbClr>
            </a:solidFill>
          </a:ln>
        </c:spPr>
        <c:crossAx val="159169920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pl-PL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en-US"/>
              <a:t>Wydane pozwolenia budowlane</a:t>
            </a:r>
          </a:p>
        </c:rich>
      </c:tx>
      <c:layout>
        <c:manualLayout>
          <c:xMode val="edge"/>
          <c:yMode val="edge"/>
          <c:x val="0.4237775990650024"/>
          <c:y val="3.984528733785791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6098046518618885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'Projekty z danego zakresu mocy'!$H$58</c:f>
              <c:strCache>
                <c:ptCount val="1"/>
              </c:strCache>
            </c:strRef>
          </c:tx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('Projekty z danego zakresu mocy'!$F$62:$Q$62,'Projekty z danego zakresu mocy'!$F$68:$Q$68,'Projekty z danego zakresu mocy'!$F$74:$I$74)</c:f>
              <c:strCache>
                <c:ptCount val="28"/>
                <c:pt idx="0">
                  <c:v>styczeń 2022</c:v>
                </c:pt>
                <c:pt idx="1">
                  <c:v>luty 2022</c:v>
                </c:pt>
                <c:pt idx="2">
                  <c:v>marzec 2022</c:v>
                </c:pt>
                <c:pt idx="3">
                  <c:v>kwiecień 2022</c:v>
                </c:pt>
                <c:pt idx="4">
                  <c:v>maj 2022</c:v>
                </c:pt>
                <c:pt idx="5">
                  <c:v>czerwiec 2022</c:v>
                </c:pt>
                <c:pt idx="6">
                  <c:v>lipiec 2022</c:v>
                </c:pt>
                <c:pt idx="7">
                  <c:v>sierpień 2022</c:v>
                </c:pt>
                <c:pt idx="8">
                  <c:v>wrzesień 2022</c:v>
                </c:pt>
                <c:pt idx="9">
                  <c:v>październik 2022</c:v>
                </c:pt>
                <c:pt idx="10">
                  <c:v>listopad 2022</c:v>
                </c:pt>
                <c:pt idx="11">
                  <c:v>grudzień 2022</c:v>
                </c:pt>
                <c:pt idx="12">
                  <c:v>styczeń 2023</c:v>
                </c:pt>
                <c:pt idx="13">
                  <c:v>luty 2023</c:v>
                </c:pt>
                <c:pt idx="14">
                  <c:v>marzec 2023</c:v>
                </c:pt>
                <c:pt idx="15">
                  <c:v>kwiecień 2023</c:v>
                </c:pt>
                <c:pt idx="16">
                  <c:v>maj 2023</c:v>
                </c:pt>
                <c:pt idx="17">
                  <c:v>czerwiec 2023</c:v>
                </c:pt>
                <c:pt idx="18">
                  <c:v>lipiec 2023</c:v>
                </c:pt>
                <c:pt idx="19">
                  <c:v>sierpień 2023</c:v>
                </c:pt>
                <c:pt idx="20">
                  <c:v>wrzesień 2023</c:v>
                </c:pt>
                <c:pt idx="21">
                  <c:v>październik 2023</c:v>
                </c:pt>
                <c:pt idx="22">
                  <c:v>listopad 2023</c:v>
                </c:pt>
                <c:pt idx="23">
                  <c:v>grudzień 2023</c:v>
                </c:pt>
                <c:pt idx="24">
                  <c:v>styczeń 2024</c:v>
                </c:pt>
                <c:pt idx="25">
                  <c:v>luty 2024</c:v>
                </c:pt>
                <c:pt idx="26">
                  <c:v>marzec 2024</c:v>
                </c:pt>
                <c:pt idx="27">
                  <c:v>kwiecień 2024</c:v>
                </c:pt>
              </c:strCache>
            </c:strRef>
          </c:cat>
          <c:val>
            <c:numRef>
              <c:f>('Projekty z danego zakresu mocy'!$F$64:$Q$64,'Projekty z danego zakresu mocy'!$F$70:$Q$70,'Projekty z danego zakresu mocy'!$F$76:$I$76)</c:f>
              <c:numCache>
                <c:formatCode>0.00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24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3.32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F7-48C6-88CA-454FC5A4BD9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60765056"/>
        <c:axId val="160817152"/>
      </c:barChart>
      <c:catAx>
        <c:axId val="160765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txPr>
          <a:bodyPr/>
          <a:lstStyle/>
          <a:p>
            <a:pPr>
              <a:defRPr sz="1100"/>
            </a:pPr>
            <a:endParaRPr lang="pl-PL"/>
          </a:p>
        </c:txPr>
        <c:crossAx val="160817152"/>
        <c:crosses val="autoZero"/>
        <c:auto val="1"/>
        <c:lblAlgn val="ctr"/>
        <c:lblOffset val="100"/>
        <c:noMultiLvlLbl val="0"/>
      </c:catAx>
      <c:valAx>
        <c:axId val="1608171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pl-PL"/>
                  <a:t>MW</a:t>
                </a:r>
              </a:p>
            </c:rich>
          </c:tx>
          <c:layout>
            <c:manualLayout>
              <c:xMode val="edge"/>
              <c:yMode val="edge"/>
              <c:x val="4.8145488843515027E-3"/>
              <c:y val="6.1315332864064688E-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607650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pl-PL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rPr>
              <a:t>Moc projektów, które uzyskały pozwolenia budowlane w poszczególnych latach [MW]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 sz="1400" b="1" i="0" u="none" strike="noStrike" kern="1200" baseline="0">
              <a:solidFill>
                <a:sysClr val="windowText" lastClr="000000">
                  <a:lumMod val="65000"/>
                  <a:lumOff val="35000"/>
                </a:sysClr>
              </a:solidFill>
              <a:effectLst/>
              <a:latin typeface="+mn-lt"/>
              <a:ea typeface="+mn-ea"/>
              <a:cs typeface="+mn-cs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6294515700482735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'Zestawienie ogólnokrajowe'!$H$9</c:f>
              <c:strCache>
                <c:ptCount val="1"/>
                <c:pt idx="0">
                  <c:v>Wydane pozwolenia budowlane zidentyfikowane przez IEO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'Zestawienie ogólnokrajowe'!$J$8:$M$8</c:f>
              <c:strCach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2024*</c:v>
                </c:pt>
              </c:strCache>
            </c:strRef>
          </c:cat>
          <c:val>
            <c:numRef>
              <c:f>'Zestawienie ogólnokrajowe'!$J$10:$M$10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24</c:v>
                </c:pt>
                <c:pt idx="3">
                  <c:v>8.52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A5-4E27-BC10-52BBA7FDB4D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57057792"/>
        <c:axId val="157058944"/>
      </c:barChart>
      <c:catAx>
        <c:axId val="157057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57058944"/>
        <c:crosses val="autoZero"/>
        <c:auto val="1"/>
        <c:lblAlgn val="ctr"/>
        <c:lblOffset val="100"/>
        <c:noMultiLvlLbl val="0"/>
      </c:catAx>
      <c:valAx>
        <c:axId val="15705894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pl-PL"/>
                  <a:t>MW</a:t>
                </a:r>
              </a:p>
            </c:rich>
          </c:tx>
          <c:layout>
            <c:manualLayout>
              <c:xMode val="edge"/>
              <c:yMode val="edge"/>
              <c:x val="4.9384233053139381E-3"/>
              <c:y val="5.0113806259804661E-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57057792"/>
        <c:crosses val="autoZero"/>
        <c:crossBetween val="between"/>
      </c:valAx>
      <c:spPr>
        <a:ln>
          <a:noFill/>
        </a:ln>
      </c:spPr>
    </c:plotArea>
    <c:legend>
      <c:legendPos val="b"/>
      <c:overlay val="0"/>
    </c:legend>
    <c:plotVisOnly val="0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 sz="1400" b="1" i="0" baseline="0">
                <a:effectLst/>
              </a:rPr>
              <a:t>Liczba wydanych pozwoleń budownalnych w poszczególnych latach (dotyczy projketów niewybudowanych) </a:t>
            </a:r>
            <a:endParaRPr lang="pl-PL" sz="11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6551448102977576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'Zestawienie ogólnokrajowe'!$H$9</c:f>
              <c:strCache>
                <c:ptCount val="1"/>
                <c:pt idx="0">
                  <c:v>Wydane pozwolenia budowlane zidentyfikowane przez IEO</c:v>
                </c:pt>
              </c:strCache>
            </c:strRef>
          </c:tx>
          <c:spPr>
            <a:solidFill>
              <a:srgbClr val="F79646">
                <a:lumMod val="40000"/>
                <a:lumOff val="6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'Zestawienie ogólnokrajowe'!$J$8:$M$8</c:f>
              <c:strCach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2024*</c:v>
                </c:pt>
              </c:strCache>
            </c:strRef>
          </c:cat>
          <c:val>
            <c:numRef>
              <c:f>'Zestawienie ogólnokrajowe'!$J$9:$M$9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25-4055-B88D-EC1CD6B7CE6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57206016"/>
        <c:axId val="157208960"/>
      </c:barChart>
      <c:catAx>
        <c:axId val="157206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9BBB59">
                <a:lumMod val="50000"/>
              </a:srgbClr>
            </a:solidFill>
          </a:ln>
        </c:spPr>
        <c:crossAx val="157208960"/>
        <c:crosses val="autoZero"/>
        <c:auto val="1"/>
        <c:lblAlgn val="ctr"/>
        <c:lblOffset val="100"/>
        <c:noMultiLvlLbl val="0"/>
      </c:catAx>
      <c:valAx>
        <c:axId val="15720896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19050">
            <a:solidFill>
              <a:srgbClr val="9BBB59">
                <a:lumMod val="50000"/>
              </a:srgbClr>
            </a:solidFill>
          </a:ln>
        </c:spPr>
        <c:crossAx val="157206016"/>
        <c:crosses val="autoZero"/>
        <c:crossBetween val="between"/>
      </c:valAx>
      <c:spPr>
        <a:ln>
          <a:noFill/>
        </a:ln>
      </c:spPr>
    </c:plotArea>
    <c:legend>
      <c:legendPos val="b"/>
      <c:overlay val="0"/>
    </c:legend>
    <c:plotVisOnly val="0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/>
              <a:t>Liczba</a:t>
            </a:r>
            <a:r>
              <a:rPr lang="pl-PL" baseline="0"/>
              <a:t> projektów, które są na danym etapie zaawansowania</a:t>
            </a:r>
            <a:endParaRPr lang="pl-PL"/>
          </a:p>
        </c:rich>
      </c:tx>
      <c:layout>
        <c:manualLayout>
          <c:xMode val="edge"/>
          <c:yMode val="edge"/>
          <c:x val="0.20174528056850136"/>
          <c:y val="1.95992392820196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6304415138511961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'Zestawienie ogólnokrajowe'!$H$13</c:f>
              <c:strCache>
                <c:ptCount val="1"/>
                <c:pt idx="0">
                  <c:v>Wydane warunki przyłączenia wg Operatorów</c:v>
                </c:pt>
              </c:strCache>
            </c:strRef>
          </c:tx>
          <c:spPr>
            <a:solidFill>
              <a:srgbClr val="F79646">
                <a:lumMod val="5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'Zestawienie ogólnokrajowe'!$J$8:$M$8</c:f>
              <c:strCach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2024*</c:v>
                </c:pt>
              </c:strCache>
            </c:strRef>
          </c:cat>
          <c:val>
            <c:numRef>
              <c:f>'Zestawienie ogólnokrajowe'!$J$13:$M$13</c:f>
              <c:numCache>
                <c:formatCode>0</c:formatCode>
                <c:ptCount val="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22-408F-8A2B-A9D89425F86A}"/>
            </c:ext>
          </c:extLst>
        </c:ser>
        <c:ser>
          <c:idx val="0"/>
          <c:order val="1"/>
          <c:tx>
            <c:strRef>
              <c:f>'Zestawienie ogólnokrajowe'!$H$11</c:f>
              <c:strCache>
                <c:ptCount val="1"/>
                <c:pt idx="0">
                  <c:v>Zawarte umowy o przyłączenie wg Operatorów</c:v>
                </c:pt>
              </c:strCache>
            </c:strRef>
          </c:tx>
          <c:spPr>
            <a:solidFill>
              <a:srgbClr val="F79646">
                <a:lumMod val="60000"/>
                <a:lumOff val="4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'Zestawienie ogólnokrajowe'!$J$8:$M$8</c:f>
              <c:strCach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2024*</c:v>
                </c:pt>
              </c:strCache>
            </c:strRef>
          </c:cat>
          <c:val>
            <c:numRef>
              <c:f>'Zestawienie ogólnokrajowe'!$J$11:$M$11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22-408F-8A2B-A9D89425F86A}"/>
            </c:ext>
          </c:extLst>
        </c:ser>
        <c:ser>
          <c:idx val="2"/>
          <c:order val="2"/>
          <c:tx>
            <c:strRef>
              <c:f>'Zestawienie ogólnokrajowe'!$H$9</c:f>
              <c:strCache>
                <c:ptCount val="1"/>
                <c:pt idx="0">
                  <c:v>Wydane pozwolenia budowlane zidentyfikowane przez IEO</c:v>
                </c:pt>
              </c:strCache>
            </c:strRef>
          </c:tx>
          <c:spPr>
            <a:solidFill>
              <a:srgbClr val="F79646">
                <a:lumMod val="20000"/>
                <a:lumOff val="8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'Zestawienie ogólnokrajowe'!$J$8:$M$8</c:f>
              <c:strCach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2024*</c:v>
                </c:pt>
              </c:strCache>
            </c:strRef>
          </c:cat>
          <c:val>
            <c:numRef>
              <c:f>'Zestawienie ogólnokrajowe'!$J$9:$M$9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22-408F-8A2B-A9D89425F86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61190272"/>
        <c:axId val="161191808"/>
      </c:barChart>
      <c:catAx>
        <c:axId val="161190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9BBB59">
                <a:lumMod val="50000"/>
              </a:srgbClr>
            </a:solidFill>
          </a:ln>
        </c:spPr>
        <c:crossAx val="161191808"/>
        <c:crosses val="autoZero"/>
        <c:auto val="1"/>
        <c:lblAlgn val="ctr"/>
        <c:lblOffset val="100"/>
        <c:noMultiLvlLbl val="0"/>
      </c:catAx>
      <c:valAx>
        <c:axId val="16119180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19050">
            <a:solidFill>
              <a:srgbClr val="9BBB59">
                <a:lumMod val="50000"/>
              </a:srgbClr>
            </a:solidFill>
          </a:ln>
        </c:spPr>
        <c:crossAx val="1611902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1_5">
  <dgm:title val=""/>
  <dgm:desc val=""/>
  <dgm:catLst>
    <dgm:cat type="accent1" pri="11500"/>
  </dgm:catLst>
  <dgm:styleLbl name="node0">
    <dgm:fillClrLst meth="cycle">
      <a:schemeClr val="accent1">
        <a:alpha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node1">
    <dgm:fillClrLst>
      <a:schemeClr val="accent1">
        <a:alpha val="90000"/>
      </a:schemeClr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alignNode1">
    <dgm:fillClrLst>
      <a:schemeClr val="accent1">
        <a:alpha val="90000"/>
      </a:schemeClr>
      <a:schemeClr val="accent1">
        <a:alpha val="50000"/>
      </a:schemeClr>
    </dgm:fillClrLst>
    <dgm:linClrLst>
      <a:schemeClr val="accent1">
        <a:alpha val="90000"/>
      </a:schemeClr>
      <a:schemeClr val="accent1">
        <a:alpha val="50000"/>
      </a:schemeClr>
    </dgm:linClrLst>
    <dgm:effectClrLst/>
    <dgm:txLinClrLst/>
    <dgm:txFillClrLst/>
    <dgm:txEffectClrLst/>
  </dgm:styleLbl>
  <dgm:styleLbl name="lnNode1">
    <dgm:fillClrLst>
      <a:schemeClr val="accent1">
        <a:shade val="90000"/>
      </a:schemeClr>
      <a:schemeClr val="accent1">
        <a:alpha val="50000"/>
        <a:tint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vennNode1">
    <dgm:fillClrLst>
      <a:schemeClr val="accent1">
        <a:shade val="80000"/>
        <a:alpha val="50000"/>
      </a:schemeClr>
      <a:schemeClr val="accent1">
        <a:alpha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1">
        <a:alpha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1">
        <a:alpha val="30000"/>
      </a:schemeClr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>
      <a:schemeClr val="accent1">
        <a:tint val="50000"/>
        <a:alpha val="90000"/>
      </a:schemeClr>
      <a:schemeClr val="accent1">
        <a:tint val="20000"/>
        <a:alpha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1">
        <a:tint val="50000"/>
      </a:schemeClr>
      <a:schemeClr val="accent1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1">
        <a:tint val="50000"/>
      </a:schemeClr>
      <a:schemeClr val="accent1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>
      <a:schemeClr val="accent1">
        <a:shade val="90000"/>
      </a:schemeClr>
      <a:schemeClr val="accent1">
        <a:tint val="50000"/>
      </a:schemeClr>
    </dgm:fillClrLst>
    <dgm:linClrLst>
      <a:schemeClr val="accent1">
        <a:shade val="90000"/>
      </a:schemeClr>
      <a:schemeClr val="accent1">
        <a:tint val="50000"/>
      </a:schemeClr>
    </dgm:linClrLst>
    <dgm:effectClrLst/>
    <dgm:txLinClrLst/>
    <dgm:txFillClrLst/>
    <dgm:txEffectClrLst/>
  </dgm:styleLbl>
  <dgm:styleLbl name="fgSibTrans2D1">
    <dgm:fillClrLst>
      <a:schemeClr val="accent1">
        <a:shade val="90000"/>
      </a:schemeClr>
      <a:schemeClr val="accent1">
        <a:tint val="50000"/>
      </a:schemeClr>
    </dgm:fillClrLst>
    <dgm:linClrLst>
      <a:schemeClr val="accent1">
        <a:shade val="90000"/>
      </a:schemeClr>
      <a:schemeClr val="accent1">
        <a:tint val="50000"/>
      </a:schemeClr>
    </dgm:linClrLst>
    <dgm:effectClrLst/>
    <dgm:txLinClrLst/>
    <dgm:txFillClrLst/>
    <dgm:txEffectClrLst/>
  </dgm:styleLbl>
  <dgm:styleLbl name="bgSibTrans2D1">
    <dgm:fillClrLst>
      <a:schemeClr val="accent1">
        <a:shade val="90000"/>
      </a:schemeClr>
      <a:schemeClr val="accent1">
        <a:tint val="50000"/>
      </a:schemeClr>
    </dgm:fillClrLst>
    <dgm:linClrLst>
      <a:schemeClr val="accent1">
        <a:shade val="90000"/>
      </a:schemeClr>
      <a:schemeClr val="accent1">
        <a:tint val="50000"/>
      </a:schemeClr>
    </dgm:linClrLst>
    <dgm:effectClrLst/>
    <dgm:txLinClrLst/>
    <dgm:txFillClrLst/>
    <dgm:txEffectClrLst/>
  </dgm:styleLbl>
  <dgm:styleLbl name="sibTrans1D1">
    <dgm:fillClrLst>
      <a:schemeClr val="accent1">
        <a:shade val="90000"/>
      </a:schemeClr>
      <a:schemeClr val="accent1">
        <a:tint val="50000"/>
      </a:schemeClr>
    </dgm:fillClrLst>
    <dgm:linClrLst>
      <a:schemeClr val="accent1">
        <a:shade val="90000"/>
      </a:schemeClr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>
        <a:alpha val="90000"/>
      </a:schemeClr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>
        <a:alpha val="90000"/>
      </a:schemeClr>
    </dgm:fillClrLst>
    <dgm:linClrLst meth="repeat">
      <a:schemeClr val="lt1"/>
    </dgm:linClrLst>
    <dgm:effectClrLst/>
    <dgm:txLinClrLst/>
    <dgm:txFillClrLst/>
    <dgm:txEffectClrLst/>
  </dgm:styleLbl>
  <dgm:styleLbl name="asst2">
    <dgm:fillClrLst>
      <a:schemeClr val="accent1">
        <a:alpha val="90000"/>
      </a:schemeClr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1">
        <a:alpha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shade val="80000"/>
      </a:schemeClr>
    </dgm:fillClrLst>
    <dgm:linClrLst meth="repeat">
      <a:schemeClr val="accent1">
        <a:shade val="80000"/>
      </a:schemeClr>
    </dgm:linClrLst>
    <dgm:effectClrLst/>
    <dgm:txLinClrLst/>
    <dgm:txFillClrLst/>
    <dgm:txEffectClrLst/>
  </dgm:styleLbl>
  <dgm:styleLbl name="parChTrans2D2">
    <dgm:fillClrLst meth="repeat">
      <a:schemeClr val="accent1">
        <a:tint val="90000"/>
      </a:schemeClr>
    </dgm:fillClrLst>
    <dgm:linClrLst meth="repeat">
      <a:schemeClr val="accent1">
        <a:tint val="90000"/>
      </a:schemeClr>
    </dgm:linClrLst>
    <dgm:effectClrLst/>
    <dgm:txLinClrLst/>
    <dgm:txFillClrLst/>
    <dgm:txEffectClrLst/>
  </dgm:styleLbl>
  <dgm:styleLbl name="parChTrans2D3">
    <dgm:fillClrLst meth="repeat">
      <a:schemeClr val="accent1">
        <a:tint val="70000"/>
      </a:schemeClr>
    </dgm:fillClrLst>
    <dgm:linClrLst meth="repeat">
      <a:schemeClr val="accent1">
        <a:tint val="70000"/>
      </a:schemeClr>
    </dgm:linClrLst>
    <dgm:effectClrLst/>
    <dgm:txLinClrLst/>
    <dgm:txFillClrLst/>
    <dgm:txEffectClrLst/>
  </dgm:styleLbl>
  <dgm:styleLbl name="parChTrans2D4">
    <dgm:fillClrLst meth="repeat">
      <a:schemeClr val="accent1">
        <a:tint val="50000"/>
      </a:schemeClr>
    </dgm:fillClrLst>
    <dgm:linClrLst meth="repeat">
      <a:schemeClr val="accent1">
        <a:tint val="50000"/>
      </a:schemeClr>
    </dgm:linClrLst>
    <dgm:effectClrLst/>
    <dgm:txLinClrLst/>
    <dgm:txFillClrLst meth="repeat">
      <a:schemeClr val="dk1"/>
    </dgm:txFillClrLst>
    <dgm:txEffectClrLst/>
  </dgm:styleLbl>
  <dgm:styleLbl name="parChTrans1D1">
    <dgm:fillClrLst meth="repeat">
      <a:schemeClr val="accent1">
        <a:shade val="80000"/>
      </a:schemeClr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>
        <a:tint val="90000"/>
      </a:schemeClr>
    </dgm:fillClrLst>
    <dgm:linClrLst meth="repeat">
      <a:schemeClr val="accent1">
        <a:tint val="9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>
        <a:tint val="70000"/>
      </a:schemeClr>
    </dgm:fillClrLst>
    <dgm:linClrLst meth="repeat">
      <a:schemeClr val="accent1">
        <a:tint val="7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>
        <a:tint val="50000"/>
      </a:schemeClr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>
      <a:schemeClr val="accent1">
        <a:alpha val="90000"/>
      </a:schemeClr>
      <a:schemeClr val="accent1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>
      <a:schemeClr val="accent1">
        <a:alpha val="90000"/>
      </a:schemeClr>
      <a:schemeClr val="accent1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>
      <a:schemeClr val="accent1">
        <a:alpha val="90000"/>
      </a:schemeClr>
      <a:schemeClr val="accent1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>
      <a:schemeClr val="accent1">
        <a:alpha val="90000"/>
      </a:schemeClr>
      <a:schemeClr val="accent1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>
      <a:schemeClr val="accent1">
        <a:alpha val="90000"/>
      </a:schemeClr>
      <a:schemeClr val="accent1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>
      <a:schemeClr val="accent1">
        <a:alpha val="90000"/>
      </a:schemeClr>
      <a:schemeClr val="accent1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>
      <a:schemeClr val="accent1">
        <a:alpha val="90000"/>
        <a:tint val="40000"/>
      </a:schemeClr>
      <a:schemeClr val="accent1">
        <a:alpha val="5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>
        <a:tint val="90000"/>
      </a:schemeClr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>
        <a:tint val="50000"/>
      </a:schemeClr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BB628022-1040-4C6A-884C-D79D3AFB5002}" type="doc">
      <dgm:prSet loTypeId="urn:microsoft.com/office/officeart/2005/8/layout/hierarchy1" loCatId="hierarchy" qsTypeId="urn:microsoft.com/office/officeart/2005/8/quickstyle/simple3" qsCatId="simple" csTypeId="urn:microsoft.com/office/officeart/2005/8/colors/accent1_5" csCatId="accent1" phldr="1"/>
      <dgm:spPr/>
      <dgm:t>
        <a:bodyPr/>
        <a:lstStyle/>
        <a:p>
          <a:endParaRPr lang="pl-PL"/>
        </a:p>
      </dgm:t>
    </dgm:pt>
    <dgm:pt modelId="{4640858F-0A94-4BCA-949A-D552B575DEE5}">
      <dgm:prSet phldrT="[Tekst]" custT="1"/>
      <dgm:spPr/>
      <dgm:t>
        <a:bodyPr/>
        <a:lstStyle/>
        <a:p>
          <a:r>
            <a:rPr lang="pl-PL" sz="1400" b="1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Baza Projektów Wiatrowych w Polsce zawiera:</a:t>
          </a:r>
        </a:p>
      </dgm:t>
    </dgm:pt>
    <dgm:pt modelId="{5EE1FEBE-0FE5-4D5D-9BD4-52C7A19DBC7D}" type="sibTrans" cxnId="{5010B98E-DCF1-423A-85C4-A444F114E897}">
      <dgm:prSet/>
      <dgm:spPr/>
      <dgm:t>
        <a:bodyPr/>
        <a:lstStyle/>
        <a:p>
          <a:endParaRPr lang="pl-PL" sz="2000">
            <a:latin typeface="Calibri Light" panose="020F030202020403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dgm:t>
    </dgm:pt>
    <dgm:pt modelId="{CB6740B0-24FC-47BA-A84B-4C0A5BD093CD}" type="parTrans" cxnId="{5010B98E-DCF1-423A-85C4-A444F114E897}">
      <dgm:prSet/>
      <dgm:spPr/>
      <dgm:t>
        <a:bodyPr/>
        <a:lstStyle/>
        <a:p>
          <a:endParaRPr lang="pl-PL" sz="2000">
            <a:latin typeface="Calibri Light" panose="020F030202020403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dgm:t>
    </dgm:pt>
    <dgm:pt modelId="{C716F901-7BFD-42EF-83A2-98C6390DE10C}">
      <dgm:prSet/>
      <dgm:spPr/>
      <dgm:t>
        <a:bodyPr/>
        <a:lstStyle/>
        <a:p>
          <a:r>
            <a:rPr lang="pl-PL" b="0" i="0" u="none"/>
            <a:t>8</a:t>
          </a:r>
          <a:r>
            <a:rPr lang="en-GB" b="0" i="0" u="none"/>
            <a:t> </a:t>
          </a:r>
          <a:r>
            <a:rPr lang="pl-PL"/>
            <a:t>projektów z wydanym pozwoleniem budowlanym </a:t>
          </a:r>
          <a:r>
            <a:rPr lang="pl-PL" b="1"/>
            <a:t>o łącznej mocy 1 238</a:t>
          </a:r>
          <a:r>
            <a:rPr lang="pl-PL" b="1" i="0" u="none"/>
            <a:t> </a:t>
          </a:r>
          <a:r>
            <a:rPr lang="pl-PL" b="1"/>
            <a:t>MW</a:t>
          </a:r>
        </a:p>
      </dgm:t>
    </dgm:pt>
    <dgm:pt modelId="{FBE908B4-DFE5-45C2-A077-1798459F301E}" type="parTrans" cxnId="{1AF4EB92-8166-4EF9-A9DC-3565DF1B5C34}">
      <dgm:prSet/>
      <dgm:spPr/>
      <dgm:t>
        <a:bodyPr/>
        <a:lstStyle/>
        <a:p>
          <a:endParaRPr lang="pl-PL"/>
        </a:p>
      </dgm:t>
    </dgm:pt>
    <dgm:pt modelId="{6E3678D9-5D43-403E-B0A8-0ADA0160C435}" type="sibTrans" cxnId="{1AF4EB92-8166-4EF9-A9DC-3565DF1B5C34}">
      <dgm:prSet/>
      <dgm:spPr/>
      <dgm:t>
        <a:bodyPr/>
        <a:lstStyle/>
        <a:p>
          <a:endParaRPr lang="pl-PL"/>
        </a:p>
      </dgm:t>
    </dgm:pt>
    <dgm:pt modelId="{9807BC87-D431-474C-A20D-22A29575865E}">
      <dgm:prSet/>
      <dgm:spPr/>
      <dgm:t>
        <a:bodyPr/>
        <a:lstStyle/>
        <a:p>
          <a:r>
            <a:rPr lang="pl-PL"/>
            <a:t>101 projektów z wydanymi warunkami przyłączenia </a:t>
          </a:r>
          <a:r>
            <a:rPr lang="pl-PL" b="1"/>
            <a:t>o łącznej mocy 2 677</a:t>
          </a:r>
          <a:r>
            <a:rPr lang="pl-PL" b="1" i="0" u="none"/>
            <a:t> </a:t>
          </a:r>
          <a:r>
            <a:rPr lang="pl-PL" b="1"/>
            <a:t>MW</a:t>
          </a:r>
        </a:p>
      </dgm:t>
    </dgm:pt>
    <dgm:pt modelId="{90035903-D763-48EE-8684-C66A372E6E19}" type="parTrans" cxnId="{E7B7EFD3-A2AE-4850-B5E5-67A24D728743}">
      <dgm:prSet/>
      <dgm:spPr/>
      <dgm:t>
        <a:bodyPr/>
        <a:lstStyle/>
        <a:p>
          <a:endParaRPr lang="pl-PL"/>
        </a:p>
      </dgm:t>
    </dgm:pt>
    <dgm:pt modelId="{D4ED16FE-4A49-4ABC-AD47-036C640C293F}" type="sibTrans" cxnId="{E7B7EFD3-A2AE-4850-B5E5-67A24D728743}">
      <dgm:prSet/>
      <dgm:spPr/>
      <dgm:t>
        <a:bodyPr/>
        <a:lstStyle/>
        <a:p>
          <a:endParaRPr lang="pl-PL"/>
        </a:p>
      </dgm:t>
    </dgm:pt>
    <dgm:pt modelId="{B1385ABD-2BE2-4D0C-9DA7-9BECC147B102}">
      <dgm:prSet/>
      <dgm:spPr/>
      <dgm:t>
        <a:bodyPr/>
        <a:lstStyle/>
        <a:p>
          <a:r>
            <a:rPr lang="pl-PL" b="0" i="0" u="none"/>
            <a:t>15</a:t>
          </a:r>
          <a:r>
            <a:rPr lang="en-GB" b="0" i="0" u="none"/>
            <a:t> </a:t>
          </a:r>
          <a:r>
            <a:rPr lang="pl-PL" baseline="0"/>
            <a:t>projektów z zawartą umową </a:t>
          </a:r>
          <a:r>
            <a:rPr lang="pl-PL"/>
            <a:t>przyłączeniową </a:t>
          </a:r>
          <a:r>
            <a:rPr lang="pl-PL" b="1"/>
            <a:t>o łącznej mocy 132 MW</a:t>
          </a:r>
        </a:p>
      </dgm:t>
    </dgm:pt>
    <dgm:pt modelId="{7C5BE05A-70F7-43FC-99F8-BD7F7DBC1C6A}" type="parTrans" cxnId="{7B7C7C11-2F72-41A4-8FA4-F051DE269DF8}">
      <dgm:prSet/>
      <dgm:spPr/>
      <dgm:t>
        <a:bodyPr/>
        <a:lstStyle/>
        <a:p>
          <a:endParaRPr lang="pl-PL"/>
        </a:p>
      </dgm:t>
    </dgm:pt>
    <dgm:pt modelId="{1A72A69A-5EC8-4E3F-BAC5-34D1135F0362}" type="sibTrans" cxnId="{7B7C7C11-2F72-41A4-8FA4-F051DE269DF8}">
      <dgm:prSet/>
      <dgm:spPr/>
      <dgm:t>
        <a:bodyPr/>
        <a:lstStyle/>
        <a:p>
          <a:endParaRPr lang="pl-PL"/>
        </a:p>
      </dgm:t>
    </dgm:pt>
    <dgm:pt modelId="{E09BB444-10BB-4458-A852-97A517E399A3}">
      <dgm:prSet/>
      <dgm:spPr/>
      <dgm:t>
        <a:bodyPr/>
        <a:lstStyle/>
        <a:p>
          <a:r>
            <a:rPr lang="pl-PL"/>
            <a:t>23 projektów z rozpoznanym inwestorem </a:t>
          </a:r>
          <a:r>
            <a:rPr lang="pl-PL" b="1"/>
            <a:t>o łącznej mocy 2 610 MW</a:t>
          </a:r>
        </a:p>
      </dgm:t>
    </dgm:pt>
    <dgm:pt modelId="{464A3C1F-8F06-4910-AA5C-155D3D2430C5}" type="parTrans" cxnId="{483764C7-1591-4FB5-A60F-869E3A8D72E1}">
      <dgm:prSet/>
      <dgm:spPr/>
      <dgm:t>
        <a:bodyPr/>
        <a:lstStyle/>
        <a:p>
          <a:endParaRPr lang="pl-PL"/>
        </a:p>
      </dgm:t>
    </dgm:pt>
    <dgm:pt modelId="{B565A5CA-D3A6-4029-AEB8-87998D94D090}" type="sibTrans" cxnId="{483764C7-1591-4FB5-A60F-869E3A8D72E1}">
      <dgm:prSet/>
      <dgm:spPr/>
      <dgm:t>
        <a:bodyPr/>
        <a:lstStyle/>
        <a:p>
          <a:endParaRPr lang="pl-PL"/>
        </a:p>
      </dgm:t>
    </dgm:pt>
    <dgm:pt modelId="{33DAEB64-A201-4EB8-BBF2-8E2ED956CF31}" type="pres">
      <dgm:prSet presAssocID="{BB628022-1040-4C6A-884C-D79D3AFB5002}" presName="hierChild1" presStyleCnt="0">
        <dgm:presLayoutVars>
          <dgm:chPref val="1"/>
          <dgm:dir/>
          <dgm:animOne val="branch"/>
          <dgm:animLvl val="lvl"/>
          <dgm:resizeHandles/>
        </dgm:presLayoutVars>
      </dgm:prSet>
      <dgm:spPr/>
    </dgm:pt>
    <dgm:pt modelId="{5D6461AB-3DDA-4E85-9F1B-06BED77C6037}" type="pres">
      <dgm:prSet presAssocID="{4640858F-0A94-4BCA-949A-D552B575DEE5}" presName="hierRoot1" presStyleCnt="0"/>
      <dgm:spPr/>
    </dgm:pt>
    <dgm:pt modelId="{E698B2FD-F176-4BFF-86E9-F69F1660337B}" type="pres">
      <dgm:prSet presAssocID="{4640858F-0A94-4BCA-949A-D552B575DEE5}" presName="composite" presStyleCnt="0"/>
      <dgm:spPr/>
    </dgm:pt>
    <dgm:pt modelId="{D0CBB672-39AF-450F-94BC-13107E9AF241}" type="pres">
      <dgm:prSet presAssocID="{4640858F-0A94-4BCA-949A-D552B575DEE5}" presName="background" presStyleLbl="node0" presStyleIdx="0" presStyleCnt="1"/>
      <dgm:spPr/>
    </dgm:pt>
    <dgm:pt modelId="{96C160BC-DC87-46ED-AE1D-F5F04969E3B2}" type="pres">
      <dgm:prSet presAssocID="{4640858F-0A94-4BCA-949A-D552B575DEE5}" presName="text" presStyleLbl="fgAcc0" presStyleIdx="0" presStyleCnt="1" custScaleX="194510" custScaleY="78331" custLinFactNeighborX="-628" custLinFactNeighborY="-4948">
        <dgm:presLayoutVars>
          <dgm:chPref val="3"/>
        </dgm:presLayoutVars>
      </dgm:prSet>
      <dgm:spPr/>
    </dgm:pt>
    <dgm:pt modelId="{01448BC9-503E-43D8-8E8E-E0F0DEF065AB}" type="pres">
      <dgm:prSet presAssocID="{4640858F-0A94-4BCA-949A-D552B575DEE5}" presName="hierChild2" presStyleCnt="0"/>
      <dgm:spPr/>
    </dgm:pt>
    <dgm:pt modelId="{09B97418-9631-4882-B292-B9D8136BED31}" type="pres">
      <dgm:prSet presAssocID="{FBE908B4-DFE5-45C2-A077-1798459F301E}" presName="Name10" presStyleLbl="parChTrans1D2" presStyleIdx="0" presStyleCnt="4"/>
      <dgm:spPr/>
    </dgm:pt>
    <dgm:pt modelId="{88D97E17-3C99-4E0F-BF5A-AA58F7BBC5F2}" type="pres">
      <dgm:prSet presAssocID="{C716F901-7BFD-42EF-83A2-98C6390DE10C}" presName="hierRoot2" presStyleCnt="0"/>
      <dgm:spPr/>
    </dgm:pt>
    <dgm:pt modelId="{A98FAF2C-A8F1-4ABA-A652-46D12C1631ED}" type="pres">
      <dgm:prSet presAssocID="{C716F901-7BFD-42EF-83A2-98C6390DE10C}" presName="composite2" presStyleCnt="0"/>
      <dgm:spPr/>
    </dgm:pt>
    <dgm:pt modelId="{0EC998AA-DEF7-4192-962D-5F35B60709B5}" type="pres">
      <dgm:prSet presAssocID="{C716F901-7BFD-42EF-83A2-98C6390DE10C}" presName="background2" presStyleLbl="node2" presStyleIdx="0" presStyleCnt="4"/>
      <dgm:spPr/>
    </dgm:pt>
    <dgm:pt modelId="{C85A998F-AEC7-49DC-BF0F-A2491D4FA47F}" type="pres">
      <dgm:prSet presAssocID="{C716F901-7BFD-42EF-83A2-98C6390DE10C}" presName="text2" presStyleLbl="fgAcc2" presStyleIdx="0" presStyleCnt="4">
        <dgm:presLayoutVars>
          <dgm:chPref val="3"/>
        </dgm:presLayoutVars>
      </dgm:prSet>
      <dgm:spPr/>
    </dgm:pt>
    <dgm:pt modelId="{C61FD369-BE00-401C-9E6E-C6D7259492C9}" type="pres">
      <dgm:prSet presAssocID="{C716F901-7BFD-42EF-83A2-98C6390DE10C}" presName="hierChild3" presStyleCnt="0"/>
      <dgm:spPr/>
    </dgm:pt>
    <dgm:pt modelId="{2C88FAC9-1B07-424B-943F-D388FA864FE1}" type="pres">
      <dgm:prSet presAssocID="{90035903-D763-48EE-8684-C66A372E6E19}" presName="Name10" presStyleLbl="parChTrans1D2" presStyleIdx="1" presStyleCnt="4"/>
      <dgm:spPr/>
    </dgm:pt>
    <dgm:pt modelId="{5F8A632A-5F4B-4B8E-9190-5D28F2300C52}" type="pres">
      <dgm:prSet presAssocID="{9807BC87-D431-474C-A20D-22A29575865E}" presName="hierRoot2" presStyleCnt="0"/>
      <dgm:spPr/>
    </dgm:pt>
    <dgm:pt modelId="{6B06C094-B062-4202-B617-2E920C57F3A9}" type="pres">
      <dgm:prSet presAssocID="{9807BC87-D431-474C-A20D-22A29575865E}" presName="composite2" presStyleCnt="0"/>
      <dgm:spPr/>
    </dgm:pt>
    <dgm:pt modelId="{D51DF0FE-4F86-4A3D-97A5-9E5676A7DB03}" type="pres">
      <dgm:prSet presAssocID="{9807BC87-D431-474C-A20D-22A29575865E}" presName="background2" presStyleLbl="node2" presStyleIdx="1" presStyleCnt="4"/>
      <dgm:spPr/>
    </dgm:pt>
    <dgm:pt modelId="{60032065-9469-471C-9B0E-8C8F6706ECA8}" type="pres">
      <dgm:prSet presAssocID="{9807BC87-D431-474C-A20D-22A29575865E}" presName="text2" presStyleLbl="fgAcc2" presStyleIdx="1" presStyleCnt="4">
        <dgm:presLayoutVars>
          <dgm:chPref val="3"/>
        </dgm:presLayoutVars>
      </dgm:prSet>
      <dgm:spPr/>
    </dgm:pt>
    <dgm:pt modelId="{9E851558-1A58-4383-BD29-4EE5C0C175F9}" type="pres">
      <dgm:prSet presAssocID="{9807BC87-D431-474C-A20D-22A29575865E}" presName="hierChild3" presStyleCnt="0"/>
      <dgm:spPr/>
    </dgm:pt>
    <dgm:pt modelId="{660A4CAE-E31C-47BF-BD46-2A1F4CECE107}" type="pres">
      <dgm:prSet presAssocID="{7C5BE05A-70F7-43FC-99F8-BD7F7DBC1C6A}" presName="Name10" presStyleLbl="parChTrans1D2" presStyleIdx="2" presStyleCnt="4"/>
      <dgm:spPr/>
    </dgm:pt>
    <dgm:pt modelId="{E24E223D-916A-42ED-B302-2AFC56AA99B9}" type="pres">
      <dgm:prSet presAssocID="{B1385ABD-2BE2-4D0C-9DA7-9BECC147B102}" presName="hierRoot2" presStyleCnt="0"/>
      <dgm:spPr/>
    </dgm:pt>
    <dgm:pt modelId="{F22259EB-EFD0-4C9E-9919-4E03860AD121}" type="pres">
      <dgm:prSet presAssocID="{B1385ABD-2BE2-4D0C-9DA7-9BECC147B102}" presName="composite2" presStyleCnt="0"/>
      <dgm:spPr/>
    </dgm:pt>
    <dgm:pt modelId="{080A63BD-CF46-4F3F-B984-F8FF50DFACBF}" type="pres">
      <dgm:prSet presAssocID="{B1385ABD-2BE2-4D0C-9DA7-9BECC147B102}" presName="background2" presStyleLbl="node2" presStyleIdx="2" presStyleCnt="4"/>
      <dgm:spPr/>
    </dgm:pt>
    <dgm:pt modelId="{4F5352A8-4B26-4B04-BF23-E2A2607A7EBC}" type="pres">
      <dgm:prSet presAssocID="{B1385ABD-2BE2-4D0C-9DA7-9BECC147B102}" presName="text2" presStyleLbl="fgAcc2" presStyleIdx="2" presStyleCnt="4">
        <dgm:presLayoutVars>
          <dgm:chPref val="3"/>
        </dgm:presLayoutVars>
      </dgm:prSet>
      <dgm:spPr/>
    </dgm:pt>
    <dgm:pt modelId="{6D72C792-7C77-4E4E-B4AA-4E169B77FD0D}" type="pres">
      <dgm:prSet presAssocID="{B1385ABD-2BE2-4D0C-9DA7-9BECC147B102}" presName="hierChild3" presStyleCnt="0"/>
      <dgm:spPr/>
    </dgm:pt>
    <dgm:pt modelId="{D8D58E0B-2A2B-48C4-B200-96B5D69DE800}" type="pres">
      <dgm:prSet presAssocID="{464A3C1F-8F06-4910-AA5C-155D3D2430C5}" presName="Name10" presStyleLbl="parChTrans1D2" presStyleIdx="3" presStyleCnt="4"/>
      <dgm:spPr/>
    </dgm:pt>
    <dgm:pt modelId="{4FA4EEBF-ED51-4F22-B4D2-FA39D33390D6}" type="pres">
      <dgm:prSet presAssocID="{E09BB444-10BB-4458-A852-97A517E399A3}" presName="hierRoot2" presStyleCnt="0"/>
      <dgm:spPr/>
    </dgm:pt>
    <dgm:pt modelId="{CEB7E67B-F386-495F-A971-91617339319C}" type="pres">
      <dgm:prSet presAssocID="{E09BB444-10BB-4458-A852-97A517E399A3}" presName="composite2" presStyleCnt="0"/>
      <dgm:spPr/>
    </dgm:pt>
    <dgm:pt modelId="{170510EF-E30E-4556-AF13-8CD835367DE2}" type="pres">
      <dgm:prSet presAssocID="{E09BB444-10BB-4458-A852-97A517E399A3}" presName="background2" presStyleLbl="node2" presStyleIdx="3" presStyleCnt="4"/>
      <dgm:spPr/>
    </dgm:pt>
    <dgm:pt modelId="{1D8401F5-6EA7-443F-9CF4-CA27D13ABC7D}" type="pres">
      <dgm:prSet presAssocID="{E09BB444-10BB-4458-A852-97A517E399A3}" presName="text2" presStyleLbl="fgAcc2" presStyleIdx="3" presStyleCnt="4">
        <dgm:presLayoutVars>
          <dgm:chPref val="3"/>
        </dgm:presLayoutVars>
      </dgm:prSet>
      <dgm:spPr/>
    </dgm:pt>
    <dgm:pt modelId="{7C69AAE0-D12D-4EDC-A91A-2881E80F6465}" type="pres">
      <dgm:prSet presAssocID="{E09BB444-10BB-4458-A852-97A517E399A3}" presName="hierChild3" presStyleCnt="0"/>
      <dgm:spPr/>
    </dgm:pt>
  </dgm:ptLst>
  <dgm:cxnLst>
    <dgm:cxn modelId="{3C166010-E5B3-44A9-A2F6-42860DA931A2}" type="presOf" srcId="{C716F901-7BFD-42EF-83A2-98C6390DE10C}" destId="{C85A998F-AEC7-49DC-BF0F-A2491D4FA47F}" srcOrd="0" destOrd="0" presId="urn:microsoft.com/office/officeart/2005/8/layout/hierarchy1"/>
    <dgm:cxn modelId="{7B7C7C11-2F72-41A4-8FA4-F051DE269DF8}" srcId="{4640858F-0A94-4BCA-949A-D552B575DEE5}" destId="{B1385ABD-2BE2-4D0C-9DA7-9BECC147B102}" srcOrd="2" destOrd="0" parTransId="{7C5BE05A-70F7-43FC-99F8-BD7F7DBC1C6A}" sibTransId="{1A72A69A-5EC8-4E3F-BAC5-34D1135F0362}"/>
    <dgm:cxn modelId="{8D172A18-4A21-4DD2-8012-28BF607C7554}" type="presOf" srcId="{90035903-D763-48EE-8684-C66A372E6E19}" destId="{2C88FAC9-1B07-424B-943F-D388FA864FE1}" srcOrd="0" destOrd="0" presId="urn:microsoft.com/office/officeart/2005/8/layout/hierarchy1"/>
    <dgm:cxn modelId="{7CD47535-7EED-4D17-A4C3-578387E15ABF}" type="presOf" srcId="{464A3C1F-8F06-4910-AA5C-155D3D2430C5}" destId="{D8D58E0B-2A2B-48C4-B200-96B5D69DE800}" srcOrd="0" destOrd="0" presId="urn:microsoft.com/office/officeart/2005/8/layout/hierarchy1"/>
    <dgm:cxn modelId="{E78A7542-CF1F-4ADE-9E58-DD972CB55B38}" type="presOf" srcId="{E09BB444-10BB-4458-A852-97A517E399A3}" destId="{1D8401F5-6EA7-443F-9CF4-CA27D13ABC7D}" srcOrd="0" destOrd="0" presId="urn:microsoft.com/office/officeart/2005/8/layout/hierarchy1"/>
    <dgm:cxn modelId="{5010B98E-DCF1-423A-85C4-A444F114E897}" srcId="{BB628022-1040-4C6A-884C-D79D3AFB5002}" destId="{4640858F-0A94-4BCA-949A-D552B575DEE5}" srcOrd="0" destOrd="0" parTransId="{CB6740B0-24FC-47BA-A84B-4C0A5BD093CD}" sibTransId="{5EE1FEBE-0FE5-4D5D-9BD4-52C7A19DBC7D}"/>
    <dgm:cxn modelId="{D1E17B92-479C-4030-939A-925F56AF72C0}" type="presOf" srcId="{4640858F-0A94-4BCA-949A-D552B575DEE5}" destId="{96C160BC-DC87-46ED-AE1D-F5F04969E3B2}" srcOrd="0" destOrd="0" presId="urn:microsoft.com/office/officeart/2005/8/layout/hierarchy1"/>
    <dgm:cxn modelId="{1AF4EB92-8166-4EF9-A9DC-3565DF1B5C34}" srcId="{4640858F-0A94-4BCA-949A-D552B575DEE5}" destId="{C716F901-7BFD-42EF-83A2-98C6390DE10C}" srcOrd="0" destOrd="0" parTransId="{FBE908B4-DFE5-45C2-A077-1798459F301E}" sibTransId="{6E3678D9-5D43-403E-B0A8-0ADA0160C435}"/>
    <dgm:cxn modelId="{18451896-2E8B-49C9-A114-949E0BC78768}" type="presOf" srcId="{B1385ABD-2BE2-4D0C-9DA7-9BECC147B102}" destId="{4F5352A8-4B26-4B04-BF23-E2A2607A7EBC}" srcOrd="0" destOrd="0" presId="urn:microsoft.com/office/officeart/2005/8/layout/hierarchy1"/>
    <dgm:cxn modelId="{483764C7-1591-4FB5-A60F-869E3A8D72E1}" srcId="{4640858F-0A94-4BCA-949A-D552B575DEE5}" destId="{E09BB444-10BB-4458-A852-97A517E399A3}" srcOrd="3" destOrd="0" parTransId="{464A3C1F-8F06-4910-AA5C-155D3D2430C5}" sibTransId="{B565A5CA-D3A6-4029-AEB8-87998D94D090}"/>
    <dgm:cxn modelId="{A74296D1-0FC9-40BB-B829-D3693364B93F}" type="presOf" srcId="{7C5BE05A-70F7-43FC-99F8-BD7F7DBC1C6A}" destId="{660A4CAE-E31C-47BF-BD46-2A1F4CECE107}" srcOrd="0" destOrd="0" presId="urn:microsoft.com/office/officeart/2005/8/layout/hierarchy1"/>
    <dgm:cxn modelId="{E7B7EFD3-A2AE-4850-B5E5-67A24D728743}" srcId="{4640858F-0A94-4BCA-949A-D552B575DEE5}" destId="{9807BC87-D431-474C-A20D-22A29575865E}" srcOrd="1" destOrd="0" parTransId="{90035903-D763-48EE-8684-C66A372E6E19}" sibTransId="{D4ED16FE-4A49-4ABC-AD47-036C640C293F}"/>
    <dgm:cxn modelId="{2B68DED4-BADD-44D1-821B-F70B8B6B3460}" type="presOf" srcId="{9807BC87-D431-474C-A20D-22A29575865E}" destId="{60032065-9469-471C-9B0E-8C8F6706ECA8}" srcOrd="0" destOrd="0" presId="urn:microsoft.com/office/officeart/2005/8/layout/hierarchy1"/>
    <dgm:cxn modelId="{A37668E8-B1BB-4098-8610-05793D697F5A}" type="presOf" srcId="{FBE908B4-DFE5-45C2-A077-1798459F301E}" destId="{09B97418-9631-4882-B292-B9D8136BED31}" srcOrd="0" destOrd="0" presId="urn:microsoft.com/office/officeart/2005/8/layout/hierarchy1"/>
    <dgm:cxn modelId="{4BE06CF5-20A9-4041-9962-6FF63743728C}" type="presOf" srcId="{BB628022-1040-4C6A-884C-D79D3AFB5002}" destId="{33DAEB64-A201-4EB8-BBF2-8E2ED956CF31}" srcOrd="0" destOrd="0" presId="urn:microsoft.com/office/officeart/2005/8/layout/hierarchy1"/>
    <dgm:cxn modelId="{AF04ECB9-4784-4FF4-8A15-84826D327082}" type="presParOf" srcId="{33DAEB64-A201-4EB8-BBF2-8E2ED956CF31}" destId="{5D6461AB-3DDA-4E85-9F1B-06BED77C6037}" srcOrd="0" destOrd="0" presId="urn:microsoft.com/office/officeart/2005/8/layout/hierarchy1"/>
    <dgm:cxn modelId="{3EDF95D4-D823-4A1B-B0EC-972321517205}" type="presParOf" srcId="{5D6461AB-3DDA-4E85-9F1B-06BED77C6037}" destId="{E698B2FD-F176-4BFF-86E9-F69F1660337B}" srcOrd="0" destOrd="0" presId="urn:microsoft.com/office/officeart/2005/8/layout/hierarchy1"/>
    <dgm:cxn modelId="{D4DB4B66-727D-4D82-85F3-00021116AE61}" type="presParOf" srcId="{E698B2FD-F176-4BFF-86E9-F69F1660337B}" destId="{D0CBB672-39AF-450F-94BC-13107E9AF241}" srcOrd="0" destOrd="0" presId="urn:microsoft.com/office/officeart/2005/8/layout/hierarchy1"/>
    <dgm:cxn modelId="{1201A118-3AFA-4A0D-BBB0-A4D36310AB66}" type="presParOf" srcId="{E698B2FD-F176-4BFF-86E9-F69F1660337B}" destId="{96C160BC-DC87-46ED-AE1D-F5F04969E3B2}" srcOrd="1" destOrd="0" presId="urn:microsoft.com/office/officeart/2005/8/layout/hierarchy1"/>
    <dgm:cxn modelId="{80DED56E-B129-48F2-B7F1-D4F96B768834}" type="presParOf" srcId="{5D6461AB-3DDA-4E85-9F1B-06BED77C6037}" destId="{01448BC9-503E-43D8-8E8E-E0F0DEF065AB}" srcOrd="1" destOrd="0" presId="urn:microsoft.com/office/officeart/2005/8/layout/hierarchy1"/>
    <dgm:cxn modelId="{20253C2F-EFB6-49B5-B39C-BD2FC5B83B88}" type="presParOf" srcId="{01448BC9-503E-43D8-8E8E-E0F0DEF065AB}" destId="{09B97418-9631-4882-B292-B9D8136BED31}" srcOrd="0" destOrd="0" presId="urn:microsoft.com/office/officeart/2005/8/layout/hierarchy1"/>
    <dgm:cxn modelId="{47C0F79F-18E6-45EA-BB74-4B8558939B32}" type="presParOf" srcId="{01448BC9-503E-43D8-8E8E-E0F0DEF065AB}" destId="{88D97E17-3C99-4E0F-BF5A-AA58F7BBC5F2}" srcOrd="1" destOrd="0" presId="urn:microsoft.com/office/officeart/2005/8/layout/hierarchy1"/>
    <dgm:cxn modelId="{43408700-AB1F-4D5F-93CE-C8B726BE25A1}" type="presParOf" srcId="{88D97E17-3C99-4E0F-BF5A-AA58F7BBC5F2}" destId="{A98FAF2C-A8F1-4ABA-A652-46D12C1631ED}" srcOrd="0" destOrd="0" presId="urn:microsoft.com/office/officeart/2005/8/layout/hierarchy1"/>
    <dgm:cxn modelId="{DE7D4CA9-9F32-4C00-A943-AD86835BC6B8}" type="presParOf" srcId="{A98FAF2C-A8F1-4ABA-A652-46D12C1631ED}" destId="{0EC998AA-DEF7-4192-962D-5F35B60709B5}" srcOrd="0" destOrd="0" presId="urn:microsoft.com/office/officeart/2005/8/layout/hierarchy1"/>
    <dgm:cxn modelId="{1F9CA29A-B725-492A-84B8-DF0DA46ED94B}" type="presParOf" srcId="{A98FAF2C-A8F1-4ABA-A652-46D12C1631ED}" destId="{C85A998F-AEC7-49DC-BF0F-A2491D4FA47F}" srcOrd="1" destOrd="0" presId="urn:microsoft.com/office/officeart/2005/8/layout/hierarchy1"/>
    <dgm:cxn modelId="{FACEBAAF-7EB2-4EB6-A8CE-8248D1935ACE}" type="presParOf" srcId="{88D97E17-3C99-4E0F-BF5A-AA58F7BBC5F2}" destId="{C61FD369-BE00-401C-9E6E-C6D7259492C9}" srcOrd="1" destOrd="0" presId="urn:microsoft.com/office/officeart/2005/8/layout/hierarchy1"/>
    <dgm:cxn modelId="{3E48FB1D-8D73-4446-B777-551477183D6E}" type="presParOf" srcId="{01448BC9-503E-43D8-8E8E-E0F0DEF065AB}" destId="{2C88FAC9-1B07-424B-943F-D388FA864FE1}" srcOrd="2" destOrd="0" presId="urn:microsoft.com/office/officeart/2005/8/layout/hierarchy1"/>
    <dgm:cxn modelId="{E1E6CC61-A608-45AE-B174-800C682B5D5F}" type="presParOf" srcId="{01448BC9-503E-43D8-8E8E-E0F0DEF065AB}" destId="{5F8A632A-5F4B-4B8E-9190-5D28F2300C52}" srcOrd="3" destOrd="0" presId="urn:microsoft.com/office/officeart/2005/8/layout/hierarchy1"/>
    <dgm:cxn modelId="{FFE2C71A-6E44-4037-BD5D-92304A24A6ED}" type="presParOf" srcId="{5F8A632A-5F4B-4B8E-9190-5D28F2300C52}" destId="{6B06C094-B062-4202-B617-2E920C57F3A9}" srcOrd="0" destOrd="0" presId="urn:microsoft.com/office/officeart/2005/8/layout/hierarchy1"/>
    <dgm:cxn modelId="{4F3E77EE-3BBC-4999-99F5-2E3269D70FBA}" type="presParOf" srcId="{6B06C094-B062-4202-B617-2E920C57F3A9}" destId="{D51DF0FE-4F86-4A3D-97A5-9E5676A7DB03}" srcOrd="0" destOrd="0" presId="urn:microsoft.com/office/officeart/2005/8/layout/hierarchy1"/>
    <dgm:cxn modelId="{83B92575-D0C6-44DE-A782-43DDC5241D1A}" type="presParOf" srcId="{6B06C094-B062-4202-B617-2E920C57F3A9}" destId="{60032065-9469-471C-9B0E-8C8F6706ECA8}" srcOrd="1" destOrd="0" presId="urn:microsoft.com/office/officeart/2005/8/layout/hierarchy1"/>
    <dgm:cxn modelId="{69250535-E662-46FD-9D9E-01CD097622E0}" type="presParOf" srcId="{5F8A632A-5F4B-4B8E-9190-5D28F2300C52}" destId="{9E851558-1A58-4383-BD29-4EE5C0C175F9}" srcOrd="1" destOrd="0" presId="urn:microsoft.com/office/officeart/2005/8/layout/hierarchy1"/>
    <dgm:cxn modelId="{1C3F07B9-0488-423C-B33B-32F4B385473D}" type="presParOf" srcId="{01448BC9-503E-43D8-8E8E-E0F0DEF065AB}" destId="{660A4CAE-E31C-47BF-BD46-2A1F4CECE107}" srcOrd="4" destOrd="0" presId="urn:microsoft.com/office/officeart/2005/8/layout/hierarchy1"/>
    <dgm:cxn modelId="{C12390BF-AA98-4884-A979-9D148904095F}" type="presParOf" srcId="{01448BC9-503E-43D8-8E8E-E0F0DEF065AB}" destId="{E24E223D-916A-42ED-B302-2AFC56AA99B9}" srcOrd="5" destOrd="0" presId="urn:microsoft.com/office/officeart/2005/8/layout/hierarchy1"/>
    <dgm:cxn modelId="{CBB034D5-E42D-45F7-AAFF-2E064B95B0FD}" type="presParOf" srcId="{E24E223D-916A-42ED-B302-2AFC56AA99B9}" destId="{F22259EB-EFD0-4C9E-9919-4E03860AD121}" srcOrd="0" destOrd="0" presId="urn:microsoft.com/office/officeart/2005/8/layout/hierarchy1"/>
    <dgm:cxn modelId="{F8B4E69F-D797-499E-8310-61FE4A1383A1}" type="presParOf" srcId="{F22259EB-EFD0-4C9E-9919-4E03860AD121}" destId="{080A63BD-CF46-4F3F-B984-F8FF50DFACBF}" srcOrd="0" destOrd="0" presId="urn:microsoft.com/office/officeart/2005/8/layout/hierarchy1"/>
    <dgm:cxn modelId="{8370E2A1-A29E-4502-ADB2-B24BA2CBF251}" type="presParOf" srcId="{F22259EB-EFD0-4C9E-9919-4E03860AD121}" destId="{4F5352A8-4B26-4B04-BF23-E2A2607A7EBC}" srcOrd="1" destOrd="0" presId="urn:microsoft.com/office/officeart/2005/8/layout/hierarchy1"/>
    <dgm:cxn modelId="{2DBB6D72-83AF-45E6-B365-7D594149E4D5}" type="presParOf" srcId="{E24E223D-916A-42ED-B302-2AFC56AA99B9}" destId="{6D72C792-7C77-4E4E-B4AA-4E169B77FD0D}" srcOrd="1" destOrd="0" presId="urn:microsoft.com/office/officeart/2005/8/layout/hierarchy1"/>
    <dgm:cxn modelId="{2E73B787-6E18-4F3C-8049-3AF3565FD92D}" type="presParOf" srcId="{01448BC9-503E-43D8-8E8E-E0F0DEF065AB}" destId="{D8D58E0B-2A2B-48C4-B200-96B5D69DE800}" srcOrd="6" destOrd="0" presId="urn:microsoft.com/office/officeart/2005/8/layout/hierarchy1"/>
    <dgm:cxn modelId="{7C5CA6E7-D427-4B26-9C45-65338FC92097}" type="presParOf" srcId="{01448BC9-503E-43D8-8E8E-E0F0DEF065AB}" destId="{4FA4EEBF-ED51-4F22-B4D2-FA39D33390D6}" srcOrd="7" destOrd="0" presId="urn:microsoft.com/office/officeart/2005/8/layout/hierarchy1"/>
    <dgm:cxn modelId="{EF7722D1-78F3-45D1-9D52-C56529FD22C8}" type="presParOf" srcId="{4FA4EEBF-ED51-4F22-B4D2-FA39D33390D6}" destId="{CEB7E67B-F386-495F-A971-91617339319C}" srcOrd="0" destOrd="0" presId="urn:microsoft.com/office/officeart/2005/8/layout/hierarchy1"/>
    <dgm:cxn modelId="{EAEE89E8-FE09-4F13-BFBF-548638EF607D}" type="presParOf" srcId="{CEB7E67B-F386-495F-A971-91617339319C}" destId="{170510EF-E30E-4556-AF13-8CD835367DE2}" srcOrd="0" destOrd="0" presId="urn:microsoft.com/office/officeart/2005/8/layout/hierarchy1"/>
    <dgm:cxn modelId="{8BD5A13A-7374-423F-ABC3-11340A948A96}" type="presParOf" srcId="{CEB7E67B-F386-495F-A971-91617339319C}" destId="{1D8401F5-6EA7-443F-9CF4-CA27D13ABC7D}" srcOrd="1" destOrd="0" presId="urn:microsoft.com/office/officeart/2005/8/layout/hierarchy1"/>
    <dgm:cxn modelId="{B4DF1640-4EBE-4A68-81D6-793809D23668}" type="presParOf" srcId="{4FA4EEBF-ED51-4F22-B4D2-FA39D33390D6}" destId="{7C69AAE0-D12D-4EDC-A91A-2881E80F6465}" srcOrd="1" destOrd="0" presId="urn:microsoft.com/office/officeart/2005/8/layout/hierarchy1"/>
  </dgm:cxnLst>
  <dgm:bg/>
  <dgm:whole>
    <a:ln>
      <a:noFill/>
    </a:ln>
  </dgm:whole>
  <dgm:extLst>
    <a:ext uri="http://schemas.microsoft.com/office/drawing/2008/diagram">
      <dsp:dataModelExt xmlns:dsp="http://schemas.microsoft.com/office/drawing/2008/diagram" relId="rId20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D8D58E0B-2A2B-48C4-B200-96B5D69DE800}">
      <dsp:nvSpPr>
        <dsp:cNvPr id="0" name=""/>
        <dsp:cNvSpPr/>
      </dsp:nvSpPr>
      <dsp:spPr>
        <a:xfrm>
          <a:off x="3678961" y="981068"/>
          <a:ext cx="2906592" cy="509160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362790"/>
              </a:lnTo>
              <a:lnTo>
                <a:pt x="2906592" y="362790"/>
              </a:lnTo>
              <a:lnTo>
                <a:pt x="2906592" y="509160"/>
              </a:lnTo>
            </a:path>
          </a:pathLst>
        </a:custGeom>
        <a:noFill/>
        <a:ln w="25400" cap="flat" cmpd="sng" algn="ctr">
          <a:solidFill>
            <a:schemeClr val="accent1">
              <a:tint val="9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660A4CAE-E31C-47BF-BD46-2A1F4CECE107}">
      <dsp:nvSpPr>
        <dsp:cNvPr id="0" name=""/>
        <dsp:cNvSpPr/>
      </dsp:nvSpPr>
      <dsp:spPr>
        <a:xfrm>
          <a:off x="3678961" y="981068"/>
          <a:ext cx="975479" cy="509160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362790"/>
              </a:lnTo>
              <a:lnTo>
                <a:pt x="975479" y="362790"/>
              </a:lnTo>
              <a:lnTo>
                <a:pt x="975479" y="509160"/>
              </a:lnTo>
            </a:path>
          </a:pathLst>
        </a:custGeom>
        <a:noFill/>
        <a:ln w="25400" cap="flat" cmpd="sng" algn="ctr">
          <a:solidFill>
            <a:schemeClr val="accent1">
              <a:tint val="9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2C88FAC9-1B07-424B-943F-D388FA864FE1}">
      <dsp:nvSpPr>
        <dsp:cNvPr id="0" name=""/>
        <dsp:cNvSpPr/>
      </dsp:nvSpPr>
      <dsp:spPr>
        <a:xfrm>
          <a:off x="2723327" y="981068"/>
          <a:ext cx="955634" cy="509160"/>
        </a:xfrm>
        <a:custGeom>
          <a:avLst/>
          <a:gdLst/>
          <a:ahLst/>
          <a:cxnLst/>
          <a:rect l="0" t="0" r="0" b="0"/>
          <a:pathLst>
            <a:path>
              <a:moveTo>
                <a:pt x="955634" y="0"/>
              </a:moveTo>
              <a:lnTo>
                <a:pt x="955634" y="362790"/>
              </a:lnTo>
              <a:lnTo>
                <a:pt x="0" y="362790"/>
              </a:lnTo>
              <a:lnTo>
                <a:pt x="0" y="509160"/>
              </a:lnTo>
            </a:path>
          </a:pathLst>
        </a:custGeom>
        <a:noFill/>
        <a:ln w="25400" cap="flat" cmpd="sng" algn="ctr">
          <a:solidFill>
            <a:schemeClr val="accent1">
              <a:tint val="9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09B97418-9631-4882-B292-B9D8136BED31}">
      <dsp:nvSpPr>
        <dsp:cNvPr id="0" name=""/>
        <dsp:cNvSpPr/>
      </dsp:nvSpPr>
      <dsp:spPr>
        <a:xfrm>
          <a:off x="792213" y="981068"/>
          <a:ext cx="2886747" cy="509160"/>
        </a:xfrm>
        <a:custGeom>
          <a:avLst/>
          <a:gdLst/>
          <a:ahLst/>
          <a:cxnLst/>
          <a:rect l="0" t="0" r="0" b="0"/>
          <a:pathLst>
            <a:path>
              <a:moveTo>
                <a:pt x="2886747" y="0"/>
              </a:moveTo>
              <a:lnTo>
                <a:pt x="2886747" y="362790"/>
              </a:lnTo>
              <a:lnTo>
                <a:pt x="0" y="362790"/>
              </a:lnTo>
              <a:lnTo>
                <a:pt x="0" y="509160"/>
              </a:lnTo>
            </a:path>
          </a:pathLst>
        </a:custGeom>
        <a:noFill/>
        <a:ln w="25400" cap="flat" cmpd="sng" algn="ctr">
          <a:solidFill>
            <a:schemeClr val="accent1">
              <a:tint val="9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D0CBB672-39AF-450F-94BC-13107E9AF241}">
      <dsp:nvSpPr>
        <dsp:cNvPr id="0" name=""/>
        <dsp:cNvSpPr/>
      </dsp:nvSpPr>
      <dsp:spPr>
        <a:xfrm>
          <a:off x="2142330" y="195172"/>
          <a:ext cx="3073261" cy="785895"/>
        </a:xfrm>
        <a:prstGeom prst="roundRect">
          <a:avLst>
            <a:gd name="adj" fmla="val 10000"/>
          </a:avLst>
        </a:prstGeom>
        <a:gradFill rotWithShape="0">
          <a:gsLst>
            <a:gs pos="0">
              <a:schemeClr val="accent1">
                <a:alpha val="80000"/>
                <a:hueOff val="0"/>
                <a:satOff val="0"/>
                <a:lumOff val="0"/>
                <a:alphaOff val="0"/>
                <a:tint val="50000"/>
                <a:satMod val="300000"/>
              </a:schemeClr>
            </a:gs>
            <a:gs pos="35000">
              <a:schemeClr val="accent1">
                <a:alpha val="80000"/>
                <a:hueOff val="0"/>
                <a:satOff val="0"/>
                <a:lumOff val="0"/>
                <a:alphaOff val="0"/>
                <a:tint val="37000"/>
                <a:satMod val="300000"/>
              </a:schemeClr>
            </a:gs>
            <a:gs pos="100000">
              <a:schemeClr val="accent1">
                <a:alpha val="80000"/>
                <a:hueOff val="0"/>
                <a:satOff val="0"/>
                <a:lumOff val="0"/>
                <a:alphaOff val="0"/>
                <a:tint val="15000"/>
                <a:satMod val="350000"/>
              </a:schemeClr>
            </a:gs>
          </a:gsLst>
          <a:lin ang="16200000" scaled="1"/>
        </a:gradFill>
        <a:ln>
          <a:noFill/>
        </a:ln>
        <a:effectLst>
          <a:outerShdw blurRad="40000" dist="20000" dir="5400000" rotWithShape="0">
            <a:srgbClr val="000000">
              <a:alpha val="38000"/>
            </a:srgbClr>
          </a:outerShdw>
        </a:effectLst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</dsp:sp>
    <dsp:sp modelId="{96C160BC-DC87-46ED-AE1D-F5F04969E3B2}">
      <dsp:nvSpPr>
        <dsp:cNvPr id="0" name=""/>
        <dsp:cNvSpPr/>
      </dsp:nvSpPr>
      <dsp:spPr>
        <a:xfrm>
          <a:off x="2317886" y="361950"/>
          <a:ext cx="3073261" cy="785895"/>
        </a:xfrm>
        <a:prstGeom prst="roundRect">
          <a:avLst>
            <a:gd name="adj" fmla="val 10000"/>
          </a:avLst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9525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1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53340" tIns="53340" rIns="53340" bIns="53340" numCol="1" spcCol="1270" anchor="ctr" anchorCtr="0">
          <a:noAutofit/>
        </a:bodyPr>
        <a:lstStyle/>
        <a:p>
          <a:pPr marL="0" lvl="0" indent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400" b="1" kern="1200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Baza Projektów Wiatrowych w Polsce zawiera:</a:t>
          </a:r>
        </a:p>
      </dsp:txBody>
      <dsp:txXfrm>
        <a:off x="2340904" y="384968"/>
        <a:ext cx="3027225" cy="739859"/>
      </dsp:txXfrm>
    </dsp:sp>
    <dsp:sp modelId="{0EC998AA-DEF7-4192-962D-5F35B60709B5}">
      <dsp:nvSpPr>
        <dsp:cNvPr id="0" name=""/>
        <dsp:cNvSpPr/>
      </dsp:nvSpPr>
      <dsp:spPr>
        <a:xfrm>
          <a:off x="2212" y="1490228"/>
          <a:ext cx="1580001" cy="1003301"/>
        </a:xfrm>
        <a:prstGeom prst="roundRect">
          <a:avLst>
            <a:gd name="adj" fmla="val 10000"/>
          </a:avLst>
        </a:prstGeom>
        <a:gradFill rotWithShape="0">
          <a:gsLst>
            <a:gs pos="0">
              <a:schemeClr val="accent1">
                <a:alpha val="70000"/>
                <a:hueOff val="0"/>
                <a:satOff val="0"/>
                <a:lumOff val="0"/>
                <a:alphaOff val="0"/>
                <a:tint val="50000"/>
                <a:satMod val="300000"/>
              </a:schemeClr>
            </a:gs>
            <a:gs pos="35000">
              <a:schemeClr val="accent1">
                <a:alpha val="70000"/>
                <a:hueOff val="0"/>
                <a:satOff val="0"/>
                <a:lumOff val="0"/>
                <a:alphaOff val="0"/>
                <a:tint val="37000"/>
                <a:satMod val="300000"/>
              </a:schemeClr>
            </a:gs>
            <a:gs pos="100000">
              <a:schemeClr val="accent1">
                <a:alpha val="70000"/>
                <a:hueOff val="0"/>
                <a:satOff val="0"/>
                <a:lumOff val="0"/>
                <a:alphaOff val="0"/>
                <a:tint val="15000"/>
                <a:satMod val="350000"/>
              </a:schemeClr>
            </a:gs>
          </a:gsLst>
          <a:lin ang="16200000" scaled="1"/>
        </a:gradFill>
        <a:ln>
          <a:noFill/>
        </a:ln>
        <a:effectLst>
          <a:outerShdw blurRad="40000" dist="20000" dir="5400000" rotWithShape="0">
            <a:srgbClr val="000000">
              <a:alpha val="38000"/>
            </a:srgbClr>
          </a:outerShdw>
        </a:effectLst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</dsp:sp>
    <dsp:sp modelId="{C85A998F-AEC7-49DC-BF0F-A2491D4FA47F}">
      <dsp:nvSpPr>
        <dsp:cNvPr id="0" name=""/>
        <dsp:cNvSpPr/>
      </dsp:nvSpPr>
      <dsp:spPr>
        <a:xfrm>
          <a:off x="177768" y="1657006"/>
          <a:ext cx="1580001" cy="1003301"/>
        </a:xfrm>
        <a:prstGeom prst="roundRect">
          <a:avLst>
            <a:gd name="adj" fmla="val 10000"/>
          </a:avLst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9525" cap="flat" cmpd="sng" algn="ctr">
          <a:solidFill>
            <a:schemeClr val="accent1">
              <a:tint val="9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1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5720" tIns="45720" rIns="45720" bIns="45720" numCol="1" spcCol="1270" anchor="ctr" anchorCtr="0">
          <a:noAutofit/>
        </a:bodyPr>
        <a:lstStyle/>
        <a:p>
          <a:pPr marL="0" lvl="0" indent="0" algn="ctr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200" b="0" i="0" u="none" kern="1200"/>
            <a:t>8</a:t>
          </a:r>
          <a:r>
            <a:rPr lang="en-GB" sz="1200" b="0" i="0" u="none" kern="1200"/>
            <a:t> </a:t>
          </a:r>
          <a:r>
            <a:rPr lang="pl-PL" sz="1200" kern="1200"/>
            <a:t>projektów z wydanym pozwoleniem budowlanym </a:t>
          </a:r>
          <a:r>
            <a:rPr lang="pl-PL" sz="1200" b="1" kern="1200"/>
            <a:t>o łącznej mocy 1 238</a:t>
          </a:r>
          <a:r>
            <a:rPr lang="pl-PL" sz="1200" b="1" i="0" u="none" kern="1200"/>
            <a:t> </a:t>
          </a:r>
          <a:r>
            <a:rPr lang="pl-PL" sz="1200" b="1" kern="1200"/>
            <a:t>MW</a:t>
          </a:r>
        </a:p>
      </dsp:txBody>
      <dsp:txXfrm>
        <a:off x="207154" y="1686392"/>
        <a:ext cx="1521229" cy="944529"/>
      </dsp:txXfrm>
    </dsp:sp>
    <dsp:sp modelId="{D51DF0FE-4F86-4A3D-97A5-9E5676A7DB03}">
      <dsp:nvSpPr>
        <dsp:cNvPr id="0" name=""/>
        <dsp:cNvSpPr/>
      </dsp:nvSpPr>
      <dsp:spPr>
        <a:xfrm>
          <a:off x="1933326" y="1490228"/>
          <a:ext cx="1580001" cy="1003301"/>
        </a:xfrm>
        <a:prstGeom prst="roundRect">
          <a:avLst>
            <a:gd name="adj" fmla="val 10000"/>
          </a:avLst>
        </a:prstGeom>
        <a:gradFill rotWithShape="0">
          <a:gsLst>
            <a:gs pos="0">
              <a:schemeClr val="accent1">
                <a:alpha val="70000"/>
                <a:hueOff val="0"/>
                <a:satOff val="0"/>
                <a:lumOff val="0"/>
                <a:alphaOff val="0"/>
                <a:tint val="50000"/>
                <a:satMod val="300000"/>
              </a:schemeClr>
            </a:gs>
            <a:gs pos="35000">
              <a:schemeClr val="accent1">
                <a:alpha val="70000"/>
                <a:hueOff val="0"/>
                <a:satOff val="0"/>
                <a:lumOff val="0"/>
                <a:alphaOff val="0"/>
                <a:tint val="37000"/>
                <a:satMod val="300000"/>
              </a:schemeClr>
            </a:gs>
            <a:gs pos="100000">
              <a:schemeClr val="accent1">
                <a:alpha val="70000"/>
                <a:hueOff val="0"/>
                <a:satOff val="0"/>
                <a:lumOff val="0"/>
                <a:alphaOff val="0"/>
                <a:tint val="15000"/>
                <a:satMod val="350000"/>
              </a:schemeClr>
            </a:gs>
          </a:gsLst>
          <a:lin ang="16200000" scaled="1"/>
        </a:gradFill>
        <a:ln>
          <a:noFill/>
        </a:ln>
        <a:effectLst>
          <a:outerShdw blurRad="40000" dist="20000" dir="5400000" rotWithShape="0">
            <a:srgbClr val="000000">
              <a:alpha val="38000"/>
            </a:srgbClr>
          </a:outerShdw>
        </a:effectLst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</dsp:sp>
    <dsp:sp modelId="{60032065-9469-471C-9B0E-8C8F6706ECA8}">
      <dsp:nvSpPr>
        <dsp:cNvPr id="0" name=""/>
        <dsp:cNvSpPr/>
      </dsp:nvSpPr>
      <dsp:spPr>
        <a:xfrm>
          <a:off x="2108882" y="1657006"/>
          <a:ext cx="1580001" cy="1003301"/>
        </a:xfrm>
        <a:prstGeom prst="roundRect">
          <a:avLst>
            <a:gd name="adj" fmla="val 10000"/>
          </a:avLst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9525" cap="flat" cmpd="sng" algn="ctr">
          <a:solidFill>
            <a:schemeClr val="accent1">
              <a:tint val="9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1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5720" tIns="45720" rIns="45720" bIns="45720" numCol="1" spcCol="1270" anchor="ctr" anchorCtr="0">
          <a:noAutofit/>
        </a:bodyPr>
        <a:lstStyle/>
        <a:p>
          <a:pPr marL="0" lvl="0" indent="0" algn="ctr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200" kern="1200"/>
            <a:t>101 projektów z wydanymi warunkami przyłączenia </a:t>
          </a:r>
          <a:r>
            <a:rPr lang="pl-PL" sz="1200" b="1" kern="1200"/>
            <a:t>o łącznej mocy 2 677</a:t>
          </a:r>
          <a:r>
            <a:rPr lang="pl-PL" sz="1200" b="1" i="0" u="none" kern="1200"/>
            <a:t> </a:t>
          </a:r>
          <a:r>
            <a:rPr lang="pl-PL" sz="1200" b="1" kern="1200"/>
            <a:t>MW</a:t>
          </a:r>
        </a:p>
      </dsp:txBody>
      <dsp:txXfrm>
        <a:off x="2138268" y="1686392"/>
        <a:ext cx="1521229" cy="944529"/>
      </dsp:txXfrm>
    </dsp:sp>
    <dsp:sp modelId="{080A63BD-CF46-4F3F-B984-F8FF50DFACBF}">
      <dsp:nvSpPr>
        <dsp:cNvPr id="0" name=""/>
        <dsp:cNvSpPr/>
      </dsp:nvSpPr>
      <dsp:spPr>
        <a:xfrm>
          <a:off x="3864439" y="1490228"/>
          <a:ext cx="1580001" cy="1003301"/>
        </a:xfrm>
        <a:prstGeom prst="roundRect">
          <a:avLst>
            <a:gd name="adj" fmla="val 10000"/>
          </a:avLst>
        </a:prstGeom>
        <a:gradFill rotWithShape="0">
          <a:gsLst>
            <a:gs pos="0">
              <a:schemeClr val="accent1">
                <a:alpha val="70000"/>
                <a:hueOff val="0"/>
                <a:satOff val="0"/>
                <a:lumOff val="0"/>
                <a:alphaOff val="0"/>
                <a:tint val="50000"/>
                <a:satMod val="300000"/>
              </a:schemeClr>
            </a:gs>
            <a:gs pos="35000">
              <a:schemeClr val="accent1">
                <a:alpha val="70000"/>
                <a:hueOff val="0"/>
                <a:satOff val="0"/>
                <a:lumOff val="0"/>
                <a:alphaOff val="0"/>
                <a:tint val="37000"/>
                <a:satMod val="300000"/>
              </a:schemeClr>
            </a:gs>
            <a:gs pos="100000">
              <a:schemeClr val="accent1">
                <a:alpha val="70000"/>
                <a:hueOff val="0"/>
                <a:satOff val="0"/>
                <a:lumOff val="0"/>
                <a:alphaOff val="0"/>
                <a:tint val="15000"/>
                <a:satMod val="350000"/>
              </a:schemeClr>
            </a:gs>
          </a:gsLst>
          <a:lin ang="16200000" scaled="1"/>
        </a:gradFill>
        <a:ln>
          <a:noFill/>
        </a:ln>
        <a:effectLst>
          <a:outerShdw blurRad="40000" dist="20000" dir="5400000" rotWithShape="0">
            <a:srgbClr val="000000">
              <a:alpha val="38000"/>
            </a:srgbClr>
          </a:outerShdw>
        </a:effectLst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</dsp:sp>
    <dsp:sp modelId="{4F5352A8-4B26-4B04-BF23-E2A2607A7EBC}">
      <dsp:nvSpPr>
        <dsp:cNvPr id="0" name=""/>
        <dsp:cNvSpPr/>
      </dsp:nvSpPr>
      <dsp:spPr>
        <a:xfrm>
          <a:off x="4039995" y="1657006"/>
          <a:ext cx="1580001" cy="1003301"/>
        </a:xfrm>
        <a:prstGeom prst="roundRect">
          <a:avLst>
            <a:gd name="adj" fmla="val 10000"/>
          </a:avLst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9525" cap="flat" cmpd="sng" algn="ctr">
          <a:solidFill>
            <a:schemeClr val="accent1">
              <a:tint val="9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1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5720" tIns="45720" rIns="45720" bIns="45720" numCol="1" spcCol="1270" anchor="ctr" anchorCtr="0">
          <a:noAutofit/>
        </a:bodyPr>
        <a:lstStyle/>
        <a:p>
          <a:pPr marL="0" lvl="0" indent="0" algn="ctr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200" b="0" i="0" u="none" kern="1200"/>
            <a:t>15</a:t>
          </a:r>
          <a:r>
            <a:rPr lang="en-GB" sz="1200" b="0" i="0" u="none" kern="1200"/>
            <a:t> </a:t>
          </a:r>
          <a:r>
            <a:rPr lang="pl-PL" sz="1200" kern="1200" baseline="0"/>
            <a:t>projektów z zawartą umową </a:t>
          </a:r>
          <a:r>
            <a:rPr lang="pl-PL" sz="1200" kern="1200"/>
            <a:t>przyłączeniową </a:t>
          </a:r>
          <a:r>
            <a:rPr lang="pl-PL" sz="1200" b="1" kern="1200"/>
            <a:t>o łącznej mocy 132 MW</a:t>
          </a:r>
        </a:p>
      </dsp:txBody>
      <dsp:txXfrm>
        <a:off x="4069381" y="1686392"/>
        <a:ext cx="1521229" cy="944529"/>
      </dsp:txXfrm>
    </dsp:sp>
    <dsp:sp modelId="{170510EF-E30E-4556-AF13-8CD835367DE2}">
      <dsp:nvSpPr>
        <dsp:cNvPr id="0" name=""/>
        <dsp:cNvSpPr/>
      </dsp:nvSpPr>
      <dsp:spPr>
        <a:xfrm>
          <a:off x="5795553" y="1490228"/>
          <a:ext cx="1580001" cy="1003301"/>
        </a:xfrm>
        <a:prstGeom prst="roundRect">
          <a:avLst>
            <a:gd name="adj" fmla="val 10000"/>
          </a:avLst>
        </a:prstGeom>
        <a:gradFill rotWithShape="0">
          <a:gsLst>
            <a:gs pos="0">
              <a:schemeClr val="accent1">
                <a:alpha val="70000"/>
                <a:hueOff val="0"/>
                <a:satOff val="0"/>
                <a:lumOff val="0"/>
                <a:alphaOff val="0"/>
                <a:tint val="50000"/>
                <a:satMod val="300000"/>
              </a:schemeClr>
            </a:gs>
            <a:gs pos="35000">
              <a:schemeClr val="accent1">
                <a:alpha val="70000"/>
                <a:hueOff val="0"/>
                <a:satOff val="0"/>
                <a:lumOff val="0"/>
                <a:alphaOff val="0"/>
                <a:tint val="37000"/>
                <a:satMod val="300000"/>
              </a:schemeClr>
            </a:gs>
            <a:gs pos="100000">
              <a:schemeClr val="accent1">
                <a:alpha val="70000"/>
                <a:hueOff val="0"/>
                <a:satOff val="0"/>
                <a:lumOff val="0"/>
                <a:alphaOff val="0"/>
                <a:tint val="15000"/>
                <a:satMod val="350000"/>
              </a:schemeClr>
            </a:gs>
          </a:gsLst>
          <a:lin ang="16200000" scaled="1"/>
        </a:gradFill>
        <a:ln>
          <a:noFill/>
        </a:ln>
        <a:effectLst>
          <a:outerShdw blurRad="40000" dist="20000" dir="5400000" rotWithShape="0">
            <a:srgbClr val="000000">
              <a:alpha val="38000"/>
            </a:srgbClr>
          </a:outerShdw>
        </a:effectLst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</dsp:sp>
    <dsp:sp modelId="{1D8401F5-6EA7-443F-9CF4-CA27D13ABC7D}">
      <dsp:nvSpPr>
        <dsp:cNvPr id="0" name=""/>
        <dsp:cNvSpPr/>
      </dsp:nvSpPr>
      <dsp:spPr>
        <a:xfrm>
          <a:off x="5971109" y="1657006"/>
          <a:ext cx="1580001" cy="1003301"/>
        </a:xfrm>
        <a:prstGeom prst="roundRect">
          <a:avLst>
            <a:gd name="adj" fmla="val 10000"/>
          </a:avLst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9525" cap="flat" cmpd="sng" algn="ctr">
          <a:solidFill>
            <a:schemeClr val="accent1">
              <a:tint val="9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1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5720" tIns="45720" rIns="45720" bIns="45720" numCol="1" spcCol="1270" anchor="ctr" anchorCtr="0">
          <a:noAutofit/>
        </a:bodyPr>
        <a:lstStyle/>
        <a:p>
          <a:pPr marL="0" lvl="0" indent="0" algn="ctr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200" kern="1200"/>
            <a:t>23 projektów z rozpoznanym inwestorem </a:t>
          </a:r>
          <a:r>
            <a:rPr lang="pl-PL" sz="1200" b="1" kern="1200"/>
            <a:t>o łącznej mocy 2 610 MW</a:t>
          </a:r>
        </a:p>
      </dsp:txBody>
      <dsp:txXfrm>
        <a:off x="6000495" y="1686392"/>
        <a:ext cx="1521229" cy="944529"/>
      </dsp:txXfrm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hierarchy1">
  <dgm:title val=""/>
  <dgm:desc val=""/>
  <dgm:catLst>
    <dgm:cat type="hierarchy" pri="20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21">
          <dgm:prSet phldr="1"/>
        </dgm:pt>
        <dgm:pt modelId="22">
          <dgm:prSet phldr="1"/>
        </dgm:pt>
        <dgm:pt modelId="3">
          <dgm:prSet phldr="1"/>
        </dgm:pt>
        <dgm:pt modelId="31">
          <dgm:prSet phldr="1"/>
        </dgm:pt>
      </dgm:ptLst>
      <dgm:cxnLst>
        <dgm:cxn modelId="4" srcId="0" destId="1" srcOrd="0" destOrd="0"/>
        <dgm:cxn modelId="5" srcId="1" destId="2" srcOrd="0" destOrd="0"/>
        <dgm:cxn modelId="6" srcId="1" destId="3" srcOrd="1" destOrd="0"/>
        <dgm:cxn modelId="23" srcId="2" destId="21" srcOrd="0" destOrd="0"/>
        <dgm:cxn modelId="24" srcId="2" destId="22" srcOrd="1" destOrd="0"/>
        <dgm:cxn modelId="33" srcId="3" destId="31" srcOrd="0" destOrd="0"/>
      </dgm:cxnLst>
      <dgm:bg/>
      <dgm:whole/>
    </dgm:dataModel>
  </dgm:sampData>
  <dgm:styleData>
    <dgm:dataModel>
      <dgm:ptLst>
        <dgm:pt modelId="0" type="doc"/>
        <dgm:pt modelId="1"/>
        <dgm:pt modelId="11"/>
        <dgm:pt modelId="12"/>
      </dgm:ptLst>
      <dgm:cxnLst>
        <dgm:cxn modelId="2" srcId="0" destId="1" srcOrd="0" destOrd="0"/>
        <dgm:cxn modelId="13" srcId="1" destId="11" srcOrd="0" destOrd="0"/>
        <dgm:cxn modelId="14" srcId="1" destId="1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21"/>
        <dgm:pt modelId="211"/>
        <dgm:pt modelId="3"/>
        <dgm:pt modelId="31"/>
        <dgm:pt modelId="311"/>
      </dgm:ptLst>
      <dgm:cxnLst>
        <dgm:cxn modelId="4" srcId="0" destId="1" srcOrd="0" destOrd="0"/>
        <dgm:cxn modelId="5" srcId="1" destId="2" srcOrd="0" destOrd="0"/>
        <dgm:cxn modelId="6" srcId="1" destId="3" srcOrd="1" destOrd="0"/>
        <dgm:cxn modelId="23" srcId="2" destId="21" srcOrd="0" destOrd="0"/>
        <dgm:cxn modelId="24" srcId="21" destId="211" srcOrd="0" destOrd="0"/>
        <dgm:cxn modelId="33" srcId="3" destId="31" srcOrd="0" destOrd="0"/>
        <dgm:cxn modelId="34" srcId="31" destId="311" srcOrd="0" destOrd="0"/>
      </dgm:cxnLst>
      <dgm:bg/>
      <dgm:whole/>
    </dgm:dataModel>
  </dgm:clrData>
  <dgm:layoutNode name="hierChild1">
    <dgm:varLst>
      <dgm:chPref val="1"/>
      <dgm:dir/>
      <dgm:animOne val="branch"/>
      <dgm:animLvl val="lvl"/>
      <dgm:resizeHandles/>
    </dgm:varLst>
    <dgm:choose name="Name0">
      <dgm:if name="Name1" func="var" arg="dir" op="equ" val="norm">
        <dgm:alg type="hierChild">
          <dgm:param type="linDir" val="fromL"/>
        </dgm:alg>
      </dgm:if>
      <dgm:else name="Name2">
        <dgm:alg type="hierChild">
          <dgm:param type="linDir" val="fromR"/>
        </dgm:alg>
      </dgm:else>
    </dgm:choose>
    <dgm:shape xmlns:r="http://schemas.openxmlformats.org/officeDocument/2006/relationships" r:blip="">
      <dgm:adjLst/>
    </dgm:shape>
    <dgm:presOf/>
    <dgm:constrLst>
      <dgm:constr type="primFontSz" for="des" ptType="node" op="equ" val="65"/>
      <dgm:constr type="w" for="des" forName="composite" refType="w"/>
      <dgm:constr type="h" for="des" forName="composite" refType="w" refFor="des" refForName="composite" fact="0.667"/>
      <dgm:constr type="w" for="des" forName="composite2" refType="w" refFor="des" refForName="composite"/>
      <dgm:constr type="h" for="des" forName="composite2" refType="h" refFor="des" refForName="composite"/>
      <dgm:constr type="w" for="des" forName="composite3" refType="w" refFor="des" refForName="composite"/>
      <dgm:constr type="h" for="des" forName="composite3" refType="h" refFor="des" refForName="composite"/>
      <dgm:constr type="w" for="des" forName="composite4" refType="w" refFor="des" refForName="composite"/>
      <dgm:constr type="h" for="des" forName="composite4" refType="h" refFor="des" refForName="composite"/>
      <dgm:constr type="w" for="des" forName="composite5" refType="w" refFor="des" refForName="composite"/>
      <dgm:constr type="h" for="des" forName="composite5" refType="h" refFor="des" refForName="composite"/>
      <dgm:constr type="sibSp" refType="w" refFor="des" refForName="composite" fact="0.1"/>
      <dgm:constr type="sibSp" for="des" forName="hierChild2" refType="sibSp"/>
      <dgm:constr type="sibSp" for="des" forName="hierChild3" refType="sibSp"/>
      <dgm:constr type="sibSp" for="des" forName="hierChild4" refType="sibSp"/>
      <dgm:constr type="sibSp" for="des" forName="hierChild5" refType="sibSp"/>
      <dgm:constr type="sibSp" for="des" forName="hierChild6" refType="sibSp"/>
      <dgm:constr type="sp" for="des" forName="hierRoot1" refType="h" refFor="des" refForName="composite" fact="0.25"/>
      <dgm:constr type="sp" for="des" forName="hierRoot2" refType="sp" refFor="des" refForName="hierRoot1"/>
      <dgm:constr type="sp" for="des" forName="hierRoot3" refType="sp" refFor="des" refForName="hierRoot1"/>
      <dgm:constr type="sp" for="des" forName="hierRoot4" refType="sp" refFor="des" refForName="hierRoot1"/>
      <dgm:constr type="sp" for="des" forName="hierRoot5" refType="sp" refFor="des" refForName="hierRoot1"/>
    </dgm:constrLst>
    <dgm:ruleLst/>
    <dgm:forEach name="Name3" axis="ch">
      <dgm:forEach name="Name4" axis="self" ptType="node">
        <dgm:layoutNode name="hierRoot1">
          <dgm:alg type="hierRoot"/>
          <dgm:shape xmlns:r="http://schemas.openxmlformats.org/officeDocument/2006/relationships" r:blip="">
            <dgm:adjLst/>
          </dgm:shape>
          <dgm:presOf/>
          <dgm:constrLst>
            <dgm:constr type="bendDist" for="des" ptType="parTrans" refType="sp" fact="0.5"/>
          </dgm:constrLst>
          <dgm:ruleLst/>
          <dgm:layoutNode name="composite">
            <dgm:alg type="composite"/>
            <dgm:shape xmlns:r="http://schemas.openxmlformats.org/officeDocument/2006/relationships" r:blip="">
              <dgm:adjLst/>
            </dgm:shape>
            <dgm:presOf/>
            <dgm:constrLst>
              <dgm:constr type="w" for="ch" forName="background" refType="w" fact="0.9"/>
              <dgm:constr type="h" for="ch" forName="background" refType="w" refFor="ch" refForName="background" fact="0.635"/>
              <dgm:constr type="t" for="ch" forName="background"/>
              <dgm:constr type="l" for="ch" forName="background"/>
              <dgm:constr type="w" for="ch" forName="text" refType="w" fact="0.9"/>
              <dgm:constr type="h" for="ch" forName="text" refType="w" refFor="ch" refForName="text" fact="0.635"/>
              <dgm:constr type="t" for="ch" forName="text" refType="w" fact="0.095"/>
              <dgm:constr type="l" for="ch" forName="text" refType="w" fact="0.1"/>
            </dgm:constrLst>
            <dgm:ruleLst/>
            <dgm:layoutNode name="background" styleLbl="node0" moveWith="text">
              <dgm:alg type="sp"/>
              <dgm:shape xmlns:r="http://schemas.openxmlformats.org/officeDocument/2006/relationships" type="roundRect" r:blip="">
                <dgm:adjLst>
                  <dgm:adj idx="1" val="0.1"/>
                </dgm:adjLst>
              </dgm:shape>
              <dgm:presOf/>
              <dgm:constrLst/>
              <dgm:ruleLst/>
            </dgm:layoutNode>
            <dgm:layoutNode name="text" styleLbl="fgAcc0">
              <dgm:varLst>
                <dgm:chPref val="3"/>
              </dgm:varLst>
              <dgm:alg type="tx"/>
              <dgm:shape xmlns:r="http://schemas.openxmlformats.org/officeDocument/2006/relationships" type="roundRect" r:blip="">
                <dgm:adjLst>
                  <dgm:adj idx="1" val="0.1"/>
                </dgm:adjLst>
              </dgm:shape>
              <dgm:presOf axis="self"/>
              <dgm:constrLst>
                <dgm:constr type="tMarg" refType="primFontSz" fact="0.3"/>
                <dgm:constr type="bMarg" refType="primFontSz" fact="0.3"/>
                <dgm:constr type="lMarg" refType="primFontSz" fact="0.3"/>
                <dgm:constr type="rMarg" refType="primFontSz" fact="0.3"/>
              </dgm:constrLst>
              <dgm:ruleLst>
                <dgm:rule type="primFontSz" val="5" fact="NaN" max="NaN"/>
              </dgm:ruleLst>
            </dgm:layoutNode>
          </dgm:layoutNode>
          <dgm:layoutNode name="hierChild2">
            <dgm:choose name="Name5">
              <dgm:if name="Name6" func="var" arg="dir" op="equ" val="norm">
                <dgm:alg type="hierChild">
                  <dgm:param type="linDir" val="fromL"/>
                </dgm:alg>
              </dgm:if>
              <dgm:else name="Name7">
                <dgm:alg type="hierChild">
                  <dgm:param type="linDir" val="fromR"/>
                </dgm:alg>
              </dgm:else>
            </dgm:choose>
            <dgm:shape xmlns:r="http://schemas.openxmlformats.org/officeDocument/2006/relationships" r:blip="">
              <dgm:adjLst/>
            </dgm:shape>
            <dgm:presOf/>
            <dgm:constrLst/>
            <dgm:ruleLst/>
            <dgm:forEach name="Name8" axis="ch">
              <dgm:forEach name="Name9" axis="self" ptType="parTrans" cnt="1">
                <dgm:layoutNode name="Name10">
                  <dgm:alg type="conn">
                    <dgm:param type="dim" val="1D"/>
                    <dgm:param type="endSty" val="noArr"/>
                    <dgm:param type="connRout" val="bend"/>
                    <dgm:param type="bendPt" val="end"/>
                    <dgm:param type="begPts" val="bCtr"/>
                    <dgm:param type="endPts" val="tCtr"/>
                    <dgm:param type="srcNode" val="background"/>
                    <dgm:param type="dstNode" val="background2"/>
                  </dgm:alg>
                  <dgm:shape xmlns:r="http://schemas.openxmlformats.org/officeDocument/2006/relationships" type="conn" r:blip="" zOrderOff="-999">
                    <dgm:adjLst/>
                  </dgm:shape>
                  <dgm:presOf axis="self"/>
                  <dgm:constrLst>
                    <dgm:constr type="begPad"/>
                    <dgm:constr type="endPad"/>
                  </dgm:constrLst>
                  <dgm:ruleLst/>
                </dgm:layoutNode>
              </dgm:forEach>
              <dgm:forEach name="Name11" axis="self" ptType="node">
                <dgm:layoutNode name="hierRoot2">
                  <dgm:alg type="hierRoot"/>
                  <dgm:shape xmlns:r="http://schemas.openxmlformats.org/officeDocument/2006/relationships" r:blip="">
                    <dgm:adjLst/>
                  </dgm:shape>
                  <dgm:presOf/>
                  <dgm:constrLst>
                    <dgm:constr type="bendDist" for="des" ptType="parTrans" refType="sp" fact="0.5"/>
                  </dgm:constrLst>
                  <dgm:ruleLst/>
                  <dgm:layoutNode name="composite2">
                    <dgm:alg type="composite"/>
                    <dgm:shape xmlns:r="http://schemas.openxmlformats.org/officeDocument/2006/relationships" r:blip="">
                      <dgm:adjLst/>
                    </dgm:shape>
                    <dgm:presOf/>
                    <dgm:constrLst>
                      <dgm:constr type="w" for="ch" forName="background2" refType="w" fact="0.9"/>
                      <dgm:constr type="h" for="ch" forName="background2" refType="w" refFor="ch" refForName="background2" fact="0.635"/>
                      <dgm:constr type="t" for="ch" forName="background2"/>
                      <dgm:constr type="l" for="ch" forName="background2"/>
                      <dgm:constr type="w" for="ch" forName="text2" refType="w" fact="0.9"/>
                      <dgm:constr type="h" for="ch" forName="text2" refType="w" refFor="ch" refForName="text2" fact="0.635"/>
                      <dgm:constr type="t" for="ch" forName="text2" refType="w" fact="0.095"/>
                      <dgm:constr type="l" for="ch" forName="text2" refType="w" fact="0.1"/>
                    </dgm:constrLst>
                    <dgm:ruleLst/>
                    <dgm:layoutNode name="background2" moveWith="text2">
                      <dgm:alg type="sp"/>
                      <dgm:shape xmlns:r="http://schemas.openxmlformats.org/officeDocument/2006/relationships" type="roundRect" r:blip="">
                        <dgm:adjLst>
                          <dgm:adj idx="1" val="0.1"/>
                        </dgm:adjLst>
                      </dgm:shape>
                      <dgm:presOf/>
                      <dgm:constrLst/>
                      <dgm:ruleLst/>
                    </dgm:layoutNode>
                    <dgm:layoutNode name="text2" styleLbl="fgAcc2">
                      <dgm:varLst>
                        <dgm:chPref val="3"/>
                      </dgm:varLst>
                      <dgm:alg type="tx"/>
                      <dgm:shape xmlns:r="http://schemas.openxmlformats.org/officeDocument/2006/relationships" type="roundRect" r:blip="">
                        <dgm:adjLst>
                          <dgm:adj idx="1" val="0.1"/>
                        </dgm:adjLst>
                      </dgm:shape>
                      <dgm:presOf axis="self"/>
                      <dgm:constrLst>
                        <dgm:constr type="tMarg" refType="primFontSz" fact="0.3"/>
                        <dgm:constr type="bMarg" refType="primFontSz" fact="0.3"/>
                        <dgm:constr type="lMarg" refType="primFontSz" fact="0.3"/>
                        <dgm:constr type="rMarg" refType="primFontSz" fact="0.3"/>
                      </dgm:constrLst>
                      <dgm:ruleLst>
                        <dgm:rule type="primFontSz" val="5" fact="NaN" max="NaN"/>
                      </dgm:ruleLst>
                    </dgm:layoutNode>
                  </dgm:layoutNode>
                  <dgm:layoutNode name="hierChild3">
                    <dgm:choose name="Name12">
                      <dgm:if name="Name13" func="var" arg="dir" op="equ" val="norm">
                        <dgm:alg type="hierChild">
                          <dgm:param type="linDir" val="fromL"/>
                        </dgm:alg>
                      </dgm:if>
                      <dgm:else name="Name14">
                        <dgm:alg type="hierChild">
                          <dgm:param type="linDir" val="fromR"/>
                        </dgm:alg>
                      </dgm:else>
                    </dgm:choose>
                    <dgm:shape xmlns:r="http://schemas.openxmlformats.org/officeDocument/2006/relationships" r:blip="">
                      <dgm:adjLst/>
                    </dgm:shape>
                    <dgm:presOf/>
                    <dgm:constrLst/>
                    <dgm:ruleLst/>
                    <dgm:forEach name="Name15" axis="ch">
                      <dgm:forEach name="Name16" axis="self" ptType="parTrans" cnt="1">
                        <dgm:layoutNode name="Name17">
                          <dgm:alg type="conn">
                            <dgm:param type="dim" val="1D"/>
                            <dgm:param type="endSty" val="noArr"/>
                            <dgm:param type="connRout" val="bend"/>
                            <dgm:param type="bendPt" val="end"/>
                            <dgm:param type="begPts" val="bCtr"/>
                            <dgm:param type="endPts" val="tCtr"/>
                            <dgm:param type="srcNode" val="background2"/>
                            <dgm:param type="dstNode" val="background3"/>
                          </dgm:alg>
                          <dgm:shape xmlns:r="http://schemas.openxmlformats.org/officeDocument/2006/relationships" type="conn" r:blip="" zOrderOff="-999">
                            <dgm:adjLst/>
                          </dgm:shape>
                          <dgm:presOf axis="self"/>
                          <dgm:constrLst>
                            <dgm:constr type="begPad"/>
                            <dgm:constr type="endPad"/>
                          </dgm:constrLst>
                          <dgm:ruleLst/>
                        </dgm:layoutNode>
                      </dgm:forEach>
                      <dgm:forEach name="Name18" axis="self" ptType="node">
                        <dgm:layoutNode name="hierRoot3">
                          <dgm:alg type="hierRoot"/>
                          <dgm:shape xmlns:r="http://schemas.openxmlformats.org/officeDocument/2006/relationships" r:blip="">
                            <dgm:adjLst/>
                          </dgm:shape>
                          <dgm:presOf/>
                          <dgm:constrLst>
                            <dgm:constr type="bendDist" for="des" ptType="parTrans" refType="sp" fact="0.5"/>
                          </dgm:constrLst>
                          <dgm:ruleLst/>
                          <dgm:layoutNode name="composite3">
                            <dgm:alg type="composite"/>
                            <dgm:shape xmlns:r="http://schemas.openxmlformats.org/officeDocument/2006/relationships" r:blip="">
                              <dgm:adjLst/>
                            </dgm:shape>
                            <dgm:presOf/>
                            <dgm:constrLst>
                              <dgm:constr type="w" for="ch" forName="background3" refType="w" fact="0.9"/>
                              <dgm:constr type="h" for="ch" forName="background3" refType="w" refFor="ch" refForName="background3" fact="0.635"/>
                              <dgm:constr type="t" for="ch" forName="background3"/>
                              <dgm:constr type="l" for="ch" forName="background3"/>
                              <dgm:constr type="w" for="ch" forName="text3" refType="w" fact="0.9"/>
                              <dgm:constr type="h" for="ch" forName="text3" refType="w" refFor="ch" refForName="text3" fact="0.635"/>
                              <dgm:constr type="t" for="ch" forName="text3" refType="w" fact="0.095"/>
                              <dgm:constr type="l" for="ch" forName="text3" refType="w" fact="0.1"/>
                            </dgm:constrLst>
                            <dgm:ruleLst/>
                            <dgm:layoutNode name="background3" moveWith="text3">
                              <dgm:alg type="sp"/>
                              <dgm:shape xmlns:r="http://schemas.openxmlformats.org/officeDocument/2006/relationships" type="roundRect" r:blip="">
                                <dgm:adjLst>
                                  <dgm:adj idx="1" val="0.1"/>
                                </dgm:adjLst>
                              </dgm:shape>
                              <dgm:presOf/>
                              <dgm:constrLst/>
                              <dgm:ruleLst/>
                            </dgm:layoutNode>
                            <dgm:layoutNode name="text3" styleLbl="fgAcc3">
                              <dgm:varLst>
                                <dgm:chPref val="3"/>
                              </dgm:varLst>
                              <dgm:alg type="tx"/>
                              <dgm:shape xmlns:r="http://schemas.openxmlformats.org/officeDocument/2006/relationships" type="roundRect" r:blip="">
                                <dgm:adjLst>
                                  <dgm:adj idx="1" val="0.1"/>
                                </dgm:adjLst>
                              </dgm:shape>
                              <dgm:presOf axis="self"/>
                              <dgm:constrLst>
                                <dgm:constr type="tMarg" refType="primFontSz" fact="0.3"/>
                                <dgm:constr type="bMarg" refType="primFontSz" fact="0.3"/>
                                <dgm:constr type="lMarg" refType="primFontSz" fact="0.3"/>
                                <dgm:constr type="rMarg" refType="primFontSz" fact="0.3"/>
                              </dgm:constrLst>
                              <dgm:ruleLst>
                                <dgm:rule type="primFontSz" val="5" fact="NaN" max="NaN"/>
                              </dgm:ruleLst>
                            </dgm:layoutNode>
                          </dgm:layoutNode>
                          <dgm:layoutNode name="hierChild4">
                            <dgm:choose name="Name19">
                              <dgm:if name="Name20" func="var" arg="dir" op="equ" val="norm">
                                <dgm:alg type="hierChild">
                                  <dgm:param type="linDir" val="fromL"/>
                                </dgm:alg>
                              </dgm:if>
                              <dgm:else name="Name21">
                                <dgm:alg type="hierChild">
                                  <dgm:param type="linDir" val="fromR"/>
                                </dgm:alg>
                              </dgm:else>
                            </dgm:choose>
                            <dgm:shape xmlns:r="http://schemas.openxmlformats.org/officeDocument/2006/relationships" r:blip="">
                              <dgm:adjLst/>
                            </dgm:shape>
                            <dgm:presOf/>
                            <dgm:constrLst/>
                            <dgm:ruleLst/>
                            <dgm:forEach name="repeat" axis="ch">
                              <dgm:forEach name="Name22" axis="self" ptType="parTrans" cnt="1">
                                <dgm:layoutNode name="Name23">
                                  <dgm:choose name="Name24">
                                    <dgm:if name="Name25" axis="self" func="depth" op="lte" val="4">
                                      <dgm:alg type="conn">
                                        <dgm:param type="dim" val="1D"/>
                                        <dgm:param type="endSty" val="noArr"/>
                                        <dgm:param type="connRout" val="bend"/>
                                        <dgm:param type="bendPt" val="end"/>
                                        <dgm:param type="begPts" val="bCtr"/>
                                        <dgm:param type="endPts" val="tCtr"/>
                                        <dgm:param type="srcNode" val="background3"/>
                                        <dgm:param type="dstNode" val="background4"/>
                                      </dgm:alg>
                                    </dgm:if>
                                    <dgm:else name="Name26">
                                      <dgm:alg type="conn">
                                        <dgm:param type="dim" val="1D"/>
                                        <dgm:param type="endSty" val="noArr"/>
                                        <dgm:param type="connRout" val="bend"/>
                                        <dgm:param type="bendPt" val="end"/>
                                        <dgm:param type="begPts" val="bCtr"/>
                                        <dgm:param type="endPts" val="tCtr"/>
                                        <dgm:param type="srcNode" val="background4"/>
                                        <dgm:param type="dstNode" val="background4"/>
                                      </dgm:alg>
                                    </dgm:else>
                                  </dgm:choose>
                                  <dgm:shape xmlns:r="http://schemas.openxmlformats.org/officeDocument/2006/relationships" type="conn" r:blip="" zOrderOff="-999">
                                    <dgm:adjLst/>
                                  </dgm:shape>
                                  <dgm:presOf axis="self"/>
                                  <dgm:constrLst>
                                    <dgm:constr type="begPad"/>
                                    <dgm:constr type="endPad"/>
                                  </dgm:constrLst>
                                  <dgm:ruleLst/>
                                </dgm:layoutNode>
                              </dgm:forEach>
                              <dgm:forEach name="Name27" axis="self" ptType="node">
                                <dgm:layoutNode name="hierRoot4">
                                  <dgm:alg type="hierRoot"/>
                                  <dgm:shape xmlns:r="http://schemas.openxmlformats.org/officeDocument/2006/relationships" r:blip="">
                                    <dgm:adjLst/>
                                  </dgm:shape>
                                  <dgm:presOf/>
                                  <dgm:constrLst>
                                    <dgm:constr type="bendDist" for="des" ptType="parTrans" refType="sp" fact="0.5"/>
                                  </dgm:constrLst>
                                  <dgm:ruleLst/>
                                  <dgm:layoutNode name="composite4">
                                    <dgm:alg type="composite"/>
                                    <dgm:shape xmlns:r="http://schemas.openxmlformats.org/officeDocument/2006/relationships" r:blip="">
                                      <dgm:adjLst/>
                                    </dgm:shape>
                                    <dgm:presOf/>
                                    <dgm:constrLst>
                                      <dgm:constr type="w" for="ch" forName="background4" refType="w" fact="0.9"/>
                                      <dgm:constr type="h" for="ch" forName="background4" refType="w" refFor="ch" refForName="background4" fact="0.635"/>
                                      <dgm:constr type="t" for="ch" forName="background4"/>
                                      <dgm:constr type="l" for="ch" forName="background4"/>
                                      <dgm:constr type="w" for="ch" forName="text4" refType="w" fact="0.9"/>
                                      <dgm:constr type="h" for="ch" forName="text4" refType="w" refFor="ch" refForName="text4" fact="0.635"/>
                                      <dgm:constr type="t" for="ch" forName="text4" refType="w" fact="0.095"/>
                                      <dgm:constr type="l" for="ch" forName="text4" refType="w" fact="0.1"/>
                                    </dgm:constrLst>
                                    <dgm:ruleLst/>
                                    <dgm:layoutNode name="background4" moveWith="text4">
                                      <dgm:alg type="sp"/>
                                      <dgm:shape xmlns:r="http://schemas.openxmlformats.org/officeDocument/2006/relationships" type="roundRect" r:blip="">
                                        <dgm:adjLst>
                                          <dgm:adj idx="1" val="0.1"/>
                                        </dgm:adjLst>
                                      </dgm:shape>
                                      <dgm:presOf/>
                                      <dgm:constrLst/>
                                      <dgm:ruleLst/>
                                    </dgm:layoutNode>
                                    <dgm:layoutNode name="text4" styleLbl="fgAcc4">
                                      <dgm:varLst>
                                        <dgm:chPref val="3"/>
                                      </dgm:varLst>
                                      <dgm:alg type="tx"/>
                                      <dgm:shape xmlns:r="http://schemas.openxmlformats.org/officeDocument/2006/relationships" type="roundRect" r:blip="">
                                        <dgm:adjLst>
                                          <dgm:adj idx="1" val="0.1"/>
                                        </dgm:adjLst>
                                      </dgm:shape>
                                      <dgm:presOf axis="self"/>
                                      <dgm:constrLst>
                                        <dgm:constr type="tMarg" refType="primFontSz" fact="0.3"/>
                                        <dgm:constr type="bMarg" refType="primFontSz" fact="0.3"/>
                                        <dgm:constr type="lMarg" refType="primFontSz" fact="0.3"/>
                                        <dgm:constr type="rMarg" refType="primFontSz" fact="0.3"/>
                                      </dgm:constrLst>
                                      <dgm:ruleLst>
                                        <dgm:rule type="primFontSz" val="5" fact="NaN" max="NaN"/>
                                      </dgm:ruleLst>
                                    </dgm:layoutNode>
                                  </dgm:layoutNode>
                                  <dgm:layoutNode name="hierChild5">
                                    <dgm:choose name="Name28">
                                      <dgm:if name="Name29" func="var" arg="dir" op="equ" val="norm">
                                        <dgm:alg type="hierChild">
                                          <dgm:param type="linDir" val="fromL"/>
                                        </dgm:alg>
                                      </dgm:if>
                                      <dgm:else name="Name30">
                                        <dgm:alg type="hierChild">
                                          <dgm:param type="linDir" val="fromR"/>
                                        </dgm:alg>
                                      </dgm:else>
                                    </dgm:choose>
                                    <dgm:shape xmlns:r="http://schemas.openxmlformats.org/officeDocument/2006/relationships" r:blip="">
                                      <dgm:adjLst/>
                                    </dgm:shape>
                                    <dgm:presOf/>
                                    <dgm:constrLst/>
                                    <dgm:ruleLst/>
                                    <dgm:forEach name="Name31" ref="repeat"/>
                                  </dgm:layoutNode>
                                </dgm:layoutNode>
                              </dgm:forEach>
                            </dgm:forEach>
                          </dgm:layoutNode>
                        </dgm:layoutNode>
                      </dgm:forEach>
                    </dgm:forEach>
                  </dgm:layoutNode>
                </dgm:layoutNode>
              </dgm:forEach>
            </dgm:forEach>
          </dgm:layoutNode>
        </dgm:layoutNode>
      </dgm:forEach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3">
  <dgm:title val=""/>
  <dgm:desc val=""/>
  <dgm:catLst>
    <dgm:cat type="simple" pri="10300"/>
  </dgm:catLst>
  <dgm:scene3d>
    <a:camera prst="orthographicFront"/>
    <a:lightRig rig="threePt" dir="t"/>
  </dgm:scene3d>
  <dgm:styleLbl name="node0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lnNode1">
    <dgm:scene3d>
      <a:camera prst="orthographicFront"/>
      <a:lightRig rig="flat" dir="t"/>
    </dgm:scene3d>
    <dgm:sp3d prstMaterial="dkEdge">
      <a:bevelT w="8200" h="38100"/>
    </dgm:sp3d>
    <dgm:txPr/>
    <dgm:style>
      <a:lnRef idx="1">
        <a:scrgbClr r="0" g="0" b="0"/>
      </a:lnRef>
      <a:fillRef idx="2">
        <a:scrgbClr r="0" g="0" b="0"/>
      </a:fillRef>
      <a:effectRef idx="0">
        <a:scrgbClr r="0" g="0" b="0"/>
      </a:effectRef>
      <a:fontRef idx="minor">
        <a:schemeClr val="dk1"/>
      </a:fontRef>
    </dgm:style>
  </dgm:styleLbl>
  <dgm:styleLbl name="vennNode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2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3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4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/>
    </dgm:style>
  </dgm:styleLbl>
  <dgm:styleLbl name="asst0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2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3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4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flat" dir="t"/>
    </dgm:scene3d>
    <dgm:sp3d prstMaterial="dkEdge">
      <a:bevelT w="8200" h="38100"/>
    </dgm:sp3d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13" Type="http://schemas.microsoft.com/office/2007/relationships/hdphoto" Target="../media/hdphoto3.wdp"/><Relationship Id="rId18" Type="http://schemas.openxmlformats.org/officeDocument/2006/relationships/diagramQuickStyle" Target="../diagrams/quickStyle1.xml"/><Relationship Id="rId3" Type="http://schemas.openxmlformats.org/officeDocument/2006/relationships/hyperlink" Target="#'Zestawienie og&#243;lnokrajowe'!A1"/><Relationship Id="rId7" Type="http://schemas.openxmlformats.org/officeDocument/2006/relationships/image" Target="../media/image2.png"/><Relationship Id="rId12" Type="http://schemas.openxmlformats.org/officeDocument/2006/relationships/image" Target="../media/image5.png"/><Relationship Id="rId17" Type="http://schemas.openxmlformats.org/officeDocument/2006/relationships/diagramLayout" Target="../diagrams/layout1.xml"/><Relationship Id="rId2" Type="http://schemas.openxmlformats.org/officeDocument/2006/relationships/hyperlink" Target="#'Wydane warunki'!A1"/><Relationship Id="rId16" Type="http://schemas.openxmlformats.org/officeDocument/2006/relationships/diagramData" Target="../diagrams/data1.xml"/><Relationship Id="rId20" Type="http://schemas.microsoft.com/office/2007/relationships/diagramDrawing" Target="../diagrams/drawing1.xml"/><Relationship Id="rId1" Type="http://schemas.openxmlformats.org/officeDocument/2006/relationships/image" Target="../media/image1.jpg"/><Relationship Id="rId6" Type="http://schemas.openxmlformats.org/officeDocument/2006/relationships/hyperlink" Target="#Mapy!A1"/><Relationship Id="rId11" Type="http://schemas.microsoft.com/office/2007/relationships/hdphoto" Target="../media/hdphoto2.wdp"/><Relationship Id="rId5" Type="http://schemas.openxmlformats.org/officeDocument/2006/relationships/hyperlink" Target="#'Deweloperzy zestawienie '!A1"/><Relationship Id="rId15" Type="http://schemas.microsoft.com/office/2007/relationships/hdphoto" Target="../media/hdphoto4.wdp"/><Relationship Id="rId10" Type="http://schemas.openxmlformats.org/officeDocument/2006/relationships/image" Target="../media/image4.png"/><Relationship Id="rId19" Type="http://schemas.openxmlformats.org/officeDocument/2006/relationships/diagramColors" Target="../diagrams/colors1.xml"/><Relationship Id="rId4" Type="http://schemas.openxmlformats.org/officeDocument/2006/relationships/hyperlink" Target="#'Projekty z danego zakresu mocy'!A1"/><Relationship Id="rId9" Type="http://schemas.microsoft.com/office/2007/relationships/hdphoto" Target="../media/hdphoto1.wdp"/><Relationship Id="rId14" Type="http://schemas.openxmlformats.org/officeDocument/2006/relationships/image" Target="../media/image6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.xml"/><Relationship Id="rId3" Type="http://schemas.openxmlformats.org/officeDocument/2006/relationships/chart" Target="../charts/chart8.xml"/><Relationship Id="rId7" Type="http://schemas.openxmlformats.org/officeDocument/2006/relationships/chart" Target="../charts/chart12.xml"/><Relationship Id="rId2" Type="http://schemas.openxmlformats.org/officeDocument/2006/relationships/chart" Target="../charts/chart7.xml"/><Relationship Id="rId1" Type="http://schemas.openxmlformats.org/officeDocument/2006/relationships/image" Target="../media/image2.png"/><Relationship Id="rId6" Type="http://schemas.openxmlformats.org/officeDocument/2006/relationships/chart" Target="../charts/chart11.xml"/><Relationship Id="rId11" Type="http://schemas.openxmlformats.org/officeDocument/2006/relationships/chart" Target="../charts/chart16.xml"/><Relationship Id="rId5" Type="http://schemas.openxmlformats.org/officeDocument/2006/relationships/chart" Target="../charts/chart10.xml"/><Relationship Id="rId10" Type="http://schemas.openxmlformats.org/officeDocument/2006/relationships/chart" Target="../charts/chart15.xml"/><Relationship Id="rId4" Type="http://schemas.openxmlformats.org/officeDocument/2006/relationships/chart" Target="../charts/chart9.xml"/><Relationship Id="rId9" Type="http://schemas.openxmlformats.org/officeDocument/2006/relationships/chart" Target="../charts/chart14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image" Target="../media/image2.png"/><Relationship Id="rId1" Type="http://schemas.openxmlformats.org/officeDocument/2006/relationships/chart" Target="../charts/chart17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7" Type="http://schemas.openxmlformats.org/officeDocument/2006/relationships/chart" Target="../charts/chart6.xml"/><Relationship Id="rId2" Type="http://schemas.openxmlformats.org/officeDocument/2006/relationships/chart" Target="../charts/chart1.xml"/><Relationship Id="rId1" Type="http://schemas.openxmlformats.org/officeDocument/2006/relationships/image" Target="../media/image2.png"/><Relationship Id="rId6" Type="http://schemas.openxmlformats.org/officeDocument/2006/relationships/chart" Target="../charts/chart5.xml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232832</xdr:colOff>
      <xdr:row>3</xdr:row>
      <xdr:rowOff>148166</xdr:rowOff>
    </xdr:from>
    <xdr:to>
      <xdr:col>19</xdr:col>
      <xdr:colOff>518582</xdr:colOff>
      <xdr:row>35</xdr:row>
      <xdr:rowOff>64530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395"/>
        <a:stretch/>
      </xdr:blipFill>
      <xdr:spPr>
        <a:xfrm>
          <a:off x="232832" y="1033991"/>
          <a:ext cx="11868150" cy="6021889"/>
        </a:xfrm>
        <a:prstGeom prst="rect">
          <a:avLst/>
        </a:prstGeom>
      </xdr:spPr>
    </xdr:pic>
    <xdr:clientData/>
  </xdr:twoCellAnchor>
  <xdr:twoCellAnchor>
    <xdr:from>
      <xdr:col>20</xdr:col>
      <xdr:colOff>85725</xdr:colOff>
      <xdr:row>8</xdr:row>
      <xdr:rowOff>114300</xdr:rowOff>
    </xdr:from>
    <xdr:to>
      <xdr:col>22</xdr:col>
      <xdr:colOff>647701</xdr:colOff>
      <xdr:row>14</xdr:row>
      <xdr:rowOff>0</xdr:rowOff>
    </xdr:to>
    <xdr:sp macro="" textlink="">
      <xdr:nvSpPr>
        <xdr:cNvPr id="3" name="pole tekstow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2277725" y="1962150"/>
          <a:ext cx="1781176" cy="1028700"/>
        </a:xfrm>
        <a:prstGeom prst="wedgeRoundRectCallout">
          <a:avLst>
            <a:gd name="adj1" fmla="val -26715"/>
            <a:gd name="adj2" fmla="val 77315"/>
            <a:gd name="adj3" fmla="val 16667"/>
          </a:avLst>
        </a:prstGeom>
        <a:solidFill>
          <a:schemeClr val="accent1">
            <a:lumMod val="50000"/>
          </a:schemeClr>
        </a:solidFill>
        <a:ln>
          <a:solidFill>
            <a:srgbClr val="18468B"/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sz="2400">
              <a:solidFill>
                <a:schemeClr val="bg1"/>
              </a:solidFill>
              <a:latin typeface="Calibri Light" panose="020F0302020204030204" pitchFamily="34" charset="0"/>
            </a:rPr>
            <a:t>Listopad</a:t>
          </a:r>
        </a:p>
        <a:p>
          <a:pPr algn="ctr"/>
          <a:r>
            <a:rPr lang="pl-PL" sz="2400">
              <a:solidFill>
                <a:schemeClr val="bg1"/>
              </a:solidFill>
              <a:latin typeface="Calibri Light" panose="020F0302020204030204" pitchFamily="34" charset="0"/>
            </a:rPr>
            <a:t>2024</a:t>
          </a:r>
        </a:p>
      </xdr:txBody>
    </xdr:sp>
    <xdr:clientData/>
  </xdr:twoCellAnchor>
  <xdr:twoCellAnchor>
    <xdr:from>
      <xdr:col>0</xdr:col>
      <xdr:colOff>295274</xdr:colOff>
      <xdr:row>4</xdr:row>
      <xdr:rowOff>50512</xdr:rowOff>
    </xdr:from>
    <xdr:to>
      <xdr:col>7</xdr:col>
      <xdr:colOff>57151</xdr:colOff>
      <xdr:row>34</xdr:row>
      <xdr:rowOff>133351</xdr:rowOff>
    </xdr:to>
    <xdr:grpSp>
      <xdr:nvGrpSpPr>
        <xdr:cNvPr id="4" name="Grupa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pSpPr/>
      </xdr:nvGrpSpPr>
      <xdr:grpSpPr>
        <a:xfrm>
          <a:off x="295274" y="1136362"/>
          <a:ext cx="4029077" cy="5797839"/>
          <a:chOff x="1704973" y="1688812"/>
          <a:chExt cx="4943475" cy="4530966"/>
        </a:xfrm>
      </xdr:grpSpPr>
      <xdr:sp macro="" textlink="">
        <xdr:nvSpPr>
          <xdr:cNvPr id="5" name="Prostokąt 11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/>
        </xdr:nvSpPr>
        <xdr:spPr>
          <a:xfrm>
            <a:off x="1704974" y="1836412"/>
            <a:ext cx="4943474" cy="252000"/>
          </a:xfrm>
          <a:prstGeom prst="roundRect">
            <a:avLst/>
          </a:prstGeom>
        </xdr:spPr>
        <xdr:style>
          <a:lnRef idx="2">
            <a:schemeClr val="accent1">
              <a:hueOff val="0"/>
              <a:satOff val="0"/>
              <a:lumOff val="0"/>
              <a:alphaOff val="0"/>
            </a:schemeClr>
          </a:lnRef>
          <a:fillRef idx="1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fillRef>
          <a:effectRef idx="0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</xdr:sp>
      <xdr:sp macro="" textlink="">
        <xdr:nvSpPr>
          <xdr:cNvPr id="6" name="Dowolny kształt 12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/>
        </xdr:nvSpPr>
        <xdr:spPr>
          <a:xfrm>
            <a:off x="1952147" y="1688812"/>
            <a:ext cx="3460432" cy="295200"/>
          </a:xfrm>
          <a:prstGeom prst="roundRect">
            <a:avLst/>
          </a:prstGeom>
        </xdr:spPr>
        <xdr:style>
          <a:lnRef idx="3">
            <a:schemeClr val="accent1">
              <a:shade val="80000"/>
              <a:hueOff val="0"/>
              <a:satOff val="0"/>
              <a:lumOff val="0"/>
              <a:alphaOff val="0"/>
            </a:schemeClr>
          </a:lnRef>
          <a:fillRef idx="1">
            <a:schemeClr val="lt1">
              <a:hueOff val="0"/>
              <a:satOff val="0"/>
              <a:lumOff val="0"/>
              <a:alphaOff val="0"/>
            </a:schemeClr>
          </a:fillRef>
          <a:effectRef idx="1">
            <a:schemeClr val="lt1"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145206" tIns="14410" rIns="145206" bIns="14410" numCol="1" spcCol="1270" anchor="ctr" anchorCtr="0">
            <a:noAutofit/>
          </a:bodyPr>
          <a:lstStyle/>
          <a:p>
            <a:pPr lvl="0" algn="ctr" defTabSz="8001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pl-PL" sz="1800" b="1" kern="1200">
                <a:latin typeface="Calibri Light" panose="020F030202020403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Spis treści </a:t>
            </a:r>
          </a:p>
        </xdr:txBody>
      </xdr:sp>
      <xdr:sp macro="" textlink="">
        <xdr:nvSpPr>
          <xdr:cNvPr id="7" name="Dowolny kształt 13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/>
        </xdr:nvSpPr>
        <xdr:spPr>
          <a:xfrm>
            <a:off x="1704974" y="2290012"/>
            <a:ext cx="4943474" cy="882000"/>
          </a:xfrm>
          <a:prstGeom prst="roundRect">
            <a:avLst/>
          </a:prstGeom>
        </xdr:spPr>
        <xdr:style>
          <a:lnRef idx="2">
            <a:schemeClr val="accent1">
              <a:hueOff val="0"/>
              <a:satOff val="0"/>
              <a:lumOff val="0"/>
              <a:alphaOff val="0"/>
            </a:schemeClr>
          </a:lnRef>
          <a:fillRef idx="1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fillRef>
          <a:effectRef idx="0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383669" tIns="208280" rIns="383669" bIns="78232" numCol="1" spcCol="1270" anchor="t" anchorCtr="0">
            <a:noAutofit/>
          </a:bodyPr>
          <a:lstStyle/>
          <a:p>
            <a:pPr marL="57150" lvl="1" indent="-57150" algn="l" defTabSz="466725">
              <a:lnSpc>
                <a:spcPct val="90000"/>
              </a:lnSpc>
              <a:spcBef>
                <a:spcPct val="0"/>
              </a:spcBef>
              <a:spcAft>
                <a:spcPct val="15000"/>
              </a:spcAft>
              <a:buChar char="••"/>
            </a:pPr>
            <a:r>
              <a:rPr lang="pl-PL" sz="1100" kern="1200">
                <a:latin typeface="Calibri Light" panose="020F030202020403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Zakładki zawiera szczegółowe informacje o projekcie, takie jak: lokalizacja, moc przyłączeniowa, inwestor, daty wydania pozwoleń budowlanych, warunki przyłączenia oraz umów przyłączeniowych do sieci i in.</a:t>
            </a:r>
          </a:p>
        </xdr:txBody>
      </xdr:sp>
      <xdr:sp macro="" textlink="">
        <xdr:nvSpPr>
          <xdr:cNvPr id="8" name="Dowolny kształt 14">
            <a:hlinkClick xmlns:r="http://schemas.openxmlformats.org/officeDocument/2006/relationships" r:id="rId2" tooltip=" "/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SpPr/>
        </xdr:nvSpPr>
        <xdr:spPr>
          <a:xfrm>
            <a:off x="1952147" y="2142412"/>
            <a:ext cx="3460432" cy="295200"/>
          </a:xfrm>
          <a:prstGeom prst="roundRect">
            <a:avLst/>
          </a:prstGeom>
        </xdr:spPr>
        <xdr:style>
          <a:lnRef idx="3">
            <a:schemeClr val="accent1">
              <a:shade val="80000"/>
              <a:hueOff val="0"/>
              <a:satOff val="0"/>
              <a:lumOff val="0"/>
              <a:alphaOff val="0"/>
            </a:schemeClr>
          </a:lnRef>
          <a:fillRef idx="1">
            <a:schemeClr val="lt1">
              <a:hueOff val="0"/>
              <a:satOff val="0"/>
              <a:lumOff val="0"/>
              <a:alphaOff val="0"/>
            </a:schemeClr>
          </a:fillRef>
          <a:effectRef idx="1">
            <a:schemeClr val="lt1"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145206" tIns="14410" rIns="145206" bIns="14410" numCol="1" spcCol="1270" anchor="ctr" anchorCtr="0">
            <a:noAutofit/>
          </a:bodyPr>
          <a:lstStyle/>
          <a:p>
            <a:pPr lvl="0" algn="l" defTabSz="4445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pl-PL" sz="1200" b="1" kern="1200">
                <a:latin typeface="Calibri Light" panose="020F030202020403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Lista projektów</a:t>
            </a:r>
          </a:p>
        </xdr:txBody>
      </xdr:sp>
      <xdr:sp macro="" textlink="">
        <xdr:nvSpPr>
          <xdr:cNvPr id="9" name="Dowolny kształt 15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/>
        </xdr:nvSpPr>
        <xdr:spPr>
          <a:xfrm>
            <a:off x="1704974" y="3373612"/>
            <a:ext cx="4943474" cy="582750"/>
          </a:xfrm>
          <a:prstGeom prst="roundRect">
            <a:avLst/>
          </a:prstGeom>
        </xdr:spPr>
        <xdr:style>
          <a:lnRef idx="2">
            <a:schemeClr val="accent1">
              <a:hueOff val="0"/>
              <a:satOff val="0"/>
              <a:lumOff val="0"/>
              <a:alphaOff val="0"/>
            </a:schemeClr>
          </a:lnRef>
          <a:fillRef idx="1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fillRef>
          <a:effectRef idx="0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383669" tIns="208280" rIns="383669" bIns="78232" numCol="1" spcCol="1270" anchor="t" anchorCtr="0">
            <a:noAutofit/>
          </a:bodyPr>
          <a:lstStyle/>
          <a:p>
            <a:pPr marL="57150" lvl="1" indent="-57150" algn="l" defTabSz="466725">
              <a:lnSpc>
                <a:spcPct val="90000"/>
              </a:lnSpc>
              <a:spcBef>
                <a:spcPct val="0"/>
              </a:spcBef>
              <a:spcAft>
                <a:spcPct val="15000"/>
              </a:spcAft>
              <a:buChar char="••"/>
            </a:pPr>
            <a:r>
              <a:rPr lang="pl-PL" sz="1100" kern="1200">
                <a:latin typeface="Calibri Light" panose="020F030202020403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Analiza statystyczna projektów wiatrowych z uwagi na etap zaawansowania projektów</a:t>
            </a:r>
          </a:p>
        </xdr:txBody>
      </xdr:sp>
      <xdr:sp macro="" textlink="">
        <xdr:nvSpPr>
          <xdr:cNvPr id="10" name="Dowolny kształt 16">
            <a:hlinkClick xmlns:r="http://schemas.openxmlformats.org/officeDocument/2006/relationships" r:id="rId3" tooltip=" "/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/>
        </xdr:nvSpPr>
        <xdr:spPr>
          <a:xfrm>
            <a:off x="1952147" y="3226012"/>
            <a:ext cx="3460432" cy="295200"/>
          </a:xfrm>
          <a:prstGeom prst="roundRect">
            <a:avLst/>
          </a:prstGeom>
        </xdr:spPr>
        <xdr:style>
          <a:lnRef idx="3">
            <a:schemeClr val="accent1">
              <a:shade val="80000"/>
              <a:hueOff val="0"/>
              <a:satOff val="0"/>
              <a:lumOff val="0"/>
              <a:alphaOff val="0"/>
            </a:schemeClr>
          </a:lnRef>
          <a:fillRef idx="1">
            <a:schemeClr val="lt1">
              <a:hueOff val="0"/>
              <a:satOff val="0"/>
              <a:lumOff val="0"/>
              <a:alphaOff val="0"/>
            </a:schemeClr>
          </a:fillRef>
          <a:effectRef idx="1">
            <a:schemeClr val="lt1"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145206" tIns="14410" rIns="145206" bIns="14410" numCol="1" spcCol="1270" anchor="ctr" anchorCtr="0">
            <a:noAutofit/>
          </a:bodyPr>
          <a:lstStyle/>
          <a:p>
            <a:pPr lvl="0" algn="l" defTabSz="4445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pl-PL" sz="1200" b="1" kern="1200">
                <a:latin typeface="Calibri Light" panose="020F030202020403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Zestawienie ogólnokrajowe</a:t>
            </a:r>
          </a:p>
        </xdr:txBody>
      </xdr:sp>
      <xdr:sp macro="" textlink="">
        <xdr:nvSpPr>
          <xdr:cNvPr id="11" name="Dowolny kształt 17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/>
        </xdr:nvSpPr>
        <xdr:spPr>
          <a:xfrm>
            <a:off x="1704973" y="4157962"/>
            <a:ext cx="4943474" cy="582750"/>
          </a:xfrm>
          <a:prstGeom prst="roundRect">
            <a:avLst/>
          </a:prstGeom>
        </xdr:spPr>
        <xdr:style>
          <a:lnRef idx="2">
            <a:schemeClr val="accent1">
              <a:hueOff val="0"/>
              <a:satOff val="0"/>
              <a:lumOff val="0"/>
              <a:alphaOff val="0"/>
            </a:schemeClr>
          </a:lnRef>
          <a:fillRef idx="1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fillRef>
          <a:effectRef idx="0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383669" tIns="208280" rIns="383669" bIns="78232" numCol="1" spcCol="1270" anchor="t" anchorCtr="0">
            <a:noAutofit/>
          </a:bodyPr>
          <a:lstStyle/>
          <a:p>
            <a:pPr marL="57150" lvl="1" indent="-57150" algn="l" defTabSz="466725">
              <a:lnSpc>
                <a:spcPct val="90000"/>
              </a:lnSpc>
              <a:spcBef>
                <a:spcPct val="0"/>
              </a:spcBef>
              <a:spcAft>
                <a:spcPct val="15000"/>
              </a:spcAft>
              <a:buChar char="••"/>
            </a:pPr>
            <a:r>
              <a:rPr lang="pl-PL" sz="1100" kern="1200">
                <a:latin typeface="Calibri Light" panose="020F030202020403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Analiza statystyczna projektów wiatrowych z dowolnego przedziału mocy przyłączeniowej</a:t>
            </a:r>
          </a:p>
        </xdr:txBody>
      </xdr:sp>
      <xdr:sp macro="" textlink="">
        <xdr:nvSpPr>
          <xdr:cNvPr id="12" name="Dowolny kształt 18">
            <a:hlinkClick xmlns:r="http://schemas.openxmlformats.org/officeDocument/2006/relationships" r:id="rId4" tooltip=" "/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/>
        </xdr:nvSpPr>
        <xdr:spPr>
          <a:xfrm>
            <a:off x="1952147" y="4010362"/>
            <a:ext cx="3460432" cy="295200"/>
          </a:xfrm>
          <a:prstGeom prst="roundRect">
            <a:avLst/>
          </a:prstGeom>
        </xdr:spPr>
        <xdr:style>
          <a:lnRef idx="3">
            <a:schemeClr val="accent1">
              <a:shade val="80000"/>
              <a:hueOff val="0"/>
              <a:satOff val="0"/>
              <a:lumOff val="0"/>
              <a:alphaOff val="0"/>
            </a:schemeClr>
          </a:lnRef>
          <a:fillRef idx="1">
            <a:schemeClr val="lt1">
              <a:hueOff val="0"/>
              <a:satOff val="0"/>
              <a:lumOff val="0"/>
              <a:alphaOff val="0"/>
            </a:schemeClr>
          </a:fillRef>
          <a:effectRef idx="1">
            <a:schemeClr val="lt1"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145206" tIns="14410" rIns="145206" bIns="14410" numCol="1" spcCol="1270" anchor="ctr" anchorCtr="0">
            <a:noAutofit/>
          </a:bodyPr>
          <a:lstStyle/>
          <a:p>
            <a:pPr lvl="0" algn="l" defTabSz="4445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pl-PL" sz="1200" b="1" kern="1200">
                <a:latin typeface="Calibri Light" panose="020F030202020403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Projekty z</a:t>
            </a:r>
            <a:r>
              <a:rPr lang="pl-PL" sz="1200" b="1" kern="1200" baseline="0">
                <a:latin typeface="Calibri Light" panose="020F030202020403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 danego zakresu mocy</a:t>
            </a:r>
            <a:endParaRPr lang="pl-PL" sz="1200" b="1" kern="1200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sp macro="" textlink="">
        <xdr:nvSpPr>
          <xdr:cNvPr id="13" name="Dowolny kształt 19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/>
        </xdr:nvSpPr>
        <xdr:spPr>
          <a:xfrm>
            <a:off x="1704974" y="4942312"/>
            <a:ext cx="4943474" cy="582750"/>
          </a:xfrm>
          <a:prstGeom prst="roundRect">
            <a:avLst/>
          </a:prstGeom>
        </xdr:spPr>
        <xdr:style>
          <a:lnRef idx="2">
            <a:schemeClr val="accent1">
              <a:hueOff val="0"/>
              <a:satOff val="0"/>
              <a:lumOff val="0"/>
              <a:alphaOff val="0"/>
            </a:schemeClr>
          </a:lnRef>
          <a:fillRef idx="1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fillRef>
          <a:effectRef idx="0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383669" tIns="208280" rIns="383669" bIns="78232" numCol="1" spcCol="1270" anchor="t" anchorCtr="0">
            <a:noAutofit/>
          </a:bodyPr>
          <a:lstStyle/>
          <a:p>
            <a:pPr marL="57150" lvl="1" indent="-57150" algn="l" defTabSz="466725">
              <a:lnSpc>
                <a:spcPct val="90000"/>
              </a:lnSpc>
              <a:spcBef>
                <a:spcPct val="0"/>
              </a:spcBef>
              <a:spcAft>
                <a:spcPct val="15000"/>
              </a:spcAft>
              <a:buChar char="••"/>
            </a:pPr>
            <a:r>
              <a:rPr lang="pl-PL" sz="1100" kern="1200">
                <a:latin typeface="Calibri Light" panose="020F030202020403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Analiza statystyczna spółek holdingowych z największą ilością planowanych instalacji wiatrowych</a:t>
            </a:r>
          </a:p>
        </xdr:txBody>
      </xdr:sp>
      <xdr:sp macro="" textlink="">
        <xdr:nvSpPr>
          <xdr:cNvPr id="14" name="Dowolny kształt 20">
            <a:hlinkClick xmlns:r="http://schemas.openxmlformats.org/officeDocument/2006/relationships" r:id="rId5" tooltip=" "/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/>
        </xdr:nvSpPr>
        <xdr:spPr>
          <a:xfrm>
            <a:off x="1952147" y="4794712"/>
            <a:ext cx="3460432" cy="295200"/>
          </a:xfrm>
          <a:prstGeom prst="roundRect">
            <a:avLst/>
          </a:prstGeom>
        </xdr:spPr>
        <xdr:style>
          <a:lnRef idx="3">
            <a:schemeClr val="accent1">
              <a:shade val="80000"/>
              <a:hueOff val="0"/>
              <a:satOff val="0"/>
              <a:lumOff val="0"/>
              <a:alphaOff val="0"/>
            </a:schemeClr>
          </a:lnRef>
          <a:fillRef idx="1">
            <a:schemeClr val="lt1">
              <a:hueOff val="0"/>
              <a:satOff val="0"/>
              <a:lumOff val="0"/>
              <a:alphaOff val="0"/>
            </a:schemeClr>
          </a:fillRef>
          <a:effectRef idx="1">
            <a:schemeClr val="lt1"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145206" tIns="14410" rIns="145206" bIns="14410" numCol="1" spcCol="1270" anchor="ctr" anchorCtr="0">
            <a:noAutofit/>
          </a:bodyPr>
          <a:lstStyle/>
          <a:p>
            <a:pPr lvl="0" algn="l" defTabSz="4445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pl-PL" sz="1200" b="1" kern="1200">
                <a:latin typeface="Calibri Light" panose="020F030202020403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Deweloperzy zestawienie</a:t>
            </a:r>
          </a:p>
        </xdr:txBody>
      </xdr:sp>
      <xdr:sp macro="" textlink="">
        <xdr:nvSpPr>
          <xdr:cNvPr id="15" name="Dowolny kształt 21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/>
        </xdr:nvSpPr>
        <xdr:spPr>
          <a:xfrm>
            <a:off x="1704974" y="5726662"/>
            <a:ext cx="4943474" cy="493116"/>
          </a:xfrm>
          <a:prstGeom prst="roundRect">
            <a:avLst/>
          </a:prstGeom>
        </xdr:spPr>
        <xdr:style>
          <a:lnRef idx="2">
            <a:schemeClr val="accent1">
              <a:hueOff val="0"/>
              <a:satOff val="0"/>
              <a:lumOff val="0"/>
              <a:alphaOff val="0"/>
            </a:schemeClr>
          </a:lnRef>
          <a:fillRef idx="1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fillRef>
          <a:effectRef idx="0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383669" tIns="208280" rIns="383669" bIns="78232" numCol="1" spcCol="1270" anchor="t" anchorCtr="0">
            <a:noAutofit/>
          </a:bodyPr>
          <a:lstStyle/>
          <a:p>
            <a:pPr marL="57150" lvl="1" indent="-57150" algn="l" defTabSz="466725">
              <a:lnSpc>
                <a:spcPct val="90000"/>
              </a:lnSpc>
              <a:spcBef>
                <a:spcPct val="0"/>
              </a:spcBef>
              <a:spcAft>
                <a:spcPct val="15000"/>
              </a:spcAft>
              <a:buChar char="••"/>
            </a:pPr>
            <a:r>
              <a:rPr lang="pl-PL" sz="1100" kern="1200">
                <a:latin typeface="Calibri Light" panose="020F030202020403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Rozkład przestrzenny projektów wiatrowych na mapie Polski</a:t>
            </a:r>
          </a:p>
        </xdr:txBody>
      </xdr:sp>
      <xdr:sp macro="" textlink="">
        <xdr:nvSpPr>
          <xdr:cNvPr id="16" name="Dowolny kształt 22">
            <a:hlinkClick xmlns:r="http://schemas.openxmlformats.org/officeDocument/2006/relationships" r:id="rId6" tooltip=" "/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/>
        </xdr:nvSpPr>
        <xdr:spPr>
          <a:xfrm>
            <a:off x="1952147" y="5579062"/>
            <a:ext cx="3460432" cy="295200"/>
          </a:xfrm>
          <a:prstGeom prst="roundRect">
            <a:avLst/>
          </a:prstGeom>
        </xdr:spPr>
        <xdr:style>
          <a:lnRef idx="3">
            <a:schemeClr val="accent1">
              <a:shade val="80000"/>
              <a:hueOff val="0"/>
              <a:satOff val="0"/>
              <a:lumOff val="0"/>
              <a:alphaOff val="0"/>
            </a:schemeClr>
          </a:lnRef>
          <a:fillRef idx="1">
            <a:schemeClr val="lt1">
              <a:hueOff val="0"/>
              <a:satOff val="0"/>
              <a:lumOff val="0"/>
              <a:alphaOff val="0"/>
            </a:schemeClr>
          </a:fillRef>
          <a:effectRef idx="1">
            <a:schemeClr val="lt1"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145206" tIns="14410" rIns="145206" bIns="14410" numCol="1" spcCol="1270" anchor="ctr" anchorCtr="0">
            <a:noAutofit/>
          </a:bodyPr>
          <a:lstStyle/>
          <a:p>
            <a:pPr lvl="0" algn="l" defTabSz="4445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pl-PL" sz="1200" b="1" kern="1200">
                <a:latin typeface="Calibri Light" panose="020F030202020403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Mapy</a:t>
            </a:r>
            <a:endParaRPr lang="pl-PL" sz="1000" b="1" kern="1200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</xdr:grpSp>
    <xdr:clientData/>
  </xdr:twoCellAnchor>
  <xdr:oneCellAnchor>
    <xdr:from>
      <xdr:col>20</xdr:col>
      <xdr:colOff>142875</xdr:colOff>
      <xdr:row>21</xdr:row>
      <xdr:rowOff>95250</xdr:rowOff>
    </xdr:from>
    <xdr:ext cx="1571625" cy="1152525"/>
    <xdr:sp macro="" textlink="">
      <xdr:nvSpPr>
        <xdr:cNvPr id="17" name="pole tekstow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12334875" y="4419600"/>
          <a:ext cx="1571625" cy="1152525"/>
        </a:xfrm>
        <a:prstGeom prst="wedgeRoundRectCallout">
          <a:avLst/>
        </a:prstGeom>
        <a:solidFill>
          <a:schemeClr val="accent1">
            <a:lumMod val="50000"/>
          </a:schemeClr>
        </a:solidFill>
        <a:ln>
          <a:solidFill>
            <a:srgbClr val="18468B"/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l-PL" sz="1500">
              <a:solidFill>
                <a:schemeClr val="bg1"/>
              </a:solidFill>
              <a:latin typeface="Calibri Light" panose="020F0302020204030204" pitchFamily="34" charset="0"/>
            </a:rPr>
            <a:t>Copyright ©2024 IEO. Wszelkie prawa zastrzeżone. </a:t>
          </a:r>
        </a:p>
      </xdr:txBody>
    </xdr:sp>
    <xdr:clientData/>
  </xdr:oneCellAnchor>
  <xdr:twoCellAnchor editAs="oneCell">
    <xdr:from>
      <xdr:col>20</xdr:col>
      <xdr:colOff>304800</xdr:colOff>
      <xdr:row>0</xdr:row>
      <xdr:rowOff>76200</xdr:rowOff>
    </xdr:from>
    <xdr:to>
      <xdr:col>22</xdr:col>
      <xdr:colOff>609600</xdr:colOff>
      <xdr:row>3</xdr:row>
      <xdr:rowOff>123775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721" t="25791" r="23289" b="31242"/>
        <a:stretch/>
      </xdr:blipFill>
      <xdr:spPr bwMode="auto">
        <a:xfrm>
          <a:off x="12496800" y="76200"/>
          <a:ext cx="1524000" cy="9334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7</xdr:col>
      <xdr:colOff>523875</xdr:colOff>
      <xdr:row>23</xdr:row>
      <xdr:rowOff>180974</xdr:rowOff>
    </xdr:from>
    <xdr:to>
      <xdr:col>18</xdr:col>
      <xdr:colOff>483382</xdr:colOff>
      <xdr:row>27</xdr:row>
      <xdr:rowOff>152399</xdr:rowOff>
    </xdr:to>
    <xdr:grpSp>
      <xdr:nvGrpSpPr>
        <xdr:cNvPr id="19" name="Grupa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GrpSpPr/>
      </xdr:nvGrpSpPr>
      <xdr:grpSpPr>
        <a:xfrm>
          <a:off x="4791075" y="4886324"/>
          <a:ext cx="6665107" cy="733425"/>
          <a:chOff x="6410325" y="3714750"/>
          <a:chExt cx="6493657" cy="619200"/>
        </a:xfrm>
      </xdr:grpSpPr>
      <xdr:pic>
        <xdr:nvPicPr>
          <xdr:cNvPr id="20" name="Obraz 19" descr="C:\Users\dgreda\AppData\Local\Microsoft\Windows\Temporary Internet Files\Content.IE5\CNP10KHT\document-1287618_960_720[1].png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" cstate="print">
            <a:duotone>
              <a:schemeClr val="accent1">
                <a:shade val="45000"/>
                <a:satMod val="135000"/>
              </a:schemeClr>
              <a:prstClr val="white"/>
            </a:duotone>
            <a:extLst>
              <a:ext uri="{BEBA8EAE-BF5A-486C-A8C5-ECC9F3942E4B}">
                <a14:imgProps xmlns:a14="http://schemas.microsoft.com/office/drawing/2010/main">
                  <a14:imgLayer r:embed="rId9">
                    <a14:imgEffect>
                      <a14:backgroundRemoval t="17917" b="79306" l="26250" r="73472">
                        <a14:foregroundMark x1="55000" y1="43333" x2="55000" y2="43333"/>
                        <a14:foregroundMark x1="56944" y1="48889" x2="56944" y2="48889"/>
                        <a14:foregroundMark x1="60278" y1="55833" x2="60278" y2="55833"/>
                        <a14:foregroundMark x1="59722" y1="60833" x2="59722" y2="60833"/>
                        <a14:foregroundMark x1="60278" y1="67083" x2="60278" y2="67083"/>
                        <a14:backgroundMark x1="14861" y1="19306" x2="14861" y2="19306"/>
                        <a14:backgroundMark x1="16806" y1="17083" x2="16806" y2="17083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l="25275" t="17583" r="24176" b="14285"/>
          <a:stretch/>
        </xdr:blipFill>
        <xdr:spPr bwMode="auto">
          <a:xfrm>
            <a:off x="10506075" y="3714750"/>
            <a:ext cx="458936" cy="61920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21" name="Obraz 20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PicPr/>
        </xdr:nvPicPr>
        <xdr:blipFill rotWithShape="1">
          <a:blip xmlns:r="http://schemas.openxmlformats.org/officeDocument/2006/relationships" r:embed="rId10" cstate="print">
            <a:lum bright="70000" contrast="-70000"/>
            <a:extLst>
              <a:ext uri="{BEBA8EAE-BF5A-486C-A8C5-ECC9F3942E4B}">
                <a14:imgProps xmlns:a14="http://schemas.microsoft.com/office/drawing/2010/main">
                  <a14:imgLayer r:embed="rId11">
                    <a14:imgEffect>
                      <a14:backgroundRemoval t="5343" b="19278" l="5776" r="19567"/>
                    </a14:imgEffect>
                    <a14:imgEffect>
                      <a14:colorTemperature colorTemp="112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l="5213" t="5095" r="80213" b="80451"/>
          <a:stretch/>
        </xdr:blipFill>
        <xdr:spPr bwMode="auto">
          <a:xfrm>
            <a:off x="6410325" y="3714750"/>
            <a:ext cx="624840" cy="619125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22" name="Obraz 21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" cstate="print">
            <a:lum bright="70000" contrast="-70000"/>
            <a:extLst>
              <a:ext uri="{BEBA8EAE-BF5A-486C-A8C5-ECC9F3942E4B}">
                <a14:imgProps xmlns:a14="http://schemas.microsoft.com/office/drawing/2010/main">
                  <a14:imgLayer r:embed="rId13">
                    <a14:imgEffect>
                      <a14:backgroundRemoval t="10036" b="22691" l="78618" r="87636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l="78401" t="9904" r="11694" b="77333"/>
          <a:stretch/>
        </xdr:blipFill>
        <xdr:spPr bwMode="auto">
          <a:xfrm>
            <a:off x="8548369" y="3714750"/>
            <a:ext cx="479880" cy="61920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23" name="Obraz 22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4" cstate="print">
            <a:lum bright="70000" contrast="-70000"/>
            <a:extLst>
              <a:ext uri="{BEBA8EAE-BF5A-486C-A8C5-ECC9F3942E4B}">
                <a14:imgProps xmlns:a14="http://schemas.microsoft.com/office/drawing/2010/main">
                  <a14:imgLayer r:embed="rId15">
                    <a14:imgEffect>
                      <a14:backgroundRemoval t="81011" b="94007" l="31986" r="43105">
                        <a14:foregroundMark x1="35451" y1="92274" x2="35451" y2="92274"/>
                        <a14:foregroundMark x1="37329" y1="91264" x2="37329" y2="91264"/>
                        <a14:foregroundMark x1="37256" y1="86931" x2="37256" y2="86931"/>
                        <a14:foregroundMark x1="37256" y1="84549" x2="37256" y2="84549"/>
                        <a14:foregroundMark x1="36173" y1="82744" x2="36173" y2="82744"/>
                      </a14:backgroundRemoval>
                    </a14:imgEffect>
                    <a14:imgEffect>
                      <a14:colorTemperature colorTemp="112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l="31822" t="80819" r="56844" b="6016"/>
          <a:stretch/>
        </xdr:blipFill>
        <xdr:spPr bwMode="auto">
          <a:xfrm>
            <a:off x="12370435" y="3714750"/>
            <a:ext cx="533547" cy="61920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twoCellAnchor>
    <xdr:from>
      <xdr:col>7</xdr:col>
      <xdr:colOff>180976</xdr:colOff>
      <xdr:row>9</xdr:row>
      <xdr:rowOff>85725</xdr:rowOff>
    </xdr:from>
    <xdr:to>
      <xdr:col>19</xdr:col>
      <xdr:colOff>419100</xdr:colOff>
      <xdr:row>24</xdr:row>
      <xdr:rowOff>133349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6" r:lo="rId17" r:qs="rId18" r:cs="rId19"/>
        </a:graphicData>
      </a:graphic>
    </xdr:graphicFrame>
    <xdr:clientData/>
  </xdr:twoCellAnchor>
  <xdr:twoCellAnchor>
    <xdr:from>
      <xdr:col>0</xdr:col>
      <xdr:colOff>0</xdr:colOff>
      <xdr:row>3</xdr:row>
      <xdr:rowOff>9525</xdr:rowOff>
    </xdr:from>
    <xdr:to>
      <xdr:col>23</xdr:col>
      <xdr:colOff>0</xdr:colOff>
      <xdr:row>8</xdr:row>
      <xdr:rowOff>0</xdr:rowOff>
    </xdr:to>
    <xdr:sp macro="" textlink="">
      <xdr:nvSpPr>
        <xdr:cNvPr id="25" name="Prostokąt 24">
          <a:extLst>
            <a:ext uri="{FF2B5EF4-FFF2-40B4-BE49-F238E27FC236}">
              <a16:creationId xmlns:a16="http://schemas.microsoft.com/office/drawing/2014/main" id="{733EB1E5-3698-4BC1-8F24-BEB822F1F097}"/>
            </a:ext>
          </a:extLst>
        </xdr:cNvPr>
        <xdr:cNvSpPr/>
      </xdr:nvSpPr>
      <xdr:spPr>
        <a:xfrm>
          <a:off x="0" y="895350"/>
          <a:ext cx="14154150" cy="952500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3200" b="1"/>
            <a:t>WERSJA DEMO</a:t>
          </a:r>
        </a:p>
        <a:p>
          <a:pPr algn="ctr"/>
          <a:r>
            <a:rPr lang="pl-PL" sz="1800" b="1"/>
            <a:t> BAZY</a:t>
          </a:r>
          <a:r>
            <a:rPr lang="pl-PL" sz="1800" b="1" baseline="0"/>
            <a:t> DANYCH "PROJEKTY WIATROWE W POLSCE, LISTOPAD 2024", INSTYTUT ENERGETYKI ODNAWIALNEJ</a:t>
          </a:r>
          <a:endParaRPr lang="pl-PL" sz="1800" b="1"/>
        </a:p>
      </xdr:txBody>
    </xdr: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0.8696</cdr:x>
      <cdr:y>0</cdr:y>
    </cdr:from>
    <cdr:to>
      <cdr:x>1</cdr:x>
      <cdr:y>0.09108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CF9B2EF8-8AA1-4BEF-B86A-E00C3CC9D8B7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12354048" y="0"/>
          <a:ext cx="1852587" cy="63262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356106</xdr:colOff>
      <xdr:row>0</xdr:row>
      <xdr:rowOff>121462</xdr:rowOff>
    </xdr:from>
    <xdr:to>
      <xdr:col>19</xdr:col>
      <xdr:colOff>100661</xdr:colOff>
      <xdr:row>3</xdr:row>
      <xdr:rowOff>60799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9" t="25791" r="22460" b="31242"/>
        <a:stretch/>
      </xdr:blipFill>
      <xdr:spPr bwMode="auto">
        <a:xfrm>
          <a:off x="18215481" y="121462"/>
          <a:ext cx="2168019" cy="94054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293548</xdr:colOff>
      <xdr:row>17</xdr:row>
      <xdr:rowOff>55511</xdr:rowOff>
    </xdr:from>
    <xdr:to>
      <xdr:col>8</xdr:col>
      <xdr:colOff>619124</xdr:colOff>
      <xdr:row>32</xdr:row>
      <xdr:rowOff>85725</xdr:rowOff>
    </xdr:to>
    <xdr:graphicFrame macro="">
      <xdr:nvGraphicFramePr>
        <xdr:cNvPr id="4" name="Wykres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666750</xdr:colOff>
      <xdr:row>17</xdr:row>
      <xdr:rowOff>49024</xdr:rowOff>
    </xdr:from>
    <xdr:to>
      <xdr:col>18</xdr:col>
      <xdr:colOff>56029</xdr:colOff>
      <xdr:row>32</xdr:row>
      <xdr:rowOff>57708</xdr:rowOff>
    </xdr:to>
    <xdr:graphicFrame macro="">
      <xdr:nvGraphicFramePr>
        <xdr:cNvPr id="13" name="Wykres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619125</xdr:colOff>
      <xdr:row>32</xdr:row>
      <xdr:rowOff>303772</xdr:rowOff>
    </xdr:from>
    <xdr:to>
      <xdr:col>18</xdr:col>
      <xdr:colOff>114640</xdr:colOff>
      <xdr:row>52</xdr:row>
      <xdr:rowOff>24491</xdr:rowOff>
    </xdr:to>
    <xdr:graphicFrame macro="">
      <xdr:nvGraphicFramePr>
        <xdr:cNvPr id="18" name="Wykres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190499</xdr:colOff>
      <xdr:row>33</xdr:row>
      <xdr:rowOff>62234</xdr:rowOff>
    </xdr:from>
    <xdr:to>
      <xdr:col>8</xdr:col>
      <xdr:colOff>869155</xdr:colOff>
      <xdr:row>51</xdr:row>
      <xdr:rowOff>156083</xdr:rowOff>
    </xdr:to>
    <xdr:graphicFrame macro="">
      <xdr:nvGraphicFramePr>
        <xdr:cNvPr id="19" name="Wykres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340179</xdr:colOff>
      <xdr:row>157</xdr:row>
      <xdr:rowOff>0</xdr:rowOff>
    </xdr:from>
    <xdr:to>
      <xdr:col>19</xdr:col>
      <xdr:colOff>257176</xdr:colOff>
      <xdr:row>179</xdr:row>
      <xdr:rowOff>13608</xdr:rowOff>
    </xdr:to>
    <xdr:graphicFrame macro="">
      <xdr:nvGraphicFramePr>
        <xdr:cNvPr id="7" name="Wykres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345280</xdr:colOff>
      <xdr:row>156</xdr:row>
      <xdr:rowOff>134890</xdr:rowOff>
    </xdr:from>
    <xdr:to>
      <xdr:col>9</xdr:col>
      <xdr:colOff>707571</xdr:colOff>
      <xdr:row>179</xdr:row>
      <xdr:rowOff>28574</xdr:rowOff>
    </xdr:to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300036</xdr:colOff>
      <xdr:row>110</xdr:row>
      <xdr:rowOff>414337</xdr:rowOff>
    </xdr:from>
    <xdr:to>
      <xdr:col>19</xdr:col>
      <xdr:colOff>80961</xdr:colOff>
      <xdr:row>128</xdr:row>
      <xdr:rowOff>150019</xdr:rowOff>
    </xdr:to>
    <xdr:graphicFrame macro="">
      <xdr:nvGraphicFramePr>
        <xdr:cNvPr id="11" name="Wykres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1141641</xdr:colOff>
      <xdr:row>86</xdr:row>
      <xdr:rowOff>68036</xdr:rowOff>
    </xdr:from>
    <xdr:to>
      <xdr:col>14</xdr:col>
      <xdr:colOff>68036</xdr:colOff>
      <xdr:row>108</xdr:row>
      <xdr:rowOff>163286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612321</xdr:colOff>
      <xdr:row>71</xdr:row>
      <xdr:rowOff>98772</xdr:rowOff>
    </xdr:from>
    <xdr:to>
      <xdr:col>16</xdr:col>
      <xdr:colOff>469448</xdr:colOff>
      <xdr:row>74</xdr:row>
      <xdr:rowOff>2806474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0</xdr:colOff>
      <xdr:row>192</xdr:row>
      <xdr:rowOff>0</xdr:rowOff>
    </xdr:from>
    <xdr:to>
      <xdr:col>15</xdr:col>
      <xdr:colOff>789214</xdr:colOff>
      <xdr:row>215</xdr:row>
      <xdr:rowOff>136071</xdr:rowOff>
    </xdr:to>
    <xdr:graphicFrame macro="">
      <xdr:nvGraphicFramePr>
        <xdr:cNvPr id="21" name="Wykres 20">
          <a:extLst>
            <a:ext uri="{FF2B5EF4-FFF2-40B4-BE49-F238E27FC236}">
              <a16:creationId xmlns:a16="http://schemas.microsoft.com/office/drawing/2014/main" id="{B44B840E-8300-4659-89E5-765BF7DAEA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27214</xdr:colOff>
      <xdr:row>0</xdr:row>
      <xdr:rowOff>0</xdr:rowOff>
    </xdr:from>
    <xdr:to>
      <xdr:col>20</xdr:col>
      <xdr:colOff>13607</xdr:colOff>
      <xdr:row>10</xdr:row>
      <xdr:rowOff>491219</xdr:rowOff>
    </xdr:to>
    <xdr:sp macro="" textlink="">
      <xdr:nvSpPr>
        <xdr:cNvPr id="5" name="Prostokąt 4">
          <a:extLst>
            <a:ext uri="{FF2B5EF4-FFF2-40B4-BE49-F238E27FC236}">
              <a16:creationId xmlns:a16="http://schemas.microsoft.com/office/drawing/2014/main" id="{181C6DB6-6451-46E5-AAA4-B6F1DC012F34}"/>
            </a:ext>
          </a:extLst>
        </xdr:cNvPr>
        <xdr:cNvSpPr/>
      </xdr:nvSpPr>
      <xdr:spPr>
        <a:xfrm>
          <a:off x="748393" y="0"/>
          <a:ext cx="23254607" cy="3457576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l-PL" sz="3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WERSJA DEMO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l-PL" sz="18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 BAZY DANYCH "PROJEKTY WIATROWE W POLSCE, LISTOPAD 2024", INSTYTUT ENERGETYKI ODNAWIALNEJ</a:t>
          </a:r>
        </a:p>
      </xdr:txBody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0.8644</cdr:x>
      <cdr:y>0.00801</cdr:y>
    </cdr:from>
    <cdr:to>
      <cdr:x>1</cdr:x>
      <cdr:y>0.13661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44F8CF77-533C-4191-A00B-54CC4FEBF493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668887" y="25239"/>
          <a:ext cx="1046126" cy="4050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0.85103</cdr:x>
      <cdr:y>0</cdr:y>
    </cdr:from>
    <cdr:to>
      <cdr:x>1</cdr:x>
      <cdr:y>0.13418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0CF39610-763D-4D81-9386-7F5BB91F8BBF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5976180" y="0"/>
          <a:ext cx="1046126" cy="4050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0.85147</cdr:x>
      <cdr:y>0</cdr:y>
    </cdr:from>
    <cdr:to>
      <cdr:x>1</cdr:x>
      <cdr:y>0.11212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89321B89-CE6D-4982-887E-E14DA85F3F2B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5997192" y="0"/>
          <a:ext cx="1046126" cy="4050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0.87157</cdr:x>
      <cdr:y>0</cdr:y>
    </cdr:from>
    <cdr:to>
      <cdr:x>1</cdr:x>
      <cdr:y>0.10811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19836F0A-D7EE-4A89-B613-4F6825398A8A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817265" y="0"/>
          <a:ext cx="1004556" cy="42047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  <cdr:relSizeAnchor xmlns:cdr="http://schemas.openxmlformats.org/drawingml/2006/chartDrawing">
    <cdr:from>
      <cdr:x>0.87157</cdr:x>
      <cdr:y>0</cdr:y>
    </cdr:from>
    <cdr:to>
      <cdr:x>1</cdr:x>
      <cdr:y>0.10811</cdr:y>
    </cdr:to>
    <cdr:pic>
      <cdr:nvPicPr>
        <cdr:cNvPr id="3" name="Obraz 1">
          <a:extLst xmlns:a="http://schemas.openxmlformats.org/drawingml/2006/main">
            <a:ext uri="{FF2B5EF4-FFF2-40B4-BE49-F238E27FC236}">
              <a16:creationId xmlns:a16="http://schemas.microsoft.com/office/drawing/2014/main" id="{9DD6FF29-4328-488F-A1A3-6E311700DF48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817265" y="0"/>
          <a:ext cx="1004556" cy="42047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0.89068</cdr:x>
      <cdr:y>0.0064</cdr:y>
    </cdr:from>
    <cdr:to>
      <cdr:x>1</cdr:x>
      <cdr:y>0.08799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6DA58441-1A90-4E4D-AAA1-B8DC14581500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9467848" y="31708"/>
          <a:ext cx="1162052" cy="40423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0.87752</cdr:x>
      <cdr:y>0</cdr:y>
    </cdr:from>
    <cdr:to>
      <cdr:x>1</cdr:x>
      <cdr:y>0.0834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7B5649CA-8CE2-469B-A16D-36E76D757107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7495418" y="0"/>
          <a:ext cx="1046126" cy="4050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0.86593</cdr:x>
      <cdr:y>0</cdr:y>
    </cdr:from>
    <cdr:to>
      <cdr:x>1</cdr:x>
      <cdr:y>0.12629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30034BFF-36F8-43A4-A72A-93F7DEB3D677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7786114" y="0"/>
          <a:ext cx="1205486" cy="466724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0.84659</cdr:x>
      <cdr:y>0</cdr:y>
    </cdr:from>
    <cdr:to>
      <cdr:x>1</cdr:x>
      <cdr:y>0.11947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5707A9E9-0E5D-408B-BE1A-143CAC480CE2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7056950" y="0"/>
          <a:ext cx="1278785" cy="40283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544608</xdr:colOff>
      <xdr:row>0</xdr:row>
      <xdr:rowOff>87268</xdr:rowOff>
    </xdr:from>
    <xdr:to>
      <xdr:col>3</xdr:col>
      <xdr:colOff>1355913</xdr:colOff>
      <xdr:row>2</xdr:row>
      <xdr:rowOff>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ADCB7E35-B237-4192-9F2B-628C2B6C0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0433" y="87268"/>
          <a:ext cx="2935380" cy="1284332"/>
        </a:xfrm>
        <a:prstGeom prst="rect">
          <a:avLst/>
        </a:prstGeom>
      </xdr:spPr>
    </xdr:pic>
    <xdr:clientData/>
  </xdr:twoCellAnchor>
  <xdr:twoCellAnchor>
    <xdr:from>
      <xdr:col>0</xdr:col>
      <xdr:colOff>272143</xdr:colOff>
      <xdr:row>12</xdr:row>
      <xdr:rowOff>163285</xdr:rowOff>
    </xdr:from>
    <xdr:to>
      <xdr:col>18</xdr:col>
      <xdr:colOff>0</xdr:colOff>
      <xdr:row>18</xdr:row>
      <xdr:rowOff>1360</xdr:rowOff>
    </xdr:to>
    <xdr:sp macro="" textlink="">
      <xdr:nvSpPr>
        <xdr:cNvPr id="3" name="Prostokąt 2">
          <a:extLst>
            <a:ext uri="{FF2B5EF4-FFF2-40B4-BE49-F238E27FC236}">
              <a16:creationId xmlns:a16="http://schemas.microsoft.com/office/drawing/2014/main" id="{B7B78395-A0E4-4790-BD91-E94C102CB345}"/>
            </a:ext>
          </a:extLst>
        </xdr:cNvPr>
        <xdr:cNvSpPr/>
      </xdr:nvSpPr>
      <xdr:spPr>
        <a:xfrm>
          <a:off x="272143" y="3823606"/>
          <a:ext cx="22410964" cy="981075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l-PL" sz="3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WERSJA DEMO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l-PL" sz="18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 BAZY DANYCH "PROJEKTY WIATROWE W POLSCE, LISTOPAD 2024", INSTYTUT ENERGETYKI ODNAWIALNEJ</a:t>
          </a: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0.86788</cdr:x>
      <cdr:y>0</cdr:y>
    </cdr:from>
    <cdr:to>
      <cdr:x>1</cdr:x>
      <cdr:y>0.1152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CF9B2EF8-8AA1-4BEF-B86A-E00C3CC9D8B7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871622" y="0"/>
          <a:ext cx="1046126" cy="4050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0.84659</cdr:x>
      <cdr:y>0</cdr:y>
    </cdr:from>
    <cdr:to>
      <cdr:x>1</cdr:x>
      <cdr:y>0.11947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5707A9E9-0E5D-408B-BE1A-143CAC480CE2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7056950" y="0"/>
          <a:ext cx="1278785" cy="40283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597768</xdr:colOff>
      <xdr:row>44</xdr:row>
      <xdr:rowOff>67235</xdr:rowOff>
    </xdr:from>
    <xdr:to>
      <xdr:col>22</xdr:col>
      <xdr:colOff>126467</xdr:colOff>
      <xdr:row>74</xdr:row>
      <xdr:rowOff>150478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29DF23F2-078A-4C69-93A9-0EE16D4D18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19</xdr:col>
      <xdr:colOff>530680</xdr:colOff>
      <xdr:row>0</xdr:row>
      <xdr:rowOff>122466</xdr:rowOff>
    </xdr:from>
    <xdr:ext cx="2265589" cy="823232"/>
    <xdr:pic>
      <xdr:nvPicPr>
        <xdr:cNvPr id="3" name="Obraz 2">
          <a:extLst>
            <a:ext uri="{FF2B5EF4-FFF2-40B4-BE49-F238E27FC236}">
              <a16:creationId xmlns:a16="http://schemas.microsoft.com/office/drawing/2014/main" id="{F9835EB4-9DB8-4393-BDBD-A605DAF22FFF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16704130" y="122466"/>
          <a:ext cx="2265589" cy="82323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6</xdr:col>
      <xdr:colOff>207817</xdr:colOff>
      <xdr:row>6</xdr:row>
      <xdr:rowOff>712617</xdr:rowOff>
    </xdr:from>
    <xdr:to>
      <xdr:col>22</xdr:col>
      <xdr:colOff>571499</xdr:colOff>
      <xdr:row>44</xdr:row>
      <xdr:rowOff>27214</xdr:rowOff>
    </xdr:to>
    <xdr:graphicFrame macro="">
      <xdr:nvGraphicFramePr>
        <xdr:cNvPr id="4" name="Wykres 3">
          <a:extLst>
            <a:ext uri="{FF2B5EF4-FFF2-40B4-BE49-F238E27FC236}">
              <a16:creationId xmlns:a16="http://schemas.microsoft.com/office/drawing/2014/main" id="{9546295B-6A45-45CE-A366-9A7AE21C93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2</xdr:col>
      <xdr:colOff>1132417</xdr:colOff>
      <xdr:row>1</xdr:row>
      <xdr:rowOff>179917</xdr:rowOff>
    </xdr:from>
    <xdr:ext cx="1947333" cy="1121834"/>
    <xdr:sp macro="" textlink="">
      <xdr:nvSpPr>
        <xdr:cNvPr id="5" name="pole tekstowe 4">
          <a:extLst>
            <a:ext uri="{FF2B5EF4-FFF2-40B4-BE49-F238E27FC236}">
              <a16:creationId xmlns:a16="http://schemas.microsoft.com/office/drawing/2014/main" id="{E5F8B517-5A6C-419C-992D-73E46D9493F5}"/>
            </a:ext>
          </a:extLst>
        </xdr:cNvPr>
        <xdr:cNvSpPr txBox="1"/>
      </xdr:nvSpPr>
      <xdr:spPr>
        <a:xfrm>
          <a:off x="3170767" y="379942"/>
          <a:ext cx="1947333" cy="1121834"/>
        </a:xfrm>
        <a:prstGeom prst="wedgeEllipseCallout">
          <a:avLst>
            <a:gd name="adj1" fmla="val -41097"/>
            <a:gd name="adj2" fmla="val 75842"/>
          </a:avLst>
        </a:prstGeom>
        <a:solidFill>
          <a:schemeClr val="accent6">
            <a:lumMod val="20000"/>
            <a:lumOff val="80000"/>
          </a:schemeClr>
        </a:solidFill>
        <a:ln>
          <a:solidFill>
            <a:schemeClr val="accent3">
              <a:lumMod val="20000"/>
              <a:lumOff val="8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l"/>
          <a:r>
            <a:rPr lang="pl-PL" sz="1050"/>
            <a:t>odnosi</a:t>
          </a:r>
          <a:r>
            <a:rPr lang="pl-PL" sz="1050" baseline="0"/>
            <a:t> się do </a:t>
          </a:r>
          <a:r>
            <a:rPr lang="pl-PL" sz="1050"/>
            <a:t>nazwy spółki holdingowej bądź właściciela spółki inwestującej</a:t>
          </a:r>
        </a:p>
      </xdr:txBody>
    </xdr:sp>
    <xdr:clientData/>
  </xdr:oneCellAnchor>
  <xdr:oneCellAnchor>
    <xdr:from>
      <xdr:col>0</xdr:col>
      <xdr:colOff>54429</xdr:colOff>
      <xdr:row>51</xdr:row>
      <xdr:rowOff>68037</xdr:rowOff>
    </xdr:from>
    <xdr:ext cx="1525285" cy="1191698"/>
    <xdr:sp macro="" textlink="">
      <xdr:nvSpPr>
        <xdr:cNvPr id="6" name="pole tekstowe 5">
          <a:extLst>
            <a:ext uri="{FF2B5EF4-FFF2-40B4-BE49-F238E27FC236}">
              <a16:creationId xmlns:a16="http://schemas.microsoft.com/office/drawing/2014/main" id="{E7CF1557-2ECC-4863-B915-FDC2A8B1D6B1}"/>
            </a:ext>
          </a:extLst>
        </xdr:cNvPr>
        <xdr:cNvSpPr txBox="1"/>
      </xdr:nvSpPr>
      <xdr:spPr>
        <a:xfrm>
          <a:off x="54429" y="13307787"/>
          <a:ext cx="1525285" cy="1191698"/>
        </a:xfrm>
        <a:prstGeom prst="wedgeEllipseCallout">
          <a:avLst>
            <a:gd name="adj1" fmla="val 77491"/>
            <a:gd name="adj2" fmla="val -20292"/>
          </a:avLst>
        </a:prstGeom>
        <a:solidFill>
          <a:schemeClr val="accent6">
            <a:lumMod val="20000"/>
            <a:lumOff val="80000"/>
          </a:schemeClr>
        </a:solidFill>
        <a:ln>
          <a:solidFill>
            <a:schemeClr val="accent3">
              <a:lumMod val="20000"/>
              <a:lumOff val="8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100"/>
            <a:t>pozostali inwestorzy posiadają mniej niż 30 MW projektów</a:t>
          </a:r>
        </a:p>
      </xdr:txBody>
    </xdr:sp>
    <xdr:clientData/>
  </xdr:oneCellAnchor>
  <xdr:twoCellAnchor>
    <xdr:from>
      <xdr:col>0</xdr:col>
      <xdr:colOff>689862</xdr:colOff>
      <xdr:row>1</xdr:row>
      <xdr:rowOff>0</xdr:rowOff>
    </xdr:from>
    <xdr:to>
      <xdr:col>22</xdr:col>
      <xdr:colOff>606519</xdr:colOff>
      <xdr:row>9</xdr:row>
      <xdr:rowOff>115959</xdr:rowOff>
    </xdr:to>
    <xdr:sp macro="" textlink="">
      <xdr:nvSpPr>
        <xdr:cNvPr id="7" name="Prostokąt 6">
          <a:extLst>
            <a:ext uri="{FF2B5EF4-FFF2-40B4-BE49-F238E27FC236}">
              <a16:creationId xmlns:a16="http://schemas.microsoft.com/office/drawing/2014/main" id="{1FBB947D-D2EB-430A-A104-BAAC078472E4}"/>
            </a:ext>
          </a:extLst>
        </xdr:cNvPr>
        <xdr:cNvSpPr/>
      </xdr:nvSpPr>
      <xdr:spPr>
        <a:xfrm>
          <a:off x="689862" y="202406"/>
          <a:ext cx="17883188" cy="2759147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l-PL" sz="3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WERSJA DEMO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l-PL" sz="18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 BAZY DANYCH "PROJEKTY WIATROWE W POLSCE, LISTOPAD 2024", INSTYTUT ENERGETYKI ODNAWIALNEJ</a:t>
          </a:r>
        </a:p>
      </xdr:txBody>
    </xdr:sp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0.88894</cdr:x>
      <cdr:y>0.00142</cdr:y>
    </cdr:from>
    <cdr:to>
      <cdr:x>1</cdr:x>
      <cdr:y>0.05798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B1603DF9-4CAB-455D-B85B-84BF6DBD4D66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8725527" y="9331"/>
          <a:ext cx="1090171" cy="37166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0.77806</cdr:x>
      <cdr:y>0.12176</cdr:y>
    </cdr:from>
    <cdr:to>
      <cdr:x>0.86367</cdr:x>
      <cdr:y>0.28218</cdr:y>
    </cdr:to>
    <cdr:sp macro="" textlink="">
      <cdr:nvSpPr>
        <cdr:cNvPr id="3" name="pole tekstowe 2"/>
        <cdr:cNvSpPr txBox="1"/>
      </cdr:nvSpPr>
      <cdr:spPr>
        <a:xfrm xmlns:a="http://schemas.openxmlformats.org/drawingml/2006/main">
          <a:off x="8311127" y="694004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l-PL" sz="1100"/>
        </a:p>
      </cdr:txBody>
    </cdr:sp>
  </cdr:relSizeAnchor>
  <cdr:relSizeAnchor xmlns:cdr="http://schemas.openxmlformats.org/drawingml/2006/chartDrawing">
    <cdr:from>
      <cdr:x>0.1215</cdr:x>
      <cdr:y>0.77735</cdr:y>
    </cdr:from>
    <cdr:to>
      <cdr:x>0.22919</cdr:x>
      <cdr:y>0.82595</cdr:y>
    </cdr:to>
    <cdr:pic>
      <cdr:nvPicPr>
        <cdr:cNvPr id="6" name="Obraz 1">
          <a:extLst xmlns:a="http://schemas.openxmlformats.org/drawingml/2006/main">
            <a:ext uri="{FF2B5EF4-FFF2-40B4-BE49-F238E27FC236}">
              <a16:creationId xmlns:a16="http://schemas.microsoft.com/office/drawing/2014/main" id="{D0768BAA-855E-409E-A0A9-56E1F7B18BBC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1220536" y="6827907"/>
          <a:ext cx="1081765" cy="42685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  <cdr:relSizeAnchor xmlns:cdr="http://schemas.openxmlformats.org/drawingml/2006/chartDrawing">
    <cdr:from>
      <cdr:x>0.77806</cdr:x>
      <cdr:y>0.12176</cdr:y>
    </cdr:from>
    <cdr:to>
      <cdr:x>0.86367</cdr:x>
      <cdr:y>0.28218</cdr:y>
    </cdr:to>
    <cdr:sp macro="" textlink="">
      <cdr:nvSpPr>
        <cdr:cNvPr id="7" name="pole tekstowe 2"/>
        <cdr:cNvSpPr txBox="1"/>
      </cdr:nvSpPr>
      <cdr:spPr>
        <a:xfrm xmlns:a="http://schemas.openxmlformats.org/drawingml/2006/main">
          <a:off x="8311127" y="694004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l-PL" sz="1100"/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400453</xdr:colOff>
      <xdr:row>57</xdr:row>
      <xdr:rowOff>27213</xdr:rowOff>
    </xdr:from>
    <xdr:to>
      <xdr:col>19</xdr:col>
      <xdr:colOff>400453</xdr:colOff>
      <xdr:row>97</xdr:row>
      <xdr:rowOff>136071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24FA444B-3FA3-487D-8A37-6307320A2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35203" y="11266713"/>
          <a:ext cx="8445493" cy="7728858"/>
        </a:xfrm>
        <a:prstGeom prst="rect">
          <a:avLst/>
        </a:prstGeom>
      </xdr:spPr>
    </xdr:pic>
    <xdr:clientData/>
  </xdr:twoCellAnchor>
  <xdr:twoCellAnchor editAs="oneCell">
    <xdr:from>
      <xdr:col>19</xdr:col>
      <xdr:colOff>340178</xdr:colOff>
      <xdr:row>7</xdr:row>
      <xdr:rowOff>81643</xdr:rowOff>
    </xdr:from>
    <xdr:to>
      <xdr:col>19</xdr:col>
      <xdr:colOff>340178</xdr:colOff>
      <xdr:row>53</xdr:row>
      <xdr:rowOff>51976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314F1546-E163-461C-AC04-9E0E30594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4928" y="1796143"/>
          <a:ext cx="8533269" cy="87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7</xdr:row>
      <xdr:rowOff>136071</xdr:rowOff>
    </xdr:from>
    <xdr:to>
      <xdr:col>1</xdr:col>
      <xdr:colOff>95251</xdr:colOff>
      <xdr:row>52</xdr:row>
      <xdr:rowOff>68333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530456AA-1DEF-4814-B9EF-BB0203AF6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4851" y="1850571"/>
          <a:ext cx="8899314" cy="8504762"/>
        </a:xfrm>
        <a:prstGeom prst="rect">
          <a:avLst/>
        </a:prstGeom>
      </xdr:spPr>
    </xdr:pic>
    <xdr:clientData/>
  </xdr:twoCellAnchor>
  <xdr:twoCellAnchor editAs="oneCell">
    <xdr:from>
      <xdr:col>31</xdr:col>
      <xdr:colOff>284804</xdr:colOff>
      <xdr:row>0</xdr:row>
      <xdr:rowOff>214498</xdr:rowOff>
    </xdr:from>
    <xdr:to>
      <xdr:col>31</xdr:col>
      <xdr:colOff>284804</xdr:colOff>
      <xdr:row>4</xdr:row>
      <xdr:rowOff>142009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F2430626-D900-4DFB-843F-2C9AA21D6A10}"/>
            </a:ext>
          </a:extLst>
        </xdr:cNvPr>
        <xdr:cNvPicPr/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18934754" y="214498"/>
          <a:ext cx="1948545" cy="71808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2</xdr:col>
      <xdr:colOff>13916</xdr:colOff>
      <xdr:row>5</xdr:row>
      <xdr:rowOff>150309</xdr:rowOff>
    </xdr:from>
    <xdr:ext cx="8664417" cy="342786"/>
    <xdr:sp macro="" textlink="">
      <xdr:nvSpPr>
        <xdr:cNvPr id="6" name="Prostokąt 5">
          <a:extLst>
            <a:ext uri="{FF2B5EF4-FFF2-40B4-BE49-F238E27FC236}">
              <a16:creationId xmlns:a16="http://schemas.microsoft.com/office/drawing/2014/main" id="{ED899BA0-725B-4B16-9621-0AB7CF0361AF}"/>
            </a:ext>
          </a:extLst>
        </xdr:cNvPr>
        <xdr:cNvSpPr/>
      </xdr:nvSpPr>
      <xdr:spPr>
        <a:xfrm>
          <a:off x="985466" y="1483809"/>
          <a:ext cx="8664417" cy="342786"/>
        </a:xfrm>
        <a:prstGeom prst="rect">
          <a:avLst/>
        </a:prstGeom>
        <a:noFill/>
        <a:ln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pl-PL" sz="1600" b="1" cap="none" spc="0">
              <a:ln w="12700">
                <a:noFill/>
                <a:prstDash val="solid"/>
              </a:ln>
              <a:solidFill>
                <a:srgbClr val="18468B"/>
              </a:solidFill>
              <a:effectLst/>
            </a:rPr>
            <a:t>Mapa</a:t>
          </a:r>
          <a:r>
            <a:rPr lang="pl-PL" sz="1600" b="1" cap="none" spc="0" baseline="0">
              <a:ln w="12700">
                <a:noFill/>
                <a:prstDash val="solid"/>
              </a:ln>
              <a:solidFill>
                <a:srgbClr val="18468B"/>
              </a:solidFill>
              <a:effectLst/>
            </a:rPr>
            <a:t> przedstawiająca wszystkie projekty w bazie z podziałem na województwa</a:t>
          </a:r>
          <a:endParaRPr lang="pl-PL" sz="1600" b="1" cap="none" spc="0">
            <a:ln w="12700">
              <a:noFill/>
              <a:prstDash val="solid"/>
            </a:ln>
            <a:solidFill>
              <a:srgbClr val="18468B"/>
            </a:solidFill>
            <a:effectLst/>
          </a:endParaRPr>
        </a:p>
      </xdr:txBody>
    </xdr:sp>
    <xdr:clientData/>
  </xdr:oneCellAnchor>
  <xdr:oneCellAnchor>
    <xdr:from>
      <xdr:col>20</xdr:col>
      <xdr:colOff>78440</xdr:colOff>
      <xdr:row>5</xdr:row>
      <xdr:rowOff>136722</xdr:rowOff>
    </xdr:from>
    <xdr:ext cx="7855323" cy="342786"/>
    <xdr:sp macro="" textlink="">
      <xdr:nvSpPr>
        <xdr:cNvPr id="7" name="Prostokąt 6">
          <a:extLst>
            <a:ext uri="{FF2B5EF4-FFF2-40B4-BE49-F238E27FC236}">
              <a16:creationId xmlns:a16="http://schemas.microsoft.com/office/drawing/2014/main" id="{A4BD3EEA-E876-428F-9D8A-EA5C1355212B}"/>
            </a:ext>
          </a:extLst>
        </xdr:cNvPr>
        <xdr:cNvSpPr/>
      </xdr:nvSpPr>
      <xdr:spPr>
        <a:xfrm>
          <a:off x="12022790" y="1470222"/>
          <a:ext cx="7855323" cy="342786"/>
        </a:xfrm>
        <a:prstGeom prst="rect">
          <a:avLst/>
        </a:prstGeom>
        <a:noFill/>
        <a:ln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pl-PL" sz="1600" b="1" cap="none" spc="0">
              <a:ln w="12700">
                <a:noFill/>
                <a:prstDash val="solid"/>
              </a:ln>
              <a:solidFill>
                <a:srgbClr val="18468B"/>
              </a:solidFill>
              <a:effectLst/>
            </a:rPr>
            <a:t>Mapa</a:t>
          </a:r>
          <a:r>
            <a:rPr lang="pl-PL" sz="1600" b="1" cap="none" spc="0" baseline="0">
              <a:ln w="12700">
                <a:noFill/>
                <a:prstDash val="solid"/>
              </a:ln>
              <a:solidFill>
                <a:srgbClr val="18468B"/>
              </a:solidFill>
              <a:effectLst/>
            </a:rPr>
            <a:t> przedstawiająca projekty większe i równe niż 5 MW</a:t>
          </a:r>
          <a:endParaRPr lang="pl-PL" sz="1600" b="1" cap="none" spc="0">
            <a:ln w="12700">
              <a:noFill/>
              <a:prstDash val="solid"/>
            </a:ln>
            <a:solidFill>
              <a:srgbClr val="18468B"/>
            </a:solidFill>
            <a:effectLst/>
          </a:endParaRPr>
        </a:p>
      </xdr:txBody>
    </xdr:sp>
    <xdr:clientData/>
  </xdr:oneCellAnchor>
  <xdr:oneCellAnchor>
    <xdr:from>
      <xdr:col>1</xdr:col>
      <xdr:colOff>340180</xdr:colOff>
      <xdr:row>53</xdr:row>
      <xdr:rowOff>5318</xdr:rowOff>
    </xdr:from>
    <xdr:ext cx="8450036" cy="342786"/>
    <xdr:sp macro="" textlink="">
      <xdr:nvSpPr>
        <xdr:cNvPr id="8" name="Prostokąt 7">
          <a:extLst>
            <a:ext uri="{FF2B5EF4-FFF2-40B4-BE49-F238E27FC236}">
              <a16:creationId xmlns:a16="http://schemas.microsoft.com/office/drawing/2014/main" id="{8A65AA7C-428B-42EE-9BB2-0873E973BB73}"/>
            </a:ext>
          </a:extLst>
        </xdr:cNvPr>
        <xdr:cNvSpPr/>
      </xdr:nvSpPr>
      <xdr:spPr>
        <a:xfrm>
          <a:off x="949780" y="10482818"/>
          <a:ext cx="8450036" cy="342786"/>
        </a:xfrm>
        <a:prstGeom prst="rect">
          <a:avLst/>
        </a:prstGeom>
        <a:noFill/>
        <a:ln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pl-PL" sz="1600" b="1" cap="none" spc="0">
              <a:ln w="12700">
                <a:noFill/>
                <a:prstDash val="solid"/>
              </a:ln>
              <a:solidFill>
                <a:srgbClr val="18468B"/>
              </a:solidFill>
              <a:effectLst/>
            </a:rPr>
            <a:t>Najwięksi</a:t>
          </a:r>
          <a:r>
            <a:rPr lang="pl-PL" sz="1600" b="1" cap="none" spc="0" baseline="0">
              <a:ln w="12700">
                <a:noFill/>
                <a:prstDash val="solid"/>
              </a:ln>
              <a:solidFill>
                <a:srgbClr val="18468B"/>
              </a:solidFill>
              <a:effectLst/>
            </a:rPr>
            <a:t> operatorzy systemów dystrybucyjnych w Polsce i obszary na jakich działają</a:t>
          </a:r>
          <a:endParaRPr lang="pl-PL" sz="1600" b="1" cap="none" spc="0">
            <a:ln w="12700">
              <a:noFill/>
              <a:prstDash val="solid"/>
            </a:ln>
            <a:solidFill>
              <a:srgbClr val="18468B"/>
            </a:solidFill>
            <a:effectLst/>
          </a:endParaRPr>
        </a:p>
      </xdr:txBody>
    </xdr:sp>
    <xdr:clientData/>
  </xdr:oneCellAnchor>
  <xdr:twoCellAnchor editAs="oneCell">
    <xdr:from>
      <xdr:col>1</xdr:col>
      <xdr:colOff>299358</xdr:colOff>
      <xdr:row>57</xdr:row>
      <xdr:rowOff>13608</xdr:rowOff>
    </xdr:from>
    <xdr:to>
      <xdr:col>1</xdr:col>
      <xdr:colOff>299358</xdr:colOff>
      <xdr:row>99</xdr:row>
      <xdr:rowOff>95250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B03761B4-E620-4C83-9D60-71083C2C7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958" y="11253108"/>
          <a:ext cx="8477249" cy="8082642"/>
        </a:xfrm>
        <a:prstGeom prst="rect">
          <a:avLst/>
        </a:prstGeom>
      </xdr:spPr>
    </xdr:pic>
    <xdr:clientData/>
  </xdr:twoCellAnchor>
  <xdr:oneCellAnchor>
    <xdr:from>
      <xdr:col>19</xdr:col>
      <xdr:colOff>504265</xdr:colOff>
      <xdr:row>53</xdr:row>
      <xdr:rowOff>52943</xdr:rowOff>
    </xdr:from>
    <xdr:ext cx="7866529" cy="342786"/>
    <xdr:sp macro="" textlink="">
      <xdr:nvSpPr>
        <xdr:cNvPr id="10" name="Prostokąt 9">
          <a:extLst>
            <a:ext uri="{FF2B5EF4-FFF2-40B4-BE49-F238E27FC236}">
              <a16:creationId xmlns:a16="http://schemas.microsoft.com/office/drawing/2014/main" id="{D0E79B34-CAEF-4919-AD34-1267A8415468}"/>
            </a:ext>
          </a:extLst>
        </xdr:cNvPr>
        <xdr:cNvSpPr/>
      </xdr:nvSpPr>
      <xdr:spPr>
        <a:xfrm>
          <a:off x="11839015" y="10549493"/>
          <a:ext cx="7866529" cy="342786"/>
        </a:xfrm>
        <a:prstGeom prst="rect">
          <a:avLst/>
        </a:prstGeom>
        <a:noFill/>
        <a:ln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pl-PL" sz="1600" b="1" cap="none" spc="0">
              <a:ln w="12700">
                <a:noFill/>
                <a:prstDash val="solid"/>
              </a:ln>
              <a:solidFill>
                <a:srgbClr val="18468B"/>
              </a:solidFill>
              <a:effectLst/>
            </a:rPr>
            <a:t>Mapa przedstawia najnowsze projekty wiatrowe, które uzyskały</a:t>
          </a:r>
          <a:r>
            <a:rPr lang="pl-PL" sz="1600" b="1" cap="none" spc="0" baseline="0">
              <a:ln w="12700">
                <a:noFill/>
                <a:prstDash val="solid"/>
              </a:ln>
              <a:solidFill>
                <a:srgbClr val="18468B"/>
              </a:solidFill>
              <a:effectLst/>
            </a:rPr>
            <a:t> pozwolenie na budowę</a:t>
          </a:r>
          <a:endParaRPr lang="pl-PL" sz="1600" b="1" cap="none" spc="0">
            <a:ln w="12700">
              <a:noFill/>
              <a:prstDash val="solid"/>
            </a:ln>
            <a:solidFill>
              <a:srgbClr val="18468B"/>
            </a:solidFill>
            <a:effectLst/>
          </a:endParaRPr>
        </a:p>
      </xdr:txBody>
    </xdr:sp>
    <xdr:clientData/>
  </xdr:oneCellAnchor>
  <xdr:twoCellAnchor editAs="oneCell">
    <xdr:from>
      <xdr:col>19</xdr:col>
      <xdr:colOff>225572</xdr:colOff>
      <xdr:row>57</xdr:row>
      <xdr:rowOff>27214</xdr:rowOff>
    </xdr:from>
    <xdr:to>
      <xdr:col>19</xdr:col>
      <xdr:colOff>225572</xdr:colOff>
      <xdr:row>60</xdr:row>
      <xdr:rowOff>169038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35385603-9A75-421C-83E4-60A635773050}"/>
            </a:ext>
          </a:extLst>
        </xdr:cNvPr>
        <xdr:cNvPicPr/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11560322" y="11266714"/>
          <a:ext cx="1948545" cy="7133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312964</xdr:colOff>
      <xdr:row>8</xdr:row>
      <xdr:rowOff>95251</xdr:rowOff>
    </xdr:from>
    <xdr:to>
      <xdr:col>1</xdr:col>
      <xdr:colOff>312964</xdr:colOff>
      <xdr:row>12</xdr:row>
      <xdr:rowOff>46575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D10DE65D-0763-49E6-9E88-2906B043F844}"/>
            </a:ext>
          </a:extLst>
        </xdr:cNvPr>
        <xdr:cNvPicPr/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922564" y="2000251"/>
          <a:ext cx="1943101" cy="7133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299358</xdr:colOff>
      <xdr:row>57</xdr:row>
      <xdr:rowOff>13608</xdr:rowOff>
    </xdr:from>
    <xdr:to>
      <xdr:col>1</xdr:col>
      <xdr:colOff>299358</xdr:colOff>
      <xdr:row>60</xdr:row>
      <xdr:rowOff>155432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85D5B272-A20A-4A85-8167-0620AC305205}"/>
            </a:ext>
          </a:extLst>
        </xdr:cNvPr>
        <xdr:cNvPicPr/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908958" y="11253108"/>
          <a:ext cx="1943101" cy="7133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19</xdr:col>
      <xdr:colOff>176892</xdr:colOff>
      <xdr:row>7</xdr:row>
      <xdr:rowOff>176893</xdr:rowOff>
    </xdr:from>
    <xdr:to>
      <xdr:col>19</xdr:col>
      <xdr:colOff>176892</xdr:colOff>
      <xdr:row>11</xdr:row>
      <xdr:rowOff>128217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DB9DABEA-D94D-4F0E-9B8D-32631F256AB6}"/>
            </a:ext>
          </a:extLst>
        </xdr:cNvPr>
        <xdr:cNvPicPr/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11511642" y="1891393"/>
          <a:ext cx="1948545" cy="7133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16</xdr:col>
      <xdr:colOff>204108</xdr:colOff>
      <xdr:row>17</xdr:row>
      <xdr:rowOff>54429</xdr:rowOff>
    </xdr:from>
    <xdr:to>
      <xdr:col>16</xdr:col>
      <xdr:colOff>204108</xdr:colOff>
      <xdr:row>42</xdr:row>
      <xdr:rowOff>158596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id="{DE3249EC-89C3-4CFB-9F82-6B84E676F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710058" y="3673929"/>
          <a:ext cx="1848978" cy="4866667"/>
        </a:xfrm>
        <a:prstGeom prst="rect">
          <a:avLst/>
        </a:prstGeom>
      </xdr:spPr>
    </xdr:pic>
    <xdr:clientData/>
  </xdr:twoCellAnchor>
  <xdr:twoCellAnchor editAs="oneCell">
    <xdr:from>
      <xdr:col>2</xdr:col>
      <xdr:colOff>438150</xdr:colOff>
      <xdr:row>56</xdr:row>
      <xdr:rowOff>38100</xdr:rowOff>
    </xdr:from>
    <xdr:to>
      <xdr:col>15</xdr:col>
      <xdr:colOff>440871</xdr:colOff>
      <xdr:row>98</xdr:row>
      <xdr:rowOff>119742</xdr:rowOff>
    </xdr:to>
    <xdr:pic>
      <xdr:nvPicPr>
        <xdr:cNvPr id="17" name="Obraz 16">
          <a:extLst>
            <a:ext uri="{FF2B5EF4-FFF2-40B4-BE49-F238E27FC236}">
              <a16:creationId xmlns:a16="http://schemas.microsoft.com/office/drawing/2014/main" id="{051CA77A-8D96-4459-87FB-CA15DA4FE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700" y="11106150"/>
          <a:ext cx="7927521" cy="8082642"/>
        </a:xfrm>
        <a:prstGeom prst="rect">
          <a:avLst/>
        </a:prstGeom>
      </xdr:spPr>
    </xdr:pic>
    <xdr:clientData/>
  </xdr:twoCellAnchor>
  <xdr:twoCellAnchor editAs="oneCell">
    <xdr:from>
      <xdr:col>18</xdr:col>
      <xdr:colOff>247650</xdr:colOff>
      <xdr:row>56</xdr:row>
      <xdr:rowOff>152400</xdr:rowOff>
    </xdr:from>
    <xdr:to>
      <xdr:col>32</xdr:col>
      <xdr:colOff>196843</xdr:colOff>
      <xdr:row>97</xdr:row>
      <xdr:rowOff>70758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id="{F4A6D50C-2D2C-483C-842C-14822C49F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72800" y="11220450"/>
          <a:ext cx="8483593" cy="7728858"/>
        </a:xfrm>
        <a:prstGeom prst="rect">
          <a:avLst/>
        </a:prstGeom>
      </xdr:spPr>
    </xdr:pic>
    <xdr:clientData/>
  </xdr:twoCellAnchor>
  <xdr:twoCellAnchor editAs="oneCell">
    <xdr:from>
      <xdr:col>18</xdr:col>
      <xdr:colOff>476250</xdr:colOff>
      <xdr:row>7</xdr:row>
      <xdr:rowOff>114300</xdr:rowOff>
    </xdr:from>
    <xdr:to>
      <xdr:col>32</xdr:col>
      <xdr:colOff>475119</xdr:colOff>
      <xdr:row>53</xdr:row>
      <xdr:rowOff>84633</xdr:rowOff>
    </xdr:to>
    <xdr:pic>
      <xdr:nvPicPr>
        <xdr:cNvPr id="19" name="Obraz 18">
          <a:extLst>
            <a:ext uri="{FF2B5EF4-FFF2-40B4-BE49-F238E27FC236}">
              <a16:creationId xmlns:a16="http://schemas.microsoft.com/office/drawing/2014/main" id="{C71E7D4C-56BA-4F15-96F3-39E87E45C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01400" y="1847850"/>
          <a:ext cx="8533269" cy="87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13608</xdr:colOff>
      <xdr:row>9</xdr:row>
      <xdr:rowOff>158473</xdr:rowOff>
    </xdr:from>
    <xdr:to>
      <xdr:col>16</xdr:col>
      <xdr:colOff>60115</xdr:colOff>
      <xdr:row>54</xdr:row>
      <xdr:rowOff>90735</xdr:rowOff>
    </xdr:to>
    <xdr:pic>
      <xdr:nvPicPr>
        <xdr:cNvPr id="20" name="Obraz 19">
          <a:extLst>
            <a:ext uri="{FF2B5EF4-FFF2-40B4-BE49-F238E27FC236}">
              <a16:creationId xmlns:a16="http://schemas.microsoft.com/office/drawing/2014/main" id="{878ADCB9-40A8-48C3-B5DC-89703798C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3208" y="2273023"/>
          <a:ext cx="8942857" cy="8504762"/>
        </a:xfrm>
        <a:prstGeom prst="rect">
          <a:avLst/>
        </a:prstGeom>
      </xdr:spPr>
    </xdr:pic>
    <xdr:clientData/>
  </xdr:twoCellAnchor>
  <xdr:twoCellAnchor>
    <xdr:from>
      <xdr:col>1</xdr:col>
      <xdr:colOff>13608</xdr:colOff>
      <xdr:row>9</xdr:row>
      <xdr:rowOff>177523</xdr:rowOff>
    </xdr:from>
    <xdr:to>
      <xdr:col>34</xdr:col>
      <xdr:colOff>0</xdr:colOff>
      <xdr:row>23</xdr:row>
      <xdr:rowOff>163915</xdr:rowOff>
    </xdr:to>
    <xdr:sp macro="" textlink="">
      <xdr:nvSpPr>
        <xdr:cNvPr id="16" name="Prostokąt 15">
          <a:extLst>
            <a:ext uri="{FF2B5EF4-FFF2-40B4-BE49-F238E27FC236}">
              <a16:creationId xmlns:a16="http://schemas.microsoft.com/office/drawing/2014/main" id="{2FA6B022-6797-472B-BABC-9FB43FBB0D90}"/>
            </a:ext>
          </a:extLst>
        </xdr:cNvPr>
        <xdr:cNvSpPr/>
      </xdr:nvSpPr>
      <xdr:spPr>
        <a:xfrm>
          <a:off x="623208" y="2273023"/>
          <a:ext cx="19855542" cy="2653392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l-PL" sz="3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WERSJA DEMO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l-PL" sz="18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 BAZY DANYCH "PROJEKTY WIATROWE W POLSCE, LISTOPAD 2024", INSTYTUT ENERGETYKI ODNAWIALNEJ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544608</xdr:colOff>
      <xdr:row>0</xdr:row>
      <xdr:rowOff>87268</xdr:rowOff>
    </xdr:from>
    <xdr:to>
      <xdr:col>3</xdr:col>
      <xdr:colOff>1355913</xdr:colOff>
      <xdr:row>2</xdr:row>
      <xdr:rowOff>1122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0433" y="87268"/>
          <a:ext cx="2935380" cy="1285454"/>
        </a:xfrm>
        <a:prstGeom prst="rect">
          <a:avLst/>
        </a:prstGeom>
      </xdr:spPr>
    </xdr:pic>
    <xdr:clientData/>
  </xdr:twoCellAnchor>
  <xdr:twoCellAnchor>
    <xdr:from>
      <xdr:col>0</xdr:col>
      <xdr:colOff>274865</xdr:colOff>
      <xdr:row>17</xdr:row>
      <xdr:rowOff>27214</xdr:rowOff>
    </xdr:from>
    <xdr:to>
      <xdr:col>18</xdr:col>
      <xdr:colOff>0</xdr:colOff>
      <xdr:row>22</xdr:row>
      <xdr:rowOff>55789</xdr:rowOff>
    </xdr:to>
    <xdr:sp macro="" textlink="">
      <xdr:nvSpPr>
        <xdr:cNvPr id="3" name="Prostokąt 2">
          <a:extLst>
            <a:ext uri="{FF2B5EF4-FFF2-40B4-BE49-F238E27FC236}">
              <a16:creationId xmlns:a16="http://schemas.microsoft.com/office/drawing/2014/main" id="{5A565381-2138-452E-B1AF-164EFFE4896E}"/>
            </a:ext>
          </a:extLst>
        </xdr:cNvPr>
        <xdr:cNvSpPr/>
      </xdr:nvSpPr>
      <xdr:spPr>
        <a:xfrm>
          <a:off x="274865" y="4082143"/>
          <a:ext cx="21306064" cy="981075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l-PL" sz="3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WERSJA DEMO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l-PL" sz="18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 BAZY DANYCH "PROJEKTY WIATROWE W POLSCE, LISTOPAD 2024", INSTYTUT ENERGETYKI ODNAWIALNEJ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588319</xdr:colOff>
      <xdr:row>0</xdr:row>
      <xdr:rowOff>136071</xdr:rowOff>
    </xdr:from>
    <xdr:to>
      <xdr:col>18</xdr:col>
      <xdr:colOff>901234</xdr:colOff>
      <xdr:row>3</xdr:row>
      <xdr:rowOff>42704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15658986" y="136071"/>
          <a:ext cx="2746943" cy="9438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76639</xdr:colOff>
      <xdr:row>18</xdr:row>
      <xdr:rowOff>54834</xdr:rowOff>
    </xdr:from>
    <xdr:to>
      <xdr:col>7</xdr:col>
      <xdr:colOff>1070240</xdr:colOff>
      <xdr:row>34</xdr:row>
      <xdr:rowOff>183886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677415</xdr:colOff>
      <xdr:row>18</xdr:row>
      <xdr:rowOff>46303</xdr:rowOff>
    </xdr:from>
    <xdr:to>
      <xdr:col>18</xdr:col>
      <xdr:colOff>142875</xdr:colOff>
      <xdr:row>35</xdr:row>
      <xdr:rowOff>88635</xdr:rowOff>
    </xdr:to>
    <xdr:graphicFrame macro="">
      <xdr:nvGraphicFramePr>
        <xdr:cNvPr id="4" name="Wykres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865366</xdr:colOff>
      <xdr:row>36</xdr:row>
      <xdr:rowOff>4665</xdr:rowOff>
    </xdr:from>
    <xdr:to>
      <xdr:col>18</xdr:col>
      <xdr:colOff>357188</xdr:colOff>
      <xdr:row>54</xdr:row>
      <xdr:rowOff>111124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7296</xdr:colOff>
      <xdr:row>35</xdr:row>
      <xdr:rowOff>180472</xdr:rowOff>
    </xdr:from>
    <xdr:to>
      <xdr:col>7</xdr:col>
      <xdr:colOff>710406</xdr:colOff>
      <xdr:row>54</xdr:row>
      <xdr:rowOff>29104</xdr:rowOff>
    </xdr:to>
    <xdr:graphicFrame macro="">
      <xdr:nvGraphicFramePr>
        <xdr:cNvPr id="6" name="Wykres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842697</xdr:colOff>
      <xdr:row>116</xdr:row>
      <xdr:rowOff>43376</xdr:rowOff>
    </xdr:from>
    <xdr:to>
      <xdr:col>18</xdr:col>
      <xdr:colOff>857251</xdr:colOff>
      <xdr:row>136</xdr:row>
      <xdr:rowOff>2646</xdr:rowOff>
    </xdr:to>
    <xdr:graphicFrame macro="">
      <xdr:nvGraphicFramePr>
        <xdr:cNvPr id="9" name="Wykres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oneCellAnchor>
    <xdr:from>
      <xdr:col>4</xdr:col>
      <xdr:colOff>1190349</xdr:colOff>
      <xdr:row>3</xdr:row>
      <xdr:rowOff>162203</xdr:rowOff>
    </xdr:from>
    <xdr:ext cx="13504333" cy="1164167"/>
    <xdr:sp macro="" textlink="">
      <xdr:nvSpPr>
        <xdr:cNvPr id="10" name="pole tekstowe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5585456" y="1196346"/>
          <a:ext cx="13504333" cy="1164167"/>
        </a:xfrm>
        <a:prstGeom prst="rect">
          <a:avLst/>
        </a:prstGeom>
        <a:solidFill>
          <a:schemeClr val="tx2">
            <a:lumMod val="60000"/>
            <a:lumOff val="40000"/>
          </a:schemeClr>
        </a:solidFill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600" b="1">
              <a:solidFill>
                <a:schemeClr val="bg1"/>
              </a:solidFill>
            </a:rPr>
            <a:t>Proszę w niebieskie</a:t>
          </a:r>
          <a:r>
            <a:rPr lang="pl-PL" sz="1600" b="1" baseline="0">
              <a:solidFill>
                <a:schemeClr val="bg1"/>
              </a:solidFill>
            </a:rPr>
            <a:t> pola wpisać zakres mocy projektów, dla którego mają wyświetlić się wszystkie  poniższe statystyki. Wartości proszę podać w kW.</a:t>
          </a:r>
        </a:p>
        <a:p>
          <a:r>
            <a:rPr lang="pl-PL" sz="1600" b="1" i="1" baseline="0">
              <a:solidFill>
                <a:schemeClr val="bg1"/>
              </a:solidFill>
            </a:rPr>
            <a:t>Przykład:</a:t>
          </a:r>
        </a:p>
        <a:p>
          <a:r>
            <a:rPr lang="pl-PL" sz="1600" b="1" i="1" baseline="0">
              <a:solidFill>
                <a:schemeClr val="bg1"/>
              </a:solidFill>
            </a:rPr>
            <a:t>wpisanie w lewe niebieskie pole wartości 1000 a w prawe 2000 spowoduje wyświetlenie się statystyk dla projektów o mocy równej i większej niż 1000 oraz  mniejszej bądź równej niż 2000 kW.</a:t>
          </a:r>
          <a:endParaRPr lang="pl-PL" sz="1200" i="1">
            <a:solidFill>
              <a:schemeClr val="bg1"/>
            </a:solidFill>
          </a:endParaRPr>
        </a:p>
      </xdr:txBody>
    </xdr:sp>
    <xdr:clientData/>
  </xdr:oneCellAnchor>
  <xdr:twoCellAnchor>
    <xdr:from>
      <xdr:col>4</xdr:col>
      <xdr:colOff>911679</xdr:colOff>
      <xdr:row>77</xdr:row>
      <xdr:rowOff>1</xdr:rowOff>
    </xdr:from>
    <xdr:to>
      <xdr:col>16</xdr:col>
      <xdr:colOff>503465</xdr:colOff>
      <xdr:row>111</xdr:row>
      <xdr:rowOff>399492</xdr:rowOff>
    </xdr:to>
    <xdr:graphicFrame macro="">
      <xdr:nvGraphicFramePr>
        <xdr:cNvPr id="13" name="Wykres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4</xdr:row>
      <xdr:rowOff>748393</xdr:rowOff>
    </xdr:from>
    <xdr:to>
      <xdr:col>19</xdr:col>
      <xdr:colOff>1211036</xdr:colOff>
      <xdr:row>10</xdr:row>
      <xdr:rowOff>530679</xdr:rowOff>
    </xdr:to>
    <xdr:sp macro="" textlink="">
      <xdr:nvSpPr>
        <xdr:cNvPr id="7" name="Prostokąt 6">
          <a:extLst>
            <a:ext uri="{FF2B5EF4-FFF2-40B4-BE49-F238E27FC236}">
              <a16:creationId xmlns:a16="http://schemas.microsoft.com/office/drawing/2014/main" id="{F7A3686E-2B9B-4377-BC92-2BEC79F7C106}"/>
            </a:ext>
          </a:extLst>
        </xdr:cNvPr>
        <xdr:cNvSpPr/>
      </xdr:nvSpPr>
      <xdr:spPr>
        <a:xfrm>
          <a:off x="721179" y="2027464"/>
          <a:ext cx="23962178" cy="2122715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l-PL" sz="3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WERSJA DEMO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l-PL" sz="18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 BAZY DANYCH "PROJEKTY WIATROWE W POLSCE, LISTOPAD 2024", INSTYTUT ENERGETYKI ODNAWIALNEJ</a:t>
          </a:r>
        </a:p>
      </xdr:txBody>
    </xdr:sp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0.86788</cdr:x>
      <cdr:y>0</cdr:y>
    </cdr:from>
    <cdr:to>
      <cdr:x>1</cdr:x>
      <cdr:y>0.1152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CF9B2EF8-8AA1-4BEF-B86A-E00C3CC9D8B7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989912" y="0"/>
          <a:ext cx="1064096" cy="40440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  <cdr:relSizeAnchor xmlns:cdr="http://schemas.openxmlformats.org/drawingml/2006/chartDrawing">
    <cdr:from>
      <cdr:x>0.86788</cdr:x>
      <cdr:y>0</cdr:y>
    </cdr:from>
    <cdr:to>
      <cdr:x>1</cdr:x>
      <cdr:y>0.1152</cdr:y>
    </cdr:to>
    <cdr:pic>
      <cdr:nvPicPr>
        <cdr:cNvPr id="3" name="Obraz 1">
          <a:extLst xmlns:a="http://schemas.openxmlformats.org/drawingml/2006/main">
            <a:ext uri="{FF2B5EF4-FFF2-40B4-BE49-F238E27FC236}">
              <a16:creationId xmlns:a16="http://schemas.microsoft.com/office/drawing/2014/main" id="{CF9B2EF8-8AA1-4BEF-B86A-E00C3CC9D8B7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989912" y="0"/>
          <a:ext cx="1064096" cy="40440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0.89011</cdr:x>
      <cdr:y>0</cdr:y>
    </cdr:from>
    <cdr:to>
      <cdr:x>1</cdr:x>
      <cdr:y>0.11206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FAB7BE5D-2BA4-4733-8A73-7EBB841CB925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10194693" y="0"/>
          <a:ext cx="1258659" cy="40577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0.8871</cdr:x>
      <cdr:y>0.00421</cdr:y>
    </cdr:from>
    <cdr:to>
      <cdr:x>0.99926</cdr:x>
      <cdr:y>0.11724</cdr:y>
    </cdr:to>
    <cdr:pic>
      <cdr:nvPicPr>
        <cdr:cNvPr id="3" name="Obraz 2">
          <a:extLst xmlns:a="http://schemas.openxmlformats.org/drawingml/2006/main">
            <a:ext uri="{FF2B5EF4-FFF2-40B4-BE49-F238E27FC236}">
              <a16:creationId xmlns:a16="http://schemas.microsoft.com/office/drawing/2014/main" id="{40024B63-DABD-4746-97C1-5ADB9D31BECB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10183634" y="15113"/>
          <a:ext cx="1287586" cy="40576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0.86504</cdr:x>
      <cdr:y>0</cdr:y>
    </cdr:from>
    <cdr:to>
      <cdr:x>1</cdr:x>
      <cdr:y>0.1152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E3398F11-F762-439D-8C4A-2012648F46E8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705484" y="0"/>
          <a:ext cx="1046126" cy="4050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0.90995</cdr:x>
      <cdr:y>0</cdr:y>
    </cdr:from>
    <cdr:to>
      <cdr:x>1</cdr:x>
      <cdr:y>0.09973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10F87184-548B-4F1E-BE8C-92D43EF6CA4A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13199875" y="0"/>
          <a:ext cx="1306286" cy="44648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/>
  <dimension ref="A1:W64"/>
  <sheetViews>
    <sheetView tabSelected="1" zoomScaleNormal="100" workbookViewId="0">
      <selection activeCell="B2" sqref="B2:S2"/>
    </sheetView>
  </sheetViews>
  <sheetFormatPr defaultColWidth="0" defaultRowHeight="0" customHeight="1" zeroHeight="1" x14ac:dyDescent="0.25"/>
  <cols>
    <col min="1" max="22" width="9.140625" style="236" customWidth="1"/>
    <col min="23" max="23" width="11.140625" style="236" customWidth="1"/>
    <col min="24" max="16384" width="9.140625" style="106" hidden="1"/>
  </cols>
  <sheetData>
    <row r="1" spans="1:23" ht="15" x14ac:dyDescent="0.25">
      <c r="A1" s="237"/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8"/>
      <c r="V1" s="238"/>
      <c r="W1" s="238"/>
    </row>
    <row r="2" spans="1:23" ht="34.5" thickBot="1" x14ac:dyDescent="0.3">
      <c r="A2" s="237"/>
      <c r="B2" s="282" t="s">
        <v>155</v>
      </c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  <c r="Q2" s="282"/>
      <c r="R2" s="282"/>
      <c r="S2" s="282"/>
      <c r="T2" s="237"/>
      <c r="U2" s="238"/>
      <c r="V2" s="238"/>
      <c r="W2" s="238"/>
    </row>
    <row r="3" spans="1:23" ht="20.25" thickTop="1" thickBot="1" x14ac:dyDescent="0.35">
      <c r="A3" s="237"/>
      <c r="B3" s="283" t="s">
        <v>60</v>
      </c>
      <c r="C3" s="283"/>
      <c r="D3" s="283"/>
      <c r="E3" s="283"/>
      <c r="F3" s="283"/>
      <c r="G3" s="283"/>
      <c r="H3" s="283"/>
      <c r="I3" s="283"/>
      <c r="J3" s="283"/>
      <c r="K3" s="283"/>
      <c r="L3" s="283"/>
      <c r="M3" s="283"/>
      <c r="N3" s="283"/>
      <c r="O3" s="283"/>
      <c r="P3" s="283"/>
      <c r="Q3" s="283"/>
      <c r="R3" s="283"/>
      <c r="S3" s="283"/>
      <c r="T3" s="237"/>
      <c r="U3" s="238"/>
      <c r="V3" s="238"/>
      <c r="W3" s="238"/>
    </row>
    <row r="4" spans="1:23" ht="15.75" thickTop="1" x14ac:dyDescent="0.25">
      <c r="A4" s="237"/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8"/>
      <c r="V4" s="238"/>
      <c r="W4" s="238"/>
    </row>
    <row r="5" spans="1:23" ht="15" x14ac:dyDescent="0.25">
      <c r="A5" s="238"/>
      <c r="B5" s="238"/>
      <c r="C5" s="238"/>
      <c r="D5" s="238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238"/>
      <c r="V5" s="238"/>
      <c r="W5" s="238"/>
    </row>
    <row r="6" spans="1:23" ht="15" x14ac:dyDescent="0.25">
      <c r="A6" s="238"/>
      <c r="B6" s="238"/>
      <c r="C6" s="238"/>
      <c r="D6" s="238"/>
      <c r="E6" s="238"/>
      <c r="F6" s="238"/>
      <c r="G6" s="238"/>
      <c r="H6" s="238"/>
      <c r="I6" s="238"/>
      <c r="J6" s="238"/>
      <c r="K6" s="238"/>
      <c r="L6" s="238"/>
      <c r="M6" s="238"/>
      <c r="N6" s="238"/>
      <c r="O6" s="238"/>
      <c r="P6" s="238"/>
      <c r="Q6" s="238"/>
      <c r="R6" s="238"/>
      <c r="S6" s="238"/>
      <c r="T6" s="238"/>
      <c r="U6" s="238"/>
      <c r="V6" s="238"/>
      <c r="W6" s="238"/>
    </row>
    <row r="7" spans="1:23" ht="15" x14ac:dyDescent="0.25">
      <c r="A7" s="238"/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  <c r="M7" s="238"/>
      <c r="N7" s="238"/>
      <c r="O7" s="238"/>
      <c r="P7" s="238"/>
      <c r="Q7" s="238"/>
      <c r="R7" s="238"/>
      <c r="S7" s="238"/>
      <c r="T7" s="238"/>
      <c r="U7" s="238"/>
      <c r="V7" s="238"/>
      <c r="W7" s="238"/>
    </row>
    <row r="8" spans="1:23" ht="15" x14ac:dyDescent="0.25">
      <c r="A8" s="238"/>
      <c r="B8" s="238"/>
      <c r="C8" s="238"/>
      <c r="D8" s="238"/>
      <c r="E8" s="238"/>
      <c r="F8" s="238"/>
      <c r="G8" s="238"/>
      <c r="H8" s="238"/>
      <c r="I8" s="238"/>
      <c r="J8" s="238"/>
      <c r="K8" s="238"/>
      <c r="L8" s="238"/>
      <c r="M8" s="238"/>
      <c r="N8" s="238"/>
      <c r="O8" s="238"/>
      <c r="P8" s="238"/>
      <c r="Q8" s="238"/>
      <c r="R8" s="238"/>
      <c r="S8" s="238"/>
      <c r="T8" s="238"/>
      <c r="U8" s="238"/>
      <c r="V8" s="238"/>
      <c r="W8" s="238"/>
    </row>
    <row r="9" spans="1:23" ht="15" x14ac:dyDescent="0.25">
      <c r="A9" s="238"/>
      <c r="B9" s="238"/>
      <c r="C9" s="238"/>
      <c r="D9" s="238"/>
      <c r="E9" s="238"/>
      <c r="F9" s="238"/>
      <c r="G9" s="238"/>
      <c r="H9" s="238"/>
      <c r="I9" s="238"/>
      <c r="J9" s="238"/>
      <c r="K9" s="238"/>
      <c r="L9" s="238"/>
      <c r="M9" s="238"/>
      <c r="N9" s="238"/>
      <c r="O9" s="238"/>
      <c r="P9" s="238"/>
      <c r="Q9" s="238"/>
      <c r="R9" s="238"/>
      <c r="S9" s="238"/>
      <c r="T9" s="238"/>
      <c r="U9" s="238"/>
      <c r="V9" s="238"/>
      <c r="W9" s="238"/>
    </row>
    <row r="10" spans="1:23" ht="15" x14ac:dyDescent="0.25">
      <c r="A10" s="238"/>
      <c r="B10" s="238"/>
      <c r="C10" s="238"/>
      <c r="D10" s="238"/>
      <c r="E10" s="238"/>
      <c r="F10" s="238"/>
      <c r="G10" s="238"/>
      <c r="H10" s="238"/>
      <c r="I10" s="238"/>
      <c r="J10" s="238"/>
      <c r="K10" s="238"/>
      <c r="L10" s="238"/>
      <c r="M10" s="238"/>
      <c r="N10" s="238"/>
      <c r="O10" s="238"/>
      <c r="P10" s="238"/>
      <c r="Q10" s="238"/>
      <c r="R10" s="238"/>
      <c r="S10" s="238"/>
      <c r="T10" s="238"/>
      <c r="U10" s="238"/>
      <c r="V10" s="238"/>
      <c r="W10" s="238"/>
    </row>
    <row r="11" spans="1:23" ht="15" x14ac:dyDescent="0.25">
      <c r="A11" s="238"/>
      <c r="B11" s="238"/>
      <c r="C11" s="238"/>
      <c r="D11" s="238"/>
      <c r="E11" s="238"/>
      <c r="F11" s="238"/>
      <c r="G11" s="238"/>
      <c r="H11" s="238"/>
      <c r="I11" s="238"/>
      <c r="J11" s="238"/>
      <c r="K11" s="238"/>
      <c r="L11" s="238"/>
      <c r="M11" s="238"/>
      <c r="N11" s="238"/>
      <c r="O11" s="238"/>
      <c r="P11" s="238"/>
      <c r="Q11" s="238"/>
      <c r="R11" s="238"/>
      <c r="S11" s="238"/>
      <c r="T11" s="238"/>
      <c r="U11" s="238"/>
      <c r="V11" s="238"/>
      <c r="W11" s="238"/>
    </row>
    <row r="12" spans="1:23" ht="15" x14ac:dyDescent="0.25">
      <c r="A12" s="238"/>
      <c r="B12" s="238"/>
      <c r="C12" s="238"/>
      <c r="D12" s="238"/>
      <c r="E12" s="238"/>
      <c r="F12" s="238"/>
      <c r="G12" s="238"/>
      <c r="H12" s="238"/>
      <c r="I12" s="238"/>
      <c r="J12" s="238"/>
      <c r="K12" s="238"/>
      <c r="L12" s="238"/>
      <c r="M12" s="238"/>
      <c r="N12" s="238"/>
      <c r="O12" s="238"/>
      <c r="P12" s="238"/>
      <c r="Q12" s="238"/>
      <c r="R12" s="238"/>
      <c r="S12" s="238"/>
      <c r="T12" s="238"/>
      <c r="U12" s="238"/>
      <c r="V12" s="238"/>
      <c r="W12" s="238"/>
    </row>
    <row r="13" spans="1:23" ht="15" x14ac:dyDescent="0.25">
      <c r="A13" s="238"/>
      <c r="B13" s="238"/>
      <c r="C13" s="238"/>
      <c r="D13" s="238"/>
      <c r="E13" s="238"/>
      <c r="F13" s="238"/>
      <c r="G13" s="238"/>
      <c r="H13" s="238"/>
      <c r="I13" s="238"/>
      <c r="J13" s="238"/>
      <c r="K13" s="238"/>
      <c r="L13" s="238"/>
      <c r="M13" s="238"/>
      <c r="N13" s="238"/>
      <c r="O13" s="238"/>
      <c r="P13" s="238"/>
      <c r="Q13" s="238"/>
      <c r="R13" s="238"/>
      <c r="S13" s="238"/>
      <c r="T13" s="238"/>
      <c r="U13" s="238"/>
      <c r="V13" s="238"/>
      <c r="W13" s="238"/>
    </row>
    <row r="14" spans="1:23" ht="15" x14ac:dyDescent="0.25">
      <c r="A14" s="238"/>
      <c r="B14" s="238"/>
      <c r="C14" s="238"/>
      <c r="D14" s="238"/>
      <c r="E14" s="238"/>
      <c r="F14" s="238"/>
      <c r="G14" s="238"/>
      <c r="H14" s="238"/>
      <c r="I14" s="238"/>
      <c r="J14" s="238"/>
      <c r="K14" s="238"/>
      <c r="L14" s="238"/>
      <c r="M14" s="238"/>
      <c r="N14" s="238"/>
      <c r="O14" s="238"/>
      <c r="P14" s="238"/>
      <c r="Q14" s="238"/>
      <c r="R14" s="238"/>
      <c r="S14" s="238"/>
      <c r="T14" s="238"/>
      <c r="U14" s="238"/>
      <c r="V14" s="238"/>
      <c r="W14" s="238"/>
    </row>
    <row r="15" spans="1:23" ht="15" x14ac:dyDescent="0.25">
      <c r="A15" s="238"/>
      <c r="B15" s="238"/>
      <c r="C15" s="238"/>
      <c r="D15" s="238"/>
      <c r="E15" s="238"/>
      <c r="F15" s="238"/>
      <c r="G15" s="238"/>
      <c r="H15" s="238"/>
      <c r="I15" s="238"/>
      <c r="J15" s="238"/>
      <c r="K15" s="238"/>
      <c r="L15" s="238"/>
      <c r="M15" s="238"/>
      <c r="N15" s="238"/>
      <c r="O15" s="238"/>
      <c r="P15" s="238"/>
      <c r="Q15" s="238"/>
      <c r="R15" s="238"/>
      <c r="S15" s="238"/>
      <c r="T15" s="238"/>
      <c r="U15" s="238"/>
      <c r="V15" s="238"/>
      <c r="W15" s="238"/>
    </row>
    <row r="16" spans="1:23" ht="15" x14ac:dyDescent="0.25">
      <c r="A16" s="238"/>
      <c r="B16" s="238"/>
      <c r="C16" s="238"/>
      <c r="D16" s="238"/>
      <c r="E16" s="238"/>
      <c r="F16" s="238"/>
      <c r="G16" s="238"/>
      <c r="H16" s="238"/>
      <c r="I16" s="238"/>
      <c r="J16" s="238"/>
      <c r="K16" s="238"/>
      <c r="L16" s="238"/>
      <c r="M16" s="238"/>
      <c r="N16" s="238"/>
      <c r="O16" s="238"/>
      <c r="P16" s="238"/>
      <c r="Q16" s="238"/>
      <c r="R16" s="238"/>
      <c r="S16" s="238"/>
      <c r="T16" s="238"/>
      <c r="U16" s="238"/>
      <c r="V16" s="238"/>
      <c r="W16" s="238"/>
    </row>
    <row r="17" spans="1:23" ht="15" x14ac:dyDescent="0.25">
      <c r="A17" s="238"/>
      <c r="B17" s="238"/>
      <c r="C17" s="238"/>
      <c r="D17" s="238"/>
      <c r="E17" s="238"/>
      <c r="F17" s="238"/>
      <c r="G17" s="238"/>
      <c r="H17" s="238"/>
      <c r="I17" s="238"/>
      <c r="J17" s="238"/>
      <c r="K17" s="238"/>
      <c r="L17" s="238"/>
      <c r="M17" s="238"/>
      <c r="N17" s="238"/>
      <c r="O17" s="238"/>
      <c r="P17" s="238"/>
      <c r="Q17" s="238"/>
      <c r="R17" s="238"/>
      <c r="S17" s="238"/>
      <c r="T17" s="238"/>
      <c r="U17" s="238"/>
      <c r="V17" s="238"/>
      <c r="W17" s="238"/>
    </row>
    <row r="18" spans="1:23" ht="15" x14ac:dyDescent="0.25">
      <c r="A18" s="238"/>
      <c r="B18" s="238"/>
      <c r="C18" s="238"/>
      <c r="D18" s="238"/>
      <c r="E18" s="238"/>
      <c r="F18" s="238"/>
      <c r="G18" s="238"/>
      <c r="H18" s="238"/>
      <c r="I18" s="238"/>
      <c r="J18" s="238"/>
      <c r="K18" s="238"/>
      <c r="L18" s="238"/>
      <c r="M18" s="238"/>
      <c r="N18" s="238"/>
      <c r="O18" s="238"/>
      <c r="P18" s="238"/>
      <c r="Q18" s="238"/>
      <c r="R18" s="238"/>
      <c r="S18" s="238"/>
      <c r="T18" s="238"/>
      <c r="U18" s="238"/>
      <c r="V18" s="238"/>
      <c r="W18" s="238"/>
    </row>
    <row r="19" spans="1:23" ht="15" x14ac:dyDescent="0.25">
      <c r="A19" s="238"/>
      <c r="B19" s="238"/>
      <c r="C19" s="238"/>
      <c r="D19" s="238"/>
      <c r="E19" s="238"/>
      <c r="F19" s="238"/>
      <c r="G19" s="238"/>
      <c r="H19" s="238"/>
      <c r="I19" s="238"/>
      <c r="J19" s="238"/>
      <c r="K19" s="238"/>
      <c r="L19" s="238"/>
      <c r="M19" s="238"/>
      <c r="N19" s="238"/>
      <c r="O19" s="238"/>
      <c r="P19" s="238"/>
      <c r="Q19" s="238"/>
      <c r="R19" s="238"/>
      <c r="S19" s="238"/>
      <c r="T19" s="238"/>
      <c r="U19" s="238"/>
      <c r="V19" s="238"/>
      <c r="W19" s="238"/>
    </row>
    <row r="20" spans="1:23" ht="15" x14ac:dyDescent="0.25">
      <c r="A20" s="238"/>
      <c r="B20" s="238"/>
      <c r="C20" s="238"/>
      <c r="D20" s="238"/>
      <c r="E20" s="238"/>
      <c r="F20" s="238"/>
      <c r="G20" s="238"/>
      <c r="H20" s="238"/>
      <c r="I20" s="238"/>
      <c r="J20" s="238"/>
      <c r="K20" s="238"/>
      <c r="L20" s="238"/>
      <c r="M20" s="238"/>
      <c r="N20" s="238"/>
      <c r="O20" s="238"/>
      <c r="P20" s="238"/>
      <c r="Q20" s="238"/>
      <c r="R20" s="238"/>
      <c r="S20" s="238"/>
      <c r="T20" s="238"/>
      <c r="U20" s="238"/>
      <c r="V20" s="238"/>
      <c r="W20" s="238"/>
    </row>
    <row r="21" spans="1:23" ht="15" x14ac:dyDescent="0.25">
      <c r="A21" s="238"/>
      <c r="B21" s="238"/>
      <c r="C21" s="238"/>
      <c r="D21" s="238"/>
      <c r="E21" s="238"/>
      <c r="F21" s="238"/>
      <c r="G21" s="238"/>
      <c r="H21" s="238"/>
      <c r="I21" s="238"/>
      <c r="J21" s="238"/>
      <c r="K21" s="238"/>
      <c r="L21" s="238"/>
      <c r="M21" s="238"/>
      <c r="N21" s="238"/>
      <c r="O21" s="238"/>
      <c r="P21" s="238"/>
      <c r="Q21" s="238"/>
      <c r="R21" s="238"/>
      <c r="S21" s="238"/>
      <c r="T21" s="238"/>
      <c r="U21" s="238"/>
      <c r="V21" s="238"/>
      <c r="W21" s="238"/>
    </row>
    <row r="22" spans="1:23" ht="15" x14ac:dyDescent="0.25">
      <c r="A22" s="238"/>
      <c r="B22" s="238"/>
      <c r="C22" s="238"/>
      <c r="D22" s="238"/>
      <c r="E22" s="238"/>
      <c r="F22" s="238"/>
      <c r="G22" s="238"/>
      <c r="H22" s="238"/>
      <c r="I22" s="238"/>
      <c r="J22" s="238"/>
      <c r="K22" s="238"/>
      <c r="L22" s="238"/>
      <c r="M22" s="238"/>
      <c r="N22" s="238"/>
      <c r="O22" s="238"/>
      <c r="P22" s="238"/>
      <c r="Q22" s="238"/>
      <c r="R22" s="238"/>
      <c r="S22" s="238"/>
      <c r="T22" s="238"/>
      <c r="U22" s="238"/>
      <c r="V22" s="238"/>
      <c r="W22" s="238"/>
    </row>
    <row r="23" spans="1:23" ht="15" x14ac:dyDescent="0.25">
      <c r="A23" s="238"/>
      <c r="B23" s="238"/>
      <c r="C23" s="238"/>
      <c r="D23" s="238"/>
      <c r="E23" s="238"/>
      <c r="F23" s="238"/>
      <c r="G23" s="238"/>
      <c r="H23" s="238"/>
      <c r="I23" s="238"/>
      <c r="J23" s="238"/>
      <c r="K23" s="238"/>
      <c r="L23" s="238"/>
      <c r="M23" s="238"/>
      <c r="N23" s="238"/>
      <c r="O23" s="238"/>
      <c r="P23" s="238"/>
      <c r="Q23" s="238"/>
      <c r="R23" s="238"/>
      <c r="S23" s="238"/>
      <c r="T23" s="238"/>
      <c r="U23" s="238"/>
      <c r="V23" s="238"/>
      <c r="W23" s="238"/>
    </row>
    <row r="24" spans="1:23" ht="15" x14ac:dyDescent="0.25">
      <c r="A24" s="238"/>
      <c r="B24" s="238"/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238"/>
    </row>
    <row r="25" spans="1:23" ht="15" x14ac:dyDescent="0.25">
      <c r="A25" s="238"/>
      <c r="B25" s="238"/>
      <c r="C25" s="238"/>
      <c r="D25" s="238"/>
      <c r="E25" s="238"/>
      <c r="F25" s="238"/>
      <c r="G25" s="238"/>
      <c r="H25" s="238"/>
      <c r="I25" s="238"/>
      <c r="J25" s="238"/>
      <c r="K25" s="238"/>
      <c r="L25" s="238"/>
      <c r="M25" s="238"/>
      <c r="N25" s="238"/>
      <c r="O25" s="238"/>
      <c r="P25" s="238"/>
      <c r="Q25" s="238"/>
      <c r="R25" s="238"/>
      <c r="S25" s="238"/>
      <c r="T25" s="238"/>
      <c r="U25" s="238"/>
      <c r="V25" s="238"/>
      <c r="W25" s="238"/>
    </row>
    <row r="26" spans="1:23" ht="15" x14ac:dyDescent="0.25">
      <c r="A26" s="238"/>
      <c r="B26" s="238"/>
      <c r="C26" s="238"/>
      <c r="D26" s="238"/>
      <c r="E26" s="238"/>
      <c r="F26" s="238"/>
      <c r="G26" s="238"/>
      <c r="H26" s="238"/>
      <c r="I26" s="238"/>
      <c r="J26" s="238"/>
      <c r="K26" s="238"/>
      <c r="L26" s="238"/>
      <c r="M26" s="238"/>
      <c r="N26" s="238"/>
      <c r="O26" s="238"/>
      <c r="P26" s="238"/>
      <c r="Q26" s="238"/>
      <c r="R26" s="238"/>
      <c r="S26" s="238"/>
      <c r="T26" s="238"/>
      <c r="U26" s="238"/>
      <c r="V26" s="238"/>
      <c r="W26" s="238"/>
    </row>
    <row r="27" spans="1:23" ht="15" x14ac:dyDescent="0.25">
      <c r="A27" s="238"/>
      <c r="B27" s="238"/>
      <c r="C27" s="238"/>
      <c r="D27" s="238"/>
      <c r="E27" s="238"/>
      <c r="F27" s="238"/>
      <c r="G27" s="238"/>
      <c r="H27" s="238"/>
      <c r="I27" s="238"/>
      <c r="J27" s="238"/>
      <c r="K27" s="238"/>
      <c r="L27" s="238"/>
      <c r="M27" s="238"/>
      <c r="N27" s="238"/>
      <c r="O27" s="238"/>
      <c r="P27" s="238"/>
      <c r="Q27" s="238"/>
      <c r="R27" s="238"/>
      <c r="S27" s="238"/>
      <c r="T27" s="238"/>
      <c r="U27" s="238"/>
      <c r="V27" s="238"/>
      <c r="W27" s="238"/>
    </row>
    <row r="28" spans="1:23" ht="15" x14ac:dyDescent="0.25">
      <c r="A28" s="238"/>
      <c r="B28" s="238"/>
      <c r="C28" s="238"/>
      <c r="D28" s="238"/>
      <c r="E28" s="238"/>
      <c r="F28" s="238"/>
      <c r="G28" s="238"/>
      <c r="H28" s="238"/>
      <c r="I28" s="238"/>
      <c r="J28" s="238"/>
      <c r="K28" s="238"/>
      <c r="L28" s="238"/>
      <c r="M28" s="238"/>
      <c r="N28" s="238"/>
      <c r="O28" s="238"/>
      <c r="P28" s="238"/>
      <c r="Q28" s="238"/>
      <c r="R28" s="238"/>
      <c r="S28" s="238"/>
      <c r="T28" s="238"/>
      <c r="U28" s="238"/>
      <c r="V28" s="238"/>
      <c r="W28" s="238"/>
    </row>
    <row r="29" spans="1:23" ht="15" x14ac:dyDescent="0.25">
      <c r="A29" s="238"/>
      <c r="B29" s="238"/>
      <c r="C29" s="238"/>
      <c r="D29" s="238"/>
      <c r="E29" s="238"/>
      <c r="F29" s="238"/>
      <c r="G29" s="238"/>
      <c r="H29" s="238"/>
      <c r="I29" s="238"/>
      <c r="J29" s="238"/>
      <c r="K29" s="238"/>
      <c r="L29" s="238"/>
      <c r="M29" s="238"/>
      <c r="N29" s="238"/>
      <c r="O29" s="238"/>
      <c r="P29" s="238"/>
      <c r="Q29" s="238"/>
      <c r="R29" s="238"/>
      <c r="S29" s="238"/>
      <c r="T29" s="238"/>
      <c r="U29" s="238"/>
      <c r="V29" s="238"/>
      <c r="W29" s="238"/>
    </row>
    <row r="30" spans="1:23" ht="15" x14ac:dyDescent="0.25">
      <c r="A30" s="238"/>
      <c r="B30" s="238"/>
      <c r="C30" s="238"/>
      <c r="D30" s="238"/>
      <c r="E30" s="238"/>
      <c r="F30" s="238"/>
      <c r="G30" s="238"/>
      <c r="H30" s="238"/>
      <c r="I30" s="238"/>
      <c r="J30" s="238"/>
      <c r="K30" s="238"/>
      <c r="L30" s="238"/>
      <c r="M30" s="238"/>
      <c r="N30" s="238"/>
      <c r="O30" s="238"/>
      <c r="P30" s="238"/>
      <c r="Q30" s="238"/>
      <c r="R30" s="238"/>
      <c r="S30" s="238"/>
      <c r="T30" s="238"/>
      <c r="U30" s="238"/>
      <c r="V30" s="238"/>
      <c r="W30" s="238"/>
    </row>
    <row r="31" spans="1:23" ht="15" x14ac:dyDescent="0.25">
      <c r="A31" s="238"/>
      <c r="B31" s="238"/>
      <c r="C31" s="238"/>
      <c r="D31" s="238"/>
      <c r="E31" s="238"/>
      <c r="F31" s="238"/>
      <c r="G31" s="238"/>
      <c r="H31" s="238"/>
      <c r="I31" s="238"/>
      <c r="J31" s="238"/>
      <c r="K31" s="238"/>
      <c r="L31" s="238"/>
      <c r="M31" s="238"/>
      <c r="N31" s="238"/>
      <c r="O31" s="238"/>
      <c r="P31" s="238"/>
      <c r="Q31" s="238"/>
      <c r="R31" s="238"/>
      <c r="S31" s="238"/>
      <c r="T31" s="238"/>
      <c r="U31" s="238"/>
      <c r="V31" s="238"/>
      <c r="W31" s="238"/>
    </row>
    <row r="32" spans="1:23" ht="15" x14ac:dyDescent="0.25">
      <c r="A32" s="238"/>
      <c r="B32" s="238"/>
      <c r="C32" s="238"/>
      <c r="D32" s="238"/>
      <c r="E32" s="238"/>
      <c r="F32" s="238"/>
      <c r="G32" s="238"/>
      <c r="H32" s="238"/>
      <c r="I32" s="238"/>
      <c r="J32" s="238"/>
      <c r="K32" s="238"/>
      <c r="L32" s="238"/>
      <c r="M32" s="238"/>
      <c r="N32" s="238"/>
      <c r="O32" s="238"/>
      <c r="P32" s="238"/>
      <c r="Q32" s="238"/>
      <c r="R32" s="238"/>
      <c r="S32" s="238"/>
      <c r="T32" s="238"/>
      <c r="U32" s="238"/>
      <c r="V32" s="238"/>
      <c r="W32" s="238"/>
    </row>
    <row r="33" spans="1:23" ht="15" x14ac:dyDescent="0.25">
      <c r="A33" s="238"/>
      <c r="B33" s="238"/>
      <c r="C33" s="238"/>
      <c r="D33" s="238"/>
      <c r="E33" s="238"/>
      <c r="F33" s="238"/>
      <c r="G33" s="238"/>
      <c r="H33" s="238"/>
      <c r="I33" s="238"/>
      <c r="J33" s="238"/>
      <c r="K33" s="238"/>
      <c r="L33" s="238"/>
      <c r="M33" s="238"/>
      <c r="N33" s="238"/>
      <c r="O33" s="238"/>
      <c r="P33" s="238"/>
      <c r="Q33" s="238"/>
      <c r="R33" s="238"/>
      <c r="S33" s="238"/>
      <c r="T33" s="238"/>
      <c r="U33" s="238"/>
      <c r="V33" s="238"/>
      <c r="W33" s="238"/>
    </row>
    <row r="34" spans="1:23" ht="15" x14ac:dyDescent="0.25">
      <c r="A34" s="238"/>
      <c r="B34" s="238"/>
      <c r="C34" s="238"/>
      <c r="D34" s="238"/>
      <c r="E34" s="238"/>
      <c r="F34" s="238"/>
      <c r="G34" s="238"/>
      <c r="H34" s="238"/>
      <c r="I34" s="238"/>
      <c r="J34" s="238"/>
      <c r="K34" s="238"/>
      <c r="L34" s="238"/>
      <c r="M34" s="238"/>
      <c r="N34" s="238"/>
      <c r="O34" s="238"/>
      <c r="P34" s="238"/>
      <c r="Q34" s="238"/>
      <c r="R34" s="238"/>
      <c r="S34" s="238"/>
      <c r="T34" s="238"/>
      <c r="U34" s="238"/>
      <c r="V34" s="238"/>
      <c r="W34" s="238"/>
    </row>
    <row r="35" spans="1:23" ht="15" x14ac:dyDescent="0.25">
      <c r="A35" s="238"/>
      <c r="B35" s="238"/>
      <c r="C35" s="238"/>
      <c r="D35" s="238"/>
      <c r="E35" s="238"/>
      <c r="F35" s="238"/>
      <c r="G35" s="238"/>
      <c r="H35" s="238"/>
      <c r="I35" s="238"/>
      <c r="J35" s="238"/>
      <c r="K35" s="238"/>
      <c r="L35" s="238"/>
      <c r="M35" s="238"/>
      <c r="N35" s="238"/>
      <c r="O35" s="238"/>
      <c r="P35" s="238"/>
      <c r="Q35" s="238"/>
      <c r="R35" s="238"/>
      <c r="S35" s="238"/>
      <c r="T35" s="238"/>
      <c r="U35" s="238"/>
      <c r="V35" s="238"/>
      <c r="W35" s="238"/>
    </row>
    <row r="36" spans="1:23" ht="15" x14ac:dyDescent="0.25">
      <c r="A36" s="238"/>
      <c r="B36" s="238"/>
      <c r="C36" s="238"/>
      <c r="D36" s="238"/>
      <c r="E36" s="238"/>
      <c r="F36" s="238"/>
      <c r="G36" s="238"/>
      <c r="H36" s="238"/>
      <c r="I36" s="238"/>
      <c r="J36" s="238"/>
      <c r="K36" s="238"/>
      <c r="L36" s="238"/>
      <c r="M36" s="238"/>
      <c r="N36" s="238"/>
      <c r="O36" s="238"/>
      <c r="P36" s="238"/>
      <c r="Q36" s="238"/>
      <c r="R36" s="238"/>
      <c r="S36" s="238"/>
      <c r="T36" s="238"/>
      <c r="U36" s="238"/>
      <c r="V36" s="238"/>
      <c r="W36" s="238"/>
    </row>
    <row r="37" spans="1:23" ht="15" hidden="1" x14ac:dyDescent="0.25"/>
    <row r="38" spans="1:23" ht="15" hidden="1" x14ac:dyDescent="0.25"/>
    <row r="39" spans="1:23" ht="15" hidden="1" x14ac:dyDescent="0.25"/>
    <row r="40" spans="1:23" ht="15" hidden="1" x14ac:dyDescent="0.25"/>
    <row r="41" spans="1:23" ht="15" hidden="1" x14ac:dyDescent="0.25">
      <c r="L41" s="236" t="s">
        <v>28</v>
      </c>
    </row>
    <row r="42" spans="1:23" ht="15" hidden="1" x14ac:dyDescent="0.25"/>
    <row r="43" spans="1:23" ht="15" hidden="1" x14ac:dyDescent="0.25"/>
    <row r="44" spans="1:23" ht="15" hidden="1" x14ac:dyDescent="0.25"/>
    <row r="45" spans="1:23" ht="15" hidden="1" x14ac:dyDescent="0.25"/>
    <row r="46" spans="1:23" ht="15" hidden="1" x14ac:dyDescent="0.25"/>
    <row r="47" spans="1:23" ht="15" hidden="1" x14ac:dyDescent="0.25"/>
    <row r="48" spans="1:23" ht="15" hidden="1" x14ac:dyDescent="0.25"/>
    <row r="49" ht="15" hidden="1" x14ac:dyDescent="0.25"/>
    <row r="50" ht="15" hidden="1" x14ac:dyDescent="0.25"/>
    <row r="51" ht="15" hidden="1" x14ac:dyDescent="0.25"/>
    <row r="52" ht="15" hidden="1" x14ac:dyDescent="0.25"/>
    <row r="53" ht="15" hidden="1" x14ac:dyDescent="0.25"/>
    <row r="54" ht="15" hidden="1" x14ac:dyDescent="0.25"/>
    <row r="55" ht="15" hidden="1" x14ac:dyDescent="0.25"/>
    <row r="56" ht="15" hidden="1" x14ac:dyDescent="0.25"/>
    <row r="57" ht="15" hidden="1" x14ac:dyDescent="0.25"/>
    <row r="58" ht="15" hidden="1" x14ac:dyDescent="0.25"/>
    <row r="59" ht="15" hidden="1" x14ac:dyDescent="0.25"/>
    <row r="60" ht="15" hidden="1" x14ac:dyDescent="0.25"/>
    <row r="61" ht="15" hidden="1" x14ac:dyDescent="0.25"/>
    <row r="62" ht="15" hidden="1" x14ac:dyDescent="0.25"/>
    <row r="63" ht="15" hidden="1" x14ac:dyDescent="0.25"/>
    <row r="64" ht="15" hidden="1" customHeight="1" x14ac:dyDescent="0.25"/>
  </sheetData>
  <mergeCells count="2">
    <mergeCell ref="B2:S2"/>
    <mergeCell ref="B3:S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8AA7C-EC03-415A-A365-5D873BB46C2A}">
  <sheetPr codeName="Arkusz6">
    <tabColor rgb="FF18365C"/>
  </sheetPr>
  <dimension ref="A1:DD1043587"/>
  <sheetViews>
    <sheetView zoomScale="70" zoomScaleNormal="70" workbookViewId="0">
      <selection activeCell="F25" sqref="F25"/>
    </sheetView>
  </sheetViews>
  <sheetFormatPr defaultColWidth="0" defaultRowHeight="0" customHeight="1" zeroHeight="1" x14ac:dyDescent="0.25"/>
  <cols>
    <col min="1" max="1" width="6" style="134" customWidth="1"/>
    <col min="2" max="2" width="7.28515625" style="134" customWidth="1"/>
    <col min="3" max="3" width="31.85546875" style="134" customWidth="1"/>
    <col min="4" max="4" width="29.28515625" style="134" customWidth="1"/>
    <col min="5" max="5" width="17.85546875" style="134" customWidth="1"/>
    <col min="6" max="6" width="22.85546875" style="134" customWidth="1"/>
    <col min="7" max="7" width="20.7109375" style="134" customWidth="1"/>
    <col min="8" max="8" width="14.85546875" style="134" customWidth="1"/>
    <col min="9" max="9" width="13.7109375" style="134" customWidth="1"/>
    <col min="10" max="10" width="25.7109375" style="134" customWidth="1"/>
    <col min="11" max="11" width="25.140625" style="134" customWidth="1"/>
    <col min="12" max="12" width="27" style="134" customWidth="1"/>
    <col min="13" max="13" width="14.28515625" style="134" customWidth="1"/>
    <col min="14" max="14" width="13.140625" style="134" customWidth="1"/>
    <col min="15" max="15" width="14.28515625" style="134" customWidth="1"/>
    <col min="16" max="17" width="16.5703125" style="134" customWidth="1"/>
    <col min="18" max="18" width="6.42578125" style="134" customWidth="1"/>
    <col min="19" max="108" width="0" style="103" hidden="1" customWidth="1"/>
    <col min="109" max="16384" width="9.140625" style="103" hidden="1"/>
  </cols>
  <sheetData>
    <row r="1" spans="1:107" ht="30" customHeight="1" x14ac:dyDescent="0.25">
      <c r="B1" s="135"/>
      <c r="C1" s="135"/>
      <c r="H1" s="200"/>
      <c r="I1" s="266"/>
      <c r="J1" s="136"/>
      <c r="K1" s="136"/>
      <c r="L1" s="136"/>
      <c r="M1" s="137"/>
      <c r="N1" s="264"/>
      <c r="O1" s="136"/>
      <c r="P1" s="139"/>
      <c r="Q1" s="139"/>
    </row>
    <row r="2" spans="1:107" s="104" customFormat="1" ht="78" customHeight="1" x14ac:dyDescent="0.25">
      <c r="A2" s="134"/>
      <c r="B2" s="141"/>
      <c r="C2" s="141"/>
      <c r="D2" s="134"/>
      <c r="E2" s="284" t="s">
        <v>111</v>
      </c>
      <c r="F2" s="284"/>
      <c r="G2" s="284"/>
      <c r="H2" s="285" t="s">
        <v>123</v>
      </c>
      <c r="I2" s="285"/>
      <c r="J2" s="285"/>
      <c r="K2" s="285"/>
      <c r="L2" s="285"/>
      <c r="M2" s="137"/>
      <c r="N2" s="264"/>
      <c r="O2" s="136"/>
      <c r="P2" s="139"/>
      <c r="Q2" s="139"/>
      <c r="R2" s="134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3"/>
      <c r="AM2" s="103"/>
      <c r="AN2" s="103"/>
      <c r="AO2" s="103"/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  <c r="BM2" s="103"/>
      <c r="BN2" s="103"/>
      <c r="BO2" s="103"/>
      <c r="BP2" s="103"/>
      <c r="BQ2" s="103"/>
      <c r="BR2" s="103"/>
      <c r="BS2" s="103"/>
      <c r="BT2" s="103"/>
      <c r="BU2" s="103"/>
      <c r="BV2" s="103"/>
      <c r="BW2" s="103"/>
      <c r="BX2" s="103"/>
      <c r="BY2" s="103"/>
      <c r="BZ2" s="103"/>
      <c r="CA2" s="103"/>
      <c r="CB2" s="103"/>
      <c r="CC2" s="103"/>
      <c r="CD2" s="103"/>
      <c r="CE2" s="103"/>
      <c r="CF2" s="103"/>
      <c r="CG2" s="103"/>
      <c r="CH2" s="103"/>
      <c r="CI2" s="103"/>
      <c r="CJ2" s="103"/>
      <c r="CK2" s="103"/>
      <c r="CL2" s="103"/>
      <c r="CM2" s="103"/>
      <c r="CN2" s="103"/>
      <c r="CO2" s="103"/>
      <c r="CP2" s="103"/>
      <c r="CQ2" s="103"/>
      <c r="CR2" s="103"/>
      <c r="CS2" s="103"/>
      <c r="CT2" s="103"/>
      <c r="CU2" s="103"/>
      <c r="CV2" s="103"/>
      <c r="CW2" s="103"/>
      <c r="CX2" s="103"/>
      <c r="CY2" s="103"/>
      <c r="CZ2" s="103"/>
      <c r="DA2" s="103"/>
      <c r="DB2" s="103"/>
      <c r="DC2" s="103"/>
    </row>
    <row r="3" spans="1:107" s="104" customFormat="1" ht="15.75" thickBot="1" x14ac:dyDescent="0.3">
      <c r="A3" s="134"/>
      <c r="B3" s="140"/>
      <c r="C3" s="135"/>
      <c r="D3" s="143"/>
      <c r="E3" s="135"/>
      <c r="F3" s="143"/>
      <c r="G3" s="144" t="s">
        <v>28</v>
      </c>
      <c r="H3" s="201"/>
      <c r="I3" s="267"/>
      <c r="J3" s="142"/>
      <c r="K3" s="142" t="s">
        <v>28</v>
      </c>
      <c r="L3" s="136"/>
      <c r="M3" s="137"/>
      <c r="N3" s="264"/>
      <c r="O3" s="136"/>
      <c r="P3" s="139"/>
      <c r="Q3" s="139"/>
      <c r="R3" s="134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  <c r="BM3" s="103"/>
      <c r="BN3" s="103"/>
      <c r="BO3" s="103"/>
      <c r="BP3" s="103"/>
      <c r="BQ3" s="103"/>
      <c r="BR3" s="103"/>
      <c r="BS3" s="103"/>
      <c r="BT3" s="103"/>
      <c r="BU3" s="103"/>
      <c r="BV3" s="103"/>
      <c r="BW3" s="103"/>
      <c r="BX3" s="103"/>
      <c r="BY3" s="103"/>
      <c r="BZ3" s="103"/>
      <c r="CA3" s="103"/>
      <c r="CB3" s="103"/>
      <c r="CC3" s="103"/>
      <c r="CD3" s="103"/>
      <c r="CE3" s="103"/>
      <c r="CF3" s="103"/>
      <c r="CG3" s="103"/>
      <c r="CH3" s="103"/>
      <c r="CI3" s="103"/>
      <c r="CJ3" s="103"/>
      <c r="CK3" s="103"/>
      <c r="CL3" s="103"/>
      <c r="CM3" s="103"/>
      <c r="CN3" s="103"/>
      <c r="CO3" s="103"/>
      <c r="CP3" s="103"/>
      <c r="CQ3" s="103"/>
      <c r="CR3" s="103"/>
      <c r="CS3" s="103"/>
      <c r="CT3" s="103"/>
      <c r="CU3" s="103"/>
      <c r="CV3" s="103"/>
      <c r="CW3" s="103"/>
      <c r="CX3" s="103"/>
      <c r="CY3" s="103"/>
      <c r="CZ3" s="103"/>
      <c r="DA3" s="103"/>
      <c r="DB3" s="103"/>
      <c r="DC3" s="103"/>
    </row>
    <row r="4" spans="1:107" ht="60" x14ac:dyDescent="0.25">
      <c r="B4" s="249" t="s">
        <v>19</v>
      </c>
      <c r="C4" s="249" t="s">
        <v>29</v>
      </c>
      <c r="D4" s="249" t="s">
        <v>23</v>
      </c>
      <c r="E4" s="249" t="s">
        <v>76</v>
      </c>
      <c r="F4" s="249" t="s">
        <v>30</v>
      </c>
      <c r="G4" s="249" t="s">
        <v>0</v>
      </c>
      <c r="H4" s="250" t="s">
        <v>1</v>
      </c>
      <c r="I4" s="265" t="s">
        <v>81</v>
      </c>
      <c r="J4" s="248" t="s">
        <v>48</v>
      </c>
      <c r="K4" s="249" t="s">
        <v>32</v>
      </c>
      <c r="L4" s="249" t="s">
        <v>33</v>
      </c>
      <c r="M4" s="248" t="s">
        <v>2</v>
      </c>
      <c r="N4" s="265" t="s">
        <v>31</v>
      </c>
      <c r="O4" s="249" t="s">
        <v>109</v>
      </c>
      <c r="P4" s="249" t="s">
        <v>77</v>
      </c>
      <c r="Q4" s="249" t="s">
        <v>110</v>
      </c>
    </row>
    <row r="5" spans="1:107" ht="15" x14ac:dyDescent="0.25">
      <c r="B5" s="247">
        <v>1</v>
      </c>
      <c r="C5" s="247" t="s">
        <v>142</v>
      </c>
      <c r="D5" s="247" t="s">
        <v>142</v>
      </c>
      <c r="E5" s="247" t="s">
        <v>142</v>
      </c>
      <c r="F5" s="247" t="s">
        <v>143</v>
      </c>
      <c r="G5" s="247" t="s">
        <v>3</v>
      </c>
      <c r="H5" s="279">
        <v>24000</v>
      </c>
      <c r="I5" s="280">
        <v>45083</v>
      </c>
      <c r="J5" s="247" t="s">
        <v>144</v>
      </c>
      <c r="K5" s="247" t="s">
        <v>145</v>
      </c>
      <c r="L5" s="247" t="s">
        <v>146</v>
      </c>
      <c r="M5" s="281">
        <v>44998</v>
      </c>
      <c r="N5" s="281" t="s">
        <v>71</v>
      </c>
      <c r="O5" s="247" t="s">
        <v>72</v>
      </c>
      <c r="P5" s="247" t="s">
        <v>71</v>
      </c>
      <c r="Q5" s="247" t="s">
        <v>71</v>
      </c>
    </row>
    <row r="6" spans="1:107" ht="15" x14ac:dyDescent="0.25">
      <c r="B6" s="243">
        <v>2</v>
      </c>
      <c r="C6" s="243" t="s">
        <v>124</v>
      </c>
      <c r="D6" s="243" t="s">
        <v>125</v>
      </c>
      <c r="E6" s="243" t="s">
        <v>125</v>
      </c>
      <c r="F6" s="243" t="s">
        <v>126</v>
      </c>
      <c r="G6" s="243" t="s">
        <v>16</v>
      </c>
      <c r="H6" s="276">
        <v>3320</v>
      </c>
      <c r="I6" s="277">
        <v>45335</v>
      </c>
      <c r="J6" s="243" t="s">
        <v>127</v>
      </c>
      <c r="K6" s="243" t="s">
        <v>128</v>
      </c>
      <c r="L6" s="243" t="s">
        <v>129</v>
      </c>
      <c r="M6" s="278">
        <v>45344</v>
      </c>
      <c r="N6" s="278" t="s">
        <v>71</v>
      </c>
      <c r="O6" s="243" t="s">
        <v>73</v>
      </c>
      <c r="P6" s="243" t="s">
        <v>71</v>
      </c>
      <c r="Q6" s="243" t="s">
        <v>71</v>
      </c>
    </row>
    <row r="7" spans="1:107" ht="13.5" customHeight="1" x14ac:dyDescent="0.25">
      <c r="B7" s="247">
        <v>3</v>
      </c>
      <c r="C7" s="247" t="s">
        <v>130</v>
      </c>
      <c r="D7" s="247" t="s">
        <v>131</v>
      </c>
      <c r="E7" s="247" t="s">
        <v>130</v>
      </c>
      <c r="F7" s="247" t="s">
        <v>132</v>
      </c>
      <c r="G7" s="247" t="s">
        <v>14</v>
      </c>
      <c r="H7" s="279">
        <v>93150</v>
      </c>
      <c r="I7" s="280" t="s">
        <v>71</v>
      </c>
      <c r="J7" s="247" t="s">
        <v>133</v>
      </c>
      <c r="K7" s="247" t="s">
        <v>134</v>
      </c>
      <c r="L7" s="247" t="s">
        <v>135</v>
      </c>
      <c r="M7" s="281">
        <v>45537</v>
      </c>
      <c r="N7" s="281" t="s">
        <v>71</v>
      </c>
      <c r="O7" s="247" t="s">
        <v>89</v>
      </c>
      <c r="P7" s="247" t="s">
        <v>71</v>
      </c>
      <c r="Q7" s="247" t="s">
        <v>71</v>
      </c>
    </row>
    <row r="8" spans="1:107" ht="15" x14ac:dyDescent="0.25">
      <c r="B8" s="243">
        <v>4</v>
      </c>
      <c r="C8" s="243" t="s">
        <v>136</v>
      </c>
      <c r="D8" s="243" t="s">
        <v>136</v>
      </c>
      <c r="E8" s="243" t="s">
        <v>137</v>
      </c>
      <c r="F8" s="243" t="s">
        <v>138</v>
      </c>
      <c r="G8" s="243" t="s">
        <v>6</v>
      </c>
      <c r="H8" s="276">
        <v>30900</v>
      </c>
      <c r="I8" s="277" t="s">
        <v>71</v>
      </c>
      <c r="J8" s="243" t="s">
        <v>139</v>
      </c>
      <c r="K8" s="243" t="s">
        <v>140</v>
      </c>
      <c r="L8" s="243" t="s">
        <v>141</v>
      </c>
      <c r="M8" s="278">
        <v>45138</v>
      </c>
      <c r="N8" s="278" t="s">
        <v>71</v>
      </c>
      <c r="O8" s="243" t="s">
        <v>89</v>
      </c>
      <c r="P8" s="243" t="s">
        <v>71</v>
      </c>
      <c r="Q8" s="243" t="s">
        <v>71</v>
      </c>
    </row>
    <row r="9" spans="1:107" ht="15" x14ac:dyDescent="0.25">
      <c r="B9" s="247">
        <v>5</v>
      </c>
      <c r="C9" s="247" t="s">
        <v>147</v>
      </c>
      <c r="D9" s="247" t="s">
        <v>148</v>
      </c>
      <c r="E9" s="247" t="s">
        <v>147</v>
      </c>
      <c r="F9" s="247" t="s">
        <v>149</v>
      </c>
      <c r="G9" s="247" t="s">
        <v>3</v>
      </c>
      <c r="H9" s="279">
        <v>5200</v>
      </c>
      <c r="I9" s="280">
        <v>45380</v>
      </c>
      <c r="J9" s="247" t="s">
        <v>150</v>
      </c>
      <c r="K9" s="247" t="s">
        <v>151</v>
      </c>
      <c r="L9" s="247" t="s">
        <v>152</v>
      </c>
      <c r="M9" s="281">
        <v>44917</v>
      </c>
      <c r="N9" s="281">
        <v>45210</v>
      </c>
      <c r="O9" s="247" t="s">
        <v>72</v>
      </c>
      <c r="P9" s="247" t="s">
        <v>71</v>
      </c>
      <c r="Q9" s="247" t="s">
        <v>71</v>
      </c>
    </row>
    <row r="10" spans="1:107" ht="15" customHeight="1" x14ac:dyDescent="0.25"/>
    <row r="11" spans="1:107" ht="15" customHeight="1" x14ac:dyDescent="0.25">
      <c r="B11" s="244" t="s">
        <v>77</v>
      </c>
    </row>
    <row r="12" spans="1:107" ht="15" customHeight="1" x14ac:dyDescent="0.25">
      <c r="B12" s="244" t="s">
        <v>108</v>
      </c>
    </row>
    <row r="13" spans="1:107" ht="15" customHeight="1" x14ac:dyDescent="0.25"/>
    <row r="14" spans="1:107" ht="15" customHeight="1" x14ac:dyDescent="0.25"/>
    <row r="15" spans="1:107" ht="15" customHeight="1" x14ac:dyDescent="0.25"/>
    <row r="16" spans="1:107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  <row r="25" ht="15" customHeight="1" x14ac:dyDescent="0.25"/>
    <row r="26" ht="15" customHeight="1" x14ac:dyDescent="0.25"/>
    <row r="27" ht="15" customHeight="1" x14ac:dyDescent="0.25"/>
    <row r="28" ht="15" customHeight="1" x14ac:dyDescent="0.25"/>
    <row r="29" ht="15" customHeight="1" x14ac:dyDescent="0.25"/>
    <row r="30" ht="15" customHeight="1" x14ac:dyDescent="0.25"/>
    <row r="31" ht="15" customHeight="1" x14ac:dyDescent="0.25"/>
    <row r="32" ht="15" customHeight="1" x14ac:dyDescent="0.25"/>
    <row r="33" ht="15" customHeight="1" x14ac:dyDescent="0.25"/>
    <row r="34" ht="15" customHeight="1" x14ac:dyDescent="0.25"/>
    <row r="35" ht="15" customHeight="1" x14ac:dyDescent="0.25"/>
    <row r="36" ht="15" customHeight="1" x14ac:dyDescent="0.25"/>
    <row r="37" ht="15" customHeight="1" x14ac:dyDescent="0.25"/>
    <row r="38" ht="15" customHeight="1" x14ac:dyDescent="0.25"/>
    <row r="39" ht="15" customHeight="1" x14ac:dyDescent="0.25"/>
    <row r="40" ht="15" customHeight="1" x14ac:dyDescent="0.25"/>
    <row r="41" ht="15" customHeight="1" x14ac:dyDescent="0.25"/>
    <row r="42" ht="15" customHeight="1" x14ac:dyDescent="0.25"/>
    <row r="43" ht="15" customHeight="1" x14ac:dyDescent="0.25"/>
    <row r="44" ht="15" customHeight="1" x14ac:dyDescent="0.25"/>
    <row r="45" ht="15" customHeight="1" x14ac:dyDescent="0.25"/>
    <row r="46" ht="15" customHeight="1" x14ac:dyDescent="0.25"/>
    <row r="47" ht="15" customHeight="1" x14ac:dyDescent="0.25"/>
    <row r="48" ht="15" customHeight="1" x14ac:dyDescent="0.25"/>
    <row r="49" ht="15" customHeight="1" x14ac:dyDescent="0.25"/>
    <row r="50" ht="15" customHeight="1" x14ac:dyDescent="0.25"/>
    <row r="51" ht="15" customHeight="1" x14ac:dyDescent="0.25"/>
    <row r="52" ht="15" customHeight="1" x14ac:dyDescent="0.25"/>
    <row r="53" ht="15" customHeight="1" x14ac:dyDescent="0.25"/>
    <row r="54" ht="15" customHeight="1" x14ac:dyDescent="0.25"/>
    <row r="55" ht="15" customHeight="1" x14ac:dyDescent="0.25"/>
    <row r="56" ht="15" customHeight="1" x14ac:dyDescent="0.25"/>
    <row r="57" ht="15" customHeight="1" x14ac:dyDescent="0.25"/>
    <row r="58" ht="15" customHeight="1" x14ac:dyDescent="0.25"/>
    <row r="59" ht="15" customHeight="1" x14ac:dyDescent="0.25"/>
    <row r="60" ht="15" customHeight="1" x14ac:dyDescent="0.25"/>
    <row r="61" ht="15" customHeight="1" x14ac:dyDescent="0.25"/>
    <row r="62" ht="15" customHeight="1" x14ac:dyDescent="0.25"/>
    <row r="63" ht="15" customHeight="1" x14ac:dyDescent="0.25"/>
    <row r="64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  <row r="229" ht="15" customHeight="1" x14ac:dyDescent="0.25"/>
    <row r="230" ht="15" customHeight="1" x14ac:dyDescent="0.25"/>
    <row r="231" ht="15" customHeight="1" x14ac:dyDescent="0.25"/>
    <row r="232" ht="15" customHeight="1" x14ac:dyDescent="0.25"/>
    <row r="233" ht="15" customHeight="1" x14ac:dyDescent="0.25"/>
    <row r="234" ht="15" customHeight="1" x14ac:dyDescent="0.25"/>
    <row r="235" ht="15" customHeight="1" x14ac:dyDescent="0.25"/>
    <row r="236" ht="15" customHeight="1" x14ac:dyDescent="0.25"/>
    <row r="237" ht="15" customHeight="1" x14ac:dyDescent="0.25"/>
    <row r="238" ht="15" customHeight="1" x14ac:dyDescent="0.25"/>
    <row r="239" ht="15" customHeight="1" x14ac:dyDescent="0.25"/>
    <row r="240" ht="15" customHeight="1" x14ac:dyDescent="0.25"/>
    <row r="241" ht="15" customHeight="1" x14ac:dyDescent="0.25"/>
    <row r="242" ht="15" customHeight="1" x14ac:dyDescent="0.25"/>
    <row r="243" ht="15" customHeight="1" x14ac:dyDescent="0.25"/>
    <row r="244" ht="15" customHeight="1" x14ac:dyDescent="0.25"/>
    <row r="245" ht="15" customHeight="1" x14ac:dyDescent="0.25"/>
    <row r="246" ht="15" customHeight="1" x14ac:dyDescent="0.25"/>
    <row r="247" ht="15" customHeight="1" x14ac:dyDescent="0.25"/>
    <row r="248" ht="15" customHeight="1" x14ac:dyDescent="0.25"/>
    <row r="249" ht="15" customHeight="1" x14ac:dyDescent="0.25"/>
    <row r="250" ht="15" customHeight="1" x14ac:dyDescent="0.25"/>
    <row r="251" ht="15" customHeight="1" x14ac:dyDescent="0.25"/>
    <row r="252" ht="15" customHeight="1" x14ac:dyDescent="0.25"/>
    <row r="253" ht="15" customHeight="1" x14ac:dyDescent="0.25"/>
    <row r="254" ht="15" customHeight="1" x14ac:dyDescent="0.25"/>
    <row r="255" ht="15" customHeight="1" x14ac:dyDescent="0.25"/>
    <row r="256" ht="15" customHeight="1" x14ac:dyDescent="0.25"/>
    <row r="257" ht="15" customHeight="1" x14ac:dyDescent="0.25"/>
    <row r="258" ht="15" customHeight="1" x14ac:dyDescent="0.25"/>
    <row r="259" ht="15" customHeight="1" x14ac:dyDescent="0.25"/>
    <row r="260" ht="15" customHeight="1" x14ac:dyDescent="0.25"/>
    <row r="261" ht="15" customHeight="1" x14ac:dyDescent="0.25"/>
    <row r="262" ht="15" customHeight="1" x14ac:dyDescent="0.25"/>
    <row r="263" ht="15" customHeight="1" x14ac:dyDescent="0.25"/>
    <row r="264" ht="15" customHeight="1" x14ac:dyDescent="0.25"/>
    <row r="265" ht="15" customHeight="1" x14ac:dyDescent="0.25"/>
    <row r="266" ht="15" customHeight="1" x14ac:dyDescent="0.25"/>
    <row r="267" ht="15" customHeight="1" x14ac:dyDescent="0.25"/>
    <row r="268" ht="15" customHeight="1" x14ac:dyDescent="0.25"/>
    <row r="269" ht="15" customHeight="1" x14ac:dyDescent="0.25"/>
    <row r="270" ht="15" customHeight="1" x14ac:dyDescent="0.25"/>
    <row r="271" ht="15" customHeight="1" x14ac:dyDescent="0.25"/>
    <row r="272" ht="15" customHeight="1" x14ac:dyDescent="0.25"/>
    <row r="273" ht="15" customHeight="1" x14ac:dyDescent="0.25"/>
    <row r="274" ht="15" customHeight="1" x14ac:dyDescent="0.25"/>
    <row r="275" ht="15" customHeight="1" x14ac:dyDescent="0.25"/>
    <row r="276" ht="15" customHeight="1" x14ac:dyDescent="0.25"/>
    <row r="277" ht="15" customHeight="1" x14ac:dyDescent="0.25"/>
    <row r="278" ht="15" customHeight="1" x14ac:dyDescent="0.25"/>
    <row r="279" ht="15" customHeight="1" x14ac:dyDescent="0.25"/>
    <row r="280" ht="15" customHeight="1" x14ac:dyDescent="0.25"/>
    <row r="281" ht="15" customHeight="1" x14ac:dyDescent="0.25"/>
    <row r="282" ht="15" customHeight="1" x14ac:dyDescent="0.25"/>
    <row r="283" ht="15" customHeight="1" x14ac:dyDescent="0.25"/>
    <row r="284" ht="15" customHeight="1" x14ac:dyDescent="0.25"/>
    <row r="285" ht="15" customHeight="1" x14ac:dyDescent="0.25"/>
    <row r="286" ht="15" customHeight="1" x14ac:dyDescent="0.25"/>
    <row r="287" ht="15" customHeight="1" x14ac:dyDescent="0.25"/>
    <row r="288" ht="15" customHeight="1" x14ac:dyDescent="0.25"/>
    <row r="289" ht="15" customHeight="1" x14ac:dyDescent="0.25"/>
    <row r="290" ht="15" customHeight="1" x14ac:dyDescent="0.25"/>
    <row r="291" ht="15" customHeight="1" x14ac:dyDescent="0.25"/>
    <row r="292" ht="15" customHeight="1" x14ac:dyDescent="0.25"/>
    <row r="293" ht="15" customHeight="1" x14ac:dyDescent="0.25"/>
    <row r="294" ht="15" customHeight="1" x14ac:dyDescent="0.25"/>
    <row r="295" ht="15" customHeight="1" x14ac:dyDescent="0.25"/>
    <row r="296" ht="15" customHeight="1" x14ac:dyDescent="0.25"/>
    <row r="297" ht="15" customHeight="1" x14ac:dyDescent="0.25"/>
    <row r="298" ht="15" customHeight="1" x14ac:dyDescent="0.25"/>
    <row r="299" ht="15" customHeight="1" x14ac:dyDescent="0.25"/>
    <row r="300" ht="15" customHeight="1" x14ac:dyDescent="0.25"/>
    <row r="301" ht="15" customHeight="1" x14ac:dyDescent="0.25"/>
    <row r="302" ht="15" customHeight="1" x14ac:dyDescent="0.25"/>
    <row r="303" ht="15" customHeight="1" x14ac:dyDescent="0.25"/>
    <row r="304" ht="15" customHeight="1" x14ac:dyDescent="0.25"/>
    <row r="305" ht="15" customHeight="1" x14ac:dyDescent="0.25"/>
    <row r="306" ht="15" customHeight="1" x14ac:dyDescent="0.25"/>
    <row r="307" ht="15" customHeight="1" x14ac:dyDescent="0.25"/>
    <row r="308" ht="15" customHeight="1" x14ac:dyDescent="0.25"/>
    <row r="309" ht="15" customHeight="1" x14ac:dyDescent="0.25"/>
    <row r="310" ht="15" customHeight="1" x14ac:dyDescent="0.25"/>
    <row r="311" ht="15" customHeight="1" x14ac:dyDescent="0.25"/>
    <row r="312" ht="15" customHeight="1" x14ac:dyDescent="0.25"/>
    <row r="313" ht="15" customHeight="1" x14ac:dyDescent="0.25"/>
    <row r="314" ht="15" customHeight="1" x14ac:dyDescent="0.25"/>
    <row r="315" ht="15" customHeight="1" x14ac:dyDescent="0.25"/>
    <row r="316" ht="15" customHeight="1" x14ac:dyDescent="0.25"/>
    <row r="317" ht="15" customHeight="1" x14ac:dyDescent="0.25"/>
    <row r="318" ht="15" customHeight="1" x14ac:dyDescent="0.25"/>
    <row r="319" ht="15" customHeight="1" x14ac:dyDescent="0.25"/>
    <row r="320" ht="15" customHeight="1" x14ac:dyDescent="0.25"/>
    <row r="321" ht="15" customHeight="1" x14ac:dyDescent="0.25"/>
    <row r="322" ht="15" customHeight="1" x14ac:dyDescent="0.25"/>
    <row r="323" ht="15" customHeight="1" x14ac:dyDescent="0.25"/>
    <row r="324" ht="15" customHeight="1" x14ac:dyDescent="0.25"/>
    <row r="325" ht="15" customHeight="1" x14ac:dyDescent="0.25"/>
    <row r="326" ht="15" customHeight="1" x14ac:dyDescent="0.25"/>
    <row r="327" ht="15" customHeight="1" x14ac:dyDescent="0.25"/>
    <row r="328" ht="15" customHeight="1" x14ac:dyDescent="0.25"/>
    <row r="329" ht="15" customHeight="1" x14ac:dyDescent="0.25"/>
    <row r="330" ht="15" customHeight="1" x14ac:dyDescent="0.25"/>
    <row r="331" ht="15" customHeight="1" x14ac:dyDescent="0.25"/>
    <row r="332" ht="15" customHeight="1" x14ac:dyDescent="0.25"/>
    <row r="333" ht="15" customHeight="1" x14ac:dyDescent="0.25"/>
    <row r="334" ht="15" customHeight="1" x14ac:dyDescent="0.25"/>
    <row r="335" ht="15" customHeight="1" x14ac:dyDescent="0.25"/>
    <row r="336" ht="15" customHeight="1" x14ac:dyDescent="0.25"/>
    <row r="337" ht="15" customHeight="1" x14ac:dyDescent="0.25"/>
    <row r="338" ht="15" customHeight="1" x14ac:dyDescent="0.25"/>
    <row r="339" ht="15" customHeight="1" x14ac:dyDescent="0.25"/>
    <row r="340" ht="15" customHeight="1" x14ac:dyDescent="0.25"/>
    <row r="341" ht="15" customHeight="1" x14ac:dyDescent="0.25"/>
    <row r="342" ht="15" customHeight="1" x14ac:dyDescent="0.25"/>
    <row r="343" ht="15" customHeight="1" x14ac:dyDescent="0.25"/>
    <row r="344" ht="15" customHeight="1" x14ac:dyDescent="0.25"/>
    <row r="345" ht="15" customHeight="1" x14ac:dyDescent="0.25"/>
    <row r="346" ht="15" customHeight="1" x14ac:dyDescent="0.25"/>
    <row r="347" ht="15" customHeight="1" x14ac:dyDescent="0.25"/>
    <row r="348" ht="15" customHeight="1" x14ac:dyDescent="0.25"/>
    <row r="349" ht="15" customHeight="1" x14ac:dyDescent="0.25"/>
    <row r="350" ht="15" customHeight="1" x14ac:dyDescent="0.25"/>
    <row r="351" ht="15" customHeight="1" x14ac:dyDescent="0.25"/>
    <row r="352" ht="15" customHeight="1" x14ac:dyDescent="0.25"/>
    <row r="353" ht="15" customHeight="1" x14ac:dyDescent="0.25"/>
    <row r="354" ht="15" customHeight="1" x14ac:dyDescent="0.25"/>
    <row r="355" ht="15" customHeight="1" x14ac:dyDescent="0.25"/>
    <row r="356" ht="15" customHeight="1" x14ac:dyDescent="0.25"/>
    <row r="357" ht="15" customHeight="1" x14ac:dyDescent="0.25"/>
    <row r="358" ht="15" customHeight="1" x14ac:dyDescent="0.25"/>
    <row r="359" ht="15" customHeight="1" x14ac:dyDescent="0.25"/>
    <row r="360" ht="15" customHeight="1" x14ac:dyDescent="0.25"/>
    <row r="361" ht="15" customHeight="1" x14ac:dyDescent="0.25"/>
    <row r="362" ht="15" customHeight="1" x14ac:dyDescent="0.25"/>
    <row r="363" ht="15" customHeight="1" x14ac:dyDescent="0.25"/>
    <row r="364" ht="15" customHeight="1" x14ac:dyDescent="0.25"/>
    <row r="365" ht="15" customHeight="1" x14ac:dyDescent="0.25"/>
    <row r="366" ht="15" customHeight="1" x14ac:dyDescent="0.25"/>
    <row r="367" ht="15" customHeight="1" x14ac:dyDescent="0.25"/>
    <row r="368" ht="15" customHeight="1" x14ac:dyDescent="0.25"/>
    <row r="369" ht="15" customHeight="1" x14ac:dyDescent="0.25"/>
    <row r="370" ht="15" customHeight="1" x14ac:dyDescent="0.25"/>
    <row r="371" ht="15" customHeight="1" x14ac:dyDescent="0.25"/>
    <row r="372" ht="15" customHeight="1" x14ac:dyDescent="0.25"/>
    <row r="373" ht="15" customHeight="1" x14ac:dyDescent="0.25"/>
    <row r="374" ht="15" customHeight="1" x14ac:dyDescent="0.25"/>
    <row r="375" ht="15" customHeight="1" x14ac:dyDescent="0.25"/>
    <row r="376" ht="15" customHeight="1" x14ac:dyDescent="0.25"/>
    <row r="377" ht="15" customHeight="1" x14ac:dyDescent="0.25"/>
    <row r="378" ht="15" customHeight="1" x14ac:dyDescent="0.25"/>
    <row r="379" ht="15" customHeight="1" x14ac:dyDescent="0.25"/>
    <row r="380" ht="15" customHeight="1" x14ac:dyDescent="0.25"/>
    <row r="381" ht="15" customHeight="1" x14ac:dyDescent="0.25"/>
    <row r="382" ht="15" customHeight="1" x14ac:dyDescent="0.25"/>
    <row r="383" ht="15" customHeight="1" x14ac:dyDescent="0.25"/>
    <row r="384" ht="15" customHeight="1" x14ac:dyDescent="0.25"/>
    <row r="385" ht="15" customHeight="1" x14ac:dyDescent="0.25"/>
    <row r="386" ht="15" customHeight="1" x14ac:dyDescent="0.25"/>
    <row r="387" ht="15" customHeight="1" x14ac:dyDescent="0.25"/>
    <row r="388" ht="15" customHeight="1" x14ac:dyDescent="0.25"/>
    <row r="389" ht="15" customHeight="1" x14ac:dyDescent="0.25"/>
    <row r="390" ht="15" customHeight="1" x14ac:dyDescent="0.25"/>
    <row r="391" ht="15" customHeight="1" x14ac:dyDescent="0.25"/>
    <row r="392" ht="15" customHeight="1" x14ac:dyDescent="0.25"/>
    <row r="393" ht="15" customHeight="1" x14ac:dyDescent="0.25"/>
    <row r="394" ht="15" customHeight="1" x14ac:dyDescent="0.25"/>
    <row r="395" ht="15" customHeight="1" x14ac:dyDescent="0.25"/>
    <row r="396" ht="15" customHeight="1" x14ac:dyDescent="0.25"/>
    <row r="397" ht="15" customHeight="1" x14ac:dyDescent="0.25"/>
    <row r="398" ht="15" customHeight="1" x14ac:dyDescent="0.25"/>
    <row r="399" ht="15" customHeight="1" x14ac:dyDescent="0.25"/>
    <row r="400" ht="15" customHeight="1" x14ac:dyDescent="0.25"/>
    <row r="401" ht="15" customHeight="1" x14ac:dyDescent="0.25"/>
    <row r="402" ht="15" customHeight="1" x14ac:dyDescent="0.25"/>
    <row r="403" ht="15" customHeight="1" x14ac:dyDescent="0.25"/>
    <row r="404" ht="15" customHeight="1" x14ac:dyDescent="0.25"/>
    <row r="405" ht="15" customHeight="1" x14ac:dyDescent="0.25"/>
    <row r="406" ht="15" customHeight="1" x14ac:dyDescent="0.25"/>
    <row r="407" ht="15" customHeight="1" x14ac:dyDescent="0.25"/>
    <row r="408" ht="15" customHeight="1" x14ac:dyDescent="0.25"/>
    <row r="409" ht="15" customHeight="1" x14ac:dyDescent="0.25"/>
    <row r="410" ht="15" customHeight="1" x14ac:dyDescent="0.25"/>
    <row r="411" ht="15" customHeight="1" x14ac:dyDescent="0.25"/>
    <row r="412" ht="15" customHeight="1" x14ac:dyDescent="0.25"/>
    <row r="413" ht="15" customHeight="1" x14ac:dyDescent="0.25"/>
    <row r="414" ht="15" customHeight="1" x14ac:dyDescent="0.25"/>
    <row r="415" ht="15" customHeight="1" x14ac:dyDescent="0.25"/>
    <row r="416" ht="15" customHeight="1" x14ac:dyDescent="0.25"/>
    <row r="417" ht="15" customHeight="1" x14ac:dyDescent="0.25"/>
    <row r="418" ht="15" customHeight="1" x14ac:dyDescent="0.25"/>
    <row r="419" ht="15" customHeight="1" x14ac:dyDescent="0.25"/>
    <row r="420" ht="15" customHeight="1" x14ac:dyDescent="0.25"/>
    <row r="421" ht="15" customHeight="1" x14ac:dyDescent="0.25"/>
    <row r="422" ht="15" customHeight="1" x14ac:dyDescent="0.25"/>
    <row r="423" ht="15" customHeight="1" x14ac:dyDescent="0.25"/>
    <row r="424" ht="15" customHeight="1" x14ac:dyDescent="0.25"/>
    <row r="425" ht="15" customHeight="1" x14ac:dyDescent="0.25"/>
    <row r="426" ht="15" customHeight="1" x14ac:dyDescent="0.25"/>
    <row r="427" ht="15" customHeight="1" x14ac:dyDescent="0.25"/>
    <row r="428" ht="15" customHeight="1" x14ac:dyDescent="0.25"/>
    <row r="429" ht="15" customHeight="1" x14ac:dyDescent="0.25"/>
    <row r="430" ht="15" customHeight="1" x14ac:dyDescent="0.25"/>
    <row r="431" ht="15" customHeight="1" x14ac:dyDescent="0.25"/>
    <row r="432" ht="15" customHeight="1" x14ac:dyDescent="0.25"/>
    <row r="433" ht="15" customHeight="1" x14ac:dyDescent="0.25"/>
    <row r="434" ht="15" customHeight="1" x14ac:dyDescent="0.25"/>
    <row r="435" ht="15" customHeight="1" x14ac:dyDescent="0.25"/>
    <row r="436" ht="15" customHeight="1" x14ac:dyDescent="0.25"/>
    <row r="437" ht="15" customHeight="1" x14ac:dyDescent="0.25"/>
    <row r="438" ht="15" customHeight="1" x14ac:dyDescent="0.25"/>
    <row r="439" ht="15" customHeight="1" x14ac:dyDescent="0.25"/>
    <row r="440" ht="15" customHeight="1" x14ac:dyDescent="0.25"/>
    <row r="441" ht="15" customHeight="1" x14ac:dyDescent="0.25"/>
    <row r="442" ht="15" customHeight="1" x14ac:dyDescent="0.25"/>
    <row r="443" ht="15" customHeight="1" x14ac:dyDescent="0.25"/>
    <row r="444" ht="15" customHeight="1" x14ac:dyDescent="0.25"/>
    <row r="445" ht="15" customHeight="1" x14ac:dyDescent="0.25"/>
    <row r="446" ht="15" customHeight="1" x14ac:dyDescent="0.25"/>
    <row r="447" ht="15" customHeight="1" x14ac:dyDescent="0.25"/>
    <row r="448" ht="15" customHeight="1" x14ac:dyDescent="0.25"/>
    <row r="449" ht="15" customHeight="1" x14ac:dyDescent="0.25"/>
    <row r="450" ht="15" customHeight="1" x14ac:dyDescent="0.25"/>
    <row r="451" ht="15" customHeight="1" x14ac:dyDescent="0.25"/>
    <row r="452" ht="15" customHeight="1" x14ac:dyDescent="0.25"/>
    <row r="453" ht="15" customHeight="1" x14ac:dyDescent="0.25"/>
    <row r="454" ht="15" customHeight="1" x14ac:dyDescent="0.25"/>
    <row r="455" ht="15" customHeight="1" x14ac:dyDescent="0.25"/>
    <row r="456" ht="15" customHeight="1" x14ac:dyDescent="0.25"/>
    <row r="457" ht="15" customHeight="1" x14ac:dyDescent="0.25"/>
    <row r="458" ht="15" customHeight="1" x14ac:dyDescent="0.25"/>
    <row r="459" ht="15" customHeight="1" x14ac:dyDescent="0.25"/>
    <row r="460" ht="15" customHeight="1" x14ac:dyDescent="0.25"/>
    <row r="461" ht="15" customHeight="1" x14ac:dyDescent="0.25"/>
    <row r="462" ht="15" customHeight="1" x14ac:dyDescent="0.25"/>
    <row r="463" ht="15" customHeight="1" x14ac:dyDescent="0.25"/>
    <row r="464" ht="15" customHeight="1" x14ac:dyDescent="0.25"/>
    <row r="465" ht="15" customHeight="1" x14ac:dyDescent="0.25"/>
    <row r="466" ht="15" customHeight="1" x14ac:dyDescent="0.25"/>
    <row r="467" ht="15" customHeight="1" x14ac:dyDescent="0.25"/>
    <row r="468" ht="15" customHeight="1" x14ac:dyDescent="0.25"/>
    <row r="469" ht="15" customHeight="1" x14ac:dyDescent="0.25"/>
    <row r="470" ht="15" customHeight="1" x14ac:dyDescent="0.25"/>
    <row r="471" ht="15" customHeight="1" x14ac:dyDescent="0.25"/>
    <row r="472" ht="15" customHeight="1" x14ac:dyDescent="0.25"/>
    <row r="473" ht="15" customHeight="1" x14ac:dyDescent="0.25"/>
    <row r="474" ht="15" customHeight="1" x14ac:dyDescent="0.25"/>
    <row r="475" ht="15" customHeight="1" x14ac:dyDescent="0.25"/>
    <row r="476" ht="15" customHeight="1" x14ac:dyDescent="0.25"/>
    <row r="477" ht="15" customHeight="1" x14ac:dyDescent="0.25"/>
    <row r="478" ht="15" customHeight="1" x14ac:dyDescent="0.25"/>
    <row r="479" ht="15" customHeight="1" x14ac:dyDescent="0.25"/>
    <row r="480" ht="15" customHeight="1" x14ac:dyDescent="0.25"/>
    <row r="481" ht="15" customHeight="1" x14ac:dyDescent="0.25"/>
    <row r="482" ht="15" customHeight="1" x14ac:dyDescent="0.25"/>
    <row r="483" ht="15" customHeight="1" x14ac:dyDescent="0.25"/>
    <row r="484" ht="15" customHeight="1" x14ac:dyDescent="0.25"/>
    <row r="485" ht="15" customHeight="1" x14ac:dyDescent="0.25"/>
    <row r="486" ht="15" customHeight="1" x14ac:dyDescent="0.25"/>
    <row r="487" ht="15" customHeight="1" x14ac:dyDescent="0.25"/>
    <row r="488" ht="15" customHeight="1" x14ac:dyDescent="0.25"/>
    <row r="489" ht="15" customHeight="1" x14ac:dyDescent="0.25"/>
    <row r="490" ht="15" customHeight="1" x14ac:dyDescent="0.25"/>
    <row r="491" ht="15" customHeight="1" x14ac:dyDescent="0.25"/>
    <row r="492" ht="15" customHeight="1" x14ac:dyDescent="0.25"/>
    <row r="493" ht="15" customHeight="1" x14ac:dyDescent="0.25"/>
    <row r="494" ht="15" customHeight="1" x14ac:dyDescent="0.25"/>
    <row r="495" ht="15" customHeight="1" x14ac:dyDescent="0.25"/>
    <row r="496" ht="15" customHeight="1" x14ac:dyDescent="0.25"/>
    <row r="497" ht="15" customHeight="1" x14ac:dyDescent="0.25"/>
    <row r="498" ht="15" customHeight="1" x14ac:dyDescent="0.25"/>
    <row r="499" ht="15" customHeight="1" x14ac:dyDescent="0.25"/>
    <row r="500" ht="15" customHeight="1" x14ac:dyDescent="0.25"/>
    <row r="501" ht="15" customHeight="1" x14ac:dyDescent="0.25"/>
    <row r="502" ht="15" customHeight="1" x14ac:dyDescent="0.25"/>
    <row r="503" ht="15" customHeight="1" x14ac:dyDescent="0.25"/>
    <row r="504" ht="15" customHeight="1" x14ac:dyDescent="0.25"/>
    <row r="505" ht="15" customHeight="1" x14ac:dyDescent="0.25"/>
    <row r="506" ht="15" customHeight="1" x14ac:dyDescent="0.25"/>
    <row r="507" ht="15" customHeight="1" x14ac:dyDescent="0.25"/>
    <row r="508" ht="15" customHeight="1" x14ac:dyDescent="0.25"/>
    <row r="509" ht="15" customHeight="1" x14ac:dyDescent="0.25"/>
    <row r="510" ht="15" customHeight="1" x14ac:dyDescent="0.25"/>
    <row r="511" ht="15" customHeight="1" x14ac:dyDescent="0.25"/>
    <row r="512" ht="15" customHeight="1" x14ac:dyDescent="0.25"/>
    <row r="513" ht="15" customHeight="1" x14ac:dyDescent="0.25"/>
    <row r="514" ht="15" customHeight="1" x14ac:dyDescent="0.25"/>
    <row r="515" ht="15" customHeight="1" x14ac:dyDescent="0.25"/>
    <row r="516" ht="15" customHeight="1" x14ac:dyDescent="0.25"/>
    <row r="517" ht="15" customHeight="1" x14ac:dyDescent="0.25"/>
    <row r="518" ht="15" customHeight="1" x14ac:dyDescent="0.25"/>
    <row r="519" ht="15" customHeight="1" x14ac:dyDescent="0.25"/>
    <row r="520" ht="15" customHeight="1" x14ac:dyDescent="0.25"/>
    <row r="521" ht="15" customHeight="1" x14ac:dyDescent="0.25"/>
    <row r="522" ht="15" customHeight="1" x14ac:dyDescent="0.25"/>
    <row r="523" ht="15" customHeight="1" x14ac:dyDescent="0.25"/>
    <row r="524" ht="15" customHeight="1" x14ac:dyDescent="0.25"/>
    <row r="525" ht="15" customHeight="1" x14ac:dyDescent="0.25"/>
    <row r="526" ht="15" customHeight="1" x14ac:dyDescent="0.25"/>
    <row r="527" ht="15" customHeight="1" x14ac:dyDescent="0.25"/>
    <row r="528" ht="15" customHeight="1" x14ac:dyDescent="0.25"/>
    <row r="529" ht="15" customHeight="1" x14ac:dyDescent="0.25"/>
    <row r="530" ht="15" customHeight="1" x14ac:dyDescent="0.25"/>
    <row r="531" ht="15" customHeight="1" x14ac:dyDescent="0.25"/>
    <row r="532" ht="15" customHeight="1" x14ac:dyDescent="0.25"/>
    <row r="533" ht="15" customHeight="1" x14ac:dyDescent="0.25"/>
    <row r="534" ht="15" customHeight="1" x14ac:dyDescent="0.25"/>
    <row r="535" ht="15" customHeight="1" x14ac:dyDescent="0.25"/>
    <row r="536" ht="15" customHeight="1" x14ac:dyDescent="0.25"/>
    <row r="537" ht="15" customHeight="1" x14ac:dyDescent="0.25"/>
    <row r="538" ht="15" customHeight="1" x14ac:dyDescent="0.25"/>
    <row r="539" ht="15" customHeight="1" x14ac:dyDescent="0.25"/>
    <row r="540" ht="15" customHeight="1" x14ac:dyDescent="0.25"/>
    <row r="541" ht="15" customHeight="1" x14ac:dyDescent="0.25"/>
    <row r="542" ht="15" customHeight="1" x14ac:dyDescent="0.25"/>
    <row r="543" ht="15" customHeight="1" x14ac:dyDescent="0.25"/>
    <row r="544" ht="15" customHeight="1" x14ac:dyDescent="0.25"/>
    <row r="545" ht="15" customHeight="1" x14ac:dyDescent="0.25"/>
    <row r="546" ht="15" customHeight="1" x14ac:dyDescent="0.25"/>
    <row r="547" ht="15" customHeight="1" x14ac:dyDescent="0.25"/>
    <row r="548" ht="15" customHeight="1" x14ac:dyDescent="0.25"/>
    <row r="549" ht="15" customHeight="1" x14ac:dyDescent="0.25"/>
    <row r="550" ht="15" customHeight="1" x14ac:dyDescent="0.25"/>
    <row r="551" ht="15" customHeight="1" x14ac:dyDescent="0.25"/>
    <row r="552" ht="15" customHeight="1" x14ac:dyDescent="0.25"/>
    <row r="553" ht="15" customHeight="1" x14ac:dyDescent="0.25"/>
    <row r="554" ht="15" customHeight="1" x14ac:dyDescent="0.25"/>
    <row r="555" ht="15" customHeight="1" x14ac:dyDescent="0.25"/>
    <row r="556" ht="15" customHeight="1" x14ac:dyDescent="0.25"/>
    <row r="557" ht="15" customHeight="1" x14ac:dyDescent="0.25"/>
    <row r="558" ht="15" customHeight="1" x14ac:dyDescent="0.25"/>
    <row r="559" ht="15" customHeight="1" x14ac:dyDescent="0.25"/>
    <row r="560" ht="15" customHeight="1" x14ac:dyDescent="0.25"/>
    <row r="561" ht="15" customHeight="1" x14ac:dyDescent="0.25"/>
    <row r="562" ht="15" customHeight="1" x14ac:dyDescent="0.25"/>
    <row r="563" ht="15" customHeight="1" x14ac:dyDescent="0.25"/>
    <row r="564" ht="15" customHeight="1" x14ac:dyDescent="0.25"/>
    <row r="565" ht="15" customHeight="1" x14ac:dyDescent="0.25"/>
    <row r="566" ht="15" customHeight="1" x14ac:dyDescent="0.25"/>
    <row r="567" ht="15" customHeight="1" x14ac:dyDescent="0.25"/>
    <row r="568" ht="15" customHeight="1" x14ac:dyDescent="0.25"/>
    <row r="569" ht="15" customHeight="1" x14ac:dyDescent="0.25"/>
    <row r="570" ht="15" customHeight="1" x14ac:dyDescent="0.25"/>
    <row r="571" ht="15" customHeight="1" x14ac:dyDescent="0.25"/>
    <row r="572" ht="15" customHeight="1" x14ac:dyDescent="0.25"/>
    <row r="573" ht="15" customHeight="1" x14ac:dyDescent="0.25"/>
    <row r="574" ht="15" customHeight="1" x14ac:dyDescent="0.25"/>
    <row r="575" ht="15" customHeight="1" x14ac:dyDescent="0.25"/>
    <row r="576" ht="15" customHeight="1" x14ac:dyDescent="0.25"/>
    <row r="577" ht="15" customHeight="1" x14ac:dyDescent="0.25"/>
    <row r="578" ht="15" customHeight="1" x14ac:dyDescent="0.25"/>
    <row r="579" ht="15" customHeight="1" x14ac:dyDescent="0.25"/>
    <row r="580" ht="15" customHeight="1" x14ac:dyDescent="0.25"/>
    <row r="581" ht="15" customHeight="1" x14ac:dyDescent="0.25"/>
    <row r="582" ht="15" customHeight="1" x14ac:dyDescent="0.25"/>
    <row r="583" ht="15" customHeight="1" x14ac:dyDescent="0.25"/>
    <row r="584" ht="15" customHeight="1" x14ac:dyDescent="0.25"/>
    <row r="585" ht="15" customHeight="1" x14ac:dyDescent="0.25"/>
    <row r="586" ht="15" customHeight="1" x14ac:dyDescent="0.25"/>
    <row r="587" ht="15" customHeight="1" x14ac:dyDescent="0.25"/>
    <row r="588" ht="15" customHeight="1" x14ac:dyDescent="0.25"/>
    <row r="589" ht="15" customHeight="1" x14ac:dyDescent="0.25"/>
    <row r="590" ht="15" customHeight="1" x14ac:dyDescent="0.25"/>
    <row r="591" ht="15" customHeight="1" x14ac:dyDescent="0.25"/>
    <row r="592" ht="15" customHeight="1" x14ac:dyDescent="0.25"/>
    <row r="593" ht="15" customHeight="1" x14ac:dyDescent="0.25"/>
    <row r="594" ht="15" customHeight="1" x14ac:dyDescent="0.25"/>
    <row r="595" ht="15" customHeight="1" x14ac:dyDescent="0.25"/>
    <row r="596" ht="15" customHeight="1" x14ac:dyDescent="0.25"/>
    <row r="597" ht="15" customHeight="1" x14ac:dyDescent="0.25"/>
    <row r="598" ht="15" customHeight="1" x14ac:dyDescent="0.25"/>
    <row r="599" ht="15" customHeight="1" x14ac:dyDescent="0.25"/>
    <row r="600" ht="15" customHeight="1" x14ac:dyDescent="0.25"/>
    <row r="601" ht="15" customHeight="1" x14ac:dyDescent="0.25"/>
    <row r="602" ht="15" customHeight="1" x14ac:dyDescent="0.25"/>
    <row r="603" ht="15" customHeight="1" x14ac:dyDescent="0.25"/>
    <row r="604" ht="15" customHeight="1" x14ac:dyDescent="0.25"/>
    <row r="605" ht="15" customHeight="1" x14ac:dyDescent="0.25"/>
    <row r="606" ht="15" customHeight="1" x14ac:dyDescent="0.25"/>
    <row r="607" ht="15" customHeight="1" x14ac:dyDescent="0.25"/>
    <row r="608" ht="15" customHeight="1" x14ac:dyDescent="0.25"/>
    <row r="609" ht="15" customHeight="1" x14ac:dyDescent="0.25"/>
    <row r="610" ht="15" customHeight="1" x14ac:dyDescent="0.25"/>
    <row r="611" ht="15" customHeight="1" x14ac:dyDescent="0.25"/>
    <row r="612" ht="15" customHeight="1" x14ac:dyDescent="0.25"/>
    <row r="613" ht="15" customHeight="1" x14ac:dyDescent="0.25"/>
    <row r="614" ht="15" customHeight="1" x14ac:dyDescent="0.25"/>
    <row r="615" ht="15" customHeight="1" x14ac:dyDescent="0.25"/>
    <row r="616" ht="15" customHeight="1" x14ac:dyDescent="0.25"/>
    <row r="617" ht="15" customHeight="1" x14ac:dyDescent="0.25"/>
    <row r="618" ht="15" customHeight="1" x14ac:dyDescent="0.25"/>
    <row r="619" ht="15" customHeight="1" x14ac:dyDescent="0.25"/>
    <row r="620" ht="15" customHeight="1" x14ac:dyDescent="0.25"/>
    <row r="621" ht="15" customHeight="1" x14ac:dyDescent="0.25"/>
    <row r="622" ht="15" customHeight="1" x14ac:dyDescent="0.25"/>
    <row r="623" ht="15" customHeight="1" x14ac:dyDescent="0.25"/>
    <row r="624" ht="15" customHeight="1" x14ac:dyDescent="0.25"/>
    <row r="625" ht="15" customHeight="1" x14ac:dyDescent="0.25"/>
    <row r="626" ht="15" customHeight="1" x14ac:dyDescent="0.25"/>
    <row r="627" ht="15" customHeight="1" x14ac:dyDescent="0.25"/>
    <row r="628" ht="15" customHeight="1" x14ac:dyDescent="0.25"/>
    <row r="629" ht="15" customHeight="1" x14ac:dyDescent="0.25"/>
    <row r="630" ht="15" customHeight="1" x14ac:dyDescent="0.25"/>
    <row r="631" ht="15" customHeight="1" x14ac:dyDescent="0.25"/>
    <row r="632" ht="15" customHeight="1" x14ac:dyDescent="0.25"/>
    <row r="633" ht="15" customHeight="1" x14ac:dyDescent="0.25"/>
    <row r="634" ht="15" customHeight="1" x14ac:dyDescent="0.25"/>
    <row r="635" ht="15" customHeight="1" x14ac:dyDescent="0.25"/>
    <row r="636" ht="15" customHeight="1" x14ac:dyDescent="0.25"/>
    <row r="637" ht="15" customHeight="1" x14ac:dyDescent="0.25"/>
    <row r="638" ht="15" customHeight="1" x14ac:dyDescent="0.25"/>
    <row r="639" ht="15" customHeight="1" x14ac:dyDescent="0.25"/>
    <row r="640" ht="15" customHeight="1" x14ac:dyDescent="0.25"/>
    <row r="641" ht="15" customHeight="1" x14ac:dyDescent="0.25"/>
    <row r="642" ht="15" customHeight="1" x14ac:dyDescent="0.25"/>
    <row r="643" ht="15" customHeight="1" x14ac:dyDescent="0.25"/>
    <row r="644" ht="15" customHeight="1" x14ac:dyDescent="0.25"/>
    <row r="645" ht="15" customHeight="1" x14ac:dyDescent="0.25"/>
    <row r="646" ht="15" customHeight="1" x14ac:dyDescent="0.25"/>
    <row r="647" ht="15" customHeight="1" x14ac:dyDescent="0.25"/>
    <row r="648" ht="15" customHeight="1" x14ac:dyDescent="0.25"/>
    <row r="649" ht="15" customHeight="1" x14ac:dyDescent="0.25"/>
    <row r="650" ht="15" customHeight="1" x14ac:dyDescent="0.25"/>
    <row r="651" ht="15" customHeight="1" x14ac:dyDescent="0.25"/>
    <row r="652" ht="15" customHeight="1" x14ac:dyDescent="0.25"/>
    <row r="653" ht="15" customHeight="1" x14ac:dyDescent="0.25"/>
    <row r="654" ht="15" customHeight="1" x14ac:dyDescent="0.25"/>
    <row r="655" ht="15" customHeight="1" x14ac:dyDescent="0.25"/>
    <row r="656" ht="15" customHeight="1" x14ac:dyDescent="0.25"/>
    <row r="657" ht="15" customHeight="1" x14ac:dyDescent="0.25"/>
    <row r="658" ht="15" customHeight="1" x14ac:dyDescent="0.25"/>
    <row r="659" ht="15" customHeight="1" x14ac:dyDescent="0.25"/>
    <row r="660" ht="15" customHeight="1" x14ac:dyDescent="0.25"/>
    <row r="661" ht="15" customHeight="1" x14ac:dyDescent="0.25"/>
    <row r="662" ht="15" customHeight="1" x14ac:dyDescent="0.25"/>
    <row r="663" ht="15" customHeight="1" x14ac:dyDescent="0.25"/>
    <row r="664" ht="15" customHeight="1" x14ac:dyDescent="0.25"/>
    <row r="665" ht="15" customHeight="1" x14ac:dyDescent="0.25"/>
    <row r="666" ht="15" customHeight="1" x14ac:dyDescent="0.25"/>
    <row r="667" ht="15" customHeight="1" x14ac:dyDescent="0.25"/>
    <row r="668" ht="15" customHeight="1" x14ac:dyDescent="0.25"/>
    <row r="669" ht="15" customHeight="1" x14ac:dyDescent="0.25"/>
    <row r="670" ht="15" customHeight="1" x14ac:dyDescent="0.25"/>
    <row r="671" ht="15" customHeight="1" x14ac:dyDescent="0.25"/>
    <row r="672" ht="15" customHeight="1" x14ac:dyDescent="0.25"/>
    <row r="673" ht="15" customHeight="1" x14ac:dyDescent="0.25"/>
    <row r="674" ht="15" customHeight="1" x14ac:dyDescent="0.25"/>
    <row r="675" ht="15" customHeight="1" x14ac:dyDescent="0.25"/>
    <row r="676" ht="15" customHeight="1" x14ac:dyDescent="0.25"/>
    <row r="677" ht="15" customHeight="1" x14ac:dyDescent="0.25"/>
    <row r="678" ht="15" customHeight="1" x14ac:dyDescent="0.25"/>
    <row r="679" ht="15" customHeight="1" x14ac:dyDescent="0.25"/>
    <row r="680" ht="15" customHeight="1" x14ac:dyDescent="0.25"/>
    <row r="681" ht="15" customHeight="1" x14ac:dyDescent="0.25"/>
    <row r="682" ht="15" customHeight="1" x14ac:dyDescent="0.25"/>
    <row r="683" ht="15" customHeight="1" x14ac:dyDescent="0.25"/>
    <row r="684" ht="15" customHeight="1" x14ac:dyDescent="0.25"/>
    <row r="685" ht="15" customHeight="1" x14ac:dyDescent="0.25"/>
    <row r="686" ht="15" customHeight="1" x14ac:dyDescent="0.25"/>
    <row r="687" ht="15" customHeight="1" x14ac:dyDescent="0.25"/>
    <row r="688" ht="15" customHeight="1" x14ac:dyDescent="0.25"/>
    <row r="689" ht="15" customHeight="1" x14ac:dyDescent="0.25"/>
    <row r="690" ht="15" customHeight="1" x14ac:dyDescent="0.25"/>
    <row r="691" ht="15" customHeight="1" x14ac:dyDescent="0.25"/>
    <row r="692" ht="15" customHeight="1" x14ac:dyDescent="0.25"/>
    <row r="693" ht="15" customHeight="1" x14ac:dyDescent="0.25"/>
    <row r="694" ht="15" customHeight="1" x14ac:dyDescent="0.25"/>
    <row r="695" ht="15" customHeight="1" x14ac:dyDescent="0.25"/>
    <row r="696" ht="15" customHeight="1" x14ac:dyDescent="0.25"/>
    <row r="697" ht="15" customHeight="1" x14ac:dyDescent="0.25"/>
    <row r="698" ht="15" customHeight="1" x14ac:dyDescent="0.25"/>
    <row r="699" ht="15" customHeight="1" x14ac:dyDescent="0.25"/>
    <row r="700" ht="15" customHeight="1" x14ac:dyDescent="0.25"/>
    <row r="701" ht="15" customHeight="1" x14ac:dyDescent="0.25"/>
    <row r="702" ht="15" customHeight="1" x14ac:dyDescent="0.25"/>
    <row r="703" ht="15" customHeight="1" x14ac:dyDescent="0.25"/>
    <row r="704" ht="15" customHeight="1" x14ac:dyDescent="0.25"/>
    <row r="705" ht="15" customHeight="1" x14ac:dyDescent="0.25"/>
    <row r="706" ht="15" customHeight="1" x14ac:dyDescent="0.25"/>
    <row r="707" ht="15" customHeight="1" x14ac:dyDescent="0.25"/>
    <row r="708" ht="15" customHeight="1" x14ac:dyDescent="0.25"/>
    <row r="709" ht="15" customHeight="1" x14ac:dyDescent="0.25"/>
    <row r="710" ht="15" customHeight="1" x14ac:dyDescent="0.25"/>
    <row r="711" ht="15" customHeight="1" x14ac:dyDescent="0.25"/>
    <row r="712" ht="15" customHeight="1" x14ac:dyDescent="0.25"/>
    <row r="713" ht="15" customHeight="1" x14ac:dyDescent="0.25"/>
    <row r="714" ht="15" customHeight="1" x14ac:dyDescent="0.25"/>
    <row r="715" ht="15" customHeight="1" x14ac:dyDescent="0.25"/>
    <row r="716" ht="15" customHeight="1" x14ac:dyDescent="0.25"/>
    <row r="717" ht="15" customHeight="1" x14ac:dyDescent="0.25"/>
    <row r="718" ht="15" customHeight="1" x14ac:dyDescent="0.25"/>
    <row r="719" ht="15" customHeight="1" x14ac:dyDescent="0.25"/>
    <row r="720" ht="15" customHeight="1" x14ac:dyDescent="0.25"/>
    <row r="721" ht="15" customHeight="1" x14ac:dyDescent="0.25"/>
    <row r="722" ht="15" customHeight="1" x14ac:dyDescent="0.25"/>
    <row r="723" ht="15" customHeight="1" x14ac:dyDescent="0.25"/>
    <row r="724" ht="15" customHeight="1" x14ac:dyDescent="0.25"/>
    <row r="725" ht="15" customHeight="1" x14ac:dyDescent="0.25"/>
    <row r="726" ht="15" customHeight="1" x14ac:dyDescent="0.25"/>
    <row r="727" ht="15" customHeight="1" x14ac:dyDescent="0.25"/>
    <row r="728" ht="15" customHeight="1" x14ac:dyDescent="0.25"/>
    <row r="729" ht="15" customHeight="1" x14ac:dyDescent="0.25"/>
    <row r="730" ht="15" customHeight="1" x14ac:dyDescent="0.25"/>
    <row r="731" ht="15" customHeight="1" x14ac:dyDescent="0.25"/>
    <row r="732" ht="15" customHeight="1" x14ac:dyDescent="0.25"/>
    <row r="733" ht="15" customHeight="1" x14ac:dyDescent="0.25"/>
    <row r="734" ht="15" customHeight="1" x14ac:dyDescent="0.25"/>
    <row r="735" ht="15" customHeight="1" x14ac:dyDescent="0.25"/>
    <row r="736" ht="15" customHeight="1" x14ac:dyDescent="0.25"/>
    <row r="737" ht="15" customHeight="1" x14ac:dyDescent="0.25"/>
    <row r="738" ht="15" customHeight="1" x14ac:dyDescent="0.25"/>
    <row r="739" ht="15" customHeight="1" x14ac:dyDescent="0.25"/>
    <row r="740" ht="15" customHeight="1" x14ac:dyDescent="0.25"/>
    <row r="741" ht="15" customHeight="1" x14ac:dyDescent="0.25"/>
    <row r="742" ht="15" customHeight="1" x14ac:dyDescent="0.25"/>
    <row r="743" ht="15" customHeight="1" x14ac:dyDescent="0.25"/>
    <row r="744" ht="15" customHeight="1" x14ac:dyDescent="0.25"/>
    <row r="745" ht="15" customHeight="1" x14ac:dyDescent="0.25"/>
    <row r="746" ht="15" customHeight="1" x14ac:dyDescent="0.25"/>
    <row r="747" ht="15" customHeight="1" x14ac:dyDescent="0.25"/>
    <row r="748" ht="15" customHeight="1" x14ac:dyDescent="0.25"/>
    <row r="749" ht="15" customHeight="1" x14ac:dyDescent="0.25"/>
    <row r="750" ht="15" customHeight="1" x14ac:dyDescent="0.25"/>
    <row r="751" ht="15" customHeight="1" x14ac:dyDescent="0.25"/>
    <row r="752" ht="15" customHeight="1" x14ac:dyDescent="0.25"/>
    <row r="753" ht="15" customHeight="1" x14ac:dyDescent="0.25"/>
    <row r="754" ht="15" customHeight="1" x14ac:dyDescent="0.25"/>
    <row r="755" ht="15" customHeight="1" x14ac:dyDescent="0.25"/>
    <row r="756" ht="15" customHeight="1" x14ac:dyDescent="0.25"/>
    <row r="757" ht="15" customHeight="1" x14ac:dyDescent="0.25"/>
    <row r="758" ht="15" customHeight="1" x14ac:dyDescent="0.25"/>
    <row r="759" ht="15" customHeight="1" x14ac:dyDescent="0.25"/>
    <row r="760" ht="15" customHeight="1" x14ac:dyDescent="0.25"/>
    <row r="761" ht="15" customHeight="1" x14ac:dyDescent="0.25"/>
    <row r="762" ht="15" customHeight="1" x14ac:dyDescent="0.25"/>
    <row r="763" ht="15" customHeight="1" x14ac:dyDescent="0.25"/>
    <row r="764" ht="15" customHeight="1" x14ac:dyDescent="0.25"/>
    <row r="765" ht="15" customHeight="1" x14ac:dyDescent="0.25"/>
    <row r="766" ht="15" customHeight="1" x14ac:dyDescent="0.25"/>
    <row r="767" ht="15" customHeight="1" x14ac:dyDescent="0.25"/>
    <row r="768" ht="15" customHeight="1" x14ac:dyDescent="0.25"/>
    <row r="769" ht="15" customHeight="1" x14ac:dyDescent="0.25"/>
    <row r="770" ht="15" customHeight="1" x14ac:dyDescent="0.25"/>
    <row r="771" ht="15" customHeight="1" x14ac:dyDescent="0.25"/>
    <row r="772" ht="15" customHeight="1" x14ac:dyDescent="0.25"/>
    <row r="773" ht="15" customHeight="1" x14ac:dyDescent="0.25"/>
    <row r="774" ht="15" customHeight="1" x14ac:dyDescent="0.25"/>
    <row r="775" ht="15" customHeight="1" x14ac:dyDescent="0.25"/>
    <row r="776" ht="15" customHeight="1" x14ac:dyDescent="0.25"/>
    <row r="777" ht="15" customHeight="1" x14ac:dyDescent="0.25"/>
    <row r="778" ht="15" customHeight="1" x14ac:dyDescent="0.25"/>
    <row r="779" ht="15" customHeight="1" x14ac:dyDescent="0.25"/>
    <row r="780" ht="15" customHeight="1" x14ac:dyDescent="0.25"/>
    <row r="781" ht="15" customHeight="1" x14ac:dyDescent="0.25"/>
    <row r="782" ht="15" customHeight="1" x14ac:dyDescent="0.25"/>
    <row r="783" ht="15" customHeight="1" x14ac:dyDescent="0.25"/>
    <row r="784" ht="15" customHeight="1" x14ac:dyDescent="0.25"/>
    <row r="785" ht="15" customHeight="1" x14ac:dyDescent="0.25"/>
    <row r="786" ht="15" customHeight="1" x14ac:dyDescent="0.25"/>
    <row r="787" ht="15" customHeight="1" x14ac:dyDescent="0.25"/>
    <row r="788" ht="15" customHeight="1" x14ac:dyDescent="0.25"/>
    <row r="789" ht="15" customHeight="1" x14ac:dyDescent="0.25"/>
    <row r="790" ht="15" customHeight="1" x14ac:dyDescent="0.25"/>
    <row r="791" ht="15" customHeight="1" x14ac:dyDescent="0.25"/>
    <row r="792" ht="15" customHeight="1" x14ac:dyDescent="0.25"/>
    <row r="793" ht="15" customHeight="1" x14ac:dyDescent="0.25"/>
    <row r="794" ht="15" customHeight="1" x14ac:dyDescent="0.25"/>
    <row r="795" ht="15" customHeight="1" x14ac:dyDescent="0.25"/>
    <row r="796" ht="15" customHeight="1" x14ac:dyDescent="0.25"/>
    <row r="797" ht="15" customHeight="1" x14ac:dyDescent="0.25"/>
    <row r="798" ht="15" customHeight="1" x14ac:dyDescent="0.25"/>
    <row r="799" ht="15" customHeight="1" x14ac:dyDescent="0.25"/>
    <row r="800" ht="15" customHeight="1" x14ac:dyDescent="0.25"/>
    <row r="801" ht="15" customHeight="1" x14ac:dyDescent="0.25"/>
    <row r="802" ht="15" customHeight="1" x14ac:dyDescent="0.25"/>
    <row r="803" ht="15" customHeight="1" x14ac:dyDescent="0.25"/>
    <row r="804" ht="15" customHeight="1" x14ac:dyDescent="0.25"/>
    <row r="805" ht="15" customHeight="1" x14ac:dyDescent="0.25"/>
    <row r="806" ht="15" customHeight="1" x14ac:dyDescent="0.25"/>
    <row r="807" ht="15" customHeight="1" x14ac:dyDescent="0.25"/>
    <row r="808" ht="15" customHeight="1" x14ac:dyDescent="0.25"/>
    <row r="809" ht="15" customHeight="1" x14ac:dyDescent="0.25"/>
    <row r="810" ht="15" customHeight="1" x14ac:dyDescent="0.25"/>
    <row r="811" ht="15" customHeight="1" x14ac:dyDescent="0.25"/>
    <row r="812" ht="15" customHeight="1" x14ac:dyDescent="0.25"/>
    <row r="813" ht="15" customHeight="1" x14ac:dyDescent="0.25"/>
    <row r="814" ht="15" customHeight="1" x14ac:dyDescent="0.25"/>
    <row r="815" ht="15" customHeight="1" x14ac:dyDescent="0.25"/>
    <row r="816" ht="15" customHeight="1" x14ac:dyDescent="0.25"/>
    <row r="817" ht="15" customHeight="1" x14ac:dyDescent="0.25"/>
    <row r="818" ht="15" customHeight="1" x14ac:dyDescent="0.25"/>
    <row r="819" ht="15" customHeight="1" x14ac:dyDescent="0.25"/>
    <row r="820" ht="15" customHeight="1" x14ac:dyDescent="0.25"/>
    <row r="821" ht="15" customHeight="1" x14ac:dyDescent="0.25"/>
    <row r="822" ht="15" customHeight="1" x14ac:dyDescent="0.25"/>
    <row r="823" ht="15" customHeight="1" x14ac:dyDescent="0.25"/>
    <row r="824" ht="15" customHeight="1" x14ac:dyDescent="0.25"/>
    <row r="825" ht="15" customHeight="1" x14ac:dyDescent="0.25"/>
    <row r="826" ht="15" customHeight="1" x14ac:dyDescent="0.25"/>
    <row r="827" ht="15" customHeight="1" x14ac:dyDescent="0.25"/>
    <row r="828" ht="15" customHeight="1" x14ac:dyDescent="0.25"/>
    <row r="829" ht="15" customHeight="1" x14ac:dyDescent="0.25"/>
    <row r="830" ht="15" customHeight="1" x14ac:dyDescent="0.25"/>
    <row r="831" ht="15" customHeight="1" x14ac:dyDescent="0.25"/>
    <row r="832" ht="15" customHeight="1" x14ac:dyDescent="0.25"/>
    <row r="833" ht="15" customHeight="1" x14ac:dyDescent="0.25"/>
    <row r="834" ht="15" customHeight="1" x14ac:dyDescent="0.25"/>
    <row r="835" ht="15" customHeight="1" x14ac:dyDescent="0.25"/>
    <row r="836" ht="15" customHeight="1" x14ac:dyDescent="0.25"/>
    <row r="837" ht="15" customHeight="1" x14ac:dyDescent="0.25"/>
    <row r="838" ht="15" customHeight="1" x14ac:dyDescent="0.25"/>
    <row r="839" ht="15" customHeight="1" x14ac:dyDescent="0.25"/>
    <row r="840" ht="15" customHeight="1" x14ac:dyDescent="0.25"/>
    <row r="841" ht="15" customHeight="1" x14ac:dyDescent="0.25"/>
    <row r="842" ht="15" customHeight="1" x14ac:dyDescent="0.25"/>
    <row r="843" ht="15" customHeight="1" x14ac:dyDescent="0.25"/>
    <row r="844" ht="15" customHeight="1" x14ac:dyDescent="0.25"/>
    <row r="845" ht="15" customHeight="1" x14ac:dyDescent="0.25"/>
    <row r="846" ht="15" customHeight="1" x14ac:dyDescent="0.25"/>
    <row r="847" ht="15" customHeight="1" x14ac:dyDescent="0.25"/>
    <row r="848" ht="15" customHeight="1" x14ac:dyDescent="0.25"/>
    <row r="849" ht="15" customHeight="1" x14ac:dyDescent="0.25"/>
    <row r="850" ht="15" customHeight="1" x14ac:dyDescent="0.25"/>
    <row r="851" ht="15" customHeight="1" x14ac:dyDescent="0.25"/>
    <row r="852" ht="15" customHeight="1" x14ac:dyDescent="0.25"/>
    <row r="853" ht="15" customHeight="1" x14ac:dyDescent="0.25"/>
    <row r="854" ht="15" customHeight="1" x14ac:dyDescent="0.25"/>
    <row r="855" ht="15" customHeight="1" x14ac:dyDescent="0.25"/>
    <row r="856" ht="15" customHeight="1" x14ac:dyDescent="0.25"/>
    <row r="857" ht="15" customHeight="1" x14ac:dyDescent="0.25"/>
    <row r="858" ht="15" customHeight="1" x14ac:dyDescent="0.25"/>
    <row r="859" ht="15" customHeight="1" x14ac:dyDescent="0.25"/>
    <row r="860" ht="15" customHeight="1" x14ac:dyDescent="0.25"/>
    <row r="861" ht="15" customHeight="1" x14ac:dyDescent="0.25"/>
    <row r="862" ht="15" customHeight="1" x14ac:dyDescent="0.25"/>
    <row r="863" ht="15" customHeight="1" x14ac:dyDescent="0.25"/>
    <row r="864" ht="15" customHeight="1" x14ac:dyDescent="0.25"/>
    <row r="865" ht="15" customHeight="1" x14ac:dyDescent="0.25"/>
    <row r="866" ht="15" customHeight="1" x14ac:dyDescent="0.25"/>
    <row r="867" ht="15" customHeight="1" x14ac:dyDescent="0.25"/>
    <row r="868" ht="15" customHeight="1" x14ac:dyDescent="0.25"/>
    <row r="869" ht="15" customHeight="1" x14ac:dyDescent="0.25"/>
    <row r="870" ht="15" customHeight="1" x14ac:dyDescent="0.25"/>
    <row r="871" ht="15" customHeight="1" x14ac:dyDescent="0.25"/>
    <row r="872" ht="15" customHeight="1" x14ac:dyDescent="0.25"/>
    <row r="873" ht="15" customHeight="1" x14ac:dyDescent="0.25"/>
    <row r="874" ht="15" customHeight="1" x14ac:dyDescent="0.25"/>
    <row r="875" ht="15" customHeight="1" x14ac:dyDescent="0.25"/>
    <row r="876" ht="15" customHeight="1" x14ac:dyDescent="0.25"/>
    <row r="877" ht="15" customHeight="1" x14ac:dyDescent="0.25"/>
    <row r="878" ht="15" customHeight="1" x14ac:dyDescent="0.25"/>
    <row r="879" ht="15" customHeight="1" x14ac:dyDescent="0.25"/>
    <row r="880" ht="15" customHeight="1" x14ac:dyDescent="0.25"/>
    <row r="881" ht="15" customHeight="1" x14ac:dyDescent="0.25"/>
    <row r="882" ht="15" customHeight="1" x14ac:dyDescent="0.25"/>
    <row r="883" ht="15" customHeight="1" x14ac:dyDescent="0.25"/>
    <row r="884" ht="15" customHeight="1" x14ac:dyDescent="0.25"/>
    <row r="885" ht="15" customHeight="1" x14ac:dyDescent="0.25"/>
    <row r="886" ht="15" customHeight="1" x14ac:dyDescent="0.25"/>
    <row r="887" ht="15" customHeight="1" x14ac:dyDescent="0.25"/>
    <row r="888" ht="15" customHeight="1" x14ac:dyDescent="0.25"/>
    <row r="889" ht="15" customHeight="1" x14ac:dyDescent="0.25"/>
    <row r="890" ht="15" customHeight="1" x14ac:dyDescent="0.25"/>
    <row r="891" ht="15" customHeight="1" x14ac:dyDescent="0.25"/>
    <row r="892" ht="15" customHeight="1" x14ac:dyDescent="0.25"/>
    <row r="893" ht="15" customHeight="1" x14ac:dyDescent="0.25"/>
    <row r="894" ht="15" customHeight="1" x14ac:dyDescent="0.25"/>
    <row r="895" ht="15" customHeight="1" x14ac:dyDescent="0.25"/>
    <row r="896" ht="15" customHeight="1" x14ac:dyDescent="0.25"/>
    <row r="897" ht="15" customHeight="1" x14ac:dyDescent="0.25"/>
    <row r="898" ht="15" customHeight="1" x14ac:dyDescent="0.25"/>
    <row r="899" ht="15" customHeight="1" x14ac:dyDescent="0.25"/>
    <row r="900" ht="15" customHeight="1" x14ac:dyDescent="0.25"/>
    <row r="901" ht="15" customHeight="1" x14ac:dyDescent="0.25"/>
    <row r="902" ht="15" customHeight="1" x14ac:dyDescent="0.25"/>
    <row r="903" ht="15" customHeight="1" x14ac:dyDescent="0.25"/>
    <row r="904" ht="15" customHeight="1" x14ac:dyDescent="0.25"/>
    <row r="905" ht="15" customHeight="1" x14ac:dyDescent="0.25"/>
    <row r="906" ht="15" customHeight="1" x14ac:dyDescent="0.25"/>
    <row r="907" ht="15" customHeight="1" x14ac:dyDescent="0.25"/>
    <row r="908" ht="15" customHeight="1" x14ac:dyDescent="0.25"/>
    <row r="909" ht="15" customHeight="1" x14ac:dyDescent="0.25"/>
    <row r="910" ht="15" customHeight="1" x14ac:dyDescent="0.25"/>
    <row r="911" ht="15" customHeight="1" x14ac:dyDescent="0.25"/>
    <row r="912" ht="15" customHeight="1" x14ac:dyDescent="0.25"/>
    <row r="913" ht="15" customHeight="1" x14ac:dyDescent="0.25"/>
    <row r="914" ht="15" customHeight="1" x14ac:dyDescent="0.25"/>
    <row r="915" ht="15" customHeight="1" x14ac:dyDescent="0.25"/>
    <row r="916" ht="15" customHeight="1" x14ac:dyDescent="0.25"/>
    <row r="917" ht="15" customHeight="1" x14ac:dyDescent="0.25"/>
    <row r="918" ht="15" customHeight="1" x14ac:dyDescent="0.25"/>
    <row r="919" ht="15" customHeight="1" x14ac:dyDescent="0.25"/>
    <row r="920" ht="15" customHeight="1" x14ac:dyDescent="0.25"/>
    <row r="921" ht="15" customHeight="1" x14ac:dyDescent="0.25"/>
    <row r="922" ht="15" customHeight="1" x14ac:dyDescent="0.25"/>
    <row r="923" ht="15" customHeight="1" x14ac:dyDescent="0.25"/>
    <row r="924" ht="15" customHeight="1" x14ac:dyDescent="0.25"/>
    <row r="925" ht="15" customHeight="1" x14ac:dyDescent="0.25"/>
    <row r="926" ht="15" customHeight="1" x14ac:dyDescent="0.25"/>
    <row r="927" ht="15" customHeight="1" x14ac:dyDescent="0.25"/>
    <row r="928" ht="15" customHeight="1" x14ac:dyDescent="0.25"/>
    <row r="929" ht="15" customHeight="1" x14ac:dyDescent="0.25"/>
    <row r="930" ht="15" customHeight="1" x14ac:dyDescent="0.25"/>
    <row r="931" ht="15" customHeight="1" x14ac:dyDescent="0.25"/>
    <row r="932" ht="15" customHeight="1" x14ac:dyDescent="0.25"/>
    <row r="933" ht="15" customHeight="1" x14ac:dyDescent="0.25"/>
    <row r="934" ht="15" customHeight="1" x14ac:dyDescent="0.25"/>
    <row r="935" ht="15" customHeight="1" x14ac:dyDescent="0.25"/>
    <row r="936" ht="15" customHeight="1" x14ac:dyDescent="0.25"/>
    <row r="937" ht="15" customHeight="1" x14ac:dyDescent="0.25"/>
    <row r="938" ht="15" customHeight="1" x14ac:dyDescent="0.25"/>
    <row r="939" ht="15" customHeight="1" x14ac:dyDescent="0.25"/>
    <row r="940" ht="15" customHeight="1" x14ac:dyDescent="0.25"/>
    <row r="941" ht="15" customHeight="1" x14ac:dyDescent="0.25"/>
    <row r="942" ht="15" customHeight="1" x14ac:dyDescent="0.25"/>
    <row r="943" ht="15" customHeight="1" x14ac:dyDescent="0.25"/>
    <row r="944" ht="15" customHeight="1" x14ac:dyDescent="0.25"/>
    <row r="945" ht="15" customHeight="1" x14ac:dyDescent="0.25"/>
    <row r="946" ht="15" customHeight="1" x14ac:dyDescent="0.25"/>
    <row r="947" ht="15" customHeight="1" x14ac:dyDescent="0.25"/>
    <row r="948" ht="15" customHeight="1" x14ac:dyDescent="0.25"/>
    <row r="949" ht="15" customHeight="1" x14ac:dyDescent="0.25"/>
    <row r="950" ht="15" customHeight="1" x14ac:dyDescent="0.25"/>
    <row r="951" ht="15" customHeight="1" x14ac:dyDescent="0.25"/>
    <row r="952" ht="15" customHeight="1" x14ac:dyDescent="0.25"/>
    <row r="953" ht="15" customHeight="1" x14ac:dyDescent="0.25"/>
    <row r="954" ht="15" customHeight="1" x14ac:dyDescent="0.25"/>
    <row r="955" ht="15" customHeight="1" x14ac:dyDescent="0.25"/>
    <row r="956" ht="15" customHeight="1" x14ac:dyDescent="0.25"/>
    <row r="957" ht="15" customHeight="1" x14ac:dyDescent="0.25"/>
    <row r="958" ht="15" customHeight="1" x14ac:dyDescent="0.25"/>
    <row r="959" ht="15" customHeight="1" x14ac:dyDescent="0.25"/>
    <row r="960" ht="15" customHeight="1" x14ac:dyDescent="0.25"/>
    <row r="961" ht="15" customHeight="1" x14ac:dyDescent="0.25"/>
    <row r="962" ht="15" customHeight="1" x14ac:dyDescent="0.25"/>
    <row r="963" ht="15" customHeight="1" x14ac:dyDescent="0.25"/>
    <row r="964" ht="15" customHeight="1" x14ac:dyDescent="0.25"/>
    <row r="965" ht="15" customHeight="1" x14ac:dyDescent="0.25"/>
    <row r="966" ht="15" customHeight="1" x14ac:dyDescent="0.25"/>
    <row r="967" ht="15" customHeight="1" x14ac:dyDescent="0.25"/>
    <row r="968" ht="15" customHeight="1" x14ac:dyDescent="0.25"/>
    <row r="969" ht="15" customHeight="1" x14ac:dyDescent="0.25"/>
    <row r="970" ht="15" customHeight="1" x14ac:dyDescent="0.25"/>
    <row r="971" ht="15" customHeight="1" x14ac:dyDescent="0.25"/>
    <row r="972" ht="15" customHeight="1" x14ac:dyDescent="0.25"/>
    <row r="973" ht="15" customHeight="1" x14ac:dyDescent="0.25"/>
    <row r="974" ht="15" customHeight="1" x14ac:dyDescent="0.25"/>
    <row r="975" ht="15" customHeight="1" x14ac:dyDescent="0.25"/>
    <row r="976" ht="15" customHeight="1" x14ac:dyDescent="0.25"/>
    <row r="977" ht="15" customHeight="1" x14ac:dyDescent="0.25"/>
    <row r="978" ht="15" customHeight="1" x14ac:dyDescent="0.25"/>
    <row r="979" ht="15" customHeight="1" x14ac:dyDescent="0.25"/>
    <row r="980" ht="15" customHeight="1" x14ac:dyDescent="0.25"/>
    <row r="981" ht="15" customHeight="1" x14ac:dyDescent="0.25"/>
    <row r="982" ht="15" customHeight="1" x14ac:dyDescent="0.25"/>
    <row r="983" ht="15" customHeight="1" x14ac:dyDescent="0.25"/>
    <row r="984" ht="15" customHeight="1" x14ac:dyDescent="0.25"/>
    <row r="985" ht="15" customHeight="1" x14ac:dyDescent="0.25"/>
    <row r="986" ht="15" customHeight="1" x14ac:dyDescent="0.25"/>
    <row r="987" ht="15" customHeight="1" x14ac:dyDescent="0.25"/>
    <row r="988" ht="15" customHeight="1" x14ac:dyDescent="0.25"/>
    <row r="989" ht="15" customHeight="1" x14ac:dyDescent="0.25"/>
    <row r="990" ht="15" customHeight="1" x14ac:dyDescent="0.25"/>
    <row r="991" ht="15" customHeight="1" x14ac:dyDescent="0.25"/>
    <row r="992" ht="15" customHeight="1" x14ac:dyDescent="0.25"/>
    <row r="993" ht="15" customHeight="1" x14ac:dyDescent="0.25"/>
    <row r="994" ht="15" customHeight="1" x14ac:dyDescent="0.25"/>
    <row r="995" ht="15" customHeight="1" x14ac:dyDescent="0.25"/>
    <row r="996" ht="15" customHeight="1" x14ac:dyDescent="0.25"/>
    <row r="997" ht="15" customHeight="1" x14ac:dyDescent="0.25"/>
    <row r="998" ht="15" customHeight="1" x14ac:dyDescent="0.25"/>
    <row r="999" ht="15" customHeight="1" x14ac:dyDescent="0.25"/>
    <row r="1000" ht="15" customHeight="1" x14ac:dyDescent="0.25"/>
    <row r="1001" ht="15" customHeight="1" x14ac:dyDescent="0.25"/>
    <row r="1002" ht="15" customHeight="1" x14ac:dyDescent="0.25"/>
    <row r="1003" ht="15" customHeight="1" x14ac:dyDescent="0.25"/>
    <row r="1004" ht="15" customHeight="1" x14ac:dyDescent="0.25"/>
    <row r="1005" ht="15" customHeight="1" x14ac:dyDescent="0.25"/>
    <row r="1006" ht="15" customHeight="1" x14ac:dyDescent="0.25"/>
    <row r="1007" ht="15" customHeight="1" x14ac:dyDescent="0.25"/>
    <row r="1008" ht="15" customHeight="1" x14ac:dyDescent="0.25"/>
    <row r="1009" ht="15" customHeight="1" x14ac:dyDescent="0.25"/>
    <row r="1010" ht="15" customHeight="1" x14ac:dyDescent="0.25"/>
    <row r="1011" ht="15" customHeight="1" x14ac:dyDescent="0.25"/>
    <row r="1012" ht="15" customHeight="1" x14ac:dyDescent="0.25"/>
    <row r="1013" ht="15" customHeight="1" x14ac:dyDescent="0.25"/>
    <row r="1014" ht="15" customHeight="1" x14ac:dyDescent="0.25"/>
    <row r="1015" ht="15" customHeight="1" x14ac:dyDescent="0.25"/>
    <row r="1016" ht="15" customHeight="1" x14ac:dyDescent="0.25"/>
    <row r="1017" ht="15" customHeight="1" x14ac:dyDescent="0.25"/>
    <row r="1018" ht="15" customHeight="1" x14ac:dyDescent="0.25"/>
    <row r="1019" ht="15" customHeight="1" x14ac:dyDescent="0.25"/>
    <row r="1020" ht="15" customHeight="1" x14ac:dyDescent="0.25"/>
    <row r="1021" ht="15" customHeight="1" x14ac:dyDescent="0.25"/>
    <row r="1022" ht="15" customHeight="1" x14ac:dyDescent="0.25"/>
    <row r="1023" ht="15" customHeight="1" x14ac:dyDescent="0.25"/>
    <row r="1024" ht="15" customHeight="1" x14ac:dyDescent="0.25"/>
    <row r="1025" ht="15" customHeight="1" x14ac:dyDescent="0.25"/>
    <row r="1026" ht="15" customHeight="1" x14ac:dyDescent="0.25"/>
    <row r="1027" ht="15" customHeight="1" x14ac:dyDescent="0.25"/>
    <row r="1028" ht="15" customHeight="1" x14ac:dyDescent="0.25"/>
    <row r="1029" ht="15" customHeight="1" x14ac:dyDescent="0.25"/>
    <row r="1030" ht="15" customHeight="1" x14ac:dyDescent="0.25"/>
    <row r="1031" ht="15" customHeight="1" x14ac:dyDescent="0.25"/>
    <row r="1032" ht="15" customHeight="1" x14ac:dyDescent="0.25"/>
    <row r="1033" ht="15" customHeight="1" x14ac:dyDescent="0.25"/>
    <row r="1034" ht="15" customHeight="1" x14ac:dyDescent="0.25"/>
    <row r="1035" ht="15" customHeight="1" x14ac:dyDescent="0.25"/>
    <row r="1036" ht="15" customHeight="1" x14ac:dyDescent="0.25"/>
    <row r="1037" ht="15" customHeight="1" x14ac:dyDescent="0.25"/>
    <row r="1038" ht="15" customHeight="1" x14ac:dyDescent="0.25"/>
    <row r="1039" ht="15" customHeight="1" x14ac:dyDescent="0.25"/>
    <row r="1040" ht="15" customHeight="1" x14ac:dyDescent="0.25"/>
    <row r="1041" ht="15" customHeight="1" x14ac:dyDescent="0.25"/>
    <row r="1042" ht="15" customHeight="1" x14ac:dyDescent="0.25"/>
    <row r="1043" ht="15" customHeight="1" x14ac:dyDescent="0.25"/>
    <row r="1044" ht="15" customHeight="1" x14ac:dyDescent="0.25"/>
    <row r="1045" ht="15" customHeight="1" x14ac:dyDescent="0.25"/>
    <row r="1046" ht="15" customHeight="1" x14ac:dyDescent="0.25"/>
    <row r="1047" ht="15" customHeight="1" x14ac:dyDescent="0.25"/>
    <row r="1048" ht="15" customHeight="1" x14ac:dyDescent="0.25"/>
    <row r="1049" ht="15" customHeight="1" x14ac:dyDescent="0.25"/>
    <row r="1050" ht="15" customHeight="1" x14ac:dyDescent="0.25"/>
    <row r="1051" ht="15" customHeight="1" x14ac:dyDescent="0.25"/>
    <row r="1052" ht="15" customHeight="1" x14ac:dyDescent="0.25"/>
    <row r="1053" ht="15" customHeight="1" x14ac:dyDescent="0.25"/>
    <row r="1054" ht="15" customHeight="1" x14ac:dyDescent="0.25"/>
    <row r="1055" ht="15" customHeight="1" x14ac:dyDescent="0.25"/>
    <row r="1056" ht="15" customHeight="1" x14ac:dyDescent="0.25"/>
    <row r="1057" ht="15" customHeight="1" x14ac:dyDescent="0.25"/>
    <row r="1058" ht="15" customHeight="1" x14ac:dyDescent="0.25"/>
    <row r="1059" ht="15" customHeight="1" x14ac:dyDescent="0.25"/>
    <row r="1060" ht="15" customHeight="1" x14ac:dyDescent="0.25"/>
    <row r="1061" ht="15" customHeight="1" x14ac:dyDescent="0.25"/>
    <row r="1062" ht="15" customHeight="1" x14ac:dyDescent="0.25"/>
    <row r="1063" ht="15" customHeight="1" x14ac:dyDescent="0.25"/>
    <row r="1064" ht="15" customHeight="1" x14ac:dyDescent="0.25"/>
    <row r="1065" ht="15" customHeight="1" x14ac:dyDescent="0.25"/>
    <row r="1066" ht="15" customHeight="1" x14ac:dyDescent="0.25"/>
    <row r="1067" ht="15" customHeight="1" x14ac:dyDescent="0.25"/>
    <row r="1068" ht="15" customHeight="1" x14ac:dyDescent="0.25"/>
    <row r="1069" ht="15" customHeight="1" x14ac:dyDescent="0.25"/>
    <row r="1070" ht="15" customHeight="1" x14ac:dyDescent="0.25"/>
    <row r="1071" ht="15" customHeight="1" x14ac:dyDescent="0.25"/>
    <row r="1072" ht="15" customHeight="1" x14ac:dyDescent="0.25"/>
    <row r="1073" ht="15" customHeight="1" x14ac:dyDescent="0.25"/>
    <row r="1074" ht="15" customHeight="1" x14ac:dyDescent="0.25"/>
    <row r="1075" ht="15" customHeight="1" x14ac:dyDescent="0.25"/>
    <row r="1076" ht="15" customHeight="1" x14ac:dyDescent="0.25"/>
    <row r="1077" ht="15" customHeight="1" x14ac:dyDescent="0.25"/>
    <row r="1078" ht="15" customHeight="1" x14ac:dyDescent="0.25"/>
    <row r="1079" ht="15" customHeight="1" x14ac:dyDescent="0.25"/>
    <row r="1080" ht="15" customHeight="1" x14ac:dyDescent="0.25"/>
    <row r="1081" ht="15" customHeight="1" x14ac:dyDescent="0.25"/>
    <row r="1082" ht="15" customHeight="1" x14ac:dyDescent="0.25"/>
    <row r="1083" ht="15" customHeight="1" x14ac:dyDescent="0.25"/>
    <row r="1084" ht="15" customHeight="1" x14ac:dyDescent="0.25"/>
    <row r="1085" ht="15" customHeight="1" x14ac:dyDescent="0.25"/>
    <row r="1086" ht="15" customHeight="1" x14ac:dyDescent="0.25"/>
    <row r="1087" ht="15" customHeight="1" x14ac:dyDescent="0.25"/>
    <row r="1088" ht="15" customHeight="1" x14ac:dyDescent="0.25"/>
    <row r="1089" ht="15" customHeight="1" x14ac:dyDescent="0.25"/>
    <row r="1090" ht="15" customHeight="1" x14ac:dyDescent="0.25"/>
    <row r="1091" ht="15" customHeight="1" x14ac:dyDescent="0.25"/>
    <row r="1092" ht="15" customHeight="1" x14ac:dyDescent="0.25"/>
    <row r="1093" ht="15" customHeight="1" x14ac:dyDescent="0.25"/>
    <row r="1094" ht="15" customHeight="1" x14ac:dyDescent="0.25"/>
    <row r="1095" ht="15" customHeight="1" x14ac:dyDescent="0.25"/>
    <row r="1096" ht="15" customHeight="1" x14ac:dyDescent="0.25"/>
    <row r="1097" ht="15" customHeight="1" x14ac:dyDescent="0.25"/>
    <row r="1098" ht="15" customHeight="1" x14ac:dyDescent="0.25"/>
    <row r="1099" ht="15" customHeight="1" x14ac:dyDescent="0.25"/>
    <row r="1100" ht="15" customHeight="1" x14ac:dyDescent="0.25"/>
    <row r="1101" ht="15" customHeight="1" x14ac:dyDescent="0.25"/>
    <row r="1102" ht="15" customHeight="1" x14ac:dyDescent="0.25"/>
    <row r="1103" ht="15" customHeight="1" x14ac:dyDescent="0.25"/>
    <row r="1104" ht="15" customHeight="1" x14ac:dyDescent="0.25"/>
    <row r="1105" ht="15" customHeight="1" x14ac:dyDescent="0.25"/>
    <row r="1106" ht="15" customHeight="1" x14ac:dyDescent="0.25"/>
    <row r="1107" ht="15" customHeight="1" x14ac:dyDescent="0.25"/>
    <row r="1108" ht="15" customHeight="1" x14ac:dyDescent="0.25"/>
    <row r="1109" ht="15" customHeight="1" x14ac:dyDescent="0.25"/>
    <row r="1110" ht="15" customHeight="1" x14ac:dyDescent="0.25"/>
    <row r="1111" ht="15" customHeight="1" x14ac:dyDescent="0.25"/>
    <row r="1112" ht="15" customHeight="1" x14ac:dyDescent="0.25"/>
    <row r="1113" ht="15" customHeight="1" x14ac:dyDescent="0.25"/>
    <row r="1114" ht="15" customHeight="1" x14ac:dyDescent="0.25"/>
    <row r="1115" ht="15" customHeight="1" x14ac:dyDescent="0.25"/>
    <row r="1116" ht="15" customHeight="1" x14ac:dyDescent="0.25"/>
    <row r="1117" ht="15" customHeight="1" x14ac:dyDescent="0.25"/>
    <row r="1118" ht="15" customHeight="1" x14ac:dyDescent="0.25"/>
    <row r="1119" ht="15" customHeight="1" x14ac:dyDescent="0.25"/>
    <row r="1120" ht="15" customHeight="1" x14ac:dyDescent="0.25"/>
    <row r="1121" ht="15" customHeight="1" x14ac:dyDescent="0.25"/>
    <row r="1122" ht="15" customHeight="1" x14ac:dyDescent="0.25"/>
    <row r="1123" ht="15" customHeight="1" x14ac:dyDescent="0.25"/>
    <row r="1124" ht="15" customHeight="1" x14ac:dyDescent="0.25"/>
    <row r="1125" ht="15" customHeight="1" x14ac:dyDescent="0.25"/>
    <row r="1126" ht="15" customHeight="1" x14ac:dyDescent="0.25"/>
    <row r="1127" ht="15" customHeight="1" x14ac:dyDescent="0.25"/>
    <row r="1128" ht="15" customHeight="1" x14ac:dyDescent="0.25"/>
    <row r="1129" ht="15" customHeight="1" x14ac:dyDescent="0.25"/>
    <row r="1130" ht="15" customHeight="1" x14ac:dyDescent="0.25"/>
    <row r="1131" ht="15" customHeight="1" x14ac:dyDescent="0.25"/>
    <row r="1132" ht="15" customHeight="1" x14ac:dyDescent="0.25"/>
    <row r="1133" ht="15" customHeight="1" x14ac:dyDescent="0.25"/>
    <row r="1134" ht="15" customHeight="1" x14ac:dyDescent="0.25"/>
    <row r="1135" ht="15" customHeight="1" x14ac:dyDescent="0.25"/>
    <row r="1136" ht="15" customHeight="1" x14ac:dyDescent="0.25"/>
    <row r="1137" ht="15" customHeight="1" x14ac:dyDescent="0.25"/>
    <row r="1138" ht="15" customHeight="1" x14ac:dyDescent="0.25"/>
    <row r="1139" ht="15" customHeight="1" x14ac:dyDescent="0.25"/>
    <row r="1140" ht="15" customHeight="1" x14ac:dyDescent="0.25"/>
    <row r="1141" ht="15" customHeight="1" x14ac:dyDescent="0.25"/>
    <row r="1142" ht="15" customHeight="1" x14ac:dyDescent="0.25"/>
    <row r="1143" ht="15" customHeight="1" x14ac:dyDescent="0.25"/>
    <row r="1144" ht="15" customHeight="1" x14ac:dyDescent="0.25"/>
    <row r="1145" ht="15" customHeight="1" x14ac:dyDescent="0.25"/>
    <row r="1146" ht="15" customHeight="1" x14ac:dyDescent="0.25"/>
    <row r="1147" ht="15" customHeight="1" x14ac:dyDescent="0.25"/>
    <row r="1148" ht="15" customHeight="1" x14ac:dyDescent="0.25"/>
    <row r="1149" ht="15" customHeight="1" x14ac:dyDescent="0.25"/>
    <row r="1150" ht="15" customHeight="1" x14ac:dyDescent="0.25"/>
    <row r="1151" ht="15" customHeight="1" x14ac:dyDescent="0.25"/>
    <row r="1152" ht="15" customHeight="1" x14ac:dyDescent="0.25"/>
    <row r="1153" ht="15" customHeight="1" x14ac:dyDescent="0.25"/>
    <row r="1154" ht="15" customHeight="1" x14ac:dyDescent="0.25"/>
    <row r="1155" ht="15" customHeight="1" x14ac:dyDescent="0.25"/>
    <row r="1156" ht="15" customHeight="1" x14ac:dyDescent="0.25"/>
    <row r="1157" ht="15" customHeight="1" x14ac:dyDescent="0.25"/>
    <row r="1158" ht="15" customHeight="1" x14ac:dyDescent="0.25"/>
    <row r="1159" ht="15" customHeight="1" x14ac:dyDescent="0.25"/>
    <row r="1160" ht="15" customHeight="1" x14ac:dyDescent="0.25"/>
    <row r="1161" ht="15" customHeight="1" x14ac:dyDescent="0.25"/>
    <row r="1162" ht="15" customHeight="1" x14ac:dyDescent="0.25"/>
    <row r="1163" ht="15" customHeight="1" x14ac:dyDescent="0.25"/>
    <row r="1164" ht="15" customHeight="1" x14ac:dyDescent="0.25"/>
    <row r="1165" ht="15" customHeight="1" x14ac:dyDescent="0.25"/>
    <row r="1166" ht="15" customHeight="1" x14ac:dyDescent="0.25"/>
    <row r="1167" ht="15" customHeight="1" x14ac:dyDescent="0.25"/>
    <row r="1168" ht="15" customHeight="1" x14ac:dyDescent="0.25"/>
    <row r="1169" ht="15" customHeight="1" x14ac:dyDescent="0.25"/>
    <row r="1170" ht="15" customHeight="1" x14ac:dyDescent="0.25"/>
    <row r="1171" ht="15" customHeight="1" x14ac:dyDescent="0.25"/>
    <row r="1172" ht="15" customHeight="1" x14ac:dyDescent="0.25"/>
    <row r="1173" ht="15" customHeight="1" x14ac:dyDescent="0.25"/>
    <row r="1174" ht="15" customHeight="1" x14ac:dyDescent="0.25"/>
    <row r="1175" ht="15" customHeight="1" x14ac:dyDescent="0.25"/>
    <row r="1176" ht="15" customHeight="1" x14ac:dyDescent="0.25"/>
    <row r="1177" ht="15" customHeight="1" x14ac:dyDescent="0.25"/>
    <row r="1178" ht="15" customHeight="1" x14ac:dyDescent="0.25"/>
    <row r="1179" ht="15" customHeight="1" x14ac:dyDescent="0.25"/>
    <row r="1180" ht="15" customHeight="1" x14ac:dyDescent="0.25"/>
    <row r="1181" ht="15" customHeight="1" x14ac:dyDescent="0.25"/>
    <row r="1182" ht="15" customHeight="1" x14ac:dyDescent="0.25"/>
    <row r="1183" ht="15" customHeight="1" x14ac:dyDescent="0.25"/>
    <row r="1184" ht="15" customHeight="1" x14ac:dyDescent="0.25"/>
    <row r="1185" ht="15" customHeight="1" x14ac:dyDescent="0.25"/>
    <row r="1186" ht="15" customHeight="1" x14ac:dyDescent="0.25"/>
    <row r="1187" ht="15" customHeight="1" x14ac:dyDescent="0.25"/>
    <row r="1188" ht="15" customHeight="1" x14ac:dyDescent="0.25"/>
    <row r="1189" ht="15" customHeight="1" x14ac:dyDescent="0.25"/>
    <row r="1190" ht="15" customHeight="1" x14ac:dyDescent="0.25"/>
    <row r="1191" ht="15" customHeight="1" x14ac:dyDescent="0.25"/>
    <row r="1192" ht="15" customHeight="1" x14ac:dyDescent="0.25"/>
    <row r="1193" ht="15" customHeight="1" x14ac:dyDescent="0.25"/>
    <row r="1194" ht="15" customHeight="1" x14ac:dyDescent="0.25"/>
    <row r="1195" ht="15" customHeight="1" x14ac:dyDescent="0.25"/>
    <row r="1196" ht="15" customHeight="1" x14ac:dyDescent="0.25"/>
    <row r="1197" ht="15" customHeight="1" x14ac:dyDescent="0.25"/>
    <row r="1198" ht="15" customHeight="1" x14ac:dyDescent="0.25"/>
    <row r="1199" ht="15" customHeight="1" x14ac:dyDescent="0.25"/>
    <row r="1200" ht="15" customHeight="1" x14ac:dyDescent="0.25"/>
    <row r="1201" ht="15" customHeight="1" x14ac:dyDescent="0.25"/>
    <row r="1202" ht="15" customHeight="1" x14ac:dyDescent="0.25"/>
    <row r="1203" ht="15" customHeight="1" x14ac:dyDescent="0.25"/>
    <row r="1204" ht="15" customHeight="1" x14ac:dyDescent="0.25"/>
    <row r="1205" ht="15" customHeight="1" x14ac:dyDescent="0.25"/>
    <row r="1206" ht="15" customHeight="1" x14ac:dyDescent="0.25"/>
    <row r="1207" ht="15" customHeight="1" x14ac:dyDescent="0.25"/>
    <row r="1208" ht="15" customHeight="1" x14ac:dyDescent="0.25"/>
    <row r="1209" ht="15" customHeight="1" x14ac:dyDescent="0.25"/>
    <row r="1210" ht="15" customHeight="1" x14ac:dyDescent="0.25"/>
    <row r="1211" ht="15" customHeight="1" x14ac:dyDescent="0.25"/>
    <row r="1212" ht="15" customHeight="1" x14ac:dyDescent="0.25"/>
    <row r="1213" ht="15" customHeight="1" x14ac:dyDescent="0.25"/>
    <row r="1214" ht="15" customHeight="1" x14ac:dyDescent="0.25"/>
    <row r="1215" ht="15" customHeight="1" x14ac:dyDescent="0.25"/>
    <row r="1216" ht="15" customHeight="1" x14ac:dyDescent="0.25"/>
    <row r="1217" ht="15" customHeight="1" x14ac:dyDescent="0.25"/>
    <row r="1218" ht="15" customHeight="1" x14ac:dyDescent="0.25"/>
    <row r="1219" ht="15" customHeight="1" x14ac:dyDescent="0.25"/>
    <row r="1220" ht="15" customHeight="1" x14ac:dyDescent="0.25"/>
    <row r="1221" ht="15" customHeight="1" x14ac:dyDescent="0.25"/>
    <row r="1222" ht="15" customHeight="1" x14ac:dyDescent="0.25"/>
    <row r="1223" ht="15" customHeight="1" x14ac:dyDescent="0.25"/>
    <row r="1224" ht="15" customHeight="1" x14ac:dyDescent="0.25"/>
    <row r="1225" ht="15" customHeight="1" x14ac:dyDescent="0.25"/>
    <row r="1226" ht="15" customHeight="1" x14ac:dyDescent="0.25"/>
    <row r="1227" ht="15" customHeight="1" x14ac:dyDescent="0.25"/>
    <row r="1228" ht="15" customHeight="1" x14ac:dyDescent="0.25"/>
    <row r="1229" ht="15" customHeight="1" x14ac:dyDescent="0.25"/>
    <row r="1230" ht="15" customHeight="1" x14ac:dyDescent="0.25"/>
    <row r="1231" ht="15" customHeight="1" x14ac:dyDescent="0.25"/>
    <row r="1232" ht="15" customHeight="1" x14ac:dyDescent="0.25"/>
    <row r="1233" ht="15" customHeight="1" x14ac:dyDescent="0.25"/>
    <row r="1234" ht="15" customHeight="1" x14ac:dyDescent="0.25"/>
    <row r="1235" ht="15" customHeight="1" x14ac:dyDescent="0.25"/>
    <row r="1236" ht="15" customHeight="1" x14ac:dyDescent="0.25"/>
    <row r="1237" ht="15" customHeight="1" x14ac:dyDescent="0.25"/>
    <row r="1238" ht="15" customHeight="1" x14ac:dyDescent="0.25"/>
    <row r="1239" ht="15" customHeight="1" x14ac:dyDescent="0.25"/>
    <row r="1240" ht="15" customHeight="1" x14ac:dyDescent="0.25"/>
    <row r="1241" ht="15" customHeight="1" x14ac:dyDescent="0.25"/>
    <row r="1242" ht="15" customHeight="1" x14ac:dyDescent="0.25"/>
    <row r="1243" ht="15" customHeight="1" x14ac:dyDescent="0.25"/>
    <row r="1244" ht="15" customHeight="1" x14ac:dyDescent="0.25"/>
    <row r="1245" ht="15" customHeight="1" x14ac:dyDescent="0.25"/>
    <row r="1246" ht="15" customHeight="1" x14ac:dyDescent="0.25"/>
    <row r="1247" ht="15" customHeight="1" x14ac:dyDescent="0.25"/>
    <row r="1248" ht="15" customHeight="1" x14ac:dyDescent="0.25"/>
    <row r="1249" ht="15" customHeight="1" x14ac:dyDescent="0.25"/>
    <row r="1250" ht="15" customHeight="1" x14ac:dyDescent="0.25"/>
    <row r="1251" ht="15" customHeight="1" x14ac:dyDescent="0.25"/>
    <row r="1252" ht="15" customHeight="1" x14ac:dyDescent="0.25"/>
    <row r="1253" ht="15" customHeight="1" x14ac:dyDescent="0.25"/>
    <row r="1254" ht="15" customHeight="1" x14ac:dyDescent="0.25"/>
    <row r="1255" ht="15" customHeight="1" x14ac:dyDescent="0.25"/>
    <row r="1256" ht="15" customHeight="1" x14ac:dyDescent="0.25"/>
    <row r="1257" ht="15" customHeight="1" x14ac:dyDescent="0.25"/>
    <row r="1258" ht="15" customHeight="1" x14ac:dyDescent="0.25"/>
    <row r="1259" ht="15" customHeight="1" x14ac:dyDescent="0.25"/>
    <row r="1260" ht="15" customHeight="1" x14ac:dyDescent="0.25"/>
    <row r="1261" ht="15" customHeight="1" x14ac:dyDescent="0.25"/>
    <row r="1262" ht="15" customHeight="1" x14ac:dyDescent="0.25"/>
    <row r="1263" ht="15" customHeight="1" x14ac:dyDescent="0.25"/>
    <row r="1264" ht="15" customHeight="1" x14ac:dyDescent="0.25"/>
    <row r="1265" ht="15" customHeight="1" x14ac:dyDescent="0.25"/>
    <row r="1266" ht="15" customHeight="1" x14ac:dyDescent="0.25"/>
    <row r="1267" ht="15" customHeight="1" x14ac:dyDescent="0.25"/>
    <row r="1268" ht="15" customHeight="1" x14ac:dyDescent="0.25"/>
    <row r="1269" ht="15" customHeight="1" x14ac:dyDescent="0.25"/>
    <row r="1270" ht="15" customHeight="1" x14ac:dyDescent="0.25"/>
    <row r="1271" ht="15" customHeight="1" x14ac:dyDescent="0.25"/>
    <row r="1272" ht="15" customHeight="1" x14ac:dyDescent="0.25"/>
    <row r="1273" ht="15" customHeight="1" x14ac:dyDescent="0.25"/>
    <row r="1274" ht="15" customHeight="1" x14ac:dyDescent="0.25"/>
    <row r="1275" ht="15" customHeight="1" x14ac:dyDescent="0.25"/>
    <row r="1276" ht="15" customHeight="1" x14ac:dyDescent="0.25"/>
    <row r="1277" ht="15" customHeight="1" x14ac:dyDescent="0.25"/>
    <row r="1278" ht="15" customHeight="1" x14ac:dyDescent="0.25"/>
    <row r="1279" ht="15" customHeight="1" x14ac:dyDescent="0.25"/>
    <row r="1280" ht="15" customHeight="1" x14ac:dyDescent="0.25"/>
    <row r="1281" ht="15" customHeight="1" x14ac:dyDescent="0.25"/>
    <row r="1282" ht="15" customHeight="1" x14ac:dyDescent="0.25"/>
    <row r="1283" ht="15" customHeight="1" x14ac:dyDescent="0.25"/>
    <row r="1284" ht="15" customHeight="1" x14ac:dyDescent="0.25"/>
    <row r="1285" ht="15" customHeight="1" x14ac:dyDescent="0.25"/>
    <row r="1286" ht="15" customHeight="1" x14ac:dyDescent="0.25"/>
    <row r="1287" ht="15" customHeight="1" x14ac:dyDescent="0.25"/>
    <row r="1288" ht="15" customHeight="1" x14ac:dyDescent="0.25"/>
    <row r="1289" ht="15" customHeight="1" x14ac:dyDescent="0.25"/>
    <row r="1290" ht="15" customHeight="1" x14ac:dyDescent="0.25"/>
    <row r="1291" ht="15" customHeight="1" x14ac:dyDescent="0.25"/>
    <row r="1292" ht="15" customHeight="1" x14ac:dyDescent="0.25"/>
    <row r="1293" ht="15" customHeight="1" x14ac:dyDescent="0.25"/>
    <row r="1294" ht="15" customHeight="1" x14ac:dyDescent="0.25"/>
    <row r="1295" ht="15" customHeight="1" x14ac:dyDescent="0.25"/>
    <row r="1296" ht="15" customHeight="1" x14ac:dyDescent="0.25"/>
    <row r="1297" ht="15" customHeight="1" x14ac:dyDescent="0.25"/>
    <row r="1298" ht="15" customHeight="1" x14ac:dyDescent="0.25"/>
    <row r="1299" ht="15" customHeight="1" x14ac:dyDescent="0.25"/>
    <row r="1300" ht="15" customHeight="1" x14ac:dyDescent="0.25"/>
    <row r="1301" ht="15" customHeight="1" x14ac:dyDescent="0.25"/>
    <row r="1302" ht="15" customHeight="1" x14ac:dyDescent="0.25"/>
    <row r="1303" ht="15" customHeight="1" x14ac:dyDescent="0.25"/>
    <row r="1304" ht="15" customHeight="1" x14ac:dyDescent="0.25"/>
    <row r="1305" ht="15" customHeight="1" x14ac:dyDescent="0.25"/>
    <row r="1306" ht="15" customHeight="1" x14ac:dyDescent="0.25"/>
    <row r="1307" ht="15" customHeight="1" x14ac:dyDescent="0.25"/>
    <row r="1308" ht="15" customHeight="1" x14ac:dyDescent="0.25"/>
    <row r="1309" ht="15" customHeight="1" x14ac:dyDescent="0.25"/>
    <row r="1310" ht="15" customHeight="1" x14ac:dyDescent="0.25"/>
    <row r="1311" ht="15" customHeight="1" x14ac:dyDescent="0.25"/>
    <row r="1312" ht="15" customHeight="1" x14ac:dyDescent="0.25"/>
    <row r="1313" ht="15" customHeight="1" x14ac:dyDescent="0.25"/>
    <row r="1314" ht="15" customHeight="1" x14ac:dyDescent="0.25"/>
    <row r="1315" ht="15" customHeight="1" x14ac:dyDescent="0.25"/>
    <row r="1316" ht="15" customHeight="1" x14ac:dyDescent="0.25"/>
    <row r="1317" ht="15" customHeight="1" x14ac:dyDescent="0.25"/>
    <row r="1318" ht="15" customHeight="1" x14ac:dyDescent="0.25"/>
    <row r="1319" ht="15" customHeight="1" x14ac:dyDescent="0.25"/>
    <row r="1320" ht="15" customHeight="1" x14ac:dyDescent="0.25"/>
    <row r="1321" ht="15" customHeight="1" x14ac:dyDescent="0.25"/>
    <row r="1322" ht="15" customHeight="1" x14ac:dyDescent="0.25"/>
    <row r="1323" ht="15" customHeight="1" x14ac:dyDescent="0.25"/>
    <row r="1324" ht="15" customHeight="1" x14ac:dyDescent="0.25"/>
    <row r="1325" ht="15" customHeight="1" x14ac:dyDescent="0.25"/>
    <row r="1326" ht="15" customHeight="1" x14ac:dyDescent="0.25"/>
    <row r="1327" ht="15" customHeight="1" x14ac:dyDescent="0.25"/>
    <row r="1328" ht="15" customHeight="1" x14ac:dyDescent="0.25"/>
    <row r="1329" ht="15" customHeight="1" x14ac:dyDescent="0.25"/>
    <row r="1330" ht="15" customHeight="1" x14ac:dyDescent="0.25"/>
    <row r="1331" ht="15" customHeight="1" x14ac:dyDescent="0.25"/>
    <row r="1332" ht="15" customHeight="1" x14ac:dyDescent="0.25"/>
    <row r="1333" ht="15" customHeight="1" x14ac:dyDescent="0.25"/>
    <row r="1334" ht="15" customHeight="1" x14ac:dyDescent="0.25"/>
    <row r="1335" ht="15" customHeight="1" x14ac:dyDescent="0.25"/>
    <row r="1336" ht="15" customHeight="1" x14ac:dyDescent="0.25"/>
    <row r="1337" ht="15" customHeight="1" x14ac:dyDescent="0.25"/>
    <row r="1338" ht="15" customHeight="1" x14ac:dyDescent="0.25"/>
    <row r="1339" ht="15" customHeight="1" x14ac:dyDescent="0.25"/>
    <row r="1340" ht="15" customHeight="1" x14ac:dyDescent="0.25"/>
    <row r="1341" ht="15" customHeight="1" x14ac:dyDescent="0.25"/>
    <row r="1342" ht="15" customHeight="1" x14ac:dyDescent="0.25"/>
    <row r="1343" ht="15" customHeight="1" x14ac:dyDescent="0.25"/>
    <row r="1344" ht="15" customHeight="1" x14ac:dyDescent="0.25"/>
    <row r="1345" ht="15" customHeight="1" x14ac:dyDescent="0.25"/>
    <row r="1346" ht="15" customHeight="1" x14ac:dyDescent="0.25"/>
    <row r="1347" ht="15" customHeight="1" x14ac:dyDescent="0.25"/>
    <row r="1348" ht="15" customHeight="1" x14ac:dyDescent="0.25"/>
    <row r="1349" ht="15" customHeight="1" x14ac:dyDescent="0.25"/>
    <row r="1350" ht="15" customHeight="1" x14ac:dyDescent="0.25"/>
    <row r="1351" ht="15" customHeight="1" x14ac:dyDescent="0.25"/>
    <row r="1352" ht="15" customHeight="1" x14ac:dyDescent="0.25"/>
    <row r="1353" ht="15" customHeight="1" x14ac:dyDescent="0.25"/>
    <row r="1354" ht="15" customHeight="1" x14ac:dyDescent="0.25"/>
    <row r="1355" ht="15" customHeight="1" x14ac:dyDescent="0.25"/>
    <row r="1356" ht="15" customHeight="1" x14ac:dyDescent="0.25"/>
    <row r="1357" ht="15" customHeight="1" x14ac:dyDescent="0.25"/>
    <row r="1358" ht="15" customHeight="1" x14ac:dyDescent="0.25"/>
    <row r="1359" ht="15" customHeight="1" x14ac:dyDescent="0.25"/>
    <row r="1360" ht="15" customHeight="1" x14ac:dyDescent="0.25"/>
    <row r="1361" ht="15" customHeight="1" x14ac:dyDescent="0.25"/>
    <row r="1362" ht="15" customHeight="1" x14ac:dyDescent="0.25"/>
    <row r="1363" ht="15" customHeight="1" x14ac:dyDescent="0.25"/>
    <row r="1364" ht="15" customHeight="1" x14ac:dyDescent="0.25"/>
    <row r="1365" ht="15" customHeight="1" x14ac:dyDescent="0.25"/>
    <row r="1366" ht="15" customHeight="1" x14ac:dyDescent="0.25"/>
    <row r="1367" ht="15" customHeight="1" x14ac:dyDescent="0.25"/>
    <row r="1368" ht="15" customHeight="1" x14ac:dyDescent="0.25"/>
    <row r="1369" ht="15" customHeight="1" x14ac:dyDescent="0.25"/>
    <row r="1370" ht="15" customHeight="1" x14ac:dyDescent="0.25"/>
    <row r="1371" ht="15" customHeight="1" x14ac:dyDescent="0.25"/>
    <row r="1372" ht="15" customHeight="1" x14ac:dyDescent="0.25"/>
    <row r="1373" ht="15" customHeight="1" x14ac:dyDescent="0.25"/>
    <row r="1374" ht="15" customHeight="1" x14ac:dyDescent="0.25"/>
    <row r="1375" ht="15" customHeight="1" x14ac:dyDescent="0.25"/>
    <row r="1376" ht="15" customHeight="1" x14ac:dyDescent="0.25"/>
    <row r="1377" ht="15" customHeight="1" x14ac:dyDescent="0.25"/>
    <row r="1378" ht="15" customHeight="1" x14ac:dyDescent="0.25"/>
    <row r="1379" ht="15" customHeight="1" x14ac:dyDescent="0.25"/>
    <row r="1380" ht="15" customHeight="1" x14ac:dyDescent="0.25"/>
    <row r="1381" ht="15" customHeight="1" x14ac:dyDescent="0.25"/>
    <row r="1382" ht="15" customHeight="1" x14ac:dyDescent="0.25"/>
    <row r="1383" ht="15" customHeight="1" x14ac:dyDescent="0.25"/>
    <row r="1384" ht="15" customHeight="1" x14ac:dyDescent="0.25"/>
    <row r="1385" ht="15" customHeight="1" x14ac:dyDescent="0.25"/>
    <row r="1386" ht="15" customHeight="1" x14ac:dyDescent="0.25"/>
    <row r="1387" ht="15" customHeight="1" x14ac:dyDescent="0.25"/>
    <row r="1388" ht="15" customHeight="1" x14ac:dyDescent="0.25"/>
    <row r="1389" ht="15" customHeight="1" x14ac:dyDescent="0.25"/>
    <row r="1390" ht="15" customHeight="1" x14ac:dyDescent="0.25"/>
    <row r="1391" ht="15" customHeight="1" x14ac:dyDescent="0.25"/>
    <row r="1392" ht="15" customHeight="1" x14ac:dyDescent="0.25"/>
    <row r="1393" ht="15" customHeight="1" x14ac:dyDescent="0.25"/>
    <row r="1394" ht="15" customHeight="1" x14ac:dyDescent="0.25"/>
    <row r="1395" ht="15" customHeight="1" x14ac:dyDescent="0.25"/>
    <row r="1396" ht="15" customHeight="1" x14ac:dyDescent="0.25"/>
    <row r="1397" ht="15" customHeight="1" x14ac:dyDescent="0.25"/>
    <row r="1398" ht="15" customHeight="1" x14ac:dyDescent="0.25"/>
    <row r="1399" ht="15" customHeight="1" x14ac:dyDescent="0.25"/>
    <row r="1400" ht="15" customHeight="1" x14ac:dyDescent="0.25"/>
    <row r="1401" ht="15" customHeight="1" x14ac:dyDescent="0.25"/>
    <row r="1402" ht="15" customHeight="1" x14ac:dyDescent="0.25"/>
    <row r="1403" ht="15" customHeight="1" x14ac:dyDescent="0.25"/>
    <row r="1404" ht="15" customHeight="1" x14ac:dyDescent="0.25"/>
    <row r="1405" ht="15" customHeight="1" x14ac:dyDescent="0.25"/>
    <row r="1406" ht="15" customHeight="1" x14ac:dyDescent="0.25"/>
    <row r="1407" ht="15" customHeight="1" x14ac:dyDescent="0.25"/>
    <row r="1408" ht="15" customHeight="1" x14ac:dyDescent="0.25"/>
    <row r="1409" ht="15" customHeight="1" x14ac:dyDescent="0.25"/>
    <row r="1410" ht="15" customHeight="1" x14ac:dyDescent="0.25"/>
    <row r="1411" ht="15" customHeight="1" x14ac:dyDescent="0.25"/>
    <row r="1412" ht="15" customHeight="1" x14ac:dyDescent="0.25"/>
    <row r="1413" ht="15" customHeight="1" x14ac:dyDescent="0.25"/>
    <row r="1414" ht="15" customHeight="1" x14ac:dyDescent="0.25"/>
    <row r="1415" ht="15" customHeight="1" x14ac:dyDescent="0.25"/>
    <row r="1416" ht="15" customHeight="1" x14ac:dyDescent="0.25"/>
    <row r="1417" ht="15" customHeight="1" x14ac:dyDescent="0.25"/>
    <row r="1418" ht="15" customHeight="1" x14ac:dyDescent="0.25"/>
    <row r="1419" ht="15" customHeight="1" x14ac:dyDescent="0.25"/>
    <row r="1420" ht="15" customHeight="1" x14ac:dyDescent="0.25"/>
    <row r="1421" ht="15" customHeight="1" x14ac:dyDescent="0.25"/>
    <row r="1422" ht="15" customHeight="1" x14ac:dyDescent="0.25"/>
    <row r="1423" ht="15" customHeight="1" x14ac:dyDescent="0.25"/>
    <row r="1424" ht="15" customHeight="1" x14ac:dyDescent="0.25"/>
    <row r="1425" ht="15" customHeight="1" x14ac:dyDescent="0.25"/>
    <row r="1426" ht="15" customHeight="1" x14ac:dyDescent="0.25"/>
    <row r="1427" ht="15" customHeight="1" x14ac:dyDescent="0.25"/>
    <row r="1428" ht="15" customHeight="1" x14ac:dyDescent="0.25"/>
    <row r="1429" ht="15" customHeight="1" x14ac:dyDescent="0.25"/>
    <row r="1430" ht="15" customHeight="1" x14ac:dyDescent="0.25"/>
    <row r="1431" ht="15" customHeight="1" x14ac:dyDescent="0.25"/>
    <row r="1432" ht="15" customHeight="1" x14ac:dyDescent="0.25"/>
    <row r="1433" ht="15" customHeight="1" x14ac:dyDescent="0.25"/>
    <row r="1434" ht="15" customHeight="1" x14ac:dyDescent="0.25"/>
    <row r="1435" ht="15" customHeight="1" x14ac:dyDescent="0.25"/>
    <row r="1436" ht="15" customHeight="1" x14ac:dyDescent="0.25"/>
    <row r="1437" ht="15" customHeight="1" x14ac:dyDescent="0.25"/>
    <row r="1438" ht="15" customHeight="1" x14ac:dyDescent="0.25"/>
    <row r="1439" ht="15" customHeight="1" x14ac:dyDescent="0.25"/>
    <row r="1440" ht="15" customHeight="1" x14ac:dyDescent="0.25"/>
    <row r="1441" ht="15" customHeight="1" x14ac:dyDescent="0.25"/>
    <row r="1442" ht="15" customHeight="1" x14ac:dyDescent="0.25"/>
    <row r="1443" ht="15" customHeight="1" x14ac:dyDescent="0.25"/>
    <row r="1444" ht="15" customHeight="1" x14ac:dyDescent="0.25"/>
    <row r="1445" ht="15" customHeight="1" x14ac:dyDescent="0.25"/>
    <row r="1446" ht="15" customHeight="1" x14ac:dyDescent="0.25"/>
    <row r="1447" ht="15" customHeight="1" x14ac:dyDescent="0.25"/>
    <row r="1448" ht="15" customHeight="1" x14ac:dyDescent="0.25"/>
    <row r="1449" ht="15" customHeight="1" x14ac:dyDescent="0.25"/>
    <row r="1450" ht="15" customHeight="1" x14ac:dyDescent="0.25"/>
    <row r="1451" ht="15" customHeight="1" x14ac:dyDescent="0.25"/>
    <row r="1452" ht="15" customHeight="1" x14ac:dyDescent="0.25"/>
    <row r="1453" ht="15" customHeight="1" x14ac:dyDescent="0.25"/>
    <row r="1454" ht="15" customHeight="1" x14ac:dyDescent="0.25"/>
    <row r="1455" ht="15" customHeight="1" x14ac:dyDescent="0.25"/>
    <row r="1456" ht="15" customHeight="1" x14ac:dyDescent="0.25"/>
    <row r="1457" ht="15" customHeight="1" x14ac:dyDescent="0.25"/>
    <row r="1458" ht="15" customHeight="1" x14ac:dyDescent="0.25"/>
    <row r="1459" ht="15" customHeight="1" x14ac:dyDescent="0.25"/>
    <row r="1460" ht="15" customHeight="1" x14ac:dyDescent="0.25"/>
    <row r="1461" ht="15" customHeight="1" x14ac:dyDescent="0.25"/>
    <row r="1462" ht="15" customHeight="1" x14ac:dyDescent="0.25"/>
    <row r="1463" ht="15" customHeight="1" x14ac:dyDescent="0.25"/>
    <row r="1464" ht="15" customHeight="1" x14ac:dyDescent="0.25"/>
    <row r="1465" ht="15" customHeight="1" x14ac:dyDescent="0.25"/>
    <row r="1466" ht="15" customHeight="1" x14ac:dyDescent="0.25"/>
    <row r="1467" ht="15" customHeight="1" x14ac:dyDescent="0.25"/>
    <row r="1468" ht="15" customHeight="1" x14ac:dyDescent="0.25"/>
    <row r="1469" ht="15" customHeight="1" x14ac:dyDescent="0.25"/>
    <row r="1470" ht="15" customHeight="1" x14ac:dyDescent="0.25"/>
    <row r="1471" ht="15" customHeight="1" x14ac:dyDescent="0.25"/>
    <row r="1472" ht="15" customHeight="1" x14ac:dyDescent="0.25"/>
    <row r="1473" ht="15" customHeight="1" x14ac:dyDescent="0.25"/>
    <row r="1474" ht="15" customHeight="1" x14ac:dyDescent="0.25"/>
    <row r="1475" ht="15" customHeight="1" x14ac:dyDescent="0.25"/>
    <row r="1476" ht="15" customHeight="1" x14ac:dyDescent="0.25"/>
    <row r="1477" ht="15" customHeight="1" x14ac:dyDescent="0.25"/>
    <row r="1478" ht="15" customHeight="1" x14ac:dyDescent="0.25"/>
    <row r="1479" ht="15" customHeight="1" x14ac:dyDescent="0.25"/>
    <row r="1480" ht="15" customHeight="1" x14ac:dyDescent="0.25"/>
    <row r="1481" ht="15" customHeight="1" x14ac:dyDescent="0.25"/>
    <row r="1482" ht="15" customHeight="1" x14ac:dyDescent="0.25"/>
    <row r="1483" ht="15" customHeight="1" x14ac:dyDescent="0.25"/>
    <row r="1484" ht="15" customHeight="1" x14ac:dyDescent="0.25"/>
    <row r="1485" ht="15" customHeight="1" x14ac:dyDescent="0.25"/>
    <row r="1486" ht="15" customHeight="1" x14ac:dyDescent="0.25"/>
    <row r="1487" ht="15" customHeight="1" x14ac:dyDescent="0.25"/>
    <row r="1488" ht="15" customHeight="1" x14ac:dyDescent="0.25"/>
    <row r="1489" ht="15" customHeight="1" x14ac:dyDescent="0.25"/>
    <row r="1490" ht="15" customHeight="1" x14ac:dyDescent="0.25"/>
    <row r="1491" ht="15" customHeight="1" x14ac:dyDescent="0.25"/>
    <row r="1492" ht="15" customHeight="1" x14ac:dyDescent="0.25"/>
    <row r="1493" ht="15" customHeight="1" x14ac:dyDescent="0.25"/>
    <row r="1494" ht="15" customHeight="1" x14ac:dyDescent="0.25"/>
    <row r="1495" ht="15" customHeight="1" x14ac:dyDescent="0.25"/>
    <row r="1496" ht="15" customHeight="1" x14ac:dyDescent="0.25"/>
    <row r="1497" ht="15" customHeight="1" x14ac:dyDescent="0.25"/>
    <row r="1498" ht="15" customHeight="1" x14ac:dyDescent="0.25"/>
    <row r="1499" ht="15" customHeight="1" x14ac:dyDescent="0.25"/>
    <row r="1500" ht="15" customHeight="1" x14ac:dyDescent="0.25"/>
    <row r="1501" ht="15" customHeight="1" x14ac:dyDescent="0.25"/>
    <row r="1502" ht="15" customHeight="1" x14ac:dyDescent="0.25"/>
    <row r="1503" ht="15" customHeight="1" x14ac:dyDescent="0.25"/>
    <row r="1504" ht="15" customHeight="1" x14ac:dyDescent="0.25"/>
    <row r="1505" ht="15" customHeight="1" x14ac:dyDescent="0.25"/>
    <row r="1506" ht="15" customHeight="1" x14ac:dyDescent="0.25"/>
    <row r="1507" ht="15" customHeight="1" x14ac:dyDescent="0.25"/>
    <row r="1508" ht="15" customHeight="1" x14ac:dyDescent="0.25"/>
    <row r="1509" ht="15" customHeight="1" x14ac:dyDescent="0.25"/>
    <row r="1510" ht="15" customHeight="1" x14ac:dyDescent="0.25"/>
    <row r="1511" ht="15" customHeight="1" x14ac:dyDescent="0.25"/>
    <row r="1512" ht="15" customHeight="1" x14ac:dyDescent="0.25"/>
    <row r="1513" ht="15" customHeight="1" x14ac:dyDescent="0.25"/>
    <row r="1514" ht="15" customHeight="1" x14ac:dyDescent="0.25"/>
    <row r="1515" ht="15" customHeight="1" x14ac:dyDescent="0.25"/>
    <row r="1516" ht="15" customHeight="1" x14ac:dyDescent="0.25"/>
    <row r="1517" ht="15" customHeight="1" x14ac:dyDescent="0.25"/>
    <row r="1518" ht="15" customHeight="1" x14ac:dyDescent="0.25"/>
    <row r="1519" ht="15" customHeight="1" x14ac:dyDescent="0.25"/>
    <row r="1520" ht="15" customHeight="1" x14ac:dyDescent="0.25"/>
    <row r="1521" ht="15" customHeight="1" x14ac:dyDescent="0.25"/>
    <row r="1522" ht="15" customHeight="1" x14ac:dyDescent="0.25"/>
    <row r="1523" ht="15" customHeight="1" x14ac:dyDescent="0.25"/>
    <row r="1524" ht="15" customHeight="1" x14ac:dyDescent="0.25"/>
    <row r="1525" ht="15" customHeight="1" x14ac:dyDescent="0.25"/>
    <row r="1526" ht="15" customHeight="1" x14ac:dyDescent="0.25"/>
    <row r="1527" ht="15" customHeight="1" x14ac:dyDescent="0.25"/>
    <row r="1528" ht="15" customHeight="1" x14ac:dyDescent="0.25"/>
    <row r="1529" ht="15" customHeight="1" x14ac:dyDescent="0.25"/>
    <row r="1530" ht="15" customHeight="1" x14ac:dyDescent="0.25"/>
    <row r="1531" ht="15" customHeight="1" x14ac:dyDescent="0.25"/>
    <row r="1532" ht="15" customHeight="1" x14ac:dyDescent="0.25"/>
    <row r="1533" ht="15" customHeight="1" x14ac:dyDescent="0.25"/>
    <row r="1534" ht="15" customHeight="1" x14ac:dyDescent="0.25"/>
    <row r="1535" ht="15" customHeight="1" x14ac:dyDescent="0.25"/>
    <row r="1536" ht="15" customHeight="1" x14ac:dyDescent="0.25"/>
    <row r="1537" ht="15" customHeight="1" x14ac:dyDescent="0.25"/>
    <row r="1538" ht="15" customHeight="1" x14ac:dyDescent="0.25"/>
    <row r="1539" ht="15" customHeight="1" x14ac:dyDescent="0.25"/>
    <row r="1540" ht="15" customHeight="1" x14ac:dyDescent="0.25"/>
    <row r="1541" ht="15" customHeight="1" x14ac:dyDescent="0.25"/>
    <row r="1542" ht="15" customHeight="1" x14ac:dyDescent="0.25"/>
    <row r="1543" ht="15" customHeight="1" x14ac:dyDescent="0.25"/>
    <row r="1544" ht="15" customHeight="1" x14ac:dyDescent="0.25"/>
    <row r="1545" ht="15" customHeight="1" x14ac:dyDescent="0.25"/>
    <row r="1546" ht="15" customHeight="1" x14ac:dyDescent="0.25"/>
    <row r="1547" ht="15" customHeight="1" x14ac:dyDescent="0.25"/>
    <row r="1548" ht="15" customHeight="1" x14ac:dyDescent="0.25"/>
    <row r="1549" ht="15" customHeight="1" x14ac:dyDescent="0.25"/>
    <row r="1550" ht="15" customHeight="1" x14ac:dyDescent="0.25"/>
    <row r="1551" ht="15" customHeight="1" x14ac:dyDescent="0.25"/>
    <row r="1552" ht="15" customHeight="1" x14ac:dyDescent="0.25"/>
    <row r="1553" ht="15" customHeight="1" x14ac:dyDescent="0.25"/>
    <row r="1554" ht="15" customHeight="1" x14ac:dyDescent="0.25"/>
    <row r="1555" ht="15" customHeight="1" x14ac:dyDescent="0.25"/>
    <row r="1556" ht="15" customHeight="1" x14ac:dyDescent="0.25"/>
    <row r="1557" ht="15" customHeight="1" x14ac:dyDescent="0.25"/>
    <row r="1558" ht="15" customHeight="1" x14ac:dyDescent="0.25"/>
    <row r="1559" ht="15" customHeight="1" x14ac:dyDescent="0.25"/>
    <row r="1560" ht="15" customHeight="1" x14ac:dyDescent="0.25"/>
    <row r="1561" ht="15" customHeight="1" x14ac:dyDescent="0.25"/>
    <row r="1562" ht="15" customHeight="1" x14ac:dyDescent="0.25"/>
    <row r="1563" ht="15" customHeight="1" x14ac:dyDescent="0.25"/>
    <row r="1564" ht="15" customHeight="1" x14ac:dyDescent="0.25"/>
    <row r="1565" ht="15" customHeight="1" x14ac:dyDescent="0.25"/>
    <row r="1566" ht="15" customHeight="1" x14ac:dyDescent="0.25"/>
    <row r="1567" ht="15" customHeight="1" x14ac:dyDescent="0.25"/>
    <row r="1568" ht="15" customHeight="1" x14ac:dyDescent="0.25"/>
    <row r="1569" ht="15" customHeight="1" x14ac:dyDescent="0.25"/>
    <row r="1570" ht="15" customHeight="1" x14ac:dyDescent="0.25"/>
    <row r="1571" ht="15" customHeight="1" x14ac:dyDescent="0.25"/>
    <row r="1572" ht="15" customHeight="1" x14ac:dyDescent="0.25"/>
    <row r="1573" ht="15" customHeight="1" x14ac:dyDescent="0.25"/>
    <row r="1574" ht="15" customHeight="1" x14ac:dyDescent="0.25"/>
    <row r="1575" ht="15" customHeight="1" x14ac:dyDescent="0.25"/>
    <row r="1576" ht="15" customHeight="1" x14ac:dyDescent="0.25"/>
    <row r="1577" ht="15" customHeight="1" x14ac:dyDescent="0.25"/>
    <row r="1578" ht="15" customHeight="1" x14ac:dyDescent="0.25"/>
    <row r="1579" ht="15" customHeight="1" x14ac:dyDescent="0.25"/>
    <row r="1580" ht="15" customHeight="1" x14ac:dyDescent="0.25"/>
    <row r="1581" ht="15" customHeight="1" x14ac:dyDescent="0.25"/>
    <row r="1582" ht="15" customHeight="1" x14ac:dyDescent="0.25"/>
    <row r="1583" ht="15" customHeight="1" x14ac:dyDescent="0.25"/>
    <row r="1584" ht="15" customHeight="1" x14ac:dyDescent="0.25"/>
    <row r="1585" ht="15" customHeight="1" x14ac:dyDescent="0.25"/>
    <row r="1586" ht="15" customHeight="1" x14ac:dyDescent="0.25"/>
    <row r="1587" ht="15" customHeight="1" x14ac:dyDescent="0.25"/>
    <row r="1588" ht="15" customHeight="1" x14ac:dyDescent="0.25"/>
    <row r="1589" ht="15" customHeight="1" x14ac:dyDescent="0.25"/>
    <row r="1590" ht="15" customHeight="1" x14ac:dyDescent="0.25"/>
    <row r="1591" ht="15" customHeight="1" x14ac:dyDescent="0.25"/>
    <row r="1592" ht="15" customHeight="1" x14ac:dyDescent="0.25"/>
    <row r="1593" ht="15" customHeight="1" x14ac:dyDescent="0.25"/>
    <row r="1594" ht="15" customHeight="1" x14ac:dyDescent="0.25"/>
    <row r="1595" ht="15" customHeight="1" x14ac:dyDescent="0.25"/>
    <row r="1596" ht="15" customHeight="1" x14ac:dyDescent="0.25"/>
    <row r="1597" ht="15" customHeight="1" x14ac:dyDescent="0.25"/>
    <row r="1598" ht="15" customHeight="1" x14ac:dyDescent="0.25"/>
    <row r="1599" ht="15" customHeight="1" x14ac:dyDescent="0.25"/>
    <row r="1600" ht="15" customHeight="1" x14ac:dyDescent="0.25"/>
    <row r="1601" ht="15" customHeight="1" x14ac:dyDescent="0.25"/>
    <row r="1602" ht="15" customHeight="1" x14ac:dyDescent="0.25"/>
    <row r="1603" ht="15" customHeight="1" x14ac:dyDescent="0.25"/>
    <row r="1604" ht="15" customHeight="1" x14ac:dyDescent="0.25"/>
    <row r="1605" ht="15" customHeight="1" x14ac:dyDescent="0.25"/>
    <row r="1606" ht="15" customHeight="1" x14ac:dyDescent="0.25"/>
    <row r="1607" ht="15" customHeight="1" x14ac:dyDescent="0.25"/>
    <row r="1608" ht="15" customHeight="1" x14ac:dyDescent="0.25"/>
    <row r="1609" ht="15" customHeight="1" x14ac:dyDescent="0.25"/>
    <row r="1610" ht="15" customHeight="1" x14ac:dyDescent="0.25"/>
    <row r="1611" ht="15" customHeight="1" x14ac:dyDescent="0.25"/>
    <row r="1612" ht="15" customHeight="1" x14ac:dyDescent="0.25"/>
    <row r="1613" ht="15" customHeight="1" x14ac:dyDescent="0.25"/>
    <row r="1614" ht="15" customHeight="1" x14ac:dyDescent="0.25"/>
    <row r="1615" ht="15" customHeight="1" x14ac:dyDescent="0.25"/>
    <row r="1616" ht="15" customHeight="1" x14ac:dyDescent="0.25"/>
    <row r="1617" ht="15" customHeight="1" x14ac:dyDescent="0.25"/>
    <row r="1618" ht="15" customHeight="1" x14ac:dyDescent="0.25"/>
    <row r="1619" ht="15" customHeight="1" x14ac:dyDescent="0.25"/>
    <row r="1620" ht="15" customHeight="1" x14ac:dyDescent="0.25"/>
    <row r="1621" ht="15" customHeight="1" x14ac:dyDescent="0.25"/>
    <row r="1622" ht="15" customHeight="1" x14ac:dyDescent="0.25"/>
    <row r="1623" ht="15" customHeight="1" x14ac:dyDescent="0.25"/>
    <row r="1624" ht="15" customHeight="1" x14ac:dyDescent="0.25"/>
    <row r="1625" ht="15" customHeight="1" x14ac:dyDescent="0.25"/>
    <row r="1626" ht="15" customHeight="1" x14ac:dyDescent="0.25"/>
    <row r="1627" ht="15" customHeight="1" x14ac:dyDescent="0.25"/>
    <row r="1628" ht="15" customHeight="1" x14ac:dyDescent="0.25"/>
    <row r="1629" ht="15" customHeight="1" x14ac:dyDescent="0.25"/>
    <row r="1630" ht="15" customHeight="1" x14ac:dyDescent="0.25"/>
    <row r="1631" ht="15" customHeight="1" x14ac:dyDescent="0.25"/>
    <row r="1632" ht="15" customHeight="1" x14ac:dyDescent="0.25"/>
    <row r="1633" ht="15" customHeight="1" x14ac:dyDescent="0.25"/>
    <row r="1634" ht="15" customHeight="1" x14ac:dyDescent="0.25"/>
    <row r="1635" ht="15" customHeight="1" x14ac:dyDescent="0.25"/>
    <row r="1636" ht="15" customHeight="1" x14ac:dyDescent="0.25"/>
    <row r="1637" ht="15" customHeight="1" x14ac:dyDescent="0.25"/>
    <row r="1638" ht="15" customHeight="1" x14ac:dyDescent="0.25"/>
    <row r="1639" ht="15" customHeight="1" x14ac:dyDescent="0.25"/>
    <row r="1640" ht="15" customHeight="1" x14ac:dyDescent="0.25"/>
    <row r="1641" ht="15" customHeight="1" x14ac:dyDescent="0.25"/>
    <row r="1642" ht="15" customHeight="1" x14ac:dyDescent="0.25"/>
    <row r="1643" ht="15" customHeight="1" x14ac:dyDescent="0.25"/>
    <row r="1644" ht="15" customHeight="1" x14ac:dyDescent="0.25"/>
    <row r="1645" ht="15" customHeight="1" x14ac:dyDescent="0.25"/>
    <row r="1646" ht="15" customHeight="1" x14ac:dyDescent="0.25"/>
    <row r="1647" ht="15" customHeight="1" x14ac:dyDescent="0.25"/>
    <row r="1648" ht="15" customHeight="1" x14ac:dyDescent="0.25"/>
    <row r="1649" ht="15" customHeight="1" x14ac:dyDescent="0.25"/>
    <row r="1650" ht="15" customHeight="1" x14ac:dyDescent="0.25"/>
    <row r="1651" ht="15" customHeight="1" x14ac:dyDescent="0.25"/>
    <row r="1652" ht="15" customHeight="1" x14ac:dyDescent="0.25"/>
    <row r="1653" ht="15" customHeight="1" x14ac:dyDescent="0.25"/>
    <row r="1654" ht="15" customHeight="1" x14ac:dyDescent="0.25"/>
    <row r="1655" ht="15" customHeight="1" x14ac:dyDescent="0.25"/>
    <row r="1656" ht="15" customHeight="1" x14ac:dyDescent="0.25"/>
    <row r="1657" ht="15" customHeight="1" x14ac:dyDescent="0.25"/>
    <row r="1658" ht="15" customHeight="1" x14ac:dyDescent="0.25"/>
    <row r="1659" ht="15" customHeight="1" x14ac:dyDescent="0.25"/>
    <row r="1660" ht="15" customHeight="1" x14ac:dyDescent="0.25"/>
    <row r="1661" ht="15" customHeight="1" x14ac:dyDescent="0.25"/>
    <row r="1662" ht="15" customHeight="1" x14ac:dyDescent="0.25"/>
    <row r="1663" ht="15" customHeight="1" x14ac:dyDescent="0.25"/>
    <row r="1664" ht="15" customHeight="1" x14ac:dyDescent="0.25"/>
    <row r="1665" ht="15" customHeight="1" x14ac:dyDescent="0.25"/>
    <row r="1666" ht="15" customHeight="1" x14ac:dyDescent="0.25"/>
    <row r="1667" ht="15" customHeight="1" x14ac:dyDescent="0.25"/>
    <row r="1668" ht="15" customHeight="1" x14ac:dyDescent="0.25"/>
    <row r="1669" ht="15" customHeight="1" x14ac:dyDescent="0.25"/>
    <row r="1670" ht="15" customHeight="1" x14ac:dyDescent="0.25"/>
    <row r="1671" ht="15" customHeight="1" x14ac:dyDescent="0.25"/>
    <row r="1672" ht="15" customHeight="1" x14ac:dyDescent="0.25"/>
    <row r="1673" ht="15" customHeight="1" x14ac:dyDescent="0.25"/>
    <row r="1674" ht="15" customHeight="1" x14ac:dyDescent="0.25"/>
    <row r="1675" ht="15" customHeight="1" x14ac:dyDescent="0.25"/>
    <row r="1676" ht="15" customHeight="1" x14ac:dyDescent="0.25"/>
    <row r="1677" ht="15" customHeight="1" x14ac:dyDescent="0.25"/>
    <row r="1678" ht="15" customHeight="1" x14ac:dyDescent="0.25"/>
    <row r="1679" ht="15" customHeight="1" x14ac:dyDescent="0.25"/>
    <row r="1680" ht="15" customHeight="1" x14ac:dyDescent="0.25"/>
    <row r="1681" ht="15" customHeight="1" x14ac:dyDescent="0.25"/>
    <row r="1682" ht="15" customHeight="1" x14ac:dyDescent="0.25"/>
    <row r="1683" ht="15" customHeight="1" x14ac:dyDescent="0.25"/>
    <row r="1684" ht="15" customHeight="1" x14ac:dyDescent="0.25"/>
    <row r="1685" ht="15" customHeight="1" x14ac:dyDescent="0.25"/>
    <row r="1686" ht="15" customHeight="1" x14ac:dyDescent="0.25"/>
    <row r="1687" ht="15" customHeight="1" x14ac:dyDescent="0.25"/>
    <row r="1688" ht="15" customHeight="1" x14ac:dyDescent="0.25"/>
    <row r="1689" ht="15" customHeight="1" x14ac:dyDescent="0.25"/>
    <row r="1690" ht="15" customHeight="1" x14ac:dyDescent="0.25"/>
    <row r="1691" ht="15" customHeight="1" x14ac:dyDescent="0.25"/>
    <row r="1692" ht="15" customHeight="1" x14ac:dyDescent="0.25"/>
    <row r="1693" ht="15" customHeight="1" x14ac:dyDescent="0.25"/>
    <row r="1694" ht="15" customHeight="1" x14ac:dyDescent="0.25"/>
    <row r="1695" ht="15" customHeight="1" x14ac:dyDescent="0.25"/>
    <row r="1696" ht="15" customHeight="1" x14ac:dyDescent="0.25"/>
    <row r="1697" ht="15" customHeight="1" x14ac:dyDescent="0.25"/>
    <row r="1698" ht="15" customHeight="1" x14ac:dyDescent="0.25"/>
    <row r="1699" ht="15" customHeight="1" x14ac:dyDescent="0.25"/>
    <row r="1700" ht="15" customHeight="1" x14ac:dyDescent="0.25"/>
    <row r="1701" ht="15" customHeight="1" x14ac:dyDescent="0.25"/>
    <row r="1702" ht="15" customHeight="1" x14ac:dyDescent="0.25"/>
    <row r="1703" ht="15" customHeight="1" x14ac:dyDescent="0.25"/>
    <row r="1704" ht="15" customHeight="1" x14ac:dyDescent="0.25"/>
    <row r="1705" ht="15" customHeight="1" x14ac:dyDescent="0.25"/>
    <row r="1706" ht="15" customHeight="1" x14ac:dyDescent="0.25"/>
    <row r="1707" ht="15" customHeight="1" x14ac:dyDescent="0.25"/>
    <row r="1708" ht="15" customHeight="1" x14ac:dyDescent="0.25"/>
    <row r="1709" ht="15" customHeight="1" x14ac:dyDescent="0.25"/>
    <row r="1710" ht="15" customHeight="1" x14ac:dyDescent="0.25"/>
    <row r="1711" ht="15" customHeight="1" x14ac:dyDescent="0.25"/>
    <row r="1712" ht="15" customHeight="1" x14ac:dyDescent="0.25"/>
    <row r="1713" ht="15" customHeight="1" x14ac:dyDescent="0.25"/>
    <row r="1714" ht="15" customHeight="1" x14ac:dyDescent="0.25"/>
    <row r="1715" ht="15" customHeight="1" x14ac:dyDescent="0.25"/>
    <row r="1716" ht="15" customHeight="1" x14ac:dyDescent="0.25"/>
    <row r="1717" ht="15" customHeight="1" x14ac:dyDescent="0.25"/>
    <row r="1718" ht="15" customHeight="1" x14ac:dyDescent="0.25"/>
    <row r="1719" ht="15" customHeight="1" x14ac:dyDescent="0.25"/>
    <row r="1720" ht="15" customHeight="1" x14ac:dyDescent="0.25"/>
    <row r="1721" ht="15" customHeight="1" x14ac:dyDescent="0.25"/>
    <row r="1722" ht="15" customHeight="1" x14ac:dyDescent="0.25"/>
    <row r="1723" ht="15" customHeight="1" x14ac:dyDescent="0.25"/>
    <row r="1724" ht="15" customHeight="1" x14ac:dyDescent="0.25"/>
    <row r="1725" ht="15" customHeight="1" x14ac:dyDescent="0.25"/>
    <row r="1726" ht="15" customHeight="1" x14ac:dyDescent="0.25"/>
    <row r="1727" ht="15" customHeight="1" x14ac:dyDescent="0.25"/>
    <row r="1728" ht="15" customHeight="1" x14ac:dyDescent="0.25"/>
    <row r="1729" ht="15" customHeight="1" x14ac:dyDescent="0.25"/>
    <row r="1730" ht="15" customHeight="1" x14ac:dyDescent="0.25"/>
    <row r="1731" ht="15" customHeight="1" x14ac:dyDescent="0.25"/>
    <row r="1732" ht="15" customHeight="1" x14ac:dyDescent="0.25"/>
    <row r="1733" ht="15" customHeight="1" x14ac:dyDescent="0.25"/>
    <row r="1734" ht="15" customHeight="1" x14ac:dyDescent="0.25"/>
    <row r="1735" ht="15" customHeight="1" x14ac:dyDescent="0.25"/>
    <row r="1736" ht="15" customHeight="1" x14ac:dyDescent="0.25"/>
    <row r="1737" ht="15" customHeight="1" x14ac:dyDescent="0.25"/>
    <row r="1738" ht="15" customHeight="1" x14ac:dyDescent="0.25"/>
    <row r="1739" ht="15" customHeight="1" x14ac:dyDescent="0.25"/>
    <row r="1740" ht="15" customHeight="1" x14ac:dyDescent="0.25"/>
    <row r="1741" ht="15" customHeight="1" x14ac:dyDescent="0.25"/>
    <row r="1742" ht="15" customHeight="1" x14ac:dyDescent="0.25"/>
    <row r="1743" ht="15" customHeight="1" x14ac:dyDescent="0.25"/>
    <row r="1744" ht="15" customHeight="1" x14ac:dyDescent="0.25"/>
    <row r="1745" ht="15" customHeight="1" x14ac:dyDescent="0.25"/>
    <row r="1746" ht="15" customHeight="1" x14ac:dyDescent="0.25"/>
    <row r="1747" ht="15" customHeight="1" x14ac:dyDescent="0.25"/>
    <row r="1748" ht="15" customHeight="1" x14ac:dyDescent="0.25"/>
    <row r="1749" ht="15" customHeight="1" x14ac:dyDescent="0.25"/>
    <row r="1750" ht="15" customHeight="1" x14ac:dyDescent="0.25"/>
    <row r="1751" ht="15" customHeight="1" x14ac:dyDescent="0.25"/>
    <row r="1752" ht="15" customHeight="1" x14ac:dyDescent="0.25"/>
    <row r="1753" ht="15" customHeight="1" x14ac:dyDescent="0.25"/>
    <row r="1754" ht="15" customHeight="1" x14ac:dyDescent="0.25"/>
    <row r="1755" ht="15" customHeight="1" x14ac:dyDescent="0.25"/>
    <row r="1756" ht="15" customHeight="1" x14ac:dyDescent="0.25"/>
    <row r="1757" ht="15" customHeight="1" x14ac:dyDescent="0.25"/>
    <row r="1758" ht="15" customHeight="1" x14ac:dyDescent="0.25"/>
    <row r="1759" ht="15" customHeight="1" x14ac:dyDescent="0.25"/>
    <row r="1760" ht="15" customHeight="1" x14ac:dyDescent="0.25"/>
    <row r="1761" ht="15" customHeight="1" x14ac:dyDescent="0.25"/>
    <row r="1762" ht="15" customHeight="1" x14ac:dyDescent="0.25"/>
    <row r="1763" ht="15" customHeight="1" x14ac:dyDescent="0.25"/>
    <row r="1764" ht="15" customHeight="1" x14ac:dyDescent="0.25"/>
    <row r="1765" ht="15" customHeight="1" x14ac:dyDescent="0.25"/>
    <row r="1766" ht="15" customHeight="1" x14ac:dyDescent="0.25"/>
    <row r="1767" ht="15" customHeight="1" x14ac:dyDescent="0.25"/>
    <row r="1768" ht="15" customHeight="1" x14ac:dyDescent="0.25"/>
    <row r="1769" ht="15" customHeight="1" x14ac:dyDescent="0.25"/>
    <row r="1770" ht="15" customHeight="1" x14ac:dyDescent="0.25"/>
    <row r="1771" ht="15" customHeight="1" x14ac:dyDescent="0.25"/>
    <row r="1772" ht="15" customHeight="1" x14ac:dyDescent="0.25"/>
    <row r="1773" ht="15" customHeight="1" x14ac:dyDescent="0.25"/>
    <row r="1774" ht="15" customHeight="1" x14ac:dyDescent="0.25"/>
    <row r="1775" ht="15" customHeight="1" x14ac:dyDescent="0.25"/>
    <row r="1776" ht="15" customHeight="1" x14ac:dyDescent="0.25"/>
    <row r="1777" ht="15" customHeight="1" x14ac:dyDescent="0.25"/>
    <row r="1778" ht="15" customHeight="1" x14ac:dyDescent="0.25"/>
    <row r="1779" ht="15" customHeight="1" x14ac:dyDescent="0.25"/>
    <row r="1780" ht="15" customHeight="1" x14ac:dyDescent="0.25"/>
    <row r="1781" ht="15" customHeight="1" x14ac:dyDescent="0.25"/>
    <row r="1782" ht="15" customHeight="1" x14ac:dyDescent="0.25"/>
    <row r="1783" ht="15" customHeight="1" x14ac:dyDescent="0.25"/>
    <row r="1784" ht="15" customHeight="1" x14ac:dyDescent="0.25"/>
    <row r="1785" ht="15" customHeight="1" x14ac:dyDescent="0.25"/>
    <row r="1786" ht="15" customHeight="1" x14ac:dyDescent="0.25"/>
    <row r="1787" ht="15" customHeight="1" x14ac:dyDescent="0.25"/>
    <row r="1788" ht="15" customHeight="1" x14ac:dyDescent="0.25"/>
    <row r="1789" ht="15" customHeight="1" x14ac:dyDescent="0.25"/>
    <row r="1790" ht="15" customHeight="1" x14ac:dyDescent="0.25"/>
    <row r="1791" ht="15" customHeight="1" x14ac:dyDescent="0.25"/>
    <row r="1792" ht="15" customHeight="1" x14ac:dyDescent="0.25"/>
    <row r="1793" ht="15" customHeight="1" x14ac:dyDescent="0.25"/>
    <row r="1794" ht="15" customHeight="1" x14ac:dyDescent="0.25"/>
    <row r="1795" ht="15" customHeight="1" x14ac:dyDescent="0.25"/>
    <row r="1796" ht="15" customHeight="1" x14ac:dyDescent="0.25"/>
    <row r="1797" ht="15" customHeight="1" x14ac:dyDescent="0.25"/>
    <row r="1798" ht="15" customHeight="1" x14ac:dyDescent="0.25"/>
    <row r="1799" ht="15" customHeight="1" x14ac:dyDescent="0.25"/>
    <row r="1800" ht="15" customHeight="1" x14ac:dyDescent="0.25"/>
    <row r="1801" ht="15" customHeight="1" x14ac:dyDescent="0.25"/>
    <row r="1802" ht="15" customHeight="1" x14ac:dyDescent="0.25"/>
    <row r="1803" ht="15" customHeight="1" x14ac:dyDescent="0.25"/>
    <row r="1804" ht="15" customHeight="1" x14ac:dyDescent="0.25"/>
    <row r="1805" ht="15" customHeight="1" x14ac:dyDescent="0.25"/>
    <row r="1806" ht="15" customHeight="1" x14ac:dyDescent="0.25"/>
    <row r="1807" ht="15" customHeight="1" x14ac:dyDescent="0.25"/>
    <row r="1808" ht="15" customHeight="1" x14ac:dyDescent="0.25"/>
    <row r="1809" ht="15" customHeight="1" x14ac:dyDescent="0.25"/>
    <row r="1810" ht="15" customHeight="1" x14ac:dyDescent="0.25"/>
    <row r="1811" ht="15" customHeight="1" x14ac:dyDescent="0.25"/>
    <row r="1812" ht="15" customHeight="1" x14ac:dyDescent="0.25"/>
    <row r="1813" ht="15" customHeight="1" x14ac:dyDescent="0.25"/>
    <row r="1814" ht="15" customHeight="1" x14ac:dyDescent="0.25"/>
    <row r="1815" ht="15" customHeight="1" x14ac:dyDescent="0.25"/>
    <row r="1816" ht="15" customHeight="1" x14ac:dyDescent="0.25"/>
    <row r="1817" ht="15" customHeight="1" x14ac:dyDescent="0.25"/>
    <row r="1818" ht="15" customHeight="1" x14ac:dyDescent="0.25"/>
    <row r="1819" ht="15" customHeight="1" x14ac:dyDescent="0.25"/>
    <row r="1820" ht="15" customHeight="1" x14ac:dyDescent="0.25"/>
    <row r="1821" ht="15" customHeight="1" x14ac:dyDescent="0.25"/>
    <row r="1822" ht="15" customHeight="1" x14ac:dyDescent="0.25"/>
    <row r="1823" ht="15" customHeight="1" x14ac:dyDescent="0.25"/>
    <row r="1824" ht="15" customHeight="1" x14ac:dyDescent="0.25"/>
    <row r="1825" ht="15" customHeight="1" x14ac:dyDescent="0.25"/>
    <row r="1826" ht="15" customHeight="1" x14ac:dyDescent="0.25"/>
    <row r="1827" ht="15" customHeight="1" x14ac:dyDescent="0.25"/>
    <row r="1828" ht="15" customHeight="1" x14ac:dyDescent="0.25"/>
    <row r="1829" ht="15" customHeight="1" x14ac:dyDescent="0.25"/>
    <row r="1830" ht="15" customHeight="1" x14ac:dyDescent="0.25"/>
    <row r="1831" ht="15" customHeight="1" x14ac:dyDescent="0.25"/>
    <row r="1832" ht="15" customHeight="1" x14ac:dyDescent="0.25"/>
    <row r="1833" ht="15" customHeight="1" x14ac:dyDescent="0.25"/>
    <row r="1834" ht="15" customHeight="1" x14ac:dyDescent="0.25"/>
    <row r="1835" ht="15" customHeight="1" x14ac:dyDescent="0.25"/>
    <row r="1836" ht="15" customHeight="1" x14ac:dyDescent="0.25"/>
    <row r="1837" ht="15" customHeight="1" x14ac:dyDescent="0.25"/>
    <row r="1838" ht="15" customHeight="1" x14ac:dyDescent="0.25"/>
    <row r="1839" ht="15" customHeight="1" x14ac:dyDescent="0.25"/>
    <row r="1840" ht="15" customHeight="1" x14ac:dyDescent="0.25"/>
    <row r="1841" ht="15" customHeight="1" x14ac:dyDescent="0.25"/>
    <row r="1842" ht="15" customHeight="1" x14ac:dyDescent="0.25"/>
    <row r="1843" ht="15" customHeight="1" x14ac:dyDescent="0.25"/>
    <row r="1844" ht="15" customHeight="1" x14ac:dyDescent="0.25"/>
    <row r="1845" ht="15" customHeight="1" x14ac:dyDescent="0.25"/>
    <row r="1846" ht="15" customHeight="1" x14ac:dyDescent="0.25"/>
    <row r="1847" ht="15" customHeight="1" x14ac:dyDescent="0.25"/>
    <row r="1848" ht="15" customHeight="1" x14ac:dyDescent="0.25"/>
    <row r="1849" ht="15" customHeight="1" x14ac:dyDescent="0.25"/>
    <row r="1850" ht="15" customHeight="1" x14ac:dyDescent="0.25"/>
    <row r="1851" ht="15" customHeight="1" x14ac:dyDescent="0.25"/>
    <row r="1852" ht="15" customHeight="1" x14ac:dyDescent="0.25"/>
    <row r="1853" ht="15" customHeight="1" x14ac:dyDescent="0.25"/>
    <row r="1854" ht="15" customHeight="1" x14ac:dyDescent="0.25"/>
    <row r="1855" ht="15" customHeight="1" x14ac:dyDescent="0.25"/>
    <row r="1856" ht="15" customHeight="1" x14ac:dyDescent="0.25"/>
    <row r="1857" ht="15" customHeight="1" x14ac:dyDescent="0.25"/>
    <row r="1858" ht="15" customHeight="1" x14ac:dyDescent="0.25"/>
    <row r="1859" ht="15" customHeight="1" x14ac:dyDescent="0.25"/>
    <row r="1860" ht="15" customHeight="1" x14ac:dyDescent="0.25"/>
    <row r="1861" ht="15" customHeight="1" x14ac:dyDescent="0.25"/>
    <row r="1862" ht="15" customHeight="1" x14ac:dyDescent="0.25"/>
    <row r="1863" ht="15" customHeight="1" x14ac:dyDescent="0.25"/>
    <row r="1864" ht="15" customHeight="1" x14ac:dyDescent="0.25"/>
    <row r="1865" ht="15" customHeight="1" x14ac:dyDescent="0.25"/>
    <row r="1866" ht="15" customHeight="1" x14ac:dyDescent="0.25"/>
    <row r="1867" ht="15" customHeight="1" x14ac:dyDescent="0.25"/>
    <row r="1868" ht="15" customHeight="1" x14ac:dyDescent="0.25"/>
    <row r="1869" ht="15" customHeight="1" x14ac:dyDescent="0.25"/>
    <row r="1870" ht="15" customHeight="1" x14ac:dyDescent="0.25"/>
    <row r="1871" ht="15" customHeight="1" x14ac:dyDescent="0.25"/>
    <row r="1872" ht="15" customHeight="1" x14ac:dyDescent="0.25"/>
    <row r="1873" ht="15" customHeight="1" x14ac:dyDescent="0.25"/>
    <row r="1874" ht="15" customHeight="1" x14ac:dyDescent="0.25"/>
    <row r="1875" ht="15" customHeight="1" x14ac:dyDescent="0.25"/>
    <row r="1876" ht="15" customHeight="1" x14ac:dyDescent="0.25"/>
    <row r="1877" ht="15" customHeight="1" x14ac:dyDescent="0.25"/>
    <row r="1878" ht="15" customHeight="1" x14ac:dyDescent="0.25"/>
    <row r="1879" ht="15" customHeight="1" x14ac:dyDescent="0.25"/>
    <row r="1880" ht="15" customHeight="1" x14ac:dyDescent="0.25"/>
    <row r="1881" ht="15" customHeight="1" x14ac:dyDescent="0.25"/>
    <row r="1882" ht="15" customHeight="1" x14ac:dyDescent="0.25"/>
    <row r="1883" ht="15" customHeight="1" x14ac:dyDescent="0.25"/>
    <row r="1884" ht="15" customHeight="1" x14ac:dyDescent="0.25"/>
    <row r="1885" ht="15" customHeight="1" x14ac:dyDescent="0.25"/>
    <row r="1886" ht="15" customHeight="1" x14ac:dyDescent="0.25"/>
    <row r="1887" ht="15" customHeight="1" x14ac:dyDescent="0.25"/>
    <row r="1888" ht="15" customHeight="1" x14ac:dyDescent="0.25"/>
    <row r="1889" ht="15" customHeight="1" x14ac:dyDescent="0.25"/>
    <row r="1890" ht="15" customHeight="1" x14ac:dyDescent="0.25"/>
    <row r="1891" ht="15" customHeight="1" x14ac:dyDescent="0.25"/>
    <row r="1892" ht="15" customHeight="1" x14ac:dyDescent="0.25"/>
    <row r="1893" ht="15" customHeight="1" x14ac:dyDescent="0.25"/>
    <row r="1894" ht="15" customHeight="1" x14ac:dyDescent="0.25"/>
    <row r="1895" ht="15" customHeight="1" x14ac:dyDescent="0.25"/>
    <row r="1896" ht="15" customHeight="1" x14ac:dyDescent="0.25"/>
    <row r="1897" ht="15" customHeight="1" x14ac:dyDescent="0.25"/>
    <row r="1898" ht="15" customHeight="1" x14ac:dyDescent="0.25"/>
    <row r="1899" ht="15" customHeight="1" x14ac:dyDescent="0.25"/>
    <row r="1900" ht="15" customHeight="1" x14ac:dyDescent="0.25"/>
    <row r="1901" ht="15" customHeight="1" x14ac:dyDescent="0.25"/>
    <row r="1902" ht="15" customHeight="1" x14ac:dyDescent="0.25"/>
    <row r="1903" ht="15" customHeight="1" x14ac:dyDescent="0.25"/>
    <row r="1904" ht="15" customHeight="1" x14ac:dyDescent="0.25"/>
    <row r="1905" ht="15" customHeight="1" x14ac:dyDescent="0.25"/>
    <row r="1906" ht="15" customHeight="1" x14ac:dyDescent="0.25"/>
    <row r="1907" ht="15" customHeight="1" x14ac:dyDescent="0.25"/>
    <row r="1908" ht="15" customHeight="1" x14ac:dyDescent="0.25"/>
    <row r="1909" ht="15" customHeight="1" x14ac:dyDescent="0.25"/>
    <row r="1910" ht="15" customHeight="1" x14ac:dyDescent="0.25"/>
    <row r="1911" ht="15" customHeight="1" x14ac:dyDescent="0.25"/>
    <row r="1912" ht="15" customHeight="1" x14ac:dyDescent="0.25"/>
    <row r="1913" ht="15" customHeight="1" x14ac:dyDescent="0.25"/>
    <row r="1914" ht="15" customHeight="1" x14ac:dyDescent="0.25"/>
    <row r="1915" ht="15" customHeight="1" x14ac:dyDescent="0.25"/>
    <row r="1916" ht="15" customHeight="1" x14ac:dyDescent="0.25"/>
    <row r="1917" ht="15" customHeight="1" x14ac:dyDescent="0.25"/>
    <row r="1918" ht="15" customHeight="1" x14ac:dyDescent="0.25"/>
    <row r="1919" ht="15" customHeight="1" x14ac:dyDescent="0.25"/>
    <row r="1920" ht="15" customHeight="1" x14ac:dyDescent="0.25"/>
    <row r="1921" ht="15" customHeight="1" x14ac:dyDescent="0.25"/>
    <row r="1922" ht="15" customHeight="1" x14ac:dyDescent="0.25"/>
    <row r="1923" ht="15" customHeight="1" x14ac:dyDescent="0.25"/>
    <row r="1924" ht="15" customHeight="1" x14ac:dyDescent="0.25"/>
    <row r="1925" ht="15" customHeight="1" x14ac:dyDescent="0.25"/>
    <row r="1926" ht="15" customHeight="1" x14ac:dyDescent="0.25"/>
    <row r="1927" ht="15" customHeight="1" x14ac:dyDescent="0.25"/>
    <row r="1928" ht="15" customHeight="1" x14ac:dyDescent="0.25"/>
    <row r="1929" ht="15" customHeight="1" x14ac:dyDescent="0.25"/>
    <row r="1930" ht="15" customHeight="1" x14ac:dyDescent="0.25"/>
    <row r="1931" ht="15" customHeight="1" x14ac:dyDescent="0.25"/>
    <row r="1932" ht="15" customHeight="1" x14ac:dyDescent="0.25"/>
    <row r="1933" ht="15" customHeight="1" x14ac:dyDescent="0.25"/>
    <row r="1934" ht="15" customHeight="1" x14ac:dyDescent="0.25"/>
    <row r="1935" ht="15" customHeight="1" x14ac:dyDescent="0.25"/>
    <row r="1936" ht="15" customHeight="1" x14ac:dyDescent="0.25"/>
    <row r="1937" ht="15" customHeight="1" x14ac:dyDescent="0.25"/>
    <row r="1938" ht="15" customHeight="1" x14ac:dyDescent="0.25"/>
    <row r="1939" ht="15" customHeight="1" x14ac:dyDescent="0.25"/>
    <row r="1940" ht="15" customHeight="1" x14ac:dyDescent="0.25"/>
    <row r="1941" ht="15" customHeight="1" x14ac:dyDescent="0.25"/>
    <row r="1942" ht="15" customHeight="1" x14ac:dyDescent="0.25"/>
    <row r="1943" ht="15" customHeight="1" x14ac:dyDescent="0.25"/>
    <row r="1944" ht="15" customHeight="1" x14ac:dyDescent="0.25"/>
    <row r="1945" ht="15" customHeight="1" x14ac:dyDescent="0.25"/>
    <row r="1946" ht="15" customHeight="1" x14ac:dyDescent="0.25"/>
    <row r="1947" ht="15" customHeight="1" x14ac:dyDescent="0.25"/>
    <row r="1948" ht="15" customHeight="1" x14ac:dyDescent="0.25"/>
    <row r="1949" ht="15" customHeight="1" x14ac:dyDescent="0.25"/>
    <row r="1950" ht="15" customHeight="1" x14ac:dyDescent="0.25"/>
    <row r="1951" ht="15" customHeight="1" x14ac:dyDescent="0.25"/>
    <row r="1952" ht="15" customHeight="1" x14ac:dyDescent="0.25"/>
    <row r="1953" ht="15" customHeight="1" x14ac:dyDescent="0.25"/>
    <row r="1954" ht="15" customHeight="1" x14ac:dyDescent="0.25"/>
    <row r="1955" ht="15" customHeight="1" x14ac:dyDescent="0.25"/>
    <row r="1956" ht="15" customHeight="1" x14ac:dyDescent="0.25"/>
    <row r="1957" ht="15" customHeight="1" x14ac:dyDescent="0.25"/>
    <row r="1958" ht="15" customHeight="1" x14ac:dyDescent="0.25"/>
    <row r="1959" ht="15" customHeight="1" x14ac:dyDescent="0.25"/>
    <row r="1960" ht="15" customHeight="1" x14ac:dyDescent="0.25"/>
    <row r="1961" ht="15" customHeight="1" x14ac:dyDescent="0.25"/>
    <row r="1962" ht="15" customHeight="1" x14ac:dyDescent="0.25"/>
    <row r="1963" ht="15" customHeight="1" x14ac:dyDescent="0.25"/>
    <row r="1964" ht="15" customHeight="1" x14ac:dyDescent="0.25"/>
    <row r="1965" ht="15" customHeight="1" x14ac:dyDescent="0.25"/>
    <row r="1966" ht="15" customHeight="1" x14ac:dyDescent="0.25"/>
    <row r="1967" ht="15" customHeight="1" x14ac:dyDescent="0.25"/>
    <row r="1968" ht="15" customHeight="1" x14ac:dyDescent="0.25"/>
    <row r="1969" ht="15" customHeight="1" x14ac:dyDescent="0.25"/>
    <row r="1970" ht="15" customHeight="1" x14ac:dyDescent="0.25"/>
    <row r="1971" ht="15" customHeight="1" x14ac:dyDescent="0.25"/>
    <row r="1972" ht="15" customHeight="1" x14ac:dyDescent="0.25"/>
    <row r="1973" ht="15" customHeight="1" x14ac:dyDescent="0.25"/>
    <row r="1974" ht="15" customHeight="1" x14ac:dyDescent="0.25"/>
    <row r="1975" ht="15" customHeight="1" x14ac:dyDescent="0.25"/>
    <row r="1976" ht="15" customHeight="1" x14ac:dyDescent="0.25"/>
    <row r="1977" ht="15" customHeight="1" x14ac:dyDescent="0.25"/>
    <row r="1978" ht="15" customHeight="1" x14ac:dyDescent="0.25"/>
    <row r="1979" ht="15" customHeight="1" x14ac:dyDescent="0.25"/>
    <row r="1980" ht="15" customHeight="1" x14ac:dyDescent="0.25"/>
    <row r="1981" ht="15" customHeight="1" x14ac:dyDescent="0.25"/>
    <row r="1982" ht="15" customHeight="1" x14ac:dyDescent="0.25"/>
    <row r="1983" ht="15" customHeight="1" x14ac:dyDescent="0.25"/>
    <row r="1984" ht="15" customHeight="1" x14ac:dyDescent="0.25"/>
    <row r="1985" ht="15" customHeight="1" x14ac:dyDescent="0.25"/>
    <row r="1986" ht="15" customHeight="1" x14ac:dyDescent="0.25"/>
    <row r="1987" ht="15" customHeight="1" x14ac:dyDescent="0.25"/>
    <row r="1988" ht="15" customHeight="1" x14ac:dyDescent="0.25"/>
    <row r="1989" ht="15" customHeight="1" x14ac:dyDescent="0.25"/>
    <row r="1990" ht="15" customHeight="1" x14ac:dyDescent="0.25"/>
    <row r="1991" ht="15" customHeight="1" x14ac:dyDescent="0.25"/>
    <row r="1992" ht="15" customHeight="1" x14ac:dyDescent="0.25"/>
    <row r="1993" ht="15" customHeight="1" x14ac:dyDescent="0.25"/>
    <row r="1994" ht="15" customHeight="1" x14ac:dyDescent="0.25"/>
    <row r="1995" ht="15" customHeight="1" x14ac:dyDescent="0.25"/>
    <row r="1996" ht="15" customHeight="1" x14ac:dyDescent="0.25"/>
    <row r="1997" ht="15" customHeight="1" x14ac:dyDescent="0.25"/>
    <row r="1998" ht="15" customHeight="1" x14ac:dyDescent="0.25"/>
    <row r="1999" ht="15" customHeight="1" x14ac:dyDescent="0.25"/>
    <row r="2000" ht="15" customHeight="1" x14ac:dyDescent="0.25"/>
    <row r="2001" ht="15" customHeight="1" x14ac:dyDescent="0.25"/>
    <row r="2002" ht="15" customHeight="1" x14ac:dyDescent="0.25"/>
    <row r="2003" ht="15" customHeight="1" x14ac:dyDescent="0.25"/>
    <row r="2004" ht="15" customHeight="1" x14ac:dyDescent="0.25"/>
    <row r="2005" ht="15" customHeight="1" x14ac:dyDescent="0.25"/>
    <row r="2006" ht="15" customHeight="1" x14ac:dyDescent="0.25"/>
    <row r="2007" ht="15" customHeight="1" x14ac:dyDescent="0.25"/>
    <row r="2008" ht="15" customHeight="1" x14ac:dyDescent="0.25"/>
    <row r="2009" ht="15" customHeight="1" x14ac:dyDescent="0.25"/>
    <row r="2010" ht="15" customHeight="1" x14ac:dyDescent="0.25"/>
    <row r="2011" ht="15" customHeight="1" x14ac:dyDescent="0.25"/>
    <row r="2012" ht="15" customHeight="1" x14ac:dyDescent="0.25"/>
    <row r="2013" ht="15" customHeight="1" x14ac:dyDescent="0.25"/>
    <row r="2014" ht="15" customHeight="1" x14ac:dyDescent="0.25"/>
    <row r="2015" ht="15" customHeight="1" x14ac:dyDescent="0.25"/>
    <row r="2016" ht="15" customHeight="1" x14ac:dyDescent="0.25"/>
    <row r="2017" ht="15" customHeight="1" x14ac:dyDescent="0.25"/>
    <row r="2018" ht="15" customHeight="1" x14ac:dyDescent="0.25"/>
    <row r="2019" ht="15" customHeight="1" x14ac:dyDescent="0.25"/>
    <row r="2020" ht="15" customHeight="1" x14ac:dyDescent="0.25"/>
    <row r="2021" ht="15" customHeight="1" x14ac:dyDescent="0.25"/>
    <row r="2022" ht="15" customHeight="1" x14ac:dyDescent="0.25"/>
    <row r="2023" ht="15" customHeight="1" x14ac:dyDescent="0.25"/>
    <row r="2024" ht="15" customHeight="1" x14ac:dyDescent="0.25"/>
    <row r="2025" ht="15" customHeight="1" x14ac:dyDescent="0.25"/>
    <row r="2026" ht="15" customHeight="1" x14ac:dyDescent="0.25"/>
    <row r="2027" ht="15" customHeight="1" x14ac:dyDescent="0.25"/>
    <row r="2028" ht="15" customHeight="1" x14ac:dyDescent="0.25"/>
    <row r="2029" ht="15" customHeight="1" x14ac:dyDescent="0.25"/>
    <row r="2030" ht="15" customHeight="1" x14ac:dyDescent="0.25"/>
    <row r="2031" ht="15" customHeight="1" x14ac:dyDescent="0.25"/>
    <row r="2032" ht="15" customHeight="1" x14ac:dyDescent="0.25"/>
    <row r="2033" ht="15" customHeight="1" x14ac:dyDescent="0.25"/>
    <row r="2034" ht="15" customHeight="1" x14ac:dyDescent="0.25"/>
    <row r="2035" ht="15" customHeight="1" x14ac:dyDescent="0.25"/>
    <row r="2036" ht="15" customHeight="1" x14ac:dyDescent="0.25"/>
    <row r="2037" ht="15" customHeight="1" x14ac:dyDescent="0.25"/>
    <row r="2038" ht="15" customHeight="1" x14ac:dyDescent="0.25"/>
    <row r="2039" ht="15" customHeight="1" x14ac:dyDescent="0.25"/>
    <row r="2040" ht="15" customHeight="1" x14ac:dyDescent="0.25"/>
    <row r="2041" ht="15" customHeight="1" x14ac:dyDescent="0.25"/>
    <row r="2042" ht="15" customHeight="1" x14ac:dyDescent="0.25"/>
    <row r="2043" ht="15" customHeight="1" x14ac:dyDescent="0.25"/>
    <row r="2044" ht="15" customHeight="1" x14ac:dyDescent="0.25"/>
    <row r="2045" ht="15" customHeight="1" x14ac:dyDescent="0.25"/>
    <row r="2046" ht="15" customHeight="1" x14ac:dyDescent="0.25"/>
    <row r="2047" ht="15" customHeight="1" x14ac:dyDescent="0.25"/>
    <row r="2048" ht="15" customHeight="1" x14ac:dyDescent="0.25"/>
    <row r="2049" ht="15" customHeight="1" x14ac:dyDescent="0.25"/>
    <row r="2050" ht="15" customHeight="1" x14ac:dyDescent="0.25"/>
    <row r="2051" ht="15" customHeight="1" x14ac:dyDescent="0.25"/>
    <row r="2052" ht="15" customHeight="1" x14ac:dyDescent="0.25"/>
    <row r="2053" ht="15" customHeight="1" x14ac:dyDescent="0.25"/>
    <row r="2054" ht="15" customHeight="1" x14ac:dyDescent="0.25"/>
    <row r="2055" ht="15" customHeight="1" x14ac:dyDescent="0.25"/>
    <row r="2056" ht="15" customHeight="1" x14ac:dyDescent="0.25"/>
    <row r="2057" ht="15" customHeight="1" x14ac:dyDescent="0.25"/>
    <row r="2058" ht="15" customHeight="1" x14ac:dyDescent="0.25"/>
    <row r="2059" ht="15" customHeight="1" x14ac:dyDescent="0.25"/>
    <row r="2060" ht="15" customHeight="1" x14ac:dyDescent="0.25"/>
    <row r="2061" ht="15" customHeight="1" x14ac:dyDescent="0.25"/>
    <row r="2062" ht="15" customHeight="1" x14ac:dyDescent="0.25"/>
    <row r="2063" ht="15" customHeight="1" x14ac:dyDescent="0.25"/>
    <row r="2064" ht="15" customHeight="1" x14ac:dyDescent="0.25"/>
    <row r="2065" ht="15" customHeight="1" x14ac:dyDescent="0.25"/>
    <row r="2066" ht="15" customHeight="1" x14ac:dyDescent="0.25"/>
    <row r="2067" ht="15" customHeight="1" x14ac:dyDescent="0.25"/>
    <row r="2068" ht="15" customHeight="1" x14ac:dyDescent="0.25"/>
    <row r="2069" ht="15" customHeight="1" x14ac:dyDescent="0.25"/>
    <row r="2070" ht="15" customHeight="1" x14ac:dyDescent="0.25"/>
    <row r="2071" ht="15" customHeight="1" x14ac:dyDescent="0.25"/>
    <row r="2072" ht="15" customHeight="1" x14ac:dyDescent="0.25"/>
    <row r="2073" ht="15" customHeight="1" x14ac:dyDescent="0.25"/>
    <row r="2074" ht="15" customHeight="1" x14ac:dyDescent="0.25"/>
    <row r="2075" ht="15" customHeight="1" x14ac:dyDescent="0.25"/>
    <row r="2076" ht="15" customHeight="1" x14ac:dyDescent="0.25"/>
    <row r="2077" ht="15" customHeight="1" x14ac:dyDescent="0.25"/>
    <row r="2078" ht="15" customHeight="1" x14ac:dyDescent="0.25"/>
    <row r="2079" ht="15" customHeight="1" x14ac:dyDescent="0.25"/>
    <row r="2080" ht="15" customHeight="1" x14ac:dyDescent="0.25"/>
    <row r="2081" ht="15" customHeight="1" x14ac:dyDescent="0.25"/>
    <row r="2082" ht="15" customHeight="1" x14ac:dyDescent="0.25"/>
    <row r="2083" ht="15" customHeight="1" x14ac:dyDescent="0.25"/>
    <row r="2084" ht="15" customHeight="1" x14ac:dyDescent="0.25"/>
    <row r="2085" ht="15" customHeight="1" x14ac:dyDescent="0.25"/>
    <row r="2086" ht="15" customHeight="1" x14ac:dyDescent="0.25"/>
    <row r="2087" ht="15" customHeight="1" x14ac:dyDescent="0.25"/>
    <row r="2088" ht="15" customHeight="1" x14ac:dyDescent="0.25"/>
    <row r="2089" ht="15" customHeight="1" x14ac:dyDescent="0.25"/>
    <row r="2090" ht="15" customHeight="1" x14ac:dyDescent="0.25"/>
    <row r="2091" ht="15" customHeight="1" x14ac:dyDescent="0.25"/>
    <row r="2092" ht="15" customHeight="1" x14ac:dyDescent="0.25"/>
    <row r="2093" ht="15" customHeight="1" x14ac:dyDescent="0.25"/>
    <row r="2094" ht="15" customHeight="1" x14ac:dyDescent="0.25"/>
    <row r="2095" ht="15" customHeight="1" x14ac:dyDescent="0.25"/>
    <row r="2096" ht="15" customHeight="1" x14ac:dyDescent="0.25"/>
    <row r="2097" ht="15" customHeight="1" x14ac:dyDescent="0.25"/>
    <row r="2098" ht="15" customHeight="1" x14ac:dyDescent="0.25"/>
    <row r="2099" ht="15" customHeight="1" x14ac:dyDescent="0.25"/>
    <row r="2100" ht="15" customHeight="1" x14ac:dyDescent="0.25"/>
    <row r="2101" ht="15" customHeight="1" x14ac:dyDescent="0.25"/>
    <row r="2102" ht="15" customHeight="1" x14ac:dyDescent="0.25"/>
    <row r="2103" ht="15" customHeight="1" x14ac:dyDescent="0.25"/>
    <row r="2104" ht="15" customHeight="1" x14ac:dyDescent="0.25"/>
    <row r="2105" ht="15" customHeight="1" x14ac:dyDescent="0.25"/>
    <row r="2106" ht="15" customHeight="1" x14ac:dyDescent="0.25"/>
    <row r="2107" ht="15" customHeight="1" x14ac:dyDescent="0.25"/>
    <row r="2108" ht="15" customHeight="1" x14ac:dyDescent="0.25"/>
    <row r="2109" ht="15" customHeight="1" x14ac:dyDescent="0.25"/>
    <row r="2110" ht="15" customHeight="1" x14ac:dyDescent="0.25"/>
    <row r="2111" ht="15" customHeight="1" x14ac:dyDescent="0.25"/>
    <row r="2112" ht="15" customHeight="1" x14ac:dyDescent="0.25"/>
    <row r="2113" ht="15" customHeight="1" x14ac:dyDescent="0.25"/>
    <row r="2114" ht="15" customHeight="1" x14ac:dyDescent="0.25"/>
    <row r="2115" ht="15" customHeight="1" x14ac:dyDescent="0.25"/>
    <row r="2116" ht="15" customHeight="1" x14ac:dyDescent="0.25"/>
    <row r="2117" ht="15" customHeight="1" x14ac:dyDescent="0.25"/>
    <row r="2118" ht="15" customHeight="1" x14ac:dyDescent="0.25"/>
    <row r="2119" ht="15" customHeight="1" x14ac:dyDescent="0.25"/>
    <row r="2120" ht="15" customHeight="1" x14ac:dyDescent="0.25"/>
    <row r="2121" ht="15" customHeight="1" x14ac:dyDescent="0.25"/>
    <row r="2122" ht="15" customHeight="1" x14ac:dyDescent="0.25"/>
    <row r="2123" ht="15" customHeight="1" x14ac:dyDescent="0.25"/>
    <row r="2124" ht="15" customHeight="1" x14ac:dyDescent="0.25"/>
    <row r="2125" ht="15" customHeight="1" x14ac:dyDescent="0.25"/>
    <row r="2126" ht="15" customHeight="1" x14ac:dyDescent="0.25"/>
    <row r="2127" ht="15" customHeight="1" x14ac:dyDescent="0.25"/>
    <row r="2128" ht="15" customHeight="1" x14ac:dyDescent="0.25"/>
    <row r="2129" ht="15" customHeight="1" x14ac:dyDescent="0.25"/>
    <row r="2130" ht="15" customHeight="1" x14ac:dyDescent="0.25"/>
    <row r="2131" ht="15" customHeight="1" x14ac:dyDescent="0.25"/>
    <row r="2132" ht="15" customHeight="1" x14ac:dyDescent="0.25"/>
    <row r="2133" ht="15" customHeight="1" x14ac:dyDescent="0.25"/>
    <row r="2134" ht="15" customHeight="1" x14ac:dyDescent="0.25"/>
    <row r="2135" ht="15" customHeight="1" x14ac:dyDescent="0.25"/>
    <row r="2136" ht="15" customHeight="1" x14ac:dyDescent="0.25"/>
    <row r="2137" ht="15" customHeight="1" x14ac:dyDescent="0.25"/>
    <row r="2138" ht="15" customHeight="1" x14ac:dyDescent="0.25"/>
    <row r="2139" ht="15" customHeight="1" x14ac:dyDescent="0.25"/>
    <row r="2140" ht="15" customHeight="1" x14ac:dyDescent="0.25"/>
    <row r="2141" ht="15" customHeight="1" x14ac:dyDescent="0.25"/>
    <row r="2142" ht="15" customHeight="1" x14ac:dyDescent="0.25"/>
    <row r="2143" ht="15" customHeight="1" x14ac:dyDescent="0.25"/>
    <row r="2144" ht="15" customHeight="1" x14ac:dyDescent="0.25"/>
    <row r="2145" ht="15" customHeight="1" x14ac:dyDescent="0.25"/>
    <row r="2146" ht="15" customHeight="1" x14ac:dyDescent="0.25"/>
    <row r="2147" ht="15" customHeight="1" x14ac:dyDescent="0.25"/>
    <row r="2148" ht="15" customHeight="1" x14ac:dyDescent="0.25"/>
    <row r="2149" ht="15" customHeight="1" x14ac:dyDescent="0.25"/>
    <row r="2150" ht="15" customHeight="1" x14ac:dyDescent="0.25"/>
    <row r="2151" ht="15" customHeight="1" x14ac:dyDescent="0.25"/>
    <row r="2152" ht="15" customHeight="1" x14ac:dyDescent="0.25"/>
    <row r="2153" ht="15" customHeight="1" x14ac:dyDescent="0.25"/>
    <row r="2154" ht="15" customHeight="1" x14ac:dyDescent="0.25"/>
    <row r="2155" ht="15" customHeight="1" x14ac:dyDescent="0.25"/>
    <row r="2156" ht="15" customHeight="1" x14ac:dyDescent="0.25"/>
    <row r="2157" ht="15" customHeight="1" x14ac:dyDescent="0.25"/>
    <row r="2158" ht="15" customHeight="1" x14ac:dyDescent="0.25"/>
    <row r="2159" ht="15" customHeight="1" x14ac:dyDescent="0.25"/>
    <row r="2160" ht="15" customHeight="1" x14ac:dyDescent="0.25"/>
    <row r="2161" ht="15" customHeight="1" x14ac:dyDescent="0.25"/>
    <row r="2162" ht="15" customHeight="1" x14ac:dyDescent="0.25"/>
    <row r="2163" ht="15" customHeight="1" x14ac:dyDescent="0.25"/>
    <row r="2164" ht="15" customHeight="1" x14ac:dyDescent="0.25"/>
    <row r="2165" ht="15" customHeight="1" x14ac:dyDescent="0.25"/>
    <row r="2166" ht="15" customHeight="1" x14ac:dyDescent="0.25"/>
    <row r="2167" ht="15" customHeight="1" x14ac:dyDescent="0.25"/>
    <row r="2168" ht="15" customHeight="1" x14ac:dyDescent="0.25"/>
    <row r="2169" ht="15" customHeight="1" x14ac:dyDescent="0.25"/>
    <row r="2170" ht="15" customHeight="1" x14ac:dyDescent="0.25"/>
    <row r="2171" ht="15" customHeight="1" x14ac:dyDescent="0.25"/>
    <row r="2172" ht="15" customHeight="1" x14ac:dyDescent="0.25"/>
    <row r="2173" ht="15" customHeight="1" x14ac:dyDescent="0.25"/>
    <row r="2174" ht="15" customHeight="1" x14ac:dyDescent="0.25"/>
    <row r="2175" ht="15" customHeight="1" x14ac:dyDescent="0.25"/>
    <row r="2176" ht="15" customHeight="1" x14ac:dyDescent="0.25"/>
    <row r="2177" ht="15" customHeight="1" x14ac:dyDescent="0.25"/>
    <row r="2178" ht="15" customHeight="1" x14ac:dyDescent="0.25"/>
    <row r="2179" ht="15" customHeight="1" x14ac:dyDescent="0.25"/>
    <row r="2180" ht="15" customHeight="1" x14ac:dyDescent="0.25"/>
    <row r="2181" ht="15" customHeight="1" x14ac:dyDescent="0.25"/>
    <row r="2182" ht="15" customHeight="1" x14ac:dyDescent="0.25"/>
    <row r="2183" ht="15" customHeight="1" x14ac:dyDescent="0.25"/>
    <row r="2184" ht="15" customHeight="1" x14ac:dyDescent="0.25"/>
    <row r="2185" ht="15" customHeight="1" x14ac:dyDescent="0.25"/>
    <row r="2186" ht="15" customHeight="1" x14ac:dyDescent="0.25"/>
    <row r="2187" ht="15" customHeight="1" x14ac:dyDescent="0.25"/>
    <row r="2188" ht="15" customHeight="1" x14ac:dyDescent="0.25"/>
    <row r="2189" ht="15" customHeight="1" x14ac:dyDescent="0.25"/>
    <row r="2190" ht="15" customHeight="1" x14ac:dyDescent="0.25"/>
    <row r="2191" ht="15" customHeight="1" x14ac:dyDescent="0.25"/>
    <row r="2192" ht="15" customHeight="1" x14ac:dyDescent="0.25"/>
    <row r="2193" ht="15" customHeight="1" x14ac:dyDescent="0.25"/>
    <row r="2194" ht="15" customHeight="1" x14ac:dyDescent="0.25"/>
    <row r="2195" ht="15" customHeight="1" x14ac:dyDescent="0.25"/>
    <row r="2196" ht="15" customHeight="1" x14ac:dyDescent="0.25"/>
    <row r="2197" ht="15" customHeight="1" x14ac:dyDescent="0.25"/>
    <row r="2198" ht="15" customHeight="1" x14ac:dyDescent="0.25"/>
    <row r="2199" ht="15" customHeight="1" x14ac:dyDescent="0.25"/>
    <row r="2200" ht="15" customHeight="1" x14ac:dyDescent="0.25"/>
    <row r="2201" ht="15" customHeight="1" x14ac:dyDescent="0.25"/>
    <row r="2202" ht="15" customHeight="1" x14ac:dyDescent="0.25"/>
    <row r="2203" ht="15" customHeight="1" x14ac:dyDescent="0.25"/>
    <row r="2204" ht="15" customHeight="1" x14ac:dyDescent="0.25"/>
    <row r="2205" ht="15" customHeight="1" x14ac:dyDescent="0.25"/>
    <row r="2206" ht="15" customHeight="1" x14ac:dyDescent="0.25"/>
    <row r="2207" ht="15" customHeight="1" x14ac:dyDescent="0.25"/>
    <row r="2208" ht="15" customHeight="1" x14ac:dyDescent="0.25"/>
    <row r="2209" ht="15" customHeight="1" x14ac:dyDescent="0.25"/>
    <row r="2210" ht="15" customHeight="1" x14ac:dyDescent="0.25"/>
    <row r="2211" ht="15" customHeight="1" x14ac:dyDescent="0.25"/>
    <row r="2212" ht="15" customHeight="1" x14ac:dyDescent="0.25"/>
    <row r="2213" ht="15" customHeight="1" x14ac:dyDescent="0.25"/>
    <row r="2214" ht="15" customHeight="1" x14ac:dyDescent="0.25"/>
    <row r="2215" ht="15" customHeight="1" x14ac:dyDescent="0.25"/>
    <row r="2216" ht="15" customHeight="1" x14ac:dyDescent="0.25"/>
    <row r="2217" ht="15" customHeight="1" x14ac:dyDescent="0.25"/>
    <row r="2218" ht="15" customHeight="1" x14ac:dyDescent="0.25"/>
    <row r="2219" ht="15" customHeight="1" x14ac:dyDescent="0.25"/>
    <row r="2220" ht="15" customHeight="1" x14ac:dyDescent="0.25"/>
    <row r="2221" ht="15" customHeight="1" x14ac:dyDescent="0.25"/>
    <row r="2222" ht="15" customHeight="1" x14ac:dyDescent="0.25"/>
    <row r="2223" ht="15" customHeight="1" x14ac:dyDescent="0.25"/>
    <row r="2224" ht="15" customHeight="1" x14ac:dyDescent="0.25"/>
    <row r="2225" ht="15" customHeight="1" x14ac:dyDescent="0.25"/>
    <row r="2226" ht="15" customHeight="1" x14ac:dyDescent="0.25"/>
    <row r="2227" ht="15" customHeight="1" x14ac:dyDescent="0.25"/>
    <row r="2228" ht="15" customHeight="1" x14ac:dyDescent="0.25"/>
    <row r="2229" ht="15" customHeight="1" x14ac:dyDescent="0.25"/>
    <row r="2230" ht="15" customHeight="1" x14ac:dyDescent="0.25"/>
    <row r="2231" ht="15" customHeight="1" x14ac:dyDescent="0.25"/>
    <row r="2232" ht="15" customHeight="1" x14ac:dyDescent="0.25"/>
    <row r="2233" ht="15" customHeight="1" x14ac:dyDescent="0.25"/>
    <row r="2234" ht="15" customHeight="1" x14ac:dyDescent="0.25"/>
    <row r="2235" ht="15" customHeight="1" x14ac:dyDescent="0.25"/>
    <row r="2236" ht="15" customHeight="1" x14ac:dyDescent="0.25"/>
    <row r="2237" ht="15" customHeight="1" x14ac:dyDescent="0.25"/>
    <row r="2238" ht="15" customHeight="1" x14ac:dyDescent="0.25"/>
    <row r="2239" ht="15" customHeight="1" x14ac:dyDescent="0.25"/>
    <row r="2240" ht="15" customHeight="1" x14ac:dyDescent="0.25"/>
    <row r="2241" ht="15" customHeight="1" x14ac:dyDescent="0.25"/>
    <row r="2242" ht="15" customHeight="1" x14ac:dyDescent="0.25"/>
    <row r="2243" ht="15" customHeight="1" x14ac:dyDescent="0.25"/>
    <row r="2244" ht="15" customHeight="1" x14ac:dyDescent="0.25"/>
    <row r="2245" ht="15" customHeight="1" x14ac:dyDescent="0.25"/>
    <row r="2246" ht="15" customHeight="1" x14ac:dyDescent="0.25"/>
    <row r="2247" ht="15" customHeight="1" x14ac:dyDescent="0.25"/>
    <row r="2248" ht="15" customHeight="1" x14ac:dyDescent="0.25"/>
    <row r="2249" ht="15" customHeight="1" x14ac:dyDescent="0.25"/>
    <row r="2250" ht="15" customHeight="1" x14ac:dyDescent="0.25"/>
    <row r="2251" ht="15" customHeight="1" x14ac:dyDescent="0.25"/>
    <row r="2252" ht="15" customHeight="1" x14ac:dyDescent="0.25"/>
    <row r="2253" ht="15" customHeight="1" x14ac:dyDescent="0.25"/>
    <row r="2254" ht="15" customHeight="1" x14ac:dyDescent="0.25"/>
    <row r="2255" ht="15" customHeight="1" x14ac:dyDescent="0.25"/>
    <row r="2256" ht="15" customHeight="1" x14ac:dyDescent="0.25"/>
    <row r="2257" ht="15" customHeight="1" x14ac:dyDescent="0.25"/>
    <row r="2258" ht="15" customHeight="1" x14ac:dyDescent="0.25"/>
    <row r="2259" ht="15" customHeight="1" x14ac:dyDescent="0.25"/>
    <row r="2260" ht="15" customHeight="1" x14ac:dyDescent="0.25"/>
    <row r="2261" ht="15" customHeight="1" x14ac:dyDescent="0.25"/>
    <row r="2262" ht="15" customHeight="1" x14ac:dyDescent="0.25"/>
    <row r="2263" ht="15" customHeight="1" x14ac:dyDescent="0.25"/>
    <row r="2264" ht="15" customHeight="1" x14ac:dyDescent="0.25"/>
    <row r="2265" ht="15" customHeight="1" x14ac:dyDescent="0.25"/>
    <row r="2266" ht="15" customHeight="1" x14ac:dyDescent="0.25"/>
    <row r="2267" ht="15" customHeight="1" x14ac:dyDescent="0.25"/>
    <row r="2268" ht="15" customHeight="1" x14ac:dyDescent="0.25"/>
    <row r="2269" ht="15" customHeight="1" x14ac:dyDescent="0.25"/>
    <row r="2270" ht="15" customHeight="1" x14ac:dyDescent="0.25"/>
    <row r="2271" ht="15" customHeight="1" x14ac:dyDescent="0.25"/>
    <row r="2272" ht="15" customHeight="1" x14ac:dyDescent="0.25"/>
    <row r="2273" ht="15" customHeight="1" x14ac:dyDescent="0.25"/>
    <row r="2274" ht="15" customHeight="1" x14ac:dyDescent="0.25"/>
    <row r="2275" ht="15" customHeight="1" x14ac:dyDescent="0.25"/>
    <row r="2276" ht="15" customHeight="1" x14ac:dyDescent="0.25"/>
    <row r="2277" ht="15" customHeight="1" x14ac:dyDescent="0.25"/>
    <row r="2278" ht="15" customHeight="1" x14ac:dyDescent="0.25"/>
    <row r="2279" ht="15" customHeight="1" x14ac:dyDescent="0.25"/>
    <row r="2280" ht="15" customHeight="1" x14ac:dyDescent="0.25"/>
    <row r="2281" ht="15" customHeight="1" x14ac:dyDescent="0.25"/>
    <row r="2282" ht="15" customHeight="1" x14ac:dyDescent="0.25"/>
    <row r="2283" ht="15" customHeight="1" x14ac:dyDescent="0.25"/>
    <row r="2284" ht="15" customHeight="1" x14ac:dyDescent="0.25"/>
    <row r="2285" ht="15" customHeight="1" x14ac:dyDescent="0.25"/>
    <row r="2286" ht="15" customHeight="1" x14ac:dyDescent="0.25"/>
    <row r="2287" ht="15" customHeight="1" x14ac:dyDescent="0.25"/>
    <row r="2288" ht="15" customHeight="1" x14ac:dyDescent="0.25"/>
    <row r="2289" ht="15" customHeight="1" x14ac:dyDescent="0.25"/>
    <row r="2290" ht="15" customHeight="1" x14ac:dyDescent="0.25"/>
    <row r="2291" ht="15" customHeight="1" x14ac:dyDescent="0.25"/>
    <row r="2292" ht="15" customHeight="1" x14ac:dyDescent="0.25"/>
    <row r="2293" ht="15" customHeight="1" x14ac:dyDescent="0.25"/>
    <row r="2294" ht="15" customHeight="1" x14ac:dyDescent="0.25"/>
    <row r="2295" ht="15" customHeight="1" x14ac:dyDescent="0.25"/>
    <row r="2296" ht="15" customHeight="1" x14ac:dyDescent="0.25"/>
    <row r="2297" ht="15" customHeight="1" x14ac:dyDescent="0.25"/>
    <row r="2298" ht="15" customHeight="1" x14ac:dyDescent="0.25"/>
    <row r="2299" ht="15" customHeight="1" x14ac:dyDescent="0.25"/>
    <row r="2300" ht="15" customHeight="1" x14ac:dyDescent="0.25"/>
    <row r="2301" ht="15" customHeight="1" x14ac:dyDescent="0.25"/>
    <row r="2302" ht="15" customHeight="1" x14ac:dyDescent="0.25"/>
    <row r="2303" ht="15" customHeight="1" x14ac:dyDescent="0.25"/>
    <row r="2304" ht="15" customHeight="1" x14ac:dyDescent="0.25"/>
    <row r="2305" ht="15" customHeight="1" x14ac:dyDescent="0.25"/>
    <row r="2306" ht="15" customHeight="1" x14ac:dyDescent="0.25"/>
    <row r="2307" ht="15" customHeight="1" x14ac:dyDescent="0.25"/>
    <row r="2308" ht="15" customHeight="1" x14ac:dyDescent="0.25"/>
    <row r="2309" ht="15" customHeight="1" x14ac:dyDescent="0.25"/>
    <row r="2310" ht="15" customHeight="1" x14ac:dyDescent="0.25"/>
    <row r="2311" ht="15" customHeight="1" x14ac:dyDescent="0.25"/>
    <row r="2312" ht="15" customHeight="1" x14ac:dyDescent="0.25"/>
    <row r="2313" ht="15" customHeight="1" x14ac:dyDescent="0.25"/>
    <row r="2314" ht="15" customHeight="1" x14ac:dyDescent="0.25"/>
    <row r="2315" ht="15" customHeight="1" x14ac:dyDescent="0.25"/>
    <row r="2316" ht="15" customHeight="1" x14ac:dyDescent="0.25"/>
    <row r="2317" ht="15" customHeight="1" x14ac:dyDescent="0.25"/>
    <row r="2318" ht="15" customHeight="1" x14ac:dyDescent="0.25"/>
    <row r="2319" ht="15" customHeight="1" x14ac:dyDescent="0.25"/>
    <row r="2320" ht="15" customHeight="1" x14ac:dyDescent="0.25"/>
    <row r="2321" ht="15" customHeight="1" x14ac:dyDescent="0.25"/>
    <row r="2322" ht="15" customHeight="1" x14ac:dyDescent="0.25"/>
    <row r="2323" ht="15" customHeight="1" x14ac:dyDescent="0.25"/>
    <row r="2324" ht="15" customHeight="1" x14ac:dyDescent="0.25"/>
    <row r="2325" ht="15" customHeight="1" x14ac:dyDescent="0.25"/>
    <row r="2326" ht="15" customHeight="1" x14ac:dyDescent="0.25"/>
    <row r="2327" ht="15" customHeight="1" x14ac:dyDescent="0.25"/>
    <row r="2328" ht="15" customHeight="1" x14ac:dyDescent="0.25"/>
    <row r="2329" ht="15" customHeight="1" x14ac:dyDescent="0.25"/>
    <row r="2330" ht="15" customHeight="1" x14ac:dyDescent="0.25"/>
    <row r="2331" ht="15" customHeight="1" x14ac:dyDescent="0.25"/>
    <row r="2332" ht="15" customHeight="1" x14ac:dyDescent="0.25"/>
    <row r="2333" ht="15" customHeight="1" x14ac:dyDescent="0.25"/>
    <row r="2334" ht="15" customHeight="1" x14ac:dyDescent="0.25"/>
    <row r="2335" ht="15" customHeight="1" x14ac:dyDescent="0.25"/>
    <row r="2336" ht="15" customHeight="1" x14ac:dyDescent="0.25"/>
    <row r="2337" ht="15" customHeight="1" x14ac:dyDescent="0.25"/>
    <row r="2338" ht="15" customHeight="1" x14ac:dyDescent="0.25"/>
    <row r="2339" ht="15" customHeight="1" x14ac:dyDescent="0.25"/>
    <row r="2340" ht="15" customHeight="1" x14ac:dyDescent="0.25"/>
    <row r="2341" ht="15" customHeight="1" x14ac:dyDescent="0.25"/>
    <row r="2342" ht="15" customHeight="1" x14ac:dyDescent="0.25"/>
    <row r="2343" ht="15" customHeight="1" x14ac:dyDescent="0.25"/>
    <row r="2344" ht="15" customHeight="1" x14ac:dyDescent="0.25"/>
    <row r="2345" ht="15" customHeight="1" x14ac:dyDescent="0.25"/>
    <row r="2346" ht="15" customHeight="1" x14ac:dyDescent="0.25"/>
    <row r="2347" ht="15" customHeight="1" x14ac:dyDescent="0.25"/>
    <row r="2348" ht="15" customHeight="1" x14ac:dyDescent="0.25"/>
    <row r="2349" ht="15" customHeight="1" x14ac:dyDescent="0.25"/>
    <row r="2350" ht="15" customHeight="1" x14ac:dyDescent="0.25"/>
    <row r="2351" ht="15" customHeight="1" x14ac:dyDescent="0.25"/>
    <row r="2352" ht="15" customHeight="1" x14ac:dyDescent="0.25"/>
    <row r="2353" ht="15" customHeight="1" x14ac:dyDescent="0.25"/>
    <row r="2354" ht="15" customHeight="1" x14ac:dyDescent="0.25"/>
    <row r="2355" ht="15" customHeight="1" x14ac:dyDescent="0.25"/>
    <row r="2356" ht="15" customHeight="1" x14ac:dyDescent="0.25"/>
    <row r="2357" ht="15" customHeight="1" x14ac:dyDescent="0.25"/>
    <row r="2358" ht="15" customHeight="1" x14ac:dyDescent="0.25"/>
    <row r="2359" ht="15" customHeight="1" x14ac:dyDescent="0.25"/>
    <row r="2360" ht="15" customHeight="1" x14ac:dyDescent="0.25"/>
    <row r="2361" ht="15" customHeight="1" x14ac:dyDescent="0.25"/>
    <row r="2362" ht="15" customHeight="1" x14ac:dyDescent="0.25"/>
    <row r="2363" ht="15" customHeight="1" x14ac:dyDescent="0.25"/>
    <row r="2364" ht="15" customHeight="1" x14ac:dyDescent="0.25"/>
    <row r="2365" ht="15" customHeight="1" x14ac:dyDescent="0.25"/>
    <row r="2366" ht="15" customHeight="1" x14ac:dyDescent="0.25"/>
    <row r="2367" ht="15" customHeight="1" x14ac:dyDescent="0.25"/>
    <row r="2368" ht="15" customHeight="1" x14ac:dyDescent="0.25"/>
    <row r="2369" ht="15" customHeight="1" x14ac:dyDescent="0.25"/>
    <row r="2370" ht="15" customHeight="1" x14ac:dyDescent="0.25"/>
    <row r="2371" ht="15" customHeight="1" x14ac:dyDescent="0.25"/>
    <row r="2372" ht="15" customHeight="1" x14ac:dyDescent="0.25"/>
    <row r="2373" ht="15" customHeight="1" x14ac:dyDescent="0.25"/>
    <row r="2374" ht="15" customHeight="1" x14ac:dyDescent="0.25"/>
    <row r="2375" ht="15" customHeight="1" x14ac:dyDescent="0.25"/>
    <row r="2376" ht="15" customHeight="1" x14ac:dyDescent="0.25"/>
    <row r="2377" ht="15" customHeight="1" x14ac:dyDescent="0.25"/>
    <row r="2378" ht="15" customHeight="1" x14ac:dyDescent="0.25"/>
    <row r="2379" ht="15" customHeight="1" x14ac:dyDescent="0.25"/>
    <row r="2380" ht="15" customHeight="1" x14ac:dyDescent="0.25"/>
    <row r="2381" ht="15" customHeight="1" x14ac:dyDescent="0.25"/>
    <row r="2382" ht="15" customHeight="1" x14ac:dyDescent="0.25"/>
    <row r="2383" ht="15" customHeight="1" x14ac:dyDescent="0.25"/>
    <row r="2384" ht="15" customHeight="1" x14ac:dyDescent="0.25"/>
    <row r="2385" ht="15" customHeight="1" x14ac:dyDescent="0.25"/>
    <row r="2386" ht="15" customHeight="1" x14ac:dyDescent="0.25"/>
    <row r="2387" ht="15" customHeight="1" x14ac:dyDescent="0.25"/>
    <row r="2388" ht="15" customHeight="1" x14ac:dyDescent="0.25"/>
    <row r="2389" ht="15" customHeight="1" x14ac:dyDescent="0.25"/>
    <row r="2390" ht="15" customHeight="1" x14ac:dyDescent="0.25"/>
    <row r="2391" ht="15" customHeight="1" x14ac:dyDescent="0.25"/>
    <row r="2392" ht="15" customHeight="1" x14ac:dyDescent="0.25"/>
    <row r="2393" ht="15" customHeight="1" x14ac:dyDescent="0.25"/>
    <row r="2394" ht="15" customHeight="1" x14ac:dyDescent="0.25"/>
    <row r="2395" ht="15" customHeight="1" x14ac:dyDescent="0.25"/>
    <row r="2396" ht="15" customHeight="1" x14ac:dyDescent="0.25"/>
    <row r="2397" ht="15" customHeight="1" x14ac:dyDescent="0.25"/>
    <row r="2398" ht="15" customHeight="1" x14ac:dyDescent="0.25"/>
    <row r="2399" ht="15" customHeight="1" x14ac:dyDescent="0.25"/>
    <row r="2400" ht="15" customHeight="1" x14ac:dyDescent="0.25"/>
    <row r="2401" ht="15" customHeight="1" x14ac:dyDescent="0.25"/>
    <row r="2402" ht="15" customHeight="1" x14ac:dyDescent="0.25"/>
    <row r="2403" ht="15" customHeight="1" x14ac:dyDescent="0.25"/>
    <row r="2404" ht="15" customHeight="1" x14ac:dyDescent="0.25"/>
    <row r="2405" ht="15" customHeight="1" x14ac:dyDescent="0.25"/>
    <row r="2406" ht="15" customHeight="1" x14ac:dyDescent="0.25"/>
    <row r="2407" ht="15" customHeight="1" x14ac:dyDescent="0.25"/>
    <row r="2408" ht="15" customHeight="1" x14ac:dyDescent="0.25"/>
    <row r="2409" ht="15" customHeight="1" x14ac:dyDescent="0.25"/>
    <row r="2410" ht="15" customHeight="1" x14ac:dyDescent="0.25"/>
    <row r="2411" ht="15" customHeight="1" x14ac:dyDescent="0.25"/>
    <row r="2412" ht="15" customHeight="1" x14ac:dyDescent="0.25"/>
    <row r="2413" ht="15" customHeight="1" x14ac:dyDescent="0.25"/>
    <row r="2414" ht="15" customHeight="1" x14ac:dyDescent="0.25"/>
    <row r="2415" ht="15" customHeight="1" x14ac:dyDescent="0.25"/>
    <row r="2416" ht="15" customHeight="1" x14ac:dyDescent="0.25"/>
    <row r="2417" ht="15" customHeight="1" x14ac:dyDescent="0.25"/>
    <row r="2418" ht="15" customHeight="1" x14ac:dyDescent="0.25"/>
    <row r="2419" ht="15" customHeight="1" x14ac:dyDescent="0.25"/>
    <row r="2420" ht="15" customHeight="1" x14ac:dyDescent="0.25"/>
    <row r="2421" ht="15" customHeight="1" x14ac:dyDescent="0.25"/>
    <row r="2422" ht="15" customHeight="1" x14ac:dyDescent="0.25"/>
    <row r="2423" ht="15" customHeight="1" x14ac:dyDescent="0.25"/>
    <row r="2424" ht="15" customHeight="1" x14ac:dyDescent="0.25"/>
    <row r="2425" ht="15" customHeight="1" x14ac:dyDescent="0.25"/>
    <row r="2426" ht="15" customHeight="1" x14ac:dyDescent="0.25"/>
    <row r="2427" ht="15" customHeight="1" x14ac:dyDescent="0.25"/>
    <row r="2428" ht="15" customHeight="1" x14ac:dyDescent="0.25"/>
    <row r="2429" ht="15" customHeight="1" x14ac:dyDescent="0.25"/>
    <row r="2430" ht="15" customHeight="1" x14ac:dyDescent="0.25"/>
    <row r="2431" ht="15" customHeight="1" x14ac:dyDescent="0.25"/>
    <row r="2432" ht="15" customHeight="1" x14ac:dyDescent="0.25"/>
    <row r="2433" ht="15" customHeight="1" x14ac:dyDescent="0.25"/>
    <row r="2434" ht="15" customHeight="1" x14ac:dyDescent="0.25"/>
    <row r="2435" ht="15" customHeight="1" x14ac:dyDescent="0.25"/>
    <row r="2436" ht="15" customHeight="1" x14ac:dyDescent="0.25"/>
    <row r="2437" ht="15" customHeight="1" x14ac:dyDescent="0.25"/>
    <row r="2438" ht="15" customHeight="1" x14ac:dyDescent="0.25"/>
    <row r="2439" ht="15" customHeight="1" x14ac:dyDescent="0.25"/>
    <row r="2440" ht="15" customHeight="1" x14ac:dyDescent="0.25"/>
    <row r="2441" ht="15" customHeight="1" x14ac:dyDescent="0.25"/>
    <row r="2442" ht="15" customHeight="1" x14ac:dyDescent="0.25"/>
    <row r="2443" ht="15" customHeight="1" x14ac:dyDescent="0.25"/>
    <row r="2444" ht="15" customHeight="1" x14ac:dyDescent="0.25"/>
    <row r="2445" ht="15" customHeight="1" x14ac:dyDescent="0.25"/>
    <row r="2446" ht="15" customHeight="1" x14ac:dyDescent="0.25"/>
    <row r="2447" ht="15" customHeight="1" x14ac:dyDescent="0.25"/>
    <row r="2448" ht="15" customHeight="1" x14ac:dyDescent="0.25"/>
    <row r="2449" ht="15" customHeight="1" x14ac:dyDescent="0.25"/>
    <row r="2450" ht="15" customHeight="1" x14ac:dyDescent="0.25"/>
    <row r="2451" ht="15" customHeight="1" x14ac:dyDescent="0.25"/>
    <row r="2452" ht="15" customHeight="1" x14ac:dyDescent="0.25"/>
    <row r="2453" ht="15" customHeight="1" x14ac:dyDescent="0.25"/>
    <row r="2454" ht="15" customHeight="1" x14ac:dyDescent="0.25"/>
    <row r="2455" ht="15" customHeight="1" x14ac:dyDescent="0.25"/>
    <row r="2456" ht="15" customHeight="1" x14ac:dyDescent="0.25"/>
    <row r="2457" ht="15" customHeight="1" x14ac:dyDescent="0.25"/>
    <row r="2458" ht="15" customHeight="1" x14ac:dyDescent="0.25"/>
    <row r="2459" ht="15" customHeight="1" x14ac:dyDescent="0.25"/>
    <row r="2460" ht="15" customHeight="1" x14ac:dyDescent="0.25"/>
    <row r="2461" ht="15" customHeight="1" x14ac:dyDescent="0.25"/>
    <row r="2462" ht="15" customHeight="1" x14ac:dyDescent="0.25"/>
    <row r="2463" ht="15" customHeight="1" x14ac:dyDescent="0.25"/>
    <row r="2464" ht="15" customHeight="1" x14ac:dyDescent="0.25"/>
    <row r="2465" ht="15" customHeight="1" x14ac:dyDescent="0.25"/>
    <row r="2466" ht="15" customHeight="1" x14ac:dyDescent="0.25"/>
    <row r="2467" ht="15" customHeight="1" x14ac:dyDescent="0.25"/>
    <row r="2468" ht="15" customHeight="1" x14ac:dyDescent="0.25"/>
    <row r="2469" ht="15" customHeight="1" x14ac:dyDescent="0.25"/>
    <row r="2470" ht="15" customHeight="1" x14ac:dyDescent="0.25"/>
    <row r="2471" ht="15" customHeight="1" x14ac:dyDescent="0.25"/>
    <row r="2472" ht="15" customHeight="1" x14ac:dyDescent="0.25"/>
    <row r="2473" ht="15" customHeight="1" x14ac:dyDescent="0.25"/>
    <row r="2474" ht="15" customHeight="1" x14ac:dyDescent="0.25"/>
    <row r="2475" ht="15" customHeight="1" x14ac:dyDescent="0.25"/>
    <row r="2476" ht="15" customHeight="1" x14ac:dyDescent="0.25"/>
    <row r="2477" ht="15" customHeight="1" x14ac:dyDescent="0.25"/>
    <row r="2478" ht="15" customHeight="1" x14ac:dyDescent="0.25"/>
    <row r="2479" ht="15" customHeight="1" x14ac:dyDescent="0.25"/>
    <row r="2480" ht="15" customHeight="1" x14ac:dyDescent="0.25"/>
    <row r="2481" ht="15" customHeight="1" x14ac:dyDescent="0.25"/>
    <row r="2482" ht="15" customHeight="1" x14ac:dyDescent="0.25"/>
    <row r="2483" ht="15" customHeight="1" x14ac:dyDescent="0.25"/>
    <row r="2484" ht="15" customHeight="1" x14ac:dyDescent="0.25"/>
    <row r="2485" ht="15" customHeight="1" x14ac:dyDescent="0.25"/>
    <row r="2486" ht="15" customHeight="1" x14ac:dyDescent="0.25"/>
    <row r="2487" ht="15" customHeight="1" x14ac:dyDescent="0.25"/>
    <row r="2488" ht="15" customHeight="1" x14ac:dyDescent="0.25"/>
    <row r="2489" ht="15" customHeight="1" x14ac:dyDescent="0.25"/>
    <row r="2490" ht="15" customHeight="1" x14ac:dyDescent="0.25"/>
    <row r="2491" ht="15" customHeight="1" x14ac:dyDescent="0.25"/>
    <row r="2492" ht="15" customHeight="1" x14ac:dyDescent="0.25"/>
    <row r="2493" ht="15" customHeight="1" x14ac:dyDescent="0.25"/>
    <row r="2494" ht="15" customHeight="1" x14ac:dyDescent="0.25"/>
    <row r="2495" ht="15" customHeight="1" x14ac:dyDescent="0.25"/>
    <row r="2496" ht="15" customHeight="1" x14ac:dyDescent="0.25"/>
    <row r="2497" ht="15" customHeight="1" x14ac:dyDescent="0.25"/>
    <row r="2498" ht="15" customHeight="1" x14ac:dyDescent="0.25"/>
    <row r="2499" ht="15" customHeight="1" x14ac:dyDescent="0.25"/>
    <row r="2500" ht="15" customHeight="1" x14ac:dyDescent="0.25"/>
    <row r="2501" ht="15" customHeight="1" x14ac:dyDescent="0.25"/>
    <row r="2502" ht="15" customHeight="1" x14ac:dyDescent="0.25"/>
    <row r="2503" ht="15" customHeight="1" x14ac:dyDescent="0.25"/>
    <row r="2504" ht="15" customHeight="1" x14ac:dyDescent="0.25"/>
    <row r="2505" ht="15" customHeight="1" x14ac:dyDescent="0.25"/>
    <row r="2506" ht="15" customHeight="1" x14ac:dyDescent="0.25"/>
    <row r="2507" ht="15" customHeight="1" x14ac:dyDescent="0.25"/>
    <row r="2508" ht="15" customHeight="1" x14ac:dyDescent="0.25"/>
    <row r="2509" ht="15" customHeight="1" x14ac:dyDescent="0.25"/>
    <row r="2510" ht="15" customHeight="1" x14ac:dyDescent="0.25"/>
    <row r="2511" ht="15" customHeight="1" x14ac:dyDescent="0.25"/>
    <row r="2512" ht="15" customHeight="1" x14ac:dyDescent="0.25"/>
    <row r="2513" ht="15" customHeight="1" x14ac:dyDescent="0.25"/>
    <row r="2514" ht="15" customHeight="1" x14ac:dyDescent="0.25"/>
    <row r="2515" ht="15" customHeight="1" x14ac:dyDescent="0.25"/>
    <row r="2516" ht="15" customHeight="1" x14ac:dyDescent="0.25"/>
    <row r="2517" ht="15" customHeight="1" x14ac:dyDescent="0.25"/>
    <row r="2518" ht="15" customHeight="1" x14ac:dyDescent="0.25"/>
    <row r="2519" ht="15" customHeight="1" x14ac:dyDescent="0.25"/>
    <row r="2520" ht="15" customHeight="1" x14ac:dyDescent="0.25"/>
    <row r="2521" ht="15" customHeight="1" x14ac:dyDescent="0.25"/>
    <row r="2522" ht="15" customHeight="1" x14ac:dyDescent="0.25"/>
    <row r="2523" ht="15" customHeight="1" x14ac:dyDescent="0.25"/>
    <row r="2524" ht="15" customHeight="1" x14ac:dyDescent="0.25"/>
    <row r="2525" ht="15" customHeight="1" x14ac:dyDescent="0.25"/>
    <row r="2526" ht="15" customHeight="1" x14ac:dyDescent="0.25"/>
    <row r="2527" ht="15" customHeight="1" x14ac:dyDescent="0.25"/>
    <row r="2528" ht="15" customHeight="1" x14ac:dyDescent="0.25"/>
    <row r="2529" ht="15" customHeight="1" x14ac:dyDescent="0.25"/>
    <row r="2530" ht="15" customHeight="1" x14ac:dyDescent="0.25"/>
    <row r="2531" ht="15" customHeight="1" x14ac:dyDescent="0.25"/>
    <row r="2532" ht="15" customHeight="1" x14ac:dyDescent="0.25"/>
    <row r="2533" ht="15" customHeight="1" x14ac:dyDescent="0.25"/>
    <row r="2534" ht="15" customHeight="1" x14ac:dyDescent="0.25"/>
    <row r="2535" ht="15" customHeight="1" x14ac:dyDescent="0.25"/>
    <row r="2536" ht="15" customHeight="1" x14ac:dyDescent="0.25"/>
    <row r="2537" ht="15" customHeight="1" x14ac:dyDescent="0.25"/>
    <row r="2538" ht="15" customHeight="1" x14ac:dyDescent="0.25"/>
    <row r="2539" ht="15" customHeight="1" x14ac:dyDescent="0.25"/>
    <row r="2540" ht="15" customHeight="1" x14ac:dyDescent="0.25"/>
    <row r="2541" ht="15" customHeight="1" x14ac:dyDescent="0.25"/>
    <row r="2542" ht="15" customHeight="1" x14ac:dyDescent="0.25"/>
    <row r="2543" ht="15" customHeight="1" x14ac:dyDescent="0.25"/>
    <row r="2544" ht="15" customHeight="1" x14ac:dyDescent="0.25"/>
    <row r="2545" ht="15" customHeight="1" x14ac:dyDescent="0.25"/>
    <row r="2546" ht="15" customHeight="1" x14ac:dyDescent="0.25"/>
    <row r="2547" ht="15" customHeight="1" x14ac:dyDescent="0.25"/>
    <row r="2548" ht="15" customHeight="1" x14ac:dyDescent="0.25"/>
    <row r="2549" ht="15" customHeight="1" x14ac:dyDescent="0.25"/>
    <row r="2550" ht="15" customHeight="1" x14ac:dyDescent="0.25"/>
    <row r="2551" ht="15" customHeight="1" x14ac:dyDescent="0.25"/>
    <row r="2552" ht="15" customHeight="1" x14ac:dyDescent="0.25"/>
    <row r="2553" ht="15" customHeight="1" x14ac:dyDescent="0.25"/>
    <row r="2554" ht="15" customHeight="1" x14ac:dyDescent="0.25"/>
    <row r="2555" ht="15" customHeight="1" x14ac:dyDescent="0.25"/>
    <row r="2556" ht="15" customHeight="1" x14ac:dyDescent="0.25"/>
    <row r="2557" ht="15" customHeight="1" x14ac:dyDescent="0.25"/>
    <row r="2558" ht="15" customHeight="1" x14ac:dyDescent="0.25"/>
    <row r="2559" ht="15" customHeight="1" x14ac:dyDescent="0.25"/>
    <row r="2560" ht="15" customHeight="1" x14ac:dyDescent="0.25"/>
    <row r="2561" ht="15" customHeight="1" x14ac:dyDescent="0.25"/>
    <row r="2562" ht="15" customHeight="1" x14ac:dyDescent="0.25"/>
    <row r="2563" ht="15" customHeight="1" x14ac:dyDescent="0.25"/>
    <row r="2564" ht="15" customHeight="1" x14ac:dyDescent="0.25"/>
    <row r="2565" ht="15" customHeight="1" x14ac:dyDescent="0.25"/>
    <row r="2566" ht="15" customHeight="1" x14ac:dyDescent="0.25"/>
    <row r="2567" ht="15" customHeight="1" x14ac:dyDescent="0.25"/>
    <row r="2568" ht="15" customHeight="1" x14ac:dyDescent="0.25"/>
    <row r="2569" ht="15" customHeight="1" x14ac:dyDescent="0.25"/>
    <row r="2570" ht="15" customHeight="1" x14ac:dyDescent="0.25"/>
    <row r="2571" ht="15" customHeight="1" x14ac:dyDescent="0.25"/>
    <row r="2572" ht="15" customHeight="1" x14ac:dyDescent="0.25"/>
    <row r="2573" ht="15" customHeight="1" x14ac:dyDescent="0.25"/>
    <row r="2574" ht="15" customHeight="1" x14ac:dyDescent="0.25"/>
    <row r="2575" ht="15" customHeight="1" x14ac:dyDescent="0.25"/>
    <row r="2576" ht="15" customHeight="1" x14ac:dyDescent="0.25"/>
    <row r="2577" ht="15" customHeight="1" x14ac:dyDescent="0.25"/>
    <row r="2578" ht="15" customHeight="1" x14ac:dyDescent="0.25"/>
    <row r="2579" ht="15" customHeight="1" x14ac:dyDescent="0.25"/>
    <row r="2580" ht="15" customHeight="1" x14ac:dyDescent="0.25"/>
    <row r="2581" ht="15" customHeight="1" x14ac:dyDescent="0.25"/>
    <row r="2582" ht="15" customHeight="1" x14ac:dyDescent="0.25"/>
    <row r="2583" ht="15" customHeight="1" x14ac:dyDescent="0.25"/>
    <row r="2584" ht="15" customHeight="1" x14ac:dyDescent="0.25"/>
    <row r="2585" ht="15" customHeight="1" x14ac:dyDescent="0.25"/>
    <row r="2586" ht="15" customHeight="1" x14ac:dyDescent="0.25"/>
    <row r="2587" ht="15" customHeight="1" x14ac:dyDescent="0.25"/>
    <row r="2588" ht="15" customHeight="1" x14ac:dyDescent="0.25"/>
    <row r="2589" ht="15" customHeight="1" x14ac:dyDescent="0.25"/>
    <row r="2590" ht="15" customHeight="1" x14ac:dyDescent="0.25"/>
    <row r="2591" ht="15" customHeight="1" x14ac:dyDescent="0.25"/>
    <row r="2592" ht="15" customHeight="1" x14ac:dyDescent="0.25"/>
    <row r="2593" ht="15" customHeight="1" x14ac:dyDescent="0.25"/>
    <row r="2594" ht="15" customHeight="1" x14ac:dyDescent="0.25"/>
    <row r="2595" ht="15" customHeight="1" x14ac:dyDescent="0.25"/>
    <row r="2596" ht="15" customHeight="1" x14ac:dyDescent="0.25"/>
    <row r="2597" ht="15" customHeight="1" x14ac:dyDescent="0.25"/>
    <row r="2598" ht="15" customHeight="1" x14ac:dyDescent="0.25"/>
    <row r="2599" ht="15" customHeight="1" x14ac:dyDescent="0.25"/>
    <row r="2600" ht="15" customHeight="1" x14ac:dyDescent="0.25"/>
    <row r="2601" ht="15" customHeight="1" x14ac:dyDescent="0.25"/>
    <row r="2602" ht="15" customHeight="1" x14ac:dyDescent="0.25"/>
    <row r="2603" ht="15" customHeight="1" x14ac:dyDescent="0.25"/>
    <row r="2604" ht="15" customHeight="1" x14ac:dyDescent="0.25"/>
    <row r="2605" ht="15" customHeight="1" x14ac:dyDescent="0.25"/>
    <row r="2606" ht="15" customHeight="1" x14ac:dyDescent="0.25"/>
    <row r="2607" ht="15" customHeight="1" x14ac:dyDescent="0.25"/>
    <row r="2608" ht="15" customHeight="1" x14ac:dyDescent="0.25"/>
    <row r="2609" ht="15" customHeight="1" x14ac:dyDescent="0.25"/>
    <row r="2610" ht="15" customHeight="1" x14ac:dyDescent="0.25"/>
    <row r="2611" ht="15" customHeight="1" x14ac:dyDescent="0.25"/>
    <row r="2612" ht="15" customHeight="1" x14ac:dyDescent="0.25"/>
    <row r="2613" ht="15" customHeight="1" x14ac:dyDescent="0.25"/>
    <row r="2614" ht="15" customHeight="1" x14ac:dyDescent="0.25"/>
    <row r="2615" ht="15" customHeight="1" x14ac:dyDescent="0.25"/>
    <row r="2616" ht="15" customHeight="1" x14ac:dyDescent="0.25"/>
    <row r="2617" ht="15" customHeight="1" x14ac:dyDescent="0.25"/>
    <row r="2618" ht="15" customHeight="1" x14ac:dyDescent="0.25"/>
    <row r="2619" ht="15" customHeight="1" x14ac:dyDescent="0.25"/>
    <row r="2620" ht="15" customHeight="1" x14ac:dyDescent="0.25"/>
    <row r="2621" ht="15" customHeight="1" x14ac:dyDescent="0.25"/>
    <row r="2622" ht="15" customHeight="1" x14ac:dyDescent="0.25"/>
    <row r="2623" ht="15" customHeight="1" x14ac:dyDescent="0.25"/>
    <row r="2624" ht="15" customHeight="1" x14ac:dyDescent="0.25"/>
    <row r="2625" ht="15" customHeight="1" x14ac:dyDescent="0.25"/>
    <row r="2626" ht="15" customHeight="1" x14ac:dyDescent="0.25"/>
    <row r="2627" ht="15" customHeight="1" x14ac:dyDescent="0.25"/>
    <row r="2628" ht="15" customHeight="1" x14ac:dyDescent="0.25"/>
    <row r="2629" ht="15" customHeight="1" x14ac:dyDescent="0.25"/>
    <row r="2630" ht="15" customHeight="1" x14ac:dyDescent="0.25"/>
    <row r="2631" ht="15" customHeight="1" x14ac:dyDescent="0.25"/>
    <row r="2632" ht="15" customHeight="1" x14ac:dyDescent="0.25"/>
    <row r="2633" ht="15" customHeight="1" x14ac:dyDescent="0.25"/>
    <row r="2634" ht="15" customHeight="1" x14ac:dyDescent="0.25"/>
    <row r="2635" ht="15" customHeight="1" x14ac:dyDescent="0.25"/>
    <row r="2636" ht="15" customHeight="1" x14ac:dyDescent="0.25"/>
    <row r="2637" ht="15" customHeight="1" x14ac:dyDescent="0.25"/>
    <row r="2638" ht="15" customHeight="1" x14ac:dyDescent="0.25"/>
    <row r="2639" ht="15" customHeight="1" x14ac:dyDescent="0.25"/>
    <row r="2640" ht="15" customHeight="1" x14ac:dyDescent="0.25"/>
    <row r="2641" ht="15" customHeight="1" x14ac:dyDescent="0.25"/>
    <row r="2642" ht="15" customHeight="1" x14ac:dyDescent="0.25"/>
    <row r="2643" ht="15" customHeight="1" x14ac:dyDescent="0.25"/>
    <row r="2644" ht="15" customHeight="1" x14ac:dyDescent="0.25"/>
    <row r="2645" ht="15" customHeight="1" x14ac:dyDescent="0.25"/>
    <row r="2646" ht="15" customHeight="1" x14ac:dyDescent="0.25"/>
    <row r="2647" ht="15" customHeight="1" x14ac:dyDescent="0.25"/>
    <row r="2648" ht="15" customHeight="1" x14ac:dyDescent="0.25"/>
    <row r="2649" ht="15" customHeight="1" x14ac:dyDescent="0.25"/>
    <row r="2650" ht="15" customHeight="1" x14ac:dyDescent="0.25"/>
    <row r="2651" ht="15" customHeight="1" x14ac:dyDescent="0.25"/>
    <row r="2652" ht="15" customHeight="1" x14ac:dyDescent="0.25"/>
    <row r="2653" ht="15" customHeight="1" x14ac:dyDescent="0.25"/>
    <row r="2654" ht="15" customHeight="1" x14ac:dyDescent="0.25"/>
    <row r="2655" ht="15" customHeight="1" x14ac:dyDescent="0.25"/>
    <row r="2656" ht="15" customHeight="1" x14ac:dyDescent="0.25"/>
    <row r="2657" ht="15" customHeight="1" x14ac:dyDescent="0.25"/>
    <row r="2658" ht="15" customHeight="1" x14ac:dyDescent="0.25"/>
    <row r="2659" ht="15" customHeight="1" x14ac:dyDescent="0.25"/>
    <row r="2660" ht="15" customHeight="1" x14ac:dyDescent="0.25"/>
    <row r="2661" ht="15" customHeight="1" x14ac:dyDescent="0.25"/>
    <row r="2662" ht="15" customHeight="1" x14ac:dyDescent="0.25"/>
    <row r="2663" ht="15" customHeight="1" x14ac:dyDescent="0.25"/>
    <row r="2664" ht="15" customHeight="1" x14ac:dyDescent="0.25"/>
    <row r="2665" ht="15" customHeight="1" x14ac:dyDescent="0.25"/>
    <row r="2666" ht="15" customHeight="1" x14ac:dyDescent="0.25"/>
    <row r="2667" ht="15" customHeight="1" x14ac:dyDescent="0.25"/>
    <row r="2668" ht="15" customHeight="1" x14ac:dyDescent="0.25"/>
    <row r="2669" ht="15" customHeight="1" x14ac:dyDescent="0.25"/>
    <row r="2670" ht="15" customHeight="1" x14ac:dyDescent="0.25"/>
    <row r="2671" ht="15" customHeight="1" x14ac:dyDescent="0.25"/>
    <row r="2672" ht="15" customHeight="1" x14ac:dyDescent="0.25"/>
    <row r="2673" ht="15" customHeight="1" x14ac:dyDescent="0.25"/>
    <row r="2674" ht="15" customHeight="1" x14ac:dyDescent="0.25"/>
    <row r="2675" ht="15" customHeight="1" x14ac:dyDescent="0.25"/>
    <row r="2676" ht="15" customHeight="1" x14ac:dyDescent="0.25"/>
    <row r="2677" ht="15" customHeight="1" x14ac:dyDescent="0.25"/>
    <row r="2678" ht="15" customHeight="1" x14ac:dyDescent="0.25"/>
    <row r="2679" ht="15" customHeight="1" x14ac:dyDescent="0.25"/>
    <row r="2680" ht="15" customHeight="1" x14ac:dyDescent="0.25"/>
    <row r="2681" ht="15" customHeight="1" x14ac:dyDescent="0.25"/>
    <row r="2682" ht="15" customHeight="1" x14ac:dyDescent="0.25"/>
    <row r="2683" ht="15" customHeight="1" x14ac:dyDescent="0.25"/>
    <row r="2684" ht="15" customHeight="1" x14ac:dyDescent="0.25"/>
    <row r="2685" ht="15" customHeight="1" x14ac:dyDescent="0.25"/>
    <row r="2686" ht="15" customHeight="1" x14ac:dyDescent="0.25"/>
    <row r="2687" ht="15" customHeight="1" x14ac:dyDescent="0.25"/>
    <row r="2688" ht="15" customHeight="1" x14ac:dyDescent="0.25"/>
    <row r="2689" ht="15" customHeight="1" x14ac:dyDescent="0.25"/>
    <row r="2690" ht="15" customHeight="1" x14ac:dyDescent="0.25"/>
    <row r="2691" ht="15" customHeight="1" x14ac:dyDescent="0.25"/>
    <row r="2692" ht="15" customHeight="1" x14ac:dyDescent="0.25"/>
    <row r="2693" ht="15" customHeight="1" x14ac:dyDescent="0.25"/>
    <row r="2694" ht="15" customHeight="1" x14ac:dyDescent="0.25"/>
    <row r="2695" ht="15" customHeight="1" x14ac:dyDescent="0.25"/>
    <row r="2696" ht="15" customHeight="1" x14ac:dyDescent="0.25"/>
    <row r="2697" ht="15" customHeight="1" x14ac:dyDescent="0.25"/>
    <row r="2698" ht="15" customHeight="1" x14ac:dyDescent="0.25"/>
    <row r="2699" ht="15" customHeight="1" x14ac:dyDescent="0.25"/>
    <row r="2700" ht="15" customHeight="1" x14ac:dyDescent="0.25"/>
    <row r="2701" ht="15" customHeight="1" x14ac:dyDescent="0.25"/>
    <row r="2702" ht="15" customHeight="1" x14ac:dyDescent="0.25"/>
    <row r="2703" ht="15" customHeight="1" x14ac:dyDescent="0.25"/>
    <row r="2704" ht="15" customHeight="1" x14ac:dyDescent="0.25"/>
    <row r="2705" ht="15" customHeight="1" x14ac:dyDescent="0.25"/>
    <row r="2706" ht="15" customHeight="1" x14ac:dyDescent="0.25"/>
    <row r="2707" ht="15" customHeight="1" x14ac:dyDescent="0.25"/>
    <row r="2708" ht="15" customHeight="1" x14ac:dyDescent="0.25"/>
    <row r="2709" ht="15" customHeight="1" x14ac:dyDescent="0.25"/>
    <row r="2710" ht="15" customHeight="1" x14ac:dyDescent="0.25"/>
    <row r="2711" ht="15" customHeight="1" x14ac:dyDescent="0.25"/>
    <row r="2712" ht="15" customHeight="1" x14ac:dyDescent="0.25"/>
    <row r="2713" ht="15" customHeight="1" x14ac:dyDescent="0.25"/>
    <row r="2714" ht="15" customHeight="1" x14ac:dyDescent="0.25"/>
    <row r="2715" ht="15" customHeight="1" x14ac:dyDescent="0.25"/>
    <row r="2716" ht="15" customHeight="1" x14ac:dyDescent="0.25"/>
    <row r="2717" ht="15" customHeight="1" x14ac:dyDescent="0.25"/>
    <row r="2718" ht="15" customHeight="1" x14ac:dyDescent="0.25"/>
    <row r="2719" ht="15" customHeight="1" x14ac:dyDescent="0.25"/>
    <row r="2720" ht="15" customHeight="1" x14ac:dyDescent="0.25"/>
    <row r="2721" ht="15" customHeight="1" x14ac:dyDescent="0.25"/>
    <row r="2722" ht="15" customHeight="1" x14ac:dyDescent="0.25"/>
    <row r="2723" ht="15" customHeight="1" x14ac:dyDescent="0.25"/>
    <row r="2724" ht="15" customHeight="1" x14ac:dyDescent="0.25"/>
    <row r="2725" ht="15" customHeight="1" x14ac:dyDescent="0.25"/>
    <row r="2726" ht="15" customHeight="1" x14ac:dyDescent="0.25"/>
    <row r="2727" ht="15" customHeight="1" x14ac:dyDescent="0.25"/>
    <row r="2728" ht="15" customHeight="1" x14ac:dyDescent="0.25"/>
    <row r="2729" ht="15" customHeight="1" x14ac:dyDescent="0.25"/>
    <row r="2730" ht="15" customHeight="1" x14ac:dyDescent="0.25"/>
    <row r="2731" ht="15" customHeight="1" x14ac:dyDescent="0.25"/>
    <row r="2732" ht="15" customHeight="1" x14ac:dyDescent="0.25"/>
    <row r="2733" ht="15" customHeight="1" x14ac:dyDescent="0.25"/>
    <row r="2734" ht="15" customHeight="1" x14ac:dyDescent="0.25"/>
    <row r="2735" ht="15" customHeight="1" x14ac:dyDescent="0.25"/>
    <row r="2736" ht="15" customHeight="1" x14ac:dyDescent="0.25"/>
    <row r="2737" ht="15" customHeight="1" x14ac:dyDescent="0.25"/>
    <row r="2738" ht="15" customHeight="1" x14ac:dyDescent="0.25"/>
    <row r="2739" ht="15" customHeight="1" x14ac:dyDescent="0.25"/>
    <row r="2740" ht="15" customHeight="1" x14ac:dyDescent="0.25"/>
    <row r="2741" ht="15" customHeight="1" x14ac:dyDescent="0.25"/>
    <row r="2742" ht="15" customHeight="1" x14ac:dyDescent="0.25"/>
    <row r="2743" ht="15" customHeight="1" x14ac:dyDescent="0.25"/>
    <row r="2744" ht="15" customHeight="1" x14ac:dyDescent="0.25"/>
    <row r="2745" ht="15" customHeight="1" x14ac:dyDescent="0.25"/>
    <row r="2746" ht="15" customHeight="1" x14ac:dyDescent="0.25"/>
    <row r="2747" ht="15" customHeight="1" x14ac:dyDescent="0.25"/>
    <row r="2748" ht="15" customHeight="1" x14ac:dyDescent="0.25"/>
    <row r="2749" ht="15" customHeight="1" x14ac:dyDescent="0.25"/>
    <row r="2750" ht="15" customHeight="1" x14ac:dyDescent="0.25"/>
    <row r="2751" ht="15" customHeight="1" x14ac:dyDescent="0.25"/>
    <row r="2752" ht="15" customHeight="1" x14ac:dyDescent="0.25"/>
    <row r="2753" ht="15" customHeight="1" x14ac:dyDescent="0.25"/>
    <row r="2754" ht="15" customHeight="1" x14ac:dyDescent="0.25"/>
    <row r="2755" ht="15" customHeight="1" x14ac:dyDescent="0.25"/>
    <row r="2756" ht="15" customHeight="1" x14ac:dyDescent="0.25"/>
    <row r="2757" ht="15" customHeight="1" x14ac:dyDescent="0.25"/>
    <row r="2758" ht="15" customHeight="1" x14ac:dyDescent="0.25"/>
    <row r="2759" ht="15" customHeight="1" x14ac:dyDescent="0.25"/>
    <row r="2760" ht="15" customHeight="1" x14ac:dyDescent="0.25"/>
    <row r="2761" ht="15" customHeight="1" x14ac:dyDescent="0.25"/>
    <row r="2762" ht="15" customHeight="1" x14ac:dyDescent="0.25"/>
    <row r="2763" ht="15" customHeight="1" x14ac:dyDescent="0.25"/>
    <row r="2764" ht="15" customHeight="1" x14ac:dyDescent="0.25"/>
    <row r="2765" ht="15" customHeight="1" x14ac:dyDescent="0.25"/>
    <row r="2766" ht="15" customHeight="1" x14ac:dyDescent="0.25"/>
    <row r="2767" ht="15" customHeight="1" x14ac:dyDescent="0.25"/>
    <row r="2768" ht="15" customHeight="1" x14ac:dyDescent="0.25"/>
    <row r="2769" ht="15" customHeight="1" x14ac:dyDescent="0.25"/>
    <row r="2770" ht="15" customHeight="1" x14ac:dyDescent="0.25"/>
    <row r="2771" ht="15" customHeight="1" x14ac:dyDescent="0.25"/>
    <row r="2772" ht="15" customHeight="1" x14ac:dyDescent="0.25"/>
    <row r="2773" ht="15" customHeight="1" x14ac:dyDescent="0.25"/>
    <row r="2774" ht="15" customHeight="1" x14ac:dyDescent="0.25"/>
    <row r="2775" ht="15" customHeight="1" x14ac:dyDescent="0.25"/>
    <row r="2776" ht="15" customHeight="1" x14ac:dyDescent="0.25"/>
    <row r="2777" ht="15" customHeight="1" x14ac:dyDescent="0.25"/>
    <row r="2778" ht="15" customHeight="1" x14ac:dyDescent="0.25"/>
    <row r="2779" ht="15" customHeight="1" x14ac:dyDescent="0.25"/>
    <row r="2780" ht="15" customHeight="1" x14ac:dyDescent="0.25"/>
    <row r="2781" ht="15" customHeight="1" x14ac:dyDescent="0.25"/>
    <row r="2782" ht="15" customHeight="1" x14ac:dyDescent="0.25"/>
    <row r="2783" ht="15" customHeight="1" x14ac:dyDescent="0.25"/>
    <row r="2784" ht="15" customHeight="1" x14ac:dyDescent="0.25"/>
    <row r="2785" ht="15" customHeight="1" x14ac:dyDescent="0.25"/>
    <row r="2786" ht="15" customHeight="1" x14ac:dyDescent="0.25"/>
    <row r="2787" ht="15" customHeight="1" x14ac:dyDescent="0.25"/>
    <row r="2788" ht="15" customHeight="1" x14ac:dyDescent="0.25"/>
    <row r="2789" ht="15" customHeight="1" x14ac:dyDescent="0.25"/>
    <row r="2790" ht="15" customHeight="1" x14ac:dyDescent="0.25"/>
    <row r="2791" ht="15" customHeight="1" x14ac:dyDescent="0.25"/>
    <row r="2792" ht="15" customHeight="1" x14ac:dyDescent="0.25"/>
    <row r="2793" ht="15" customHeight="1" x14ac:dyDescent="0.25"/>
    <row r="2794" ht="15" customHeight="1" x14ac:dyDescent="0.25"/>
    <row r="2795" ht="15" customHeight="1" x14ac:dyDescent="0.25"/>
    <row r="2796" ht="15" customHeight="1" x14ac:dyDescent="0.25"/>
    <row r="2797" ht="15" customHeight="1" x14ac:dyDescent="0.25"/>
    <row r="2798" ht="15" customHeight="1" x14ac:dyDescent="0.25"/>
    <row r="2799" ht="15" customHeight="1" x14ac:dyDescent="0.25"/>
    <row r="2800" ht="15" customHeight="1" x14ac:dyDescent="0.25"/>
    <row r="2801" ht="15" customHeight="1" x14ac:dyDescent="0.25"/>
    <row r="2802" ht="15" customHeight="1" x14ac:dyDescent="0.25"/>
    <row r="2803" ht="15" customHeight="1" x14ac:dyDescent="0.25"/>
    <row r="2804" ht="15" customHeight="1" x14ac:dyDescent="0.25"/>
    <row r="2805" ht="15" customHeight="1" x14ac:dyDescent="0.25"/>
    <row r="2806" ht="15" customHeight="1" x14ac:dyDescent="0.25"/>
    <row r="2807" ht="15" customHeight="1" x14ac:dyDescent="0.25"/>
    <row r="2808" ht="15" customHeight="1" x14ac:dyDescent="0.25"/>
    <row r="2809" ht="15" customHeight="1" x14ac:dyDescent="0.25"/>
    <row r="2810" ht="15" customHeight="1" x14ac:dyDescent="0.25"/>
    <row r="2811" ht="15" customHeight="1" x14ac:dyDescent="0.25"/>
    <row r="2812" ht="15" customHeight="1" x14ac:dyDescent="0.25"/>
    <row r="2813" ht="15" customHeight="1" x14ac:dyDescent="0.25"/>
    <row r="2814" ht="15" customHeight="1" x14ac:dyDescent="0.25"/>
    <row r="2815" ht="15" customHeight="1" x14ac:dyDescent="0.25"/>
    <row r="2816" ht="15" customHeight="1" x14ac:dyDescent="0.25"/>
    <row r="2817" ht="15" customHeight="1" x14ac:dyDescent="0.25"/>
    <row r="2818" ht="15" customHeight="1" x14ac:dyDescent="0.25"/>
    <row r="2819" ht="15" customHeight="1" x14ac:dyDescent="0.25"/>
    <row r="2820" ht="15" customHeight="1" x14ac:dyDescent="0.25"/>
    <row r="2821" ht="15" customHeight="1" x14ac:dyDescent="0.25"/>
    <row r="2822" ht="15" customHeight="1" x14ac:dyDescent="0.25"/>
    <row r="2823" ht="15" customHeight="1" x14ac:dyDescent="0.25"/>
    <row r="2824" ht="15" customHeight="1" x14ac:dyDescent="0.25"/>
    <row r="2825" ht="15" customHeight="1" x14ac:dyDescent="0.25"/>
    <row r="2826" ht="15" customHeight="1" x14ac:dyDescent="0.25"/>
    <row r="2827" ht="15" customHeight="1" x14ac:dyDescent="0.25"/>
    <row r="2828" ht="15" customHeight="1" x14ac:dyDescent="0.25"/>
    <row r="2829" ht="15" customHeight="1" x14ac:dyDescent="0.25"/>
    <row r="2830" ht="15" customHeight="1" x14ac:dyDescent="0.25"/>
    <row r="2831" ht="15" customHeight="1" x14ac:dyDescent="0.25"/>
    <row r="2832" ht="15" customHeight="1" x14ac:dyDescent="0.25"/>
    <row r="2833" ht="15" customHeight="1" x14ac:dyDescent="0.25"/>
    <row r="2834" ht="15" customHeight="1" x14ac:dyDescent="0.25"/>
    <row r="2835" ht="15" customHeight="1" x14ac:dyDescent="0.25"/>
    <row r="2836" ht="15" customHeight="1" x14ac:dyDescent="0.25"/>
    <row r="2837" ht="15" customHeight="1" x14ac:dyDescent="0.25"/>
    <row r="2838" ht="15" customHeight="1" x14ac:dyDescent="0.25"/>
    <row r="2839" ht="15" customHeight="1" x14ac:dyDescent="0.25"/>
    <row r="2840" ht="15" customHeight="1" x14ac:dyDescent="0.25"/>
    <row r="2841" ht="15" customHeight="1" x14ac:dyDescent="0.25"/>
    <row r="2842" ht="15" customHeight="1" x14ac:dyDescent="0.25"/>
    <row r="2843" ht="15" customHeight="1" x14ac:dyDescent="0.25"/>
    <row r="2844" ht="15" customHeight="1" x14ac:dyDescent="0.25"/>
    <row r="2845" ht="15" customHeight="1" x14ac:dyDescent="0.25"/>
    <row r="2846" ht="15" customHeight="1" x14ac:dyDescent="0.25"/>
    <row r="2847" ht="15" customHeight="1" x14ac:dyDescent="0.25"/>
    <row r="2848" ht="15" customHeight="1" x14ac:dyDescent="0.25"/>
    <row r="2849" ht="15" customHeight="1" x14ac:dyDescent="0.25"/>
    <row r="2850" ht="15" customHeight="1" x14ac:dyDescent="0.25"/>
    <row r="2851" ht="15" customHeight="1" x14ac:dyDescent="0.25"/>
    <row r="2852" ht="15" customHeight="1" x14ac:dyDescent="0.25"/>
    <row r="2853" ht="15" customHeight="1" x14ac:dyDescent="0.25"/>
    <row r="2854" ht="15" customHeight="1" x14ac:dyDescent="0.25"/>
    <row r="2855" ht="15" customHeight="1" x14ac:dyDescent="0.25"/>
    <row r="2856" ht="15" customHeight="1" x14ac:dyDescent="0.25"/>
    <row r="2857" ht="15" customHeight="1" x14ac:dyDescent="0.25"/>
    <row r="2858" ht="15" customHeight="1" x14ac:dyDescent="0.25"/>
    <row r="2859" ht="15" customHeight="1" x14ac:dyDescent="0.25"/>
    <row r="2860" ht="15" customHeight="1" x14ac:dyDescent="0.25"/>
    <row r="2861" ht="15" customHeight="1" x14ac:dyDescent="0.25"/>
    <row r="2862" ht="15" customHeight="1" x14ac:dyDescent="0.25"/>
    <row r="2863" ht="15" customHeight="1" x14ac:dyDescent="0.25"/>
    <row r="2864" ht="15" customHeight="1" x14ac:dyDescent="0.25"/>
    <row r="2865" ht="15" customHeight="1" x14ac:dyDescent="0.25"/>
    <row r="2866" ht="15" customHeight="1" x14ac:dyDescent="0.25"/>
    <row r="2867" ht="15" customHeight="1" x14ac:dyDescent="0.25"/>
    <row r="2868" ht="15" customHeight="1" x14ac:dyDescent="0.25"/>
    <row r="2869" ht="15" customHeight="1" x14ac:dyDescent="0.25"/>
    <row r="2870" ht="15" customHeight="1" x14ac:dyDescent="0.25"/>
    <row r="2871" ht="15" customHeight="1" x14ac:dyDescent="0.25"/>
    <row r="2872" ht="15" customHeight="1" x14ac:dyDescent="0.25"/>
    <row r="2873" ht="15" customHeight="1" x14ac:dyDescent="0.25"/>
    <row r="2874" ht="15" customHeight="1" x14ac:dyDescent="0.25"/>
    <row r="2875" ht="15" customHeight="1" x14ac:dyDescent="0.25"/>
    <row r="2876" ht="15" customHeight="1" x14ac:dyDescent="0.25"/>
    <row r="2877" ht="15" customHeight="1" x14ac:dyDescent="0.25"/>
    <row r="2878" ht="15" customHeight="1" x14ac:dyDescent="0.25"/>
    <row r="2879" ht="15" customHeight="1" x14ac:dyDescent="0.25"/>
    <row r="2880" ht="15" customHeight="1" x14ac:dyDescent="0.25"/>
    <row r="2881" ht="15" customHeight="1" x14ac:dyDescent="0.25"/>
    <row r="2882" ht="15" customHeight="1" x14ac:dyDescent="0.25"/>
    <row r="2883" ht="15" customHeight="1" x14ac:dyDescent="0.25"/>
    <row r="2884" ht="15" customHeight="1" x14ac:dyDescent="0.25"/>
    <row r="2885" ht="15" customHeight="1" x14ac:dyDescent="0.25"/>
    <row r="2886" ht="15" customHeight="1" x14ac:dyDescent="0.25"/>
    <row r="2887" ht="15" customHeight="1" x14ac:dyDescent="0.25"/>
    <row r="2888" ht="15" customHeight="1" x14ac:dyDescent="0.25"/>
    <row r="2889" ht="15" customHeight="1" x14ac:dyDescent="0.25"/>
    <row r="2890" ht="15" customHeight="1" x14ac:dyDescent="0.25"/>
    <row r="2891" ht="15" customHeight="1" x14ac:dyDescent="0.25"/>
    <row r="2892" ht="15" customHeight="1" x14ac:dyDescent="0.25"/>
    <row r="2893" ht="15" customHeight="1" x14ac:dyDescent="0.25"/>
    <row r="2894" ht="15" customHeight="1" x14ac:dyDescent="0.25"/>
    <row r="2895" ht="15" customHeight="1" x14ac:dyDescent="0.25"/>
    <row r="2896" ht="15" customHeight="1" x14ac:dyDescent="0.25"/>
    <row r="2897" ht="15" customHeight="1" x14ac:dyDescent="0.25"/>
    <row r="2898" ht="15" customHeight="1" x14ac:dyDescent="0.25"/>
    <row r="2899" ht="15" customHeight="1" x14ac:dyDescent="0.25"/>
    <row r="2900" ht="15" customHeight="1" x14ac:dyDescent="0.25"/>
    <row r="2901" ht="15" customHeight="1" x14ac:dyDescent="0.25"/>
    <row r="2902" ht="15" customHeight="1" x14ac:dyDescent="0.25"/>
    <row r="2903" ht="15" customHeight="1" x14ac:dyDescent="0.25"/>
    <row r="2904" ht="15" customHeight="1" x14ac:dyDescent="0.25"/>
    <row r="2905" ht="15" customHeight="1" x14ac:dyDescent="0.25"/>
    <row r="2906" ht="15" customHeight="1" x14ac:dyDescent="0.25"/>
    <row r="2907" ht="15" customHeight="1" x14ac:dyDescent="0.25"/>
    <row r="2908" ht="15" customHeight="1" x14ac:dyDescent="0.25"/>
    <row r="2909" ht="15" customHeight="1" x14ac:dyDescent="0.25"/>
    <row r="2910" ht="15" customHeight="1" x14ac:dyDescent="0.25"/>
    <row r="2911" ht="15" customHeight="1" x14ac:dyDescent="0.25"/>
    <row r="2912" ht="15" customHeight="1" x14ac:dyDescent="0.25"/>
    <row r="2913" ht="15" customHeight="1" x14ac:dyDescent="0.25"/>
    <row r="2914" ht="15" customHeight="1" x14ac:dyDescent="0.25"/>
    <row r="2915" ht="15" customHeight="1" x14ac:dyDescent="0.25"/>
    <row r="2916" ht="15" customHeight="1" x14ac:dyDescent="0.25"/>
    <row r="2917" ht="15" customHeight="1" x14ac:dyDescent="0.25"/>
    <row r="2918" ht="15" customHeight="1" x14ac:dyDescent="0.25"/>
    <row r="2919" ht="15" customHeight="1" x14ac:dyDescent="0.25"/>
    <row r="2920" ht="15" customHeight="1" x14ac:dyDescent="0.25"/>
    <row r="2921" ht="15" customHeight="1" x14ac:dyDescent="0.25"/>
    <row r="2922" ht="15" customHeight="1" x14ac:dyDescent="0.25"/>
    <row r="2923" ht="15" customHeight="1" x14ac:dyDescent="0.25"/>
    <row r="2924" ht="15" customHeight="1" x14ac:dyDescent="0.25"/>
    <row r="2925" ht="15" customHeight="1" x14ac:dyDescent="0.25"/>
    <row r="2926" ht="15" customHeight="1" x14ac:dyDescent="0.25"/>
    <row r="2927" ht="15" customHeight="1" x14ac:dyDescent="0.25"/>
    <row r="2928" ht="15" customHeight="1" x14ac:dyDescent="0.25"/>
    <row r="2929" ht="15" customHeight="1" x14ac:dyDescent="0.25"/>
    <row r="2930" ht="15" customHeight="1" x14ac:dyDescent="0.25"/>
    <row r="2931" ht="15" customHeight="1" x14ac:dyDescent="0.25"/>
    <row r="2932" ht="15" customHeight="1" x14ac:dyDescent="0.25"/>
    <row r="2933" ht="15" customHeight="1" x14ac:dyDescent="0.25"/>
    <row r="2934" ht="15" customHeight="1" x14ac:dyDescent="0.25"/>
    <row r="2935" ht="15" customHeight="1" x14ac:dyDescent="0.25"/>
    <row r="2936" ht="15" customHeight="1" x14ac:dyDescent="0.25"/>
    <row r="2937" ht="15" customHeight="1" x14ac:dyDescent="0.25"/>
    <row r="2938" ht="15" customHeight="1" x14ac:dyDescent="0.25"/>
    <row r="2939" ht="15" customHeight="1" x14ac:dyDescent="0.25"/>
    <row r="2940" ht="15" customHeight="1" x14ac:dyDescent="0.25"/>
    <row r="2941" ht="15" customHeight="1" x14ac:dyDescent="0.25"/>
    <row r="2942" ht="15" customHeight="1" x14ac:dyDescent="0.25"/>
    <row r="2943" ht="15" customHeight="1" x14ac:dyDescent="0.25"/>
    <row r="2944" ht="15" customHeight="1" x14ac:dyDescent="0.25"/>
    <row r="2945" ht="15" customHeight="1" x14ac:dyDescent="0.25"/>
    <row r="2946" ht="15" customHeight="1" x14ac:dyDescent="0.25"/>
    <row r="2947" ht="15" customHeight="1" x14ac:dyDescent="0.25"/>
    <row r="2948" ht="15" customHeight="1" x14ac:dyDescent="0.25"/>
    <row r="2949" ht="15" customHeight="1" x14ac:dyDescent="0.25"/>
    <row r="2950" ht="15" customHeight="1" x14ac:dyDescent="0.25"/>
    <row r="2951" ht="15" customHeight="1" x14ac:dyDescent="0.25"/>
    <row r="2952" ht="15" customHeight="1" x14ac:dyDescent="0.25"/>
    <row r="2953" ht="15" customHeight="1" x14ac:dyDescent="0.25"/>
    <row r="2954" ht="15" customHeight="1" x14ac:dyDescent="0.25"/>
    <row r="2955" ht="15" customHeight="1" x14ac:dyDescent="0.25"/>
    <row r="2956" ht="15" customHeight="1" x14ac:dyDescent="0.25"/>
    <row r="2957" ht="15" customHeight="1" x14ac:dyDescent="0.25"/>
    <row r="2958" ht="15" customHeight="1" x14ac:dyDescent="0.25"/>
    <row r="2959" ht="15" customHeight="1" x14ac:dyDescent="0.25"/>
    <row r="2960" ht="15" customHeight="1" x14ac:dyDescent="0.25"/>
    <row r="2961" ht="15" customHeight="1" x14ac:dyDescent="0.25"/>
    <row r="2962" ht="15" customHeight="1" x14ac:dyDescent="0.25"/>
    <row r="2963" ht="15" customHeight="1" x14ac:dyDescent="0.25"/>
    <row r="2964" ht="15" customHeight="1" x14ac:dyDescent="0.25"/>
    <row r="2965" ht="15" customHeight="1" x14ac:dyDescent="0.25"/>
    <row r="2966" ht="15" customHeight="1" x14ac:dyDescent="0.25"/>
    <row r="2967" ht="15" customHeight="1" x14ac:dyDescent="0.25"/>
    <row r="2968" ht="15" customHeight="1" x14ac:dyDescent="0.25"/>
    <row r="2969" ht="15" customHeight="1" x14ac:dyDescent="0.25"/>
    <row r="2970" ht="15" customHeight="1" x14ac:dyDescent="0.25"/>
    <row r="2971" ht="15" customHeight="1" x14ac:dyDescent="0.25"/>
    <row r="2972" ht="15" customHeight="1" x14ac:dyDescent="0.25"/>
    <row r="2973" ht="15" customHeight="1" x14ac:dyDescent="0.25"/>
    <row r="2974" ht="15" customHeight="1" x14ac:dyDescent="0.25"/>
    <row r="2975" ht="15" customHeight="1" x14ac:dyDescent="0.25"/>
    <row r="2976" ht="15" customHeight="1" x14ac:dyDescent="0.25"/>
    <row r="2977" ht="15" customHeight="1" x14ac:dyDescent="0.25"/>
    <row r="2978" ht="15" customHeight="1" x14ac:dyDescent="0.25"/>
    <row r="2979" ht="15" customHeight="1" x14ac:dyDescent="0.25"/>
    <row r="2980" ht="15" customHeight="1" x14ac:dyDescent="0.25"/>
    <row r="2981" ht="15" customHeight="1" x14ac:dyDescent="0.25"/>
    <row r="2982" ht="15" customHeight="1" x14ac:dyDescent="0.25"/>
    <row r="2983" ht="15" customHeight="1" x14ac:dyDescent="0.25"/>
    <row r="2984" ht="15" customHeight="1" x14ac:dyDescent="0.25"/>
    <row r="2985" ht="15" customHeight="1" x14ac:dyDescent="0.25"/>
    <row r="2986" ht="15" customHeight="1" x14ac:dyDescent="0.25"/>
    <row r="2987" ht="15" customHeight="1" x14ac:dyDescent="0.25"/>
    <row r="2988" ht="15" customHeight="1" x14ac:dyDescent="0.25"/>
    <row r="2989" ht="15" customHeight="1" x14ac:dyDescent="0.25"/>
    <row r="2990" ht="15" customHeight="1" x14ac:dyDescent="0.25"/>
    <row r="2991" ht="15" customHeight="1" x14ac:dyDescent="0.25"/>
    <row r="2992" ht="15" customHeight="1" x14ac:dyDescent="0.25"/>
    <row r="2993" ht="15" customHeight="1" x14ac:dyDescent="0.25"/>
    <row r="2994" ht="15" customHeight="1" x14ac:dyDescent="0.25"/>
    <row r="2995" ht="15" customHeight="1" x14ac:dyDescent="0.25"/>
    <row r="2996" ht="15" customHeight="1" x14ac:dyDescent="0.25"/>
    <row r="2997" ht="15" customHeight="1" x14ac:dyDescent="0.25"/>
    <row r="2998" ht="15" customHeight="1" x14ac:dyDescent="0.25"/>
    <row r="2999" ht="15" customHeight="1" x14ac:dyDescent="0.25"/>
    <row r="3000" ht="15" customHeight="1" x14ac:dyDescent="0.25"/>
    <row r="3001" ht="15" customHeight="1" x14ac:dyDescent="0.25"/>
    <row r="3002" ht="15" customHeight="1" x14ac:dyDescent="0.25"/>
    <row r="3003" ht="15" customHeight="1" x14ac:dyDescent="0.25"/>
    <row r="3004" ht="15" customHeight="1" x14ac:dyDescent="0.25"/>
    <row r="3005" ht="15" customHeight="1" x14ac:dyDescent="0.25"/>
    <row r="3006" ht="15" customHeight="1" x14ac:dyDescent="0.25"/>
    <row r="3007" ht="15" customHeight="1" x14ac:dyDescent="0.25"/>
    <row r="3008" ht="15" customHeight="1" x14ac:dyDescent="0.25"/>
    <row r="3009" ht="15" customHeight="1" x14ac:dyDescent="0.25"/>
    <row r="3010" ht="15" customHeight="1" x14ac:dyDescent="0.25"/>
    <row r="3011" ht="15" customHeight="1" x14ac:dyDescent="0.25"/>
    <row r="3012" ht="15" customHeight="1" x14ac:dyDescent="0.25"/>
    <row r="3013" ht="15" customHeight="1" x14ac:dyDescent="0.25"/>
    <row r="3014" ht="15" customHeight="1" x14ac:dyDescent="0.25"/>
    <row r="3015" ht="15" customHeight="1" x14ac:dyDescent="0.25"/>
    <row r="3016" ht="15" customHeight="1" x14ac:dyDescent="0.25"/>
    <row r="3017" ht="15" customHeight="1" x14ac:dyDescent="0.25"/>
    <row r="3018" ht="15" customHeight="1" x14ac:dyDescent="0.25"/>
    <row r="3019" ht="15" customHeight="1" x14ac:dyDescent="0.25"/>
    <row r="3020" ht="15" customHeight="1" x14ac:dyDescent="0.25"/>
    <row r="3021" ht="15" customHeight="1" x14ac:dyDescent="0.25"/>
    <row r="3022" ht="15" customHeight="1" x14ac:dyDescent="0.25"/>
    <row r="3023" ht="15" customHeight="1" x14ac:dyDescent="0.25"/>
    <row r="3024" ht="15" customHeight="1" x14ac:dyDescent="0.25"/>
    <row r="3025" ht="15" customHeight="1" x14ac:dyDescent="0.25"/>
    <row r="3026" ht="15" customHeight="1" x14ac:dyDescent="0.25"/>
    <row r="3027" ht="15" customHeight="1" x14ac:dyDescent="0.25"/>
    <row r="3028" ht="15" customHeight="1" x14ac:dyDescent="0.25"/>
    <row r="3029" ht="15" customHeight="1" x14ac:dyDescent="0.25"/>
    <row r="3030" ht="15" customHeight="1" x14ac:dyDescent="0.25"/>
    <row r="3031" ht="15" customHeight="1" x14ac:dyDescent="0.25"/>
    <row r="3032" ht="15" customHeight="1" x14ac:dyDescent="0.25"/>
    <row r="3033" ht="15" customHeight="1" x14ac:dyDescent="0.25"/>
    <row r="3034" ht="15" customHeight="1" x14ac:dyDescent="0.25"/>
    <row r="3035" ht="15" customHeight="1" x14ac:dyDescent="0.25"/>
    <row r="3036" ht="15" customHeight="1" x14ac:dyDescent="0.25"/>
    <row r="3037" ht="15" customHeight="1" x14ac:dyDescent="0.25"/>
    <row r="3038" ht="15" customHeight="1" x14ac:dyDescent="0.25"/>
    <row r="3039" ht="15" customHeight="1" x14ac:dyDescent="0.25"/>
    <row r="3040" ht="15" customHeight="1" x14ac:dyDescent="0.25"/>
    <row r="3041" ht="15" customHeight="1" x14ac:dyDescent="0.25"/>
    <row r="3042" ht="15" customHeight="1" x14ac:dyDescent="0.25"/>
    <row r="3043" ht="15" customHeight="1" x14ac:dyDescent="0.25"/>
    <row r="3044" ht="15" customHeight="1" x14ac:dyDescent="0.25"/>
    <row r="3045" ht="15" customHeight="1" x14ac:dyDescent="0.25"/>
    <row r="3046" ht="15" customHeight="1" x14ac:dyDescent="0.25"/>
    <row r="3047" ht="15" customHeight="1" x14ac:dyDescent="0.25"/>
    <row r="3048" ht="15" customHeight="1" x14ac:dyDescent="0.25"/>
    <row r="3049" ht="15" customHeight="1" x14ac:dyDescent="0.25"/>
    <row r="3050" ht="15" customHeight="1" x14ac:dyDescent="0.25"/>
    <row r="3051" ht="15" customHeight="1" x14ac:dyDescent="0.25"/>
    <row r="3052" ht="15" customHeight="1" x14ac:dyDescent="0.25"/>
    <row r="3053" ht="15" customHeight="1" x14ac:dyDescent="0.25"/>
    <row r="3054" ht="15" customHeight="1" x14ac:dyDescent="0.25"/>
    <row r="3055" ht="15" customHeight="1" x14ac:dyDescent="0.25"/>
    <row r="3056" ht="15" customHeight="1" x14ac:dyDescent="0.25"/>
    <row r="3057" ht="15" customHeight="1" x14ac:dyDescent="0.25"/>
    <row r="3058" ht="15" customHeight="1" x14ac:dyDescent="0.25"/>
    <row r="3059" ht="15" customHeight="1" x14ac:dyDescent="0.25"/>
    <row r="3060" ht="15" customHeight="1" x14ac:dyDescent="0.25"/>
    <row r="3061" ht="15" customHeight="1" x14ac:dyDescent="0.25"/>
    <row r="3062" ht="15" customHeight="1" x14ac:dyDescent="0.25"/>
    <row r="3063" ht="15" customHeight="1" x14ac:dyDescent="0.25"/>
    <row r="3064" ht="15" customHeight="1" x14ac:dyDescent="0.25"/>
    <row r="3065" ht="15" customHeight="1" x14ac:dyDescent="0.25"/>
    <row r="3066" ht="15" customHeight="1" x14ac:dyDescent="0.25"/>
    <row r="3067" ht="15" customHeight="1" x14ac:dyDescent="0.25"/>
    <row r="3068" ht="15" customHeight="1" x14ac:dyDescent="0.25"/>
    <row r="3069" ht="15" customHeight="1" x14ac:dyDescent="0.25"/>
    <row r="3070" ht="15" customHeight="1" x14ac:dyDescent="0.25"/>
    <row r="3071" ht="15" customHeight="1" x14ac:dyDescent="0.25"/>
    <row r="3072" ht="15" customHeight="1" x14ac:dyDescent="0.25"/>
    <row r="3073" ht="15" customHeight="1" x14ac:dyDescent="0.25"/>
    <row r="3074" ht="15" customHeight="1" x14ac:dyDescent="0.25"/>
    <row r="3075" ht="15" customHeight="1" x14ac:dyDescent="0.25"/>
    <row r="3076" ht="15" customHeight="1" x14ac:dyDescent="0.25"/>
    <row r="3077" ht="15" customHeight="1" x14ac:dyDescent="0.25"/>
    <row r="3078" ht="15" customHeight="1" x14ac:dyDescent="0.25"/>
    <row r="3079" ht="15" customHeight="1" x14ac:dyDescent="0.25"/>
    <row r="3080" ht="15" customHeight="1" x14ac:dyDescent="0.25"/>
    <row r="3081" ht="15" customHeight="1" x14ac:dyDescent="0.25"/>
    <row r="3082" ht="15" customHeight="1" x14ac:dyDescent="0.25"/>
    <row r="3083" ht="15" customHeight="1" x14ac:dyDescent="0.25"/>
    <row r="3084" ht="15" customHeight="1" x14ac:dyDescent="0.25"/>
    <row r="3085" ht="15" customHeight="1" x14ac:dyDescent="0.25"/>
    <row r="3086" ht="15" customHeight="1" x14ac:dyDescent="0.25"/>
    <row r="3087" ht="15" customHeight="1" x14ac:dyDescent="0.25"/>
    <row r="3088" ht="15" customHeight="1" x14ac:dyDescent="0.25"/>
    <row r="3089" ht="15" customHeight="1" x14ac:dyDescent="0.25"/>
    <row r="3090" ht="15" customHeight="1" x14ac:dyDescent="0.25"/>
    <row r="3091" ht="15" customHeight="1" x14ac:dyDescent="0.25"/>
    <row r="3092" ht="15" customHeight="1" x14ac:dyDescent="0.25"/>
    <row r="3093" ht="15" customHeight="1" x14ac:dyDescent="0.25"/>
    <row r="3094" ht="15" customHeight="1" x14ac:dyDescent="0.25"/>
    <row r="3095" ht="15" customHeight="1" x14ac:dyDescent="0.25"/>
    <row r="3096" ht="15" customHeight="1" x14ac:dyDescent="0.25"/>
    <row r="3097" ht="15" customHeight="1" x14ac:dyDescent="0.25"/>
    <row r="3098" ht="15" customHeight="1" x14ac:dyDescent="0.25"/>
    <row r="3099" ht="15" customHeight="1" x14ac:dyDescent="0.25"/>
    <row r="3100" ht="15" customHeight="1" x14ac:dyDescent="0.25"/>
    <row r="3101" ht="15" customHeight="1" x14ac:dyDescent="0.25"/>
    <row r="3102" ht="15" customHeight="1" x14ac:dyDescent="0.25"/>
    <row r="3103" ht="15" customHeight="1" x14ac:dyDescent="0.25"/>
    <row r="3104" ht="15" customHeight="1" x14ac:dyDescent="0.25"/>
    <row r="3105" ht="15" customHeight="1" x14ac:dyDescent="0.25"/>
    <row r="3106" ht="15" customHeight="1" x14ac:dyDescent="0.25"/>
    <row r="3107" ht="15" customHeight="1" x14ac:dyDescent="0.25"/>
    <row r="3108" ht="15" customHeight="1" x14ac:dyDescent="0.25"/>
    <row r="3109" ht="15" customHeight="1" x14ac:dyDescent="0.25"/>
    <row r="3110" ht="15" customHeight="1" x14ac:dyDescent="0.25"/>
    <row r="3111" ht="15" customHeight="1" x14ac:dyDescent="0.25"/>
    <row r="3112" ht="15" customHeight="1" x14ac:dyDescent="0.25"/>
    <row r="3113" ht="15" customHeight="1" x14ac:dyDescent="0.25"/>
    <row r="3114" ht="15" customHeight="1" x14ac:dyDescent="0.25"/>
    <row r="3115" ht="15" customHeight="1" x14ac:dyDescent="0.25"/>
    <row r="3116" ht="15" customHeight="1" x14ac:dyDescent="0.25"/>
    <row r="3117" ht="15" customHeight="1" x14ac:dyDescent="0.25"/>
    <row r="3118" ht="15" customHeight="1" x14ac:dyDescent="0.25"/>
    <row r="3119" ht="15" customHeight="1" x14ac:dyDescent="0.25"/>
    <row r="3120" ht="15" customHeight="1" x14ac:dyDescent="0.25"/>
    <row r="3121" ht="15" customHeight="1" x14ac:dyDescent="0.25"/>
    <row r="3122" ht="15" customHeight="1" x14ac:dyDescent="0.25"/>
    <row r="3123" ht="15" customHeight="1" x14ac:dyDescent="0.25"/>
    <row r="3124" ht="15" customHeight="1" x14ac:dyDescent="0.25"/>
    <row r="3125" ht="15" customHeight="1" x14ac:dyDescent="0.25"/>
    <row r="3126" ht="15" customHeight="1" x14ac:dyDescent="0.25"/>
    <row r="3127" ht="15" customHeight="1" x14ac:dyDescent="0.25"/>
    <row r="3128" ht="15" customHeight="1" x14ac:dyDescent="0.25"/>
    <row r="3129" ht="15" customHeight="1" x14ac:dyDescent="0.25"/>
    <row r="3130" ht="15" customHeight="1" x14ac:dyDescent="0.25"/>
    <row r="3131" ht="15" customHeight="1" x14ac:dyDescent="0.25"/>
    <row r="3132" ht="15" customHeight="1" x14ac:dyDescent="0.25"/>
    <row r="3133" ht="15" customHeight="1" x14ac:dyDescent="0.25"/>
    <row r="3134" ht="15" customHeight="1" x14ac:dyDescent="0.25"/>
    <row r="3135" ht="15" customHeight="1" x14ac:dyDescent="0.25"/>
    <row r="3136" ht="15" customHeight="1" x14ac:dyDescent="0.25"/>
    <row r="3137" ht="15" customHeight="1" x14ac:dyDescent="0.25"/>
    <row r="3138" ht="15" customHeight="1" x14ac:dyDescent="0.25"/>
    <row r="3139" ht="15" customHeight="1" x14ac:dyDescent="0.25"/>
    <row r="3140" ht="15" customHeight="1" x14ac:dyDescent="0.25"/>
    <row r="3141" ht="15" customHeight="1" x14ac:dyDescent="0.25"/>
    <row r="3142" ht="15" customHeight="1" x14ac:dyDescent="0.25"/>
    <row r="3143" ht="15" customHeight="1" x14ac:dyDescent="0.25"/>
    <row r="3144" ht="15" customHeight="1" x14ac:dyDescent="0.25"/>
    <row r="3145" ht="15" customHeight="1" x14ac:dyDescent="0.25"/>
    <row r="3146" ht="15" customHeight="1" x14ac:dyDescent="0.25"/>
    <row r="3147" ht="15" customHeight="1" x14ac:dyDescent="0.25"/>
    <row r="3148" ht="15" customHeight="1" x14ac:dyDescent="0.25"/>
    <row r="3149" ht="15" customHeight="1" x14ac:dyDescent="0.25"/>
    <row r="3150" ht="15" customHeight="1" x14ac:dyDescent="0.25"/>
    <row r="3151" ht="15" customHeight="1" x14ac:dyDescent="0.25"/>
    <row r="3152" ht="15" customHeight="1" x14ac:dyDescent="0.25"/>
    <row r="3153" ht="15" customHeight="1" x14ac:dyDescent="0.25"/>
    <row r="3154" ht="15" customHeight="1" x14ac:dyDescent="0.25"/>
    <row r="3155" ht="15" customHeight="1" x14ac:dyDescent="0.25"/>
    <row r="3156" ht="15" customHeight="1" x14ac:dyDescent="0.25"/>
    <row r="3157" ht="15" customHeight="1" x14ac:dyDescent="0.25"/>
    <row r="3158" ht="15" customHeight="1" x14ac:dyDescent="0.25"/>
    <row r="3159" ht="15" customHeight="1" x14ac:dyDescent="0.25"/>
    <row r="3160" ht="15" customHeight="1" x14ac:dyDescent="0.25"/>
    <row r="3161" ht="15" customHeight="1" x14ac:dyDescent="0.25"/>
    <row r="3162" ht="15" customHeight="1" x14ac:dyDescent="0.25"/>
    <row r="3163" ht="15" customHeight="1" x14ac:dyDescent="0.25"/>
    <row r="3164" ht="15" customHeight="1" x14ac:dyDescent="0.25"/>
    <row r="3165" ht="15" customHeight="1" x14ac:dyDescent="0.25"/>
    <row r="3166" ht="15" customHeight="1" x14ac:dyDescent="0.25"/>
    <row r="3167" ht="15" customHeight="1" x14ac:dyDescent="0.25"/>
    <row r="3168" ht="15" customHeight="1" x14ac:dyDescent="0.25"/>
    <row r="3169" ht="15" customHeight="1" x14ac:dyDescent="0.25"/>
    <row r="3170" ht="15" customHeight="1" x14ac:dyDescent="0.25"/>
    <row r="3171" ht="15" customHeight="1" x14ac:dyDescent="0.25"/>
    <row r="3172" ht="15" customHeight="1" x14ac:dyDescent="0.25"/>
    <row r="3173" ht="15" customHeight="1" x14ac:dyDescent="0.25"/>
    <row r="3174" ht="15" customHeight="1" x14ac:dyDescent="0.25"/>
    <row r="3175" ht="15" customHeight="1" x14ac:dyDescent="0.25"/>
    <row r="3176" ht="15" customHeight="1" x14ac:dyDescent="0.25"/>
    <row r="3177" ht="15" customHeight="1" x14ac:dyDescent="0.25"/>
    <row r="3178" ht="15" customHeight="1" x14ac:dyDescent="0.25"/>
    <row r="3179" ht="15" customHeight="1" x14ac:dyDescent="0.25"/>
    <row r="3180" ht="15" customHeight="1" x14ac:dyDescent="0.25"/>
    <row r="3181" ht="15" customHeight="1" x14ac:dyDescent="0.25"/>
    <row r="3182" ht="15" customHeight="1" x14ac:dyDescent="0.25"/>
    <row r="3183" ht="15" customHeight="1" x14ac:dyDescent="0.25"/>
    <row r="3184" ht="15" customHeight="1" x14ac:dyDescent="0.25"/>
    <row r="3185" ht="15" customHeight="1" x14ac:dyDescent="0.25"/>
    <row r="3186" ht="15" customHeight="1" x14ac:dyDescent="0.25"/>
    <row r="3187" ht="15" customHeight="1" x14ac:dyDescent="0.25"/>
    <row r="3188" ht="15" customHeight="1" x14ac:dyDescent="0.25"/>
    <row r="3189" ht="15" customHeight="1" x14ac:dyDescent="0.25"/>
    <row r="3190" ht="15" customHeight="1" x14ac:dyDescent="0.25"/>
    <row r="3191" ht="15" customHeight="1" x14ac:dyDescent="0.25"/>
    <row r="3192" ht="15" customHeight="1" x14ac:dyDescent="0.25"/>
    <row r="3193" ht="15" customHeight="1" x14ac:dyDescent="0.25"/>
    <row r="3194" ht="15" customHeight="1" x14ac:dyDescent="0.25"/>
    <row r="3195" ht="15" customHeight="1" x14ac:dyDescent="0.25"/>
    <row r="3196" ht="15" customHeight="1" x14ac:dyDescent="0.25"/>
    <row r="3197" ht="15" customHeight="1" x14ac:dyDescent="0.25"/>
    <row r="3198" ht="15" customHeight="1" x14ac:dyDescent="0.25"/>
    <row r="3199" ht="15" customHeight="1" x14ac:dyDescent="0.25"/>
    <row r="3200" ht="15" customHeight="1" x14ac:dyDescent="0.25"/>
    <row r="3201" ht="15" customHeight="1" x14ac:dyDescent="0.25"/>
    <row r="3202" ht="15" customHeight="1" x14ac:dyDescent="0.25"/>
    <row r="3203" ht="15" customHeight="1" x14ac:dyDescent="0.25"/>
    <row r="3204" ht="15" customHeight="1" x14ac:dyDescent="0.25"/>
    <row r="3205" ht="15" customHeight="1" x14ac:dyDescent="0.25"/>
    <row r="3206" ht="15" customHeight="1" x14ac:dyDescent="0.25"/>
    <row r="3207" ht="15" customHeight="1" x14ac:dyDescent="0.25"/>
    <row r="3208" ht="15" customHeight="1" x14ac:dyDescent="0.25"/>
    <row r="3209" ht="15" customHeight="1" x14ac:dyDescent="0.25"/>
    <row r="3210" ht="15" customHeight="1" x14ac:dyDescent="0.25"/>
    <row r="3211" ht="15" customHeight="1" x14ac:dyDescent="0.25"/>
    <row r="3212" ht="15" customHeight="1" x14ac:dyDescent="0.25"/>
    <row r="3213" ht="15" customHeight="1" x14ac:dyDescent="0.25"/>
    <row r="3214" ht="15" customHeight="1" x14ac:dyDescent="0.25"/>
    <row r="3215" ht="15" customHeight="1" x14ac:dyDescent="0.25"/>
    <row r="3216" ht="15" customHeight="1" x14ac:dyDescent="0.25"/>
    <row r="3217" ht="15" customHeight="1" x14ac:dyDescent="0.25"/>
    <row r="3218" ht="15" customHeight="1" x14ac:dyDescent="0.25"/>
    <row r="3219" ht="15" customHeight="1" x14ac:dyDescent="0.25"/>
    <row r="3220" ht="15" customHeight="1" x14ac:dyDescent="0.25"/>
    <row r="3221" ht="15" customHeight="1" x14ac:dyDescent="0.25"/>
    <row r="3222" ht="15" customHeight="1" x14ac:dyDescent="0.25"/>
    <row r="3223" ht="15" customHeight="1" x14ac:dyDescent="0.25"/>
    <row r="3224" ht="15" customHeight="1" x14ac:dyDescent="0.25"/>
    <row r="3225" ht="15" customHeight="1" x14ac:dyDescent="0.25"/>
    <row r="3226" ht="15" customHeight="1" x14ac:dyDescent="0.25"/>
    <row r="3227" ht="15" customHeight="1" x14ac:dyDescent="0.25"/>
    <row r="3228" ht="15" customHeight="1" x14ac:dyDescent="0.25"/>
    <row r="3229" ht="15" customHeight="1" x14ac:dyDescent="0.25"/>
    <row r="3230" ht="15" customHeight="1" x14ac:dyDescent="0.25"/>
    <row r="3231" ht="15" customHeight="1" x14ac:dyDescent="0.25"/>
    <row r="3232" ht="15" customHeight="1" x14ac:dyDescent="0.25"/>
    <row r="3233" ht="15" customHeight="1" x14ac:dyDescent="0.25"/>
    <row r="3234" ht="15" customHeight="1" x14ac:dyDescent="0.25"/>
    <row r="3235" ht="15" customHeight="1" x14ac:dyDescent="0.25"/>
    <row r="3236" ht="15" customHeight="1" x14ac:dyDescent="0.25"/>
    <row r="3237" ht="15" customHeight="1" x14ac:dyDescent="0.25"/>
    <row r="3238" ht="15" customHeight="1" x14ac:dyDescent="0.25"/>
    <row r="3239" ht="15" customHeight="1" x14ac:dyDescent="0.25"/>
    <row r="3240" ht="15" customHeight="1" x14ac:dyDescent="0.25"/>
    <row r="3241" ht="15" customHeight="1" x14ac:dyDescent="0.25"/>
    <row r="3242" ht="15" customHeight="1" x14ac:dyDescent="0.25"/>
    <row r="3243" ht="15" customHeight="1" x14ac:dyDescent="0.25"/>
    <row r="3244" ht="15" customHeight="1" x14ac:dyDescent="0.25"/>
    <row r="3245" ht="15" customHeight="1" x14ac:dyDescent="0.25"/>
    <row r="3246" ht="15" customHeight="1" x14ac:dyDescent="0.25"/>
    <row r="3247" ht="15" customHeight="1" x14ac:dyDescent="0.25"/>
    <row r="3248" ht="15" customHeight="1" x14ac:dyDescent="0.25"/>
    <row r="3249" ht="15" customHeight="1" x14ac:dyDescent="0.25"/>
    <row r="3250" ht="15" customHeight="1" x14ac:dyDescent="0.25"/>
    <row r="3251" ht="15" customHeight="1" x14ac:dyDescent="0.25"/>
    <row r="3252" ht="15" customHeight="1" x14ac:dyDescent="0.25"/>
    <row r="3253" ht="15" customHeight="1" x14ac:dyDescent="0.25"/>
    <row r="3254" ht="15" customHeight="1" x14ac:dyDescent="0.25"/>
    <row r="3255" ht="15" customHeight="1" x14ac:dyDescent="0.25"/>
    <row r="3256" ht="15" customHeight="1" x14ac:dyDescent="0.25"/>
    <row r="3257" ht="15" customHeight="1" x14ac:dyDescent="0.25"/>
    <row r="3258" ht="15" customHeight="1" x14ac:dyDescent="0.25"/>
    <row r="3259" ht="15" customHeight="1" x14ac:dyDescent="0.25"/>
    <row r="3260" ht="15" customHeight="1" x14ac:dyDescent="0.25"/>
    <row r="3261" ht="15" customHeight="1" x14ac:dyDescent="0.25"/>
    <row r="3262" ht="15" customHeight="1" x14ac:dyDescent="0.25"/>
    <row r="3263" ht="15" customHeight="1" x14ac:dyDescent="0.25"/>
    <row r="3264" ht="15" customHeight="1" x14ac:dyDescent="0.25"/>
    <row r="3265" ht="15" customHeight="1" x14ac:dyDescent="0.25"/>
    <row r="3266" ht="15" customHeight="1" x14ac:dyDescent="0.25"/>
    <row r="3267" ht="15" customHeight="1" x14ac:dyDescent="0.25"/>
    <row r="3268" ht="15" customHeight="1" x14ac:dyDescent="0.25"/>
    <row r="3269" ht="15" customHeight="1" x14ac:dyDescent="0.25"/>
    <row r="3270" ht="15" customHeight="1" x14ac:dyDescent="0.25"/>
    <row r="3271" ht="15" customHeight="1" x14ac:dyDescent="0.25"/>
    <row r="3272" ht="15" customHeight="1" x14ac:dyDescent="0.25"/>
    <row r="3273" ht="15" customHeight="1" x14ac:dyDescent="0.25"/>
    <row r="3274" ht="15" customHeight="1" x14ac:dyDescent="0.25"/>
    <row r="3275" ht="15" customHeight="1" x14ac:dyDescent="0.25"/>
    <row r="3276" ht="15" customHeight="1" x14ac:dyDescent="0.25"/>
    <row r="3277" ht="15" customHeight="1" x14ac:dyDescent="0.25"/>
    <row r="3278" ht="15" customHeight="1" x14ac:dyDescent="0.25"/>
    <row r="3279" ht="15" customHeight="1" x14ac:dyDescent="0.25"/>
    <row r="3280" ht="15" customHeight="1" x14ac:dyDescent="0.25"/>
    <row r="3281" ht="15" customHeight="1" x14ac:dyDescent="0.25"/>
    <row r="3282" ht="15" customHeight="1" x14ac:dyDescent="0.25"/>
    <row r="3283" ht="15" customHeight="1" x14ac:dyDescent="0.25"/>
    <row r="3284" ht="15" customHeight="1" x14ac:dyDescent="0.25"/>
    <row r="3285" ht="15" customHeight="1" x14ac:dyDescent="0.25"/>
    <row r="3286" ht="15" customHeight="1" x14ac:dyDescent="0.25"/>
    <row r="3287" ht="15" customHeight="1" x14ac:dyDescent="0.25"/>
    <row r="3288" ht="15" customHeight="1" x14ac:dyDescent="0.25"/>
    <row r="3289" ht="15" customHeight="1" x14ac:dyDescent="0.25"/>
    <row r="3290" ht="15" customHeight="1" x14ac:dyDescent="0.25"/>
    <row r="3291" ht="15" customHeight="1" x14ac:dyDescent="0.25"/>
    <row r="3292" ht="15" customHeight="1" x14ac:dyDescent="0.25"/>
    <row r="3293" ht="15" customHeight="1" x14ac:dyDescent="0.25"/>
    <row r="3294" ht="15" customHeight="1" x14ac:dyDescent="0.25"/>
    <row r="3295" ht="15" customHeight="1" x14ac:dyDescent="0.25"/>
    <row r="3296" ht="15" customHeight="1" x14ac:dyDescent="0.25"/>
    <row r="3297" ht="15" customHeight="1" x14ac:dyDescent="0.25"/>
    <row r="3298" ht="15" customHeight="1" x14ac:dyDescent="0.25"/>
    <row r="3299" ht="15" customHeight="1" x14ac:dyDescent="0.25"/>
    <row r="3300" ht="15" customHeight="1" x14ac:dyDescent="0.25"/>
    <row r="3301" ht="15" customHeight="1" x14ac:dyDescent="0.25"/>
    <row r="3302" ht="15" customHeight="1" x14ac:dyDescent="0.25"/>
    <row r="3303" ht="15" customHeight="1" x14ac:dyDescent="0.25"/>
    <row r="3304" ht="15" customHeight="1" x14ac:dyDescent="0.25"/>
    <row r="3305" ht="15" customHeight="1" x14ac:dyDescent="0.25"/>
    <row r="3306" ht="15" customHeight="1" x14ac:dyDescent="0.25"/>
    <row r="3307" ht="15" customHeight="1" x14ac:dyDescent="0.25"/>
    <row r="3308" ht="15" customHeight="1" x14ac:dyDescent="0.25"/>
    <row r="3309" ht="15" customHeight="1" x14ac:dyDescent="0.25"/>
    <row r="3310" ht="15" customHeight="1" x14ac:dyDescent="0.25"/>
    <row r="3311" ht="15" customHeight="1" x14ac:dyDescent="0.25"/>
    <row r="3312" ht="15" customHeight="1" x14ac:dyDescent="0.25"/>
    <row r="3313" ht="15" customHeight="1" x14ac:dyDescent="0.25"/>
    <row r="3314" ht="15" customHeight="1" x14ac:dyDescent="0.25"/>
    <row r="3315" ht="15" customHeight="1" x14ac:dyDescent="0.25"/>
    <row r="3316" ht="15" customHeight="1" x14ac:dyDescent="0.25"/>
    <row r="3317" ht="15" customHeight="1" x14ac:dyDescent="0.25"/>
    <row r="3318" ht="15" customHeight="1" x14ac:dyDescent="0.25"/>
    <row r="3319" ht="15" customHeight="1" x14ac:dyDescent="0.25"/>
    <row r="3320" ht="15" customHeight="1" x14ac:dyDescent="0.25"/>
    <row r="3321" ht="15" customHeight="1" x14ac:dyDescent="0.25"/>
    <row r="3322" ht="15" customHeight="1" x14ac:dyDescent="0.25"/>
    <row r="3323" ht="15" customHeight="1" x14ac:dyDescent="0.25"/>
    <row r="3324" ht="15" customHeight="1" x14ac:dyDescent="0.25"/>
    <row r="3325" ht="15" customHeight="1" x14ac:dyDescent="0.25"/>
    <row r="3326" ht="15" customHeight="1" x14ac:dyDescent="0.25"/>
    <row r="3327" ht="15" customHeight="1" x14ac:dyDescent="0.25"/>
    <row r="3328" ht="15" customHeight="1" x14ac:dyDescent="0.25"/>
    <row r="3329" ht="15" customHeight="1" x14ac:dyDescent="0.25"/>
    <row r="3330" ht="15" customHeight="1" x14ac:dyDescent="0.25"/>
    <row r="3331" ht="15" customHeight="1" x14ac:dyDescent="0.25"/>
    <row r="3332" ht="15" customHeight="1" x14ac:dyDescent="0.25"/>
    <row r="3333" ht="15" customHeight="1" x14ac:dyDescent="0.25"/>
    <row r="3334" ht="15" customHeight="1" x14ac:dyDescent="0.25"/>
    <row r="3335" ht="15" customHeight="1" x14ac:dyDescent="0.25"/>
    <row r="3336" ht="15" customHeight="1" x14ac:dyDescent="0.25"/>
    <row r="3337" ht="15" customHeight="1" x14ac:dyDescent="0.25"/>
    <row r="3338" ht="15" customHeight="1" x14ac:dyDescent="0.25"/>
    <row r="3339" ht="15" customHeight="1" x14ac:dyDescent="0.25"/>
    <row r="3340" ht="15" customHeight="1" x14ac:dyDescent="0.25"/>
    <row r="3341" ht="15" customHeight="1" x14ac:dyDescent="0.25"/>
    <row r="3342" ht="15" customHeight="1" x14ac:dyDescent="0.25"/>
    <row r="3343" ht="15" customHeight="1" x14ac:dyDescent="0.25"/>
    <row r="3344" ht="15" customHeight="1" x14ac:dyDescent="0.25"/>
    <row r="3345" ht="15" customHeight="1" x14ac:dyDescent="0.25"/>
    <row r="3346" ht="15" customHeight="1" x14ac:dyDescent="0.25"/>
    <row r="3347" ht="15" customHeight="1" x14ac:dyDescent="0.25"/>
    <row r="3348" ht="15" customHeight="1" x14ac:dyDescent="0.25"/>
    <row r="3349" ht="15" customHeight="1" x14ac:dyDescent="0.25"/>
    <row r="3350" ht="15" customHeight="1" x14ac:dyDescent="0.25"/>
    <row r="3351" ht="15" customHeight="1" x14ac:dyDescent="0.25"/>
    <row r="3352" ht="15" customHeight="1" x14ac:dyDescent="0.25"/>
    <row r="3353" ht="15" customHeight="1" x14ac:dyDescent="0.25"/>
    <row r="3354" ht="15" customHeight="1" x14ac:dyDescent="0.25"/>
    <row r="3355" ht="15" customHeight="1" x14ac:dyDescent="0.25"/>
    <row r="3356" ht="15" customHeight="1" x14ac:dyDescent="0.25"/>
    <row r="3357" ht="15" customHeight="1" x14ac:dyDescent="0.25"/>
    <row r="3358" ht="15" customHeight="1" x14ac:dyDescent="0.25"/>
    <row r="3359" ht="15" customHeight="1" x14ac:dyDescent="0.25"/>
    <row r="3360" ht="15" customHeight="1" x14ac:dyDescent="0.25"/>
    <row r="3361" ht="15" customHeight="1" x14ac:dyDescent="0.25"/>
    <row r="3362" ht="15" customHeight="1" x14ac:dyDescent="0.25"/>
    <row r="3363" ht="15" customHeight="1" x14ac:dyDescent="0.25"/>
    <row r="3364" ht="15" customHeight="1" x14ac:dyDescent="0.25"/>
    <row r="3365" ht="15" customHeight="1" x14ac:dyDescent="0.25"/>
    <row r="3366" ht="15" customHeight="1" x14ac:dyDescent="0.25"/>
    <row r="3367" ht="15" customHeight="1" x14ac:dyDescent="0.25"/>
    <row r="3368" ht="15" customHeight="1" x14ac:dyDescent="0.25"/>
    <row r="3369" ht="15" customHeight="1" x14ac:dyDescent="0.25"/>
    <row r="3370" ht="15" customHeight="1" x14ac:dyDescent="0.25"/>
    <row r="3371" ht="15" customHeight="1" x14ac:dyDescent="0.25"/>
    <row r="3372" ht="15" customHeight="1" x14ac:dyDescent="0.25"/>
    <row r="3373" ht="15" customHeight="1" x14ac:dyDescent="0.25"/>
    <row r="3374" ht="15" customHeight="1" x14ac:dyDescent="0.25"/>
    <row r="3375" ht="15" customHeight="1" x14ac:dyDescent="0.25"/>
    <row r="3376" ht="15" customHeight="1" x14ac:dyDescent="0.25"/>
    <row r="3377" ht="15" customHeight="1" x14ac:dyDescent="0.25"/>
    <row r="3378" ht="15" customHeight="1" x14ac:dyDescent="0.25"/>
    <row r="3379" ht="15" customHeight="1" x14ac:dyDescent="0.25"/>
    <row r="3380" ht="15" customHeight="1" x14ac:dyDescent="0.25"/>
    <row r="3381" ht="15" customHeight="1" x14ac:dyDescent="0.25"/>
    <row r="3382" ht="15" customHeight="1" x14ac:dyDescent="0.25"/>
    <row r="3383" ht="15" customHeight="1" x14ac:dyDescent="0.25"/>
    <row r="3384" ht="15" customHeight="1" x14ac:dyDescent="0.25"/>
    <row r="3385" ht="15" customHeight="1" x14ac:dyDescent="0.25"/>
    <row r="3386" ht="15" customHeight="1" x14ac:dyDescent="0.25"/>
    <row r="3387" ht="15" customHeight="1" x14ac:dyDescent="0.25"/>
    <row r="3388" ht="15" customHeight="1" x14ac:dyDescent="0.25"/>
    <row r="3389" ht="15" customHeight="1" x14ac:dyDescent="0.25"/>
    <row r="3390" ht="15" customHeight="1" x14ac:dyDescent="0.25"/>
    <row r="3391" ht="15" customHeight="1" x14ac:dyDescent="0.25"/>
    <row r="3392" ht="15" customHeight="1" x14ac:dyDescent="0.25"/>
    <row r="3393" ht="15" customHeight="1" x14ac:dyDescent="0.25"/>
    <row r="3394" ht="15" customHeight="1" x14ac:dyDescent="0.25"/>
    <row r="3395" ht="15" customHeight="1" x14ac:dyDescent="0.25"/>
    <row r="3396" ht="15" customHeight="1" x14ac:dyDescent="0.25"/>
    <row r="3397" ht="15" customHeight="1" x14ac:dyDescent="0.25"/>
    <row r="3398" ht="15" customHeight="1" x14ac:dyDescent="0.25"/>
    <row r="3399" ht="15" customHeight="1" x14ac:dyDescent="0.25"/>
    <row r="3400" ht="15" customHeight="1" x14ac:dyDescent="0.25"/>
    <row r="3401" ht="15" customHeight="1" x14ac:dyDescent="0.25"/>
    <row r="3402" ht="15" customHeight="1" x14ac:dyDescent="0.25"/>
    <row r="3403" ht="15" customHeight="1" x14ac:dyDescent="0.25"/>
    <row r="3404" ht="15" customHeight="1" x14ac:dyDescent="0.25"/>
    <row r="3405" ht="15" customHeight="1" x14ac:dyDescent="0.25"/>
    <row r="3406" ht="15" customHeight="1" x14ac:dyDescent="0.25"/>
    <row r="3407" ht="15" customHeight="1" x14ac:dyDescent="0.25"/>
    <row r="3408" ht="15" customHeight="1" x14ac:dyDescent="0.25"/>
    <row r="3409" ht="15" customHeight="1" x14ac:dyDescent="0.25"/>
    <row r="3410" ht="15" customHeight="1" x14ac:dyDescent="0.25"/>
    <row r="3411" ht="15" customHeight="1" x14ac:dyDescent="0.25"/>
    <row r="3412" ht="15" customHeight="1" x14ac:dyDescent="0.25"/>
    <row r="3413" ht="15" customHeight="1" x14ac:dyDescent="0.25"/>
    <row r="3414" ht="15" customHeight="1" x14ac:dyDescent="0.25"/>
    <row r="3415" ht="15" customHeight="1" x14ac:dyDescent="0.25"/>
    <row r="3416" ht="15" customHeight="1" x14ac:dyDescent="0.25"/>
    <row r="3417" ht="15" customHeight="1" x14ac:dyDescent="0.25"/>
    <row r="3418" ht="15" customHeight="1" x14ac:dyDescent="0.25"/>
    <row r="3419" ht="15" customHeight="1" x14ac:dyDescent="0.25"/>
    <row r="3420" ht="15" customHeight="1" x14ac:dyDescent="0.25"/>
    <row r="3421" ht="15" customHeight="1" x14ac:dyDescent="0.25"/>
    <row r="3422" ht="15" customHeight="1" x14ac:dyDescent="0.25"/>
    <row r="3423" ht="15" customHeight="1" x14ac:dyDescent="0.25"/>
    <row r="3424" ht="15" customHeight="1" x14ac:dyDescent="0.25"/>
    <row r="3425" ht="15" customHeight="1" x14ac:dyDescent="0.25"/>
    <row r="3426" ht="15" customHeight="1" x14ac:dyDescent="0.25"/>
    <row r="3427" ht="15" customHeight="1" x14ac:dyDescent="0.25"/>
    <row r="3428" ht="15" customHeight="1" x14ac:dyDescent="0.25"/>
    <row r="3429" ht="15" customHeight="1" x14ac:dyDescent="0.25"/>
    <row r="3430" ht="15" customHeight="1" x14ac:dyDescent="0.25"/>
    <row r="3431" ht="15" customHeight="1" x14ac:dyDescent="0.25"/>
    <row r="3432" ht="15" customHeight="1" x14ac:dyDescent="0.25"/>
    <row r="3433" ht="15" customHeight="1" x14ac:dyDescent="0.25"/>
    <row r="3434" ht="15" customHeight="1" x14ac:dyDescent="0.25"/>
    <row r="3435" ht="15" customHeight="1" x14ac:dyDescent="0.25"/>
    <row r="3436" ht="15" customHeight="1" x14ac:dyDescent="0.25"/>
    <row r="3437" ht="15" customHeight="1" x14ac:dyDescent="0.25"/>
    <row r="3438" ht="15" customHeight="1" x14ac:dyDescent="0.25"/>
    <row r="3439" ht="15" customHeight="1" x14ac:dyDescent="0.25"/>
    <row r="3440" ht="15" customHeight="1" x14ac:dyDescent="0.25"/>
    <row r="3441" ht="15" customHeight="1" x14ac:dyDescent="0.25"/>
    <row r="3442" ht="15" customHeight="1" x14ac:dyDescent="0.25"/>
    <row r="3443" ht="15" customHeight="1" x14ac:dyDescent="0.25"/>
    <row r="3444" ht="15" customHeight="1" x14ac:dyDescent="0.25"/>
    <row r="3445" ht="15" customHeight="1" x14ac:dyDescent="0.25"/>
    <row r="3446" ht="15" customHeight="1" x14ac:dyDescent="0.25"/>
    <row r="3447" ht="15" customHeight="1" x14ac:dyDescent="0.25"/>
    <row r="3448" ht="15" customHeight="1" x14ac:dyDescent="0.25"/>
    <row r="3449" ht="15" customHeight="1" x14ac:dyDescent="0.25"/>
    <row r="3450" ht="15" customHeight="1" x14ac:dyDescent="0.25"/>
    <row r="3451" ht="15" customHeight="1" x14ac:dyDescent="0.25"/>
    <row r="3452" ht="15" customHeight="1" x14ac:dyDescent="0.25"/>
    <row r="3453" ht="15" customHeight="1" x14ac:dyDescent="0.25"/>
    <row r="3454" ht="15" customHeight="1" x14ac:dyDescent="0.25"/>
    <row r="3455" ht="15" customHeight="1" x14ac:dyDescent="0.25"/>
    <row r="3456" ht="15" customHeight="1" x14ac:dyDescent="0.25"/>
    <row r="3457" ht="15" customHeight="1" x14ac:dyDescent="0.25"/>
    <row r="3458" ht="15" customHeight="1" x14ac:dyDescent="0.25"/>
    <row r="3459" ht="15" customHeight="1" x14ac:dyDescent="0.25"/>
    <row r="3460" ht="15" customHeight="1" x14ac:dyDescent="0.25"/>
    <row r="3461" ht="15" customHeight="1" x14ac:dyDescent="0.25"/>
    <row r="3462" ht="15" customHeight="1" x14ac:dyDescent="0.25"/>
    <row r="3463" ht="15" customHeight="1" x14ac:dyDescent="0.25"/>
    <row r="3464" ht="15" customHeight="1" x14ac:dyDescent="0.25"/>
    <row r="3465" ht="15" customHeight="1" x14ac:dyDescent="0.25"/>
    <row r="3466" ht="15" customHeight="1" x14ac:dyDescent="0.25"/>
    <row r="3467" ht="15" customHeight="1" x14ac:dyDescent="0.25"/>
    <row r="3468" ht="15" customHeight="1" x14ac:dyDescent="0.25"/>
    <row r="3469" ht="15" customHeight="1" x14ac:dyDescent="0.25"/>
    <row r="3470" ht="15" customHeight="1" x14ac:dyDescent="0.25"/>
    <row r="3471" ht="15" customHeight="1" x14ac:dyDescent="0.25"/>
    <row r="3472" ht="15" customHeight="1" x14ac:dyDescent="0.25"/>
    <row r="3473" ht="15" customHeight="1" x14ac:dyDescent="0.25"/>
    <row r="3474" ht="15" customHeight="1" x14ac:dyDescent="0.25"/>
    <row r="3475" ht="15" customHeight="1" x14ac:dyDescent="0.25"/>
    <row r="3476" ht="15" customHeight="1" x14ac:dyDescent="0.25"/>
    <row r="3477" ht="15" customHeight="1" x14ac:dyDescent="0.25"/>
    <row r="3478" ht="15" customHeight="1" x14ac:dyDescent="0.25"/>
    <row r="3479" ht="15" customHeight="1" x14ac:dyDescent="0.25"/>
    <row r="3480" ht="15" customHeight="1" x14ac:dyDescent="0.25"/>
    <row r="3481" ht="15" customHeight="1" x14ac:dyDescent="0.25"/>
    <row r="3482" ht="15" customHeight="1" x14ac:dyDescent="0.25"/>
    <row r="3483" ht="15" customHeight="1" x14ac:dyDescent="0.25"/>
    <row r="3484" ht="15" customHeight="1" x14ac:dyDescent="0.25"/>
    <row r="3485" ht="15" customHeight="1" x14ac:dyDescent="0.25"/>
    <row r="3486" ht="15" customHeight="1" x14ac:dyDescent="0.25"/>
    <row r="3487" ht="15" customHeight="1" x14ac:dyDescent="0.25"/>
    <row r="3488" ht="15" customHeight="1" x14ac:dyDescent="0.25"/>
    <row r="3489" ht="15" customHeight="1" x14ac:dyDescent="0.25"/>
    <row r="3490" ht="15" customHeight="1" x14ac:dyDescent="0.25"/>
    <row r="3491" ht="15" customHeight="1" x14ac:dyDescent="0.25"/>
    <row r="3492" ht="15" customHeight="1" x14ac:dyDescent="0.25"/>
    <row r="3493" ht="15" customHeight="1" x14ac:dyDescent="0.25"/>
    <row r="3494" ht="15" customHeight="1" x14ac:dyDescent="0.25"/>
    <row r="3495" ht="15" customHeight="1" x14ac:dyDescent="0.25"/>
    <row r="3496" ht="15" customHeight="1" x14ac:dyDescent="0.25"/>
    <row r="3497" ht="15" customHeight="1" x14ac:dyDescent="0.25"/>
    <row r="3498" ht="15" customHeight="1" x14ac:dyDescent="0.25"/>
    <row r="3499" ht="15" customHeight="1" x14ac:dyDescent="0.25"/>
    <row r="3500" ht="15" customHeight="1" x14ac:dyDescent="0.25"/>
    <row r="3501" ht="15" customHeight="1" x14ac:dyDescent="0.25"/>
    <row r="3502" ht="15" customHeight="1" x14ac:dyDescent="0.25"/>
    <row r="3503" ht="15" customHeight="1" x14ac:dyDescent="0.25"/>
    <row r="3504" ht="15" customHeight="1" x14ac:dyDescent="0.25"/>
    <row r="3505" ht="15" customHeight="1" x14ac:dyDescent="0.25"/>
    <row r="3506" ht="15" customHeight="1" x14ac:dyDescent="0.25"/>
    <row r="3507" ht="15" customHeight="1" x14ac:dyDescent="0.25"/>
    <row r="3508" ht="15" customHeight="1" x14ac:dyDescent="0.25"/>
    <row r="3509" ht="15" customHeight="1" x14ac:dyDescent="0.25"/>
    <row r="3510" ht="15" customHeight="1" x14ac:dyDescent="0.25"/>
    <row r="3511" ht="15" customHeight="1" x14ac:dyDescent="0.25"/>
    <row r="3512" ht="15" customHeight="1" x14ac:dyDescent="0.25"/>
    <row r="3513" ht="15" customHeight="1" x14ac:dyDescent="0.25"/>
    <row r="3514" ht="15" customHeight="1" x14ac:dyDescent="0.25"/>
    <row r="3515" ht="15" customHeight="1" x14ac:dyDescent="0.25"/>
    <row r="3516" ht="15" customHeight="1" x14ac:dyDescent="0.25"/>
    <row r="3517" ht="15" customHeight="1" x14ac:dyDescent="0.25"/>
    <row r="3518" ht="15" customHeight="1" x14ac:dyDescent="0.25"/>
    <row r="3519" ht="15" customHeight="1" x14ac:dyDescent="0.25"/>
    <row r="3520" ht="15" customHeight="1" x14ac:dyDescent="0.25"/>
    <row r="3521" ht="15" customHeight="1" x14ac:dyDescent="0.25"/>
    <row r="3522" ht="15" customHeight="1" x14ac:dyDescent="0.25"/>
    <row r="3523" ht="15" customHeight="1" x14ac:dyDescent="0.25"/>
    <row r="3524" ht="15" customHeight="1" x14ac:dyDescent="0.25"/>
    <row r="3525" ht="15" customHeight="1" x14ac:dyDescent="0.25"/>
    <row r="3526" ht="15" customHeight="1" x14ac:dyDescent="0.25"/>
    <row r="3527" ht="15" customHeight="1" x14ac:dyDescent="0.25"/>
    <row r="3528" ht="15" customHeight="1" x14ac:dyDescent="0.25"/>
    <row r="3529" ht="15" customHeight="1" x14ac:dyDescent="0.25"/>
    <row r="3530" ht="15" customHeight="1" x14ac:dyDescent="0.25"/>
    <row r="3531" ht="15" customHeight="1" x14ac:dyDescent="0.25"/>
    <row r="3532" ht="15" customHeight="1" x14ac:dyDescent="0.25"/>
    <row r="3533" ht="15" customHeight="1" x14ac:dyDescent="0.25"/>
    <row r="3534" ht="15" customHeight="1" x14ac:dyDescent="0.25"/>
    <row r="3535" ht="15" customHeight="1" x14ac:dyDescent="0.25"/>
    <row r="3536" ht="15" customHeight="1" x14ac:dyDescent="0.25"/>
    <row r="3537" ht="15" customHeight="1" x14ac:dyDescent="0.25"/>
    <row r="3538" ht="15" customHeight="1" x14ac:dyDescent="0.25"/>
    <row r="3539" ht="15" customHeight="1" x14ac:dyDescent="0.25"/>
    <row r="3540" ht="15" customHeight="1" x14ac:dyDescent="0.25"/>
    <row r="3541" ht="15" customHeight="1" x14ac:dyDescent="0.25"/>
    <row r="3542" ht="15" customHeight="1" x14ac:dyDescent="0.25"/>
    <row r="3543" ht="15" customHeight="1" x14ac:dyDescent="0.25"/>
    <row r="3544" ht="15" customHeight="1" x14ac:dyDescent="0.25"/>
    <row r="3545" ht="15" customHeight="1" x14ac:dyDescent="0.25"/>
    <row r="3546" ht="15" customHeight="1" x14ac:dyDescent="0.25"/>
    <row r="3547" ht="15" customHeight="1" x14ac:dyDescent="0.25"/>
    <row r="3548" ht="15" customHeight="1" x14ac:dyDescent="0.25"/>
    <row r="3549" ht="15" customHeight="1" x14ac:dyDescent="0.25"/>
    <row r="3550" ht="15" customHeight="1" x14ac:dyDescent="0.25"/>
    <row r="3551" ht="15" customHeight="1" x14ac:dyDescent="0.25"/>
    <row r="3552" ht="15" customHeight="1" x14ac:dyDescent="0.25"/>
    <row r="3553" ht="15" customHeight="1" x14ac:dyDescent="0.25"/>
    <row r="3554" ht="15" customHeight="1" x14ac:dyDescent="0.25"/>
    <row r="3555" ht="15" customHeight="1" x14ac:dyDescent="0.25"/>
    <row r="3556" ht="15" customHeight="1" x14ac:dyDescent="0.25"/>
    <row r="3557" ht="15" customHeight="1" x14ac:dyDescent="0.25"/>
    <row r="3558" ht="15" customHeight="1" x14ac:dyDescent="0.25"/>
    <row r="3559" ht="15" customHeight="1" x14ac:dyDescent="0.25"/>
    <row r="3560" ht="15" customHeight="1" x14ac:dyDescent="0.25"/>
    <row r="3561" ht="15" customHeight="1" x14ac:dyDescent="0.25"/>
    <row r="3562" ht="15" customHeight="1" x14ac:dyDescent="0.25"/>
    <row r="3563" ht="15" customHeight="1" x14ac:dyDescent="0.25"/>
    <row r="3564" ht="15" customHeight="1" x14ac:dyDescent="0.25"/>
    <row r="3565" ht="15" customHeight="1" x14ac:dyDescent="0.25"/>
    <row r="3566" ht="15" customHeight="1" x14ac:dyDescent="0.25"/>
    <row r="3567" ht="15" customHeight="1" x14ac:dyDescent="0.25"/>
    <row r="3568" ht="15" customHeight="1" x14ac:dyDescent="0.25"/>
    <row r="3569" ht="15" customHeight="1" x14ac:dyDescent="0.25"/>
    <row r="3570" ht="15" customHeight="1" x14ac:dyDescent="0.25"/>
    <row r="3571" ht="15" customHeight="1" x14ac:dyDescent="0.25"/>
    <row r="3572" ht="15" customHeight="1" x14ac:dyDescent="0.25"/>
    <row r="3573" ht="15" customHeight="1" x14ac:dyDescent="0.25"/>
    <row r="3574" ht="15" customHeight="1" x14ac:dyDescent="0.25"/>
    <row r="3575" ht="15" customHeight="1" x14ac:dyDescent="0.25"/>
    <row r="3576" ht="15" customHeight="1" x14ac:dyDescent="0.25"/>
    <row r="3577" ht="15" customHeight="1" x14ac:dyDescent="0.25"/>
    <row r="3578" ht="15" customHeight="1" x14ac:dyDescent="0.25"/>
    <row r="3579" ht="15" customHeight="1" x14ac:dyDescent="0.25"/>
    <row r="3580" ht="15" customHeight="1" x14ac:dyDescent="0.25"/>
    <row r="3581" ht="15" customHeight="1" x14ac:dyDescent="0.25"/>
    <row r="3582" ht="15" customHeight="1" x14ac:dyDescent="0.25"/>
    <row r="3583" ht="15" customHeight="1" x14ac:dyDescent="0.25"/>
    <row r="3584" ht="15" customHeight="1" x14ac:dyDescent="0.25"/>
    <row r="3585" ht="15" customHeight="1" x14ac:dyDescent="0.25"/>
    <row r="3586" ht="15" customHeight="1" x14ac:dyDescent="0.25"/>
    <row r="3587" ht="15" customHeight="1" x14ac:dyDescent="0.25"/>
    <row r="3588" ht="15" customHeight="1" x14ac:dyDescent="0.25"/>
    <row r="3589" ht="15" customHeight="1" x14ac:dyDescent="0.25"/>
    <row r="3590" ht="15" customHeight="1" x14ac:dyDescent="0.25"/>
    <row r="3591" ht="15" customHeight="1" x14ac:dyDescent="0.25"/>
    <row r="3592" ht="15" customHeight="1" x14ac:dyDescent="0.25"/>
    <row r="3593" ht="15" customHeight="1" x14ac:dyDescent="0.25"/>
    <row r="3594" ht="15" customHeight="1" x14ac:dyDescent="0.25"/>
    <row r="3595" ht="15" customHeight="1" x14ac:dyDescent="0.25"/>
    <row r="3596" ht="15" customHeight="1" x14ac:dyDescent="0.25"/>
    <row r="3597" ht="15" customHeight="1" x14ac:dyDescent="0.25"/>
    <row r="3598" ht="15" customHeight="1" x14ac:dyDescent="0.25"/>
    <row r="3599" ht="15" customHeight="1" x14ac:dyDescent="0.25"/>
    <row r="3600" ht="15" customHeight="1" x14ac:dyDescent="0.25"/>
    <row r="3601" ht="15" customHeight="1" x14ac:dyDescent="0.25"/>
    <row r="3602" ht="15" customHeight="1" x14ac:dyDescent="0.25"/>
    <row r="3603" ht="15" customHeight="1" x14ac:dyDescent="0.25"/>
    <row r="3604" ht="15" customHeight="1" x14ac:dyDescent="0.25"/>
    <row r="3605" ht="15" customHeight="1" x14ac:dyDescent="0.25"/>
    <row r="3606" ht="15" customHeight="1" x14ac:dyDescent="0.25"/>
    <row r="3607" ht="15" customHeight="1" x14ac:dyDescent="0.25"/>
    <row r="3608" ht="15" customHeight="1" x14ac:dyDescent="0.25"/>
    <row r="3609" ht="15" customHeight="1" x14ac:dyDescent="0.25"/>
    <row r="3610" ht="15" customHeight="1" x14ac:dyDescent="0.25"/>
    <row r="3611" ht="15" customHeight="1" x14ac:dyDescent="0.25"/>
    <row r="3612" ht="15" customHeight="1" x14ac:dyDescent="0.25"/>
    <row r="3613" ht="15" customHeight="1" x14ac:dyDescent="0.25"/>
    <row r="3614" ht="15" customHeight="1" x14ac:dyDescent="0.25"/>
    <row r="3615" ht="15" customHeight="1" x14ac:dyDescent="0.25"/>
    <row r="3616" ht="15" customHeight="1" x14ac:dyDescent="0.25"/>
    <row r="3617" ht="15" customHeight="1" x14ac:dyDescent="0.25"/>
    <row r="3618" ht="15" customHeight="1" x14ac:dyDescent="0.25"/>
    <row r="3619" ht="15" customHeight="1" x14ac:dyDescent="0.25"/>
    <row r="3620" ht="15" customHeight="1" x14ac:dyDescent="0.25"/>
    <row r="3621" ht="15" customHeight="1" x14ac:dyDescent="0.25"/>
    <row r="3622" ht="15" customHeight="1" x14ac:dyDescent="0.25"/>
    <row r="3623" ht="15" customHeight="1" x14ac:dyDescent="0.25"/>
    <row r="3624" ht="15" customHeight="1" x14ac:dyDescent="0.25"/>
    <row r="3625" ht="15" customHeight="1" x14ac:dyDescent="0.25"/>
    <row r="3626" ht="15" customHeight="1" x14ac:dyDescent="0.25"/>
    <row r="3627" ht="15" customHeight="1" x14ac:dyDescent="0.25"/>
    <row r="3628" ht="15" customHeight="1" x14ac:dyDescent="0.25"/>
    <row r="3629" ht="15" customHeight="1" x14ac:dyDescent="0.25"/>
    <row r="3630" ht="15" customHeight="1" x14ac:dyDescent="0.25"/>
    <row r="3631" ht="15" customHeight="1" x14ac:dyDescent="0.25"/>
    <row r="3632" ht="15" customHeight="1" x14ac:dyDescent="0.25"/>
    <row r="3633" ht="15" customHeight="1" x14ac:dyDescent="0.25"/>
    <row r="3634" ht="15" customHeight="1" x14ac:dyDescent="0.25"/>
    <row r="3635" ht="15" customHeight="1" x14ac:dyDescent="0.25"/>
    <row r="3636" ht="15" customHeight="1" x14ac:dyDescent="0.25"/>
    <row r="3637" ht="15" customHeight="1" x14ac:dyDescent="0.25"/>
    <row r="3638" ht="15" customHeight="1" x14ac:dyDescent="0.25"/>
    <row r="3639" ht="15" customHeight="1" x14ac:dyDescent="0.25"/>
    <row r="3640" ht="15" customHeight="1" x14ac:dyDescent="0.25"/>
    <row r="3641" ht="15" customHeight="1" x14ac:dyDescent="0.25"/>
    <row r="3642" ht="15" customHeight="1" x14ac:dyDescent="0.25"/>
    <row r="3643" ht="15" customHeight="1" x14ac:dyDescent="0.25"/>
    <row r="3644" ht="15" customHeight="1" x14ac:dyDescent="0.25"/>
    <row r="3645" ht="15" customHeight="1" x14ac:dyDescent="0.25"/>
    <row r="3646" ht="15" customHeight="1" x14ac:dyDescent="0.25"/>
    <row r="3647" ht="15" customHeight="1" x14ac:dyDescent="0.25"/>
    <row r="3648" ht="15" customHeight="1" x14ac:dyDescent="0.25"/>
    <row r="3649" ht="15" customHeight="1" x14ac:dyDescent="0.25"/>
    <row r="3650" ht="15" customHeight="1" x14ac:dyDescent="0.25"/>
    <row r="3651" ht="15" customHeight="1" x14ac:dyDescent="0.25"/>
    <row r="3652" ht="15" customHeight="1" x14ac:dyDescent="0.25"/>
    <row r="3653" ht="15" customHeight="1" x14ac:dyDescent="0.25"/>
    <row r="3654" ht="15" customHeight="1" x14ac:dyDescent="0.25"/>
    <row r="3655" ht="15" customHeight="1" x14ac:dyDescent="0.25"/>
    <row r="3656" ht="15" customHeight="1" x14ac:dyDescent="0.25"/>
    <row r="3657" ht="15" customHeight="1" x14ac:dyDescent="0.25"/>
    <row r="3658" ht="15" customHeight="1" x14ac:dyDescent="0.25"/>
    <row r="3659" ht="15" customHeight="1" x14ac:dyDescent="0.25"/>
    <row r="3660" ht="15" customHeight="1" x14ac:dyDescent="0.25"/>
    <row r="3661" ht="15" customHeight="1" x14ac:dyDescent="0.25"/>
    <row r="3662" ht="15" customHeight="1" x14ac:dyDescent="0.25"/>
    <row r="3663" ht="15" customHeight="1" x14ac:dyDescent="0.25"/>
    <row r="3664" ht="15" customHeight="1" x14ac:dyDescent="0.25"/>
    <row r="3665" ht="15" customHeight="1" x14ac:dyDescent="0.25"/>
    <row r="3666" ht="15" customHeight="1" x14ac:dyDescent="0.25"/>
    <row r="3667" ht="15" customHeight="1" x14ac:dyDescent="0.25"/>
    <row r="3668" ht="15" customHeight="1" x14ac:dyDescent="0.25"/>
    <row r="3669" ht="15" customHeight="1" x14ac:dyDescent="0.25"/>
    <row r="3670" ht="15" customHeight="1" x14ac:dyDescent="0.25"/>
    <row r="3671" ht="15" customHeight="1" x14ac:dyDescent="0.25"/>
    <row r="3672" ht="15" customHeight="1" x14ac:dyDescent="0.25"/>
    <row r="3673" ht="15" customHeight="1" x14ac:dyDescent="0.25"/>
    <row r="3674" ht="15" customHeight="1" x14ac:dyDescent="0.25"/>
    <row r="3675" ht="15" customHeight="1" x14ac:dyDescent="0.25"/>
    <row r="3676" ht="15" customHeight="1" x14ac:dyDescent="0.25"/>
    <row r="3677" ht="15" customHeight="1" x14ac:dyDescent="0.25"/>
    <row r="3678" ht="15" customHeight="1" x14ac:dyDescent="0.25"/>
    <row r="3679" ht="15" customHeight="1" x14ac:dyDescent="0.25"/>
    <row r="3680" ht="15" customHeight="1" x14ac:dyDescent="0.25"/>
    <row r="3681" ht="15" customHeight="1" x14ac:dyDescent="0.25"/>
    <row r="3682" ht="15" customHeight="1" x14ac:dyDescent="0.25"/>
    <row r="3683" ht="15" customHeight="1" x14ac:dyDescent="0.25"/>
    <row r="3684" ht="15" customHeight="1" x14ac:dyDescent="0.25"/>
    <row r="3685" ht="15" customHeight="1" x14ac:dyDescent="0.25"/>
    <row r="3686" ht="15" customHeight="1" x14ac:dyDescent="0.25"/>
    <row r="3687" ht="15" customHeight="1" x14ac:dyDescent="0.25"/>
    <row r="3688" ht="15" customHeight="1" x14ac:dyDescent="0.25"/>
    <row r="3689" ht="15" customHeight="1" x14ac:dyDescent="0.25"/>
    <row r="3690" ht="15" customHeight="1" x14ac:dyDescent="0.25"/>
    <row r="3691" ht="15" customHeight="1" x14ac:dyDescent="0.25"/>
    <row r="3692" ht="15" customHeight="1" x14ac:dyDescent="0.25"/>
    <row r="3693" ht="15" customHeight="1" x14ac:dyDescent="0.25"/>
    <row r="3694" ht="15" customHeight="1" x14ac:dyDescent="0.25"/>
    <row r="3695" ht="15" customHeight="1" x14ac:dyDescent="0.25"/>
    <row r="3696" ht="15" customHeight="1" x14ac:dyDescent="0.25"/>
    <row r="3697" ht="15" customHeight="1" x14ac:dyDescent="0.25"/>
    <row r="3698" ht="15" customHeight="1" x14ac:dyDescent="0.25"/>
    <row r="3699" ht="15" customHeight="1" x14ac:dyDescent="0.25"/>
    <row r="3700" ht="15" customHeight="1" x14ac:dyDescent="0.25"/>
    <row r="3701" ht="15" customHeight="1" x14ac:dyDescent="0.25"/>
    <row r="3702" ht="15" customHeight="1" x14ac:dyDescent="0.25"/>
    <row r="3703" ht="15" customHeight="1" x14ac:dyDescent="0.25"/>
    <row r="3704" ht="15" customHeight="1" x14ac:dyDescent="0.25"/>
    <row r="3705" ht="15" customHeight="1" x14ac:dyDescent="0.25"/>
    <row r="3706" ht="15" customHeight="1" x14ac:dyDescent="0.25"/>
    <row r="3707" ht="15" customHeight="1" x14ac:dyDescent="0.25"/>
    <row r="3708" ht="15" customHeight="1" x14ac:dyDescent="0.25"/>
    <row r="3709" ht="15" customHeight="1" x14ac:dyDescent="0.25"/>
    <row r="3710" ht="15" customHeight="1" x14ac:dyDescent="0.25"/>
    <row r="3711" ht="15" customHeight="1" x14ac:dyDescent="0.25"/>
    <row r="3712" ht="15" customHeight="1" x14ac:dyDescent="0.25"/>
    <row r="3713" ht="15" customHeight="1" x14ac:dyDescent="0.25"/>
    <row r="3714" ht="15" customHeight="1" x14ac:dyDescent="0.25"/>
    <row r="3715" ht="15" customHeight="1" x14ac:dyDescent="0.25"/>
    <row r="3716" ht="15" customHeight="1" x14ac:dyDescent="0.25"/>
    <row r="3717" ht="15" customHeight="1" x14ac:dyDescent="0.25"/>
    <row r="3718" ht="15" customHeight="1" x14ac:dyDescent="0.25"/>
    <row r="3719" ht="15" customHeight="1" x14ac:dyDescent="0.25"/>
    <row r="3720" ht="15" customHeight="1" x14ac:dyDescent="0.25"/>
    <row r="3721" ht="15" customHeight="1" x14ac:dyDescent="0.25"/>
    <row r="3722" ht="15" customHeight="1" x14ac:dyDescent="0.25"/>
    <row r="3723" ht="15" customHeight="1" x14ac:dyDescent="0.25"/>
    <row r="3724" ht="15" customHeight="1" x14ac:dyDescent="0.25"/>
    <row r="3725" ht="15" customHeight="1" x14ac:dyDescent="0.25"/>
    <row r="3726" ht="15" customHeight="1" x14ac:dyDescent="0.25"/>
    <row r="3727" ht="15" customHeight="1" x14ac:dyDescent="0.25"/>
    <row r="3728" ht="15" customHeight="1" x14ac:dyDescent="0.25"/>
    <row r="3729" ht="15" customHeight="1" x14ac:dyDescent="0.25"/>
    <row r="3730" ht="15" customHeight="1" x14ac:dyDescent="0.25"/>
    <row r="3731" ht="15" customHeight="1" x14ac:dyDescent="0.25"/>
    <row r="3732" ht="15" customHeight="1" x14ac:dyDescent="0.25"/>
    <row r="3733" ht="15" customHeight="1" x14ac:dyDescent="0.25"/>
    <row r="3734" ht="15" customHeight="1" x14ac:dyDescent="0.25"/>
    <row r="3735" ht="15" customHeight="1" x14ac:dyDescent="0.25"/>
    <row r="3736" ht="15" customHeight="1" x14ac:dyDescent="0.25"/>
    <row r="3737" ht="15" customHeight="1" x14ac:dyDescent="0.25"/>
    <row r="3738" ht="15" customHeight="1" x14ac:dyDescent="0.25"/>
    <row r="3739" ht="15" customHeight="1" x14ac:dyDescent="0.25"/>
    <row r="3740" ht="15" customHeight="1" x14ac:dyDescent="0.25"/>
    <row r="3741" ht="15" customHeight="1" x14ac:dyDescent="0.25"/>
    <row r="3742" ht="15" customHeight="1" x14ac:dyDescent="0.25"/>
    <row r="3743" ht="15" customHeight="1" x14ac:dyDescent="0.25"/>
    <row r="3744" ht="15" customHeight="1" x14ac:dyDescent="0.25"/>
    <row r="3745" ht="15" customHeight="1" x14ac:dyDescent="0.25"/>
    <row r="3746" ht="15" customHeight="1" x14ac:dyDescent="0.25"/>
    <row r="3747" ht="15" customHeight="1" x14ac:dyDescent="0.25"/>
    <row r="3748" ht="15" customHeight="1" x14ac:dyDescent="0.25"/>
    <row r="3749" ht="15" customHeight="1" x14ac:dyDescent="0.25"/>
    <row r="3750" ht="15" customHeight="1" x14ac:dyDescent="0.25"/>
    <row r="3751" ht="15" customHeight="1" x14ac:dyDescent="0.25"/>
    <row r="3752" ht="15" customHeight="1" x14ac:dyDescent="0.25"/>
    <row r="3753" ht="15" customHeight="1" x14ac:dyDescent="0.25"/>
    <row r="3754" ht="15" customHeight="1" x14ac:dyDescent="0.25"/>
    <row r="3755" ht="15" customHeight="1" x14ac:dyDescent="0.25"/>
    <row r="3756" ht="15" customHeight="1" x14ac:dyDescent="0.25"/>
    <row r="3757" ht="15" customHeight="1" x14ac:dyDescent="0.25"/>
    <row r="3758" ht="15" customHeight="1" x14ac:dyDescent="0.25"/>
    <row r="3759" ht="15" customHeight="1" x14ac:dyDescent="0.25"/>
    <row r="3760" ht="15" customHeight="1" x14ac:dyDescent="0.25"/>
    <row r="3761" ht="15" customHeight="1" x14ac:dyDescent="0.25"/>
    <row r="3762" ht="15" customHeight="1" x14ac:dyDescent="0.25"/>
    <row r="3763" ht="15" customHeight="1" x14ac:dyDescent="0.25"/>
    <row r="3764" ht="15" customHeight="1" x14ac:dyDescent="0.25"/>
    <row r="3765" ht="15" customHeight="1" x14ac:dyDescent="0.25"/>
    <row r="3766" ht="15" customHeight="1" x14ac:dyDescent="0.25"/>
    <row r="3767" ht="15" customHeight="1" x14ac:dyDescent="0.25"/>
    <row r="3768" ht="15" customHeight="1" x14ac:dyDescent="0.25"/>
    <row r="3769" ht="15" customHeight="1" x14ac:dyDescent="0.25"/>
    <row r="3770" ht="15" customHeight="1" x14ac:dyDescent="0.25"/>
    <row r="3771" ht="15" customHeight="1" x14ac:dyDescent="0.25"/>
    <row r="3772" ht="15" customHeight="1" x14ac:dyDescent="0.25"/>
    <row r="3773" ht="15" customHeight="1" x14ac:dyDescent="0.25"/>
    <row r="3774" ht="15" customHeight="1" x14ac:dyDescent="0.25"/>
    <row r="3775" ht="15" customHeight="1" x14ac:dyDescent="0.25"/>
    <row r="3776" ht="15" customHeight="1" x14ac:dyDescent="0.25"/>
    <row r="3777" ht="15" customHeight="1" x14ac:dyDescent="0.25"/>
    <row r="3778" ht="15" customHeight="1" x14ac:dyDescent="0.25"/>
    <row r="3779" ht="15" customHeight="1" x14ac:dyDescent="0.25"/>
    <row r="3780" ht="15" customHeight="1" x14ac:dyDescent="0.25"/>
    <row r="3781" ht="15" customHeight="1" x14ac:dyDescent="0.25"/>
    <row r="3782" ht="15" customHeight="1" x14ac:dyDescent="0.25"/>
    <row r="3783" ht="15" customHeight="1" x14ac:dyDescent="0.25"/>
    <row r="3784" ht="15" customHeight="1" x14ac:dyDescent="0.25"/>
    <row r="3785" ht="15" customHeight="1" x14ac:dyDescent="0.25"/>
    <row r="3786" ht="15" customHeight="1" x14ac:dyDescent="0.25"/>
    <row r="3787" ht="15" customHeight="1" x14ac:dyDescent="0.25"/>
    <row r="3788" ht="15" customHeight="1" x14ac:dyDescent="0.25"/>
    <row r="3789" ht="15" customHeight="1" x14ac:dyDescent="0.25"/>
    <row r="3790" ht="15" customHeight="1" x14ac:dyDescent="0.25"/>
    <row r="3791" ht="15" customHeight="1" x14ac:dyDescent="0.25"/>
    <row r="3792" ht="15" customHeight="1" x14ac:dyDescent="0.25"/>
    <row r="3793" ht="15" customHeight="1" x14ac:dyDescent="0.25"/>
    <row r="3794" ht="15" customHeight="1" x14ac:dyDescent="0.25"/>
    <row r="3795" ht="15" customHeight="1" x14ac:dyDescent="0.25"/>
    <row r="3796" ht="15" customHeight="1" x14ac:dyDescent="0.25"/>
    <row r="3797" ht="15" customHeight="1" x14ac:dyDescent="0.25"/>
    <row r="3798" ht="15" customHeight="1" x14ac:dyDescent="0.25"/>
    <row r="3799" ht="15" customHeight="1" x14ac:dyDescent="0.25"/>
    <row r="3800" ht="15" customHeight="1" x14ac:dyDescent="0.25"/>
    <row r="3801" ht="15" customHeight="1" x14ac:dyDescent="0.25"/>
    <row r="3802" ht="15" customHeight="1" x14ac:dyDescent="0.25"/>
    <row r="3803" ht="15" customHeight="1" x14ac:dyDescent="0.25"/>
    <row r="3804" ht="15" customHeight="1" x14ac:dyDescent="0.25"/>
    <row r="3805" ht="15" customHeight="1" x14ac:dyDescent="0.25"/>
    <row r="3806" ht="15" customHeight="1" x14ac:dyDescent="0.25"/>
    <row r="3807" ht="15" customHeight="1" x14ac:dyDescent="0.25"/>
    <row r="3808" ht="15" customHeight="1" x14ac:dyDescent="0.25"/>
    <row r="3809" ht="15" customHeight="1" x14ac:dyDescent="0.25"/>
    <row r="3810" ht="15" customHeight="1" x14ac:dyDescent="0.25"/>
    <row r="3811" ht="15" customHeight="1" x14ac:dyDescent="0.25"/>
    <row r="3812" ht="15" customHeight="1" x14ac:dyDescent="0.25"/>
    <row r="3813" ht="15" customHeight="1" x14ac:dyDescent="0.25"/>
    <row r="3814" ht="15" customHeight="1" x14ac:dyDescent="0.25"/>
    <row r="3815" ht="15" customHeight="1" x14ac:dyDescent="0.25"/>
    <row r="3816" ht="15" customHeight="1" x14ac:dyDescent="0.25"/>
    <row r="3817" ht="15" customHeight="1" x14ac:dyDescent="0.25"/>
    <row r="3818" ht="15" customHeight="1" x14ac:dyDescent="0.25"/>
    <row r="3819" ht="15" customHeight="1" x14ac:dyDescent="0.25"/>
    <row r="3820" ht="15" customHeight="1" x14ac:dyDescent="0.25"/>
    <row r="3821" ht="15" customHeight="1" x14ac:dyDescent="0.25"/>
    <row r="3822" ht="15" customHeight="1" x14ac:dyDescent="0.25"/>
    <row r="3823" ht="15" customHeight="1" x14ac:dyDescent="0.25"/>
    <row r="3824" ht="15" customHeight="1" x14ac:dyDescent="0.25"/>
    <row r="3825" ht="15" customHeight="1" x14ac:dyDescent="0.25"/>
    <row r="3826" ht="15" customHeight="1" x14ac:dyDescent="0.25"/>
    <row r="3827" ht="15" customHeight="1" x14ac:dyDescent="0.25"/>
    <row r="3828" ht="15" customHeight="1" x14ac:dyDescent="0.25"/>
    <row r="3829" ht="15" customHeight="1" x14ac:dyDescent="0.25"/>
    <row r="3830" ht="15" customHeight="1" x14ac:dyDescent="0.25"/>
    <row r="3831" ht="15" customHeight="1" x14ac:dyDescent="0.25"/>
    <row r="3832" ht="15" customHeight="1" x14ac:dyDescent="0.25"/>
    <row r="3833" ht="15" customHeight="1" x14ac:dyDescent="0.25"/>
    <row r="3834" ht="15" customHeight="1" x14ac:dyDescent="0.25"/>
    <row r="3835" ht="15" customHeight="1" x14ac:dyDescent="0.25"/>
    <row r="3836" ht="15" customHeight="1" x14ac:dyDescent="0.25"/>
    <row r="3837" ht="15" customHeight="1" x14ac:dyDescent="0.25"/>
    <row r="3838" ht="15" customHeight="1" x14ac:dyDescent="0.25"/>
    <row r="3839" ht="15" customHeight="1" x14ac:dyDescent="0.25"/>
    <row r="3840" ht="15" customHeight="1" x14ac:dyDescent="0.25"/>
    <row r="3841" ht="15" customHeight="1" x14ac:dyDescent="0.25"/>
    <row r="3842" ht="15" customHeight="1" x14ac:dyDescent="0.25"/>
    <row r="3843" ht="15" customHeight="1" x14ac:dyDescent="0.25"/>
    <row r="3844" ht="15" customHeight="1" x14ac:dyDescent="0.25"/>
    <row r="3845" ht="15" customHeight="1" x14ac:dyDescent="0.25"/>
    <row r="3846" ht="15" customHeight="1" x14ac:dyDescent="0.25"/>
    <row r="3847" ht="15" customHeight="1" x14ac:dyDescent="0.25"/>
    <row r="3848" ht="15" customHeight="1" x14ac:dyDescent="0.25"/>
    <row r="3849" ht="15" customHeight="1" x14ac:dyDescent="0.25"/>
    <row r="3850" ht="15" customHeight="1" x14ac:dyDescent="0.25"/>
    <row r="3851" ht="15" customHeight="1" x14ac:dyDescent="0.25"/>
    <row r="3852" ht="15" customHeight="1" x14ac:dyDescent="0.25"/>
    <row r="3853" ht="15" customHeight="1" x14ac:dyDescent="0.25"/>
    <row r="3854" ht="15" customHeight="1" x14ac:dyDescent="0.25"/>
    <row r="3855" ht="15" customHeight="1" x14ac:dyDescent="0.25"/>
    <row r="3856" ht="15" customHeight="1" x14ac:dyDescent="0.25"/>
    <row r="3857" ht="15" customHeight="1" x14ac:dyDescent="0.25"/>
    <row r="3858" ht="15" customHeight="1" x14ac:dyDescent="0.25"/>
    <row r="3859" ht="15" customHeight="1" x14ac:dyDescent="0.25"/>
    <row r="3860" ht="15" customHeight="1" x14ac:dyDescent="0.25"/>
    <row r="3861" ht="15" customHeight="1" x14ac:dyDescent="0.25"/>
    <row r="3862" ht="15" customHeight="1" x14ac:dyDescent="0.25"/>
    <row r="3863" ht="15" customHeight="1" x14ac:dyDescent="0.25"/>
    <row r="3864" ht="15" customHeight="1" x14ac:dyDescent="0.25"/>
    <row r="3865" ht="15" customHeight="1" x14ac:dyDescent="0.25"/>
    <row r="3866" ht="15" customHeight="1" x14ac:dyDescent="0.25"/>
    <row r="3867" ht="15" customHeight="1" x14ac:dyDescent="0.25"/>
    <row r="3868" ht="15" customHeight="1" x14ac:dyDescent="0.25"/>
    <row r="3869" ht="15" customHeight="1" x14ac:dyDescent="0.25"/>
    <row r="3870" ht="15" customHeight="1" x14ac:dyDescent="0.25"/>
    <row r="3871" ht="15" customHeight="1" x14ac:dyDescent="0.25"/>
    <row r="3872" ht="15" customHeight="1" x14ac:dyDescent="0.25"/>
    <row r="3873" ht="15" customHeight="1" x14ac:dyDescent="0.25"/>
    <row r="3874" ht="15" customHeight="1" x14ac:dyDescent="0.25"/>
    <row r="3875" ht="15" customHeight="1" x14ac:dyDescent="0.25"/>
    <row r="3876" ht="15" customHeight="1" x14ac:dyDescent="0.25"/>
    <row r="3877" ht="15" customHeight="1" x14ac:dyDescent="0.25"/>
    <row r="3878" ht="15" customHeight="1" x14ac:dyDescent="0.25"/>
    <row r="3879" ht="15" customHeight="1" x14ac:dyDescent="0.25"/>
    <row r="3880" ht="15" customHeight="1" x14ac:dyDescent="0.25"/>
    <row r="3881" ht="15" customHeight="1" x14ac:dyDescent="0.25"/>
    <row r="3882" ht="15" customHeight="1" x14ac:dyDescent="0.25"/>
    <row r="3883" ht="15" customHeight="1" x14ac:dyDescent="0.25"/>
    <row r="3884" ht="15" customHeight="1" x14ac:dyDescent="0.25"/>
    <row r="3885" ht="15" customHeight="1" x14ac:dyDescent="0.25"/>
    <row r="3886" ht="15" customHeight="1" x14ac:dyDescent="0.25"/>
    <row r="3887" ht="15" customHeight="1" x14ac:dyDescent="0.25"/>
    <row r="3888" ht="15" customHeight="1" x14ac:dyDescent="0.25"/>
    <row r="3889" ht="15" customHeight="1" x14ac:dyDescent="0.25"/>
    <row r="3890" ht="15" customHeight="1" x14ac:dyDescent="0.25"/>
    <row r="3891" ht="15" customHeight="1" x14ac:dyDescent="0.25"/>
    <row r="3892" ht="15" customHeight="1" x14ac:dyDescent="0.25"/>
    <row r="3893" ht="15" customHeight="1" x14ac:dyDescent="0.25"/>
    <row r="3894" ht="15" customHeight="1" x14ac:dyDescent="0.25"/>
    <row r="3895" ht="15" customHeight="1" x14ac:dyDescent="0.25"/>
    <row r="3896" ht="15" customHeight="1" x14ac:dyDescent="0.25"/>
    <row r="3897" ht="15" customHeight="1" x14ac:dyDescent="0.25"/>
    <row r="3898" ht="15" customHeight="1" x14ac:dyDescent="0.25"/>
    <row r="3899" ht="15" customHeight="1" x14ac:dyDescent="0.25"/>
    <row r="3900" ht="15" customHeight="1" x14ac:dyDescent="0.25"/>
    <row r="3901" ht="15" customHeight="1" x14ac:dyDescent="0.25"/>
    <row r="3902" ht="15" customHeight="1" x14ac:dyDescent="0.25"/>
    <row r="3903" ht="15" customHeight="1" x14ac:dyDescent="0.25"/>
    <row r="3904" ht="15" customHeight="1" x14ac:dyDescent="0.25"/>
    <row r="3905" ht="15" customHeight="1" x14ac:dyDescent="0.25"/>
    <row r="3906" ht="15" customHeight="1" x14ac:dyDescent="0.25"/>
    <row r="3907" ht="15" customHeight="1" x14ac:dyDescent="0.25"/>
    <row r="3908" ht="15" customHeight="1" x14ac:dyDescent="0.25"/>
    <row r="3909" ht="15" customHeight="1" x14ac:dyDescent="0.25"/>
    <row r="3910" ht="15" customHeight="1" x14ac:dyDescent="0.25"/>
    <row r="3911" ht="15" customHeight="1" x14ac:dyDescent="0.25"/>
    <row r="3912" ht="15" customHeight="1" x14ac:dyDescent="0.25"/>
    <row r="3913" ht="15" customHeight="1" x14ac:dyDescent="0.25"/>
    <row r="3914" ht="15" customHeight="1" x14ac:dyDescent="0.25"/>
    <row r="3915" ht="15" customHeight="1" x14ac:dyDescent="0.25"/>
    <row r="3916" ht="15" customHeight="1" x14ac:dyDescent="0.25"/>
    <row r="3917" ht="15" customHeight="1" x14ac:dyDescent="0.25"/>
    <row r="3918" ht="15" customHeight="1" x14ac:dyDescent="0.25"/>
    <row r="3919" ht="15" customHeight="1" x14ac:dyDescent="0.25"/>
    <row r="3920" ht="15" customHeight="1" x14ac:dyDescent="0.25"/>
    <row r="3921" ht="15" customHeight="1" x14ac:dyDescent="0.25"/>
    <row r="3922" ht="15" customHeight="1" x14ac:dyDescent="0.25"/>
    <row r="3923" ht="15" customHeight="1" x14ac:dyDescent="0.25"/>
    <row r="3924" ht="15" customHeight="1" x14ac:dyDescent="0.25"/>
    <row r="3925" ht="15" customHeight="1" x14ac:dyDescent="0.25"/>
    <row r="3926" ht="15" customHeight="1" x14ac:dyDescent="0.25"/>
    <row r="3927" ht="15" customHeight="1" x14ac:dyDescent="0.25"/>
    <row r="3928" ht="15" customHeight="1" x14ac:dyDescent="0.25"/>
    <row r="3929" ht="15" customHeight="1" x14ac:dyDescent="0.25"/>
    <row r="3930" ht="15" customHeight="1" x14ac:dyDescent="0.25"/>
    <row r="3931" ht="15" customHeight="1" x14ac:dyDescent="0.25"/>
    <row r="3932" ht="15" customHeight="1" x14ac:dyDescent="0.25"/>
    <row r="3933" ht="15" customHeight="1" x14ac:dyDescent="0.25"/>
    <row r="3934" ht="15" customHeight="1" x14ac:dyDescent="0.25"/>
    <row r="3935" ht="15" customHeight="1" x14ac:dyDescent="0.25"/>
    <row r="3936" ht="15" customHeight="1" x14ac:dyDescent="0.25"/>
    <row r="3937" ht="15" customHeight="1" x14ac:dyDescent="0.25"/>
    <row r="3938" ht="15" customHeight="1" x14ac:dyDescent="0.25"/>
    <row r="3939" ht="15" customHeight="1" x14ac:dyDescent="0.25"/>
    <row r="3940" ht="15" customHeight="1" x14ac:dyDescent="0.25"/>
    <row r="3941" ht="15" customHeight="1" x14ac:dyDescent="0.25"/>
    <row r="3942" ht="15" customHeight="1" x14ac:dyDescent="0.25"/>
    <row r="3943" ht="15" customHeight="1" x14ac:dyDescent="0.25"/>
    <row r="3944" ht="15" customHeight="1" x14ac:dyDescent="0.25"/>
    <row r="3945" ht="15" customHeight="1" x14ac:dyDescent="0.25"/>
    <row r="3946" ht="15" customHeight="1" x14ac:dyDescent="0.25"/>
    <row r="3947" ht="15" customHeight="1" x14ac:dyDescent="0.25"/>
    <row r="3948" ht="15" customHeight="1" x14ac:dyDescent="0.25"/>
    <row r="3949" ht="15" customHeight="1" x14ac:dyDescent="0.25"/>
    <row r="3950" ht="15" customHeight="1" x14ac:dyDescent="0.25"/>
    <row r="3951" ht="15" customHeight="1" x14ac:dyDescent="0.25"/>
    <row r="3952" ht="15" customHeight="1" x14ac:dyDescent="0.25"/>
    <row r="3953" ht="15" customHeight="1" x14ac:dyDescent="0.25"/>
    <row r="3954" ht="15" customHeight="1" x14ac:dyDescent="0.25"/>
    <row r="3955" ht="15" customHeight="1" x14ac:dyDescent="0.25"/>
    <row r="3956" ht="15" customHeight="1" x14ac:dyDescent="0.25"/>
    <row r="3957" ht="15" customHeight="1" x14ac:dyDescent="0.25"/>
    <row r="3958" ht="15" customHeight="1" x14ac:dyDescent="0.25"/>
    <row r="3959" ht="15" customHeight="1" x14ac:dyDescent="0.25"/>
    <row r="3960" ht="15" customHeight="1" x14ac:dyDescent="0.25"/>
    <row r="3961" ht="15" customHeight="1" x14ac:dyDescent="0.25"/>
    <row r="3962" ht="15" customHeight="1" x14ac:dyDescent="0.25"/>
    <row r="3963" ht="15" customHeight="1" x14ac:dyDescent="0.25"/>
    <row r="3964" ht="15" customHeight="1" x14ac:dyDescent="0.25"/>
    <row r="3965" ht="15" customHeight="1" x14ac:dyDescent="0.25"/>
    <row r="3966" ht="15" customHeight="1" x14ac:dyDescent="0.25"/>
    <row r="3967" ht="15" customHeight="1" x14ac:dyDescent="0.25"/>
    <row r="3968" ht="15" customHeight="1" x14ac:dyDescent="0.25"/>
    <row r="3969" ht="15" customHeight="1" x14ac:dyDescent="0.25"/>
    <row r="3970" ht="15" customHeight="1" x14ac:dyDescent="0.25"/>
    <row r="3971" ht="15" customHeight="1" x14ac:dyDescent="0.25"/>
    <row r="3972" ht="15" customHeight="1" x14ac:dyDescent="0.25"/>
    <row r="3973" ht="15" customHeight="1" x14ac:dyDescent="0.25"/>
    <row r="3974" ht="15" customHeight="1" x14ac:dyDescent="0.25"/>
    <row r="3975" ht="15" customHeight="1" x14ac:dyDescent="0.25"/>
    <row r="3976" ht="15" customHeight="1" x14ac:dyDescent="0.25"/>
    <row r="3977" ht="15" customHeight="1" x14ac:dyDescent="0.25"/>
    <row r="3978" ht="15" customHeight="1" x14ac:dyDescent="0.25"/>
    <row r="3979" ht="15" customHeight="1" x14ac:dyDescent="0.25"/>
    <row r="3980" ht="15" customHeight="1" x14ac:dyDescent="0.25"/>
    <row r="3981" ht="15" customHeight="1" x14ac:dyDescent="0.25"/>
    <row r="3982" ht="15" customHeight="1" x14ac:dyDescent="0.25"/>
    <row r="3983" ht="15" customHeight="1" x14ac:dyDescent="0.25"/>
    <row r="3984" ht="15" customHeight="1" x14ac:dyDescent="0.25"/>
    <row r="3985" ht="15" customHeight="1" x14ac:dyDescent="0.25"/>
    <row r="3986" ht="15" customHeight="1" x14ac:dyDescent="0.25"/>
    <row r="3987" ht="15" customHeight="1" x14ac:dyDescent="0.25"/>
    <row r="3988" ht="15" customHeight="1" x14ac:dyDescent="0.25"/>
    <row r="3989" ht="15" customHeight="1" x14ac:dyDescent="0.25"/>
    <row r="3990" ht="15" customHeight="1" x14ac:dyDescent="0.25"/>
    <row r="3991" ht="15" customHeight="1" x14ac:dyDescent="0.25"/>
    <row r="3992" ht="15" customHeight="1" x14ac:dyDescent="0.25"/>
    <row r="3993" ht="15" customHeight="1" x14ac:dyDescent="0.25"/>
    <row r="3994" ht="15" customHeight="1" x14ac:dyDescent="0.25"/>
    <row r="3995" ht="15" customHeight="1" x14ac:dyDescent="0.25"/>
    <row r="3996" ht="15" customHeight="1" x14ac:dyDescent="0.25"/>
    <row r="3997" ht="15" customHeight="1" x14ac:dyDescent="0.25"/>
    <row r="3998" ht="15" customHeight="1" x14ac:dyDescent="0.25"/>
    <row r="3999" ht="15" customHeight="1" x14ac:dyDescent="0.25"/>
    <row r="4000" ht="15" customHeight="1" x14ac:dyDescent="0.25"/>
    <row r="4001" ht="15" customHeight="1" x14ac:dyDescent="0.25"/>
    <row r="4002" ht="15" customHeight="1" x14ac:dyDescent="0.25"/>
    <row r="4003" ht="15" customHeight="1" x14ac:dyDescent="0.25"/>
    <row r="4004" ht="15" customHeight="1" x14ac:dyDescent="0.25"/>
    <row r="4005" ht="15" customHeight="1" x14ac:dyDescent="0.25"/>
    <row r="4006" ht="15" customHeight="1" x14ac:dyDescent="0.25"/>
    <row r="4007" ht="15" customHeight="1" x14ac:dyDescent="0.25"/>
    <row r="4008" ht="15" customHeight="1" x14ac:dyDescent="0.25"/>
    <row r="4009" ht="15" customHeight="1" x14ac:dyDescent="0.25"/>
    <row r="4010" ht="15" customHeight="1" x14ac:dyDescent="0.25"/>
    <row r="4011" ht="15" customHeight="1" x14ac:dyDescent="0.25"/>
    <row r="4012" ht="15" customHeight="1" x14ac:dyDescent="0.25"/>
    <row r="4013" ht="15" customHeight="1" x14ac:dyDescent="0.25"/>
    <row r="4014" ht="15" customHeight="1" x14ac:dyDescent="0.25"/>
    <row r="4015" ht="15" customHeight="1" x14ac:dyDescent="0.25"/>
    <row r="4016" ht="15" customHeight="1" x14ac:dyDescent="0.25"/>
    <row r="4017" ht="15" customHeight="1" x14ac:dyDescent="0.25"/>
    <row r="4018" ht="15" customHeight="1" x14ac:dyDescent="0.25"/>
    <row r="4019" ht="15" customHeight="1" x14ac:dyDescent="0.25"/>
    <row r="4020" ht="15" customHeight="1" x14ac:dyDescent="0.25"/>
    <row r="4021" ht="15" customHeight="1" x14ac:dyDescent="0.25"/>
    <row r="4022" ht="15" customHeight="1" x14ac:dyDescent="0.25"/>
    <row r="4023" ht="15" customHeight="1" x14ac:dyDescent="0.25"/>
    <row r="4024" ht="15" customHeight="1" x14ac:dyDescent="0.25"/>
    <row r="4025" ht="15" customHeight="1" x14ac:dyDescent="0.25"/>
    <row r="4026" ht="15" customHeight="1" x14ac:dyDescent="0.25"/>
    <row r="4027" ht="15" customHeight="1" x14ac:dyDescent="0.25"/>
    <row r="4028" ht="15" customHeight="1" x14ac:dyDescent="0.25"/>
    <row r="4029" ht="15" customHeight="1" x14ac:dyDescent="0.25"/>
    <row r="4030" ht="15" customHeight="1" x14ac:dyDescent="0.25"/>
    <row r="4031" ht="15" customHeight="1" x14ac:dyDescent="0.25"/>
    <row r="4032" ht="15" customHeight="1" x14ac:dyDescent="0.25"/>
    <row r="4033" ht="15" customHeight="1" x14ac:dyDescent="0.25"/>
    <row r="4034" ht="15" customHeight="1" x14ac:dyDescent="0.25"/>
    <row r="4035" ht="15" customHeight="1" x14ac:dyDescent="0.25"/>
    <row r="4036" ht="15" customHeight="1" x14ac:dyDescent="0.25"/>
    <row r="4037" ht="15" customHeight="1" x14ac:dyDescent="0.25"/>
    <row r="4038" ht="15" customHeight="1" x14ac:dyDescent="0.25"/>
    <row r="4039" ht="15" customHeight="1" x14ac:dyDescent="0.25"/>
    <row r="4040" ht="15" customHeight="1" x14ac:dyDescent="0.25"/>
    <row r="4041" ht="15" customHeight="1" x14ac:dyDescent="0.25"/>
    <row r="4042" ht="15" customHeight="1" x14ac:dyDescent="0.25"/>
    <row r="4043" ht="15" customHeight="1" x14ac:dyDescent="0.25"/>
    <row r="4044" ht="15" customHeight="1" x14ac:dyDescent="0.25"/>
    <row r="4045" ht="15" customHeight="1" x14ac:dyDescent="0.25"/>
    <row r="4046" ht="15" customHeight="1" x14ac:dyDescent="0.25"/>
    <row r="4047" ht="15" customHeight="1" x14ac:dyDescent="0.25"/>
    <row r="4048" ht="15" customHeight="1" x14ac:dyDescent="0.25"/>
    <row r="4049" ht="15" customHeight="1" x14ac:dyDescent="0.25"/>
    <row r="4050" ht="15" customHeight="1" x14ac:dyDescent="0.25"/>
    <row r="4051" ht="15" customHeight="1" x14ac:dyDescent="0.25"/>
    <row r="4052" ht="15" customHeight="1" x14ac:dyDescent="0.25"/>
    <row r="4053" ht="15" customHeight="1" x14ac:dyDescent="0.25"/>
    <row r="4054" ht="15" customHeight="1" x14ac:dyDescent="0.25"/>
    <row r="4055" ht="15" customHeight="1" x14ac:dyDescent="0.25"/>
    <row r="4056" ht="15" customHeight="1" x14ac:dyDescent="0.25"/>
    <row r="4057" ht="15" customHeight="1" x14ac:dyDescent="0.25"/>
    <row r="4058" ht="15" customHeight="1" x14ac:dyDescent="0.25"/>
    <row r="4059" ht="15" customHeight="1" x14ac:dyDescent="0.25"/>
    <row r="4060" ht="15" customHeight="1" x14ac:dyDescent="0.25"/>
    <row r="4061" ht="15" customHeight="1" x14ac:dyDescent="0.25"/>
    <row r="4062" ht="15" customHeight="1" x14ac:dyDescent="0.25"/>
    <row r="4063" ht="15" customHeight="1" x14ac:dyDescent="0.25"/>
    <row r="4064" ht="15" customHeight="1" x14ac:dyDescent="0.25"/>
    <row r="4065" ht="15" customHeight="1" x14ac:dyDescent="0.25"/>
    <row r="4066" ht="15" customHeight="1" x14ac:dyDescent="0.25"/>
    <row r="4067" ht="15" customHeight="1" x14ac:dyDescent="0.25"/>
    <row r="4068" ht="15" customHeight="1" x14ac:dyDescent="0.25"/>
    <row r="4069" ht="15" customHeight="1" x14ac:dyDescent="0.25"/>
    <row r="4070" ht="15" customHeight="1" x14ac:dyDescent="0.25"/>
    <row r="4071" ht="15" customHeight="1" x14ac:dyDescent="0.25"/>
    <row r="4072" ht="15" customHeight="1" x14ac:dyDescent="0.25"/>
    <row r="4073" ht="15" customHeight="1" x14ac:dyDescent="0.25"/>
    <row r="4074" ht="15" customHeight="1" x14ac:dyDescent="0.25"/>
    <row r="4075" ht="15" customHeight="1" x14ac:dyDescent="0.25"/>
    <row r="4076" ht="15" customHeight="1" x14ac:dyDescent="0.25"/>
    <row r="4077" ht="15" customHeight="1" x14ac:dyDescent="0.25"/>
    <row r="4078" ht="15" customHeight="1" x14ac:dyDescent="0.25"/>
    <row r="4079" ht="15" customHeight="1" x14ac:dyDescent="0.25"/>
    <row r="4080" ht="15" customHeight="1" x14ac:dyDescent="0.25"/>
    <row r="4081" ht="15" customHeight="1" x14ac:dyDescent="0.25"/>
    <row r="4082" ht="15" customHeight="1" x14ac:dyDescent="0.25"/>
    <row r="4083" ht="15" customHeight="1" x14ac:dyDescent="0.25"/>
    <row r="4084" ht="15" customHeight="1" x14ac:dyDescent="0.25"/>
    <row r="4085" ht="15" customHeight="1" x14ac:dyDescent="0.25"/>
    <row r="4086" ht="15" customHeight="1" x14ac:dyDescent="0.25"/>
    <row r="4087" ht="15" customHeight="1" x14ac:dyDescent="0.25"/>
    <row r="4088" ht="15" customHeight="1" x14ac:dyDescent="0.25"/>
    <row r="4089" ht="15" customHeight="1" x14ac:dyDescent="0.25"/>
    <row r="4090" ht="15" customHeight="1" x14ac:dyDescent="0.25"/>
    <row r="4091" ht="15" customHeight="1" x14ac:dyDescent="0.25"/>
    <row r="4092" ht="15" customHeight="1" x14ac:dyDescent="0.25"/>
    <row r="4093" ht="15" customHeight="1" x14ac:dyDescent="0.25"/>
    <row r="4094" ht="15" customHeight="1" x14ac:dyDescent="0.25"/>
    <row r="4095" ht="15" customHeight="1" x14ac:dyDescent="0.25"/>
    <row r="4096" ht="15" customHeight="1" x14ac:dyDescent="0.25"/>
    <row r="4097" ht="15" customHeight="1" x14ac:dyDescent="0.25"/>
    <row r="4098" ht="15" customHeight="1" x14ac:dyDescent="0.25"/>
    <row r="4099" ht="15" customHeight="1" x14ac:dyDescent="0.25"/>
    <row r="4100" ht="15" customHeight="1" x14ac:dyDescent="0.25"/>
    <row r="4101" ht="15" customHeight="1" x14ac:dyDescent="0.25"/>
    <row r="4102" ht="15" customHeight="1" x14ac:dyDescent="0.25"/>
    <row r="4103" ht="15" customHeight="1" x14ac:dyDescent="0.25"/>
    <row r="4104" ht="15" customHeight="1" x14ac:dyDescent="0.25"/>
    <row r="4105" ht="15" customHeight="1" x14ac:dyDescent="0.25"/>
    <row r="4106" ht="15" customHeight="1" x14ac:dyDescent="0.25"/>
    <row r="4107" ht="15" customHeight="1" x14ac:dyDescent="0.25"/>
    <row r="4108" ht="15" customHeight="1" x14ac:dyDescent="0.25"/>
    <row r="4109" ht="15" customHeight="1" x14ac:dyDescent="0.25"/>
    <row r="4110" ht="15" customHeight="1" x14ac:dyDescent="0.25"/>
    <row r="4111" ht="15" customHeight="1" x14ac:dyDescent="0.25"/>
    <row r="4112" ht="15" customHeight="1" x14ac:dyDescent="0.25"/>
    <row r="4113" ht="15" customHeight="1" x14ac:dyDescent="0.25"/>
    <row r="4114" ht="15" customHeight="1" x14ac:dyDescent="0.25"/>
    <row r="4115" ht="15" customHeight="1" x14ac:dyDescent="0.25"/>
    <row r="4116" ht="15" customHeight="1" x14ac:dyDescent="0.25"/>
    <row r="4117" ht="15" customHeight="1" x14ac:dyDescent="0.25"/>
    <row r="4118" ht="15" customHeight="1" x14ac:dyDescent="0.25"/>
    <row r="4119" ht="15" customHeight="1" x14ac:dyDescent="0.25"/>
    <row r="4120" ht="15" customHeight="1" x14ac:dyDescent="0.25"/>
    <row r="4121" ht="15" customHeight="1" x14ac:dyDescent="0.25"/>
    <row r="4122" ht="15" customHeight="1" x14ac:dyDescent="0.25"/>
    <row r="4123" ht="15" customHeight="1" x14ac:dyDescent="0.25"/>
    <row r="4124" ht="15" customHeight="1" x14ac:dyDescent="0.25"/>
    <row r="4125" ht="15" customHeight="1" x14ac:dyDescent="0.25"/>
    <row r="4126" ht="15" customHeight="1" x14ac:dyDescent="0.25"/>
    <row r="4127" ht="15" customHeight="1" x14ac:dyDescent="0.25"/>
    <row r="4128" ht="15" customHeight="1" x14ac:dyDescent="0.25"/>
    <row r="4129" ht="15" customHeight="1" x14ac:dyDescent="0.25"/>
    <row r="4130" ht="15" customHeight="1" x14ac:dyDescent="0.25"/>
    <row r="4131" ht="15" customHeight="1" x14ac:dyDescent="0.25"/>
    <row r="4132" ht="15" customHeight="1" x14ac:dyDescent="0.25"/>
    <row r="4133" ht="15" customHeight="1" x14ac:dyDescent="0.25"/>
    <row r="4134" ht="15" customHeight="1" x14ac:dyDescent="0.25"/>
    <row r="4135" ht="15" customHeight="1" x14ac:dyDescent="0.25"/>
    <row r="4136" ht="15" customHeight="1" x14ac:dyDescent="0.25"/>
    <row r="4137" ht="15" customHeight="1" x14ac:dyDescent="0.25"/>
    <row r="4138" ht="15" customHeight="1" x14ac:dyDescent="0.25"/>
    <row r="4139" ht="15" customHeight="1" x14ac:dyDescent="0.25"/>
    <row r="4140" ht="15" customHeight="1" x14ac:dyDescent="0.25"/>
    <row r="4141" ht="15" customHeight="1" x14ac:dyDescent="0.25"/>
    <row r="4142" ht="15" customHeight="1" x14ac:dyDescent="0.25"/>
    <row r="4143" ht="15" customHeight="1" x14ac:dyDescent="0.25"/>
    <row r="4144" ht="15" customHeight="1" x14ac:dyDescent="0.25"/>
    <row r="4145" ht="15" customHeight="1" x14ac:dyDescent="0.25"/>
    <row r="4146" ht="15" customHeight="1" x14ac:dyDescent="0.25"/>
    <row r="4147" ht="15" customHeight="1" x14ac:dyDescent="0.25"/>
    <row r="4148" ht="15" customHeight="1" x14ac:dyDescent="0.25"/>
    <row r="4149" ht="15" customHeight="1" x14ac:dyDescent="0.25"/>
    <row r="4150" ht="15" customHeight="1" x14ac:dyDescent="0.25"/>
    <row r="4151" ht="15" customHeight="1" x14ac:dyDescent="0.25"/>
    <row r="4152" ht="15" customHeight="1" x14ac:dyDescent="0.25"/>
    <row r="4153" ht="15" customHeight="1" x14ac:dyDescent="0.25"/>
    <row r="4154" ht="15" customHeight="1" x14ac:dyDescent="0.25"/>
    <row r="4155" ht="15" customHeight="1" x14ac:dyDescent="0.25"/>
    <row r="4156" ht="15" customHeight="1" x14ac:dyDescent="0.25"/>
    <row r="4157" ht="15" customHeight="1" x14ac:dyDescent="0.25"/>
    <row r="4158" ht="15" customHeight="1" x14ac:dyDescent="0.25"/>
    <row r="4159" ht="15" customHeight="1" x14ac:dyDescent="0.25"/>
    <row r="4160" ht="15" customHeight="1" x14ac:dyDescent="0.25"/>
    <row r="4161" ht="15" customHeight="1" x14ac:dyDescent="0.25"/>
    <row r="4162" ht="15" customHeight="1" x14ac:dyDescent="0.25"/>
    <row r="4163" ht="15" customHeight="1" x14ac:dyDescent="0.25"/>
    <row r="4164" ht="15" customHeight="1" x14ac:dyDescent="0.25"/>
    <row r="4165" ht="15" customHeight="1" x14ac:dyDescent="0.25"/>
    <row r="4166" ht="15" customHeight="1" x14ac:dyDescent="0.25"/>
    <row r="4167" ht="15" customHeight="1" x14ac:dyDescent="0.25"/>
    <row r="4168" ht="15" customHeight="1" x14ac:dyDescent="0.25"/>
    <row r="4169" ht="15" customHeight="1" x14ac:dyDescent="0.25"/>
    <row r="4170" ht="15" customHeight="1" x14ac:dyDescent="0.25"/>
    <row r="4171" ht="15" customHeight="1" x14ac:dyDescent="0.25"/>
    <row r="4172" ht="15" customHeight="1" x14ac:dyDescent="0.25"/>
    <row r="4173" ht="15" customHeight="1" x14ac:dyDescent="0.25"/>
    <row r="4174" ht="15" customHeight="1" x14ac:dyDescent="0.25"/>
    <row r="4175" ht="15" customHeight="1" x14ac:dyDescent="0.25"/>
    <row r="4176" ht="15" customHeight="1" x14ac:dyDescent="0.25"/>
    <row r="4177" ht="15" customHeight="1" x14ac:dyDescent="0.25"/>
    <row r="4178" ht="15" customHeight="1" x14ac:dyDescent="0.25"/>
    <row r="4179" ht="15" customHeight="1" x14ac:dyDescent="0.25"/>
    <row r="4180" ht="15" customHeight="1" x14ac:dyDescent="0.25"/>
    <row r="4181" ht="15" customHeight="1" x14ac:dyDescent="0.25"/>
    <row r="4182" ht="15" customHeight="1" x14ac:dyDescent="0.25"/>
    <row r="4183" ht="15" customHeight="1" x14ac:dyDescent="0.25"/>
    <row r="4184" ht="15" customHeight="1" x14ac:dyDescent="0.25"/>
    <row r="4185" ht="15" customHeight="1" x14ac:dyDescent="0.25"/>
    <row r="4186" ht="15" customHeight="1" x14ac:dyDescent="0.25"/>
    <row r="4187" ht="15" customHeight="1" x14ac:dyDescent="0.25"/>
    <row r="4188" ht="15" customHeight="1" x14ac:dyDescent="0.25"/>
    <row r="4189" ht="15" customHeight="1" x14ac:dyDescent="0.25"/>
    <row r="4190" ht="15" customHeight="1" x14ac:dyDescent="0.25"/>
    <row r="4191" ht="15" customHeight="1" x14ac:dyDescent="0.25"/>
    <row r="4192" ht="15" customHeight="1" x14ac:dyDescent="0.25"/>
    <row r="4193" ht="15" customHeight="1" x14ac:dyDescent="0.25"/>
    <row r="4194" ht="15" customHeight="1" x14ac:dyDescent="0.25"/>
    <row r="4195" ht="15" customHeight="1" x14ac:dyDescent="0.25"/>
    <row r="4196" ht="15" customHeight="1" x14ac:dyDescent="0.25"/>
    <row r="4197" ht="15" customHeight="1" x14ac:dyDescent="0.25"/>
    <row r="4198" ht="15" customHeight="1" x14ac:dyDescent="0.25"/>
    <row r="4199" ht="15" customHeight="1" x14ac:dyDescent="0.25"/>
    <row r="4200" ht="15" customHeight="1" x14ac:dyDescent="0.25"/>
    <row r="4201" ht="15" customHeight="1" x14ac:dyDescent="0.25"/>
    <row r="4202" ht="15" customHeight="1" x14ac:dyDescent="0.25"/>
    <row r="4203" ht="15" customHeight="1" x14ac:dyDescent="0.25"/>
    <row r="4204" ht="15" customHeight="1" x14ac:dyDescent="0.25"/>
    <row r="4205" ht="15" customHeight="1" x14ac:dyDescent="0.25"/>
    <row r="4206" ht="15" customHeight="1" x14ac:dyDescent="0.25"/>
    <row r="4207" ht="15" customHeight="1" x14ac:dyDescent="0.25"/>
    <row r="4208" ht="15" customHeight="1" x14ac:dyDescent="0.25"/>
    <row r="4209" ht="15" customHeight="1" x14ac:dyDescent="0.25"/>
    <row r="4210" ht="15" customHeight="1" x14ac:dyDescent="0.25"/>
    <row r="4211" ht="15" customHeight="1" x14ac:dyDescent="0.25"/>
    <row r="4212" ht="15" customHeight="1" x14ac:dyDescent="0.25"/>
    <row r="4213" ht="15" customHeight="1" x14ac:dyDescent="0.25"/>
    <row r="4214" ht="15" customHeight="1" x14ac:dyDescent="0.25"/>
    <row r="4215" ht="15" customHeight="1" x14ac:dyDescent="0.25"/>
    <row r="4216" ht="15" customHeight="1" x14ac:dyDescent="0.25"/>
    <row r="4217" ht="15" customHeight="1" x14ac:dyDescent="0.25"/>
    <row r="4218" ht="15" customHeight="1" x14ac:dyDescent="0.25"/>
    <row r="4219" ht="15" customHeight="1" x14ac:dyDescent="0.25"/>
    <row r="4220" ht="15" customHeight="1" x14ac:dyDescent="0.25"/>
    <row r="4221" ht="15" customHeight="1" x14ac:dyDescent="0.25"/>
    <row r="4222" ht="15" customHeight="1" x14ac:dyDescent="0.25"/>
    <row r="4223" ht="15" customHeight="1" x14ac:dyDescent="0.25"/>
    <row r="4224" ht="15" customHeight="1" x14ac:dyDescent="0.25"/>
    <row r="4225" ht="15" customHeight="1" x14ac:dyDescent="0.25"/>
    <row r="4226" ht="15" customHeight="1" x14ac:dyDescent="0.25"/>
    <row r="4227" ht="15" customHeight="1" x14ac:dyDescent="0.25"/>
    <row r="4228" ht="15" customHeight="1" x14ac:dyDescent="0.25"/>
    <row r="4229" ht="15" customHeight="1" x14ac:dyDescent="0.25"/>
    <row r="4230" ht="15" customHeight="1" x14ac:dyDescent="0.25"/>
    <row r="4231" ht="15" customHeight="1" x14ac:dyDescent="0.25"/>
    <row r="4232" ht="15" customHeight="1" x14ac:dyDescent="0.25"/>
    <row r="4233" ht="15" customHeight="1" x14ac:dyDescent="0.25"/>
    <row r="4234" ht="15" customHeight="1" x14ac:dyDescent="0.25"/>
    <row r="4235" ht="15" customHeight="1" x14ac:dyDescent="0.25"/>
    <row r="4236" ht="15" customHeight="1" x14ac:dyDescent="0.25"/>
    <row r="4237" ht="15" customHeight="1" x14ac:dyDescent="0.25"/>
    <row r="4238" ht="15" customHeight="1" x14ac:dyDescent="0.25"/>
    <row r="4239" ht="15" customHeight="1" x14ac:dyDescent="0.25"/>
    <row r="4240" ht="15" customHeight="1" x14ac:dyDescent="0.25"/>
    <row r="4241" ht="15" customHeight="1" x14ac:dyDescent="0.25"/>
    <row r="4242" ht="15" customHeight="1" x14ac:dyDescent="0.25"/>
    <row r="4243" ht="15" customHeight="1" x14ac:dyDescent="0.25"/>
    <row r="4244" ht="15" customHeight="1" x14ac:dyDescent="0.25"/>
    <row r="4245" ht="15" customHeight="1" x14ac:dyDescent="0.25"/>
    <row r="4246" ht="15" customHeight="1" x14ac:dyDescent="0.25"/>
    <row r="4247" ht="15" customHeight="1" x14ac:dyDescent="0.25"/>
    <row r="4248" ht="15" customHeight="1" x14ac:dyDescent="0.25"/>
    <row r="4249" ht="15" customHeight="1" x14ac:dyDescent="0.25"/>
    <row r="4250" ht="15" customHeight="1" x14ac:dyDescent="0.25"/>
    <row r="4251" ht="15" customHeight="1" x14ac:dyDescent="0.25"/>
    <row r="4252" ht="15" customHeight="1" x14ac:dyDescent="0.25"/>
    <row r="4253" ht="15" customHeight="1" x14ac:dyDescent="0.25"/>
    <row r="4254" ht="15" customHeight="1" x14ac:dyDescent="0.25"/>
    <row r="4255" ht="15" customHeight="1" x14ac:dyDescent="0.25"/>
    <row r="4256" ht="15" customHeight="1" x14ac:dyDescent="0.25"/>
    <row r="4257" ht="15" customHeight="1" x14ac:dyDescent="0.25"/>
    <row r="4258" ht="15" customHeight="1" x14ac:dyDescent="0.25"/>
    <row r="4259" ht="15" customHeight="1" x14ac:dyDescent="0.25"/>
    <row r="4260" ht="15" customHeight="1" x14ac:dyDescent="0.25"/>
    <row r="4261" ht="15" customHeight="1" x14ac:dyDescent="0.25"/>
    <row r="4262" ht="15" customHeight="1" x14ac:dyDescent="0.25"/>
    <row r="4263" ht="15" customHeight="1" x14ac:dyDescent="0.25"/>
    <row r="4264" ht="15" customHeight="1" x14ac:dyDescent="0.25"/>
    <row r="4265" ht="15" customHeight="1" x14ac:dyDescent="0.25"/>
    <row r="4266" ht="15" customHeight="1" x14ac:dyDescent="0.25"/>
    <row r="4267" ht="15" customHeight="1" x14ac:dyDescent="0.25"/>
    <row r="4268" ht="15" customHeight="1" x14ac:dyDescent="0.25"/>
    <row r="4269" ht="15" customHeight="1" x14ac:dyDescent="0.25"/>
    <row r="4270" ht="15" customHeight="1" x14ac:dyDescent="0.25"/>
    <row r="4271" ht="15" customHeight="1" x14ac:dyDescent="0.25"/>
    <row r="4272" ht="15" customHeight="1" x14ac:dyDescent="0.25"/>
    <row r="4273" ht="15" customHeight="1" x14ac:dyDescent="0.25"/>
    <row r="4274" ht="15" customHeight="1" x14ac:dyDescent="0.25"/>
    <row r="4275" ht="15" customHeight="1" x14ac:dyDescent="0.25"/>
    <row r="4276" ht="15" customHeight="1" x14ac:dyDescent="0.25"/>
    <row r="4277" ht="15" customHeight="1" x14ac:dyDescent="0.25"/>
    <row r="4278" ht="15" customHeight="1" x14ac:dyDescent="0.25"/>
    <row r="4279" ht="15" customHeight="1" x14ac:dyDescent="0.25"/>
    <row r="4280" ht="15" customHeight="1" x14ac:dyDescent="0.25"/>
    <row r="4281" ht="15" customHeight="1" x14ac:dyDescent="0.25"/>
    <row r="4282" ht="15" customHeight="1" x14ac:dyDescent="0.25"/>
    <row r="4283" ht="15" customHeight="1" x14ac:dyDescent="0.25"/>
    <row r="4284" ht="15" customHeight="1" x14ac:dyDescent="0.25"/>
    <row r="4285" ht="15" customHeight="1" x14ac:dyDescent="0.25"/>
    <row r="4286" ht="15" customHeight="1" x14ac:dyDescent="0.25"/>
    <row r="4287" ht="15" customHeight="1" x14ac:dyDescent="0.25"/>
    <row r="4288" ht="15" customHeight="1" x14ac:dyDescent="0.25"/>
    <row r="4289" ht="15" customHeight="1" x14ac:dyDescent="0.25"/>
    <row r="4290" ht="15" customHeight="1" x14ac:dyDescent="0.25"/>
    <row r="4291" ht="15" customHeight="1" x14ac:dyDescent="0.25"/>
    <row r="4292" ht="15" customHeight="1" x14ac:dyDescent="0.25"/>
    <row r="4293" ht="15" customHeight="1" x14ac:dyDescent="0.25"/>
    <row r="4294" ht="15" customHeight="1" x14ac:dyDescent="0.25"/>
    <row r="4295" ht="15" customHeight="1" x14ac:dyDescent="0.25"/>
    <row r="4296" ht="15" customHeight="1" x14ac:dyDescent="0.25"/>
    <row r="4297" ht="15" customHeight="1" x14ac:dyDescent="0.25"/>
    <row r="4298" ht="15" customHeight="1" x14ac:dyDescent="0.25"/>
    <row r="4299" ht="15" customHeight="1" x14ac:dyDescent="0.25"/>
    <row r="4300" ht="15" customHeight="1" x14ac:dyDescent="0.25"/>
    <row r="4301" ht="15" customHeight="1" x14ac:dyDescent="0.25"/>
    <row r="4302" ht="15" customHeight="1" x14ac:dyDescent="0.25"/>
    <row r="4303" ht="15" customHeight="1" x14ac:dyDescent="0.25"/>
    <row r="4304" ht="15" customHeight="1" x14ac:dyDescent="0.25"/>
    <row r="4305" ht="15" customHeight="1" x14ac:dyDescent="0.25"/>
    <row r="4306" ht="15" customHeight="1" x14ac:dyDescent="0.25"/>
    <row r="4307" ht="15" customHeight="1" x14ac:dyDescent="0.25"/>
    <row r="4308" ht="15" customHeight="1" x14ac:dyDescent="0.25"/>
    <row r="4309" ht="15" customHeight="1" x14ac:dyDescent="0.25"/>
    <row r="4310" ht="15" customHeight="1" x14ac:dyDescent="0.25"/>
    <row r="4311" ht="15" customHeight="1" x14ac:dyDescent="0.25"/>
    <row r="4312" ht="15" customHeight="1" x14ac:dyDescent="0.25"/>
    <row r="4313" ht="15" customHeight="1" x14ac:dyDescent="0.25"/>
    <row r="4314" ht="15" customHeight="1" x14ac:dyDescent="0.25"/>
    <row r="4315" ht="15" customHeight="1" x14ac:dyDescent="0.25"/>
    <row r="4316" ht="15" customHeight="1" x14ac:dyDescent="0.25"/>
    <row r="4317" ht="15" customHeight="1" x14ac:dyDescent="0.25"/>
    <row r="4318" ht="15" customHeight="1" x14ac:dyDescent="0.25"/>
    <row r="4319" ht="15" customHeight="1" x14ac:dyDescent="0.25"/>
    <row r="4320" ht="15" customHeight="1" x14ac:dyDescent="0.25"/>
    <row r="4321" ht="15" customHeight="1" x14ac:dyDescent="0.25"/>
    <row r="4322" ht="15" customHeight="1" x14ac:dyDescent="0.25"/>
    <row r="4323" ht="15" customHeight="1" x14ac:dyDescent="0.25"/>
    <row r="4324" ht="15" customHeight="1" x14ac:dyDescent="0.25"/>
    <row r="4325" ht="15" customHeight="1" x14ac:dyDescent="0.25"/>
    <row r="4326" ht="15" customHeight="1" x14ac:dyDescent="0.25"/>
    <row r="4327" ht="15" customHeight="1" x14ac:dyDescent="0.25"/>
    <row r="4328" ht="15" customHeight="1" x14ac:dyDescent="0.25"/>
    <row r="4329" ht="15" customHeight="1" x14ac:dyDescent="0.25"/>
    <row r="4330" ht="15" customHeight="1" x14ac:dyDescent="0.25"/>
    <row r="4331" ht="15" customHeight="1" x14ac:dyDescent="0.25"/>
    <row r="4332" ht="15" customHeight="1" x14ac:dyDescent="0.25"/>
    <row r="4333" ht="15" customHeight="1" x14ac:dyDescent="0.25"/>
    <row r="4334" ht="15" customHeight="1" x14ac:dyDescent="0.25"/>
    <row r="4335" ht="15" customHeight="1" x14ac:dyDescent="0.25"/>
    <row r="4336" ht="15" customHeight="1" x14ac:dyDescent="0.25"/>
    <row r="4337" ht="15" customHeight="1" x14ac:dyDescent="0.25"/>
    <row r="4338" ht="15" customHeight="1" x14ac:dyDescent="0.25"/>
    <row r="4339" ht="15" customHeight="1" x14ac:dyDescent="0.25"/>
    <row r="4340" ht="15" customHeight="1" x14ac:dyDescent="0.25"/>
    <row r="4341" ht="15" customHeight="1" x14ac:dyDescent="0.25"/>
    <row r="4342" ht="15" customHeight="1" x14ac:dyDescent="0.25"/>
    <row r="4343" ht="15" customHeight="1" x14ac:dyDescent="0.25"/>
    <row r="4344" ht="15" customHeight="1" x14ac:dyDescent="0.25"/>
    <row r="4345" ht="15" customHeight="1" x14ac:dyDescent="0.25"/>
    <row r="4346" ht="15" customHeight="1" x14ac:dyDescent="0.25"/>
    <row r="4347" ht="15" customHeight="1" x14ac:dyDescent="0.25"/>
    <row r="4348" ht="15" customHeight="1" x14ac:dyDescent="0.25"/>
    <row r="4349" ht="15" customHeight="1" x14ac:dyDescent="0.25"/>
    <row r="4350" ht="15" customHeight="1" x14ac:dyDescent="0.25"/>
    <row r="4351" ht="15" customHeight="1" x14ac:dyDescent="0.25"/>
    <row r="4352" ht="15" customHeight="1" x14ac:dyDescent="0.25"/>
    <row r="4353" ht="15" customHeight="1" x14ac:dyDescent="0.25"/>
    <row r="4354" ht="15" customHeight="1" x14ac:dyDescent="0.25"/>
    <row r="4355" ht="15" customHeight="1" x14ac:dyDescent="0.25"/>
    <row r="4356" ht="15" customHeight="1" x14ac:dyDescent="0.25"/>
    <row r="4357" ht="15" customHeight="1" x14ac:dyDescent="0.25"/>
    <row r="4358" ht="15" customHeight="1" x14ac:dyDescent="0.25"/>
    <row r="4359" ht="15" customHeight="1" x14ac:dyDescent="0.25"/>
    <row r="4360" ht="15" customHeight="1" x14ac:dyDescent="0.25"/>
    <row r="4361" ht="15" customHeight="1" x14ac:dyDescent="0.25"/>
    <row r="4362" ht="15" customHeight="1" x14ac:dyDescent="0.25"/>
    <row r="4363" ht="15" customHeight="1" x14ac:dyDescent="0.25"/>
    <row r="4364" ht="15" customHeight="1" x14ac:dyDescent="0.25"/>
    <row r="4365" ht="15" customHeight="1" x14ac:dyDescent="0.25"/>
    <row r="4366" ht="15" customHeight="1" x14ac:dyDescent="0.25"/>
    <row r="4367" ht="15" customHeight="1" x14ac:dyDescent="0.25"/>
    <row r="4368" ht="15" customHeight="1" x14ac:dyDescent="0.25"/>
    <row r="4369" ht="15" customHeight="1" x14ac:dyDescent="0.25"/>
    <row r="4370" ht="15" customHeight="1" x14ac:dyDescent="0.25"/>
    <row r="4371" ht="15" customHeight="1" x14ac:dyDescent="0.25"/>
    <row r="4372" ht="15" customHeight="1" x14ac:dyDescent="0.25"/>
    <row r="4373" ht="15" customHeight="1" x14ac:dyDescent="0.25"/>
    <row r="4374" ht="15" customHeight="1" x14ac:dyDescent="0.25"/>
    <row r="4375" ht="15" customHeight="1" x14ac:dyDescent="0.25"/>
    <row r="4376" ht="15" customHeight="1" x14ac:dyDescent="0.25"/>
    <row r="4377" ht="15" customHeight="1" x14ac:dyDescent="0.25"/>
    <row r="4378" ht="15" customHeight="1" x14ac:dyDescent="0.25"/>
    <row r="4379" ht="15" customHeight="1" x14ac:dyDescent="0.25"/>
    <row r="4380" ht="15" customHeight="1" x14ac:dyDescent="0.25"/>
    <row r="4381" ht="15" customHeight="1" x14ac:dyDescent="0.25"/>
    <row r="4382" ht="15" customHeight="1" x14ac:dyDescent="0.25"/>
    <row r="4383" ht="15" customHeight="1" x14ac:dyDescent="0.25"/>
    <row r="4384" ht="15" customHeight="1" x14ac:dyDescent="0.25"/>
    <row r="4385" ht="15" customHeight="1" x14ac:dyDescent="0.25"/>
    <row r="4386" ht="15" customHeight="1" x14ac:dyDescent="0.25"/>
    <row r="4387" ht="15" customHeight="1" x14ac:dyDescent="0.25"/>
    <row r="4388" ht="15" customHeight="1" x14ac:dyDescent="0.25"/>
    <row r="4389" ht="15" customHeight="1" x14ac:dyDescent="0.25"/>
    <row r="4390" ht="15" customHeight="1" x14ac:dyDescent="0.25"/>
    <row r="4391" ht="15" customHeight="1" x14ac:dyDescent="0.25"/>
    <row r="4392" ht="15" customHeight="1" x14ac:dyDescent="0.25"/>
    <row r="4393" ht="15" customHeight="1" x14ac:dyDescent="0.25"/>
    <row r="4394" ht="15" customHeight="1" x14ac:dyDescent="0.25"/>
    <row r="4395" ht="15" customHeight="1" x14ac:dyDescent="0.25"/>
    <row r="4396" ht="15" customHeight="1" x14ac:dyDescent="0.25"/>
    <row r="4397" ht="15" customHeight="1" x14ac:dyDescent="0.25"/>
    <row r="4398" ht="15" customHeight="1" x14ac:dyDescent="0.25"/>
    <row r="4399" ht="15" customHeight="1" x14ac:dyDescent="0.25"/>
    <row r="4400" ht="15" customHeight="1" x14ac:dyDescent="0.25"/>
    <row r="4401" ht="15" customHeight="1" x14ac:dyDescent="0.25"/>
    <row r="4402" ht="15" customHeight="1" x14ac:dyDescent="0.25"/>
    <row r="4403" ht="15" customHeight="1" x14ac:dyDescent="0.25"/>
    <row r="4404" ht="15" customHeight="1" x14ac:dyDescent="0.25"/>
    <row r="4405" ht="15" customHeight="1" x14ac:dyDescent="0.25"/>
    <row r="4406" ht="15" customHeight="1" x14ac:dyDescent="0.25"/>
    <row r="4407" ht="15" customHeight="1" x14ac:dyDescent="0.25"/>
    <row r="4408" ht="15" customHeight="1" x14ac:dyDescent="0.25"/>
    <row r="4409" ht="15" customHeight="1" x14ac:dyDescent="0.25"/>
    <row r="4410" ht="15" customHeight="1" x14ac:dyDescent="0.25"/>
    <row r="4411" ht="15" customHeight="1" x14ac:dyDescent="0.25"/>
    <row r="4412" ht="15" customHeight="1" x14ac:dyDescent="0.25"/>
    <row r="4413" ht="15" customHeight="1" x14ac:dyDescent="0.25"/>
    <row r="4414" ht="15" customHeight="1" x14ac:dyDescent="0.25"/>
    <row r="4415" ht="15" customHeight="1" x14ac:dyDescent="0.25"/>
    <row r="4416" ht="15" customHeight="1" x14ac:dyDescent="0.25"/>
    <row r="4417" ht="15" customHeight="1" x14ac:dyDescent="0.25"/>
    <row r="4418" ht="15" customHeight="1" x14ac:dyDescent="0.25"/>
    <row r="4419" ht="15" customHeight="1" x14ac:dyDescent="0.25"/>
    <row r="4420" ht="15" customHeight="1" x14ac:dyDescent="0.25"/>
    <row r="4421" ht="15" customHeight="1" x14ac:dyDescent="0.25"/>
    <row r="4422" ht="15" customHeight="1" x14ac:dyDescent="0.25"/>
    <row r="4423" ht="15" customHeight="1" x14ac:dyDescent="0.25"/>
    <row r="4424" ht="15" customHeight="1" x14ac:dyDescent="0.25"/>
    <row r="4425" ht="15" customHeight="1" x14ac:dyDescent="0.25"/>
    <row r="4426" ht="15" customHeight="1" x14ac:dyDescent="0.25"/>
    <row r="4427" ht="15" customHeight="1" x14ac:dyDescent="0.25"/>
    <row r="4428" ht="15" customHeight="1" x14ac:dyDescent="0.25"/>
    <row r="4429" ht="15" customHeight="1" x14ac:dyDescent="0.25"/>
    <row r="4430" ht="15" customHeight="1" x14ac:dyDescent="0.25"/>
    <row r="4431" ht="15" customHeight="1" x14ac:dyDescent="0.25"/>
    <row r="4432" ht="15" customHeight="1" x14ac:dyDescent="0.25"/>
    <row r="4433" ht="15" customHeight="1" x14ac:dyDescent="0.25"/>
    <row r="4434" ht="15" customHeight="1" x14ac:dyDescent="0.25"/>
    <row r="4435" ht="15" customHeight="1" x14ac:dyDescent="0.25"/>
    <row r="4436" ht="15" customHeight="1" x14ac:dyDescent="0.25"/>
    <row r="4437" ht="15" customHeight="1" x14ac:dyDescent="0.25"/>
    <row r="4438" ht="15" customHeight="1" x14ac:dyDescent="0.25"/>
    <row r="4439" ht="15" customHeight="1" x14ac:dyDescent="0.25"/>
    <row r="4440" ht="15" customHeight="1" x14ac:dyDescent="0.25"/>
    <row r="4441" ht="15" customHeight="1" x14ac:dyDescent="0.25"/>
    <row r="4442" ht="15" customHeight="1" x14ac:dyDescent="0.25"/>
    <row r="4443" ht="15" customHeight="1" x14ac:dyDescent="0.25"/>
    <row r="4444" ht="15" customHeight="1" x14ac:dyDescent="0.25"/>
    <row r="4445" ht="15" customHeight="1" x14ac:dyDescent="0.25"/>
    <row r="4446" ht="15" customHeight="1" x14ac:dyDescent="0.25"/>
    <row r="4447" ht="15" customHeight="1" x14ac:dyDescent="0.25"/>
    <row r="4448" ht="15" customHeight="1" x14ac:dyDescent="0.25"/>
    <row r="4449" ht="15" customHeight="1" x14ac:dyDescent="0.25"/>
    <row r="4450" ht="15" customHeight="1" x14ac:dyDescent="0.25"/>
    <row r="4451" ht="15" customHeight="1" x14ac:dyDescent="0.25"/>
    <row r="4452" ht="15" customHeight="1" x14ac:dyDescent="0.25"/>
    <row r="4453" ht="15" customHeight="1" x14ac:dyDescent="0.25"/>
    <row r="4454" ht="15" customHeight="1" x14ac:dyDescent="0.25"/>
    <row r="4455" ht="15" customHeight="1" x14ac:dyDescent="0.25"/>
    <row r="4456" ht="15" customHeight="1" x14ac:dyDescent="0.25"/>
    <row r="4457" ht="15" customHeight="1" x14ac:dyDescent="0.25"/>
    <row r="4458" ht="15" customHeight="1" x14ac:dyDescent="0.25"/>
    <row r="4459" ht="15" customHeight="1" x14ac:dyDescent="0.25"/>
    <row r="4460" ht="15" customHeight="1" x14ac:dyDescent="0.25"/>
    <row r="4461" ht="15" customHeight="1" x14ac:dyDescent="0.25"/>
    <row r="4462" ht="15" customHeight="1" x14ac:dyDescent="0.25"/>
    <row r="4463" ht="15" customHeight="1" x14ac:dyDescent="0.25"/>
    <row r="4464" ht="15" customHeight="1" x14ac:dyDescent="0.25"/>
    <row r="4465" ht="15" customHeight="1" x14ac:dyDescent="0.25"/>
    <row r="4466" ht="15" customHeight="1" x14ac:dyDescent="0.25"/>
    <row r="4467" ht="15" customHeight="1" x14ac:dyDescent="0.25"/>
    <row r="4468" ht="15" customHeight="1" x14ac:dyDescent="0.25"/>
    <row r="4469" ht="15" customHeight="1" x14ac:dyDescent="0.25"/>
    <row r="4470" ht="15" customHeight="1" x14ac:dyDescent="0.25"/>
    <row r="4471" ht="15" customHeight="1" x14ac:dyDescent="0.25"/>
    <row r="4472" ht="15" customHeight="1" x14ac:dyDescent="0.25"/>
    <row r="4473" ht="15" customHeight="1" x14ac:dyDescent="0.25"/>
    <row r="4474" ht="15" customHeight="1" x14ac:dyDescent="0.25"/>
    <row r="4475" ht="15" customHeight="1" x14ac:dyDescent="0.25"/>
    <row r="4476" ht="15" customHeight="1" x14ac:dyDescent="0.25"/>
    <row r="4477" ht="15" customHeight="1" x14ac:dyDescent="0.25"/>
    <row r="4478" ht="15" customHeight="1" x14ac:dyDescent="0.25"/>
    <row r="4479" ht="15" customHeight="1" x14ac:dyDescent="0.25"/>
    <row r="4480" ht="15" customHeight="1" x14ac:dyDescent="0.25"/>
    <row r="4481" ht="15" customHeight="1" x14ac:dyDescent="0.25"/>
    <row r="4482" ht="15" customHeight="1" x14ac:dyDescent="0.25"/>
    <row r="4483" ht="15" customHeight="1" x14ac:dyDescent="0.25"/>
    <row r="4484" ht="15" customHeight="1" x14ac:dyDescent="0.25"/>
    <row r="4485" ht="15" customHeight="1" x14ac:dyDescent="0.25"/>
    <row r="4486" ht="15" customHeight="1" x14ac:dyDescent="0.25"/>
    <row r="4487" ht="15" customHeight="1" x14ac:dyDescent="0.25"/>
    <row r="4488" ht="15" customHeight="1" x14ac:dyDescent="0.25"/>
    <row r="4489" ht="15" customHeight="1" x14ac:dyDescent="0.25"/>
    <row r="4490" ht="15" customHeight="1" x14ac:dyDescent="0.25"/>
    <row r="4491" ht="15" customHeight="1" x14ac:dyDescent="0.25"/>
    <row r="4492" ht="15" customHeight="1" x14ac:dyDescent="0.25"/>
    <row r="4493" ht="15" customHeight="1" x14ac:dyDescent="0.25"/>
    <row r="4494" ht="15" customHeight="1" x14ac:dyDescent="0.25"/>
    <row r="4495" ht="15" customHeight="1" x14ac:dyDescent="0.25"/>
    <row r="4496" ht="15" customHeight="1" x14ac:dyDescent="0.25"/>
    <row r="4497" ht="15" customHeight="1" x14ac:dyDescent="0.25"/>
    <row r="4498" ht="15" customHeight="1" x14ac:dyDescent="0.25"/>
    <row r="4499" ht="15" customHeight="1" x14ac:dyDescent="0.25"/>
    <row r="4500" ht="15" customHeight="1" x14ac:dyDescent="0.25"/>
    <row r="4501" ht="15" customHeight="1" x14ac:dyDescent="0.25"/>
    <row r="4502" ht="15" customHeight="1" x14ac:dyDescent="0.25"/>
    <row r="4503" ht="15" customHeight="1" x14ac:dyDescent="0.25"/>
    <row r="4504" ht="15" customHeight="1" x14ac:dyDescent="0.25"/>
    <row r="4505" ht="15" customHeight="1" x14ac:dyDescent="0.25"/>
    <row r="4506" ht="15" customHeight="1" x14ac:dyDescent="0.25"/>
    <row r="4507" ht="15" customHeight="1" x14ac:dyDescent="0.25"/>
    <row r="4508" ht="15" customHeight="1" x14ac:dyDescent="0.25"/>
    <row r="4509" ht="15" customHeight="1" x14ac:dyDescent="0.25"/>
    <row r="4510" ht="15" customHeight="1" x14ac:dyDescent="0.25"/>
    <row r="4511" ht="15" customHeight="1" x14ac:dyDescent="0.25"/>
    <row r="4512" ht="15" customHeight="1" x14ac:dyDescent="0.25"/>
    <row r="4513" ht="15" customHeight="1" x14ac:dyDescent="0.25"/>
    <row r="4514" ht="15" customHeight="1" x14ac:dyDescent="0.25"/>
    <row r="4515" ht="15" customHeight="1" x14ac:dyDescent="0.25"/>
    <row r="4516" ht="15" customHeight="1" x14ac:dyDescent="0.25"/>
    <row r="4517" ht="15" customHeight="1" x14ac:dyDescent="0.25"/>
    <row r="4518" ht="15" customHeight="1" x14ac:dyDescent="0.25"/>
    <row r="4519" ht="15" customHeight="1" x14ac:dyDescent="0.25"/>
    <row r="4520" ht="15" customHeight="1" x14ac:dyDescent="0.25"/>
    <row r="4521" ht="15" customHeight="1" x14ac:dyDescent="0.25"/>
    <row r="4522" ht="15" customHeight="1" x14ac:dyDescent="0.25"/>
    <row r="4523" ht="15" customHeight="1" x14ac:dyDescent="0.25"/>
    <row r="4524" ht="15" customHeight="1" x14ac:dyDescent="0.25"/>
    <row r="4525" ht="15" customHeight="1" x14ac:dyDescent="0.25"/>
    <row r="4526" ht="15" customHeight="1" x14ac:dyDescent="0.25"/>
    <row r="4527" ht="15" customHeight="1" x14ac:dyDescent="0.25"/>
    <row r="4528" ht="15" customHeight="1" x14ac:dyDescent="0.25"/>
    <row r="4529" ht="15" customHeight="1" x14ac:dyDescent="0.25"/>
    <row r="4530" ht="15" customHeight="1" x14ac:dyDescent="0.25"/>
    <row r="4531" ht="15" customHeight="1" x14ac:dyDescent="0.25"/>
    <row r="4532" ht="15" customHeight="1" x14ac:dyDescent="0.25"/>
    <row r="4533" ht="15" customHeight="1" x14ac:dyDescent="0.25"/>
    <row r="4534" ht="15" customHeight="1" x14ac:dyDescent="0.25"/>
    <row r="4535" ht="15" customHeight="1" x14ac:dyDescent="0.25"/>
    <row r="4536" ht="15" customHeight="1" x14ac:dyDescent="0.25"/>
    <row r="4537" ht="15" customHeight="1" x14ac:dyDescent="0.25"/>
    <row r="4538" ht="15" customHeight="1" x14ac:dyDescent="0.25"/>
    <row r="4539" ht="15" customHeight="1" x14ac:dyDescent="0.25"/>
    <row r="4540" ht="15" customHeight="1" x14ac:dyDescent="0.25"/>
    <row r="4541" ht="15" customHeight="1" x14ac:dyDescent="0.25"/>
    <row r="4542" ht="15" customHeight="1" x14ac:dyDescent="0.25"/>
    <row r="4543" ht="15" customHeight="1" x14ac:dyDescent="0.25"/>
    <row r="4544" ht="15" customHeight="1" x14ac:dyDescent="0.25"/>
    <row r="4545" ht="15" customHeight="1" x14ac:dyDescent="0.25"/>
    <row r="4546" ht="15" customHeight="1" x14ac:dyDescent="0.25"/>
    <row r="4547" ht="15" customHeight="1" x14ac:dyDescent="0.25"/>
    <row r="4548" ht="15" customHeight="1" x14ac:dyDescent="0.25"/>
    <row r="4549" ht="15" customHeight="1" x14ac:dyDescent="0.25"/>
    <row r="4550" ht="15" customHeight="1" x14ac:dyDescent="0.25"/>
    <row r="4551" ht="15" customHeight="1" x14ac:dyDescent="0.25"/>
    <row r="4552" ht="15" customHeight="1" x14ac:dyDescent="0.25"/>
    <row r="4553" ht="15" customHeight="1" x14ac:dyDescent="0.25"/>
    <row r="4554" ht="15" customHeight="1" x14ac:dyDescent="0.25"/>
    <row r="4555" ht="15" customHeight="1" x14ac:dyDescent="0.25"/>
    <row r="4556" ht="15" customHeight="1" x14ac:dyDescent="0.25"/>
    <row r="4557" ht="15" customHeight="1" x14ac:dyDescent="0.25"/>
    <row r="4558" ht="15" customHeight="1" x14ac:dyDescent="0.25"/>
    <row r="4559" ht="15" customHeight="1" x14ac:dyDescent="0.25"/>
    <row r="4560" ht="15" customHeight="1" x14ac:dyDescent="0.25"/>
    <row r="4561" ht="15" customHeight="1" x14ac:dyDescent="0.25"/>
    <row r="4562" ht="15" customHeight="1" x14ac:dyDescent="0.25"/>
    <row r="4563" ht="15" customHeight="1" x14ac:dyDescent="0.25"/>
    <row r="4564" ht="15" customHeight="1" x14ac:dyDescent="0.25"/>
    <row r="4565" ht="15" customHeight="1" x14ac:dyDescent="0.25"/>
    <row r="4566" ht="15" customHeight="1" x14ac:dyDescent="0.25"/>
    <row r="4567" ht="15" customHeight="1" x14ac:dyDescent="0.25"/>
    <row r="4568" ht="15" customHeight="1" x14ac:dyDescent="0.25"/>
    <row r="4569" ht="15" customHeight="1" x14ac:dyDescent="0.25"/>
    <row r="4570" ht="15" customHeight="1" x14ac:dyDescent="0.25"/>
    <row r="4571" ht="15" customHeight="1" x14ac:dyDescent="0.25"/>
    <row r="4572" ht="15" customHeight="1" x14ac:dyDescent="0.25"/>
    <row r="4573" ht="15" customHeight="1" x14ac:dyDescent="0.25"/>
    <row r="4574" ht="15" customHeight="1" x14ac:dyDescent="0.25"/>
    <row r="4575" ht="15" customHeight="1" x14ac:dyDescent="0.25"/>
    <row r="4576" ht="15" customHeight="1" x14ac:dyDescent="0.25"/>
    <row r="4577" ht="15" customHeight="1" x14ac:dyDescent="0.25"/>
    <row r="4578" ht="15" customHeight="1" x14ac:dyDescent="0.25"/>
    <row r="4579" ht="15" customHeight="1" x14ac:dyDescent="0.25"/>
    <row r="4580" ht="15" customHeight="1" x14ac:dyDescent="0.25"/>
    <row r="4581" ht="15" customHeight="1" x14ac:dyDescent="0.25"/>
    <row r="4582" ht="15" customHeight="1" x14ac:dyDescent="0.25"/>
    <row r="4583" ht="15" customHeight="1" x14ac:dyDescent="0.25"/>
    <row r="4584" ht="15" customHeight="1" x14ac:dyDescent="0.25"/>
    <row r="4585" ht="15" customHeight="1" x14ac:dyDescent="0.25"/>
    <row r="4586" ht="15" customHeight="1" x14ac:dyDescent="0.25"/>
    <row r="4587" ht="15" customHeight="1" x14ac:dyDescent="0.25"/>
    <row r="4588" ht="15" customHeight="1" x14ac:dyDescent="0.25"/>
    <row r="4589" ht="15" customHeight="1" x14ac:dyDescent="0.25"/>
    <row r="4590" ht="15" customHeight="1" x14ac:dyDescent="0.25"/>
    <row r="4591" ht="15" customHeight="1" x14ac:dyDescent="0.25"/>
    <row r="4592" ht="15" customHeight="1" x14ac:dyDescent="0.25"/>
    <row r="4593" ht="15" customHeight="1" x14ac:dyDescent="0.25"/>
    <row r="4594" ht="15" customHeight="1" x14ac:dyDescent="0.25"/>
    <row r="4595" ht="15" customHeight="1" x14ac:dyDescent="0.25"/>
    <row r="4596" ht="15" customHeight="1" x14ac:dyDescent="0.25"/>
    <row r="4597" ht="15" customHeight="1" x14ac:dyDescent="0.25"/>
    <row r="4598" ht="15" customHeight="1" x14ac:dyDescent="0.25"/>
    <row r="4599" ht="15" customHeight="1" x14ac:dyDescent="0.25"/>
    <row r="4600" ht="15" customHeight="1" x14ac:dyDescent="0.25"/>
    <row r="4601" ht="15" customHeight="1" x14ac:dyDescent="0.25"/>
    <row r="4602" ht="15" customHeight="1" x14ac:dyDescent="0.25"/>
    <row r="4603" ht="15" customHeight="1" x14ac:dyDescent="0.25"/>
    <row r="4604" ht="15" customHeight="1" x14ac:dyDescent="0.25"/>
    <row r="4605" ht="15" customHeight="1" x14ac:dyDescent="0.25"/>
    <row r="4606" ht="15" customHeight="1" x14ac:dyDescent="0.25"/>
    <row r="4607" ht="15" customHeight="1" x14ac:dyDescent="0.25"/>
    <row r="4608" ht="15" customHeight="1" x14ac:dyDescent="0.25"/>
    <row r="4609" ht="15" customHeight="1" x14ac:dyDescent="0.25"/>
    <row r="4610" ht="15" customHeight="1" x14ac:dyDescent="0.25"/>
    <row r="4611" ht="15" customHeight="1" x14ac:dyDescent="0.25"/>
    <row r="4612" ht="15" customHeight="1" x14ac:dyDescent="0.25"/>
    <row r="4613" ht="15" customHeight="1" x14ac:dyDescent="0.25"/>
    <row r="4614" ht="15" customHeight="1" x14ac:dyDescent="0.25"/>
    <row r="4615" ht="15" customHeight="1" x14ac:dyDescent="0.25"/>
    <row r="4616" ht="15" customHeight="1" x14ac:dyDescent="0.25"/>
    <row r="4617" ht="15" customHeight="1" x14ac:dyDescent="0.25"/>
    <row r="4618" ht="15" customHeight="1" x14ac:dyDescent="0.25"/>
    <row r="4619" ht="15" customHeight="1" x14ac:dyDescent="0.25"/>
    <row r="4620" ht="15" customHeight="1" x14ac:dyDescent="0.25"/>
    <row r="4621" ht="15" customHeight="1" x14ac:dyDescent="0.25"/>
    <row r="4622" ht="15" customHeight="1" x14ac:dyDescent="0.25"/>
    <row r="4623" ht="15" customHeight="1" x14ac:dyDescent="0.25"/>
    <row r="4624" ht="15" customHeight="1" x14ac:dyDescent="0.25"/>
    <row r="4625" ht="15" customHeight="1" x14ac:dyDescent="0.25"/>
    <row r="4626" ht="15" customHeight="1" x14ac:dyDescent="0.25"/>
    <row r="4627" ht="15" customHeight="1" x14ac:dyDescent="0.25"/>
    <row r="4628" ht="15" customHeight="1" x14ac:dyDescent="0.25"/>
    <row r="4629" ht="15" customHeight="1" x14ac:dyDescent="0.25"/>
    <row r="4630" ht="15" customHeight="1" x14ac:dyDescent="0.25"/>
    <row r="4631" ht="15" customHeight="1" x14ac:dyDescent="0.25"/>
    <row r="4632" ht="15" customHeight="1" x14ac:dyDescent="0.25"/>
    <row r="4633" ht="15" customHeight="1" x14ac:dyDescent="0.25"/>
    <row r="4634" ht="15" customHeight="1" x14ac:dyDescent="0.25"/>
    <row r="4635" ht="15" customHeight="1" x14ac:dyDescent="0.25"/>
    <row r="4636" ht="15" customHeight="1" x14ac:dyDescent="0.25"/>
    <row r="4637" ht="15" customHeight="1" x14ac:dyDescent="0.25"/>
    <row r="4638" ht="15" customHeight="1" x14ac:dyDescent="0.25"/>
    <row r="4639" ht="15" customHeight="1" x14ac:dyDescent="0.25"/>
    <row r="4640" ht="15" customHeight="1" x14ac:dyDescent="0.25"/>
    <row r="4641" ht="15" customHeight="1" x14ac:dyDescent="0.25"/>
    <row r="4642" ht="15" customHeight="1" x14ac:dyDescent="0.25"/>
    <row r="4643" ht="15" customHeight="1" x14ac:dyDescent="0.25"/>
    <row r="4644" ht="15" customHeight="1" x14ac:dyDescent="0.25"/>
    <row r="4645" ht="15" customHeight="1" x14ac:dyDescent="0.25"/>
    <row r="4646" ht="15" customHeight="1" x14ac:dyDescent="0.25"/>
    <row r="4647" ht="15" customHeight="1" x14ac:dyDescent="0.25"/>
    <row r="4648" ht="15" customHeight="1" x14ac:dyDescent="0.25"/>
    <row r="4649" ht="15" customHeight="1" x14ac:dyDescent="0.25"/>
    <row r="4650" ht="15" customHeight="1" x14ac:dyDescent="0.25"/>
    <row r="4651" ht="15" customHeight="1" x14ac:dyDescent="0.25"/>
    <row r="4652" ht="15" customHeight="1" x14ac:dyDescent="0.25"/>
    <row r="4653" ht="15" customHeight="1" x14ac:dyDescent="0.25"/>
    <row r="4654" ht="15" customHeight="1" x14ac:dyDescent="0.25"/>
    <row r="4655" ht="15" customHeight="1" x14ac:dyDescent="0.25"/>
    <row r="4656" ht="15" customHeight="1" x14ac:dyDescent="0.25"/>
    <row r="4657" ht="15" customHeight="1" x14ac:dyDescent="0.25"/>
    <row r="4658" ht="15" customHeight="1" x14ac:dyDescent="0.25"/>
    <row r="4659" ht="15" customHeight="1" x14ac:dyDescent="0.25"/>
    <row r="4660" ht="15" customHeight="1" x14ac:dyDescent="0.25"/>
    <row r="4661" ht="15" customHeight="1" x14ac:dyDescent="0.25"/>
    <row r="4662" ht="15" customHeight="1" x14ac:dyDescent="0.25"/>
    <row r="4663" ht="15" customHeight="1" x14ac:dyDescent="0.25"/>
    <row r="4664" ht="15" customHeight="1" x14ac:dyDescent="0.25"/>
    <row r="4665" ht="15" customHeight="1" x14ac:dyDescent="0.25"/>
    <row r="4666" ht="15" customHeight="1" x14ac:dyDescent="0.25"/>
    <row r="4667" ht="15" customHeight="1" x14ac:dyDescent="0.25"/>
    <row r="4668" ht="15" customHeight="1" x14ac:dyDescent="0.25"/>
    <row r="4669" ht="15" customHeight="1" x14ac:dyDescent="0.25"/>
    <row r="4670" ht="15" customHeight="1" x14ac:dyDescent="0.25"/>
    <row r="4671" ht="15" customHeight="1" x14ac:dyDescent="0.25"/>
    <row r="4672" ht="15" customHeight="1" x14ac:dyDescent="0.25"/>
    <row r="4673" ht="15" customHeight="1" x14ac:dyDescent="0.25"/>
    <row r="4674" ht="15" customHeight="1" x14ac:dyDescent="0.25"/>
    <row r="4675" ht="15" customHeight="1" x14ac:dyDescent="0.25"/>
    <row r="4676" ht="15" customHeight="1" x14ac:dyDescent="0.25"/>
    <row r="4677" ht="15" customHeight="1" x14ac:dyDescent="0.25"/>
    <row r="4678" ht="15" customHeight="1" x14ac:dyDescent="0.25"/>
    <row r="4679" ht="15" customHeight="1" x14ac:dyDescent="0.25"/>
    <row r="4680" ht="15" customHeight="1" x14ac:dyDescent="0.25"/>
    <row r="4681" ht="15" customHeight="1" x14ac:dyDescent="0.25"/>
    <row r="4682" ht="15" customHeight="1" x14ac:dyDescent="0.25"/>
    <row r="4683" ht="15" customHeight="1" x14ac:dyDescent="0.25"/>
    <row r="4684" ht="15" customHeight="1" x14ac:dyDescent="0.25"/>
    <row r="4685" ht="15" customHeight="1" x14ac:dyDescent="0.25"/>
    <row r="4686" ht="15" customHeight="1" x14ac:dyDescent="0.25"/>
    <row r="4687" ht="15" customHeight="1" x14ac:dyDescent="0.25"/>
    <row r="4688" ht="15" customHeight="1" x14ac:dyDescent="0.25"/>
    <row r="4689" ht="15" customHeight="1" x14ac:dyDescent="0.25"/>
    <row r="4690" ht="15" customHeight="1" x14ac:dyDescent="0.25"/>
    <row r="4691" ht="15" customHeight="1" x14ac:dyDescent="0.25"/>
    <row r="4692" ht="15" customHeight="1" x14ac:dyDescent="0.25"/>
    <row r="4693" ht="15" customHeight="1" x14ac:dyDescent="0.25"/>
    <row r="4694" ht="15" customHeight="1" x14ac:dyDescent="0.25"/>
    <row r="4695" ht="15" customHeight="1" x14ac:dyDescent="0.25"/>
    <row r="4696" ht="15" customHeight="1" x14ac:dyDescent="0.25"/>
    <row r="4697" ht="15" customHeight="1" x14ac:dyDescent="0.25"/>
    <row r="4698" ht="15" customHeight="1" x14ac:dyDescent="0.25"/>
    <row r="4699" ht="15" customHeight="1" x14ac:dyDescent="0.25"/>
    <row r="4700" ht="15" customHeight="1" x14ac:dyDescent="0.25"/>
    <row r="4701" ht="15" customHeight="1" x14ac:dyDescent="0.25"/>
    <row r="4702" ht="15" customHeight="1" x14ac:dyDescent="0.25"/>
    <row r="4703" ht="15" customHeight="1" x14ac:dyDescent="0.25"/>
    <row r="4704" ht="15" customHeight="1" x14ac:dyDescent="0.25"/>
    <row r="4705" ht="15" customHeight="1" x14ac:dyDescent="0.25"/>
    <row r="4706" ht="15" customHeight="1" x14ac:dyDescent="0.25"/>
    <row r="4707" ht="15" customHeight="1" x14ac:dyDescent="0.25"/>
    <row r="4708" ht="15" customHeight="1" x14ac:dyDescent="0.25"/>
    <row r="4709" ht="15" customHeight="1" x14ac:dyDescent="0.25"/>
    <row r="4710" ht="15" customHeight="1" x14ac:dyDescent="0.25"/>
    <row r="4711" ht="15" customHeight="1" x14ac:dyDescent="0.25"/>
    <row r="4712" ht="15" customHeight="1" x14ac:dyDescent="0.25"/>
    <row r="4713" ht="15" customHeight="1" x14ac:dyDescent="0.25"/>
    <row r="4714" ht="15" customHeight="1" x14ac:dyDescent="0.25"/>
    <row r="4715" ht="15" customHeight="1" x14ac:dyDescent="0.25"/>
    <row r="4716" ht="15" customHeight="1" x14ac:dyDescent="0.25"/>
    <row r="4717" ht="15" customHeight="1" x14ac:dyDescent="0.25"/>
    <row r="4718" ht="15" customHeight="1" x14ac:dyDescent="0.25"/>
    <row r="4719" ht="15" customHeight="1" x14ac:dyDescent="0.25"/>
    <row r="4720" ht="15" customHeight="1" x14ac:dyDescent="0.25"/>
    <row r="4721" ht="15" customHeight="1" x14ac:dyDescent="0.25"/>
    <row r="4722" ht="15" customHeight="1" x14ac:dyDescent="0.25"/>
    <row r="4723" ht="15" customHeight="1" x14ac:dyDescent="0.25"/>
    <row r="4724" ht="15" customHeight="1" x14ac:dyDescent="0.25"/>
    <row r="4725" ht="15" customHeight="1" x14ac:dyDescent="0.25"/>
    <row r="4726" ht="15" customHeight="1" x14ac:dyDescent="0.25"/>
    <row r="4727" ht="15" customHeight="1" x14ac:dyDescent="0.25"/>
    <row r="4728" ht="15" customHeight="1" x14ac:dyDescent="0.25"/>
    <row r="4729" ht="15" customHeight="1" x14ac:dyDescent="0.25"/>
    <row r="4730" ht="15" customHeight="1" x14ac:dyDescent="0.25"/>
    <row r="4731" ht="15" customHeight="1" x14ac:dyDescent="0.25"/>
    <row r="4732" ht="15" customHeight="1" x14ac:dyDescent="0.25"/>
    <row r="4733" ht="15" customHeight="1" x14ac:dyDescent="0.25"/>
    <row r="4734" ht="15" customHeight="1" x14ac:dyDescent="0.25"/>
    <row r="4735" ht="15" customHeight="1" x14ac:dyDescent="0.25"/>
    <row r="4736" ht="15" customHeight="1" x14ac:dyDescent="0.25"/>
    <row r="4737" ht="15" customHeight="1" x14ac:dyDescent="0.25"/>
    <row r="4738" ht="15" customHeight="1" x14ac:dyDescent="0.25"/>
    <row r="4739" ht="15" customHeight="1" x14ac:dyDescent="0.25"/>
    <row r="4740" ht="15" customHeight="1" x14ac:dyDescent="0.25"/>
    <row r="4741" ht="15" customHeight="1" x14ac:dyDescent="0.25"/>
    <row r="4742" ht="15" customHeight="1" x14ac:dyDescent="0.25"/>
    <row r="4743" ht="15" customHeight="1" x14ac:dyDescent="0.25"/>
    <row r="4744" ht="15" customHeight="1" x14ac:dyDescent="0.25"/>
    <row r="4745" ht="15" customHeight="1" x14ac:dyDescent="0.25"/>
    <row r="4746" ht="15" customHeight="1" x14ac:dyDescent="0.25"/>
    <row r="4747" ht="15" customHeight="1" x14ac:dyDescent="0.25"/>
    <row r="4748" ht="15" customHeight="1" x14ac:dyDescent="0.25"/>
    <row r="4749" ht="15" customHeight="1" x14ac:dyDescent="0.25"/>
    <row r="4750" ht="15" customHeight="1" x14ac:dyDescent="0.25"/>
    <row r="4751" ht="15" customHeight="1" x14ac:dyDescent="0.25"/>
    <row r="4752" ht="15" customHeight="1" x14ac:dyDescent="0.25"/>
    <row r="4753" ht="15" customHeight="1" x14ac:dyDescent="0.25"/>
    <row r="4754" ht="15" customHeight="1" x14ac:dyDescent="0.25"/>
    <row r="4755" ht="15" customHeight="1" x14ac:dyDescent="0.25"/>
    <row r="4756" ht="15" customHeight="1" x14ac:dyDescent="0.25"/>
    <row r="4757" ht="15" customHeight="1" x14ac:dyDescent="0.25"/>
    <row r="4758" ht="15" customHeight="1" x14ac:dyDescent="0.25"/>
    <row r="4759" ht="15" customHeight="1" x14ac:dyDescent="0.25"/>
    <row r="4760" ht="15" customHeight="1" x14ac:dyDescent="0.25"/>
    <row r="4761" ht="15" customHeight="1" x14ac:dyDescent="0.25"/>
    <row r="4762" ht="15" customHeight="1" x14ac:dyDescent="0.25"/>
    <row r="4763" ht="15" customHeight="1" x14ac:dyDescent="0.25"/>
    <row r="4764" ht="15" customHeight="1" x14ac:dyDescent="0.25"/>
    <row r="4765" ht="15" customHeight="1" x14ac:dyDescent="0.25"/>
    <row r="4766" ht="15" customHeight="1" x14ac:dyDescent="0.25"/>
    <row r="4767" ht="15" customHeight="1" x14ac:dyDescent="0.25"/>
    <row r="4768" ht="15" customHeight="1" x14ac:dyDescent="0.25"/>
    <row r="4769" ht="15" customHeight="1" x14ac:dyDescent="0.25"/>
    <row r="4770" ht="15" customHeight="1" x14ac:dyDescent="0.25"/>
    <row r="4771" ht="15" customHeight="1" x14ac:dyDescent="0.25"/>
    <row r="4772" ht="15" customHeight="1" x14ac:dyDescent="0.25"/>
    <row r="4773" ht="15" customHeight="1" x14ac:dyDescent="0.25"/>
    <row r="4774" ht="15" customHeight="1" x14ac:dyDescent="0.25"/>
    <row r="4775" ht="15" customHeight="1" x14ac:dyDescent="0.25"/>
    <row r="4776" ht="15" customHeight="1" x14ac:dyDescent="0.25"/>
    <row r="4777" ht="15" customHeight="1" x14ac:dyDescent="0.25"/>
    <row r="4778" ht="15" customHeight="1" x14ac:dyDescent="0.25"/>
    <row r="4779" ht="15" customHeight="1" x14ac:dyDescent="0.25"/>
    <row r="4780" ht="15" customHeight="1" x14ac:dyDescent="0.25"/>
    <row r="4781" ht="15" customHeight="1" x14ac:dyDescent="0.25"/>
    <row r="4782" ht="15" customHeight="1" x14ac:dyDescent="0.25"/>
    <row r="4783" ht="15" customHeight="1" x14ac:dyDescent="0.25"/>
    <row r="4784" ht="15" customHeight="1" x14ac:dyDescent="0.25"/>
    <row r="4785" ht="15" customHeight="1" x14ac:dyDescent="0.25"/>
    <row r="4786" ht="15" customHeight="1" x14ac:dyDescent="0.25"/>
    <row r="4787" ht="15" customHeight="1" x14ac:dyDescent="0.25"/>
    <row r="4788" ht="15" customHeight="1" x14ac:dyDescent="0.25"/>
    <row r="4789" ht="15" customHeight="1" x14ac:dyDescent="0.25"/>
    <row r="4790" ht="15" customHeight="1" x14ac:dyDescent="0.25"/>
    <row r="4791" ht="15" customHeight="1" x14ac:dyDescent="0.25"/>
    <row r="4792" ht="15" customHeight="1" x14ac:dyDescent="0.25"/>
    <row r="4793" ht="15" customHeight="1" x14ac:dyDescent="0.25"/>
    <row r="4794" ht="15" customHeight="1" x14ac:dyDescent="0.25"/>
    <row r="4795" ht="15" customHeight="1" x14ac:dyDescent="0.25"/>
    <row r="4796" ht="15" customHeight="1" x14ac:dyDescent="0.25"/>
    <row r="4797" ht="15" customHeight="1" x14ac:dyDescent="0.25"/>
    <row r="4798" ht="15" customHeight="1" x14ac:dyDescent="0.25"/>
    <row r="4799" ht="15" customHeight="1" x14ac:dyDescent="0.25"/>
    <row r="4800" ht="15" customHeight="1" x14ac:dyDescent="0.25"/>
    <row r="4801" ht="15" customHeight="1" x14ac:dyDescent="0.25"/>
    <row r="4802" ht="15" customHeight="1" x14ac:dyDescent="0.25"/>
    <row r="4803" ht="15" customHeight="1" x14ac:dyDescent="0.25"/>
    <row r="4804" ht="15" customHeight="1" x14ac:dyDescent="0.25"/>
    <row r="4805" ht="15" customHeight="1" x14ac:dyDescent="0.25"/>
    <row r="4806" ht="15" customHeight="1" x14ac:dyDescent="0.25"/>
    <row r="4807" ht="15" customHeight="1" x14ac:dyDescent="0.25"/>
    <row r="4808" ht="15" customHeight="1" x14ac:dyDescent="0.25"/>
    <row r="4809" ht="15" customHeight="1" x14ac:dyDescent="0.25"/>
    <row r="4810" ht="15" customHeight="1" x14ac:dyDescent="0.25"/>
    <row r="4811" ht="15" customHeight="1" x14ac:dyDescent="0.25"/>
    <row r="4812" ht="15" customHeight="1" x14ac:dyDescent="0.25"/>
    <row r="4813" ht="15" customHeight="1" x14ac:dyDescent="0.25"/>
    <row r="4814" ht="15" customHeight="1" x14ac:dyDescent="0.25"/>
    <row r="4815" ht="15" customHeight="1" x14ac:dyDescent="0.25"/>
    <row r="4816" ht="15" customHeight="1" x14ac:dyDescent="0.25"/>
    <row r="4817" ht="15" customHeight="1" x14ac:dyDescent="0.25"/>
    <row r="4818" ht="15" customHeight="1" x14ac:dyDescent="0.25"/>
    <row r="4819" ht="15" customHeight="1" x14ac:dyDescent="0.25"/>
    <row r="4820" ht="15" customHeight="1" x14ac:dyDescent="0.25"/>
    <row r="4821" ht="15" customHeight="1" x14ac:dyDescent="0.25"/>
    <row r="4822" ht="15" customHeight="1" x14ac:dyDescent="0.25"/>
    <row r="4823" ht="15" customHeight="1" x14ac:dyDescent="0.25"/>
    <row r="4824" ht="15" customHeight="1" x14ac:dyDescent="0.25"/>
    <row r="4825" ht="15" customHeight="1" x14ac:dyDescent="0.25"/>
    <row r="4826" ht="15" customHeight="1" x14ac:dyDescent="0.25"/>
    <row r="4827" ht="15" customHeight="1" x14ac:dyDescent="0.25"/>
    <row r="4828" ht="15" customHeight="1" x14ac:dyDescent="0.25"/>
    <row r="4829" ht="15" customHeight="1" x14ac:dyDescent="0.25"/>
    <row r="4830" ht="15" customHeight="1" x14ac:dyDescent="0.25"/>
    <row r="4831" ht="15" customHeight="1" x14ac:dyDescent="0.25"/>
    <row r="4832" ht="15" customHeight="1" x14ac:dyDescent="0.25"/>
    <row r="4833" ht="15" customHeight="1" x14ac:dyDescent="0.25"/>
    <row r="4834" ht="15" customHeight="1" x14ac:dyDescent="0.25"/>
    <row r="4835" ht="15" customHeight="1" x14ac:dyDescent="0.25"/>
    <row r="4836" ht="15" customHeight="1" x14ac:dyDescent="0.25"/>
    <row r="4837" ht="15" customHeight="1" x14ac:dyDescent="0.25"/>
    <row r="4838" ht="15" customHeight="1" x14ac:dyDescent="0.25"/>
    <row r="4839" ht="15" customHeight="1" x14ac:dyDescent="0.25"/>
    <row r="4840" ht="15" customHeight="1" x14ac:dyDescent="0.25"/>
    <row r="4841" ht="15" customHeight="1" x14ac:dyDescent="0.25"/>
    <row r="4842" ht="15" customHeight="1" x14ac:dyDescent="0.25"/>
    <row r="4843" ht="15" customHeight="1" x14ac:dyDescent="0.25"/>
    <row r="4844" ht="15" customHeight="1" x14ac:dyDescent="0.25"/>
    <row r="4845" ht="15" customHeight="1" x14ac:dyDescent="0.25"/>
    <row r="4846" ht="15" customHeight="1" x14ac:dyDescent="0.25"/>
    <row r="4847" ht="15" customHeight="1" x14ac:dyDescent="0.25"/>
    <row r="4848" ht="15" customHeight="1" x14ac:dyDescent="0.25"/>
    <row r="4849" ht="15" customHeight="1" x14ac:dyDescent="0.25"/>
    <row r="4850" ht="15" customHeight="1" x14ac:dyDescent="0.25"/>
    <row r="4851" ht="15" customHeight="1" x14ac:dyDescent="0.25"/>
    <row r="4852" ht="15" customHeight="1" x14ac:dyDescent="0.25"/>
    <row r="4853" ht="15" customHeight="1" x14ac:dyDescent="0.25"/>
    <row r="4854" ht="15" customHeight="1" x14ac:dyDescent="0.25"/>
    <row r="4855" ht="15" customHeight="1" x14ac:dyDescent="0.25"/>
    <row r="4856" ht="15" customHeight="1" x14ac:dyDescent="0.25"/>
    <row r="4857" ht="15" customHeight="1" x14ac:dyDescent="0.25"/>
    <row r="4858" ht="15" customHeight="1" x14ac:dyDescent="0.25"/>
    <row r="4859" ht="15" customHeight="1" x14ac:dyDescent="0.25"/>
    <row r="4860" ht="15" customHeight="1" x14ac:dyDescent="0.25"/>
    <row r="4861" ht="15" customHeight="1" x14ac:dyDescent="0.25"/>
    <row r="4862" ht="15" customHeight="1" x14ac:dyDescent="0.25"/>
    <row r="4863" ht="15" customHeight="1" x14ac:dyDescent="0.25"/>
    <row r="4864" ht="15" customHeight="1" x14ac:dyDescent="0.25"/>
    <row r="4865" ht="15" customHeight="1" x14ac:dyDescent="0.25"/>
    <row r="4866" ht="15" customHeight="1" x14ac:dyDescent="0.25"/>
    <row r="4867" ht="15" customHeight="1" x14ac:dyDescent="0.25"/>
    <row r="4868" ht="15" customHeight="1" x14ac:dyDescent="0.25"/>
    <row r="4869" ht="15" customHeight="1" x14ac:dyDescent="0.25"/>
    <row r="4870" ht="15" customHeight="1" x14ac:dyDescent="0.25"/>
    <row r="4871" ht="15" customHeight="1" x14ac:dyDescent="0.25"/>
    <row r="4872" ht="15" customHeight="1" x14ac:dyDescent="0.25"/>
    <row r="4873" ht="15" customHeight="1" x14ac:dyDescent="0.25"/>
    <row r="4874" ht="15" customHeight="1" x14ac:dyDescent="0.25"/>
    <row r="4875" ht="15" customHeight="1" x14ac:dyDescent="0.25"/>
    <row r="4876" ht="15" customHeight="1" x14ac:dyDescent="0.25"/>
    <row r="4877" ht="15" customHeight="1" x14ac:dyDescent="0.25"/>
    <row r="4878" ht="15" customHeight="1" x14ac:dyDescent="0.25"/>
    <row r="4879" ht="15" customHeight="1" x14ac:dyDescent="0.25"/>
    <row r="4880" ht="15" customHeight="1" x14ac:dyDescent="0.25"/>
    <row r="4881" ht="15" customHeight="1" x14ac:dyDescent="0.25"/>
    <row r="4882" ht="15" customHeight="1" x14ac:dyDescent="0.25"/>
    <row r="4883" ht="15" customHeight="1" x14ac:dyDescent="0.25"/>
    <row r="4884" ht="15" customHeight="1" x14ac:dyDescent="0.25"/>
    <row r="4885" ht="15" customHeight="1" x14ac:dyDescent="0.25"/>
    <row r="4886" ht="15" customHeight="1" x14ac:dyDescent="0.25"/>
    <row r="4887" ht="15" customHeight="1" x14ac:dyDescent="0.25"/>
    <row r="4888" ht="15" customHeight="1" x14ac:dyDescent="0.25"/>
    <row r="4889" ht="15" customHeight="1" x14ac:dyDescent="0.25"/>
    <row r="4890" ht="15" customHeight="1" x14ac:dyDescent="0.25"/>
    <row r="4891" ht="15" customHeight="1" x14ac:dyDescent="0.25"/>
    <row r="4892" ht="15" customHeight="1" x14ac:dyDescent="0.25"/>
    <row r="4893" ht="15" customHeight="1" x14ac:dyDescent="0.25"/>
    <row r="4894" ht="15" customHeight="1" x14ac:dyDescent="0.25"/>
    <row r="4895" ht="15" customHeight="1" x14ac:dyDescent="0.25"/>
    <row r="4896" ht="15" customHeight="1" x14ac:dyDescent="0.25"/>
    <row r="4897" ht="15" customHeight="1" x14ac:dyDescent="0.25"/>
    <row r="4898" ht="15" customHeight="1" x14ac:dyDescent="0.25"/>
    <row r="4899" ht="15" customHeight="1" x14ac:dyDescent="0.25"/>
    <row r="4900" ht="15" customHeight="1" x14ac:dyDescent="0.25"/>
    <row r="4901" ht="15" customHeight="1" x14ac:dyDescent="0.25"/>
    <row r="4902" ht="15" customHeight="1" x14ac:dyDescent="0.25"/>
    <row r="4903" ht="15" customHeight="1" x14ac:dyDescent="0.25"/>
    <row r="4904" ht="15" customHeight="1" x14ac:dyDescent="0.25"/>
    <row r="4905" ht="15" customHeight="1" x14ac:dyDescent="0.25"/>
    <row r="4906" ht="15" customHeight="1" x14ac:dyDescent="0.25"/>
    <row r="4907" ht="15" customHeight="1" x14ac:dyDescent="0.25"/>
    <row r="4908" ht="15" customHeight="1" x14ac:dyDescent="0.25"/>
    <row r="4909" ht="15" customHeight="1" x14ac:dyDescent="0.25"/>
    <row r="4910" ht="15" customHeight="1" x14ac:dyDescent="0.25"/>
    <row r="4911" ht="15" customHeight="1" x14ac:dyDescent="0.25"/>
    <row r="4912" ht="15" customHeight="1" x14ac:dyDescent="0.25"/>
    <row r="4913" ht="15" customHeight="1" x14ac:dyDescent="0.25"/>
    <row r="4914" ht="15" customHeight="1" x14ac:dyDescent="0.25"/>
    <row r="4915" ht="15" customHeight="1" x14ac:dyDescent="0.25"/>
    <row r="4916" ht="15" customHeight="1" x14ac:dyDescent="0.25"/>
    <row r="4917" ht="15" customHeight="1" x14ac:dyDescent="0.25"/>
    <row r="4918" ht="15" customHeight="1" x14ac:dyDescent="0.25"/>
    <row r="4919" ht="15" customHeight="1" x14ac:dyDescent="0.25"/>
    <row r="4920" ht="15" customHeight="1" x14ac:dyDescent="0.25"/>
    <row r="4921" ht="15" customHeight="1" x14ac:dyDescent="0.25"/>
    <row r="4922" ht="15" customHeight="1" x14ac:dyDescent="0.25"/>
    <row r="4923" ht="15" customHeight="1" x14ac:dyDescent="0.25"/>
    <row r="4924" ht="15" customHeight="1" x14ac:dyDescent="0.25"/>
    <row r="4925" ht="15" customHeight="1" x14ac:dyDescent="0.25"/>
    <row r="4926" ht="15" customHeight="1" x14ac:dyDescent="0.25"/>
    <row r="4927" ht="15" customHeight="1" x14ac:dyDescent="0.25"/>
    <row r="4928" ht="15" customHeight="1" x14ac:dyDescent="0.25"/>
    <row r="4929" ht="15" customHeight="1" x14ac:dyDescent="0.25"/>
    <row r="4930" ht="15" customHeight="1" x14ac:dyDescent="0.25"/>
    <row r="4931" ht="15" customHeight="1" x14ac:dyDescent="0.25"/>
    <row r="4932" ht="15" customHeight="1" x14ac:dyDescent="0.25"/>
    <row r="4933" ht="15" customHeight="1" x14ac:dyDescent="0.25"/>
    <row r="4934" ht="15" customHeight="1" x14ac:dyDescent="0.25"/>
    <row r="4935" ht="15" customHeight="1" x14ac:dyDescent="0.25"/>
    <row r="4936" ht="15" customHeight="1" x14ac:dyDescent="0.25"/>
    <row r="4937" ht="15" customHeight="1" x14ac:dyDescent="0.25"/>
    <row r="4938" ht="15" customHeight="1" x14ac:dyDescent="0.25"/>
    <row r="4939" ht="15" customHeight="1" x14ac:dyDescent="0.25"/>
    <row r="4940" ht="15" customHeight="1" x14ac:dyDescent="0.25"/>
    <row r="4941" ht="15" customHeight="1" x14ac:dyDescent="0.25"/>
    <row r="4942" ht="15" customHeight="1" x14ac:dyDescent="0.25"/>
    <row r="4943" ht="15" customHeight="1" x14ac:dyDescent="0.25"/>
    <row r="4944" ht="15" customHeight="1" x14ac:dyDescent="0.25"/>
    <row r="4945" ht="15" customHeight="1" x14ac:dyDescent="0.25"/>
    <row r="4946" ht="15" customHeight="1" x14ac:dyDescent="0.25"/>
    <row r="4947" ht="15" customHeight="1" x14ac:dyDescent="0.25"/>
    <row r="4948" ht="15" customHeight="1" x14ac:dyDescent="0.25"/>
    <row r="4949" ht="15" customHeight="1" x14ac:dyDescent="0.25"/>
    <row r="4950" ht="15" customHeight="1" x14ac:dyDescent="0.25"/>
    <row r="4951" ht="15" customHeight="1" x14ac:dyDescent="0.25"/>
    <row r="4952" ht="15" customHeight="1" x14ac:dyDescent="0.25"/>
    <row r="4953" ht="15" customHeight="1" x14ac:dyDescent="0.25"/>
    <row r="4954" ht="15" customHeight="1" x14ac:dyDescent="0.25"/>
    <row r="4955" ht="15" customHeight="1" x14ac:dyDescent="0.25"/>
    <row r="4956" ht="15" customHeight="1" x14ac:dyDescent="0.25"/>
    <row r="4957" ht="15" customHeight="1" x14ac:dyDescent="0.25"/>
    <row r="4958" ht="15" customHeight="1" x14ac:dyDescent="0.25"/>
    <row r="4959" ht="15" customHeight="1" x14ac:dyDescent="0.25"/>
    <row r="4960" ht="15" customHeight="1" x14ac:dyDescent="0.25"/>
    <row r="4961" ht="15" customHeight="1" x14ac:dyDescent="0.25"/>
    <row r="4962" ht="15" customHeight="1" x14ac:dyDescent="0.25"/>
    <row r="4963" ht="15" customHeight="1" x14ac:dyDescent="0.25"/>
    <row r="4964" ht="15" customHeight="1" x14ac:dyDescent="0.25"/>
    <row r="4965" ht="15" customHeight="1" x14ac:dyDescent="0.25"/>
    <row r="4966" ht="15" customHeight="1" x14ac:dyDescent="0.25"/>
    <row r="4967" ht="15" customHeight="1" x14ac:dyDescent="0.25"/>
    <row r="4968" ht="15" customHeight="1" x14ac:dyDescent="0.25"/>
    <row r="4969" ht="15" customHeight="1" x14ac:dyDescent="0.25"/>
    <row r="4970" ht="15" customHeight="1" x14ac:dyDescent="0.25"/>
    <row r="4971" ht="15" customHeight="1" x14ac:dyDescent="0.25"/>
    <row r="4972" ht="15" customHeight="1" x14ac:dyDescent="0.25"/>
    <row r="4973" ht="15" customHeight="1" x14ac:dyDescent="0.25"/>
    <row r="4974" ht="15" customHeight="1" x14ac:dyDescent="0.25"/>
    <row r="4975" ht="15" customHeight="1" x14ac:dyDescent="0.25"/>
    <row r="4976" ht="15" customHeight="1" x14ac:dyDescent="0.25"/>
    <row r="4977" ht="15" customHeight="1" x14ac:dyDescent="0.25"/>
    <row r="4978" ht="15" customHeight="1" x14ac:dyDescent="0.25"/>
    <row r="4979" ht="15" customHeight="1" x14ac:dyDescent="0.25"/>
    <row r="4980" ht="15" customHeight="1" x14ac:dyDescent="0.25"/>
    <row r="4981" ht="15" customHeight="1" x14ac:dyDescent="0.25"/>
    <row r="4982" ht="15" customHeight="1" x14ac:dyDescent="0.25"/>
    <row r="4983" ht="15" customHeight="1" x14ac:dyDescent="0.25"/>
    <row r="4984" ht="15" customHeight="1" x14ac:dyDescent="0.25"/>
    <row r="4985" ht="15" customHeight="1" x14ac:dyDescent="0.25"/>
    <row r="4986" ht="15" customHeight="1" x14ac:dyDescent="0.25"/>
    <row r="4987" ht="15" customHeight="1" x14ac:dyDescent="0.25"/>
    <row r="4988" ht="15" customHeight="1" x14ac:dyDescent="0.25"/>
    <row r="4989" ht="15" customHeight="1" x14ac:dyDescent="0.25"/>
    <row r="4990" ht="15" customHeight="1" x14ac:dyDescent="0.25"/>
    <row r="4991" ht="15" customHeight="1" x14ac:dyDescent="0.25"/>
    <row r="4992" ht="15" customHeight="1" x14ac:dyDescent="0.25"/>
    <row r="4993" ht="15" customHeight="1" x14ac:dyDescent="0.25"/>
    <row r="4994" ht="15" customHeight="1" x14ac:dyDescent="0.25"/>
    <row r="4995" ht="15" customHeight="1" x14ac:dyDescent="0.25"/>
    <row r="4996" ht="15" customHeight="1" x14ac:dyDescent="0.25"/>
    <row r="4997" ht="15" customHeight="1" x14ac:dyDescent="0.25"/>
    <row r="4998" ht="15" customHeight="1" x14ac:dyDescent="0.25"/>
    <row r="4999" ht="15" customHeight="1" x14ac:dyDescent="0.25"/>
    <row r="5000" ht="15" customHeight="1" x14ac:dyDescent="0.25"/>
    <row r="5001" ht="15" customHeight="1" x14ac:dyDescent="0.25"/>
    <row r="5002" ht="15" customHeight="1" x14ac:dyDescent="0.25"/>
    <row r="1043587" ht="15.75" hidden="1" customHeight="1" x14ac:dyDescent="0.25"/>
  </sheetData>
  <autoFilter ref="B4:Q8" xr:uid="{2C98AA7C-EC03-415A-A365-5D873BB46C2A}">
    <sortState xmlns:xlrd2="http://schemas.microsoft.com/office/spreadsheetml/2017/richdata2" ref="B5:Q8">
      <sortCondition ref="B4:B8"/>
    </sortState>
  </autoFilter>
  <mergeCells count="2">
    <mergeCell ref="E2:G2"/>
    <mergeCell ref="H2:L2"/>
  </mergeCells>
  <phoneticPr fontId="48" type="noConversion"/>
  <conditionalFormatting sqref="D4">
    <cfRule type="expression" dxfId="3" priority="1">
      <formula>#REF!=3</formula>
    </cfRule>
    <cfRule type="expression" dxfId="2" priority="2">
      <formula>#REF!=2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3">
    <tabColor rgb="FF18365C"/>
  </sheetPr>
  <dimension ref="A1:DD1961"/>
  <sheetViews>
    <sheetView zoomScale="70" zoomScaleNormal="70" workbookViewId="0">
      <selection activeCell="C7" sqref="C7"/>
    </sheetView>
  </sheetViews>
  <sheetFormatPr defaultColWidth="0" defaultRowHeight="15" zeroHeight="1" x14ac:dyDescent="0.25"/>
  <cols>
    <col min="1" max="1" width="6" style="103" customWidth="1"/>
    <col min="2" max="2" width="7.28515625" style="103" customWidth="1"/>
    <col min="3" max="3" width="31.85546875" style="171" customWidth="1"/>
    <col min="4" max="4" width="29.28515625" style="171" customWidth="1"/>
    <col min="5" max="5" width="17.85546875" style="171" customWidth="1"/>
    <col min="6" max="6" width="22.85546875" style="171" customWidth="1"/>
    <col min="7" max="7" width="20.7109375" style="171" customWidth="1"/>
    <col min="8" max="8" width="14.85546875" style="202" customWidth="1"/>
    <col min="9" max="9" width="13.7109375" style="172" customWidth="1"/>
    <col min="10" max="10" width="25.7109375" style="173" customWidth="1"/>
    <col min="11" max="11" width="25.140625" style="173" customWidth="1"/>
    <col min="12" max="12" width="27" style="173" customWidth="1"/>
    <col min="13" max="13" width="14.28515625" style="174" customWidth="1"/>
    <col min="14" max="14" width="13.140625" style="175" customWidth="1"/>
    <col min="15" max="15" width="14.28515625" style="171" customWidth="1"/>
    <col min="16" max="17" width="16.5703125" style="105" customWidth="1"/>
    <col min="18" max="18" width="6.42578125" style="103" customWidth="1"/>
    <col min="19" max="108" width="0" style="103" hidden="1" customWidth="1"/>
    <col min="109" max="16384" width="9.140625" style="103" hidden="1"/>
  </cols>
  <sheetData>
    <row r="1" spans="1:107" ht="30" customHeight="1" x14ac:dyDescent="0.25">
      <c r="A1" s="134"/>
      <c r="B1" s="135"/>
      <c r="C1" s="135"/>
      <c r="D1" s="134"/>
      <c r="E1" s="134"/>
      <c r="F1" s="134"/>
      <c r="G1" s="134"/>
      <c r="H1" s="200"/>
      <c r="I1" s="170"/>
      <c r="J1" s="136"/>
      <c r="K1" s="136"/>
      <c r="L1" s="136"/>
      <c r="M1" s="137"/>
      <c r="N1" s="137"/>
      <c r="O1" s="136"/>
      <c r="P1" s="139"/>
      <c r="Q1" s="139"/>
      <c r="R1" s="134"/>
    </row>
    <row r="2" spans="1:107" s="104" customFormat="1" ht="78" customHeight="1" x14ac:dyDescent="0.25">
      <c r="A2" s="134"/>
      <c r="B2" s="141"/>
      <c r="C2" s="141"/>
      <c r="D2" s="134"/>
      <c r="E2" s="284" t="s">
        <v>111</v>
      </c>
      <c r="F2" s="284"/>
      <c r="G2" s="284"/>
      <c r="H2" s="285" t="s">
        <v>123</v>
      </c>
      <c r="I2" s="285"/>
      <c r="J2" s="285"/>
      <c r="K2" s="285"/>
      <c r="L2" s="285"/>
      <c r="M2" s="137"/>
      <c r="N2" s="137"/>
      <c r="O2" s="136"/>
      <c r="P2" s="139"/>
      <c r="Q2" s="139"/>
      <c r="R2" s="140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3"/>
      <c r="AM2" s="103"/>
      <c r="AN2" s="103"/>
      <c r="AO2" s="103"/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  <c r="BM2" s="103"/>
      <c r="BN2" s="103"/>
      <c r="BO2" s="103"/>
      <c r="BP2" s="103"/>
      <c r="BQ2" s="103"/>
      <c r="BR2" s="103"/>
      <c r="BS2" s="103"/>
      <c r="BT2" s="103"/>
      <c r="BU2" s="103"/>
      <c r="BV2" s="103"/>
      <c r="BW2" s="103"/>
      <c r="BX2" s="103"/>
      <c r="BY2" s="103"/>
      <c r="BZ2" s="103"/>
      <c r="CA2" s="103"/>
      <c r="CB2" s="103"/>
      <c r="CC2" s="103"/>
      <c r="CD2" s="103"/>
      <c r="CE2" s="103"/>
      <c r="CF2" s="103"/>
      <c r="CG2" s="103"/>
      <c r="CH2" s="103"/>
      <c r="CI2" s="103"/>
      <c r="CJ2" s="103"/>
      <c r="CK2" s="103"/>
      <c r="CL2" s="103"/>
      <c r="CM2" s="103"/>
      <c r="CN2" s="103"/>
      <c r="CO2" s="103"/>
      <c r="CP2" s="103"/>
      <c r="CQ2" s="103"/>
      <c r="CR2" s="103"/>
      <c r="CS2" s="103"/>
      <c r="CT2" s="103"/>
      <c r="CU2" s="103"/>
      <c r="CV2" s="103"/>
      <c r="CW2" s="103"/>
      <c r="CX2" s="103"/>
      <c r="CY2" s="103"/>
      <c r="CZ2" s="103"/>
      <c r="DA2" s="103"/>
      <c r="DB2" s="103"/>
      <c r="DC2" s="103"/>
    </row>
    <row r="3" spans="1:107" s="104" customFormat="1" ht="15.75" thickBot="1" x14ac:dyDescent="0.3">
      <c r="A3" s="134"/>
      <c r="B3" s="140"/>
      <c r="C3" s="135"/>
      <c r="D3" s="143"/>
      <c r="E3" s="135"/>
      <c r="F3" s="143"/>
      <c r="G3" s="144" t="s">
        <v>28</v>
      </c>
      <c r="H3" s="201"/>
      <c r="I3" s="145"/>
      <c r="J3" s="142"/>
      <c r="K3" s="142" t="s">
        <v>28</v>
      </c>
      <c r="L3" s="136"/>
      <c r="M3" s="137"/>
      <c r="N3" s="137"/>
      <c r="O3" s="136"/>
      <c r="P3" s="139"/>
      <c r="Q3" s="139"/>
      <c r="R3" s="140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  <c r="BM3" s="103"/>
      <c r="BN3" s="103"/>
      <c r="BO3" s="103"/>
      <c r="BP3" s="103"/>
      <c r="BQ3" s="103"/>
      <c r="BR3" s="103"/>
      <c r="BS3" s="103"/>
      <c r="BT3" s="103"/>
      <c r="BU3" s="103"/>
      <c r="BV3" s="103"/>
      <c r="BW3" s="103"/>
      <c r="BX3" s="103"/>
      <c r="BY3" s="103"/>
      <c r="BZ3" s="103"/>
      <c r="CA3" s="103"/>
      <c r="CB3" s="103"/>
      <c r="CC3" s="103"/>
      <c r="CD3" s="103"/>
      <c r="CE3" s="103"/>
      <c r="CF3" s="103"/>
      <c r="CG3" s="103"/>
      <c r="CH3" s="103"/>
      <c r="CI3" s="103"/>
      <c r="CJ3" s="103"/>
      <c r="CK3" s="103"/>
      <c r="CL3" s="103"/>
      <c r="CM3" s="103"/>
      <c r="CN3" s="103"/>
      <c r="CO3" s="103"/>
      <c r="CP3" s="103"/>
      <c r="CQ3" s="103"/>
      <c r="CR3" s="103"/>
      <c r="CS3" s="103"/>
      <c r="CT3" s="103"/>
      <c r="CU3" s="103"/>
      <c r="CV3" s="103"/>
      <c r="CW3" s="103"/>
      <c r="CX3" s="103"/>
      <c r="CY3" s="103"/>
      <c r="CZ3" s="103"/>
      <c r="DA3" s="103"/>
      <c r="DB3" s="103"/>
      <c r="DC3" s="103"/>
    </row>
    <row r="4" spans="1:107" ht="60" x14ac:dyDescent="0.25">
      <c r="A4" s="134"/>
      <c r="B4" s="249" t="s">
        <v>19</v>
      </c>
      <c r="C4" s="249" t="s">
        <v>29</v>
      </c>
      <c r="D4" s="249" t="s">
        <v>23</v>
      </c>
      <c r="E4" s="249" t="s">
        <v>76</v>
      </c>
      <c r="F4" s="249" t="s">
        <v>30</v>
      </c>
      <c r="G4" s="249" t="s">
        <v>0</v>
      </c>
      <c r="H4" s="250" t="s">
        <v>1</v>
      </c>
      <c r="I4" s="265" t="s">
        <v>81</v>
      </c>
      <c r="J4" s="248" t="s">
        <v>48</v>
      </c>
      <c r="K4" s="249" t="s">
        <v>32</v>
      </c>
      <c r="L4" s="249" t="s">
        <v>33</v>
      </c>
      <c r="M4" s="248" t="s">
        <v>2</v>
      </c>
      <c r="N4" s="265" t="s">
        <v>31</v>
      </c>
      <c r="O4" s="249" t="s">
        <v>109</v>
      </c>
      <c r="P4" s="249" t="s">
        <v>77</v>
      </c>
      <c r="Q4" s="251" t="s">
        <v>110</v>
      </c>
      <c r="R4" s="134"/>
    </row>
    <row r="5" spans="1:107" x14ac:dyDescent="0.25">
      <c r="A5" s="134"/>
      <c r="B5" s="243">
        <v>1</v>
      </c>
      <c r="C5" s="243" t="s">
        <v>147</v>
      </c>
      <c r="D5" s="243" t="s">
        <v>148</v>
      </c>
      <c r="E5" s="243" t="s">
        <v>147</v>
      </c>
      <c r="F5" s="243" t="s">
        <v>149</v>
      </c>
      <c r="G5" s="243" t="s">
        <v>3</v>
      </c>
      <c r="H5" s="276">
        <v>5200</v>
      </c>
      <c r="I5" s="277">
        <v>45380</v>
      </c>
      <c r="J5" s="243" t="s">
        <v>150</v>
      </c>
      <c r="K5" s="243" t="s">
        <v>151</v>
      </c>
      <c r="L5" s="243" t="s">
        <v>152</v>
      </c>
      <c r="M5" s="278">
        <v>44917</v>
      </c>
      <c r="N5" s="278">
        <v>45210</v>
      </c>
      <c r="O5" s="243" t="s">
        <v>72</v>
      </c>
      <c r="P5" s="243" t="s">
        <v>71</v>
      </c>
      <c r="Q5" s="243" t="s">
        <v>71</v>
      </c>
      <c r="R5" s="134"/>
    </row>
    <row r="6" spans="1:107" x14ac:dyDescent="0.25">
      <c r="A6" s="134"/>
      <c r="B6" s="247">
        <v>2</v>
      </c>
      <c r="C6" s="247" t="s">
        <v>147</v>
      </c>
      <c r="D6" s="247" t="s">
        <v>148</v>
      </c>
      <c r="E6" s="247" t="s">
        <v>147</v>
      </c>
      <c r="F6" s="247" t="s">
        <v>149</v>
      </c>
      <c r="G6" s="247" t="s">
        <v>3</v>
      </c>
      <c r="H6" s="279">
        <v>2800</v>
      </c>
      <c r="I6" s="280">
        <v>45380</v>
      </c>
      <c r="J6" s="247" t="s">
        <v>150</v>
      </c>
      <c r="K6" s="247" t="s">
        <v>151</v>
      </c>
      <c r="L6" s="247" t="s">
        <v>152</v>
      </c>
      <c r="M6" s="281">
        <v>44917</v>
      </c>
      <c r="N6" s="281">
        <v>45210</v>
      </c>
      <c r="O6" s="247" t="s">
        <v>72</v>
      </c>
      <c r="P6" s="247" t="s">
        <v>71</v>
      </c>
      <c r="Q6" s="247" t="s">
        <v>71</v>
      </c>
      <c r="R6" s="134"/>
    </row>
    <row r="7" spans="1:107" x14ac:dyDescent="0.25">
      <c r="A7" s="134"/>
      <c r="B7" s="134"/>
      <c r="C7" s="134"/>
      <c r="D7" s="134"/>
      <c r="E7" s="134"/>
      <c r="F7" s="134"/>
      <c r="G7" s="134"/>
      <c r="H7" s="134"/>
      <c r="I7" s="134"/>
      <c r="J7" s="134"/>
      <c r="K7" s="134"/>
      <c r="L7" s="134"/>
      <c r="M7" s="134"/>
      <c r="N7" s="134"/>
      <c r="O7" s="134"/>
      <c r="P7" s="134"/>
      <c r="Q7" s="134"/>
      <c r="R7" s="134"/>
    </row>
    <row r="8" spans="1:107" x14ac:dyDescent="0.25">
      <c r="A8" s="134"/>
      <c r="B8" s="244" t="s">
        <v>77</v>
      </c>
      <c r="C8" s="134"/>
      <c r="D8" s="134"/>
      <c r="E8" s="134"/>
      <c r="F8" s="134"/>
      <c r="G8" s="134"/>
      <c r="H8" s="134"/>
      <c r="I8" s="134"/>
      <c r="J8" s="134"/>
      <c r="K8" s="134"/>
      <c r="L8" s="134"/>
      <c r="M8" s="134"/>
      <c r="N8" s="134"/>
      <c r="O8" s="134"/>
      <c r="P8" s="134"/>
      <c r="Q8" s="134"/>
      <c r="R8" s="134"/>
    </row>
    <row r="9" spans="1:107" x14ac:dyDescent="0.25">
      <c r="A9" s="134"/>
      <c r="B9" s="244" t="s">
        <v>108</v>
      </c>
      <c r="C9" s="134"/>
      <c r="D9" s="134"/>
      <c r="E9" s="134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</row>
    <row r="10" spans="1:107" hidden="1" x14ac:dyDescent="0.25">
      <c r="C10" s="103"/>
      <c r="D10" s="103"/>
      <c r="E10" s="103"/>
      <c r="F10" s="103"/>
      <c r="G10" s="103"/>
      <c r="H10" s="103"/>
      <c r="I10" s="103"/>
      <c r="J10" s="103"/>
      <c r="K10" s="103"/>
      <c r="L10" s="103"/>
      <c r="M10" s="103"/>
      <c r="N10" s="103"/>
      <c r="O10" s="103"/>
      <c r="P10" s="103"/>
      <c r="Q10" s="103"/>
    </row>
    <row r="11" spans="1:107" hidden="1" x14ac:dyDescent="0.25">
      <c r="C11" s="103"/>
      <c r="D11" s="103"/>
      <c r="E11" s="103"/>
      <c r="F11" s="103"/>
      <c r="G11" s="103"/>
      <c r="H11" s="103"/>
      <c r="I11" s="103"/>
      <c r="J11" s="103"/>
      <c r="K11" s="103"/>
      <c r="L11" s="103"/>
      <c r="M11" s="103"/>
      <c r="N11" s="103"/>
      <c r="O11" s="103"/>
      <c r="P11" s="103"/>
      <c r="Q11" s="103"/>
    </row>
    <row r="12" spans="1:107" hidden="1" x14ac:dyDescent="0.25">
      <c r="C12" s="103"/>
      <c r="D12" s="103"/>
      <c r="E12" s="103"/>
      <c r="F12" s="103"/>
      <c r="G12" s="103"/>
      <c r="H12" s="103"/>
      <c r="I12" s="103"/>
      <c r="J12" s="103"/>
      <c r="K12" s="103"/>
      <c r="L12" s="103"/>
      <c r="M12" s="103"/>
      <c r="N12" s="103"/>
      <c r="O12" s="103"/>
      <c r="P12" s="103"/>
      <c r="Q12" s="103"/>
    </row>
    <row r="13" spans="1:107" hidden="1" x14ac:dyDescent="0.25">
      <c r="C13" s="103"/>
      <c r="D13" s="103"/>
      <c r="E13" s="103"/>
      <c r="F13" s="103"/>
      <c r="G13" s="103"/>
      <c r="H13" s="103"/>
      <c r="I13" s="103"/>
      <c r="J13" s="103"/>
      <c r="K13" s="103"/>
      <c r="L13" s="103"/>
      <c r="M13" s="103"/>
      <c r="N13" s="103"/>
      <c r="O13" s="103"/>
      <c r="P13" s="103"/>
      <c r="Q13" s="103"/>
    </row>
    <row r="14" spans="1:107" hidden="1" x14ac:dyDescent="0.25"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3"/>
      <c r="O14" s="103"/>
      <c r="P14" s="103"/>
      <c r="Q14" s="103"/>
    </row>
    <row r="15" spans="1:107" hidden="1" x14ac:dyDescent="0.25"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P15" s="103"/>
      <c r="Q15" s="103"/>
    </row>
    <row r="16" spans="1:107" hidden="1" x14ac:dyDescent="0.25"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</row>
    <row r="17" spans="3:17" hidden="1" x14ac:dyDescent="0.25"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103"/>
      <c r="P17" s="103"/>
      <c r="Q17" s="103"/>
    </row>
    <row r="18" spans="3:17" x14ac:dyDescent="0.25"/>
    <row r="19" spans="3:17" x14ac:dyDescent="0.25"/>
    <row r="20" spans="3:17" x14ac:dyDescent="0.25"/>
    <row r="21" spans="3:17" x14ac:dyDescent="0.25"/>
    <row r="22" spans="3:17" x14ac:dyDescent="0.25"/>
    <row r="23" spans="3:17" x14ac:dyDescent="0.25"/>
    <row r="24" spans="3:17" x14ac:dyDescent="0.25"/>
    <row r="25" spans="3:17" x14ac:dyDescent="0.25"/>
    <row r="26" spans="3:17" x14ac:dyDescent="0.25"/>
    <row r="27" spans="3:17" x14ac:dyDescent="0.25"/>
    <row r="28" spans="3:17" x14ac:dyDescent="0.25"/>
    <row r="29" spans="3:17" x14ac:dyDescent="0.25"/>
    <row r="30" spans="3:17" x14ac:dyDescent="0.25"/>
    <row r="31" spans="3:17" x14ac:dyDescent="0.25"/>
    <row r="32" spans="3:17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  <row r="63" x14ac:dyDescent="0.25"/>
    <row r="64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  <row r="90" x14ac:dyDescent="0.25"/>
    <row r="91" x14ac:dyDescent="0.25"/>
    <row r="92" x14ac:dyDescent="0.25"/>
    <row r="93" x14ac:dyDescent="0.25"/>
    <row r="94" x14ac:dyDescent="0.25"/>
    <row r="95" x14ac:dyDescent="0.25"/>
    <row r="96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  <row r="233" x14ac:dyDescent="0.25"/>
    <row r="234" x14ac:dyDescent="0.25"/>
    <row r="235" x14ac:dyDescent="0.25"/>
    <row r="236" x14ac:dyDescent="0.25"/>
    <row r="237" x14ac:dyDescent="0.25"/>
    <row r="238" x14ac:dyDescent="0.25"/>
    <row r="239" x14ac:dyDescent="0.25"/>
    <row r="240" x14ac:dyDescent="0.25"/>
    <row r="241" x14ac:dyDescent="0.25"/>
    <row r="242" x14ac:dyDescent="0.25"/>
    <row r="243" x14ac:dyDescent="0.25"/>
    <row r="244" x14ac:dyDescent="0.25"/>
    <row r="245" x14ac:dyDescent="0.25"/>
    <row r="246" x14ac:dyDescent="0.25"/>
    <row r="247" x14ac:dyDescent="0.25"/>
    <row r="248" x14ac:dyDescent="0.25"/>
    <row r="249" x14ac:dyDescent="0.25"/>
    <row r="250" x14ac:dyDescent="0.25"/>
    <row r="251" x14ac:dyDescent="0.25"/>
    <row r="252" x14ac:dyDescent="0.25"/>
    <row r="253" x14ac:dyDescent="0.25"/>
    <row r="254" x14ac:dyDescent="0.25"/>
    <row r="255" x14ac:dyDescent="0.25"/>
    <row r="256" x14ac:dyDescent="0.25"/>
    <row r="257" x14ac:dyDescent="0.25"/>
    <row r="258" x14ac:dyDescent="0.25"/>
    <row r="259" x14ac:dyDescent="0.25"/>
    <row r="260" x14ac:dyDescent="0.25"/>
    <row r="261" x14ac:dyDescent="0.25"/>
    <row r="262" x14ac:dyDescent="0.25"/>
    <row r="263" x14ac:dyDescent="0.25"/>
    <row r="264" x14ac:dyDescent="0.25"/>
    <row r="265" x14ac:dyDescent="0.25"/>
    <row r="266" x14ac:dyDescent="0.25"/>
    <row r="267" x14ac:dyDescent="0.25"/>
    <row r="268" x14ac:dyDescent="0.25"/>
    <row r="269" x14ac:dyDescent="0.25"/>
    <row r="270" x14ac:dyDescent="0.25"/>
    <row r="271" x14ac:dyDescent="0.25"/>
    <row r="272" x14ac:dyDescent="0.25"/>
    <row r="273" x14ac:dyDescent="0.25"/>
    <row r="274" x14ac:dyDescent="0.25"/>
    <row r="275" x14ac:dyDescent="0.25"/>
    <row r="276" x14ac:dyDescent="0.25"/>
    <row r="277" x14ac:dyDescent="0.25"/>
    <row r="278" x14ac:dyDescent="0.25"/>
    <row r="279" x14ac:dyDescent="0.25"/>
    <row r="280" x14ac:dyDescent="0.25"/>
    <row r="281" x14ac:dyDescent="0.25"/>
    <row r="282" x14ac:dyDescent="0.25"/>
    <row r="283" x14ac:dyDescent="0.25"/>
    <row r="284" x14ac:dyDescent="0.25"/>
    <row r="285" x14ac:dyDescent="0.25"/>
    <row r="286" x14ac:dyDescent="0.25"/>
    <row r="287" x14ac:dyDescent="0.25"/>
    <row r="288" x14ac:dyDescent="0.25"/>
    <row r="289" x14ac:dyDescent="0.25"/>
    <row r="290" x14ac:dyDescent="0.25"/>
    <row r="291" x14ac:dyDescent="0.25"/>
    <row r="292" x14ac:dyDescent="0.25"/>
    <row r="293" x14ac:dyDescent="0.25"/>
    <row r="294" x14ac:dyDescent="0.25"/>
    <row r="295" x14ac:dyDescent="0.25"/>
    <row r="296" x14ac:dyDescent="0.25"/>
    <row r="297" x14ac:dyDescent="0.25"/>
    <row r="298" x14ac:dyDescent="0.25"/>
    <row r="299" x14ac:dyDescent="0.25"/>
    <row r="300" x14ac:dyDescent="0.25"/>
    <row r="301" x14ac:dyDescent="0.25"/>
    <row r="302" x14ac:dyDescent="0.25"/>
    <row r="303" x14ac:dyDescent="0.25"/>
    <row r="304" x14ac:dyDescent="0.25"/>
    <row r="305" x14ac:dyDescent="0.25"/>
    <row r="306" x14ac:dyDescent="0.25"/>
    <row r="307" x14ac:dyDescent="0.25"/>
    <row r="308" x14ac:dyDescent="0.25"/>
    <row r="309" x14ac:dyDescent="0.25"/>
    <row r="310" x14ac:dyDescent="0.25"/>
    <row r="311" x14ac:dyDescent="0.25"/>
    <row r="312" x14ac:dyDescent="0.25"/>
    <row r="313" x14ac:dyDescent="0.25"/>
    <row r="314" x14ac:dyDescent="0.25"/>
    <row r="315" x14ac:dyDescent="0.25"/>
    <row r="316" x14ac:dyDescent="0.25"/>
    <row r="317" x14ac:dyDescent="0.25"/>
    <row r="318" x14ac:dyDescent="0.25"/>
    <row r="319" x14ac:dyDescent="0.25"/>
    <row r="320" x14ac:dyDescent="0.25"/>
    <row r="321" x14ac:dyDescent="0.25"/>
    <row r="322" x14ac:dyDescent="0.25"/>
    <row r="323" x14ac:dyDescent="0.25"/>
    <row r="324" x14ac:dyDescent="0.25"/>
    <row r="325" x14ac:dyDescent="0.25"/>
    <row r="326" x14ac:dyDescent="0.25"/>
    <row r="327" x14ac:dyDescent="0.25"/>
    <row r="328" x14ac:dyDescent="0.25"/>
    <row r="329" x14ac:dyDescent="0.25"/>
    <row r="330" x14ac:dyDescent="0.25"/>
    <row r="331" x14ac:dyDescent="0.25"/>
    <row r="332" x14ac:dyDescent="0.25"/>
    <row r="333" x14ac:dyDescent="0.25"/>
    <row r="334" x14ac:dyDescent="0.25"/>
    <row r="335" x14ac:dyDescent="0.25"/>
    <row r="336" x14ac:dyDescent="0.25"/>
    <row r="337" x14ac:dyDescent="0.25"/>
    <row r="338" x14ac:dyDescent="0.25"/>
    <row r="339" x14ac:dyDescent="0.25"/>
    <row r="340" x14ac:dyDescent="0.25"/>
    <row r="341" x14ac:dyDescent="0.25"/>
    <row r="342" x14ac:dyDescent="0.25"/>
    <row r="343" x14ac:dyDescent="0.25"/>
    <row r="344" x14ac:dyDescent="0.25"/>
    <row r="345" x14ac:dyDescent="0.25"/>
    <row r="346" x14ac:dyDescent="0.25"/>
    <row r="347" x14ac:dyDescent="0.25"/>
    <row r="348" x14ac:dyDescent="0.25"/>
    <row r="349" x14ac:dyDescent="0.25"/>
    <row r="350" x14ac:dyDescent="0.25"/>
    <row r="351" x14ac:dyDescent="0.25"/>
    <row r="352" x14ac:dyDescent="0.25"/>
    <row r="353" x14ac:dyDescent="0.25"/>
    <row r="354" x14ac:dyDescent="0.25"/>
    <row r="355" x14ac:dyDescent="0.25"/>
    <row r="356" x14ac:dyDescent="0.25"/>
    <row r="357" x14ac:dyDescent="0.25"/>
    <row r="358" x14ac:dyDescent="0.25"/>
    <row r="359" x14ac:dyDescent="0.25"/>
    <row r="360" x14ac:dyDescent="0.25"/>
    <row r="361" x14ac:dyDescent="0.25"/>
    <row r="362" x14ac:dyDescent="0.25"/>
    <row r="363" x14ac:dyDescent="0.25"/>
    <row r="364" x14ac:dyDescent="0.25"/>
    <row r="365" x14ac:dyDescent="0.25"/>
    <row r="366" x14ac:dyDescent="0.25"/>
    <row r="367" x14ac:dyDescent="0.25"/>
    <row r="368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  <row r="379" x14ac:dyDescent="0.25"/>
    <row r="380" x14ac:dyDescent="0.25"/>
    <row r="381" x14ac:dyDescent="0.25"/>
    <row r="382" x14ac:dyDescent="0.25"/>
    <row r="383" x14ac:dyDescent="0.25"/>
    <row r="384" x14ac:dyDescent="0.25"/>
    <row r="385" x14ac:dyDescent="0.25"/>
    <row r="386" x14ac:dyDescent="0.25"/>
    <row r="387" x14ac:dyDescent="0.25"/>
    <row r="388" x14ac:dyDescent="0.25"/>
    <row r="389" x14ac:dyDescent="0.25"/>
    <row r="390" x14ac:dyDescent="0.25"/>
    <row r="391" x14ac:dyDescent="0.25"/>
    <row r="392" x14ac:dyDescent="0.25"/>
    <row r="393" x14ac:dyDescent="0.25"/>
    <row r="394" x14ac:dyDescent="0.25"/>
    <row r="395" x14ac:dyDescent="0.25"/>
    <row r="396" x14ac:dyDescent="0.25"/>
    <row r="397" x14ac:dyDescent="0.25"/>
    <row r="398" x14ac:dyDescent="0.25"/>
    <row r="399" x14ac:dyDescent="0.25"/>
    <row r="400" x14ac:dyDescent="0.25"/>
    <row r="401" x14ac:dyDescent="0.25"/>
    <row r="402" x14ac:dyDescent="0.25"/>
    <row r="403" x14ac:dyDescent="0.25"/>
    <row r="404" x14ac:dyDescent="0.25"/>
    <row r="405" x14ac:dyDescent="0.25"/>
    <row r="406" x14ac:dyDescent="0.25"/>
    <row r="407" x14ac:dyDescent="0.25"/>
    <row r="408" x14ac:dyDescent="0.25"/>
    <row r="409" x14ac:dyDescent="0.25"/>
    <row r="410" x14ac:dyDescent="0.25"/>
    <row r="411" x14ac:dyDescent="0.25"/>
    <row r="412" x14ac:dyDescent="0.25"/>
    <row r="413" x14ac:dyDescent="0.25"/>
    <row r="414" x14ac:dyDescent="0.25"/>
    <row r="415" x14ac:dyDescent="0.25"/>
    <row r="416" x14ac:dyDescent="0.25"/>
    <row r="417" x14ac:dyDescent="0.25"/>
    <row r="418" x14ac:dyDescent="0.25"/>
    <row r="419" x14ac:dyDescent="0.25"/>
    <row r="420" x14ac:dyDescent="0.25"/>
    <row r="421" x14ac:dyDescent="0.25"/>
    <row r="422" x14ac:dyDescent="0.25"/>
    <row r="423" x14ac:dyDescent="0.25"/>
    <row r="424" x14ac:dyDescent="0.25"/>
    <row r="425" x14ac:dyDescent="0.25"/>
    <row r="426" x14ac:dyDescent="0.25"/>
    <row r="427" x14ac:dyDescent="0.25"/>
    <row r="428" x14ac:dyDescent="0.25"/>
    <row r="429" x14ac:dyDescent="0.25"/>
    <row r="430" x14ac:dyDescent="0.25"/>
    <row r="431" x14ac:dyDescent="0.25"/>
    <row r="432" x14ac:dyDescent="0.25"/>
    <row r="433" x14ac:dyDescent="0.25"/>
    <row r="434" x14ac:dyDescent="0.25"/>
    <row r="435" x14ac:dyDescent="0.25"/>
    <row r="436" x14ac:dyDescent="0.25"/>
    <row r="437" x14ac:dyDescent="0.25"/>
    <row r="438" x14ac:dyDescent="0.25"/>
    <row r="439" x14ac:dyDescent="0.25"/>
    <row r="440" x14ac:dyDescent="0.25"/>
    <row r="441" x14ac:dyDescent="0.25"/>
    <row r="442" x14ac:dyDescent="0.25"/>
    <row r="443" x14ac:dyDescent="0.25"/>
    <row r="444" x14ac:dyDescent="0.25"/>
    <row r="445" x14ac:dyDescent="0.25"/>
    <row r="446" x14ac:dyDescent="0.25"/>
    <row r="447" x14ac:dyDescent="0.25"/>
    <row r="448" x14ac:dyDescent="0.25"/>
    <row r="449" x14ac:dyDescent="0.25"/>
    <row r="450" x14ac:dyDescent="0.25"/>
    <row r="451" x14ac:dyDescent="0.25"/>
    <row r="452" x14ac:dyDescent="0.25"/>
    <row r="453" x14ac:dyDescent="0.25"/>
    <row r="454" x14ac:dyDescent="0.25"/>
    <row r="455" x14ac:dyDescent="0.25"/>
    <row r="456" x14ac:dyDescent="0.25"/>
    <row r="457" x14ac:dyDescent="0.25"/>
    <row r="458" x14ac:dyDescent="0.25"/>
    <row r="459" x14ac:dyDescent="0.25"/>
    <row r="460" x14ac:dyDescent="0.25"/>
    <row r="461" x14ac:dyDescent="0.25"/>
    <row r="462" x14ac:dyDescent="0.25"/>
    <row r="463" x14ac:dyDescent="0.25"/>
    <row r="464" x14ac:dyDescent="0.25"/>
    <row r="465" x14ac:dyDescent="0.25"/>
    <row r="466" x14ac:dyDescent="0.25"/>
    <row r="467" x14ac:dyDescent="0.25"/>
    <row r="468" x14ac:dyDescent="0.25"/>
    <row r="469" x14ac:dyDescent="0.25"/>
    <row r="470" x14ac:dyDescent="0.25"/>
    <row r="471" x14ac:dyDescent="0.25"/>
    <row r="472" x14ac:dyDescent="0.25"/>
    <row r="473" x14ac:dyDescent="0.25"/>
    <row r="474" x14ac:dyDescent="0.25"/>
    <row r="475" x14ac:dyDescent="0.25"/>
    <row r="476" x14ac:dyDescent="0.25"/>
    <row r="477" x14ac:dyDescent="0.25"/>
    <row r="478" x14ac:dyDescent="0.25"/>
    <row r="479" x14ac:dyDescent="0.25"/>
    <row r="480" x14ac:dyDescent="0.25"/>
    <row r="481" x14ac:dyDescent="0.25"/>
    <row r="482" x14ac:dyDescent="0.25"/>
    <row r="483" x14ac:dyDescent="0.25"/>
    <row r="484" x14ac:dyDescent="0.25"/>
    <row r="485" x14ac:dyDescent="0.25"/>
    <row r="486" x14ac:dyDescent="0.25"/>
    <row r="487" x14ac:dyDescent="0.25"/>
    <row r="488" x14ac:dyDescent="0.25"/>
    <row r="489" x14ac:dyDescent="0.25"/>
    <row r="490" x14ac:dyDescent="0.25"/>
    <row r="491" x14ac:dyDescent="0.25"/>
    <row r="492" x14ac:dyDescent="0.25"/>
    <row r="493" x14ac:dyDescent="0.25"/>
    <row r="494" x14ac:dyDescent="0.25"/>
    <row r="495" x14ac:dyDescent="0.25"/>
    <row r="496" x14ac:dyDescent="0.25"/>
    <row r="497" x14ac:dyDescent="0.25"/>
    <row r="498" x14ac:dyDescent="0.25"/>
    <row r="499" x14ac:dyDescent="0.25"/>
    <row r="500" x14ac:dyDescent="0.25"/>
    <row r="501" x14ac:dyDescent="0.25"/>
    <row r="502" x14ac:dyDescent="0.25"/>
    <row r="503" x14ac:dyDescent="0.25"/>
    <row r="504" x14ac:dyDescent="0.25"/>
    <row r="505" x14ac:dyDescent="0.25"/>
    <row r="506" x14ac:dyDescent="0.25"/>
    <row r="507" x14ac:dyDescent="0.25"/>
    <row r="508" x14ac:dyDescent="0.25"/>
    <row r="509" x14ac:dyDescent="0.25"/>
    <row r="510" x14ac:dyDescent="0.25"/>
    <row r="511" x14ac:dyDescent="0.25"/>
    <row r="512" x14ac:dyDescent="0.25"/>
    <row r="513" x14ac:dyDescent="0.25"/>
    <row r="514" x14ac:dyDescent="0.25"/>
    <row r="515" x14ac:dyDescent="0.25"/>
    <row r="516" x14ac:dyDescent="0.25"/>
    <row r="517" x14ac:dyDescent="0.25"/>
    <row r="518" x14ac:dyDescent="0.25"/>
    <row r="519" x14ac:dyDescent="0.25"/>
    <row r="520" x14ac:dyDescent="0.25"/>
    <row r="521" x14ac:dyDescent="0.25"/>
    <row r="522" x14ac:dyDescent="0.25"/>
    <row r="523" x14ac:dyDescent="0.25"/>
    <row r="524" x14ac:dyDescent="0.25"/>
    <row r="525" x14ac:dyDescent="0.25"/>
    <row r="526" x14ac:dyDescent="0.25"/>
    <row r="527" x14ac:dyDescent="0.25"/>
    <row r="528" x14ac:dyDescent="0.25"/>
    <row r="529" x14ac:dyDescent="0.25"/>
    <row r="530" x14ac:dyDescent="0.25"/>
    <row r="531" x14ac:dyDescent="0.25"/>
    <row r="532" x14ac:dyDescent="0.25"/>
    <row r="533" x14ac:dyDescent="0.25"/>
    <row r="534" x14ac:dyDescent="0.25"/>
    <row r="535" x14ac:dyDescent="0.25"/>
    <row r="536" x14ac:dyDescent="0.25"/>
    <row r="537" x14ac:dyDescent="0.25"/>
    <row r="538" x14ac:dyDescent="0.25"/>
    <row r="539" x14ac:dyDescent="0.25"/>
    <row r="540" x14ac:dyDescent="0.25"/>
    <row r="541" x14ac:dyDescent="0.25"/>
    <row r="542" x14ac:dyDescent="0.25"/>
    <row r="543" x14ac:dyDescent="0.25"/>
    <row r="544" x14ac:dyDescent="0.25"/>
    <row r="545" x14ac:dyDescent="0.25"/>
    <row r="546" x14ac:dyDescent="0.25"/>
    <row r="547" x14ac:dyDescent="0.25"/>
    <row r="548" x14ac:dyDescent="0.25"/>
    <row r="549" x14ac:dyDescent="0.25"/>
    <row r="550" x14ac:dyDescent="0.25"/>
    <row r="551" x14ac:dyDescent="0.25"/>
    <row r="552" x14ac:dyDescent="0.25"/>
    <row r="553" x14ac:dyDescent="0.25"/>
    <row r="554" x14ac:dyDescent="0.25"/>
    <row r="555" x14ac:dyDescent="0.25"/>
    <row r="556" x14ac:dyDescent="0.25"/>
    <row r="557" x14ac:dyDescent="0.25"/>
    <row r="558" x14ac:dyDescent="0.25"/>
    <row r="559" x14ac:dyDescent="0.25"/>
    <row r="560" x14ac:dyDescent="0.25"/>
    <row r="561" x14ac:dyDescent="0.25"/>
    <row r="562" x14ac:dyDescent="0.25"/>
    <row r="563" x14ac:dyDescent="0.25"/>
    <row r="564" x14ac:dyDescent="0.25"/>
    <row r="565" x14ac:dyDescent="0.25"/>
    <row r="566" x14ac:dyDescent="0.25"/>
    <row r="567" x14ac:dyDescent="0.25"/>
    <row r="568" x14ac:dyDescent="0.25"/>
    <row r="569" x14ac:dyDescent="0.25"/>
    <row r="570" x14ac:dyDescent="0.25"/>
    <row r="571" x14ac:dyDescent="0.25"/>
    <row r="572" x14ac:dyDescent="0.25"/>
    <row r="573" x14ac:dyDescent="0.25"/>
    <row r="574" x14ac:dyDescent="0.25"/>
    <row r="575" x14ac:dyDescent="0.25"/>
    <row r="576" x14ac:dyDescent="0.25"/>
    <row r="577" x14ac:dyDescent="0.25"/>
    <row r="578" x14ac:dyDescent="0.25"/>
    <row r="579" x14ac:dyDescent="0.25"/>
    <row r="580" x14ac:dyDescent="0.25"/>
    <row r="581" x14ac:dyDescent="0.25"/>
    <row r="582" x14ac:dyDescent="0.25"/>
    <row r="583" x14ac:dyDescent="0.25"/>
    <row r="584" x14ac:dyDescent="0.25"/>
    <row r="585" x14ac:dyDescent="0.25"/>
    <row r="586" x14ac:dyDescent="0.25"/>
    <row r="587" x14ac:dyDescent="0.25"/>
    <row r="588" x14ac:dyDescent="0.25"/>
    <row r="589" x14ac:dyDescent="0.25"/>
    <row r="590" x14ac:dyDescent="0.25"/>
    <row r="591" x14ac:dyDescent="0.25"/>
    <row r="592" x14ac:dyDescent="0.25"/>
    <row r="593" x14ac:dyDescent="0.25"/>
    <row r="594" x14ac:dyDescent="0.25"/>
    <row r="595" x14ac:dyDescent="0.25"/>
    <row r="596" x14ac:dyDescent="0.25"/>
    <row r="597" x14ac:dyDescent="0.25"/>
    <row r="598" x14ac:dyDescent="0.25"/>
    <row r="599" x14ac:dyDescent="0.25"/>
    <row r="600" x14ac:dyDescent="0.25"/>
    <row r="601" x14ac:dyDescent="0.25"/>
    <row r="602" x14ac:dyDescent="0.25"/>
    <row r="603" x14ac:dyDescent="0.25"/>
    <row r="604" x14ac:dyDescent="0.25"/>
    <row r="605" x14ac:dyDescent="0.25"/>
    <row r="606" x14ac:dyDescent="0.25"/>
    <row r="607" x14ac:dyDescent="0.25"/>
    <row r="608" x14ac:dyDescent="0.25"/>
    <row r="609" x14ac:dyDescent="0.25"/>
    <row r="610" x14ac:dyDescent="0.25"/>
    <row r="611" x14ac:dyDescent="0.25"/>
    <row r="612" x14ac:dyDescent="0.25"/>
    <row r="613" x14ac:dyDescent="0.25"/>
    <row r="614" x14ac:dyDescent="0.25"/>
    <row r="615" x14ac:dyDescent="0.25"/>
    <row r="616" x14ac:dyDescent="0.25"/>
    <row r="617" x14ac:dyDescent="0.25"/>
    <row r="618" x14ac:dyDescent="0.25"/>
    <row r="619" x14ac:dyDescent="0.25"/>
    <row r="620" x14ac:dyDescent="0.25"/>
    <row r="621" x14ac:dyDescent="0.25"/>
    <row r="622" x14ac:dyDescent="0.25"/>
    <row r="623" x14ac:dyDescent="0.25"/>
    <row r="624" x14ac:dyDescent="0.25"/>
    <row r="625" x14ac:dyDescent="0.25"/>
    <row r="626" x14ac:dyDescent="0.25"/>
    <row r="627" x14ac:dyDescent="0.25"/>
    <row r="628" x14ac:dyDescent="0.25"/>
    <row r="629" x14ac:dyDescent="0.25"/>
    <row r="630" x14ac:dyDescent="0.25"/>
    <row r="631" x14ac:dyDescent="0.25"/>
    <row r="632" x14ac:dyDescent="0.25"/>
    <row r="633" x14ac:dyDescent="0.25"/>
    <row r="634" x14ac:dyDescent="0.25"/>
    <row r="635" x14ac:dyDescent="0.25"/>
    <row r="636" x14ac:dyDescent="0.25"/>
    <row r="637" x14ac:dyDescent="0.25"/>
    <row r="638" x14ac:dyDescent="0.25"/>
    <row r="639" x14ac:dyDescent="0.25"/>
    <row r="640" x14ac:dyDescent="0.25"/>
    <row r="641" x14ac:dyDescent="0.25"/>
    <row r="642" x14ac:dyDescent="0.25"/>
    <row r="643" x14ac:dyDescent="0.25"/>
    <row r="644" x14ac:dyDescent="0.25"/>
    <row r="645" x14ac:dyDescent="0.25"/>
    <row r="646" x14ac:dyDescent="0.25"/>
    <row r="647" x14ac:dyDescent="0.25"/>
    <row r="648" x14ac:dyDescent="0.25"/>
    <row r="649" x14ac:dyDescent="0.25"/>
    <row r="650" x14ac:dyDescent="0.25"/>
    <row r="651" x14ac:dyDescent="0.25"/>
    <row r="652" x14ac:dyDescent="0.25"/>
    <row r="653" x14ac:dyDescent="0.25"/>
    <row r="654" x14ac:dyDescent="0.25"/>
    <row r="655" x14ac:dyDescent="0.25"/>
    <row r="656" x14ac:dyDescent="0.25"/>
    <row r="657" x14ac:dyDescent="0.25"/>
    <row r="658" x14ac:dyDescent="0.25"/>
    <row r="659" x14ac:dyDescent="0.25"/>
    <row r="660" x14ac:dyDescent="0.25"/>
    <row r="661" x14ac:dyDescent="0.25"/>
    <row r="662" x14ac:dyDescent="0.25"/>
    <row r="663" x14ac:dyDescent="0.25"/>
    <row r="664" x14ac:dyDescent="0.25"/>
    <row r="665" x14ac:dyDescent="0.25"/>
    <row r="666" x14ac:dyDescent="0.25"/>
    <row r="667" x14ac:dyDescent="0.25"/>
    <row r="668" x14ac:dyDescent="0.25"/>
    <row r="669" x14ac:dyDescent="0.25"/>
    <row r="670" x14ac:dyDescent="0.25"/>
    <row r="671" x14ac:dyDescent="0.25"/>
    <row r="672" x14ac:dyDescent="0.25"/>
    <row r="673" x14ac:dyDescent="0.25"/>
    <row r="674" x14ac:dyDescent="0.25"/>
    <row r="675" x14ac:dyDescent="0.25"/>
    <row r="676" x14ac:dyDescent="0.25"/>
    <row r="677" x14ac:dyDescent="0.25"/>
    <row r="678" x14ac:dyDescent="0.25"/>
    <row r="679" x14ac:dyDescent="0.25"/>
    <row r="680" x14ac:dyDescent="0.25"/>
    <row r="681" x14ac:dyDescent="0.25"/>
    <row r="682" x14ac:dyDescent="0.25"/>
    <row r="683" x14ac:dyDescent="0.25"/>
    <row r="684" x14ac:dyDescent="0.25"/>
    <row r="685" x14ac:dyDescent="0.25"/>
    <row r="686" x14ac:dyDescent="0.25"/>
    <row r="687" x14ac:dyDescent="0.25"/>
    <row r="688" x14ac:dyDescent="0.25"/>
    <row r="689" x14ac:dyDescent="0.25"/>
    <row r="690" x14ac:dyDescent="0.25"/>
    <row r="691" x14ac:dyDescent="0.25"/>
    <row r="692" x14ac:dyDescent="0.25"/>
    <row r="693" x14ac:dyDescent="0.25"/>
    <row r="694" x14ac:dyDescent="0.25"/>
    <row r="695" x14ac:dyDescent="0.25"/>
    <row r="696" x14ac:dyDescent="0.25"/>
    <row r="697" x14ac:dyDescent="0.25"/>
    <row r="698" x14ac:dyDescent="0.25"/>
    <row r="699" x14ac:dyDescent="0.25"/>
    <row r="700" x14ac:dyDescent="0.25"/>
    <row r="701" x14ac:dyDescent="0.25"/>
    <row r="702" x14ac:dyDescent="0.25"/>
    <row r="703" x14ac:dyDescent="0.25"/>
    <row r="704" x14ac:dyDescent="0.25"/>
    <row r="705" x14ac:dyDescent="0.25"/>
    <row r="706" x14ac:dyDescent="0.25"/>
    <row r="707" x14ac:dyDescent="0.25"/>
    <row r="708" x14ac:dyDescent="0.25"/>
    <row r="709" x14ac:dyDescent="0.25"/>
    <row r="710" x14ac:dyDescent="0.25"/>
    <row r="711" x14ac:dyDescent="0.25"/>
    <row r="712" x14ac:dyDescent="0.25"/>
    <row r="713" x14ac:dyDescent="0.25"/>
    <row r="714" x14ac:dyDescent="0.25"/>
    <row r="715" x14ac:dyDescent="0.25"/>
    <row r="716" x14ac:dyDescent="0.25"/>
    <row r="717" x14ac:dyDescent="0.25"/>
    <row r="718" x14ac:dyDescent="0.25"/>
    <row r="719" x14ac:dyDescent="0.25"/>
    <row r="720" x14ac:dyDescent="0.25"/>
    <row r="721" x14ac:dyDescent="0.25"/>
    <row r="722" x14ac:dyDescent="0.25"/>
    <row r="723" x14ac:dyDescent="0.25"/>
    <row r="724" x14ac:dyDescent="0.25"/>
    <row r="725" x14ac:dyDescent="0.25"/>
    <row r="726" x14ac:dyDescent="0.25"/>
    <row r="727" x14ac:dyDescent="0.25"/>
    <row r="728" x14ac:dyDescent="0.25"/>
    <row r="729" x14ac:dyDescent="0.25"/>
    <row r="730" x14ac:dyDescent="0.25"/>
    <row r="731" x14ac:dyDescent="0.25"/>
    <row r="732" x14ac:dyDescent="0.25"/>
    <row r="733" x14ac:dyDescent="0.25"/>
    <row r="734" x14ac:dyDescent="0.25"/>
    <row r="735" x14ac:dyDescent="0.25"/>
    <row r="736" x14ac:dyDescent="0.25"/>
    <row r="737" x14ac:dyDescent="0.25"/>
    <row r="738" x14ac:dyDescent="0.25"/>
    <row r="739" x14ac:dyDescent="0.25"/>
    <row r="740" x14ac:dyDescent="0.25"/>
    <row r="741" x14ac:dyDescent="0.25"/>
    <row r="742" x14ac:dyDescent="0.25"/>
    <row r="743" x14ac:dyDescent="0.25"/>
    <row r="744" x14ac:dyDescent="0.25"/>
    <row r="745" x14ac:dyDescent="0.25"/>
    <row r="746" x14ac:dyDescent="0.25"/>
    <row r="747" x14ac:dyDescent="0.25"/>
    <row r="748" x14ac:dyDescent="0.25"/>
    <row r="749" x14ac:dyDescent="0.25"/>
    <row r="750" x14ac:dyDescent="0.25"/>
    <row r="751" x14ac:dyDescent="0.25"/>
    <row r="752" x14ac:dyDescent="0.25"/>
    <row r="753" x14ac:dyDescent="0.25"/>
    <row r="754" x14ac:dyDescent="0.25"/>
    <row r="755" x14ac:dyDescent="0.25"/>
    <row r="756" x14ac:dyDescent="0.25"/>
    <row r="757" x14ac:dyDescent="0.25"/>
    <row r="758" x14ac:dyDescent="0.25"/>
    <row r="759" x14ac:dyDescent="0.25"/>
    <row r="760" x14ac:dyDescent="0.25"/>
    <row r="761" x14ac:dyDescent="0.25"/>
    <row r="762" x14ac:dyDescent="0.25"/>
    <row r="763" x14ac:dyDescent="0.25"/>
    <row r="764" x14ac:dyDescent="0.25"/>
    <row r="765" x14ac:dyDescent="0.25"/>
    <row r="766" x14ac:dyDescent="0.25"/>
    <row r="767" x14ac:dyDescent="0.25"/>
    <row r="768" x14ac:dyDescent="0.25"/>
    <row r="769" x14ac:dyDescent="0.25"/>
    <row r="770" x14ac:dyDescent="0.25"/>
    <row r="771" x14ac:dyDescent="0.25"/>
    <row r="772" x14ac:dyDescent="0.25"/>
    <row r="773" x14ac:dyDescent="0.25"/>
    <row r="774" x14ac:dyDescent="0.25"/>
    <row r="775" x14ac:dyDescent="0.25"/>
    <row r="776" x14ac:dyDescent="0.25"/>
    <row r="777" x14ac:dyDescent="0.25"/>
    <row r="778" x14ac:dyDescent="0.25"/>
    <row r="779" x14ac:dyDescent="0.25"/>
    <row r="780" x14ac:dyDescent="0.25"/>
    <row r="781" x14ac:dyDescent="0.25"/>
    <row r="782" x14ac:dyDescent="0.25"/>
    <row r="783" x14ac:dyDescent="0.25"/>
    <row r="784" x14ac:dyDescent="0.25"/>
    <row r="785" x14ac:dyDescent="0.25"/>
    <row r="786" x14ac:dyDescent="0.25"/>
    <row r="787" x14ac:dyDescent="0.25"/>
    <row r="788" x14ac:dyDescent="0.25"/>
    <row r="789" x14ac:dyDescent="0.25"/>
    <row r="790" x14ac:dyDescent="0.25"/>
    <row r="791" x14ac:dyDescent="0.25"/>
    <row r="792" x14ac:dyDescent="0.25"/>
    <row r="793" x14ac:dyDescent="0.25"/>
    <row r="794" x14ac:dyDescent="0.25"/>
    <row r="795" x14ac:dyDescent="0.25"/>
    <row r="796" x14ac:dyDescent="0.25"/>
    <row r="797" x14ac:dyDescent="0.25"/>
    <row r="798" x14ac:dyDescent="0.25"/>
    <row r="799" x14ac:dyDescent="0.25"/>
    <row r="800" x14ac:dyDescent="0.25"/>
    <row r="801" x14ac:dyDescent="0.25"/>
    <row r="802" x14ac:dyDescent="0.25"/>
    <row r="803" x14ac:dyDescent="0.25"/>
    <row r="804" x14ac:dyDescent="0.25"/>
    <row r="805" x14ac:dyDescent="0.25"/>
    <row r="806" x14ac:dyDescent="0.25"/>
    <row r="807" x14ac:dyDescent="0.25"/>
    <row r="808" x14ac:dyDescent="0.25"/>
    <row r="809" x14ac:dyDescent="0.25"/>
    <row r="810" x14ac:dyDescent="0.25"/>
    <row r="811" x14ac:dyDescent="0.25"/>
    <row r="812" x14ac:dyDescent="0.25"/>
    <row r="813" x14ac:dyDescent="0.25"/>
    <row r="814" x14ac:dyDescent="0.25"/>
    <row r="815" x14ac:dyDescent="0.25"/>
    <row r="816" x14ac:dyDescent="0.25"/>
    <row r="817" x14ac:dyDescent="0.25"/>
    <row r="818" x14ac:dyDescent="0.25"/>
    <row r="819" x14ac:dyDescent="0.25"/>
    <row r="820" x14ac:dyDescent="0.25"/>
    <row r="821" x14ac:dyDescent="0.25"/>
    <row r="822" x14ac:dyDescent="0.25"/>
    <row r="823" x14ac:dyDescent="0.25"/>
    <row r="824" x14ac:dyDescent="0.25"/>
    <row r="825" x14ac:dyDescent="0.25"/>
    <row r="826" x14ac:dyDescent="0.25"/>
    <row r="827" x14ac:dyDescent="0.25"/>
    <row r="828" x14ac:dyDescent="0.25"/>
    <row r="829" x14ac:dyDescent="0.25"/>
    <row r="830" x14ac:dyDescent="0.25"/>
    <row r="831" x14ac:dyDescent="0.25"/>
    <row r="832" x14ac:dyDescent="0.25"/>
    <row r="833" x14ac:dyDescent="0.25"/>
    <row r="834" x14ac:dyDescent="0.25"/>
    <row r="835" x14ac:dyDescent="0.25"/>
    <row r="836" x14ac:dyDescent="0.25"/>
    <row r="837" x14ac:dyDescent="0.25"/>
    <row r="838" x14ac:dyDescent="0.25"/>
    <row r="839" x14ac:dyDescent="0.25"/>
    <row r="840" x14ac:dyDescent="0.25"/>
    <row r="841" x14ac:dyDescent="0.25"/>
    <row r="842" x14ac:dyDescent="0.25"/>
    <row r="843" x14ac:dyDescent="0.25"/>
    <row r="844" x14ac:dyDescent="0.25"/>
    <row r="845" x14ac:dyDescent="0.25"/>
    <row r="846" x14ac:dyDescent="0.25"/>
    <row r="847" x14ac:dyDescent="0.25"/>
    <row r="848" x14ac:dyDescent="0.25"/>
    <row r="849" x14ac:dyDescent="0.25"/>
    <row r="850" x14ac:dyDescent="0.25"/>
    <row r="851" x14ac:dyDescent="0.25"/>
    <row r="852" x14ac:dyDescent="0.25"/>
    <row r="853" x14ac:dyDescent="0.25"/>
    <row r="854" x14ac:dyDescent="0.25"/>
    <row r="855" x14ac:dyDescent="0.25"/>
    <row r="856" x14ac:dyDescent="0.25"/>
    <row r="857" x14ac:dyDescent="0.25"/>
    <row r="858" x14ac:dyDescent="0.25"/>
    <row r="859" x14ac:dyDescent="0.25"/>
    <row r="860" x14ac:dyDescent="0.25"/>
    <row r="861" x14ac:dyDescent="0.25"/>
    <row r="862" x14ac:dyDescent="0.25"/>
    <row r="863" x14ac:dyDescent="0.25"/>
    <row r="864" x14ac:dyDescent="0.25"/>
    <row r="865" x14ac:dyDescent="0.25"/>
    <row r="866" x14ac:dyDescent="0.25"/>
    <row r="867" x14ac:dyDescent="0.25"/>
    <row r="868" x14ac:dyDescent="0.25"/>
    <row r="869" x14ac:dyDescent="0.25"/>
    <row r="870" x14ac:dyDescent="0.25"/>
    <row r="871" x14ac:dyDescent="0.25"/>
    <row r="872" x14ac:dyDescent="0.25"/>
    <row r="873" x14ac:dyDescent="0.25"/>
    <row r="874" x14ac:dyDescent="0.25"/>
    <row r="875" x14ac:dyDescent="0.25"/>
    <row r="876" x14ac:dyDescent="0.25"/>
    <row r="877" x14ac:dyDescent="0.25"/>
    <row r="878" x14ac:dyDescent="0.25"/>
    <row r="879" x14ac:dyDescent="0.25"/>
    <row r="880" x14ac:dyDescent="0.25"/>
    <row r="881" x14ac:dyDescent="0.25"/>
    <row r="882" x14ac:dyDescent="0.25"/>
    <row r="883" x14ac:dyDescent="0.25"/>
    <row r="884" x14ac:dyDescent="0.25"/>
    <row r="885" x14ac:dyDescent="0.25"/>
    <row r="886" x14ac:dyDescent="0.25"/>
    <row r="887" x14ac:dyDescent="0.25"/>
    <row r="888" x14ac:dyDescent="0.25"/>
    <row r="889" x14ac:dyDescent="0.25"/>
    <row r="890" x14ac:dyDescent="0.25"/>
    <row r="891" x14ac:dyDescent="0.25"/>
    <row r="892" x14ac:dyDescent="0.25"/>
    <row r="893" x14ac:dyDescent="0.25"/>
    <row r="894" x14ac:dyDescent="0.25"/>
    <row r="895" x14ac:dyDescent="0.25"/>
    <row r="896" x14ac:dyDescent="0.25"/>
    <row r="897" x14ac:dyDescent="0.25"/>
    <row r="898" x14ac:dyDescent="0.25"/>
    <row r="899" x14ac:dyDescent="0.25"/>
    <row r="900" x14ac:dyDescent="0.25"/>
    <row r="901" x14ac:dyDescent="0.25"/>
    <row r="902" x14ac:dyDescent="0.25"/>
    <row r="903" x14ac:dyDescent="0.25"/>
    <row r="904" x14ac:dyDescent="0.25"/>
    <row r="905" x14ac:dyDescent="0.25"/>
    <row r="906" x14ac:dyDescent="0.25"/>
    <row r="907" x14ac:dyDescent="0.25"/>
    <row r="908" x14ac:dyDescent="0.25"/>
    <row r="909" x14ac:dyDescent="0.25"/>
    <row r="910" x14ac:dyDescent="0.25"/>
    <row r="911" x14ac:dyDescent="0.25"/>
    <row r="912" x14ac:dyDescent="0.25"/>
    <row r="913" x14ac:dyDescent="0.25"/>
    <row r="914" x14ac:dyDescent="0.25"/>
    <row r="915" x14ac:dyDescent="0.25"/>
    <row r="916" x14ac:dyDescent="0.25"/>
    <row r="917" x14ac:dyDescent="0.25"/>
    <row r="918" x14ac:dyDescent="0.25"/>
    <row r="919" x14ac:dyDescent="0.25"/>
    <row r="920" x14ac:dyDescent="0.25"/>
    <row r="921" x14ac:dyDescent="0.25"/>
    <row r="922" x14ac:dyDescent="0.25"/>
    <row r="923" x14ac:dyDescent="0.25"/>
    <row r="924" x14ac:dyDescent="0.25"/>
    <row r="925" x14ac:dyDescent="0.25"/>
    <row r="926" x14ac:dyDescent="0.25"/>
    <row r="927" x14ac:dyDescent="0.25"/>
    <row r="928" x14ac:dyDescent="0.25"/>
    <row r="929" x14ac:dyDescent="0.25"/>
    <row r="930" x14ac:dyDescent="0.25"/>
    <row r="931" x14ac:dyDescent="0.25"/>
    <row r="932" x14ac:dyDescent="0.25"/>
    <row r="933" x14ac:dyDescent="0.25"/>
    <row r="934" x14ac:dyDescent="0.25"/>
    <row r="935" x14ac:dyDescent="0.25"/>
    <row r="936" x14ac:dyDescent="0.25"/>
    <row r="937" x14ac:dyDescent="0.25"/>
    <row r="938" x14ac:dyDescent="0.25"/>
    <row r="939" x14ac:dyDescent="0.25"/>
    <row r="940" x14ac:dyDescent="0.25"/>
    <row r="941" x14ac:dyDescent="0.25"/>
    <row r="942" x14ac:dyDescent="0.25"/>
    <row r="943" x14ac:dyDescent="0.25"/>
    <row r="944" x14ac:dyDescent="0.25"/>
    <row r="945" x14ac:dyDescent="0.25"/>
    <row r="946" x14ac:dyDescent="0.25"/>
    <row r="947" x14ac:dyDescent="0.25"/>
    <row r="948" x14ac:dyDescent="0.25"/>
    <row r="949" x14ac:dyDescent="0.25"/>
    <row r="950" x14ac:dyDescent="0.25"/>
    <row r="951" x14ac:dyDescent="0.25"/>
    <row r="952" x14ac:dyDescent="0.25"/>
    <row r="953" x14ac:dyDescent="0.25"/>
    <row r="954" x14ac:dyDescent="0.25"/>
    <row r="955" x14ac:dyDescent="0.25"/>
    <row r="956" x14ac:dyDescent="0.25"/>
    <row r="957" x14ac:dyDescent="0.25"/>
    <row r="958" x14ac:dyDescent="0.25"/>
    <row r="959" x14ac:dyDescent="0.25"/>
    <row r="960" x14ac:dyDescent="0.25"/>
    <row r="961" x14ac:dyDescent="0.25"/>
    <row r="962" x14ac:dyDescent="0.25"/>
    <row r="963" x14ac:dyDescent="0.25"/>
    <row r="964" x14ac:dyDescent="0.25"/>
    <row r="965" x14ac:dyDescent="0.25"/>
    <row r="966" x14ac:dyDescent="0.25"/>
    <row r="967" x14ac:dyDescent="0.25"/>
    <row r="968" x14ac:dyDescent="0.25"/>
    <row r="969" x14ac:dyDescent="0.25"/>
    <row r="970" x14ac:dyDescent="0.25"/>
    <row r="971" x14ac:dyDescent="0.25"/>
    <row r="972" x14ac:dyDescent="0.25"/>
    <row r="973" x14ac:dyDescent="0.25"/>
    <row r="974" x14ac:dyDescent="0.25"/>
    <row r="975" x14ac:dyDescent="0.25"/>
    <row r="976" x14ac:dyDescent="0.25"/>
    <row r="977" x14ac:dyDescent="0.25"/>
    <row r="978" x14ac:dyDescent="0.25"/>
    <row r="979" x14ac:dyDescent="0.25"/>
    <row r="980" x14ac:dyDescent="0.25"/>
    <row r="981" x14ac:dyDescent="0.25"/>
    <row r="982" x14ac:dyDescent="0.25"/>
    <row r="983" x14ac:dyDescent="0.25"/>
    <row r="984" x14ac:dyDescent="0.25"/>
    <row r="985" x14ac:dyDescent="0.25"/>
    <row r="986" x14ac:dyDescent="0.25"/>
    <row r="987" x14ac:dyDescent="0.25"/>
    <row r="988" x14ac:dyDescent="0.25"/>
    <row r="989" x14ac:dyDescent="0.25"/>
    <row r="990" x14ac:dyDescent="0.25"/>
    <row r="991" x14ac:dyDescent="0.25"/>
    <row r="992" x14ac:dyDescent="0.25"/>
    <row r="993" x14ac:dyDescent="0.25"/>
    <row r="994" x14ac:dyDescent="0.25"/>
    <row r="995" x14ac:dyDescent="0.25"/>
    <row r="996" x14ac:dyDescent="0.25"/>
    <row r="997" x14ac:dyDescent="0.25"/>
    <row r="998" x14ac:dyDescent="0.25"/>
    <row r="999" x14ac:dyDescent="0.25"/>
    <row r="1000" x14ac:dyDescent="0.25"/>
    <row r="1001" x14ac:dyDescent="0.25"/>
    <row r="1002" x14ac:dyDescent="0.25"/>
    <row r="1003" x14ac:dyDescent="0.25"/>
    <row r="1004" x14ac:dyDescent="0.25"/>
    <row r="1005" x14ac:dyDescent="0.25"/>
    <row r="1006" x14ac:dyDescent="0.25"/>
    <row r="1007" x14ac:dyDescent="0.25"/>
    <row r="1008" x14ac:dyDescent="0.25"/>
    <row r="1009" x14ac:dyDescent="0.25"/>
    <row r="1010" x14ac:dyDescent="0.25"/>
    <row r="1011" x14ac:dyDescent="0.25"/>
    <row r="1012" x14ac:dyDescent="0.25"/>
    <row r="1013" x14ac:dyDescent="0.25"/>
    <row r="1014" x14ac:dyDescent="0.25"/>
    <row r="1015" x14ac:dyDescent="0.25"/>
    <row r="1016" x14ac:dyDescent="0.25"/>
    <row r="1017" x14ac:dyDescent="0.25"/>
    <row r="1018" x14ac:dyDescent="0.25"/>
    <row r="1019" x14ac:dyDescent="0.25"/>
    <row r="1020" x14ac:dyDescent="0.25"/>
    <row r="1021" x14ac:dyDescent="0.25"/>
    <row r="1022" x14ac:dyDescent="0.25"/>
    <row r="1023" x14ac:dyDescent="0.25"/>
    <row r="1024" x14ac:dyDescent="0.25"/>
    <row r="1025" x14ac:dyDescent="0.25"/>
    <row r="1026" x14ac:dyDescent="0.25"/>
    <row r="1027" x14ac:dyDescent="0.25"/>
    <row r="1028" x14ac:dyDescent="0.25"/>
    <row r="1029" x14ac:dyDescent="0.25"/>
    <row r="1030" x14ac:dyDescent="0.25"/>
    <row r="1031" x14ac:dyDescent="0.25"/>
    <row r="1032" x14ac:dyDescent="0.25"/>
    <row r="1033" x14ac:dyDescent="0.25"/>
    <row r="1034" x14ac:dyDescent="0.25"/>
    <row r="1035" x14ac:dyDescent="0.25"/>
    <row r="1036" x14ac:dyDescent="0.25"/>
    <row r="1037" x14ac:dyDescent="0.25"/>
    <row r="1038" x14ac:dyDescent="0.25"/>
    <row r="1039" x14ac:dyDescent="0.25"/>
    <row r="1040" x14ac:dyDescent="0.25"/>
    <row r="1041" x14ac:dyDescent="0.25"/>
    <row r="1042" x14ac:dyDescent="0.25"/>
    <row r="1043" x14ac:dyDescent="0.25"/>
    <row r="1044" x14ac:dyDescent="0.25"/>
    <row r="1045" x14ac:dyDescent="0.25"/>
    <row r="1046" x14ac:dyDescent="0.25"/>
    <row r="1047" x14ac:dyDescent="0.25"/>
    <row r="1048" x14ac:dyDescent="0.25"/>
    <row r="1049" x14ac:dyDescent="0.25"/>
    <row r="1050" x14ac:dyDescent="0.25"/>
    <row r="1051" x14ac:dyDescent="0.25"/>
    <row r="1052" x14ac:dyDescent="0.25"/>
    <row r="1053" x14ac:dyDescent="0.25"/>
    <row r="1054" x14ac:dyDescent="0.25"/>
    <row r="1055" x14ac:dyDescent="0.25"/>
    <row r="1056" x14ac:dyDescent="0.25"/>
    <row r="1057" x14ac:dyDescent="0.25"/>
    <row r="1058" x14ac:dyDescent="0.25"/>
    <row r="1059" x14ac:dyDescent="0.25"/>
    <row r="1060" x14ac:dyDescent="0.25"/>
    <row r="1061" x14ac:dyDescent="0.25"/>
    <row r="1062" x14ac:dyDescent="0.25"/>
    <row r="1063" x14ac:dyDescent="0.25"/>
    <row r="1064" x14ac:dyDescent="0.25"/>
    <row r="1065" x14ac:dyDescent="0.25"/>
    <row r="1066" x14ac:dyDescent="0.25"/>
    <row r="1067" x14ac:dyDescent="0.25"/>
    <row r="1068" x14ac:dyDescent="0.25"/>
    <row r="1069" x14ac:dyDescent="0.25"/>
    <row r="1070" x14ac:dyDescent="0.25"/>
    <row r="1071" x14ac:dyDescent="0.25"/>
    <row r="1072" x14ac:dyDescent="0.25"/>
    <row r="1073" x14ac:dyDescent="0.25"/>
    <row r="1074" x14ac:dyDescent="0.25"/>
    <row r="1075" x14ac:dyDescent="0.25"/>
    <row r="1076" x14ac:dyDescent="0.25"/>
    <row r="1077" x14ac:dyDescent="0.25"/>
    <row r="1078" x14ac:dyDescent="0.25"/>
    <row r="1079" x14ac:dyDescent="0.25"/>
    <row r="1080" x14ac:dyDescent="0.25"/>
    <row r="1081" x14ac:dyDescent="0.25"/>
    <row r="1082" x14ac:dyDescent="0.25"/>
    <row r="1083" x14ac:dyDescent="0.25"/>
    <row r="1084" x14ac:dyDescent="0.25"/>
    <row r="1085" x14ac:dyDescent="0.25"/>
    <row r="1086" x14ac:dyDescent="0.25"/>
    <row r="1087" x14ac:dyDescent="0.25"/>
    <row r="1088" x14ac:dyDescent="0.25"/>
    <row r="1089" x14ac:dyDescent="0.25"/>
    <row r="1090" x14ac:dyDescent="0.25"/>
    <row r="1091" x14ac:dyDescent="0.25"/>
    <row r="1092" x14ac:dyDescent="0.25"/>
    <row r="1093" x14ac:dyDescent="0.25"/>
    <row r="1094" x14ac:dyDescent="0.25"/>
    <row r="1095" x14ac:dyDescent="0.25"/>
    <row r="1096" x14ac:dyDescent="0.25"/>
    <row r="1097" x14ac:dyDescent="0.25"/>
    <row r="1098" x14ac:dyDescent="0.25"/>
    <row r="1099" x14ac:dyDescent="0.25"/>
    <row r="1100" x14ac:dyDescent="0.25"/>
    <row r="1101" x14ac:dyDescent="0.25"/>
    <row r="1102" x14ac:dyDescent="0.25"/>
    <row r="1103" x14ac:dyDescent="0.25"/>
    <row r="1104" x14ac:dyDescent="0.25"/>
    <row r="1105" x14ac:dyDescent="0.25"/>
    <row r="1106" x14ac:dyDescent="0.25"/>
    <row r="1107" x14ac:dyDescent="0.25"/>
    <row r="1108" x14ac:dyDescent="0.25"/>
    <row r="1109" x14ac:dyDescent="0.25"/>
    <row r="1110" x14ac:dyDescent="0.25"/>
    <row r="1111" x14ac:dyDescent="0.25"/>
    <row r="1112" x14ac:dyDescent="0.25"/>
    <row r="1113" x14ac:dyDescent="0.25"/>
    <row r="1114" x14ac:dyDescent="0.25"/>
    <row r="1115" x14ac:dyDescent="0.25"/>
    <row r="1116" x14ac:dyDescent="0.25"/>
    <row r="1117" x14ac:dyDescent="0.25"/>
    <row r="1118" x14ac:dyDescent="0.25"/>
    <row r="1119" x14ac:dyDescent="0.25"/>
    <row r="1120" x14ac:dyDescent="0.25"/>
    <row r="1121" x14ac:dyDescent="0.25"/>
    <row r="1122" x14ac:dyDescent="0.25"/>
    <row r="1123" x14ac:dyDescent="0.25"/>
    <row r="1124" x14ac:dyDescent="0.25"/>
    <row r="1125" x14ac:dyDescent="0.25"/>
    <row r="1126" x14ac:dyDescent="0.25"/>
    <row r="1127" x14ac:dyDescent="0.25"/>
    <row r="1128" x14ac:dyDescent="0.25"/>
    <row r="1129" x14ac:dyDescent="0.25"/>
    <row r="1130" x14ac:dyDescent="0.25"/>
    <row r="1131" x14ac:dyDescent="0.25"/>
    <row r="1132" x14ac:dyDescent="0.25"/>
    <row r="1133" x14ac:dyDescent="0.25"/>
    <row r="1134" x14ac:dyDescent="0.25"/>
    <row r="1135" x14ac:dyDescent="0.25"/>
    <row r="1136" x14ac:dyDescent="0.25"/>
    <row r="1137" x14ac:dyDescent="0.25"/>
    <row r="1138" x14ac:dyDescent="0.25"/>
    <row r="1139" x14ac:dyDescent="0.25"/>
    <row r="1140" x14ac:dyDescent="0.25"/>
    <row r="1141" x14ac:dyDescent="0.25"/>
    <row r="1142" x14ac:dyDescent="0.25"/>
    <row r="1143" x14ac:dyDescent="0.25"/>
    <row r="1144" x14ac:dyDescent="0.25"/>
    <row r="1145" x14ac:dyDescent="0.25"/>
    <row r="1146" x14ac:dyDescent="0.25"/>
    <row r="1147" x14ac:dyDescent="0.25"/>
    <row r="1148" x14ac:dyDescent="0.25"/>
    <row r="1149" x14ac:dyDescent="0.25"/>
    <row r="1150" x14ac:dyDescent="0.25"/>
    <row r="1151" x14ac:dyDescent="0.25"/>
    <row r="1152" x14ac:dyDescent="0.25"/>
    <row r="1153" x14ac:dyDescent="0.25"/>
    <row r="1154" x14ac:dyDescent="0.25"/>
    <row r="1155" x14ac:dyDescent="0.25"/>
    <row r="1156" x14ac:dyDescent="0.25"/>
    <row r="1157" x14ac:dyDescent="0.25"/>
    <row r="1158" x14ac:dyDescent="0.25"/>
    <row r="1159" x14ac:dyDescent="0.25"/>
    <row r="1160" x14ac:dyDescent="0.25"/>
    <row r="1161" x14ac:dyDescent="0.25"/>
    <row r="1162" x14ac:dyDescent="0.25"/>
    <row r="1163" x14ac:dyDescent="0.25"/>
    <row r="1164" x14ac:dyDescent="0.25"/>
    <row r="1165" x14ac:dyDescent="0.25"/>
    <row r="1166" x14ac:dyDescent="0.25"/>
    <row r="1167" x14ac:dyDescent="0.25"/>
    <row r="1168" x14ac:dyDescent="0.25"/>
    <row r="1169" x14ac:dyDescent="0.25"/>
    <row r="1170" x14ac:dyDescent="0.25"/>
    <row r="1171" x14ac:dyDescent="0.25"/>
    <row r="1172" x14ac:dyDescent="0.25"/>
    <row r="1173" x14ac:dyDescent="0.25"/>
    <row r="1174" x14ac:dyDescent="0.25"/>
    <row r="1175" x14ac:dyDescent="0.25"/>
    <row r="1176" x14ac:dyDescent="0.25"/>
    <row r="1177" x14ac:dyDescent="0.25"/>
    <row r="1178" x14ac:dyDescent="0.25"/>
    <row r="1179" x14ac:dyDescent="0.25"/>
    <row r="1180" x14ac:dyDescent="0.25"/>
    <row r="1181" x14ac:dyDescent="0.25"/>
    <row r="1182" x14ac:dyDescent="0.25"/>
    <row r="1183" x14ac:dyDescent="0.25"/>
    <row r="1184" x14ac:dyDescent="0.25"/>
    <row r="1185" x14ac:dyDescent="0.25"/>
    <row r="1186" x14ac:dyDescent="0.25"/>
    <row r="1187" x14ac:dyDescent="0.25"/>
    <row r="1188" x14ac:dyDescent="0.25"/>
    <row r="1189" x14ac:dyDescent="0.25"/>
    <row r="1190" x14ac:dyDescent="0.25"/>
    <row r="1191" x14ac:dyDescent="0.25"/>
    <row r="1192" x14ac:dyDescent="0.25"/>
    <row r="1193" x14ac:dyDescent="0.25"/>
    <row r="1194" x14ac:dyDescent="0.25"/>
    <row r="1195" x14ac:dyDescent="0.25"/>
    <row r="1196" x14ac:dyDescent="0.25"/>
    <row r="1197" x14ac:dyDescent="0.25"/>
    <row r="1198" x14ac:dyDescent="0.25"/>
    <row r="1199" x14ac:dyDescent="0.25"/>
    <row r="1200" x14ac:dyDescent="0.25"/>
    <row r="1201" x14ac:dyDescent="0.25"/>
    <row r="1202" x14ac:dyDescent="0.25"/>
    <row r="1203" x14ac:dyDescent="0.25"/>
    <row r="1204" x14ac:dyDescent="0.25"/>
    <row r="1205" x14ac:dyDescent="0.25"/>
    <row r="1206" x14ac:dyDescent="0.25"/>
    <row r="1207" x14ac:dyDescent="0.25"/>
    <row r="1208" x14ac:dyDescent="0.25"/>
    <row r="1209" x14ac:dyDescent="0.25"/>
    <row r="1210" x14ac:dyDescent="0.25"/>
    <row r="1211" x14ac:dyDescent="0.25"/>
    <row r="1212" x14ac:dyDescent="0.25"/>
    <row r="1213" x14ac:dyDescent="0.25"/>
    <row r="1214" x14ac:dyDescent="0.25"/>
    <row r="1215" x14ac:dyDescent="0.25"/>
    <row r="1216" x14ac:dyDescent="0.25"/>
    <row r="1217" x14ac:dyDescent="0.25"/>
    <row r="1218" x14ac:dyDescent="0.25"/>
    <row r="1219" x14ac:dyDescent="0.25"/>
    <row r="1220" x14ac:dyDescent="0.25"/>
    <row r="1221" x14ac:dyDescent="0.25"/>
    <row r="1222" x14ac:dyDescent="0.25"/>
    <row r="1223" x14ac:dyDescent="0.25"/>
    <row r="1224" x14ac:dyDescent="0.25"/>
    <row r="1225" x14ac:dyDescent="0.25"/>
    <row r="1226" x14ac:dyDescent="0.25"/>
    <row r="1227" x14ac:dyDescent="0.25"/>
    <row r="1228" x14ac:dyDescent="0.25"/>
    <row r="1229" x14ac:dyDescent="0.25"/>
    <row r="1230" x14ac:dyDescent="0.25"/>
    <row r="1231" x14ac:dyDescent="0.25"/>
    <row r="1232" x14ac:dyDescent="0.25"/>
    <row r="1233" x14ac:dyDescent="0.25"/>
    <row r="1234" x14ac:dyDescent="0.25"/>
    <row r="1235" x14ac:dyDescent="0.25"/>
    <row r="1236" x14ac:dyDescent="0.25"/>
    <row r="1237" x14ac:dyDescent="0.25"/>
    <row r="1238" x14ac:dyDescent="0.25"/>
    <row r="1239" x14ac:dyDescent="0.25"/>
    <row r="1240" x14ac:dyDescent="0.25"/>
    <row r="1241" x14ac:dyDescent="0.25"/>
    <row r="1242" x14ac:dyDescent="0.25"/>
    <row r="1243" x14ac:dyDescent="0.25"/>
    <row r="1244" x14ac:dyDescent="0.25"/>
    <row r="1245" x14ac:dyDescent="0.25"/>
    <row r="1246" x14ac:dyDescent="0.25"/>
    <row r="1247" x14ac:dyDescent="0.25"/>
    <row r="1248" x14ac:dyDescent="0.25"/>
    <row r="1249" x14ac:dyDescent="0.25"/>
    <row r="1250" x14ac:dyDescent="0.25"/>
    <row r="1251" x14ac:dyDescent="0.25"/>
    <row r="1252" x14ac:dyDescent="0.25"/>
    <row r="1253" x14ac:dyDescent="0.25"/>
    <row r="1254" x14ac:dyDescent="0.25"/>
    <row r="1255" x14ac:dyDescent="0.25"/>
    <row r="1256" x14ac:dyDescent="0.25"/>
    <row r="1257" x14ac:dyDescent="0.25"/>
    <row r="1258" x14ac:dyDescent="0.25"/>
    <row r="1259" x14ac:dyDescent="0.25"/>
    <row r="1260" x14ac:dyDescent="0.25"/>
    <row r="1261" x14ac:dyDescent="0.25"/>
    <row r="1262" x14ac:dyDescent="0.25"/>
    <row r="1263" x14ac:dyDescent="0.25"/>
    <row r="1264" x14ac:dyDescent="0.25"/>
    <row r="1265" x14ac:dyDescent="0.25"/>
    <row r="1266" x14ac:dyDescent="0.25"/>
    <row r="1267" x14ac:dyDescent="0.25"/>
    <row r="1268" x14ac:dyDescent="0.25"/>
    <row r="1269" x14ac:dyDescent="0.25"/>
    <row r="1270" x14ac:dyDescent="0.25"/>
    <row r="1271" x14ac:dyDescent="0.25"/>
    <row r="1272" x14ac:dyDescent="0.25"/>
    <row r="1273" x14ac:dyDescent="0.25"/>
    <row r="1274" x14ac:dyDescent="0.25"/>
    <row r="1275" x14ac:dyDescent="0.25"/>
    <row r="1276" x14ac:dyDescent="0.25"/>
    <row r="1277" x14ac:dyDescent="0.25"/>
    <row r="1278" x14ac:dyDescent="0.25"/>
    <row r="1279" x14ac:dyDescent="0.25"/>
    <row r="1280" x14ac:dyDescent="0.25"/>
    <row r="1281" x14ac:dyDescent="0.25"/>
    <row r="1282" x14ac:dyDescent="0.25"/>
    <row r="1283" x14ac:dyDescent="0.25"/>
    <row r="1284" x14ac:dyDescent="0.25"/>
    <row r="1285" x14ac:dyDescent="0.25"/>
    <row r="1286" x14ac:dyDescent="0.25"/>
    <row r="1287" x14ac:dyDescent="0.25"/>
    <row r="1288" x14ac:dyDescent="0.25"/>
    <row r="1289" x14ac:dyDescent="0.25"/>
    <row r="1290" x14ac:dyDescent="0.25"/>
    <row r="1291" x14ac:dyDescent="0.25"/>
    <row r="1292" x14ac:dyDescent="0.25"/>
    <row r="1293" x14ac:dyDescent="0.25"/>
    <row r="1294" x14ac:dyDescent="0.25"/>
    <row r="1295" x14ac:dyDescent="0.25"/>
    <row r="1296" x14ac:dyDescent="0.25"/>
    <row r="1297" x14ac:dyDescent="0.25"/>
    <row r="1298" x14ac:dyDescent="0.25"/>
    <row r="1299" x14ac:dyDescent="0.25"/>
    <row r="1300" x14ac:dyDescent="0.25"/>
    <row r="1301" x14ac:dyDescent="0.25"/>
    <row r="1302" x14ac:dyDescent="0.25"/>
    <row r="1303" x14ac:dyDescent="0.25"/>
    <row r="1304" x14ac:dyDescent="0.25"/>
    <row r="1305" x14ac:dyDescent="0.25"/>
    <row r="1306" x14ac:dyDescent="0.25"/>
    <row r="1307" x14ac:dyDescent="0.25"/>
    <row r="1308" x14ac:dyDescent="0.25"/>
    <row r="1309" x14ac:dyDescent="0.25"/>
    <row r="1310" x14ac:dyDescent="0.25"/>
    <row r="1311" x14ac:dyDescent="0.25"/>
    <row r="1312" x14ac:dyDescent="0.25"/>
    <row r="1313" x14ac:dyDescent="0.25"/>
    <row r="1314" x14ac:dyDescent="0.25"/>
    <row r="1315" x14ac:dyDescent="0.25"/>
    <row r="1316" x14ac:dyDescent="0.25"/>
    <row r="1317" x14ac:dyDescent="0.25"/>
    <row r="1318" x14ac:dyDescent="0.25"/>
    <row r="1319" x14ac:dyDescent="0.25"/>
    <row r="1320" x14ac:dyDescent="0.25"/>
    <row r="1321" x14ac:dyDescent="0.25"/>
    <row r="1322" x14ac:dyDescent="0.25"/>
    <row r="1323" x14ac:dyDescent="0.25"/>
    <row r="1324" x14ac:dyDescent="0.25"/>
    <row r="1325" x14ac:dyDescent="0.25"/>
    <row r="1326" x14ac:dyDescent="0.25"/>
    <row r="1327" x14ac:dyDescent="0.25"/>
    <row r="1328" x14ac:dyDescent="0.25"/>
    <row r="1329" x14ac:dyDescent="0.25"/>
    <row r="1330" x14ac:dyDescent="0.25"/>
    <row r="1331" x14ac:dyDescent="0.25"/>
    <row r="1332" x14ac:dyDescent="0.25"/>
    <row r="1333" x14ac:dyDescent="0.25"/>
    <row r="1334" x14ac:dyDescent="0.25"/>
    <row r="1335" x14ac:dyDescent="0.25"/>
    <row r="1336" x14ac:dyDescent="0.25"/>
    <row r="1337" x14ac:dyDescent="0.25"/>
    <row r="1338" x14ac:dyDescent="0.25"/>
    <row r="1339" x14ac:dyDescent="0.25"/>
    <row r="1340" x14ac:dyDescent="0.25"/>
    <row r="1341" x14ac:dyDescent="0.25"/>
    <row r="1342" x14ac:dyDescent="0.25"/>
    <row r="1343" x14ac:dyDescent="0.25"/>
    <row r="1344" x14ac:dyDescent="0.25"/>
    <row r="1345" x14ac:dyDescent="0.25"/>
    <row r="1346" x14ac:dyDescent="0.25"/>
    <row r="1347" x14ac:dyDescent="0.25"/>
    <row r="1348" x14ac:dyDescent="0.25"/>
    <row r="1349" x14ac:dyDescent="0.25"/>
    <row r="1350" x14ac:dyDescent="0.25"/>
    <row r="1351" x14ac:dyDescent="0.25"/>
    <row r="1352" x14ac:dyDescent="0.25"/>
    <row r="1353" x14ac:dyDescent="0.25"/>
    <row r="1354" x14ac:dyDescent="0.25"/>
    <row r="1355" x14ac:dyDescent="0.25"/>
    <row r="1356" x14ac:dyDescent="0.25"/>
    <row r="1357" x14ac:dyDescent="0.25"/>
    <row r="1358" x14ac:dyDescent="0.25"/>
    <row r="1359" x14ac:dyDescent="0.25"/>
    <row r="1360" x14ac:dyDescent="0.25"/>
    <row r="1361" x14ac:dyDescent="0.25"/>
    <row r="1362" x14ac:dyDescent="0.25"/>
    <row r="1363" x14ac:dyDescent="0.25"/>
    <row r="1364" x14ac:dyDescent="0.25"/>
    <row r="1365" x14ac:dyDescent="0.25"/>
    <row r="1366" x14ac:dyDescent="0.25"/>
    <row r="1367" x14ac:dyDescent="0.25"/>
    <row r="1368" x14ac:dyDescent="0.25"/>
    <row r="1369" x14ac:dyDescent="0.25"/>
    <row r="1370" x14ac:dyDescent="0.25"/>
    <row r="1371" x14ac:dyDescent="0.25"/>
    <row r="1372" x14ac:dyDescent="0.25"/>
    <row r="1373" x14ac:dyDescent="0.25"/>
    <row r="1374" x14ac:dyDescent="0.25"/>
    <row r="1375" x14ac:dyDescent="0.25"/>
    <row r="1376" x14ac:dyDescent="0.25"/>
    <row r="1377" x14ac:dyDescent="0.25"/>
    <row r="1378" x14ac:dyDescent="0.25"/>
    <row r="1379" x14ac:dyDescent="0.25"/>
    <row r="1380" x14ac:dyDescent="0.25"/>
    <row r="1381" x14ac:dyDescent="0.25"/>
    <row r="1382" x14ac:dyDescent="0.25"/>
    <row r="1383" x14ac:dyDescent="0.25"/>
    <row r="1384" x14ac:dyDescent="0.25"/>
    <row r="1385" x14ac:dyDescent="0.25"/>
    <row r="1386" x14ac:dyDescent="0.25"/>
    <row r="1387" x14ac:dyDescent="0.25"/>
    <row r="1388" x14ac:dyDescent="0.25"/>
    <row r="1389" x14ac:dyDescent="0.25"/>
    <row r="1390" x14ac:dyDescent="0.25"/>
    <row r="1391" x14ac:dyDescent="0.25"/>
    <row r="1392" x14ac:dyDescent="0.25"/>
    <row r="1393" x14ac:dyDescent="0.25"/>
    <row r="1394" x14ac:dyDescent="0.25"/>
    <row r="1395" x14ac:dyDescent="0.25"/>
    <row r="1396" x14ac:dyDescent="0.25"/>
    <row r="1397" x14ac:dyDescent="0.25"/>
    <row r="1398" x14ac:dyDescent="0.25"/>
    <row r="1399" x14ac:dyDescent="0.25"/>
    <row r="1400" x14ac:dyDescent="0.25"/>
    <row r="1401" x14ac:dyDescent="0.25"/>
    <row r="1402" x14ac:dyDescent="0.25"/>
    <row r="1403" x14ac:dyDescent="0.25"/>
    <row r="1404" x14ac:dyDescent="0.25"/>
    <row r="1405" x14ac:dyDescent="0.25"/>
    <row r="1406" x14ac:dyDescent="0.25"/>
    <row r="1407" x14ac:dyDescent="0.25"/>
    <row r="1408" x14ac:dyDescent="0.25"/>
    <row r="1409" x14ac:dyDescent="0.25"/>
    <row r="1410" x14ac:dyDescent="0.25"/>
    <row r="1411" x14ac:dyDescent="0.25"/>
    <row r="1412" x14ac:dyDescent="0.25"/>
    <row r="1413" x14ac:dyDescent="0.25"/>
    <row r="1414" x14ac:dyDescent="0.25"/>
    <row r="1415" x14ac:dyDescent="0.25"/>
    <row r="1416" x14ac:dyDescent="0.25"/>
    <row r="1417" x14ac:dyDescent="0.25"/>
    <row r="1418" x14ac:dyDescent="0.25"/>
    <row r="1419" x14ac:dyDescent="0.25"/>
    <row r="1420" x14ac:dyDescent="0.25"/>
    <row r="1421" x14ac:dyDescent="0.25"/>
    <row r="1422" x14ac:dyDescent="0.25"/>
    <row r="1423" x14ac:dyDescent="0.25"/>
    <row r="1424" x14ac:dyDescent="0.25"/>
    <row r="1425" x14ac:dyDescent="0.25"/>
    <row r="1426" x14ac:dyDescent="0.25"/>
    <row r="1427" x14ac:dyDescent="0.25"/>
    <row r="1428" x14ac:dyDescent="0.25"/>
    <row r="1429" x14ac:dyDescent="0.25"/>
    <row r="1430" x14ac:dyDescent="0.25"/>
    <row r="1431" x14ac:dyDescent="0.25"/>
    <row r="1432" x14ac:dyDescent="0.25"/>
    <row r="1433" x14ac:dyDescent="0.25"/>
    <row r="1434" x14ac:dyDescent="0.25"/>
    <row r="1435" x14ac:dyDescent="0.25"/>
    <row r="1436" x14ac:dyDescent="0.25"/>
    <row r="1437" x14ac:dyDescent="0.25"/>
    <row r="1438" x14ac:dyDescent="0.25"/>
    <row r="1439" x14ac:dyDescent="0.25"/>
    <row r="1440" x14ac:dyDescent="0.25"/>
    <row r="1441" x14ac:dyDescent="0.25"/>
    <row r="1442" x14ac:dyDescent="0.25"/>
    <row r="1443" x14ac:dyDescent="0.25"/>
    <row r="1444" x14ac:dyDescent="0.25"/>
    <row r="1445" x14ac:dyDescent="0.25"/>
    <row r="1446" x14ac:dyDescent="0.25"/>
    <row r="1447" x14ac:dyDescent="0.25"/>
    <row r="1448" x14ac:dyDescent="0.25"/>
    <row r="1449" x14ac:dyDescent="0.25"/>
    <row r="1450" x14ac:dyDescent="0.25"/>
    <row r="1451" x14ac:dyDescent="0.25"/>
    <row r="1452" x14ac:dyDescent="0.25"/>
    <row r="1453" x14ac:dyDescent="0.25"/>
    <row r="1454" x14ac:dyDescent="0.25"/>
    <row r="1455" x14ac:dyDescent="0.25"/>
    <row r="1456" x14ac:dyDescent="0.25"/>
    <row r="1457" x14ac:dyDescent="0.25"/>
    <row r="1458" x14ac:dyDescent="0.25"/>
    <row r="1459" x14ac:dyDescent="0.25"/>
    <row r="1460" x14ac:dyDescent="0.25"/>
    <row r="1461" x14ac:dyDescent="0.25"/>
    <row r="1462" x14ac:dyDescent="0.25"/>
    <row r="1463" x14ac:dyDescent="0.25"/>
    <row r="1464" x14ac:dyDescent="0.25"/>
    <row r="1465" x14ac:dyDescent="0.25"/>
    <row r="1466" x14ac:dyDescent="0.25"/>
    <row r="1467" x14ac:dyDescent="0.25"/>
    <row r="1468" x14ac:dyDescent="0.25"/>
    <row r="1469" x14ac:dyDescent="0.25"/>
    <row r="1470" x14ac:dyDescent="0.25"/>
    <row r="1471" x14ac:dyDescent="0.25"/>
    <row r="1472" x14ac:dyDescent="0.25"/>
    <row r="1473" x14ac:dyDescent="0.25"/>
    <row r="1474" x14ac:dyDescent="0.25"/>
    <row r="1475" x14ac:dyDescent="0.25"/>
    <row r="1476" x14ac:dyDescent="0.25"/>
    <row r="1477" x14ac:dyDescent="0.25"/>
    <row r="1478" x14ac:dyDescent="0.25"/>
    <row r="1479" x14ac:dyDescent="0.25"/>
    <row r="1480" x14ac:dyDescent="0.25"/>
    <row r="1481" x14ac:dyDescent="0.25"/>
    <row r="1482" x14ac:dyDescent="0.25"/>
    <row r="1483" x14ac:dyDescent="0.25"/>
    <row r="1484" x14ac:dyDescent="0.25"/>
    <row r="1485" x14ac:dyDescent="0.25"/>
    <row r="1486" x14ac:dyDescent="0.25"/>
    <row r="1487" x14ac:dyDescent="0.25"/>
    <row r="1488" x14ac:dyDescent="0.25"/>
    <row r="1489" x14ac:dyDescent="0.25"/>
    <row r="1490" x14ac:dyDescent="0.25"/>
    <row r="1491" x14ac:dyDescent="0.25"/>
    <row r="1492" x14ac:dyDescent="0.25"/>
    <row r="1493" x14ac:dyDescent="0.25"/>
    <row r="1494" x14ac:dyDescent="0.25"/>
    <row r="1495" x14ac:dyDescent="0.25"/>
    <row r="1496" x14ac:dyDescent="0.25"/>
    <row r="1497" x14ac:dyDescent="0.25"/>
    <row r="1498" x14ac:dyDescent="0.25"/>
    <row r="1499" x14ac:dyDescent="0.25"/>
    <row r="1500" x14ac:dyDescent="0.25"/>
    <row r="1501" x14ac:dyDescent="0.25"/>
    <row r="1502" x14ac:dyDescent="0.25"/>
    <row r="1503" x14ac:dyDescent="0.25"/>
    <row r="1504" x14ac:dyDescent="0.25"/>
    <row r="1505" x14ac:dyDescent="0.25"/>
    <row r="1506" x14ac:dyDescent="0.25"/>
    <row r="1507" x14ac:dyDescent="0.25"/>
    <row r="1508" x14ac:dyDescent="0.25"/>
    <row r="1509" x14ac:dyDescent="0.25"/>
    <row r="1510" x14ac:dyDescent="0.25"/>
    <row r="1511" x14ac:dyDescent="0.25"/>
    <row r="1512" x14ac:dyDescent="0.25"/>
    <row r="1513" x14ac:dyDescent="0.25"/>
    <row r="1514" x14ac:dyDescent="0.25"/>
    <row r="1515" x14ac:dyDescent="0.25"/>
    <row r="1516" x14ac:dyDescent="0.25"/>
    <row r="1517" x14ac:dyDescent="0.25"/>
    <row r="1518" x14ac:dyDescent="0.25"/>
    <row r="1519" x14ac:dyDescent="0.25"/>
    <row r="1520" x14ac:dyDescent="0.25"/>
    <row r="1521" x14ac:dyDescent="0.25"/>
    <row r="1522" x14ac:dyDescent="0.25"/>
    <row r="1523" x14ac:dyDescent="0.25"/>
    <row r="1524" x14ac:dyDescent="0.25"/>
    <row r="1525" x14ac:dyDescent="0.25"/>
    <row r="1526" x14ac:dyDescent="0.25"/>
    <row r="1527" x14ac:dyDescent="0.25"/>
    <row r="1528" x14ac:dyDescent="0.25"/>
    <row r="1529" x14ac:dyDescent="0.25"/>
    <row r="1530" x14ac:dyDescent="0.25"/>
    <row r="1531" x14ac:dyDescent="0.25"/>
    <row r="1532" x14ac:dyDescent="0.25"/>
    <row r="1533" x14ac:dyDescent="0.25"/>
    <row r="1534" x14ac:dyDescent="0.25"/>
    <row r="1535" x14ac:dyDescent="0.25"/>
    <row r="1536" x14ac:dyDescent="0.25"/>
    <row r="1537" x14ac:dyDescent="0.25"/>
    <row r="1538" x14ac:dyDescent="0.25"/>
    <row r="1539" x14ac:dyDescent="0.25"/>
    <row r="1540" x14ac:dyDescent="0.25"/>
    <row r="1541" x14ac:dyDescent="0.25"/>
    <row r="1542" x14ac:dyDescent="0.25"/>
    <row r="1543" x14ac:dyDescent="0.25"/>
    <row r="1544" x14ac:dyDescent="0.25"/>
    <row r="1545" x14ac:dyDescent="0.25"/>
    <row r="1546" x14ac:dyDescent="0.25"/>
    <row r="1547" x14ac:dyDescent="0.25"/>
    <row r="1548" x14ac:dyDescent="0.25"/>
    <row r="1549" x14ac:dyDescent="0.25"/>
    <row r="1550" x14ac:dyDescent="0.25"/>
    <row r="1551" x14ac:dyDescent="0.25"/>
    <row r="1552" x14ac:dyDescent="0.25"/>
    <row r="1553" x14ac:dyDescent="0.25"/>
    <row r="1554" x14ac:dyDescent="0.25"/>
    <row r="1555" x14ac:dyDescent="0.25"/>
    <row r="1556" x14ac:dyDescent="0.25"/>
    <row r="1557" x14ac:dyDescent="0.25"/>
    <row r="1558" x14ac:dyDescent="0.25"/>
    <row r="1559" x14ac:dyDescent="0.25"/>
    <row r="1560" x14ac:dyDescent="0.25"/>
    <row r="1561" x14ac:dyDescent="0.25"/>
    <row r="1562" x14ac:dyDescent="0.25"/>
    <row r="1563" x14ac:dyDescent="0.25"/>
    <row r="1564" x14ac:dyDescent="0.25"/>
    <row r="1565" x14ac:dyDescent="0.25"/>
    <row r="1566" x14ac:dyDescent="0.25"/>
    <row r="1567" x14ac:dyDescent="0.25"/>
    <row r="1568" x14ac:dyDescent="0.25"/>
    <row r="1569" x14ac:dyDescent="0.25"/>
    <row r="1570" x14ac:dyDescent="0.25"/>
    <row r="1571" x14ac:dyDescent="0.25"/>
    <row r="1572" x14ac:dyDescent="0.25"/>
    <row r="1573" x14ac:dyDescent="0.25"/>
    <row r="1574" x14ac:dyDescent="0.25"/>
    <row r="1575" x14ac:dyDescent="0.25"/>
    <row r="1576" x14ac:dyDescent="0.25"/>
    <row r="1577" x14ac:dyDescent="0.25"/>
    <row r="1578" x14ac:dyDescent="0.25"/>
    <row r="1579" x14ac:dyDescent="0.25"/>
    <row r="1580" x14ac:dyDescent="0.25"/>
    <row r="1581" x14ac:dyDescent="0.25"/>
    <row r="1582" x14ac:dyDescent="0.25"/>
    <row r="1583" x14ac:dyDescent="0.25"/>
    <row r="1584" x14ac:dyDescent="0.25"/>
    <row r="1585" x14ac:dyDescent="0.25"/>
    <row r="1586" x14ac:dyDescent="0.25"/>
    <row r="1587" x14ac:dyDescent="0.25"/>
    <row r="1588" x14ac:dyDescent="0.25"/>
    <row r="1589" x14ac:dyDescent="0.25"/>
    <row r="1590" x14ac:dyDescent="0.25"/>
    <row r="1591" x14ac:dyDescent="0.25"/>
    <row r="1592" x14ac:dyDescent="0.25"/>
    <row r="1593" x14ac:dyDescent="0.25"/>
    <row r="1594" x14ac:dyDescent="0.25"/>
    <row r="1595" x14ac:dyDescent="0.25"/>
    <row r="1596" x14ac:dyDescent="0.25"/>
    <row r="1597" x14ac:dyDescent="0.25"/>
    <row r="1598" x14ac:dyDescent="0.25"/>
    <row r="1599" x14ac:dyDescent="0.25"/>
    <row r="1600" x14ac:dyDescent="0.25"/>
    <row r="1601" x14ac:dyDescent="0.25"/>
    <row r="1602" x14ac:dyDescent="0.25"/>
    <row r="1603" x14ac:dyDescent="0.25"/>
    <row r="1604" x14ac:dyDescent="0.25"/>
    <row r="1605" x14ac:dyDescent="0.25"/>
    <row r="1606" x14ac:dyDescent="0.25"/>
    <row r="1607" x14ac:dyDescent="0.25"/>
    <row r="1608" x14ac:dyDescent="0.25"/>
    <row r="1609" x14ac:dyDescent="0.25"/>
    <row r="1610" x14ac:dyDescent="0.25"/>
    <row r="1611" x14ac:dyDescent="0.25"/>
    <row r="1612" x14ac:dyDescent="0.25"/>
    <row r="1613" x14ac:dyDescent="0.25"/>
    <row r="1614" x14ac:dyDescent="0.25"/>
    <row r="1615" x14ac:dyDescent="0.25"/>
    <row r="1616" x14ac:dyDescent="0.25"/>
    <row r="1617" x14ac:dyDescent="0.25"/>
    <row r="1618" x14ac:dyDescent="0.25"/>
    <row r="1619" x14ac:dyDescent="0.25"/>
    <row r="1620" x14ac:dyDescent="0.25"/>
    <row r="1621" x14ac:dyDescent="0.25"/>
    <row r="1622" x14ac:dyDescent="0.25"/>
    <row r="1623" x14ac:dyDescent="0.25"/>
    <row r="1624" x14ac:dyDescent="0.25"/>
    <row r="1625" x14ac:dyDescent="0.25"/>
    <row r="1626" x14ac:dyDescent="0.25"/>
    <row r="1627" x14ac:dyDescent="0.25"/>
    <row r="1628" x14ac:dyDescent="0.25"/>
    <row r="1629" x14ac:dyDescent="0.25"/>
    <row r="1630" x14ac:dyDescent="0.25"/>
    <row r="1631" x14ac:dyDescent="0.25"/>
    <row r="1632" x14ac:dyDescent="0.25"/>
    <row r="1633" x14ac:dyDescent="0.25"/>
    <row r="1634" x14ac:dyDescent="0.25"/>
    <row r="1635" x14ac:dyDescent="0.25"/>
    <row r="1636" x14ac:dyDescent="0.25"/>
    <row r="1637" x14ac:dyDescent="0.25"/>
    <row r="1638" x14ac:dyDescent="0.25"/>
    <row r="1639" x14ac:dyDescent="0.25"/>
    <row r="1640" x14ac:dyDescent="0.25"/>
    <row r="1641" x14ac:dyDescent="0.25"/>
    <row r="1642" x14ac:dyDescent="0.25"/>
    <row r="1643" x14ac:dyDescent="0.25"/>
    <row r="1644" x14ac:dyDescent="0.25"/>
    <row r="1645" x14ac:dyDescent="0.25"/>
    <row r="1646" x14ac:dyDescent="0.25"/>
    <row r="1647" x14ac:dyDescent="0.25"/>
    <row r="1648" x14ac:dyDescent="0.25"/>
    <row r="1649" x14ac:dyDescent="0.25"/>
    <row r="1650" x14ac:dyDescent="0.25"/>
    <row r="1651" x14ac:dyDescent="0.25"/>
    <row r="1652" x14ac:dyDescent="0.25"/>
    <row r="1653" x14ac:dyDescent="0.25"/>
    <row r="1654" x14ac:dyDescent="0.25"/>
    <row r="1655" x14ac:dyDescent="0.25"/>
    <row r="1656" x14ac:dyDescent="0.25"/>
    <row r="1657" x14ac:dyDescent="0.25"/>
    <row r="1658" x14ac:dyDescent="0.25"/>
    <row r="1659" x14ac:dyDescent="0.25"/>
    <row r="1660" x14ac:dyDescent="0.25"/>
    <row r="1661" x14ac:dyDescent="0.25"/>
    <row r="1662" x14ac:dyDescent="0.25"/>
    <row r="1663" x14ac:dyDescent="0.25"/>
    <row r="1664" x14ac:dyDescent="0.25"/>
    <row r="1665" x14ac:dyDescent="0.25"/>
    <row r="1666" x14ac:dyDescent="0.25"/>
    <row r="1667" x14ac:dyDescent="0.25"/>
    <row r="1668" x14ac:dyDescent="0.25"/>
    <row r="1669" x14ac:dyDescent="0.25"/>
    <row r="1670" x14ac:dyDescent="0.25"/>
    <row r="1671" x14ac:dyDescent="0.25"/>
    <row r="1672" x14ac:dyDescent="0.25"/>
    <row r="1673" x14ac:dyDescent="0.25"/>
    <row r="1674" x14ac:dyDescent="0.25"/>
    <row r="1675" x14ac:dyDescent="0.25"/>
    <row r="1676" x14ac:dyDescent="0.25"/>
    <row r="1677" x14ac:dyDescent="0.25"/>
    <row r="1678" x14ac:dyDescent="0.25"/>
    <row r="1679" x14ac:dyDescent="0.25"/>
    <row r="1680" x14ac:dyDescent="0.25"/>
    <row r="1681" x14ac:dyDescent="0.25"/>
    <row r="1682" x14ac:dyDescent="0.25"/>
    <row r="1683" x14ac:dyDescent="0.25"/>
    <row r="1684" x14ac:dyDescent="0.25"/>
    <row r="1685" x14ac:dyDescent="0.25"/>
    <row r="1686" x14ac:dyDescent="0.25"/>
    <row r="1687" x14ac:dyDescent="0.25"/>
    <row r="1688" x14ac:dyDescent="0.25"/>
    <row r="1689" x14ac:dyDescent="0.25"/>
    <row r="1690" x14ac:dyDescent="0.25"/>
    <row r="1691" x14ac:dyDescent="0.25"/>
    <row r="1692" x14ac:dyDescent="0.25"/>
    <row r="1693" x14ac:dyDescent="0.25"/>
    <row r="1694" x14ac:dyDescent="0.25"/>
    <row r="1695" x14ac:dyDescent="0.25"/>
    <row r="1696" x14ac:dyDescent="0.25"/>
    <row r="1697" x14ac:dyDescent="0.25"/>
    <row r="1698" x14ac:dyDescent="0.25"/>
    <row r="1699" x14ac:dyDescent="0.25"/>
    <row r="1700" x14ac:dyDescent="0.25"/>
    <row r="1701" x14ac:dyDescent="0.25"/>
    <row r="1702" x14ac:dyDescent="0.25"/>
    <row r="1703" x14ac:dyDescent="0.25"/>
    <row r="1704" x14ac:dyDescent="0.25"/>
    <row r="1705" x14ac:dyDescent="0.25"/>
    <row r="1706" x14ac:dyDescent="0.25"/>
    <row r="1707" x14ac:dyDescent="0.25"/>
    <row r="1708" x14ac:dyDescent="0.25"/>
    <row r="1709" x14ac:dyDescent="0.25"/>
    <row r="1710" x14ac:dyDescent="0.25"/>
    <row r="1711" x14ac:dyDescent="0.25"/>
    <row r="1712" x14ac:dyDescent="0.25"/>
    <row r="1713" x14ac:dyDescent="0.25"/>
    <row r="1714" x14ac:dyDescent="0.25"/>
    <row r="1715" x14ac:dyDescent="0.25"/>
    <row r="1716" x14ac:dyDescent="0.25"/>
    <row r="1717" x14ac:dyDescent="0.25"/>
    <row r="1718" x14ac:dyDescent="0.25"/>
    <row r="1719" x14ac:dyDescent="0.25"/>
    <row r="1720" x14ac:dyDescent="0.25"/>
    <row r="1721" x14ac:dyDescent="0.25"/>
    <row r="1722" x14ac:dyDescent="0.25"/>
    <row r="1723" x14ac:dyDescent="0.25"/>
    <row r="1724" x14ac:dyDescent="0.25"/>
    <row r="1725" x14ac:dyDescent="0.25"/>
    <row r="1726" x14ac:dyDescent="0.25"/>
    <row r="1727" x14ac:dyDescent="0.25"/>
    <row r="1728" x14ac:dyDescent="0.25"/>
    <row r="1729" x14ac:dyDescent="0.25"/>
    <row r="1730" x14ac:dyDescent="0.25"/>
    <row r="1731" x14ac:dyDescent="0.25"/>
    <row r="1732" x14ac:dyDescent="0.25"/>
    <row r="1733" x14ac:dyDescent="0.25"/>
    <row r="1734" x14ac:dyDescent="0.25"/>
    <row r="1735" x14ac:dyDescent="0.25"/>
    <row r="1736" x14ac:dyDescent="0.25"/>
    <row r="1737" x14ac:dyDescent="0.25"/>
    <row r="1738" x14ac:dyDescent="0.25"/>
    <row r="1739" x14ac:dyDescent="0.25"/>
    <row r="1740" x14ac:dyDescent="0.25"/>
    <row r="1741" x14ac:dyDescent="0.25"/>
    <row r="1742" x14ac:dyDescent="0.25"/>
    <row r="1743" x14ac:dyDescent="0.25"/>
    <row r="1744" x14ac:dyDescent="0.25"/>
    <row r="1745" x14ac:dyDescent="0.25"/>
    <row r="1746" x14ac:dyDescent="0.25"/>
    <row r="1747" x14ac:dyDescent="0.25"/>
    <row r="1748" x14ac:dyDescent="0.25"/>
    <row r="1749" x14ac:dyDescent="0.25"/>
    <row r="1750" x14ac:dyDescent="0.25"/>
    <row r="1751" x14ac:dyDescent="0.25"/>
    <row r="1752" x14ac:dyDescent="0.25"/>
    <row r="1753" x14ac:dyDescent="0.25"/>
    <row r="1754" x14ac:dyDescent="0.25"/>
    <row r="1755" x14ac:dyDescent="0.25"/>
    <row r="1756" x14ac:dyDescent="0.25"/>
    <row r="1757" x14ac:dyDescent="0.25"/>
    <row r="1758" x14ac:dyDescent="0.25"/>
    <row r="1759" x14ac:dyDescent="0.25"/>
    <row r="1760" x14ac:dyDescent="0.25"/>
    <row r="1761" x14ac:dyDescent="0.25"/>
    <row r="1762" x14ac:dyDescent="0.25"/>
    <row r="1763" x14ac:dyDescent="0.25"/>
    <row r="1764" x14ac:dyDescent="0.25"/>
    <row r="1765" x14ac:dyDescent="0.25"/>
    <row r="1766" x14ac:dyDescent="0.25"/>
    <row r="1767" x14ac:dyDescent="0.25"/>
    <row r="1768" x14ac:dyDescent="0.25"/>
    <row r="1769" x14ac:dyDescent="0.25"/>
    <row r="1770" x14ac:dyDescent="0.25"/>
    <row r="1771" x14ac:dyDescent="0.25"/>
    <row r="1772" x14ac:dyDescent="0.25"/>
    <row r="1773" x14ac:dyDescent="0.25"/>
    <row r="1774" x14ac:dyDescent="0.25"/>
    <row r="1775" x14ac:dyDescent="0.25"/>
    <row r="1776" x14ac:dyDescent="0.25"/>
    <row r="1777" x14ac:dyDescent="0.25"/>
    <row r="1778" x14ac:dyDescent="0.25"/>
    <row r="1779" x14ac:dyDescent="0.25"/>
    <row r="1780" x14ac:dyDescent="0.25"/>
    <row r="1781" x14ac:dyDescent="0.25"/>
    <row r="1782" x14ac:dyDescent="0.25"/>
    <row r="1783" x14ac:dyDescent="0.25"/>
    <row r="1784" x14ac:dyDescent="0.25"/>
    <row r="1785" x14ac:dyDescent="0.25"/>
    <row r="1786" x14ac:dyDescent="0.25"/>
    <row r="1787" x14ac:dyDescent="0.25"/>
    <row r="1788" x14ac:dyDescent="0.25"/>
    <row r="1789" x14ac:dyDescent="0.25"/>
    <row r="1790" x14ac:dyDescent="0.25"/>
    <row r="1791" x14ac:dyDescent="0.25"/>
    <row r="1792" x14ac:dyDescent="0.25"/>
    <row r="1793" x14ac:dyDescent="0.25"/>
    <row r="1794" x14ac:dyDescent="0.25"/>
    <row r="1795" x14ac:dyDescent="0.25"/>
    <row r="1796" x14ac:dyDescent="0.25"/>
    <row r="1797" x14ac:dyDescent="0.25"/>
    <row r="1798" x14ac:dyDescent="0.25"/>
    <row r="1799" x14ac:dyDescent="0.25"/>
    <row r="1800" x14ac:dyDescent="0.25"/>
    <row r="1801" x14ac:dyDescent="0.25"/>
    <row r="1802" x14ac:dyDescent="0.25"/>
    <row r="1803" x14ac:dyDescent="0.25"/>
    <row r="1804" x14ac:dyDescent="0.25"/>
    <row r="1805" x14ac:dyDescent="0.25"/>
    <row r="1806" x14ac:dyDescent="0.25"/>
    <row r="1807" x14ac:dyDescent="0.25"/>
    <row r="1808" x14ac:dyDescent="0.25"/>
    <row r="1809" x14ac:dyDescent="0.25"/>
    <row r="1810" x14ac:dyDescent="0.25"/>
    <row r="1811" x14ac:dyDescent="0.25"/>
    <row r="1812" x14ac:dyDescent="0.25"/>
    <row r="1813" x14ac:dyDescent="0.25"/>
    <row r="1814" x14ac:dyDescent="0.25"/>
    <row r="1815" x14ac:dyDescent="0.25"/>
    <row r="1816" x14ac:dyDescent="0.25"/>
    <row r="1817" x14ac:dyDescent="0.25"/>
    <row r="1818" x14ac:dyDescent="0.25"/>
    <row r="1819" x14ac:dyDescent="0.25"/>
    <row r="1820" x14ac:dyDescent="0.25"/>
    <row r="1821" x14ac:dyDescent="0.25"/>
    <row r="1822" x14ac:dyDescent="0.25"/>
    <row r="1823" x14ac:dyDescent="0.25"/>
    <row r="1824" x14ac:dyDescent="0.25"/>
    <row r="1825" x14ac:dyDescent="0.25"/>
    <row r="1826" x14ac:dyDescent="0.25"/>
    <row r="1827" x14ac:dyDescent="0.25"/>
    <row r="1828" x14ac:dyDescent="0.25"/>
    <row r="1829" x14ac:dyDescent="0.25"/>
    <row r="1830" x14ac:dyDescent="0.25"/>
    <row r="1831" x14ac:dyDescent="0.25"/>
    <row r="1832" x14ac:dyDescent="0.25"/>
    <row r="1833" x14ac:dyDescent="0.25"/>
    <row r="1834" x14ac:dyDescent="0.25"/>
    <row r="1835" x14ac:dyDescent="0.25"/>
    <row r="1836" x14ac:dyDescent="0.25"/>
    <row r="1837" x14ac:dyDescent="0.25"/>
    <row r="1838" x14ac:dyDescent="0.25"/>
    <row r="1839" x14ac:dyDescent="0.25"/>
    <row r="1840" x14ac:dyDescent="0.25"/>
    <row r="1841" x14ac:dyDescent="0.25"/>
    <row r="1842" x14ac:dyDescent="0.25"/>
    <row r="1843" x14ac:dyDescent="0.25"/>
    <row r="1844" x14ac:dyDescent="0.25"/>
    <row r="1845" x14ac:dyDescent="0.25"/>
    <row r="1846" x14ac:dyDescent="0.25"/>
    <row r="1847" x14ac:dyDescent="0.25"/>
    <row r="1848" x14ac:dyDescent="0.25"/>
    <row r="1849" x14ac:dyDescent="0.25"/>
    <row r="1850" x14ac:dyDescent="0.25"/>
    <row r="1851" x14ac:dyDescent="0.25"/>
    <row r="1852" x14ac:dyDescent="0.25"/>
    <row r="1853" x14ac:dyDescent="0.25"/>
    <row r="1854" x14ac:dyDescent="0.25"/>
    <row r="1855" x14ac:dyDescent="0.25"/>
    <row r="1856" x14ac:dyDescent="0.25"/>
    <row r="1857" x14ac:dyDescent="0.25"/>
    <row r="1858" x14ac:dyDescent="0.25"/>
    <row r="1859" x14ac:dyDescent="0.25"/>
    <row r="1860" x14ac:dyDescent="0.25"/>
    <row r="1861" x14ac:dyDescent="0.25"/>
    <row r="1862" x14ac:dyDescent="0.25"/>
    <row r="1863" x14ac:dyDescent="0.25"/>
    <row r="1864" x14ac:dyDescent="0.25"/>
    <row r="1865" x14ac:dyDescent="0.25"/>
    <row r="1866" x14ac:dyDescent="0.25"/>
    <row r="1867" x14ac:dyDescent="0.25"/>
    <row r="1868" x14ac:dyDescent="0.25"/>
    <row r="1869" x14ac:dyDescent="0.25"/>
    <row r="1870" x14ac:dyDescent="0.25"/>
    <row r="1871" x14ac:dyDescent="0.25"/>
    <row r="1872" x14ac:dyDescent="0.25"/>
    <row r="1873" x14ac:dyDescent="0.25"/>
    <row r="1874" x14ac:dyDescent="0.25"/>
    <row r="1875" x14ac:dyDescent="0.25"/>
    <row r="1876" x14ac:dyDescent="0.25"/>
    <row r="1877" x14ac:dyDescent="0.25"/>
    <row r="1878" x14ac:dyDescent="0.25"/>
    <row r="1879" x14ac:dyDescent="0.25"/>
    <row r="1880" x14ac:dyDescent="0.25"/>
    <row r="1881" x14ac:dyDescent="0.25"/>
    <row r="1882" x14ac:dyDescent="0.25"/>
    <row r="1883" x14ac:dyDescent="0.25"/>
    <row r="1884" x14ac:dyDescent="0.25"/>
    <row r="1885" x14ac:dyDescent="0.25"/>
    <row r="1886" x14ac:dyDescent="0.25"/>
    <row r="1887" x14ac:dyDescent="0.25"/>
    <row r="1888" x14ac:dyDescent="0.25"/>
    <row r="1889" x14ac:dyDescent="0.25"/>
    <row r="1890" x14ac:dyDescent="0.25"/>
    <row r="1891" x14ac:dyDescent="0.25"/>
    <row r="1892" x14ac:dyDescent="0.25"/>
    <row r="1893" x14ac:dyDescent="0.25"/>
    <row r="1894" x14ac:dyDescent="0.25"/>
    <row r="1895" x14ac:dyDescent="0.25"/>
    <row r="1896" x14ac:dyDescent="0.25"/>
    <row r="1897" x14ac:dyDescent="0.25"/>
    <row r="1898" x14ac:dyDescent="0.25"/>
    <row r="1899" x14ac:dyDescent="0.25"/>
    <row r="1900" x14ac:dyDescent="0.25"/>
    <row r="1901" x14ac:dyDescent="0.25"/>
    <row r="1902" x14ac:dyDescent="0.25"/>
    <row r="1903" x14ac:dyDescent="0.25"/>
    <row r="1904" x14ac:dyDescent="0.25"/>
    <row r="1905" x14ac:dyDescent="0.25"/>
    <row r="1906" x14ac:dyDescent="0.25"/>
    <row r="1907" x14ac:dyDescent="0.25"/>
    <row r="1908" x14ac:dyDescent="0.25"/>
    <row r="1909" x14ac:dyDescent="0.25"/>
    <row r="1910" x14ac:dyDescent="0.25"/>
    <row r="1911" x14ac:dyDescent="0.25"/>
    <row r="1912" x14ac:dyDescent="0.25"/>
    <row r="1913" x14ac:dyDescent="0.25"/>
    <row r="1914" x14ac:dyDescent="0.25"/>
    <row r="1915" x14ac:dyDescent="0.25"/>
    <row r="1916" x14ac:dyDescent="0.25"/>
    <row r="1917" x14ac:dyDescent="0.25"/>
    <row r="1918" x14ac:dyDescent="0.25"/>
    <row r="1919" x14ac:dyDescent="0.25"/>
    <row r="1920" x14ac:dyDescent="0.25"/>
    <row r="1921" x14ac:dyDescent="0.25"/>
    <row r="1922" x14ac:dyDescent="0.25"/>
    <row r="1923" x14ac:dyDescent="0.25"/>
    <row r="1924" x14ac:dyDescent="0.25"/>
    <row r="1925" x14ac:dyDescent="0.25"/>
    <row r="1926" x14ac:dyDescent="0.25"/>
    <row r="1927" x14ac:dyDescent="0.25"/>
    <row r="1928" x14ac:dyDescent="0.25"/>
    <row r="1929" x14ac:dyDescent="0.25"/>
    <row r="1930" x14ac:dyDescent="0.25"/>
    <row r="1931" x14ac:dyDescent="0.25"/>
    <row r="1932" x14ac:dyDescent="0.25"/>
    <row r="1933" x14ac:dyDescent="0.25"/>
    <row r="1934" x14ac:dyDescent="0.25"/>
    <row r="1935" x14ac:dyDescent="0.25"/>
    <row r="1936" x14ac:dyDescent="0.25"/>
    <row r="1937" x14ac:dyDescent="0.25"/>
    <row r="1938" x14ac:dyDescent="0.25"/>
    <row r="1939" x14ac:dyDescent="0.25"/>
    <row r="1940" x14ac:dyDescent="0.25"/>
    <row r="1941" x14ac:dyDescent="0.25"/>
    <row r="1942" x14ac:dyDescent="0.25"/>
    <row r="1943" x14ac:dyDescent="0.25"/>
    <row r="1944" x14ac:dyDescent="0.25"/>
    <row r="1945" x14ac:dyDescent="0.25"/>
    <row r="1946" x14ac:dyDescent="0.25"/>
    <row r="1947" x14ac:dyDescent="0.25"/>
    <row r="1948" x14ac:dyDescent="0.25"/>
    <row r="1949" x14ac:dyDescent="0.25"/>
    <row r="1950" x14ac:dyDescent="0.25"/>
    <row r="1951" x14ac:dyDescent="0.25"/>
    <row r="1952" x14ac:dyDescent="0.25"/>
    <row r="1953" x14ac:dyDescent="0.25"/>
    <row r="1954" x14ac:dyDescent="0.25"/>
    <row r="1955" x14ac:dyDescent="0.25"/>
    <row r="1956" x14ac:dyDescent="0.25"/>
    <row r="1957" x14ac:dyDescent="0.25"/>
    <row r="1958" x14ac:dyDescent="0.25"/>
    <row r="1959" x14ac:dyDescent="0.25"/>
    <row r="1960" x14ac:dyDescent="0.25"/>
    <row r="1961" x14ac:dyDescent="0.25"/>
  </sheetData>
  <mergeCells count="2">
    <mergeCell ref="E2:G2"/>
    <mergeCell ref="H2:L2"/>
  </mergeCells>
  <conditionalFormatting sqref="D4">
    <cfRule type="expression" dxfId="1" priority="1">
      <formula>#REF!=3</formula>
    </cfRule>
    <cfRule type="expression" dxfId="0" priority="2">
      <formula>#REF!=2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7"/>
  <dimension ref="A1:AJ236"/>
  <sheetViews>
    <sheetView zoomScale="70" zoomScaleNormal="70" workbookViewId="0">
      <selection activeCell="S13" sqref="S13"/>
    </sheetView>
  </sheetViews>
  <sheetFormatPr defaultColWidth="0" defaultRowHeight="15" zeroHeight="1" x14ac:dyDescent="0.25"/>
  <cols>
    <col min="1" max="1" width="10.7109375" style="147" customWidth="1"/>
    <col min="2" max="12" width="18.28515625" style="80" customWidth="1"/>
    <col min="13" max="13" width="29" style="80" customWidth="1"/>
    <col min="14" max="20" width="18.28515625" style="80" customWidth="1"/>
    <col min="21" max="21" width="10.7109375" style="147" customWidth="1"/>
    <col min="22" max="22" width="19.28515625" style="80" hidden="1" customWidth="1"/>
    <col min="23" max="23" width="15.7109375" style="80" hidden="1" customWidth="1"/>
    <col min="24" max="24" width="12.7109375" style="80" hidden="1" customWidth="1"/>
    <col min="25" max="25" width="13.7109375" style="80" hidden="1" customWidth="1"/>
    <col min="26" max="26" width="14.42578125" style="80" hidden="1" customWidth="1"/>
    <col min="27" max="27" width="11" style="80" hidden="1" customWidth="1"/>
    <col min="28" max="30" width="9.140625" style="80" hidden="1" customWidth="1"/>
    <col min="31" max="32" width="10.5703125" style="80" hidden="1" customWidth="1"/>
    <col min="33" max="33" width="9.140625" style="80" hidden="1" customWidth="1"/>
    <col min="34" max="34" width="10" style="80" hidden="1" customWidth="1"/>
    <col min="35" max="35" width="9.140625" style="80" hidden="1" customWidth="1"/>
    <col min="36" max="36" width="18.7109375" style="80" hidden="1" customWidth="1"/>
    <col min="37" max="16384" width="9.140625" style="80" hidden="1"/>
  </cols>
  <sheetData>
    <row r="1" spans="1:30" s="138" customFormat="1" ht="15.75" thickBot="1" x14ac:dyDescent="0.3"/>
    <row r="2" spans="1:30" s="19" customFormat="1" ht="46.5" customHeight="1" x14ac:dyDescent="0.25">
      <c r="A2" s="138"/>
      <c r="B2" s="289" t="s">
        <v>61</v>
      </c>
      <c r="C2" s="289"/>
      <c r="D2" s="289"/>
      <c r="E2" s="289"/>
      <c r="F2" s="289"/>
      <c r="G2" s="289"/>
      <c r="H2" s="289"/>
      <c r="I2" s="289"/>
      <c r="J2" s="289"/>
      <c r="K2" s="289"/>
      <c r="L2" s="289"/>
      <c r="M2" s="289"/>
      <c r="N2" s="289"/>
      <c r="O2" s="289"/>
      <c r="P2" s="289"/>
      <c r="Q2" s="289"/>
      <c r="R2" s="289"/>
      <c r="S2" s="289"/>
      <c r="T2" s="289"/>
      <c r="U2" s="155"/>
      <c r="V2" s="51"/>
      <c r="W2" s="51"/>
      <c r="X2" s="51"/>
      <c r="Y2" s="51"/>
      <c r="Z2" s="51"/>
      <c r="AA2" s="51"/>
      <c r="AB2" s="51"/>
      <c r="AC2" s="51"/>
      <c r="AD2" s="52"/>
    </row>
    <row r="3" spans="1:30" s="19" customFormat="1" ht="19.5" thickBot="1" x14ac:dyDescent="0.3">
      <c r="A3" s="138"/>
      <c r="B3" s="290"/>
      <c r="C3" s="290"/>
      <c r="D3" s="290"/>
      <c r="E3" s="290"/>
      <c r="F3" s="290"/>
      <c r="G3" s="290"/>
      <c r="H3" s="290"/>
      <c r="I3" s="290"/>
      <c r="J3" s="290"/>
      <c r="K3" s="290"/>
      <c r="L3" s="290"/>
      <c r="M3" s="290"/>
      <c r="N3" s="290"/>
      <c r="O3" s="290"/>
      <c r="P3" s="290"/>
      <c r="Q3" s="290"/>
      <c r="R3" s="290"/>
      <c r="S3" s="290"/>
      <c r="T3" s="290"/>
      <c r="U3" s="156"/>
      <c r="V3" s="21"/>
      <c r="W3" s="21"/>
      <c r="X3" s="21"/>
      <c r="Y3" s="21"/>
      <c r="Z3" s="21"/>
      <c r="AA3" s="21"/>
      <c r="AB3" s="21"/>
      <c r="AC3" s="21"/>
      <c r="AD3" s="53"/>
    </row>
    <row r="4" spans="1:30" s="19" customFormat="1" ht="19.5" thickBot="1" x14ac:dyDescent="0.3">
      <c r="A4" s="138"/>
      <c r="B4" s="291" t="s">
        <v>111</v>
      </c>
      <c r="C4" s="292"/>
      <c r="D4" s="293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9"/>
      <c r="U4" s="157"/>
      <c r="V4" s="54"/>
      <c r="W4" s="54"/>
      <c r="X4" s="54"/>
      <c r="Y4" s="54"/>
      <c r="Z4" s="54"/>
      <c r="AA4" s="54"/>
      <c r="AB4" s="54"/>
      <c r="AC4" s="54"/>
      <c r="AD4" s="55"/>
    </row>
    <row r="5" spans="1:30" s="19" customFormat="1" ht="104.25" customHeight="1" x14ac:dyDescent="0.25">
      <c r="A5" s="138"/>
      <c r="B5" s="8"/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67"/>
      <c r="R5" s="206"/>
      <c r="S5" s="206"/>
      <c r="T5" s="207"/>
      <c r="U5" s="157"/>
      <c r="V5" s="54"/>
      <c r="W5" s="54"/>
      <c r="X5" s="54"/>
      <c r="Y5" s="54"/>
      <c r="Z5" s="54"/>
      <c r="AA5" s="54"/>
      <c r="AB5" s="54"/>
      <c r="AC5" s="54"/>
      <c r="AD5" s="55"/>
    </row>
    <row r="6" spans="1:30" s="19" customFormat="1" ht="23.25" x14ac:dyDescent="0.35">
      <c r="A6" s="138"/>
      <c r="B6" s="8"/>
      <c r="C6" s="14"/>
      <c r="D6" s="14"/>
      <c r="E6" s="14"/>
      <c r="F6" s="1"/>
      <c r="G6" s="1"/>
      <c r="H6" s="1"/>
      <c r="I6" s="232" t="s">
        <v>50</v>
      </c>
      <c r="J6" s="233" t="s">
        <v>51</v>
      </c>
      <c r="K6" s="258">
        <v>1</v>
      </c>
      <c r="L6" s="234" t="s">
        <v>52</v>
      </c>
      <c r="M6" s="258">
        <v>10000000000</v>
      </c>
      <c r="N6" s="235" t="s">
        <v>49</v>
      </c>
      <c r="O6" s="14"/>
      <c r="P6" s="14"/>
      <c r="Q6" s="215"/>
      <c r="R6" s="215"/>
      <c r="S6" s="203"/>
      <c r="T6" s="205"/>
      <c r="U6" s="138"/>
      <c r="AD6" s="56"/>
    </row>
    <row r="7" spans="1:30" s="19" customFormat="1" ht="7.5" customHeight="1" x14ac:dyDescent="0.35">
      <c r="A7" s="138"/>
      <c r="B7" s="8"/>
      <c r="C7" s="14"/>
      <c r="D7" s="14"/>
      <c r="E7" s="14"/>
      <c r="F7" s="1"/>
      <c r="G7" s="1"/>
      <c r="H7" s="14"/>
      <c r="I7" s="14"/>
      <c r="J7" s="259"/>
      <c r="K7" s="260"/>
      <c r="L7" s="261"/>
      <c r="M7" s="262"/>
      <c r="N7" s="261"/>
      <c r="O7" s="263"/>
      <c r="P7" s="215"/>
      <c r="Q7" s="215"/>
      <c r="R7" s="215"/>
      <c r="S7" s="215"/>
      <c r="T7" s="205"/>
      <c r="U7" s="138"/>
    </row>
    <row r="8" spans="1:30" s="60" customFormat="1" x14ac:dyDescent="0.25">
      <c r="A8" s="220"/>
      <c r="B8" s="210"/>
      <c r="C8" s="14"/>
      <c r="D8" s="14"/>
      <c r="E8" s="14"/>
      <c r="F8" s="1"/>
      <c r="G8" s="1"/>
      <c r="H8" s="14"/>
      <c r="I8" s="31"/>
      <c r="J8" s="31">
        <v>44197</v>
      </c>
      <c r="K8" s="31">
        <v>44562</v>
      </c>
      <c r="L8" s="31">
        <v>44927</v>
      </c>
      <c r="M8" s="31">
        <v>45292</v>
      </c>
      <c r="N8" s="31"/>
      <c r="O8" s="31"/>
      <c r="P8" s="31"/>
      <c r="Q8" s="31"/>
      <c r="R8" s="215"/>
      <c r="S8" s="215"/>
      <c r="T8" s="222"/>
      <c r="U8" s="220"/>
      <c r="Z8" s="227"/>
    </row>
    <row r="9" spans="1:30" s="60" customFormat="1" x14ac:dyDescent="0.25">
      <c r="A9" s="220"/>
      <c r="B9" s="210"/>
      <c r="C9" s="14"/>
      <c r="D9" s="14"/>
      <c r="E9" s="14"/>
      <c r="F9" s="1"/>
      <c r="G9" s="1"/>
      <c r="H9" s="14"/>
      <c r="I9" s="31"/>
      <c r="J9" s="31">
        <v>44561</v>
      </c>
      <c r="K9" s="31">
        <v>44926</v>
      </c>
      <c r="L9" s="31">
        <v>45291</v>
      </c>
      <c r="M9" s="31">
        <v>45657</v>
      </c>
      <c r="N9" s="31"/>
      <c r="O9" s="31"/>
      <c r="P9" s="31"/>
      <c r="Q9" s="31"/>
      <c r="R9" s="215"/>
      <c r="S9" s="215"/>
      <c r="T9" s="222"/>
      <c r="U9" s="220"/>
      <c r="Z9" s="227"/>
    </row>
    <row r="10" spans="1:30" s="19" customFormat="1" ht="19.5" thickBot="1" x14ac:dyDescent="0.35">
      <c r="A10" s="138"/>
      <c r="B10" s="8"/>
      <c r="C10" s="1"/>
      <c r="D10" s="1"/>
      <c r="E10" s="1"/>
      <c r="F10" s="1"/>
      <c r="G10" s="1"/>
      <c r="H10" s="1"/>
      <c r="I10" s="41"/>
      <c r="J10" s="133">
        <v>2021</v>
      </c>
      <c r="K10" s="133">
        <v>2022</v>
      </c>
      <c r="L10" s="133">
        <v>2023</v>
      </c>
      <c r="M10" s="133" t="s">
        <v>112</v>
      </c>
      <c r="N10" s="100" t="s">
        <v>22</v>
      </c>
      <c r="O10" s="215"/>
      <c r="P10" s="215"/>
      <c r="Q10" s="215"/>
      <c r="R10" s="215"/>
      <c r="S10" s="215"/>
      <c r="T10" s="205"/>
      <c r="U10" s="138"/>
    </row>
    <row r="11" spans="1:30" s="19" customFormat="1" ht="79.5" thickTop="1" x14ac:dyDescent="0.25">
      <c r="A11" s="138"/>
      <c r="B11" s="8"/>
      <c r="C11" s="1"/>
      <c r="D11" s="1"/>
      <c r="E11" s="1"/>
      <c r="F11" s="1"/>
      <c r="G11" s="1"/>
      <c r="H11" s="42" t="s">
        <v>54</v>
      </c>
      <c r="I11" s="150" t="s">
        <v>27</v>
      </c>
      <c r="J11" s="151">
        <f>COUNTIFS('Wydane warunki'!$I:$I,"&gt;="&amp;'Projekty z danego zakresu mocy'!J8,'Wydane warunki'!$I:$I,"&lt;="&amp;'Projekty z danego zakresu mocy'!J9,'Wydane warunki'!$H:$H,"&gt;="&amp;'Projekty z danego zakresu mocy'!$K$6,'Wydane warunki'!$H:$H,"&lt;="&amp;'Projekty z danego zakresu mocy'!$M$6)</f>
        <v>0</v>
      </c>
      <c r="K11" s="151">
        <f>COUNTIFS('Wydane warunki'!$I:$I,"&gt;="&amp;'Projekty z danego zakresu mocy'!K8,'Wydane warunki'!$I:$I,"&lt;="&amp;'Projekty z danego zakresu mocy'!K9,'Wydane warunki'!$H:$H,"&gt;="&amp;'Projekty z danego zakresu mocy'!$K$6,'Wydane warunki'!$H:$H,"&lt;="&amp;'Projekty z danego zakresu mocy'!$M$6)</f>
        <v>0</v>
      </c>
      <c r="L11" s="151">
        <f>COUNTIFS('Wydane warunki'!$I:$I,"&gt;="&amp;'Projekty z danego zakresu mocy'!L8,'Wydane warunki'!$I:$I,"&lt;="&amp;'Projekty z danego zakresu mocy'!L9,'Wydane warunki'!$H:$H,"&gt;="&amp;'Projekty z danego zakresu mocy'!$K$6,'Wydane warunki'!$H:$H,"&lt;="&amp;'Projekty z danego zakresu mocy'!$M$6)</f>
        <v>1</v>
      </c>
      <c r="M11" s="151">
        <f>COUNTIFS('Wydane warunki'!$I:$I,"&gt;="&amp;'Projekty z danego zakresu mocy'!M8,'Wydane warunki'!$I:$I,"&lt;="&amp;'Projekty z danego zakresu mocy'!M9,'Wydane warunki'!$H:$H,"&gt;="&amp;'Projekty z danego zakresu mocy'!$K$6,'Wydane warunki'!$H:$H,"&lt;="&amp;'Projekty z danego zakresu mocy'!$M$6)</f>
        <v>2</v>
      </c>
      <c r="N11" s="151">
        <f t="shared" ref="N11:N16" si="0">SUM(J11:M11)</f>
        <v>3</v>
      </c>
      <c r="O11" s="1"/>
      <c r="P11" s="203"/>
      <c r="Q11" s="203"/>
      <c r="R11" s="215"/>
      <c r="S11" s="215"/>
      <c r="T11" s="205"/>
      <c r="U11" s="138"/>
    </row>
    <row r="12" spans="1:30" s="19" customFormat="1" ht="16.5" thickBot="1" x14ac:dyDescent="0.3">
      <c r="A12" s="138"/>
      <c r="B12" s="8"/>
      <c r="C12" s="1"/>
      <c r="D12" s="1"/>
      <c r="E12" s="1"/>
      <c r="F12" s="1"/>
      <c r="G12" s="1"/>
      <c r="H12" s="20"/>
      <c r="I12" s="102" t="s">
        <v>34</v>
      </c>
      <c r="J12" s="101">
        <f>SUMIFS('Wydane warunki'!$H:$H,'Wydane warunki'!$I:$I,"&gt;="&amp;'Projekty z danego zakresu mocy'!J8,'Wydane warunki'!$I:$I,"&lt;="&amp;'Projekty z danego zakresu mocy'!J9,'Wydane warunki'!$H:$H,"&gt;="&amp;'Projekty z danego zakresu mocy'!$K$6,'Wydane warunki'!$H:$H,"&lt;="&amp;'Projekty z danego zakresu mocy'!$M$6)/1000</f>
        <v>0</v>
      </c>
      <c r="K12" s="101">
        <f>SUMIFS('Wydane warunki'!$H:$H,'Wydane warunki'!$I:$I,"&gt;="&amp;'Projekty z danego zakresu mocy'!K8,'Wydane warunki'!$I:$I,"&lt;="&amp;'Projekty z danego zakresu mocy'!K9,'Wydane warunki'!$H:$H,"&gt;="&amp;'Projekty z danego zakresu mocy'!$K$6,'Wydane warunki'!$H:$H,"&lt;="&amp;'Projekty z danego zakresu mocy'!$M$6)/1000</f>
        <v>0</v>
      </c>
      <c r="L12" s="101">
        <f>SUMIFS('Wydane warunki'!$H:$H,'Wydane warunki'!$I:$I,"&gt;="&amp;'Projekty z danego zakresu mocy'!L8,'Wydane warunki'!$I:$I,"&lt;="&amp;'Projekty z danego zakresu mocy'!L9,'Wydane warunki'!$H:$H,"&gt;="&amp;'Projekty z danego zakresu mocy'!$K$6,'Wydane warunki'!$H:$H,"&lt;="&amp;'Projekty z danego zakresu mocy'!$M$6)/1000</f>
        <v>24</v>
      </c>
      <c r="M12" s="101">
        <f>SUMIFS('Wydane warunki'!$H:$H,'Wydane warunki'!$I:$I,"&gt;="&amp;'Projekty z danego zakresu mocy'!M8,'Wydane warunki'!$I:$I,"&lt;="&amp;'Projekty z danego zakresu mocy'!M9,'Wydane warunki'!$H:$H,"&gt;="&amp;'Projekty z danego zakresu mocy'!$K$6,'Wydane warunki'!$H:$H,"&lt;="&amp;'Projekty z danego zakresu mocy'!$M$6)/1000</f>
        <v>8.52</v>
      </c>
      <c r="N12" s="101">
        <f t="shared" si="0"/>
        <v>32.519999999999996</v>
      </c>
      <c r="O12" s="85" t="s">
        <v>41</v>
      </c>
      <c r="P12" s="1"/>
      <c r="Q12" s="1"/>
      <c r="R12" s="215"/>
      <c r="S12" s="215"/>
      <c r="T12" s="9"/>
      <c r="U12" s="138"/>
    </row>
    <row r="13" spans="1:30" s="19" customFormat="1" ht="47.25" x14ac:dyDescent="0.25">
      <c r="A13" s="138"/>
      <c r="B13" s="8"/>
      <c r="C13" s="1"/>
      <c r="D13" s="1"/>
      <c r="E13" s="1"/>
      <c r="F13" s="1"/>
      <c r="G13" s="1"/>
      <c r="H13" s="42" t="s">
        <v>53</v>
      </c>
      <c r="I13" s="150" t="s">
        <v>35</v>
      </c>
      <c r="J13" s="151">
        <f>COUNTIFS('Zawarta umowa'!$N:$N,"&gt;="&amp;'Projekty z danego zakresu mocy'!J8,'Zawarta umowa'!$N:$N,"&lt;="&amp;'Projekty z danego zakresu mocy'!J9,'Zawarta umowa'!$H:$H,"&gt;="&amp;'Projekty z danego zakresu mocy'!$K$6,'Zawarta umowa'!$H:$H,"&lt;="&amp;'Projekty z danego zakresu mocy'!$M$6)</f>
        <v>0</v>
      </c>
      <c r="K13" s="151">
        <f>COUNTIFS('Zawarta umowa'!$N:$N,"&gt;="&amp;'Projekty z danego zakresu mocy'!K8,'Zawarta umowa'!$N:$N,"&lt;="&amp;'Projekty z danego zakresu mocy'!K9,'Zawarta umowa'!$H:$H,"&gt;="&amp;'Projekty z danego zakresu mocy'!$K$6,'Zawarta umowa'!$H:$H,"&lt;="&amp;'Projekty z danego zakresu mocy'!$M$6)</f>
        <v>0</v>
      </c>
      <c r="L13" s="151">
        <f>COUNTIFS('Zawarta umowa'!$N:$N,"&gt;="&amp;'Projekty z danego zakresu mocy'!L8,'Zawarta umowa'!$N:$N,"&lt;="&amp;'Projekty z danego zakresu mocy'!L9,'Zawarta umowa'!$H:$H,"&gt;="&amp;'Projekty z danego zakresu mocy'!$K$6,'Zawarta umowa'!$H:$H,"&lt;="&amp;'Projekty z danego zakresu mocy'!$M$6)</f>
        <v>2</v>
      </c>
      <c r="M13" s="151">
        <f>COUNTIFS('Zawarta umowa'!$N:$N,"&gt;="&amp;'Projekty z danego zakresu mocy'!M8,'Zawarta umowa'!$N:$N,"&lt;="&amp;'Projekty z danego zakresu mocy'!M9,'Zawarta umowa'!$H:$H,"&gt;="&amp;'Projekty z danego zakresu mocy'!$K$6,'Zawarta umowa'!$H:$H,"&lt;="&amp;'Projekty z danego zakresu mocy'!$M$6)</f>
        <v>0</v>
      </c>
      <c r="N13" s="151">
        <f t="shared" si="0"/>
        <v>2</v>
      </c>
      <c r="O13" s="85"/>
      <c r="P13" s="1"/>
      <c r="Q13" s="1"/>
      <c r="R13" s="215"/>
      <c r="S13" s="215"/>
      <c r="T13" s="9"/>
      <c r="U13" s="138"/>
    </row>
    <row r="14" spans="1:30" s="19" customFormat="1" ht="16.5" thickBot="1" x14ac:dyDescent="0.3">
      <c r="A14" s="138"/>
      <c r="B14" s="8"/>
      <c r="C14" s="1"/>
      <c r="D14" s="1"/>
      <c r="E14" s="1"/>
      <c r="F14" s="1"/>
      <c r="G14" s="1"/>
      <c r="H14" s="20"/>
      <c r="I14" s="102" t="s">
        <v>34</v>
      </c>
      <c r="J14" s="101">
        <f>SUMIFS('Zawarta umowa'!$H:$H,'Zawarta umowa'!$N:$N,"&gt;="&amp;'Projekty z danego zakresu mocy'!J8,'Zawarta umowa'!$N:$N,"&lt;="&amp;'Projekty z danego zakresu mocy'!J9,'Zawarta umowa'!$H:$H,"&gt;="&amp;'Projekty z danego zakresu mocy'!$K$6,'Zawarta umowa'!$H:$H,"&lt;="&amp;'Projekty z danego zakresu mocy'!$M$6)/1000</f>
        <v>0</v>
      </c>
      <c r="K14" s="101">
        <f>SUMIFS('Zawarta umowa'!$H:$H,'Zawarta umowa'!$N:$N,"&gt;="&amp;'Projekty z danego zakresu mocy'!K8,'Zawarta umowa'!$N:$N,"&lt;="&amp;'Projekty z danego zakresu mocy'!K9,'Zawarta umowa'!$H:$H,"&gt;="&amp;'Projekty z danego zakresu mocy'!$K$6,'Zawarta umowa'!$H:$H,"&lt;="&amp;'Projekty z danego zakresu mocy'!$M$6)/1000</f>
        <v>0</v>
      </c>
      <c r="L14" s="101">
        <f>SUMIFS('Zawarta umowa'!$H:$H,'Zawarta umowa'!$N:$N,"&gt;="&amp;'Projekty z danego zakresu mocy'!L8,'Zawarta umowa'!$N:$N,"&lt;="&amp;'Projekty z danego zakresu mocy'!L9,'Zawarta umowa'!$H:$H,"&gt;="&amp;'Projekty z danego zakresu mocy'!$K$6,'Zawarta umowa'!$H:$H,"&lt;="&amp;'Projekty z danego zakresu mocy'!$M$6)/1000</f>
        <v>8</v>
      </c>
      <c r="M14" s="101">
        <f>SUMIFS('Zawarta umowa'!$H:$H,'Zawarta umowa'!$N:$N,"&gt;="&amp;'Projekty z danego zakresu mocy'!M8,'Zawarta umowa'!$N:$N,"&lt;="&amp;'Projekty z danego zakresu mocy'!M9,'Zawarta umowa'!$H:$H,"&gt;="&amp;'Projekty z danego zakresu mocy'!$K$6,'Zawarta umowa'!$H:$H,"&lt;="&amp;'Projekty z danego zakresu mocy'!$M$6)/1000</f>
        <v>0</v>
      </c>
      <c r="N14" s="101">
        <f t="shared" si="0"/>
        <v>8</v>
      </c>
      <c r="O14" s="85" t="s">
        <v>41</v>
      </c>
      <c r="P14" s="1"/>
      <c r="Q14" s="1"/>
      <c r="R14" s="215"/>
      <c r="S14" s="215"/>
      <c r="T14" s="9"/>
      <c r="U14" s="138"/>
    </row>
    <row r="15" spans="1:30" s="19" customFormat="1" ht="47.25" x14ac:dyDescent="0.25">
      <c r="A15" s="138"/>
      <c r="B15" s="8"/>
      <c r="C15" s="1"/>
      <c r="D15" s="1"/>
      <c r="E15" s="1"/>
      <c r="F15" s="1"/>
      <c r="G15" s="1"/>
      <c r="H15" s="42" t="s">
        <v>55</v>
      </c>
      <c r="I15" s="150" t="s">
        <v>27</v>
      </c>
      <c r="J15" s="151">
        <f>COUNTIFS('Wydane warunki'!$M:$M,"&gt;="&amp;'Projekty z danego zakresu mocy'!J8,'Wydane warunki'!$M:$M,"&lt;="&amp;'Projekty z danego zakresu mocy'!J9,'Wydane warunki'!$H:$H,"&gt;="&amp;'Projekty z danego zakresu mocy'!$K$6,'Wydane warunki'!$H:$H,"&lt;="&amp;'Projekty z danego zakresu mocy'!$M$6)</f>
        <v>0</v>
      </c>
      <c r="K15" s="151">
        <f>COUNTIFS('Wydane warunki'!$M:$M,"&gt;="&amp;'Projekty z danego zakresu mocy'!K8,'Wydane warunki'!$M:$M,"&lt;="&amp;'Projekty z danego zakresu mocy'!K9,'Wydane warunki'!$H:$H,"&gt;="&amp;'Projekty z danego zakresu mocy'!$K$6,'Wydane warunki'!$H:$H,"&lt;="&amp;'Projekty z danego zakresu mocy'!$M$6)</f>
        <v>1</v>
      </c>
      <c r="L15" s="151">
        <f>COUNTIFS('Wydane warunki'!$M:$M,"&gt;="&amp;'Projekty z danego zakresu mocy'!L8,'Wydane warunki'!$M:$M,"&lt;="&amp;'Projekty z danego zakresu mocy'!L9,'Wydane warunki'!$H:$H,"&gt;="&amp;'Projekty z danego zakresu mocy'!$K$6,'Wydane warunki'!$H:$H,"&lt;="&amp;'Projekty z danego zakresu mocy'!$M$6)</f>
        <v>2</v>
      </c>
      <c r="M15" s="151">
        <f>COUNTIFS('Wydane warunki'!$M:$M,"&gt;="&amp;'Projekty z danego zakresu mocy'!M8,'Wydane warunki'!$M:$M,"&lt;="&amp;'Projekty z danego zakresu mocy'!M9,'Wydane warunki'!$H:$H,"&gt;="&amp;'Projekty z danego zakresu mocy'!$K$6,'Wydane warunki'!$H:$H,"&lt;="&amp;'Projekty z danego zakresu mocy'!$M$6)</f>
        <v>2</v>
      </c>
      <c r="N15" s="151">
        <f t="shared" si="0"/>
        <v>5</v>
      </c>
      <c r="O15" s="85"/>
      <c r="P15" s="1"/>
      <c r="Q15" s="1"/>
      <c r="R15" s="215"/>
      <c r="S15" s="215"/>
      <c r="T15" s="9"/>
      <c r="U15" s="138"/>
    </row>
    <row r="16" spans="1:30" s="19" customFormat="1" ht="16.5" thickBot="1" x14ac:dyDescent="0.3">
      <c r="A16" s="138"/>
      <c r="B16" s="8"/>
      <c r="C16" s="1"/>
      <c r="D16" s="1"/>
      <c r="E16" s="1"/>
      <c r="F16" s="1"/>
      <c r="G16" s="1"/>
      <c r="H16" s="20"/>
      <c r="I16" s="102" t="s">
        <v>34</v>
      </c>
      <c r="J16" s="101">
        <f>SUMIFS('Wydane warunki'!$H:$H,'Wydane warunki'!$M:$M,"&gt;="&amp;'Projekty z danego zakresu mocy'!J8,'Wydane warunki'!$M:$M,"&lt;="&amp;'Projekty z danego zakresu mocy'!J9,'Wydane warunki'!$H:$H,"&gt;="&amp;'Projekty z danego zakresu mocy'!$K$6,'Wydane warunki'!$H:$H,"&lt;="&amp;'Projekty z danego zakresu mocy'!$M$6)/1000</f>
        <v>0</v>
      </c>
      <c r="K16" s="101">
        <f>SUMIFS('Wydane warunki'!$H:$H,'Wydane warunki'!$M:$M,"&gt;="&amp;'Projekty z danego zakresu mocy'!K8,'Wydane warunki'!$M:$M,"&lt;="&amp;'Projekty z danego zakresu mocy'!K9,'Wydane warunki'!$H:$H,"&gt;="&amp;'Projekty z danego zakresu mocy'!$K$6,'Wydane warunki'!$H:$H,"&lt;="&amp;'Projekty z danego zakresu mocy'!$M$6)/1000</f>
        <v>5.2</v>
      </c>
      <c r="L16" s="101">
        <f>SUMIFS('Wydane warunki'!$H:$H,'Wydane warunki'!$M:$M,"&gt;="&amp;'Projekty z danego zakresu mocy'!L8,'Wydane warunki'!$M:$M,"&lt;="&amp;'Projekty z danego zakresu mocy'!L9,'Wydane warunki'!$H:$H,"&gt;="&amp;'Projekty z danego zakresu mocy'!$K$6,'Wydane warunki'!$H:$H,"&lt;="&amp;'Projekty z danego zakresu mocy'!$M$6)/1000</f>
        <v>54.9</v>
      </c>
      <c r="M16" s="101">
        <f>SUMIFS('Wydane warunki'!$H:$H,'Wydane warunki'!$M:$M,"&gt;="&amp;'Projekty z danego zakresu mocy'!M8,'Wydane warunki'!$M:$M,"&lt;="&amp;'Projekty z danego zakresu mocy'!M9,'Wydane warunki'!$H:$H,"&gt;="&amp;'Projekty z danego zakresu mocy'!$K$6,'Wydane warunki'!$H:$H,"&lt;="&amp;'Projekty z danego zakresu mocy'!$M$6)/1000</f>
        <v>96.47</v>
      </c>
      <c r="N16" s="101">
        <f t="shared" si="0"/>
        <v>156.57</v>
      </c>
      <c r="O16" s="85" t="s">
        <v>41</v>
      </c>
      <c r="P16" s="1"/>
      <c r="Q16" s="1"/>
      <c r="R16" s="215"/>
      <c r="S16" s="215"/>
      <c r="T16" s="9"/>
      <c r="U16" s="138"/>
    </row>
    <row r="17" spans="1:30" s="19" customFormat="1" x14ac:dyDescent="0.25">
      <c r="A17" s="138"/>
      <c r="B17" s="8"/>
      <c r="C17" s="1"/>
      <c r="D17" s="1"/>
      <c r="E17" s="68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215"/>
      <c r="S17" s="215"/>
      <c r="T17" s="9"/>
      <c r="U17" s="138"/>
      <c r="Z17" s="56"/>
    </row>
    <row r="18" spans="1:30" s="19" customFormat="1" x14ac:dyDescent="0.25">
      <c r="A18" s="138"/>
      <c r="B18" s="8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215"/>
      <c r="Q18" s="215"/>
      <c r="R18" s="215"/>
      <c r="S18" s="215"/>
      <c r="T18" s="9"/>
      <c r="U18" s="138"/>
      <c r="AD18" s="56"/>
    </row>
    <row r="19" spans="1:30" s="19" customFormat="1" x14ac:dyDescent="0.25">
      <c r="A19" s="138"/>
      <c r="B19" s="8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7"/>
      <c r="O19" s="17"/>
      <c r="P19" s="215"/>
      <c r="Q19" s="215"/>
      <c r="R19" s="215"/>
      <c r="S19" s="1"/>
      <c r="T19" s="9"/>
      <c r="U19" s="138"/>
      <c r="AD19" s="56"/>
    </row>
    <row r="20" spans="1:30" s="19" customFormat="1" x14ac:dyDescent="0.25">
      <c r="A20" s="138"/>
      <c r="B20" s="8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15"/>
      <c r="Q20" s="215"/>
      <c r="R20" s="215"/>
      <c r="S20" s="29"/>
      <c r="T20" s="9"/>
      <c r="U20" s="138"/>
      <c r="AD20" s="56"/>
    </row>
    <row r="21" spans="1:30" s="19" customFormat="1" x14ac:dyDescent="0.25">
      <c r="A21" s="138"/>
      <c r="B21" s="8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15"/>
      <c r="Q21" s="215"/>
      <c r="R21" s="215"/>
      <c r="S21" s="1"/>
      <c r="T21" s="9"/>
      <c r="U21" s="138"/>
      <c r="AD21" s="56"/>
    </row>
    <row r="22" spans="1:30" s="19" customFormat="1" x14ac:dyDescent="0.25">
      <c r="A22" s="138"/>
      <c r="B22" s="8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15"/>
      <c r="Q22" s="215"/>
      <c r="R22" s="215"/>
      <c r="S22" s="1"/>
      <c r="T22" s="9"/>
      <c r="U22" s="138"/>
      <c r="AD22" s="56"/>
    </row>
    <row r="23" spans="1:30" s="19" customFormat="1" x14ac:dyDescent="0.25">
      <c r="A23" s="138"/>
      <c r="B23" s="8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15"/>
      <c r="Q23" s="215"/>
      <c r="R23" s="215"/>
      <c r="S23" s="1"/>
      <c r="T23" s="9"/>
      <c r="U23" s="138"/>
      <c r="AD23" s="56"/>
    </row>
    <row r="24" spans="1:30" s="19" customFormat="1" x14ac:dyDescent="0.25">
      <c r="A24" s="138"/>
      <c r="B24" s="8"/>
      <c r="C24" s="1"/>
      <c r="D24" s="1"/>
      <c r="E24" s="1"/>
      <c r="F24" s="1"/>
      <c r="G24" s="3"/>
      <c r="H24" s="4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9"/>
      <c r="U24" s="138"/>
      <c r="AD24" s="56"/>
    </row>
    <row r="25" spans="1:30" s="19" customFormat="1" x14ac:dyDescent="0.25">
      <c r="A25" s="138"/>
      <c r="B25" s="8"/>
      <c r="C25" s="1"/>
      <c r="D25" s="1"/>
      <c r="E25" s="1"/>
      <c r="F25" s="1"/>
      <c r="G25" s="3"/>
      <c r="H25" s="123"/>
      <c r="I25" s="1"/>
      <c r="J25" s="3"/>
      <c r="K25" s="1"/>
      <c r="L25" s="1"/>
      <c r="M25" s="1"/>
      <c r="N25" s="1"/>
      <c r="O25" s="1"/>
      <c r="P25" s="122"/>
      <c r="Q25" s="1"/>
      <c r="R25" s="1"/>
      <c r="S25" s="1"/>
      <c r="T25" s="9"/>
      <c r="U25" s="138"/>
      <c r="AD25" s="56"/>
    </row>
    <row r="26" spans="1:30" s="19" customFormat="1" x14ac:dyDescent="0.25">
      <c r="A26" s="138"/>
      <c r="B26" s="8"/>
      <c r="C26" s="123"/>
      <c r="D26" s="123"/>
      <c r="E26" s="123"/>
      <c r="F26" s="123"/>
      <c r="G26" s="123"/>
      <c r="H26" s="1"/>
      <c r="I26" s="1"/>
      <c r="J26" s="3"/>
      <c r="K26" s="1"/>
      <c r="L26" s="1"/>
      <c r="M26" s="18"/>
      <c r="N26" s="125"/>
      <c r="O26" s="125"/>
      <c r="P26" s="125"/>
      <c r="Q26" s="18"/>
      <c r="R26" s="18"/>
      <c r="S26" s="18"/>
      <c r="T26" s="9"/>
      <c r="U26" s="138"/>
      <c r="AD26" s="56"/>
    </row>
    <row r="27" spans="1:30" s="19" customFormat="1" ht="41.25" customHeight="1" x14ac:dyDescent="0.25">
      <c r="A27" s="138"/>
      <c r="B27" s="8"/>
      <c r="C27" s="1"/>
      <c r="D27" s="1"/>
      <c r="E27" s="1"/>
      <c r="F27" s="1"/>
      <c r="G27" s="3"/>
      <c r="H27" s="4"/>
      <c r="I27" s="1"/>
      <c r="J27" s="126"/>
      <c r="K27" s="126"/>
      <c r="L27" s="126"/>
      <c r="M27" s="126"/>
      <c r="N27" s="126"/>
      <c r="O27" s="126"/>
      <c r="P27" s="126"/>
      <c r="Q27" s="24"/>
      <c r="R27" s="24"/>
      <c r="S27" s="24"/>
      <c r="T27" s="70"/>
      <c r="U27" s="138"/>
      <c r="AD27" s="56"/>
    </row>
    <row r="28" spans="1:30" s="19" customFormat="1" x14ac:dyDescent="0.25">
      <c r="A28" s="138"/>
      <c r="B28" s="8"/>
      <c r="C28" s="1"/>
      <c r="D28" s="1"/>
      <c r="E28" s="1"/>
      <c r="F28" s="1"/>
      <c r="G28" s="3"/>
      <c r="H28" s="4"/>
      <c r="I28" s="1"/>
      <c r="J28" s="3"/>
      <c r="K28" s="1"/>
      <c r="L28" s="1"/>
      <c r="M28" s="18"/>
      <c r="N28" s="18"/>
      <c r="O28" s="18"/>
      <c r="P28" s="18"/>
      <c r="Q28" s="25"/>
      <c r="R28" s="25"/>
      <c r="S28" s="26"/>
      <c r="T28" s="73"/>
      <c r="U28" s="138"/>
      <c r="AD28" s="56"/>
    </row>
    <row r="29" spans="1:30" s="19" customFormat="1" x14ac:dyDescent="0.25">
      <c r="A29" s="138"/>
      <c r="B29" s="8"/>
      <c r="C29" s="1"/>
      <c r="D29" s="1"/>
      <c r="E29" s="1"/>
      <c r="F29" s="1"/>
      <c r="G29" s="3"/>
      <c r="H29" s="1"/>
      <c r="I29" s="1"/>
      <c r="J29" s="3"/>
      <c r="K29" s="1"/>
      <c r="L29" s="1"/>
      <c r="M29" s="18"/>
      <c r="N29" s="18"/>
      <c r="O29" s="18"/>
      <c r="P29" s="18"/>
      <c r="Q29" s="25"/>
      <c r="R29" s="25"/>
      <c r="S29" s="26"/>
      <c r="T29" s="73"/>
      <c r="U29" s="138"/>
      <c r="AD29" s="56"/>
    </row>
    <row r="30" spans="1:30" s="19" customFormat="1" x14ac:dyDescent="0.25">
      <c r="A30" s="138"/>
      <c r="B30" s="8"/>
      <c r="C30" s="1"/>
      <c r="D30" s="1"/>
      <c r="E30" s="1"/>
      <c r="F30" s="1"/>
      <c r="G30" s="1"/>
      <c r="H30" s="1"/>
      <c r="I30" s="1"/>
      <c r="J30" s="3"/>
      <c r="K30" s="1"/>
      <c r="L30" s="1"/>
      <c r="M30" s="18"/>
      <c r="N30" s="18"/>
      <c r="O30" s="18"/>
      <c r="P30" s="18"/>
      <c r="Q30" s="25"/>
      <c r="R30" s="25"/>
      <c r="S30" s="26"/>
      <c r="T30" s="73"/>
      <c r="U30" s="138"/>
      <c r="AD30" s="56"/>
    </row>
    <row r="31" spans="1:30" s="19" customFormat="1" x14ac:dyDescent="0.25">
      <c r="A31" s="138"/>
      <c r="B31" s="8"/>
      <c r="C31" s="1"/>
      <c r="D31" s="1"/>
      <c r="E31" s="1"/>
      <c r="F31" s="1"/>
      <c r="G31" s="1"/>
      <c r="H31" s="1"/>
      <c r="I31" s="1"/>
      <c r="J31" s="1"/>
      <c r="K31" s="1"/>
      <c r="L31" s="1"/>
      <c r="M31" s="18"/>
      <c r="N31" s="18"/>
      <c r="O31" s="18"/>
      <c r="P31" s="18"/>
      <c r="Q31" s="25"/>
      <c r="R31" s="25"/>
      <c r="S31" s="26"/>
      <c r="T31" s="73"/>
      <c r="U31" s="138"/>
      <c r="AD31" s="56"/>
    </row>
    <row r="32" spans="1:30" s="19" customFormat="1" x14ac:dyDescent="0.25">
      <c r="A32" s="138"/>
      <c r="B32" s="8"/>
      <c r="C32" s="1"/>
      <c r="D32" s="1"/>
      <c r="E32" s="1"/>
      <c r="F32" s="1"/>
      <c r="G32" s="1"/>
      <c r="H32" s="1"/>
      <c r="I32" s="1"/>
      <c r="J32" s="1"/>
      <c r="K32" s="1"/>
      <c r="L32" s="1"/>
      <c r="M32" s="18"/>
      <c r="N32" s="18"/>
      <c r="O32" s="18"/>
      <c r="P32" s="18"/>
      <c r="Q32" s="25"/>
      <c r="R32" s="25"/>
      <c r="S32" s="26"/>
      <c r="T32" s="73"/>
      <c r="U32" s="138"/>
      <c r="AD32" s="56"/>
    </row>
    <row r="33" spans="1:30" s="19" customFormat="1" x14ac:dyDescent="0.25">
      <c r="A33" s="138"/>
      <c r="B33" s="8"/>
      <c r="C33" s="1"/>
      <c r="D33" s="1"/>
      <c r="E33" s="1"/>
      <c r="F33" s="1"/>
      <c r="G33" s="1"/>
      <c r="H33" s="1"/>
      <c r="I33" s="1"/>
      <c r="J33" s="1"/>
      <c r="K33" s="1"/>
      <c r="L33" s="1"/>
      <c r="M33" s="27"/>
      <c r="N33" s="27"/>
      <c r="O33" s="27"/>
      <c r="P33" s="27"/>
      <c r="Q33" s="28"/>
      <c r="R33" s="28"/>
      <c r="S33" s="28"/>
      <c r="T33" s="74"/>
      <c r="U33" s="138"/>
      <c r="AD33" s="56"/>
    </row>
    <row r="34" spans="1:30" s="19" customFormat="1" x14ac:dyDescent="0.25">
      <c r="A34" s="138"/>
      <c r="B34" s="8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6"/>
      <c r="R34" s="16"/>
      <c r="S34" s="16"/>
      <c r="T34" s="72"/>
      <c r="U34" s="138"/>
      <c r="AD34" s="56"/>
    </row>
    <row r="35" spans="1:30" s="19" customFormat="1" x14ac:dyDescent="0.25">
      <c r="A35" s="138"/>
      <c r="B35" s="8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9"/>
      <c r="U35" s="138"/>
      <c r="AD35" s="56"/>
    </row>
    <row r="36" spans="1:30" s="19" customFormat="1" x14ac:dyDescent="0.25">
      <c r="A36" s="138"/>
      <c r="B36" s="8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9"/>
      <c r="U36" s="138"/>
      <c r="AD36" s="56"/>
    </row>
    <row r="37" spans="1:30" s="19" customFormat="1" x14ac:dyDescent="0.25">
      <c r="A37" s="138"/>
      <c r="B37" s="8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29"/>
      <c r="T37" s="9"/>
      <c r="U37" s="138"/>
      <c r="AD37" s="56"/>
    </row>
    <row r="38" spans="1:30" s="19" customFormat="1" x14ac:dyDescent="0.25">
      <c r="A38" s="138"/>
      <c r="B38" s="8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9"/>
      <c r="U38" s="138"/>
      <c r="AD38" s="56"/>
    </row>
    <row r="39" spans="1:30" s="19" customFormat="1" x14ac:dyDescent="0.25">
      <c r="A39" s="138"/>
      <c r="B39" s="8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9"/>
      <c r="U39" s="138"/>
      <c r="AD39" s="56"/>
    </row>
    <row r="40" spans="1:30" s="19" customFormat="1" ht="18.75" x14ac:dyDescent="0.25">
      <c r="A40" s="138"/>
      <c r="B40" s="8"/>
      <c r="C40" s="1"/>
      <c r="D40" s="1"/>
      <c r="E40" s="1"/>
      <c r="F40" s="1"/>
      <c r="G40" s="1"/>
      <c r="H40" s="1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43"/>
      <c r="U40" s="156"/>
      <c r="V40" s="21"/>
      <c r="W40" s="21"/>
      <c r="X40" s="21"/>
      <c r="Y40" s="21"/>
      <c r="Z40" s="21"/>
      <c r="AA40" s="21"/>
      <c r="AB40" s="21"/>
      <c r="AC40" s="21"/>
      <c r="AD40" s="53"/>
    </row>
    <row r="41" spans="1:30" s="19" customFormat="1" x14ac:dyDescent="0.25">
      <c r="A41" s="138"/>
      <c r="B41" s="8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9"/>
      <c r="U41" s="138"/>
      <c r="AD41" s="56"/>
    </row>
    <row r="42" spans="1:30" s="19" customFormat="1" x14ac:dyDescent="0.25">
      <c r="A42" s="138"/>
      <c r="B42" s="8"/>
      <c r="C42" s="1"/>
      <c r="D42" s="1"/>
      <c r="E42" s="1"/>
      <c r="F42" s="1"/>
      <c r="G42" s="1"/>
      <c r="H42" s="1"/>
      <c r="I42" s="14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75"/>
      <c r="U42" s="158"/>
      <c r="V42" s="57"/>
      <c r="W42" s="58"/>
      <c r="AD42" s="56"/>
    </row>
    <row r="43" spans="1:30" s="19" customFormat="1" x14ac:dyDescent="0.25">
      <c r="A43" s="138"/>
      <c r="B43" s="8"/>
      <c r="C43" s="1"/>
      <c r="D43" s="1"/>
      <c r="E43" s="1"/>
      <c r="F43" s="1"/>
      <c r="G43" s="1"/>
      <c r="H43" s="1"/>
      <c r="I43" s="35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75"/>
      <c r="U43" s="158"/>
      <c r="V43" s="57"/>
      <c r="W43" s="58"/>
      <c r="AD43" s="56"/>
    </row>
    <row r="44" spans="1:30" s="19" customFormat="1" x14ac:dyDescent="0.25">
      <c r="A44" s="138"/>
      <c r="B44" s="8"/>
      <c r="C44" s="1"/>
      <c r="D44" s="1"/>
      <c r="E44" s="1"/>
      <c r="F44" s="1"/>
      <c r="G44" s="1"/>
      <c r="H44" s="1"/>
      <c r="I44" s="34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76"/>
      <c r="U44" s="159"/>
      <c r="V44" s="23"/>
      <c r="W44" s="23"/>
      <c r="X44" s="58"/>
      <c r="Y44" s="58"/>
      <c r="AD44" s="56"/>
    </row>
    <row r="45" spans="1:30" s="19" customFormat="1" x14ac:dyDescent="0.25">
      <c r="A45" s="138"/>
      <c r="B45" s="8"/>
      <c r="C45" s="1"/>
      <c r="D45" s="1"/>
      <c r="E45" s="1"/>
      <c r="F45" s="1"/>
      <c r="G45" s="1"/>
      <c r="H45" s="1"/>
      <c r="I45" s="18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71"/>
      <c r="U45" s="160"/>
      <c r="V45" s="59"/>
      <c r="W45" s="59"/>
      <c r="X45" s="60"/>
      <c r="Y45" s="60"/>
      <c r="AD45" s="56"/>
    </row>
    <row r="46" spans="1:30" s="19" customFormat="1" x14ac:dyDescent="0.25">
      <c r="A46" s="138"/>
      <c r="B46" s="8"/>
      <c r="C46" s="1"/>
      <c r="D46" s="1"/>
      <c r="E46" s="1"/>
      <c r="F46" s="1"/>
      <c r="G46" s="1"/>
      <c r="H46" s="1"/>
      <c r="I46" s="18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77"/>
      <c r="U46" s="161"/>
      <c r="V46" s="61"/>
      <c r="W46" s="61"/>
      <c r="X46" s="60"/>
      <c r="Y46" s="60"/>
      <c r="AD46" s="56"/>
    </row>
    <row r="47" spans="1:30" s="19" customFormat="1" x14ac:dyDescent="0.25">
      <c r="A47" s="138"/>
      <c r="B47" s="8"/>
      <c r="C47" s="1"/>
      <c r="D47" s="1"/>
      <c r="E47" s="1"/>
      <c r="F47" s="1"/>
      <c r="G47" s="1"/>
      <c r="H47" s="1"/>
      <c r="I47" s="18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71"/>
      <c r="U47" s="160"/>
      <c r="V47" s="59"/>
      <c r="W47" s="59"/>
      <c r="X47" s="60"/>
      <c r="Y47" s="60"/>
      <c r="AD47" s="56"/>
    </row>
    <row r="48" spans="1:30" s="19" customFormat="1" x14ac:dyDescent="0.25">
      <c r="A48" s="138"/>
      <c r="B48" s="8"/>
      <c r="C48" s="1"/>
      <c r="D48" s="1"/>
      <c r="E48" s="1"/>
      <c r="F48" s="1"/>
      <c r="G48" s="1"/>
      <c r="H48" s="1"/>
      <c r="I48" s="18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77"/>
      <c r="U48" s="161"/>
      <c r="V48" s="61"/>
      <c r="W48" s="61"/>
      <c r="X48" s="60"/>
      <c r="Y48" s="60"/>
      <c r="AD48" s="56"/>
    </row>
    <row r="49" spans="1:30" s="19" customFormat="1" x14ac:dyDescent="0.25">
      <c r="A49" s="138"/>
      <c r="B49" s="8"/>
      <c r="C49" s="1"/>
      <c r="D49" s="1"/>
      <c r="E49" s="1"/>
      <c r="F49" s="1"/>
      <c r="G49" s="1"/>
      <c r="H49" s="1"/>
      <c r="I49" s="18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71"/>
      <c r="U49" s="160"/>
      <c r="V49" s="59"/>
      <c r="W49" s="62"/>
      <c r="X49" s="60"/>
      <c r="Y49" s="60"/>
      <c r="AD49" s="56"/>
    </row>
    <row r="50" spans="1:30" s="19" customFormat="1" x14ac:dyDescent="0.25">
      <c r="A50" s="138"/>
      <c r="B50" s="8"/>
      <c r="C50" s="1"/>
      <c r="D50" s="1"/>
      <c r="E50" s="1"/>
      <c r="F50" s="1"/>
      <c r="G50" s="1"/>
      <c r="H50" s="1"/>
      <c r="I50" s="18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77"/>
      <c r="U50" s="161"/>
      <c r="V50" s="61"/>
      <c r="W50" s="61"/>
      <c r="X50" s="60"/>
      <c r="Y50" s="60"/>
      <c r="AD50" s="56"/>
    </row>
    <row r="51" spans="1:30" s="19" customFormat="1" x14ac:dyDescent="0.25">
      <c r="A51" s="138"/>
      <c r="B51" s="8"/>
      <c r="C51" s="1"/>
      <c r="D51" s="1"/>
      <c r="E51" s="1"/>
      <c r="F51" s="1"/>
      <c r="G51" s="1"/>
      <c r="H51" s="1"/>
      <c r="I51" s="18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71"/>
      <c r="U51" s="160"/>
      <c r="V51" s="59"/>
      <c r="W51" s="59"/>
      <c r="X51" s="60"/>
      <c r="Y51" s="60"/>
      <c r="AD51" s="56"/>
    </row>
    <row r="52" spans="1:30" s="19" customFormat="1" x14ac:dyDescent="0.25">
      <c r="A52" s="138"/>
      <c r="B52" s="8"/>
      <c r="C52" s="1"/>
      <c r="D52" s="1"/>
      <c r="E52" s="1"/>
      <c r="F52" s="1"/>
      <c r="G52" s="1"/>
      <c r="H52" s="1"/>
      <c r="I52" s="18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77"/>
      <c r="U52" s="161"/>
      <c r="V52" s="61"/>
      <c r="W52" s="61"/>
      <c r="X52" s="60"/>
      <c r="Y52" s="60"/>
      <c r="AD52" s="56"/>
    </row>
    <row r="53" spans="1:30" s="19" customFormat="1" x14ac:dyDescent="0.25">
      <c r="A53" s="138"/>
      <c r="B53" s="8"/>
      <c r="C53" s="1"/>
      <c r="D53" s="1"/>
      <c r="E53" s="1"/>
      <c r="F53" s="1"/>
      <c r="G53" s="1"/>
      <c r="H53" s="1"/>
      <c r="I53" s="18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71"/>
      <c r="U53" s="160"/>
      <c r="V53" s="59"/>
      <c r="W53" s="59"/>
      <c r="X53" s="60"/>
      <c r="Y53" s="60"/>
      <c r="AD53" s="56"/>
    </row>
    <row r="54" spans="1:30" s="19" customFormat="1" x14ac:dyDescent="0.25">
      <c r="A54" s="138"/>
      <c r="B54" s="8"/>
      <c r="C54" s="1"/>
      <c r="D54" s="1"/>
      <c r="E54" s="1"/>
      <c r="F54" s="1"/>
      <c r="G54" s="1"/>
      <c r="H54" s="1"/>
      <c r="I54" s="18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77"/>
      <c r="U54" s="161"/>
      <c r="V54" s="61"/>
      <c r="W54" s="61"/>
      <c r="X54" s="60"/>
      <c r="Y54" s="60"/>
      <c r="AD54" s="56"/>
    </row>
    <row r="55" spans="1:30" s="19" customFormat="1" x14ac:dyDescent="0.25">
      <c r="A55" s="138"/>
      <c r="B55" s="8"/>
      <c r="C55" s="1"/>
      <c r="D55" s="1"/>
      <c r="E55" s="1"/>
      <c r="F55" s="1"/>
      <c r="G55" s="1"/>
      <c r="H55" s="1"/>
      <c r="I55" s="18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71"/>
      <c r="U55" s="160"/>
      <c r="V55" s="59"/>
      <c r="W55" s="59"/>
      <c r="X55" s="58"/>
      <c r="Y55" s="58"/>
      <c r="AD55" s="56"/>
    </row>
    <row r="56" spans="1:30" s="19" customFormat="1" ht="15.75" thickBot="1" x14ac:dyDescent="0.3">
      <c r="A56" s="138"/>
      <c r="B56" s="8"/>
      <c r="C56" s="130"/>
      <c r="D56" s="130"/>
      <c r="E56" s="130"/>
      <c r="F56" s="130"/>
      <c r="G56" s="130"/>
      <c r="H56" s="130"/>
      <c r="I56" s="130"/>
      <c r="J56" s="130"/>
      <c r="K56" s="131"/>
      <c r="L56" s="131"/>
      <c r="M56" s="131"/>
      <c r="N56" s="131"/>
      <c r="O56" s="131"/>
      <c r="P56" s="131"/>
      <c r="Q56" s="131"/>
      <c r="R56" s="131"/>
      <c r="S56" s="131"/>
      <c r="T56" s="71"/>
      <c r="U56" s="160"/>
      <c r="V56" s="59"/>
      <c r="W56" s="59"/>
      <c r="X56" s="58"/>
      <c r="Y56" s="58"/>
      <c r="AD56" s="56"/>
    </row>
    <row r="57" spans="1:30" s="19" customFormat="1" x14ac:dyDescent="0.25">
      <c r="A57" s="138"/>
      <c r="B57" s="8"/>
      <c r="C57" s="1"/>
      <c r="D57" s="1"/>
      <c r="E57" s="1"/>
      <c r="F57" s="1"/>
      <c r="G57" s="1"/>
      <c r="H57" s="1"/>
      <c r="I57" s="1"/>
      <c r="J57" s="1"/>
      <c r="K57" s="33"/>
      <c r="L57" s="33"/>
      <c r="M57" s="33"/>
      <c r="N57" s="33"/>
      <c r="O57" s="33"/>
      <c r="P57" s="33"/>
      <c r="Q57" s="33"/>
      <c r="R57" s="33"/>
      <c r="S57" s="33"/>
      <c r="T57" s="71"/>
      <c r="U57" s="160"/>
      <c r="V57" s="59"/>
      <c r="W57" s="59"/>
      <c r="X57" s="58"/>
      <c r="Y57" s="58"/>
      <c r="AD57" s="56"/>
    </row>
    <row r="58" spans="1:30" s="19" customFormat="1" ht="20.25" thickBot="1" x14ac:dyDescent="0.35">
      <c r="A58" s="138"/>
      <c r="B58" s="8"/>
      <c r="C58" s="1"/>
      <c r="D58" s="1"/>
      <c r="E58" s="1"/>
      <c r="F58" s="1"/>
      <c r="G58" s="1"/>
      <c r="H58" s="253"/>
      <c r="I58" s="252"/>
      <c r="J58" s="252"/>
      <c r="K58" s="252" t="s">
        <v>95</v>
      </c>
      <c r="L58" s="252"/>
      <c r="M58" s="252"/>
      <c r="N58" s="33"/>
      <c r="O58" s="33"/>
      <c r="P58" s="33"/>
      <c r="Q58" s="33"/>
      <c r="R58" s="33"/>
      <c r="S58" s="33"/>
      <c r="T58" s="71"/>
      <c r="U58" s="160"/>
      <c r="V58" s="59"/>
      <c r="W58" s="59"/>
      <c r="X58" s="58"/>
      <c r="Y58" s="58"/>
      <c r="AD58" s="56"/>
    </row>
    <row r="59" spans="1:30" s="19" customFormat="1" ht="15.75" thickTop="1" x14ac:dyDescent="0.25">
      <c r="A59" s="138"/>
      <c r="B59" s="8"/>
      <c r="C59" s="1"/>
      <c r="D59" s="1"/>
      <c r="E59" s="1"/>
      <c r="F59" s="215"/>
      <c r="G59" s="215"/>
      <c r="H59" s="215"/>
      <c r="I59" s="215"/>
      <c r="J59" s="215"/>
      <c r="K59" s="215"/>
      <c r="L59" s="215"/>
      <c r="M59" s="218"/>
      <c r="N59" s="218"/>
      <c r="O59" s="218"/>
      <c r="P59" s="218"/>
      <c r="Q59" s="218"/>
      <c r="R59" s="33"/>
      <c r="S59" s="33"/>
      <c r="T59" s="71"/>
      <c r="U59" s="160"/>
      <c r="V59" s="59"/>
      <c r="W59" s="59"/>
      <c r="X59" s="58"/>
      <c r="Y59" s="58"/>
      <c r="AD59" s="56"/>
    </row>
    <row r="60" spans="1:30" s="60" customFormat="1" x14ac:dyDescent="0.25">
      <c r="A60" s="220"/>
      <c r="B60" s="210"/>
      <c r="C60" s="14"/>
      <c r="D60" s="14"/>
      <c r="E60" s="14"/>
      <c r="F60" s="31">
        <v>44562</v>
      </c>
      <c r="G60" s="31">
        <v>44593</v>
      </c>
      <c r="H60" s="31">
        <v>44621</v>
      </c>
      <c r="I60" s="31">
        <v>44652</v>
      </c>
      <c r="J60" s="31">
        <v>44682</v>
      </c>
      <c r="K60" s="31">
        <v>44713</v>
      </c>
      <c r="L60" s="31">
        <v>44743</v>
      </c>
      <c r="M60" s="31">
        <v>44774</v>
      </c>
      <c r="N60" s="31">
        <v>44805</v>
      </c>
      <c r="O60" s="31">
        <v>44835</v>
      </c>
      <c r="P60" s="31">
        <v>44866</v>
      </c>
      <c r="Q60" s="31">
        <v>44896</v>
      </c>
      <c r="R60" s="221"/>
      <c r="S60" s="221"/>
      <c r="T60" s="228"/>
      <c r="U60" s="229"/>
      <c r="V60" s="230"/>
      <c r="W60" s="230"/>
      <c r="AD60" s="227"/>
    </row>
    <row r="61" spans="1:30" s="60" customFormat="1" x14ac:dyDescent="0.25">
      <c r="A61" s="220"/>
      <c r="B61" s="210"/>
      <c r="C61" s="14"/>
      <c r="D61" s="14"/>
      <c r="E61" s="14"/>
      <c r="F61" s="148">
        <v>44592</v>
      </c>
      <c r="G61" s="148">
        <v>44620</v>
      </c>
      <c r="H61" s="148">
        <v>44651</v>
      </c>
      <c r="I61" s="148">
        <v>44681</v>
      </c>
      <c r="J61" s="148">
        <v>44712</v>
      </c>
      <c r="K61" s="148">
        <v>44742</v>
      </c>
      <c r="L61" s="148">
        <v>44773</v>
      </c>
      <c r="M61" s="148">
        <v>44804</v>
      </c>
      <c r="N61" s="148">
        <v>44834</v>
      </c>
      <c r="O61" s="148">
        <v>44865</v>
      </c>
      <c r="P61" s="148">
        <v>44895</v>
      </c>
      <c r="Q61" s="148">
        <v>44926</v>
      </c>
      <c r="R61" s="221"/>
      <c r="S61" s="221"/>
      <c r="T61" s="228"/>
      <c r="U61" s="229"/>
      <c r="V61" s="230"/>
      <c r="W61" s="230"/>
      <c r="AD61" s="227"/>
    </row>
    <row r="62" spans="1:30" s="19" customFormat="1" ht="21.75" thickBot="1" x14ac:dyDescent="0.3">
      <c r="A62" s="138"/>
      <c r="B62" s="8"/>
      <c r="C62" s="1"/>
      <c r="D62" s="1"/>
      <c r="E62" s="176">
        <v>2022</v>
      </c>
      <c r="F62" s="127" t="s">
        <v>78</v>
      </c>
      <c r="G62" s="127" t="s">
        <v>79</v>
      </c>
      <c r="H62" s="127" t="s">
        <v>80</v>
      </c>
      <c r="I62" s="127" t="s">
        <v>83</v>
      </c>
      <c r="J62" s="127" t="s">
        <v>84</v>
      </c>
      <c r="K62" s="127" t="s">
        <v>85</v>
      </c>
      <c r="L62" s="127" t="s">
        <v>86</v>
      </c>
      <c r="M62" s="127" t="s">
        <v>87</v>
      </c>
      <c r="N62" s="127" t="s">
        <v>88</v>
      </c>
      <c r="O62" s="127" t="s">
        <v>94</v>
      </c>
      <c r="P62" s="127" t="s">
        <v>96</v>
      </c>
      <c r="Q62" s="127" t="s">
        <v>97</v>
      </c>
      <c r="R62" s="33"/>
      <c r="S62" s="33"/>
      <c r="T62" s="71"/>
      <c r="U62" s="160"/>
      <c r="V62" s="59"/>
      <c r="W62" s="59"/>
      <c r="X62" s="58"/>
      <c r="Y62" s="58"/>
      <c r="AD62" s="56"/>
    </row>
    <row r="63" spans="1:30" s="19" customFormat="1" ht="63.75" thickTop="1" x14ac:dyDescent="0.25">
      <c r="A63" s="138"/>
      <c r="B63" s="8"/>
      <c r="C63" s="1"/>
      <c r="D63" s="1"/>
      <c r="E63" s="166" t="s">
        <v>69</v>
      </c>
      <c r="F63" s="254">
        <f>COUNTIFS('Wydane warunki'!$I:$I,"&gt;="&amp;'Projekty z danego zakresu mocy'!G60,'Wydane warunki'!$I:$I,"&lt;="&amp;'Projekty z danego zakresu mocy'!G61,'Wydane warunki'!$H:$H,"&gt;="&amp;'Projekty z danego zakresu mocy'!$K$6,'Wydane warunki'!$H:$H,"&lt;="&amp;'Projekty z danego zakresu mocy'!$M$6)</f>
        <v>0</v>
      </c>
      <c r="G63" s="254">
        <f>COUNTIFS('Wydane warunki'!$I:$I,"&gt;="&amp;'Projekty z danego zakresu mocy'!G60,'Wydane warunki'!$I:$I,"&lt;="&amp;'Projekty z danego zakresu mocy'!G61,'Wydane warunki'!$H:$H,"&gt;="&amp;'Projekty z danego zakresu mocy'!$K$6,'Wydane warunki'!$H:$H,"&lt;="&amp;'Projekty z danego zakresu mocy'!$M$6)</f>
        <v>0</v>
      </c>
      <c r="H63" s="254">
        <f>COUNTIFS('Wydane warunki'!$I:$I,"&gt;="&amp;'Projekty z danego zakresu mocy'!H60,'Wydane warunki'!$I:$I,"&lt;="&amp;'Projekty z danego zakresu mocy'!H61,'Wydane warunki'!$H:$H,"&gt;="&amp;'Projekty z danego zakresu mocy'!$K$6,'Wydane warunki'!$H:$H,"&lt;="&amp;'Projekty z danego zakresu mocy'!$M$6)</f>
        <v>0</v>
      </c>
      <c r="I63" s="254">
        <f>COUNTIFS('Wydane warunki'!$I:$I,"&gt;="&amp;'Projekty z danego zakresu mocy'!I60,'Wydane warunki'!$I:$I,"&lt;="&amp;'Projekty z danego zakresu mocy'!I61,'Wydane warunki'!$H:$H,"&gt;="&amp;'Projekty z danego zakresu mocy'!$K$6,'Wydane warunki'!$H:$H,"&lt;="&amp;'Projekty z danego zakresu mocy'!$M$6)</f>
        <v>0</v>
      </c>
      <c r="J63" s="254">
        <f>COUNTIFS('Wydane warunki'!$I:$I,"&gt;="&amp;'Projekty z danego zakresu mocy'!J60,'Wydane warunki'!$I:$I,"&lt;="&amp;'Projekty z danego zakresu mocy'!J61,'Wydane warunki'!$H:$H,"&gt;="&amp;'Projekty z danego zakresu mocy'!$K$6,'Wydane warunki'!$H:$H,"&lt;="&amp;'Projekty z danego zakresu mocy'!$M$6)</f>
        <v>0</v>
      </c>
      <c r="K63" s="254">
        <f>COUNTIFS('Wydane warunki'!$I:$I,"&gt;="&amp;'Projekty z danego zakresu mocy'!K60,'Wydane warunki'!$I:$I,"&lt;="&amp;'Projekty z danego zakresu mocy'!K61,'Wydane warunki'!$H:$H,"&gt;="&amp;'Projekty z danego zakresu mocy'!$K$6,'Wydane warunki'!$H:$H,"&lt;="&amp;'Projekty z danego zakresu mocy'!$M$6)</f>
        <v>0</v>
      </c>
      <c r="L63" s="254">
        <f>COUNTIFS('Wydane warunki'!$I:$I,"&gt;="&amp;'Projekty z danego zakresu mocy'!L60,'Wydane warunki'!$I:$I,"&lt;="&amp;'Projekty z danego zakresu mocy'!L61,'Wydane warunki'!$H:$H,"&gt;="&amp;'Projekty z danego zakresu mocy'!$K$6,'Wydane warunki'!$H:$H,"&lt;="&amp;'Projekty z danego zakresu mocy'!$M$6)</f>
        <v>0</v>
      </c>
      <c r="M63" s="254">
        <f>COUNTIFS('Wydane warunki'!$I:$I,"&gt;="&amp;'Projekty z danego zakresu mocy'!M60,'Wydane warunki'!$I:$I,"&lt;="&amp;'Projekty z danego zakresu mocy'!M61,'Wydane warunki'!$H:$H,"&gt;="&amp;'Projekty z danego zakresu mocy'!$K$6,'Wydane warunki'!$H:$H,"&lt;="&amp;'Projekty z danego zakresu mocy'!$M$6)</f>
        <v>0</v>
      </c>
      <c r="N63" s="254">
        <f>COUNTIFS('Wydane warunki'!$I:$I,"&gt;="&amp;'Projekty z danego zakresu mocy'!N60,'Wydane warunki'!$I:$I,"&lt;="&amp;'Projekty z danego zakresu mocy'!N61,'Wydane warunki'!$H:$H,"&gt;="&amp;'Projekty z danego zakresu mocy'!$K$6,'Wydane warunki'!$H:$H,"&lt;="&amp;'Projekty z danego zakresu mocy'!$M$6)</f>
        <v>0</v>
      </c>
      <c r="O63" s="254">
        <f>COUNTIFS('Wydane warunki'!$I:$I,"&gt;="&amp;'Projekty z danego zakresu mocy'!O60,'Wydane warunki'!$I:$I,"&lt;="&amp;'Projekty z danego zakresu mocy'!O61,'Wydane warunki'!$H:$H,"&gt;="&amp;'Projekty z danego zakresu mocy'!$K$6,'Wydane warunki'!$H:$H,"&lt;="&amp;'Projekty z danego zakresu mocy'!$M$6)</f>
        <v>0</v>
      </c>
      <c r="P63" s="254">
        <f>COUNTIFS('Wydane warunki'!$I:$I,"&gt;="&amp;'Projekty z danego zakresu mocy'!P60,'Wydane warunki'!$I:$I,"&lt;="&amp;'Projekty z danego zakresu mocy'!P61,'Wydane warunki'!$H:$H,"&gt;="&amp;'Projekty z danego zakresu mocy'!$K$6,'Wydane warunki'!$H:$H,"&lt;="&amp;'Projekty z danego zakresu mocy'!$M$6)</f>
        <v>0</v>
      </c>
      <c r="Q63" s="254">
        <f>COUNTIFS('Wydane warunki'!$I:$I,"&gt;="&amp;'Projekty z danego zakresu mocy'!Q60,'Wydane warunki'!$I:$I,"&lt;="&amp;'Projekty z danego zakresu mocy'!Q61,'Wydane warunki'!$H:$H,"&gt;="&amp;'Projekty z danego zakresu mocy'!$K$6,'Wydane warunki'!$H:$H,"&lt;="&amp;'Projekty z danego zakresu mocy'!$M$6)</f>
        <v>0</v>
      </c>
      <c r="R63" s="33"/>
      <c r="S63" s="33"/>
      <c r="T63" s="71"/>
      <c r="U63" s="160"/>
      <c r="V63" s="59"/>
      <c r="W63" s="59"/>
      <c r="X63" s="58"/>
      <c r="Y63" s="58"/>
      <c r="AD63" s="56"/>
    </row>
    <row r="64" spans="1:30" s="19" customFormat="1" ht="16.5" thickBot="1" x14ac:dyDescent="0.3">
      <c r="A64" s="138"/>
      <c r="B64" s="8"/>
      <c r="C64" s="1"/>
      <c r="D64" s="1"/>
      <c r="E64" s="20" t="s">
        <v>36</v>
      </c>
      <c r="F64" s="255">
        <f>SUMIFS('Wydane warunki'!$H:$H,'Wydane warunki'!$I:$I,"&gt;="&amp;'Projekty z danego zakresu mocy'!F60,'Wydane warunki'!$I:$I,"&lt;="&amp;'Projekty z danego zakresu mocy'!F61,'Wydane warunki'!$H:$H,"&gt;="&amp;'Projekty z danego zakresu mocy'!$K$6,'Wydane warunki'!$H:$H,"&lt;="&amp;'Projekty z danego zakresu mocy'!$M$6)/1000</f>
        <v>0</v>
      </c>
      <c r="G64" s="255">
        <f>SUMIFS('Wydane warunki'!$H:$H,'Wydane warunki'!$I:$I,"&gt;="&amp;'Projekty z danego zakresu mocy'!G60,'Wydane warunki'!$I:$I,"&lt;="&amp;'Projekty z danego zakresu mocy'!G61,'Wydane warunki'!$H:$H,"&gt;="&amp;'Projekty z danego zakresu mocy'!$K$6,'Wydane warunki'!$H:$H,"&lt;="&amp;'Projekty z danego zakresu mocy'!$M$6)/1000</f>
        <v>0</v>
      </c>
      <c r="H64" s="255">
        <f>SUMIFS('Wydane warunki'!$H:$H,'Wydane warunki'!$I:$I,"&gt;="&amp;'Projekty z danego zakresu mocy'!H60,'Wydane warunki'!$I:$I,"&lt;="&amp;'Projekty z danego zakresu mocy'!H61,'Wydane warunki'!$H:$H,"&gt;="&amp;'Projekty z danego zakresu mocy'!$K$6,'Wydane warunki'!$H:$H,"&lt;="&amp;'Projekty z danego zakresu mocy'!$M$6)/1000</f>
        <v>0</v>
      </c>
      <c r="I64" s="255">
        <f>SUMIFS('Wydane warunki'!$H:$H,'Wydane warunki'!$I:$I,"&gt;="&amp;'Projekty z danego zakresu mocy'!I60,'Wydane warunki'!$I:$I,"&lt;="&amp;'Projekty z danego zakresu mocy'!I61,'Wydane warunki'!$H:$H,"&gt;="&amp;'Projekty z danego zakresu mocy'!$K$6,'Wydane warunki'!$H:$H,"&lt;="&amp;'Projekty z danego zakresu mocy'!$M$6)/1000</f>
        <v>0</v>
      </c>
      <c r="J64" s="255">
        <f>SUMIFS('Wydane warunki'!$H:$H,'Wydane warunki'!$I:$I,"&gt;="&amp;'Projekty z danego zakresu mocy'!J60,'Wydane warunki'!$I:$I,"&lt;="&amp;'Projekty z danego zakresu mocy'!J61,'Wydane warunki'!$H:$H,"&gt;="&amp;'Projekty z danego zakresu mocy'!$K$6,'Wydane warunki'!$H:$H,"&lt;="&amp;'Projekty z danego zakresu mocy'!$M$6)/1000</f>
        <v>0</v>
      </c>
      <c r="K64" s="255">
        <f>SUMIFS('Wydane warunki'!$H:$H,'Wydane warunki'!$I:$I,"&gt;="&amp;'Projekty z danego zakresu mocy'!K60,'Wydane warunki'!$I:$I,"&lt;="&amp;'Projekty z danego zakresu mocy'!K61,'Wydane warunki'!$H:$H,"&gt;="&amp;'Projekty z danego zakresu mocy'!$K$6,'Wydane warunki'!$H:$H,"&lt;="&amp;'Projekty z danego zakresu mocy'!$M$6)/1000</f>
        <v>0</v>
      </c>
      <c r="L64" s="255">
        <f>SUMIFS('Wydane warunki'!$H:$H,'Wydane warunki'!$I:$I,"&gt;="&amp;'Projekty z danego zakresu mocy'!L60,'Wydane warunki'!$I:$I,"&lt;="&amp;'Projekty z danego zakresu mocy'!L61,'Wydane warunki'!$H:$H,"&gt;="&amp;'Projekty z danego zakresu mocy'!$K$6,'Wydane warunki'!$H:$H,"&lt;="&amp;'Projekty z danego zakresu mocy'!$M$6)/1000</f>
        <v>0</v>
      </c>
      <c r="M64" s="255">
        <f>SUMIFS('Wydane warunki'!$H:$H,'Wydane warunki'!$I:$I,"&gt;="&amp;'Projekty z danego zakresu mocy'!M60,'Wydane warunki'!$I:$I,"&lt;="&amp;'Projekty z danego zakresu mocy'!M61,'Wydane warunki'!$H:$H,"&gt;="&amp;'Projekty z danego zakresu mocy'!$K$6,'Wydane warunki'!$H:$H,"&lt;="&amp;'Projekty z danego zakresu mocy'!$M$6)/1000</f>
        <v>0</v>
      </c>
      <c r="N64" s="255">
        <f>SUMIFS('Wydane warunki'!$H:$H,'Wydane warunki'!$I:$I,"&gt;="&amp;'Projekty z danego zakresu mocy'!N60,'Wydane warunki'!$I:$I,"&lt;="&amp;'Projekty z danego zakresu mocy'!N61,'Wydane warunki'!$H:$H,"&gt;="&amp;'Projekty z danego zakresu mocy'!$K$6,'Wydane warunki'!$H:$H,"&lt;="&amp;'Projekty z danego zakresu mocy'!$M$6)/1000</f>
        <v>0</v>
      </c>
      <c r="O64" s="255">
        <f>SUMIFS('Wydane warunki'!$H:$H,'Wydane warunki'!$I:$I,"&gt;="&amp;'Projekty z danego zakresu mocy'!O60,'Wydane warunki'!$I:$I,"&lt;="&amp;'Projekty z danego zakresu mocy'!O61,'Wydane warunki'!$H:$H,"&gt;="&amp;'Projekty z danego zakresu mocy'!$K$6,'Wydane warunki'!$H:$H,"&lt;="&amp;'Projekty z danego zakresu mocy'!$M$6)/1000</f>
        <v>0</v>
      </c>
      <c r="P64" s="255">
        <f>SUMIFS('Wydane warunki'!$H:$H,'Wydane warunki'!$I:$I,"&gt;="&amp;'Projekty z danego zakresu mocy'!P60,'Wydane warunki'!$I:$I,"&lt;="&amp;'Projekty z danego zakresu mocy'!P61,'Wydane warunki'!$H:$H,"&gt;="&amp;'Projekty z danego zakresu mocy'!$K$6,'Wydane warunki'!$H:$H,"&lt;="&amp;'Projekty z danego zakresu mocy'!$M$6)/1000</f>
        <v>0</v>
      </c>
      <c r="Q64" s="255">
        <f>SUMIFS('Wydane warunki'!$H:$H,'Wydane warunki'!$I:$I,"&gt;="&amp;'Projekty z danego zakresu mocy'!Q60,'Wydane warunki'!$I:$I,"&lt;="&amp;'Projekty z danego zakresu mocy'!Q61,'Wydane warunki'!$H:$H,"&gt;="&amp;'Projekty z danego zakresu mocy'!$K$6,'Wydane warunki'!$H:$H,"&lt;="&amp;'Projekty z danego zakresu mocy'!$M$6)/1000</f>
        <v>0</v>
      </c>
      <c r="R64" s="33"/>
      <c r="S64" s="33"/>
      <c r="T64" s="71"/>
      <c r="U64" s="160"/>
      <c r="V64" s="59"/>
      <c r="W64" s="59"/>
      <c r="X64" s="58"/>
      <c r="Y64" s="58"/>
      <c r="AD64" s="56"/>
    </row>
    <row r="65" spans="1:30" s="60" customFormat="1" x14ac:dyDescent="0.25">
      <c r="A65" s="220"/>
      <c r="B65" s="210"/>
      <c r="C65" s="14"/>
      <c r="D65" s="14"/>
      <c r="E65" s="14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221"/>
      <c r="S65" s="221"/>
      <c r="T65" s="228"/>
      <c r="U65" s="229"/>
      <c r="V65" s="230"/>
      <c r="W65" s="230"/>
      <c r="AD65" s="227"/>
    </row>
    <row r="66" spans="1:30" s="60" customFormat="1" x14ac:dyDescent="0.25">
      <c r="A66" s="220"/>
      <c r="B66" s="210"/>
      <c r="C66" s="14"/>
      <c r="D66" s="14"/>
      <c r="E66" s="14"/>
      <c r="F66" s="31">
        <v>44927</v>
      </c>
      <c r="G66" s="31">
        <v>44958</v>
      </c>
      <c r="H66" s="31">
        <v>44986</v>
      </c>
      <c r="I66" s="31">
        <v>45017</v>
      </c>
      <c r="J66" s="31">
        <v>45047</v>
      </c>
      <c r="K66" s="31">
        <v>45078</v>
      </c>
      <c r="L66" s="31">
        <v>45108</v>
      </c>
      <c r="M66" s="31">
        <v>45139</v>
      </c>
      <c r="N66" s="31">
        <v>45170</v>
      </c>
      <c r="O66" s="31">
        <v>45200</v>
      </c>
      <c r="P66" s="31">
        <v>45231</v>
      </c>
      <c r="Q66" s="31">
        <v>45261</v>
      </c>
      <c r="R66" s="221"/>
      <c r="S66" s="221"/>
      <c r="T66" s="228"/>
      <c r="U66" s="229"/>
      <c r="V66" s="230"/>
      <c r="W66" s="230"/>
      <c r="AD66" s="227"/>
    </row>
    <row r="67" spans="1:30" s="60" customFormat="1" x14ac:dyDescent="0.25">
      <c r="A67" s="220"/>
      <c r="B67" s="210"/>
      <c r="C67" s="14"/>
      <c r="D67" s="14"/>
      <c r="E67" s="14"/>
      <c r="F67" s="148">
        <v>44957</v>
      </c>
      <c r="G67" s="148">
        <v>44985</v>
      </c>
      <c r="H67" s="148">
        <v>45016</v>
      </c>
      <c r="I67" s="148">
        <v>45046</v>
      </c>
      <c r="J67" s="148">
        <v>45077</v>
      </c>
      <c r="K67" s="148">
        <v>45107</v>
      </c>
      <c r="L67" s="148">
        <v>45138</v>
      </c>
      <c r="M67" s="148">
        <v>45169</v>
      </c>
      <c r="N67" s="148">
        <v>45199</v>
      </c>
      <c r="O67" s="148">
        <v>45230</v>
      </c>
      <c r="P67" s="148">
        <v>45260</v>
      </c>
      <c r="Q67" s="148">
        <v>45291</v>
      </c>
      <c r="R67" s="221"/>
      <c r="S67" s="221"/>
      <c r="T67" s="228"/>
      <c r="U67" s="229"/>
      <c r="V67" s="230"/>
      <c r="W67" s="230"/>
      <c r="AD67" s="227"/>
    </row>
    <row r="68" spans="1:30" s="19" customFormat="1" ht="21.75" thickBot="1" x14ac:dyDescent="0.3">
      <c r="A68" s="138"/>
      <c r="B68" s="8"/>
      <c r="C68" s="1"/>
      <c r="D68" s="1"/>
      <c r="E68" s="176">
        <v>2023</v>
      </c>
      <c r="F68" s="127" t="s">
        <v>98</v>
      </c>
      <c r="G68" s="127" t="s">
        <v>99</v>
      </c>
      <c r="H68" s="127" t="s">
        <v>100</v>
      </c>
      <c r="I68" s="127" t="s">
        <v>101</v>
      </c>
      <c r="J68" s="127" t="s">
        <v>102</v>
      </c>
      <c r="K68" s="127" t="s">
        <v>103</v>
      </c>
      <c r="L68" s="127" t="s">
        <v>104</v>
      </c>
      <c r="M68" s="127" t="s">
        <v>105</v>
      </c>
      <c r="N68" s="127" t="s">
        <v>107</v>
      </c>
      <c r="O68" s="127" t="s">
        <v>106</v>
      </c>
      <c r="P68" s="127" t="s">
        <v>116</v>
      </c>
      <c r="Q68" s="127" t="s">
        <v>117</v>
      </c>
      <c r="R68" s="33"/>
      <c r="S68" s="33"/>
      <c r="T68" s="71"/>
      <c r="U68" s="160"/>
      <c r="V68" s="59"/>
      <c r="W68" s="59"/>
      <c r="X68" s="58"/>
      <c r="Y68" s="58"/>
      <c r="AD68" s="56"/>
    </row>
    <row r="69" spans="1:30" s="19" customFormat="1" ht="63.75" thickTop="1" x14ac:dyDescent="0.25">
      <c r="A69" s="138"/>
      <c r="B69" s="8"/>
      <c r="C69" s="1"/>
      <c r="D69" s="1"/>
      <c r="E69" s="166" t="s">
        <v>69</v>
      </c>
      <c r="F69" s="254">
        <f>COUNTIFS('Wydane warunki'!$I:$I,"&gt;="&amp;'Projekty z danego zakresu mocy'!F66,'Wydane warunki'!$I:$I,"&lt;="&amp;'Projekty z danego zakresu mocy'!F67,'Wydane warunki'!$H:$H,"&gt;="&amp;'Projekty z danego zakresu mocy'!$K$6,'Wydane warunki'!$H:$H,"&lt;="&amp;'Projekty z danego zakresu mocy'!$M$6)</f>
        <v>0</v>
      </c>
      <c r="G69" s="254">
        <f>COUNTIFS('Wydane warunki'!$I:$I,"&gt;="&amp;'Projekty z danego zakresu mocy'!G66,'Wydane warunki'!$I:$I,"&lt;="&amp;'Projekty z danego zakresu mocy'!G67,'Wydane warunki'!$H:$H,"&gt;="&amp;'Projekty z danego zakresu mocy'!$K$6,'Wydane warunki'!$H:$H,"&lt;="&amp;'Projekty z danego zakresu mocy'!$M$6)</f>
        <v>0</v>
      </c>
      <c r="H69" s="254">
        <f>COUNTIFS('Wydane warunki'!$I:$I,"&gt;="&amp;'Projekty z danego zakresu mocy'!H66,'Wydane warunki'!$I:$I,"&lt;="&amp;'Projekty z danego zakresu mocy'!H67,'Wydane warunki'!$H:$H,"&gt;="&amp;'Projekty z danego zakresu mocy'!$K$6,'Wydane warunki'!$H:$H,"&lt;="&amp;'Projekty z danego zakresu mocy'!$M$6)</f>
        <v>0</v>
      </c>
      <c r="I69" s="254">
        <f>COUNTIFS('Wydane warunki'!$I:$I,"&gt;="&amp;'Projekty z danego zakresu mocy'!I66,'Wydane warunki'!$I:$I,"&lt;="&amp;'Projekty z danego zakresu mocy'!I67,'Wydane warunki'!$H:$H,"&gt;="&amp;'Projekty z danego zakresu mocy'!$K$6,'Wydane warunki'!$H:$H,"&lt;="&amp;'Projekty z danego zakresu mocy'!$M$6)</f>
        <v>0</v>
      </c>
      <c r="J69" s="254">
        <f>COUNTIFS('Wydane warunki'!$I:$I,"&gt;="&amp;'Projekty z danego zakresu mocy'!J66,'Wydane warunki'!$I:$I,"&lt;="&amp;'Projekty z danego zakresu mocy'!J67,'Wydane warunki'!$H:$H,"&gt;="&amp;'Projekty z danego zakresu mocy'!$K$6,'Wydane warunki'!$H:$H,"&lt;="&amp;'Projekty z danego zakresu mocy'!$M$6)</f>
        <v>0</v>
      </c>
      <c r="K69" s="254">
        <f>COUNTIFS('Wydane warunki'!$I:$I,"&gt;="&amp;'Projekty z danego zakresu mocy'!K66,'Wydane warunki'!$I:$I,"&lt;="&amp;'Projekty z danego zakresu mocy'!K67,'Wydane warunki'!$H:$H,"&gt;="&amp;'Projekty z danego zakresu mocy'!$K$6,'Wydane warunki'!$H:$H,"&lt;="&amp;'Projekty z danego zakresu mocy'!$M$6)</f>
        <v>1</v>
      </c>
      <c r="L69" s="254">
        <f>COUNTIFS('Wydane warunki'!$I:$I,"&gt;="&amp;'Projekty z danego zakresu mocy'!L66,'Wydane warunki'!$I:$I,"&lt;="&amp;'Projekty z danego zakresu mocy'!L67,'Wydane warunki'!$H:$H,"&gt;="&amp;'Projekty z danego zakresu mocy'!$K$6,'Wydane warunki'!$H:$H,"&lt;="&amp;'Projekty z danego zakresu mocy'!$M$6)</f>
        <v>0</v>
      </c>
      <c r="M69" s="254">
        <f>COUNTIFS('Wydane warunki'!$I:$I,"&gt;="&amp;'Projekty z danego zakresu mocy'!M66,'Wydane warunki'!$I:$I,"&lt;="&amp;'Projekty z danego zakresu mocy'!M67,'Wydane warunki'!$H:$H,"&gt;="&amp;'Projekty z danego zakresu mocy'!$K$6,'Wydane warunki'!$H:$H,"&lt;="&amp;'Projekty z danego zakresu mocy'!$M$6)</f>
        <v>0</v>
      </c>
      <c r="N69" s="254">
        <f>COUNTIFS('Wydane warunki'!$I:$I,"&gt;="&amp;'Projekty z danego zakresu mocy'!N66,'Wydane warunki'!$I:$I,"&lt;="&amp;'Projekty z danego zakresu mocy'!N67,'Wydane warunki'!$H:$H,"&gt;="&amp;'Projekty z danego zakresu mocy'!$K$6,'Wydane warunki'!$H:$H,"&lt;="&amp;'Projekty z danego zakresu mocy'!$M$6)</f>
        <v>0</v>
      </c>
      <c r="O69" s="254">
        <f>COUNTIFS('Wydane warunki'!$I:$I,"&gt;="&amp;'Projekty z danego zakresu mocy'!O66,'Wydane warunki'!$I:$I,"&lt;="&amp;'Projekty z danego zakresu mocy'!O67,'Wydane warunki'!$H:$H,"&gt;="&amp;'Projekty z danego zakresu mocy'!$K$6,'Wydane warunki'!$H:$H,"&lt;="&amp;'Projekty z danego zakresu mocy'!$M$6)</f>
        <v>0</v>
      </c>
      <c r="P69" s="254">
        <f>COUNTIFS('Wydane warunki'!$I:$I,"&gt;="&amp;'Projekty z danego zakresu mocy'!P66,'Wydane warunki'!$I:$I,"&lt;="&amp;'Projekty z danego zakresu mocy'!P67,'Wydane warunki'!$H:$H,"&gt;="&amp;'Projekty z danego zakresu mocy'!$K$6,'Wydane warunki'!$H:$H,"&lt;="&amp;'Projekty z danego zakresu mocy'!$M$6)</f>
        <v>0</v>
      </c>
      <c r="Q69" s="254">
        <f>COUNTIFS('Wydane warunki'!$I:$I,"&gt;="&amp;'Projekty z danego zakresu mocy'!Q66,'Wydane warunki'!$I:$I,"&lt;="&amp;'Projekty z danego zakresu mocy'!Q67,'Wydane warunki'!$H:$H,"&gt;="&amp;'Projekty z danego zakresu mocy'!$K$6,'Wydane warunki'!$H:$H,"&lt;="&amp;'Projekty z danego zakresu mocy'!$M$6)</f>
        <v>0</v>
      </c>
      <c r="R69" s="33"/>
      <c r="S69" s="33"/>
      <c r="T69" s="71"/>
      <c r="U69" s="160"/>
      <c r="V69" s="59"/>
      <c r="W69" s="59"/>
      <c r="X69" s="58"/>
      <c r="Y69" s="58"/>
      <c r="AD69" s="56"/>
    </row>
    <row r="70" spans="1:30" s="19" customFormat="1" ht="16.5" thickBot="1" x14ac:dyDescent="0.3">
      <c r="A70" s="138"/>
      <c r="B70" s="8"/>
      <c r="C70" s="1"/>
      <c r="D70" s="1"/>
      <c r="E70" s="20" t="s">
        <v>36</v>
      </c>
      <c r="F70" s="255">
        <f>SUMIFS('Wydane warunki'!$H:$H,'Wydane warunki'!$I:$I,"&gt;="&amp;'Projekty z danego zakresu mocy'!F66,'Wydane warunki'!$I:$I,"&lt;="&amp;'Projekty z danego zakresu mocy'!F67,'Wydane warunki'!$H:$H,"&gt;="&amp;'Projekty z danego zakresu mocy'!$K$6,'Wydane warunki'!$H:$H,"&lt;="&amp;'Projekty z danego zakresu mocy'!$M$6)/1000</f>
        <v>0</v>
      </c>
      <c r="G70" s="255">
        <f>SUMIFS('Wydane warunki'!$H:$H,'Wydane warunki'!$I:$I,"&gt;="&amp;'Projekty z danego zakresu mocy'!G66,'Wydane warunki'!$I:$I,"&lt;="&amp;'Projekty z danego zakresu mocy'!G67,'Wydane warunki'!$H:$H,"&gt;="&amp;'Projekty z danego zakresu mocy'!$K$6,'Wydane warunki'!$H:$H,"&lt;="&amp;'Projekty z danego zakresu mocy'!$M$6)/1000</f>
        <v>0</v>
      </c>
      <c r="H70" s="255">
        <f>SUMIFS('Wydane warunki'!$H:$H,'Wydane warunki'!$I:$I,"&gt;="&amp;'Projekty z danego zakresu mocy'!H66,'Wydane warunki'!$I:$I,"&lt;="&amp;'Projekty z danego zakresu mocy'!H67,'Wydane warunki'!$H:$H,"&gt;="&amp;'Projekty z danego zakresu mocy'!$K$6,'Wydane warunki'!$H:$H,"&lt;="&amp;'Projekty z danego zakresu mocy'!$M$6)/1000</f>
        <v>0</v>
      </c>
      <c r="I70" s="255">
        <f>SUMIFS('Wydane warunki'!$H:$H,'Wydane warunki'!$I:$I,"&gt;="&amp;'Projekty z danego zakresu mocy'!I66,'Wydane warunki'!$I:$I,"&lt;="&amp;'Projekty z danego zakresu mocy'!I67,'Wydane warunki'!$H:$H,"&gt;="&amp;'Projekty z danego zakresu mocy'!$K$6,'Wydane warunki'!$H:$H,"&lt;="&amp;'Projekty z danego zakresu mocy'!$M$6)/1000</f>
        <v>0</v>
      </c>
      <c r="J70" s="255">
        <f>SUMIFS('Wydane warunki'!$H:$H,'Wydane warunki'!$I:$I,"&gt;="&amp;'Projekty z danego zakresu mocy'!J66,'Wydane warunki'!$I:$I,"&lt;="&amp;'Projekty z danego zakresu mocy'!J67,'Wydane warunki'!$H:$H,"&gt;="&amp;'Projekty z danego zakresu mocy'!$K$6,'Wydane warunki'!$H:$H,"&lt;="&amp;'Projekty z danego zakresu mocy'!$M$6)/1000</f>
        <v>0</v>
      </c>
      <c r="K70" s="255">
        <f>SUMIFS('Wydane warunki'!$H:$H,'Wydane warunki'!$I:$I,"&gt;="&amp;'Projekty z danego zakresu mocy'!K66,'Wydane warunki'!$I:$I,"&lt;="&amp;'Projekty z danego zakresu mocy'!K67,'Wydane warunki'!$H:$H,"&gt;="&amp;'Projekty z danego zakresu mocy'!$K$6,'Wydane warunki'!$H:$H,"&lt;="&amp;'Projekty z danego zakresu mocy'!$M$6)/1000</f>
        <v>24</v>
      </c>
      <c r="L70" s="255">
        <f>SUMIFS('Wydane warunki'!$H:$H,'Wydane warunki'!$I:$I,"&gt;="&amp;'Projekty z danego zakresu mocy'!L66,'Wydane warunki'!$I:$I,"&lt;="&amp;'Projekty z danego zakresu mocy'!L67,'Wydane warunki'!$H:$H,"&gt;="&amp;'Projekty z danego zakresu mocy'!$K$6,'Wydane warunki'!$H:$H,"&lt;="&amp;'Projekty z danego zakresu mocy'!$M$6)/1000</f>
        <v>0</v>
      </c>
      <c r="M70" s="255">
        <f>SUMIFS('Wydane warunki'!$H:$H,'Wydane warunki'!$I:$I,"&gt;="&amp;'Projekty z danego zakresu mocy'!M66,'Wydane warunki'!$I:$I,"&lt;="&amp;'Projekty z danego zakresu mocy'!M67,'Wydane warunki'!$H:$H,"&gt;="&amp;'Projekty z danego zakresu mocy'!$K$6,'Wydane warunki'!$H:$H,"&lt;="&amp;'Projekty z danego zakresu mocy'!$M$6)/1000</f>
        <v>0</v>
      </c>
      <c r="N70" s="255">
        <f>SUMIFS('Wydane warunki'!$H:$H,'Wydane warunki'!$I:$I,"&gt;="&amp;'Projekty z danego zakresu mocy'!N66,'Wydane warunki'!$I:$I,"&lt;="&amp;'Projekty z danego zakresu mocy'!N67,'Wydane warunki'!$H:$H,"&gt;="&amp;'Projekty z danego zakresu mocy'!$K$6,'Wydane warunki'!$H:$H,"&lt;="&amp;'Projekty z danego zakresu mocy'!$M$6)/1000</f>
        <v>0</v>
      </c>
      <c r="O70" s="255">
        <f>SUMIFS('Wydane warunki'!$H:$H,'Wydane warunki'!$I:$I,"&gt;="&amp;'Projekty z danego zakresu mocy'!O66,'Wydane warunki'!$I:$I,"&lt;="&amp;'Projekty z danego zakresu mocy'!O67,'Wydane warunki'!$H:$H,"&gt;="&amp;'Projekty z danego zakresu mocy'!$K$6,'Wydane warunki'!$H:$H,"&lt;="&amp;'Projekty z danego zakresu mocy'!$M$6)/1000</f>
        <v>0</v>
      </c>
      <c r="P70" s="255">
        <f>SUMIFS('Wydane warunki'!$H:$H,'Wydane warunki'!$I:$I,"&gt;="&amp;'Projekty z danego zakresu mocy'!P66,'Wydane warunki'!$I:$I,"&lt;="&amp;'Projekty z danego zakresu mocy'!P67,'Wydane warunki'!$H:$H,"&gt;="&amp;'Projekty z danego zakresu mocy'!$K$6,'Wydane warunki'!$H:$H,"&lt;="&amp;'Projekty z danego zakresu mocy'!$M$6)/1000</f>
        <v>0</v>
      </c>
      <c r="Q70" s="255">
        <f>SUMIFS('Wydane warunki'!$H:$H,'Wydane warunki'!$I:$I,"&gt;="&amp;'Projekty z danego zakresu mocy'!Q66,'Wydane warunki'!$I:$I,"&lt;="&amp;'Projekty z danego zakresu mocy'!Q67,'Wydane warunki'!$H:$H,"&gt;="&amp;'Projekty z danego zakresu mocy'!$K$6,'Wydane warunki'!$H:$H,"&lt;="&amp;'Projekty z danego zakresu mocy'!$M$6)/1000</f>
        <v>0</v>
      </c>
      <c r="R70" s="33"/>
      <c r="S70" s="33"/>
      <c r="T70" s="71"/>
      <c r="U70" s="160"/>
      <c r="V70" s="59"/>
      <c r="W70" s="59"/>
      <c r="X70" s="58"/>
      <c r="Y70" s="58"/>
      <c r="AD70" s="56"/>
    </row>
    <row r="71" spans="1:30" s="19" customFormat="1" x14ac:dyDescent="0.25">
      <c r="A71" s="138"/>
      <c r="B71" s="8"/>
      <c r="C71" s="1"/>
      <c r="D71" s="1"/>
      <c r="E71" s="1"/>
      <c r="F71" s="217"/>
      <c r="G71" s="217"/>
      <c r="H71" s="217"/>
      <c r="I71" s="219"/>
      <c r="J71" s="33"/>
      <c r="K71" s="33"/>
      <c r="L71" s="33"/>
      <c r="M71" s="33"/>
      <c r="N71" s="33"/>
      <c r="O71" s="33"/>
      <c r="P71" s="33"/>
      <c r="Q71" s="219"/>
      <c r="R71" s="33"/>
      <c r="S71" s="33"/>
      <c r="T71" s="71"/>
      <c r="U71" s="160"/>
      <c r="V71" s="59"/>
      <c r="W71" s="59"/>
      <c r="X71" s="58"/>
      <c r="Y71" s="58"/>
      <c r="AD71" s="56"/>
    </row>
    <row r="72" spans="1:30" s="60" customFormat="1" x14ac:dyDescent="0.25">
      <c r="A72" s="220"/>
      <c r="B72" s="210"/>
      <c r="C72" s="14"/>
      <c r="D72" s="14"/>
      <c r="E72" s="14"/>
      <c r="F72" s="31">
        <v>45292</v>
      </c>
      <c r="G72" s="31">
        <v>45323</v>
      </c>
      <c r="H72" s="31">
        <v>45352</v>
      </c>
      <c r="I72" s="31">
        <v>45383</v>
      </c>
      <c r="J72" s="33"/>
      <c r="K72" s="33"/>
      <c r="L72" s="33"/>
      <c r="M72" s="33"/>
      <c r="N72" s="33"/>
      <c r="O72" s="33"/>
      <c r="P72" s="33"/>
      <c r="Q72" s="31"/>
      <c r="R72" s="221"/>
      <c r="S72" s="221"/>
      <c r="T72" s="228"/>
      <c r="U72" s="229"/>
      <c r="V72" s="230"/>
      <c r="W72" s="230"/>
      <c r="AD72" s="227"/>
    </row>
    <row r="73" spans="1:30" s="60" customFormat="1" x14ac:dyDescent="0.25">
      <c r="A73" s="220"/>
      <c r="B73" s="210"/>
      <c r="C73" s="14"/>
      <c r="D73" s="14"/>
      <c r="E73" s="14"/>
      <c r="F73" s="148">
        <v>45322</v>
      </c>
      <c r="G73" s="148">
        <v>45350</v>
      </c>
      <c r="H73" s="148">
        <v>45378</v>
      </c>
      <c r="I73" s="148">
        <v>45406</v>
      </c>
      <c r="J73" s="33"/>
      <c r="K73" s="33"/>
      <c r="L73" s="33"/>
      <c r="M73" s="33"/>
      <c r="N73" s="33"/>
      <c r="O73" s="33"/>
      <c r="P73" s="33"/>
      <c r="Q73" s="148"/>
      <c r="R73" s="221"/>
      <c r="S73" s="221"/>
      <c r="T73" s="228"/>
      <c r="U73" s="229"/>
      <c r="V73" s="230"/>
      <c r="W73" s="230"/>
      <c r="AD73" s="227"/>
    </row>
    <row r="74" spans="1:30" s="19" customFormat="1" ht="21.75" thickBot="1" x14ac:dyDescent="0.3">
      <c r="A74" s="138"/>
      <c r="B74" s="8"/>
      <c r="C74" s="1"/>
      <c r="D74" s="1"/>
      <c r="E74" s="176">
        <v>2024</v>
      </c>
      <c r="F74" s="127" t="s">
        <v>113</v>
      </c>
      <c r="G74" s="127" t="s">
        <v>114</v>
      </c>
      <c r="H74" s="127" t="s">
        <v>115</v>
      </c>
      <c r="I74" s="127" t="s">
        <v>119</v>
      </c>
      <c r="J74" s="33"/>
      <c r="K74" s="33"/>
      <c r="L74" s="33"/>
      <c r="M74" s="33"/>
      <c r="N74" s="33"/>
      <c r="O74" s="33"/>
      <c r="P74" s="33"/>
      <c r="Q74" s="219"/>
      <c r="R74" s="33"/>
      <c r="S74" s="33"/>
      <c r="T74" s="71"/>
      <c r="U74" s="160"/>
      <c r="V74" s="59"/>
      <c r="W74" s="59"/>
      <c r="X74" s="58"/>
      <c r="Y74" s="58"/>
      <c r="AD74" s="56"/>
    </row>
    <row r="75" spans="1:30" s="19" customFormat="1" ht="63.75" thickTop="1" x14ac:dyDescent="0.25">
      <c r="A75" s="138"/>
      <c r="B75" s="8"/>
      <c r="C75" s="1"/>
      <c r="D75" s="1"/>
      <c r="E75" s="166" t="s">
        <v>69</v>
      </c>
      <c r="F75" s="254">
        <f>COUNTIFS('Wydane warunki'!$I:$I,"&gt;="&amp;'Projekty z danego zakresu mocy'!F72,'Wydane warunki'!$I:$I,"&lt;="&amp;'Projekty z danego zakresu mocy'!F73,'Wydane warunki'!$H:$H,"&gt;="&amp;'Projekty z danego zakresu mocy'!$K$6,'Wydane warunki'!$H:$H,"&lt;="&amp;'Projekty z danego zakresu mocy'!$M$6)</f>
        <v>0</v>
      </c>
      <c r="G75" s="254">
        <f>COUNTIFS('Wydane warunki'!$I:$I,"&gt;="&amp;'Projekty z danego zakresu mocy'!G72,'Wydane warunki'!$I:$I,"&lt;="&amp;'Projekty z danego zakresu mocy'!G73,'Wydane warunki'!$H:$H,"&gt;="&amp;'Projekty z danego zakresu mocy'!$K$6,'Wydane warunki'!$H:$H,"&lt;="&amp;'Projekty z danego zakresu mocy'!$M$6)</f>
        <v>1</v>
      </c>
      <c r="H75" s="254">
        <f>COUNTIFS('Wydane warunki'!$I:$I,"&gt;="&amp;'Projekty z danego zakresu mocy'!H72,'Wydane warunki'!$I:$I,"&lt;="&amp;'Projekty z danego zakresu mocy'!H73,'Wydane warunki'!$H:$H,"&gt;="&amp;'Projekty z danego zakresu mocy'!$K$6,'Wydane warunki'!$H:$H,"&lt;="&amp;'Projekty z danego zakresu mocy'!$M$6)</f>
        <v>0</v>
      </c>
      <c r="I75" s="254">
        <f>COUNTIFS('Wydane warunki'!$I:$I,"&gt;="&amp;'Projekty z danego zakresu mocy'!I72,'Wydane warunki'!$I:$I,"&lt;="&amp;'Projekty z danego zakresu mocy'!I73,'Wydane warunki'!$H:$H,"&gt;="&amp;'Projekty z danego zakresu mocy'!$K$6,'Wydane warunki'!$H:$H,"&lt;="&amp;'Projekty z danego zakresu mocy'!$M$6)</f>
        <v>0</v>
      </c>
      <c r="J75" s="33"/>
      <c r="K75" s="33"/>
      <c r="L75" s="33"/>
      <c r="M75" s="33"/>
      <c r="N75" s="33"/>
      <c r="O75" s="33"/>
      <c r="P75" s="33"/>
      <c r="Q75" s="219"/>
      <c r="R75" s="33"/>
      <c r="S75" s="33"/>
      <c r="T75" s="71"/>
      <c r="U75" s="160"/>
      <c r="V75" s="59"/>
      <c r="W75" s="59"/>
      <c r="X75" s="58"/>
      <c r="Y75" s="58"/>
      <c r="AD75" s="56"/>
    </row>
    <row r="76" spans="1:30" s="19" customFormat="1" ht="16.5" thickBot="1" x14ac:dyDescent="0.3">
      <c r="A76" s="138"/>
      <c r="B76" s="8"/>
      <c r="C76" s="1"/>
      <c r="D76" s="1"/>
      <c r="E76" s="20" t="s">
        <v>36</v>
      </c>
      <c r="F76" s="255">
        <f>SUMIFS('Wydane warunki'!$H:$H,'Wydane warunki'!$I:$I,"&gt;="&amp;'Projekty z danego zakresu mocy'!F72,'Wydane warunki'!$I:$I,"&lt;="&amp;'Projekty z danego zakresu mocy'!F73,'Wydane warunki'!$H:$H,"&gt;="&amp;'Projekty z danego zakresu mocy'!$K$6,'Wydane warunki'!$H:$H,"&lt;="&amp;'Projekty z danego zakresu mocy'!$M$6)/1000</f>
        <v>0</v>
      </c>
      <c r="G76" s="255">
        <f>SUMIFS('Wydane warunki'!$H:$H,'Wydane warunki'!$I:$I,"&gt;="&amp;'Projekty z danego zakresu mocy'!G72,'Wydane warunki'!$I:$I,"&lt;="&amp;'Projekty z danego zakresu mocy'!G73,'Wydane warunki'!$H:$H,"&gt;="&amp;'Projekty z danego zakresu mocy'!$K$6,'Wydane warunki'!$H:$H,"&lt;="&amp;'Projekty z danego zakresu mocy'!$M$6)/1000</f>
        <v>3.32</v>
      </c>
      <c r="H76" s="255">
        <f>SUMIFS('Wydane warunki'!$H:$H,'Wydane warunki'!$I:$I,"&gt;="&amp;'Projekty z danego zakresu mocy'!H72,'Wydane warunki'!$I:$I,"&lt;="&amp;'Projekty z danego zakresu mocy'!H73,'Wydane warunki'!$H:$H,"&gt;="&amp;'Projekty z danego zakresu mocy'!$K$6,'Wydane warunki'!$H:$H,"&lt;="&amp;'Projekty z danego zakresu mocy'!$M$6)/1000</f>
        <v>0</v>
      </c>
      <c r="I76" s="255">
        <f>SUMIFS('Wydane warunki'!$H:$H,'Wydane warunki'!$I:$I,"&gt;="&amp;'Projekty z danego zakresu mocy'!I72,'Wydane warunki'!$I:$I,"&lt;="&amp;'Projekty z danego zakresu mocy'!I73,'Wydane warunki'!$H:$H,"&gt;="&amp;'Projekty z danego zakresu mocy'!$K$6,'Wydane warunki'!$H:$H,"&lt;="&amp;'Projekty z danego zakresu mocy'!$M$6)/1000</f>
        <v>0</v>
      </c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71"/>
      <c r="U76" s="160"/>
      <c r="V76" s="59"/>
      <c r="W76" s="59"/>
      <c r="X76" s="58"/>
      <c r="Y76" s="58"/>
      <c r="AD76" s="56"/>
    </row>
    <row r="77" spans="1:30" s="19" customFormat="1" x14ac:dyDescent="0.25">
      <c r="A77" s="138"/>
      <c r="B77" s="8"/>
      <c r="C77" s="1"/>
      <c r="D77" s="1"/>
      <c r="E77" s="1"/>
      <c r="F77" s="1"/>
      <c r="G77" s="1"/>
      <c r="H77" s="1"/>
      <c r="I77" s="1"/>
      <c r="J77" s="1"/>
      <c r="K77" s="1"/>
      <c r="L77" s="1"/>
      <c r="M77" s="33"/>
      <c r="N77" s="33"/>
      <c r="O77" s="33"/>
      <c r="P77" s="33"/>
      <c r="Q77" s="33"/>
      <c r="R77" s="33"/>
      <c r="S77" s="33"/>
      <c r="T77" s="71"/>
      <c r="U77" s="160"/>
      <c r="V77" s="59"/>
      <c r="W77" s="59"/>
      <c r="X77" s="58"/>
      <c r="Y77" s="58"/>
      <c r="AD77" s="56"/>
    </row>
    <row r="78" spans="1:30" s="19" customFormat="1" x14ac:dyDescent="0.25">
      <c r="A78" s="138"/>
      <c r="B78" s="8"/>
      <c r="C78" s="1"/>
      <c r="D78" s="1"/>
      <c r="E78" s="1"/>
      <c r="F78" s="1"/>
      <c r="G78" s="1"/>
      <c r="H78" s="1"/>
      <c r="I78" s="1"/>
      <c r="J78" s="1"/>
      <c r="K78" s="33"/>
      <c r="L78" s="33"/>
      <c r="M78" s="33"/>
      <c r="N78" s="33"/>
      <c r="O78" s="33"/>
      <c r="P78" s="33"/>
      <c r="Q78" s="33"/>
      <c r="R78" s="33"/>
      <c r="S78" s="33"/>
      <c r="T78" s="71"/>
      <c r="U78" s="160"/>
      <c r="V78" s="59"/>
      <c r="W78" s="59"/>
      <c r="X78" s="58"/>
      <c r="Y78" s="58"/>
      <c r="AD78" s="56"/>
    </row>
    <row r="79" spans="1:30" s="19" customFormat="1" x14ac:dyDescent="0.25">
      <c r="A79" s="138"/>
      <c r="B79" s="8"/>
      <c r="C79" s="1"/>
      <c r="D79" s="1"/>
      <c r="E79" s="1"/>
      <c r="F79" s="1"/>
      <c r="G79" s="1"/>
      <c r="H79" s="1"/>
      <c r="I79" s="1"/>
      <c r="J79" s="1"/>
      <c r="K79" s="33"/>
      <c r="L79" s="33"/>
      <c r="M79" s="33"/>
      <c r="N79" s="33"/>
      <c r="O79" s="33"/>
      <c r="P79" s="33"/>
      <c r="Q79" s="33"/>
      <c r="R79" s="33"/>
      <c r="S79" s="33"/>
      <c r="T79" s="71"/>
      <c r="U79" s="160"/>
      <c r="V79" s="59"/>
      <c r="W79" s="59"/>
      <c r="X79" s="58"/>
      <c r="Y79" s="58"/>
      <c r="AD79" s="56"/>
    </row>
    <row r="80" spans="1:30" s="19" customFormat="1" x14ac:dyDescent="0.25">
      <c r="A80" s="138"/>
      <c r="B80" s="8"/>
      <c r="C80" s="1"/>
      <c r="D80" s="1"/>
      <c r="E80" s="1"/>
      <c r="F80" s="1"/>
      <c r="G80" s="1"/>
      <c r="H80" s="1"/>
      <c r="I80" s="1"/>
      <c r="J80" s="1"/>
      <c r="K80" s="33"/>
      <c r="L80" s="33"/>
      <c r="M80" s="33"/>
      <c r="N80" s="33"/>
      <c r="O80" s="33"/>
      <c r="P80" s="33"/>
      <c r="Q80" s="33"/>
      <c r="R80" s="33"/>
      <c r="S80" s="33"/>
      <c r="T80" s="71"/>
      <c r="U80" s="160"/>
      <c r="V80" s="59"/>
      <c r="W80" s="59"/>
      <c r="X80" s="58"/>
      <c r="Y80" s="58"/>
      <c r="AD80" s="56"/>
    </row>
    <row r="81" spans="1:30" s="19" customFormat="1" x14ac:dyDescent="0.25">
      <c r="A81" s="138"/>
      <c r="B81" s="8"/>
      <c r="C81" s="1"/>
      <c r="D81" s="1"/>
      <c r="E81" s="1"/>
      <c r="F81" s="1"/>
      <c r="G81" s="1"/>
      <c r="H81" s="1"/>
      <c r="I81" s="1"/>
      <c r="J81" s="1"/>
      <c r="K81" s="33"/>
      <c r="L81" s="33"/>
      <c r="M81" s="33"/>
      <c r="N81" s="33"/>
      <c r="O81" s="33"/>
      <c r="P81" s="33"/>
      <c r="Q81" s="33"/>
      <c r="R81" s="33"/>
      <c r="S81" s="33"/>
      <c r="T81" s="71"/>
      <c r="U81" s="160"/>
      <c r="V81" s="59"/>
      <c r="W81" s="59"/>
      <c r="X81" s="58"/>
      <c r="Y81" s="58"/>
      <c r="AD81" s="56"/>
    </row>
    <row r="82" spans="1:30" s="19" customFormat="1" x14ac:dyDescent="0.25">
      <c r="A82" s="138"/>
      <c r="B82" s="8"/>
      <c r="C82" s="1"/>
      <c r="D82" s="1"/>
      <c r="E82" s="1"/>
      <c r="F82" s="1"/>
      <c r="G82" s="1"/>
      <c r="H82" s="1"/>
      <c r="I82" s="1"/>
      <c r="J82" s="1"/>
      <c r="K82" s="33"/>
      <c r="L82" s="33"/>
      <c r="M82" s="33"/>
      <c r="N82" s="33"/>
      <c r="O82" s="33"/>
      <c r="P82" s="33"/>
      <c r="Q82" s="33"/>
      <c r="R82" s="33"/>
      <c r="S82" s="33"/>
      <c r="T82" s="71"/>
      <c r="U82" s="160"/>
      <c r="V82" s="59"/>
      <c r="W82" s="59"/>
      <c r="X82" s="58"/>
      <c r="Y82" s="58"/>
      <c r="AD82" s="56"/>
    </row>
    <row r="83" spans="1:30" s="19" customFormat="1" x14ac:dyDescent="0.25">
      <c r="A83" s="138"/>
      <c r="B83" s="8"/>
      <c r="C83" s="1"/>
      <c r="D83" s="1"/>
      <c r="E83" s="1"/>
      <c r="F83" s="1"/>
      <c r="G83" s="1"/>
      <c r="H83" s="1"/>
      <c r="I83" s="1"/>
      <c r="J83" s="1"/>
      <c r="K83" s="33"/>
      <c r="L83" s="33"/>
      <c r="M83" s="33"/>
      <c r="N83" s="33"/>
      <c r="O83" s="33"/>
      <c r="P83" s="33"/>
      <c r="Q83" s="33"/>
      <c r="R83" s="33"/>
      <c r="S83" s="33"/>
      <c r="T83" s="71"/>
      <c r="U83" s="160"/>
      <c r="V83" s="59"/>
      <c r="W83" s="59"/>
      <c r="X83" s="58"/>
      <c r="Y83" s="58"/>
      <c r="AD83" s="56"/>
    </row>
    <row r="84" spans="1:30" s="19" customFormat="1" x14ac:dyDescent="0.25">
      <c r="A84" s="138"/>
      <c r="B84" s="8"/>
      <c r="C84" s="1"/>
      <c r="D84" s="1"/>
      <c r="E84" s="1"/>
      <c r="F84" s="1"/>
      <c r="G84" s="1"/>
      <c r="H84" s="1"/>
      <c r="I84" s="1"/>
      <c r="J84" s="1"/>
      <c r="K84" s="33"/>
      <c r="L84" s="33"/>
      <c r="M84" s="33"/>
      <c r="N84" s="33"/>
      <c r="O84" s="33"/>
      <c r="P84" s="33"/>
      <c r="Q84" s="33"/>
      <c r="R84" s="33"/>
      <c r="S84" s="33"/>
      <c r="T84" s="71"/>
      <c r="U84" s="160"/>
      <c r="V84" s="59"/>
      <c r="W84" s="59"/>
      <c r="X84" s="58"/>
      <c r="Y84" s="58"/>
      <c r="AD84" s="56"/>
    </row>
    <row r="85" spans="1:30" s="19" customFormat="1" x14ac:dyDescent="0.25">
      <c r="A85" s="138"/>
      <c r="B85" s="8"/>
      <c r="C85" s="1"/>
      <c r="D85" s="1"/>
      <c r="E85" s="1"/>
      <c r="F85" s="1"/>
      <c r="G85" s="1"/>
      <c r="H85" s="1"/>
      <c r="I85" s="1"/>
      <c r="J85" s="1"/>
      <c r="K85" s="33"/>
      <c r="L85" s="33"/>
      <c r="M85" s="33"/>
      <c r="N85" s="33"/>
      <c r="O85" s="33"/>
      <c r="P85" s="33"/>
      <c r="Q85" s="33"/>
      <c r="R85" s="33"/>
      <c r="S85" s="33"/>
      <c r="T85" s="71"/>
      <c r="U85" s="160"/>
      <c r="V85" s="59"/>
      <c r="W85" s="59"/>
      <c r="X85" s="58"/>
      <c r="Y85" s="58"/>
      <c r="AD85" s="56"/>
    </row>
    <row r="86" spans="1:30" s="19" customFormat="1" x14ac:dyDescent="0.25">
      <c r="A86" s="138"/>
      <c r="B86" s="8"/>
      <c r="C86" s="1"/>
      <c r="D86" s="1"/>
      <c r="E86" s="1"/>
      <c r="F86" s="1"/>
      <c r="G86" s="1"/>
      <c r="H86" s="1"/>
      <c r="I86" s="1"/>
      <c r="J86" s="1"/>
      <c r="K86" s="33"/>
      <c r="L86" s="33"/>
      <c r="M86" s="33"/>
      <c r="N86" s="33"/>
      <c r="O86" s="33"/>
      <c r="P86" s="33"/>
      <c r="Q86" s="33"/>
      <c r="R86" s="33"/>
      <c r="S86" s="33"/>
      <c r="T86" s="71"/>
      <c r="U86" s="160"/>
      <c r="V86" s="59"/>
      <c r="W86" s="59"/>
      <c r="X86" s="58"/>
      <c r="Y86" s="58"/>
      <c r="AD86" s="56"/>
    </row>
    <row r="87" spans="1:30" s="19" customFormat="1" x14ac:dyDescent="0.25">
      <c r="A87" s="138"/>
      <c r="B87" s="8"/>
      <c r="C87" s="1"/>
      <c r="D87" s="1"/>
      <c r="E87" s="1"/>
      <c r="F87" s="1"/>
      <c r="G87" s="1"/>
      <c r="H87" s="1"/>
      <c r="I87" s="1"/>
      <c r="J87" s="1"/>
      <c r="K87" s="33"/>
      <c r="L87" s="33"/>
      <c r="M87" s="33"/>
      <c r="N87" s="33"/>
      <c r="O87" s="33"/>
      <c r="P87" s="33"/>
      <c r="Q87" s="33"/>
      <c r="R87" s="33"/>
      <c r="S87" s="33"/>
      <c r="T87" s="71"/>
      <c r="U87" s="160"/>
      <c r="V87" s="59"/>
      <c r="W87" s="59"/>
      <c r="X87" s="58"/>
      <c r="Y87" s="58"/>
      <c r="AD87" s="56"/>
    </row>
    <row r="88" spans="1:30" s="19" customFormat="1" x14ac:dyDescent="0.25">
      <c r="A88" s="138"/>
      <c r="B88" s="8"/>
      <c r="C88" s="1"/>
      <c r="D88" s="1"/>
      <c r="E88" s="1"/>
      <c r="F88" s="1"/>
      <c r="G88" s="1"/>
      <c r="H88" s="1"/>
      <c r="I88" s="1"/>
      <c r="J88" s="1"/>
      <c r="K88" s="33"/>
      <c r="L88" s="33"/>
      <c r="M88" s="33"/>
      <c r="N88" s="33"/>
      <c r="O88" s="33"/>
      <c r="P88" s="33"/>
      <c r="Q88" s="33"/>
      <c r="R88" s="33"/>
      <c r="S88" s="33"/>
      <c r="T88" s="71"/>
      <c r="U88" s="160"/>
      <c r="V88" s="59"/>
      <c r="W88" s="59"/>
      <c r="X88" s="58"/>
      <c r="Y88" s="58"/>
      <c r="AD88" s="56"/>
    </row>
    <row r="89" spans="1:30" s="19" customFormat="1" x14ac:dyDescent="0.25">
      <c r="A89" s="138"/>
      <c r="B89" s="8"/>
      <c r="C89" s="1"/>
      <c r="D89" s="1"/>
      <c r="E89" s="1"/>
      <c r="F89" s="1"/>
      <c r="G89" s="1"/>
      <c r="H89" s="1"/>
      <c r="I89" s="1"/>
      <c r="J89" s="1"/>
      <c r="K89" s="33"/>
      <c r="L89" s="33"/>
      <c r="M89" s="33"/>
      <c r="N89" s="33"/>
      <c r="O89" s="33"/>
      <c r="P89" s="33"/>
      <c r="Q89" s="33"/>
      <c r="R89" s="33"/>
      <c r="S89" s="33"/>
      <c r="T89" s="71"/>
      <c r="U89" s="160"/>
      <c r="V89" s="59"/>
      <c r="W89" s="59"/>
      <c r="X89" s="58"/>
      <c r="Y89" s="58"/>
      <c r="AD89" s="56"/>
    </row>
    <row r="90" spans="1:30" s="19" customFormat="1" x14ac:dyDescent="0.25">
      <c r="A90" s="138"/>
      <c r="B90" s="8"/>
      <c r="C90" s="1"/>
      <c r="D90" s="1"/>
      <c r="E90" s="1"/>
      <c r="F90" s="1"/>
      <c r="G90" s="1"/>
      <c r="H90" s="1"/>
      <c r="I90" s="1"/>
      <c r="J90" s="1"/>
      <c r="K90" s="33"/>
      <c r="L90" s="33"/>
      <c r="M90" s="33"/>
      <c r="N90" s="33"/>
      <c r="O90" s="33"/>
      <c r="P90" s="33"/>
      <c r="Q90" s="33"/>
      <c r="R90" s="33"/>
      <c r="S90" s="33"/>
      <c r="T90" s="71"/>
      <c r="U90" s="160"/>
      <c r="V90" s="59"/>
      <c r="W90" s="59"/>
      <c r="X90" s="58"/>
      <c r="Y90" s="58"/>
      <c r="AD90" s="56"/>
    </row>
    <row r="91" spans="1:30" s="19" customFormat="1" x14ac:dyDescent="0.25">
      <c r="A91" s="138"/>
      <c r="B91" s="8"/>
      <c r="C91" s="1"/>
      <c r="D91" s="1"/>
      <c r="E91" s="1"/>
      <c r="F91" s="1"/>
      <c r="G91" s="1"/>
      <c r="H91" s="1"/>
      <c r="I91" s="1"/>
      <c r="J91" s="1"/>
      <c r="K91" s="33"/>
      <c r="L91" s="33"/>
      <c r="M91" s="33"/>
      <c r="N91" s="33"/>
      <c r="O91" s="33"/>
      <c r="P91" s="33"/>
      <c r="Q91" s="33"/>
      <c r="R91" s="33"/>
      <c r="S91" s="33"/>
      <c r="T91" s="71"/>
      <c r="U91" s="160"/>
      <c r="V91" s="59"/>
      <c r="W91" s="59"/>
      <c r="X91" s="58"/>
      <c r="Y91" s="58"/>
      <c r="AD91" s="56"/>
    </row>
    <row r="92" spans="1:30" s="19" customFormat="1" x14ac:dyDescent="0.25">
      <c r="A92" s="138"/>
      <c r="B92" s="8"/>
      <c r="C92" s="1"/>
      <c r="D92" s="1"/>
      <c r="E92" s="1"/>
      <c r="F92" s="1"/>
      <c r="G92" s="1"/>
      <c r="H92" s="1"/>
      <c r="I92" s="1"/>
      <c r="J92" s="1"/>
      <c r="K92" s="33"/>
      <c r="L92" s="33"/>
      <c r="M92" s="33"/>
      <c r="N92" s="33"/>
      <c r="O92" s="33"/>
      <c r="P92" s="33"/>
      <c r="Q92" s="33"/>
      <c r="R92" s="33"/>
      <c r="S92" s="33"/>
      <c r="T92" s="71"/>
      <c r="U92" s="160"/>
      <c r="V92" s="59"/>
      <c r="W92" s="59"/>
      <c r="X92" s="58"/>
      <c r="Y92" s="58"/>
      <c r="AD92" s="56"/>
    </row>
    <row r="93" spans="1:30" s="19" customFormat="1" x14ac:dyDescent="0.25">
      <c r="A93" s="138"/>
      <c r="B93" s="8"/>
      <c r="C93" s="1"/>
      <c r="D93" s="1"/>
      <c r="E93" s="1"/>
      <c r="F93" s="1"/>
      <c r="G93" s="1"/>
      <c r="H93" s="1"/>
      <c r="I93" s="1"/>
      <c r="J93" s="1"/>
      <c r="K93" s="33"/>
      <c r="L93" s="33"/>
      <c r="M93" s="33"/>
      <c r="N93" s="33"/>
      <c r="O93" s="33"/>
      <c r="P93" s="33"/>
      <c r="Q93" s="33"/>
      <c r="R93" s="33"/>
      <c r="S93" s="33"/>
      <c r="T93" s="71"/>
      <c r="U93" s="160"/>
      <c r="V93" s="59"/>
      <c r="W93" s="59"/>
      <c r="X93" s="58"/>
      <c r="Y93" s="58"/>
      <c r="AD93" s="56"/>
    </row>
    <row r="94" spans="1:30" s="19" customFormat="1" x14ac:dyDescent="0.25">
      <c r="A94" s="138"/>
      <c r="B94" s="8"/>
      <c r="C94" s="1"/>
      <c r="D94" s="1"/>
      <c r="E94" s="1"/>
      <c r="F94" s="1"/>
      <c r="G94" s="1"/>
      <c r="H94" s="1"/>
      <c r="I94" s="1"/>
      <c r="J94" s="1"/>
      <c r="K94" s="33"/>
      <c r="L94" s="33"/>
      <c r="M94" s="33"/>
      <c r="N94" s="33"/>
      <c r="O94" s="33"/>
      <c r="P94" s="33"/>
      <c r="Q94" s="33"/>
      <c r="R94" s="33"/>
      <c r="S94" s="33"/>
      <c r="T94" s="71"/>
      <c r="U94" s="160"/>
      <c r="V94" s="59"/>
      <c r="W94" s="59"/>
      <c r="X94" s="58"/>
      <c r="Y94" s="58"/>
      <c r="AD94" s="56"/>
    </row>
    <row r="95" spans="1:30" s="19" customFormat="1" x14ac:dyDescent="0.25">
      <c r="A95" s="138"/>
      <c r="B95" s="8"/>
      <c r="C95" s="1"/>
      <c r="D95" s="1"/>
      <c r="E95" s="1"/>
      <c r="F95" s="1"/>
      <c r="G95" s="1"/>
      <c r="H95" s="1"/>
      <c r="I95" s="1"/>
      <c r="J95" s="1"/>
      <c r="K95" s="33"/>
      <c r="L95" s="33"/>
      <c r="M95" s="33"/>
      <c r="N95" s="33"/>
      <c r="O95" s="33"/>
      <c r="P95" s="33"/>
      <c r="Q95" s="33"/>
      <c r="R95" s="33"/>
      <c r="S95" s="33"/>
      <c r="T95" s="71"/>
      <c r="U95" s="160"/>
      <c r="V95" s="59"/>
      <c r="W95" s="59"/>
      <c r="X95" s="58"/>
      <c r="Y95" s="58"/>
      <c r="AD95" s="56"/>
    </row>
    <row r="96" spans="1:30" s="19" customFormat="1" x14ac:dyDescent="0.25">
      <c r="A96" s="138"/>
      <c r="B96" s="8"/>
      <c r="C96" s="1"/>
      <c r="D96" s="1"/>
      <c r="E96" s="1"/>
      <c r="F96" s="1"/>
      <c r="G96" s="1"/>
      <c r="H96" s="1"/>
      <c r="I96" s="1"/>
      <c r="J96" s="1"/>
      <c r="K96" s="33"/>
      <c r="L96" s="33"/>
      <c r="M96" s="33"/>
      <c r="N96" s="33"/>
      <c r="O96" s="33"/>
      <c r="P96" s="33"/>
      <c r="Q96" s="33"/>
      <c r="R96" s="33"/>
      <c r="S96" s="33"/>
      <c r="T96" s="71"/>
      <c r="U96" s="160"/>
      <c r="V96" s="59"/>
      <c r="W96" s="59"/>
      <c r="X96" s="58"/>
      <c r="Y96" s="58"/>
      <c r="AD96" s="56"/>
    </row>
    <row r="97" spans="1:30" s="19" customFormat="1" x14ac:dyDescent="0.25">
      <c r="A97" s="138"/>
      <c r="B97" s="8"/>
      <c r="C97" s="1"/>
      <c r="D97" s="1"/>
      <c r="E97" s="1"/>
      <c r="F97" s="1"/>
      <c r="G97" s="1"/>
      <c r="H97" s="1"/>
      <c r="I97" s="1"/>
      <c r="J97" s="1"/>
      <c r="K97" s="33"/>
      <c r="L97" s="33"/>
      <c r="M97" s="33"/>
      <c r="N97" s="33"/>
      <c r="O97" s="33"/>
      <c r="P97" s="33"/>
      <c r="Q97" s="33"/>
      <c r="R97" s="33"/>
      <c r="S97" s="33"/>
      <c r="T97" s="71"/>
      <c r="U97" s="160"/>
      <c r="V97" s="59"/>
      <c r="W97" s="59"/>
      <c r="X97" s="58"/>
      <c r="Y97" s="58"/>
      <c r="AD97" s="56"/>
    </row>
    <row r="98" spans="1:30" s="19" customFormat="1" x14ac:dyDescent="0.25">
      <c r="A98" s="138"/>
      <c r="B98" s="8"/>
      <c r="C98" s="1"/>
      <c r="D98" s="1"/>
      <c r="E98" s="1"/>
      <c r="F98" s="1"/>
      <c r="G98" s="1"/>
      <c r="H98" s="1"/>
      <c r="I98" s="1"/>
      <c r="J98" s="1"/>
      <c r="K98" s="33"/>
      <c r="L98" s="33"/>
      <c r="M98" s="33"/>
      <c r="N98" s="33"/>
      <c r="O98" s="33"/>
      <c r="P98" s="33"/>
      <c r="Q98" s="33"/>
      <c r="R98" s="33"/>
      <c r="S98" s="33"/>
      <c r="T98" s="71"/>
      <c r="U98" s="160"/>
      <c r="V98" s="59"/>
      <c r="W98" s="59"/>
      <c r="X98" s="58"/>
      <c r="Y98" s="58"/>
      <c r="AD98" s="56"/>
    </row>
    <row r="99" spans="1:30" s="19" customFormat="1" x14ac:dyDescent="0.25">
      <c r="A99" s="138"/>
      <c r="B99" s="8"/>
      <c r="C99" s="1"/>
      <c r="D99" s="1"/>
      <c r="E99" s="1"/>
      <c r="F99" s="1"/>
      <c r="G99" s="1"/>
      <c r="H99" s="1"/>
      <c r="I99" s="1"/>
      <c r="J99" s="1"/>
      <c r="K99" s="33"/>
      <c r="L99" s="33"/>
      <c r="M99" s="33"/>
      <c r="N99" s="33"/>
      <c r="O99" s="33"/>
      <c r="P99" s="33"/>
      <c r="Q99" s="33"/>
      <c r="R99" s="33"/>
      <c r="S99" s="33"/>
      <c r="T99" s="71"/>
      <c r="U99" s="160"/>
      <c r="V99" s="59"/>
      <c r="W99" s="59"/>
      <c r="X99" s="58"/>
      <c r="Y99" s="58"/>
      <c r="AD99" s="56"/>
    </row>
    <row r="100" spans="1:30" s="19" customFormat="1" x14ac:dyDescent="0.25">
      <c r="A100" s="138"/>
      <c r="B100" s="8"/>
      <c r="C100" s="1"/>
      <c r="D100" s="1"/>
      <c r="E100" s="1"/>
      <c r="F100" s="1"/>
      <c r="G100" s="1"/>
      <c r="H100" s="1"/>
      <c r="I100" s="1"/>
      <c r="J100" s="1"/>
      <c r="K100" s="33"/>
      <c r="L100" s="33"/>
      <c r="M100" s="33"/>
      <c r="N100" s="33"/>
      <c r="O100" s="33"/>
      <c r="P100" s="33"/>
      <c r="Q100" s="33"/>
      <c r="R100" s="33"/>
      <c r="S100" s="33"/>
      <c r="T100" s="71"/>
      <c r="U100" s="160"/>
      <c r="V100" s="59"/>
      <c r="W100" s="59"/>
      <c r="X100" s="58"/>
      <c r="Y100" s="58"/>
      <c r="AD100" s="56"/>
    </row>
    <row r="101" spans="1:30" s="19" customFormat="1" x14ac:dyDescent="0.25">
      <c r="A101" s="138"/>
      <c r="B101" s="8"/>
      <c r="C101" s="1"/>
      <c r="D101" s="1"/>
      <c r="E101" s="1"/>
      <c r="F101" s="1"/>
      <c r="G101" s="1"/>
      <c r="H101" s="1"/>
      <c r="I101" s="1"/>
      <c r="J101" s="1"/>
      <c r="K101" s="33"/>
      <c r="L101" s="33"/>
      <c r="M101" s="33"/>
      <c r="N101" s="33"/>
      <c r="O101" s="33"/>
      <c r="P101" s="33"/>
      <c r="Q101" s="33"/>
      <c r="R101" s="33"/>
      <c r="S101" s="33"/>
      <c r="T101" s="71"/>
      <c r="U101" s="160"/>
      <c r="V101" s="59"/>
      <c r="W101" s="59"/>
      <c r="X101" s="58"/>
      <c r="Y101" s="58"/>
      <c r="AD101" s="56"/>
    </row>
    <row r="102" spans="1:30" s="19" customFormat="1" x14ac:dyDescent="0.25">
      <c r="A102" s="138"/>
      <c r="B102" s="8"/>
      <c r="C102" s="1"/>
      <c r="D102" s="1"/>
      <c r="E102" s="1"/>
      <c r="F102" s="1"/>
      <c r="G102" s="1"/>
      <c r="H102" s="1"/>
      <c r="I102" s="1"/>
      <c r="J102" s="1"/>
      <c r="K102" s="33"/>
      <c r="L102" s="33"/>
      <c r="M102" s="33"/>
      <c r="N102" s="33"/>
      <c r="O102" s="33"/>
      <c r="P102" s="33"/>
      <c r="Q102" s="33"/>
      <c r="R102" s="33"/>
      <c r="S102" s="33"/>
      <c r="T102" s="71"/>
      <c r="U102" s="160"/>
      <c r="V102" s="59"/>
      <c r="W102" s="59"/>
      <c r="X102" s="58"/>
      <c r="Y102" s="58"/>
      <c r="AD102" s="56"/>
    </row>
    <row r="103" spans="1:30" s="19" customFormat="1" x14ac:dyDescent="0.25">
      <c r="A103" s="138"/>
      <c r="B103" s="8"/>
      <c r="C103" s="1"/>
      <c r="D103" s="1"/>
      <c r="E103" s="1"/>
      <c r="F103" s="1"/>
      <c r="G103" s="1"/>
      <c r="H103" s="1"/>
      <c r="I103" s="1"/>
      <c r="J103" s="1"/>
      <c r="K103" s="33"/>
      <c r="L103" s="33"/>
      <c r="M103" s="33"/>
      <c r="N103" s="33"/>
      <c r="O103" s="33"/>
      <c r="P103" s="33"/>
      <c r="Q103" s="33"/>
      <c r="R103" s="33"/>
      <c r="S103" s="33"/>
      <c r="T103" s="71"/>
      <c r="U103" s="160"/>
      <c r="V103" s="59"/>
      <c r="W103" s="59"/>
      <c r="X103" s="58"/>
      <c r="Y103" s="58"/>
      <c r="AD103" s="56"/>
    </row>
    <row r="104" spans="1:30" s="19" customFormat="1" x14ac:dyDescent="0.25">
      <c r="A104" s="138"/>
      <c r="B104" s="8"/>
      <c r="C104" s="1"/>
      <c r="D104" s="1"/>
      <c r="E104" s="1"/>
      <c r="F104" s="1"/>
      <c r="G104" s="1"/>
      <c r="H104" s="1"/>
      <c r="I104" s="1"/>
      <c r="J104" s="1"/>
      <c r="K104" s="33"/>
      <c r="L104" s="33"/>
      <c r="M104" s="33"/>
      <c r="N104" s="33"/>
      <c r="O104" s="33"/>
      <c r="P104" s="33"/>
      <c r="Q104" s="33"/>
      <c r="R104" s="33"/>
      <c r="S104" s="33"/>
      <c r="T104" s="71"/>
      <c r="U104" s="160"/>
      <c r="V104" s="59"/>
      <c r="W104" s="59"/>
      <c r="X104" s="58"/>
      <c r="Y104" s="58"/>
      <c r="AD104" s="56"/>
    </row>
    <row r="105" spans="1:30" s="19" customFormat="1" x14ac:dyDescent="0.25">
      <c r="A105" s="138"/>
      <c r="B105" s="8"/>
      <c r="C105" s="1"/>
      <c r="D105" s="1"/>
      <c r="E105" s="1"/>
      <c r="F105" s="1"/>
      <c r="G105" s="1"/>
      <c r="H105" s="1"/>
      <c r="I105" s="1"/>
      <c r="J105" s="1"/>
      <c r="K105" s="33"/>
      <c r="L105" s="33"/>
      <c r="M105" s="33"/>
      <c r="N105" s="33"/>
      <c r="O105" s="33"/>
      <c r="P105" s="33"/>
      <c r="Q105" s="33"/>
      <c r="R105" s="33"/>
      <c r="S105" s="33"/>
      <c r="T105" s="71"/>
      <c r="U105" s="160"/>
      <c r="V105" s="59"/>
      <c r="W105" s="59"/>
      <c r="X105" s="58"/>
      <c r="Y105" s="58"/>
      <c r="AD105" s="56"/>
    </row>
    <row r="106" spans="1:30" s="19" customFormat="1" x14ac:dyDescent="0.25">
      <c r="A106" s="138"/>
      <c r="B106" s="8"/>
      <c r="C106" s="1"/>
      <c r="D106" s="1"/>
      <c r="E106" s="1"/>
      <c r="F106" s="1"/>
      <c r="G106" s="1"/>
      <c r="H106" s="1"/>
      <c r="I106" s="1"/>
      <c r="J106" s="1"/>
      <c r="K106" s="33"/>
      <c r="L106" s="33"/>
      <c r="M106" s="33"/>
      <c r="N106" s="33"/>
      <c r="O106" s="33"/>
      <c r="P106" s="33"/>
      <c r="Q106" s="33"/>
      <c r="R106" s="33"/>
      <c r="S106" s="33"/>
      <c r="T106" s="71"/>
      <c r="U106" s="160"/>
      <c r="V106" s="59"/>
      <c r="W106" s="59"/>
      <c r="X106" s="58"/>
      <c r="Y106" s="58"/>
      <c r="AD106" s="56"/>
    </row>
    <row r="107" spans="1:30" s="19" customFormat="1" x14ac:dyDescent="0.25">
      <c r="A107" s="138"/>
      <c r="B107" s="8"/>
      <c r="C107" s="1"/>
      <c r="D107" s="1"/>
      <c r="E107" s="1"/>
      <c r="F107" s="1"/>
      <c r="G107" s="1"/>
      <c r="H107" s="1"/>
      <c r="I107" s="1"/>
      <c r="J107" s="1"/>
      <c r="K107" s="33"/>
      <c r="L107" s="33"/>
      <c r="M107" s="33"/>
      <c r="N107" s="33"/>
      <c r="O107" s="33"/>
      <c r="P107" s="33"/>
      <c r="Q107" s="33"/>
      <c r="R107" s="33"/>
      <c r="S107" s="33"/>
      <c r="T107" s="71"/>
      <c r="U107" s="160"/>
      <c r="V107" s="59"/>
      <c r="W107" s="59"/>
      <c r="X107" s="58"/>
      <c r="Y107" s="58"/>
      <c r="AD107" s="56"/>
    </row>
    <row r="108" spans="1:30" s="19" customFormat="1" x14ac:dyDescent="0.25">
      <c r="A108" s="138"/>
      <c r="B108" s="8"/>
      <c r="C108" s="1"/>
      <c r="D108" s="1"/>
      <c r="E108" s="1"/>
      <c r="F108" s="1"/>
      <c r="G108" s="1"/>
      <c r="H108" s="1"/>
      <c r="I108" s="1"/>
      <c r="J108" s="1"/>
      <c r="K108" s="33"/>
      <c r="L108" s="33"/>
      <c r="M108" s="33"/>
      <c r="N108" s="33"/>
      <c r="O108" s="33"/>
      <c r="P108" s="33"/>
      <c r="Q108" s="33"/>
      <c r="R108" s="33"/>
      <c r="S108" s="33"/>
      <c r="T108" s="71"/>
      <c r="U108" s="160"/>
      <c r="V108" s="59"/>
      <c r="W108" s="59"/>
      <c r="X108" s="58"/>
      <c r="Y108" s="58"/>
      <c r="AD108" s="56"/>
    </row>
    <row r="109" spans="1:30" s="19" customFormat="1" x14ac:dyDescent="0.25">
      <c r="A109" s="138"/>
      <c r="B109" s="8"/>
      <c r="C109" s="1"/>
      <c r="D109" s="1"/>
      <c r="E109" s="1"/>
      <c r="F109" s="1"/>
      <c r="G109" s="1"/>
      <c r="H109" s="1"/>
      <c r="I109" s="1"/>
      <c r="J109" s="1"/>
      <c r="K109" s="33"/>
      <c r="L109" s="33"/>
      <c r="M109" s="33"/>
      <c r="N109" s="33"/>
      <c r="O109" s="33"/>
      <c r="P109" s="33"/>
      <c r="Q109" s="33"/>
      <c r="R109" s="33"/>
      <c r="S109" s="33"/>
      <c r="T109" s="71"/>
      <c r="U109" s="160"/>
      <c r="V109" s="59"/>
      <c r="W109" s="59"/>
      <c r="X109" s="58"/>
      <c r="Y109" s="58"/>
      <c r="AD109" s="56"/>
    </row>
    <row r="110" spans="1:30" s="19" customFormat="1" x14ac:dyDescent="0.25">
      <c r="A110" s="138"/>
      <c r="B110" s="8"/>
      <c r="C110" s="1"/>
      <c r="D110" s="1"/>
      <c r="E110" s="1"/>
      <c r="F110" s="1"/>
      <c r="G110" s="1"/>
      <c r="H110" s="1"/>
      <c r="I110" s="1"/>
      <c r="J110" s="1"/>
      <c r="K110" s="33"/>
      <c r="L110" s="33"/>
      <c r="M110" s="33"/>
      <c r="N110" s="33"/>
      <c r="O110" s="33"/>
      <c r="P110" s="33"/>
      <c r="Q110" s="33"/>
      <c r="R110" s="33"/>
      <c r="S110" s="33"/>
      <c r="T110" s="71"/>
      <c r="U110" s="160"/>
      <c r="V110" s="59"/>
      <c r="W110" s="59"/>
      <c r="X110" s="58"/>
      <c r="Y110" s="58"/>
      <c r="AD110" s="56"/>
    </row>
    <row r="111" spans="1:30" s="19" customFormat="1" ht="20.25" customHeight="1" x14ac:dyDescent="0.25">
      <c r="A111" s="138"/>
      <c r="B111" s="8"/>
      <c r="C111" s="1"/>
      <c r="D111" s="1"/>
      <c r="E111" s="1"/>
      <c r="F111" s="1"/>
      <c r="G111" s="1"/>
      <c r="H111" s="1"/>
      <c r="I111" s="1"/>
      <c r="J111" s="1"/>
      <c r="K111" s="33"/>
      <c r="L111" s="33"/>
      <c r="M111" s="33"/>
      <c r="N111" s="33"/>
      <c r="O111" s="33"/>
      <c r="P111" s="33"/>
      <c r="Q111" s="33"/>
      <c r="R111" s="33"/>
      <c r="S111" s="33"/>
      <c r="T111" s="71"/>
      <c r="U111" s="160"/>
      <c r="V111" s="59"/>
      <c r="W111" s="59"/>
      <c r="X111" s="58"/>
      <c r="Y111" s="58"/>
      <c r="AD111" s="56"/>
    </row>
    <row r="112" spans="1:30" s="19" customFormat="1" ht="36.75" customHeight="1" thickBot="1" x14ac:dyDescent="0.3">
      <c r="A112" s="138"/>
      <c r="B112" s="8"/>
      <c r="C112" s="130"/>
      <c r="D112" s="130"/>
      <c r="E112" s="130"/>
      <c r="F112" s="130"/>
      <c r="G112" s="130"/>
      <c r="H112" s="130"/>
      <c r="I112" s="130"/>
      <c r="J112" s="130"/>
      <c r="K112" s="131"/>
      <c r="L112" s="131"/>
      <c r="M112" s="131"/>
      <c r="N112" s="131"/>
      <c r="O112" s="131"/>
      <c r="P112" s="131"/>
      <c r="Q112" s="131"/>
      <c r="R112" s="131"/>
      <c r="S112" s="131"/>
      <c r="T112" s="71"/>
      <c r="U112" s="160"/>
      <c r="V112" s="59"/>
      <c r="W112" s="59"/>
      <c r="X112" s="58"/>
      <c r="Y112" s="58"/>
      <c r="AD112" s="56"/>
    </row>
    <row r="113" spans="1:30" s="19" customFormat="1" x14ac:dyDescent="0.25">
      <c r="A113" s="138"/>
      <c r="B113" s="8"/>
      <c r="C113" s="1"/>
      <c r="D113" s="1"/>
      <c r="E113" s="1"/>
      <c r="F113" s="1"/>
      <c r="G113" s="1"/>
      <c r="H113" s="1"/>
      <c r="I113" s="18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71"/>
      <c r="U113" s="160"/>
      <c r="V113" s="59"/>
      <c r="W113" s="59"/>
      <c r="X113" s="58"/>
      <c r="Y113" s="58"/>
      <c r="AD113" s="56"/>
    </row>
    <row r="114" spans="1:30" s="19" customFormat="1" x14ac:dyDescent="0.25">
      <c r="A114" s="138"/>
      <c r="B114" s="8"/>
      <c r="C114" s="1"/>
      <c r="D114" s="1"/>
      <c r="E114" s="1"/>
      <c r="F114" s="1"/>
      <c r="G114" s="1"/>
      <c r="H114" s="1"/>
      <c r="I114" s="18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71"/>
      <c r="U114" s="160"/>
      <c r="V114" s="59"/>
      <c r="W114" s="59"/>
      <c r="X114" s="58"/>
      <c r="Y114" s="58"/>
      <c r="AD114" s="56"/>
    </row>
    <row r="115" spans="1:30" s="19" customFormat="1" x14ac:dyDescent="0.25">
      <c r="A115" s="138"/>
      <c r="B115" s="8"/>
      <c r="C115" s="1"/>
      <c r="D115" s="1"/>
      <c r="E115" s="1"/>
      <c r="F115" s="1"/>
      <c r="G115" s="1"/>
      <c r="H115" s="1"/>
      <c r="I115" s="18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71"/>
      <c r="U115" s="160"/>
      <c r="V115" s="59"/>
      <c r="W115" s="59"/>
      <c r="X115" s="58"/>
      <c r="Y115" s="58"/>
      <c r="AD115" s="56"/>
    </row>
    <row r="116" spans="1:30" s="19" customFormat="1" x14ac:dyDescent="0.25">
      <c r="A116" s="138"/>
      <c r="B116" s="8"/>
      <c r="C116" s="1"/>
      <c r="D116" s="1"/>
      <c r="E116" s="1"/>
      <c r="F116" s="1"/>
      <c r="G116" s="1"/>
      <c r="H116" s="1"/>
      <c r="I116" s="18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71"/>
      <c r="U116" s="160"/>
      <c r="V116" s="59"/>
      <c r="W116" s="59"/>
      <c r="X116" s="58"/>
      <c r="Y116" s="58"/>
      <c r="AD116" s="56"/>
    </row>
    <row r="117" spans="1:30" s="19" customFormat="1" x14ac:dyDescent="0.25">
      <c r="A117" s="138"/>
      <c r="B117" s="8"/>
      <c r="C117" s="1"/>
      <c r="D117" s="1"/>
      <c r="E117" s="1"/>
      <c r="F117" s="1"/>
      <c r="G117" s="1"/>
      <c r="H117" s="1"/>
      <c r="I117" s="18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77"/>
      <c r="U117" s="161"/>
      <c r="V117" s="61"/>
      <c r="W117" s="61"/>
      <c r="X117" s="58"/>
      <c r="Y117" s="58"/>
      <c r="AD117" s="56"/>
    </row>
    <row r="118" spans="1:30" s="19" customFormat="1" ht="20.25" thickBot="1" x14ac:dyDescent="0.35">
      <c r="A118" s="138"/>
      <c r="B118" s="44"/>
      <c r="C118" s="48" t="s">
        <v>37</v>
      </c>
      <c r="D118" s="48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9"/>
      <c r="U118" s="138"/>
      <c r="AD118" s="56"/>
    </row>
    <row r="119" spans="1:30" s="19" customFormat="1" ht="16.5" thickTop="1" thickBot="1" x14ac:dyDescent="0.3">
      <c r="A119" s="138"/>
      <c r="B119" s="124"/>
      <c r="C119" s="49" t="s">
        <v>42</v>
      </c>
      <c r="D119" s="49"/>
      <c r="E119" s="1"/>
      <c r="F119" s="83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9"/>
      <c r="U119" s="138"/>
      <c r="AD119" s="56"/>
    </row>
    <row r="120" spans="1:30" s="19" customFormat="1" ht="60" x14ac:dyDescent="0.25">
      <c r="A120" s="138"/>
      <c r="B120" s="208" t="s">
        <v>62</v>
      </c>
      <c r="C120" s="121" t="s">
        <v>56</v>
      </c>
      <c r="D120" s="121" t="s">
        <v>57</v>
      </c>
      <c r="E120" s="121" t="s">
        <v>58</v>
      </c>
      <c r="F120" s="82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9"/>
      <c r="U120" s="138"/>
      <c r="AC120" s="56"/>
    </row>
    <row r="121" spans="1:30" s="19" customFormat="1" x14ac:dyDescent="0.25">
      <c r="A121" s="138"/>
      <c r="B121" s="209">
        <f>COUNTIFS('Wydane warunki'!$M:$M,"&lt;&gt;"&amp;"",'Wydane warunki'!$H:$H,"&gt;="&amp;K6,'Wydane warunki'!$H:$H,"&lt;="&amp;M6)</f>
        <v>5</v>
      </c>
      <c r="C121" s="154">
        <f>N15</f>
        <v>5</v>
      </c>
      <c r="D121" s="154">
        <f>N13</f>
        <v>2</v>
      </c>
      <c r="E121" s="154">
        <f>N11</f>
        <v>3</v>
      </c>
      <c r="F121" s="86" t="s">
        <v>45</v>
      </c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9"/>
      <c r="U121" s="138"/>
      <c r="AC121" s="56"/>
    </row>
    <row r="122" spans="1:30" s="19" customFormat="1" x14ac:dyDescent="0.25">
      <c r="A122" s="138"/>
      <c r="B122" s="210">
        <f>SUMIFS('Wydane warunki'!H:H,'Wydane warunki'!$M:$M,"&lt;&gt;"&amp;"",'Wydane warunki'!$H:$H,"&gt;="&amp;K6,'Wydane warunki'!$H:$H,"&lt;="&amp;M6)/1000</f>
        <v>156.57</v>
      </c>
      <c r="C122" s="84">
        <f>N16</f>
        <v>156.57</v>
      </c>
      <c r="D122" s="84">
        <f>N14</f>
        <v>8</v>
      </c>
      <c r="E122" s="84">
        <f>N12</f>
        <v>32.519999999999996</v>
      </c>
      <c r="F122" s="86" t="s">
        <v>41</v>
      </c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9"/>
      <c r="U122" s="138"/>
      <c r="AC122" s="56"/>
    </row>
    <row r="123" spans="1:30" s="19" customFormat="1" x14ac:dyDescent="0.25">
      <c r="A123" s="138"/>
      <c r="B123" s="210"/>
      <c r="C123" s="153">
        <f>C121/B121</f>
        <v>1</v>
      </c>
      <c r="D123" s="153">
        <f>D121/B121</f>
        <v>0.4</v>
      </c>
      <c r="E123" s="153">
        <f>E121/B121</f>
        <v>0.6</v>
      </c>
      <c r="F123" s="86" t="s">
        <v>45</v>
      </c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9"/>
      <c r="U123" s="138"/>
      <c r="AC123" s="56"/>
    </row>
    <row r="124" spans="1:30" s="19" customFormat="1" x14ac:dyDescent="0.25">
      <c r="A124" s="138"/>
      <c r="B124" s="124"/>
      <c r="C124" s="119">
        <f>C122/B122</f>
        <v>1</v>
      </c>
      <c r="D124" s="119">
        <f>D122/B122</f>
        <v>5.1095356709459028E-2</v>
      </c>
      <c r="E124" s="119">
        <f>E122/B122</f>
        <v>0.20770262502395093</v>
      </c>
      <c r="F124" s="86" t="s">
        <v>44</v>
      </c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9"/>
      <c r="U124" s="138"/>
      <c r="AC124" s="56"/>
    </row>
    <row r="125" spans="1:30" s="19" customFormat="1" x14ac:dyDescent="0.25">
      <c r="A125" s="138"/>
      <c r="B125" s="124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9"/>
      <c r="U125" s="138"/>
      <c r="AD125" s="56"/>
    </row>
    <row r="126" spans="1:30" s="19" customFormat="1" x14ac:dyDescent="0.25">
      <c r="A126" s="138"/>
      <c r="B126" s="8"/>
      <c r="C126" s="50"/>
      <c r="D126" s="1"/>
      <c r="E126" s="15"/>
      <c r="F126" s="95"/>
      <c r="G126" s="96"/>
      <c r="H126" s="1"/>
      <c r="I126" s="15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9"/>
      <c r="U126" s="138"/>
      <c r="AD126" s="56"/>
    </row>
    <row r="127" spans="1:30" s="19" customFormat="1" x14ac:dyDescent="0.25">
      <c r="A127" s="138"/>
      <c r="B127" s="8"/>
      <c r="C127" s="50"/>
      <c r="D127" s="1"/>
      <c r="E127" s="15"/>
      <c r="F127" s="95"/>
      <c r="G127" s="96"/>
      <c r="H127" s="1"/>
      <c r="I127" s="15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9"/>
      <c r="U127" s="138"/>
      <c r="AD127" s="56"/>
    </row>
    <row r="128" spans="1:30" s="19" customFormat="1" x14ac:dyDescent="0.25">
      <c r="A128" s="138"/>
      <c r="B128" s="8"/>
      <c r="C128" s="50"/>
      <c r="D128" s="1"/>
      <c r="E128" s="15"/>
      <c r="F128" s="95"/>
      <c r="G128" s="96"/>
      <c r="H128" s="1"/>
      <c r="I128" s="15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9"/>
      <c r="U128" s="138"/>
      <c r="AD128" s="56"/>
    </row>
    <row r="129" spans="1:32" s="19" customFormat="1" x14ac:dyDescent="0.25">
      <c r="A129" s="138"/>
      <c r="B129" s="8"/>
      <c r="C129" s="50"/>
      <c r="D129" s="1"/>
      <c r="E129" s="15"/>
      <c r="F129" s="95"/>
      <c r="G129" s="96"/>
      <c r="H129" s="1"/>
      <c r="I129" s="15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9"/>
      <c r="U129" s="138"/>
      <c r="AD129" s="56"/>
    </row>
    <row r="130" spans="1:32" s="19" customFormat="1" x14ac:dyDescent="0.25">
      <c r="A130" s="138"/>
      <c r="B130" s="8"/>
      <c r="C130" s="50"/>
      <c r="D130" s="1"/>
      <c r="E130" s="15"/>
      <c r="F130" s="95"/>
      <c r="G130" s="96"/>
      <c r="H130" s="1"/>
      <c r="I130" s="15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9"/>
      <c r="U130" s="138"/>
      <c r="AD130" s="56"/>
    </row>
    <row r="131" spans="1:32" s="19" customFormat="1" x14ac:dyDescent="0.25">
      <c r="A131" s="138"/>
      <c r="B131" s="8"/>
      <c r="C131" s="50"/>
      <c r="D131" s="1"/>
      <c r="E131" s="15"/>
      <c r="F131" s="95"/>
      <c r="G131" s="96"/>
      <c r="H131" s="1"/>
      <c r="I131" s="15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9"/>
      <c r="U131" s="138"/>
      <c r="AD131" s="56"/>
    </row>
    <row r="132" spans="1:32" s="19" customFormat="1" x14ac:dyDescent="0.25">
      <c r="A132" s="138"/>
      <c r="B132" s="8"/>
      <c r="C132" s="50"/>
      <c r="D132" s="1"/>
      <c r="E132" s="15"/>
      <c r="F132" s="95"/>
      <c r="G132" s="96"/>
      <c r="H132" s="1"/>
      <c r="I132" s="15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9"/>
      <c r="U132" s="138"/>
      <c r="AD132" s="56"/>
    </row>
    <row r="133" spans="1:32" s="19" customFormat="1" x14ac:dyDescent="0.25">
      <c r="A133" s="138"/>
      <c r="B133" s="8"/>
      <c r="C133" s="50"/>
      <c r="D133" s="1"/>
      <c r="E133" s="15"/>
      <c r="F133" s="95"/>
      <c r="G133" s="96"/>
      <c r="H133" s="1"/>
      <c r="I133" s="15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9"/>
      <c r="U133" s="138"/>
      <c r="AD133" s="56"/>
    </row>
    <row r="134" spans="1:32" s="19" customFormat="1" x14ac:dyDescent="0.25">
      <c r="A134" s="138"/>
      <c r="B134" s="8"/>
      <c r="C134" s="50"/>
      <c r="D134" s="1"/>
      <c r="E134" s="15"/>
      <c r="F134" s="95"/>
      <c r="G134" s="96"/>
      <c r="H134" s="1"/>
      <c r="I134" s="15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9"/>
      <c r="U134" s="138"/>
      <c r="AD134" s="56"/>
    </row>
    <row r="135" spans="1:32" s="19" customFormat="1" x14ac:dyDescent="0.25">
      <c r="A135" s="138"/>
      <c r="B135" s="8"/>
      <c r="C135" s="50"/>
      <c r="D135" s="1"/>
      <c r="E135" s="15"/>
      <c r="F135" s="95"/>
      <c r="G135" s="96"/>
      <c r="H135" s="1"/>
      <c r="I135" s="15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9"/>
      <c r="U135" s="138"/>
      <c r="AD135" s="56"/>
    </row>
    <row r="136" spans="1:32" s="19" customFormat="1" ht="18.75" x14ac:dyDescent="0.25">
      <c r="A136" s="138"/>
      <c r="B136" s="8"/>
      <c r="C136" s="50"/>
      <c r="D136" s="1"/>
      <c r="E136" s="15"/>
      <c r="F136" s="95"/>
      <c r="G136" s="96"/>
      <c r="H136" s="1"/>
      <c r="I136" s="15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43"/>
      <c r="U136" s="156"/>
      <c r="V136" s="21"/>
      <c r="W136" s="21"/>
      <c r="X136" s="21"/>
      <c r="Y136" s="21"/>
      <c r="Z136" s="21"/>
      <c r="AA136" s="21"/>
      <c r="AB136" s="21"/>
      <c r="AC136" s="21"/>
      <c r="AD136" s="53"/>
    </row>
    <row r="137" spans="1:32" s="19" customFormat="1" x14ac:dyDescent="0.25">
      <c r="A137" s="138"/>
      <c r="B137" s="8"/>
      <c r="C137" s="50"/>
      <c r="D137" s="1"/>
      <c r="E137" s="15"/>
      <c r="F137" s="95"/>
      <c r="G137" s="96"/>
      <c r="H137" s="1"/>
      <c r="I137" s="15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9"/>
      <c r="U137" s="138"/>
      <c r="AD137" s="56"/>
    </row>
    <row r="138" spans="1:32" s="19" customFormat="1" ht="19.5" customHeight="1" x14ac:dyDescent="0.25">
      <c r="A138" s="138"/>
      <c r="B138" s="8"/>
      <c r="C138" s="1"/>
      <c r="D138" s="1"/>
      <c r="E138" s="29"/>
      <c r="F138" s="38"/>
      <c r="G138" s="39"/>
      <c r="H138" s="39"/>
      <c r="I138" s="39"/>
      <c r="J138" s="39"/>
      <c r="K138" s="1"/>
      <c r="L138" s="29"/>
      <c r="M138" s="38"/>
      <c r="N138" s="39"/>
      <c r="O138" s="39"/>
      <c r="P138" s="39"/>
      <c r="Q138" s="39"/>
      <c r="R138" s="39"/>
      <c r="S138" s="39"/>
      <c r="T138" s="78"/>
      <c r="U138" s="138"/>
      <c r="V138" s="64"/>
      <c r="W138" s="65"/>
      <c r="X138" s="22"/>
      <c r="Y138" s="22"/>
      <c r="Z138" s="22"/>
      <c r="AA138" s="22"/>
      <c r="AD138" s="56"/>
      <c r="AE138" s="63"/>
      <c r="AF138" s="63"/>
    </row>
    <row r="139" spans="1:32" s="19" customFormat="1" ht="19.5" customHeight="1" x14ac:dyDescent="0.25">
      <c r="A139" s="138"/>
      <c r="B139" s="8"/>
      <c r="C139" s="1"/>
      <c r="D139" s="1"/>
      <c r="E139" s="29"/>
      <c r="F139" s="38"/>
      <c r="G139" s="40"/>
      <c r="H139" s="40"/>
      <c r="I139" s="40"/>
      <c r="J139" s="40"/>
      <c r="K139" s="1"/>
      <c r="L139" s="29"/>
      <c r="M139" s="38"/>
      <c r="N139" s="40"/>
      <c r="O139" s="40"/>
      <c r="P139" s="40"/>
      <c r="Q139" s="40"/>
      <c r="R139" s="40"/>
      <c r="S139" s="40"/>
      <c r="T139" s="79"/>
      <c r="U139" s="138"/>
      <c r="V139" s="64"/>
      <c r="W139" s="65"/>
      <c r="X139" s="66"/>
      <c r="Y139" s="66"/>
      <c r="Z139" s="66"/>
      <c r="AA139" s="66"/>
      <c r="AD139" s="56"/>
      <c r="AE139" s="63"/>
      <c r="AF139" s="63"/>
    </row>
    <row r="140" spans="1:32" s="19" customFormat="1" x14ac:dyDescent="0.25">
      <c r="A140" s="138"/>
      <c r="B140" s="8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9"/>
      <c r="U140" s="138"/>
      <c r="AD140" s="56"/>
      <c r="AE140" s="63"/>
      <c r="AF140" s="63"/>
    </row>
    <row r="141" spans="1:32" s="19" customFormat="1" ht="15.75" thickBot="1" x14ac:dyDescent="0.3">
      <c r="A141" s="138"/>
      <c r="B141" s="10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47"/>
      <c r="U141" s="138"/>
      <c r="AD141" s="56"/>
      <c r="AE141" s="63"/>
      <c r="AF141" s="63"/>
    </row>
    <row r="142" spans="1:32" s="147" customFormat="1" x14ac:dyDescent="0.25">
      <c r="AD142" s="177"/>
      <c r="AE142" s="178"/>
      <c r="AF142" s="178"/>
    </row>
    <row r="143" spans="1:32" s="147" customFormat="1" x14ac:dyDescent="0.25">
      <c r="B143" s="246" t="s">
        <v>93</v>
      </c>
      <c r="C143" s="146" t="s">
        <v>118</v>
      </c>
      <c r="AD143" s="177"/>
      <c r="AE143" s="178"/>
      <c r="AF143" s="178"/>
    </row>
    <row r="144" spans="1:32" s="147" customFormat="1" ht="18.75" hidden="1" x14ac:dyDescent="0.3">
      <c r="E144" s="179"/>
      <c r="AD144" s="177"/>
      <c r="AE144" s="178"/>
      <c r="AF144" s="178"/>
    </row>
    <row r="145" spans="2:32" s="147" customFormat="1" hidden="1" x14ac:dyDescent="0.25">
      <c r="AD145" s="177"/>
      <c r="AE145" s="178"/>
      <c r="AF145" s="178"/>
    </row>
    <row r="146" spans="2:32" s="147" customFormat="1" ht="18.75" hidden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80"/>
      <c r="AE146" s="178"/>
      <c r="AF146" s="178"/>
    </row>
    <row r="147" spans="2:32" s="147" customFormat="1" hidden="1" x14ac:dyDescent="0.25">
      <c r="AD147" s="177"/>
      <c r="AE147" s="178"/>
      <c r="AF147" s="178"/>
    </row>
    <row r="148" spans="2:32" s="147" customFormat="1" hidden="1" x14ac:dyDescent="0.25">
      <c r="AD148" s="177"/>
      <c r="AE148" s="178"/>
      <c r="AF148" s="178"/>
    </row>
    <row r="149" spans="2:32" s="147" customFormat="1" ht="30" hidden="1" customHeight="1" x14ac:dyDescent="0.25">
      <c r="F149" s="181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82"/>
      <c r="U149" s="163"/>
      <c r="V149" s="182"/>
      <c r="W149" s="163"/>
      <c r="X149" s="163"/>
      <c r="Y149" s="163"/>
      <c r="AD149" s="177"/>
      <c r="AE149" s="178"/>
      <c r="AF149" s="178"/>
    </row>
    <row r="150" spans="2:32" s="147" customFormat="1" ht="60" hidden="1" customHeight="1" x14ac:dyDescent="0.25">
      <c r="F150" s="183"/>
      <c r="G150" s="181"/>
      <c r="H150" s="164"/>
      <c r="I150" s="181"/>
      <c r="J150" s="164"/>
      <c r="K150" s="181"/>
      <c r="L150" s="164"/>
      <c r="M150" s="181"/>
      <c r="N150" s="164"/>
      <c r="O150" s="164"/>
      <c r="P150" s="164"/>
      <c r="Q150" s="181"/>
      <c r="R150" s="181"/>
      <c r="S150" s="164"/>
      <c r="T150" s="181"/>
      <c r="U150" s="164"/>
      <c r="V150" s="184"/>
      <c r="W150" s="164"/>
      <c r="X150" s="185"/>
      <c r="Y150" s="186"/>
      <c r="AD150" s="177"/>
      <c r="AE150" s="178"/>
      <c r="AF150" s="178"/>
    </row>
    <row r="151" spans="2:32" s="147" customFormat="1" ht="60" hidden="1" customHeight="1" x14ac:dyDescent="0.25">
      <c r="F151" s="183"/>
      <c r="G151" s="181"/>
      <c r="H151" s="164"/>
      <c r="I151" s="181"/>
      <c r="J151" s="164"/>
      <c r="K151" s="181"/>
      <c r="L151" s="164"/>
      <c r="M151" s="181"/>
      <c r="N151" s="164"/>
      <c r="O151" s="164"/>
      <c r="P151" s="164"/>
      <c r="Q151" s="181"/>
      <c r="R151" s="181"/>
      <c r="S151" s="164"/>
      <c r="T151" s="181"/>
      <c r="U151" s="164"/>
      <c r="V151" s="184"/>
      <c r="W151" s="164"/>
      <c r="X151" s="185"/>
      <c r="Y151" s="186"/>
      <c r="AD151" s="177"/>
      <c r="AE151" s="178"/>
      <c r="AF151" s="178"/>
    </row>
    <row r="152" spans="2:32" s="147" customFormat="1" ht="60" hidden="1" customHeight="1" x14ac:dyDescent="0.25">
      <c r="F152" s="183"/>
      <c r="G152" s="181"/>
      <c r="H152" s="164"/>
      <c r="I152" s="181"/>
      <c r="J152" s="164"/>
      <c r="K152" s="181"/>
      <c r="L152" s="164"/>
      <c r="M152" s="181"/>
      <c r="N152" s="164"/>
      <c r="O152" s="164"/>
      <c r="P152" s="164"/>
      <c r="Q152" s="181"/>
      <c r="R152" s="181"/>
      <c r="S152" s="164"/>
      <c r="T152" s="181"/>
      <c r="U152" s="164"/>
      <c r="V152" s="184"/>
      <c r="W152" s="164"/>
      <c r="X152" s="185"/>
      <c r="Y152" s="186"/>
      <c r="AD152" s="177"/>
      <c r="AE152" s="178"/>
      <c r="AF152" s="178"/>
    </row>
    <row r="153" spans="2:32" s="147" customFormat="1" hidden="1" x14ac:dyDescent="0.25">
      <c r="AD153" s="177"/>
      <c r="AE153" s="178"/>
      <c r="AF153" s="178"/>
    </row>
    <row r="154" spans="2:32" s="147" customFormat="1" hidden="1" x14ac:dyDescent="0.25">
      <c r="AD154" s="177"/>
      <c r="AE154" s="178"/>
      <c r="AF154" s="178"/>
    </row>
    <row r="155" spans="2:32" s="147" customFormat="1" hidden="1" x14ac:dyDescent="0.25">
      <c r="AD155" s="177"/>
      <c r="AE155" s="178"/>
      <c r="AF155" s="178"/>
    </row>
    <row r="156" spans="2:32" s="147" customFormat="1" hidden="1" x14ac:dyDescent="0.25">
      <c r="AD156" s="177"/>
    </row>
    <row r="157" spans="2:32" s="147" customFormat="1" hidden="1" x14ac:dyDescent="0.25">
      <c r="AD157" s="177"/>
    </row>
    <row r="158" spans="2:32" s="147" customFormat="1" hidden="1" x14ac:dyDescent="0.25">
      <c r="AD158" s="177"/>
    </row>
    <row r="159" spans="2:32" s="147" customFormat="1" hidden="1" x14ac:dyDescent="0.25">
      <c r="AD159" s="177"/>
    </row>
    <row r="160" spans="2:32" s="147" customFormat="1" hidden="1" x14ac:dyDescent="0.25">
      <c r="AD160" s="177"/>
    </row>
    <row r="161" spans="2:30" s="147" customFormat="1" hidden="1" x14ac:dyDescent="0.25">
      <c r="AD161" s="177"/>
    </row>
    <row r="162" spans="2:30" s="147" customFormat="1" hidden="1" x14ac:dyDescent="0.25">
      <c r="AD162" s="177"/>
    </row>
    <row r="163" spans="2:30" s="147" customFormat="1" hidden="1" x14ac:dyDescent="0.25">
      <c r="AD163" s="177"/>
    </row>
    <row r="164" spans="2:30" s="147" customFormat="1" hidden="1" x14ac:dyDescent="0.25">
      <c r="AD164" s="177"/>
    </row>
    <row r="165" spans="2:30" s="147" customFormat="1" hidden="1" x14ac:dyDescent="0.25">
      <c r="AD165" s="177"/>
    </row>
    <row r="166" spans="2:30" s="147" customFormat="1" hidden="1" x14ac:dyDescent="0.25">
      <c r="AD166" s="177"/>
    </row>
    <row r="167" spans="2:30" s="147" customFormat="1" hidden="1" x14ac:dyDescent="0.25">
      <c r="AD167" s="177"/>
    </row>
    <row r="168" spans="2:30" s="147" customFormat="1" hidden="1" x14ac:dyDescent="0.25">
      <c r="AD168" s="177"/>
    </row>
    <row r="169" spans="2:30" s="147" customFormat="1" hidden="1" x14ac:dyDescent="0.25">
      <c r="AD169" s="177"/>
    </row>
    <row r="170" spans="2:30" s="147" customFormat="1" hidden="1" x14ac:dyDescent="0.25">
      <c r="AD170" s="177"/>
    </row>
    <row r="171" spans="2:30" s="147" customFormat="1" hidden="1" x14ac:dyDescent="0.25">
      <c r="AD171" s="177"/>
    </row>
    <row r="172" spans="2:30" s="147" customFormat="1" hidden="1" x14ac:dyDescent="0.25">
      <c r="AD172" s="177"/>
    </row>
    <row r="173" spans="2:30" s="147" customFormat="1" hidden="1" x14ac:dyDescent="0.25">
      <c r="AD173" s="177"/>
    </row>
    <row r="174" spans="2:30" s="147" customFormat="1" hidden="1" x14ac:dyDescent="0.25">
      <c r="B174" s="187"/>
      <c r="AD174" s="177"/>
    </row>
    <row r="175" spans="2:30" s="147" customFormat="1" hidden="1" x14ac:dyDescent="0.25">
      <c r="B175" s="187"/>
      <c r="AD175" s="177"/>
    </row>
    <row r="176" spans="2:30" s="147" customFormat="1" hidden="1" x14ac:dyDescent="0.25">
      <c r="B176" s="187"/>
      <c r="AD176" s="177"/>
    </row>
    <row r="177" spans="2:30" s="147" customFormat="1" hidden="1" x14ac:dyDescent="0.25">
      <c r="B177" s="187"/>
      <c r="AD177" s="177"/>
    </row>
    <row r="178" spans="2:30" s="147" customFormat="1" hidden="1" x14ac:dyDescent="0.25">
      <c r="B178" s="187"/>
      <c r="AD178" s="177"/>
    </row>
    <row r="179" spans="2:30" s="147" customFormat="1" hidden="1" x14ac:dyDescent="0.25">
      <c r="B179" s="187"/>
      <c r="AD179" s="177"/>
    </row>
    <row r="180" spans="2:30" s="147" customFormat="1" hidden="1" x14ac:dyDescent="0.25">
      <c r="B180" s="187"/>
      <c r="AD180" s="177"/>
    </row>
    <row r="181" spans="2:30" s="147" customFormat="1" hidden="1" x14ac:dyDescent="0.25">
      <c r="B181" s="187"/>
      <c r="AD181" s="177"/>
    </row>
    <row r="182" spans="2:30" s="147" customFormat="1" hidden="1" x14ac:dyDescent="0.25">
      <c r="B182" s="187"/>
      <c r="AD182" s="177"/>
    </row>
    <row r="183" spans="2:30" s="147" customFormat="1" hidden="1" x14ac:dyDescent="0.25">
      <c r="B183" s="187"/>
      <c r="AD183" s="177"/>
    </row>
    <row r="184" spans="2:30" s="147" customFormat="1" ht="15.75" hidden="1" thickBot="1" x14ac:dyDescent="0.3">
      <c r="B184" s="187"/>
      <c r="AD184" s="177"/>
    </row>
    <row r="185" spans="2:30" s="147" customFormat="1" ht="15.75" hidden="1" thickBot="1" x14ac:dyDescent="0.3">
      <c r="B185" s="188"/>
      <c r="D185" s="165"/>
      <c r="E185" s="165"/>
      <c r="F185" s="165"/>
      <c r="G185" s="165"/>
      <c r="H185" s="165"/>
      <c r="I185" s="165"/>
      <c r="J185" s="165"/>
      <c r="K185" s="165"/>
      <c r="L185" s="165"/>
      <c r="M185" s="165"/>
      <c r="N185" s="165"/>
      <c r="O185" s="165"/>
      <c r="P185" s="165"/>
      <c r="Q185" s="165"/>
      <c r="R185" s="165"/>
      <c r="S185" s="165"/>
      <c r="T185" s="165"/>
      <c r="U185" s="165"/>
      <c r="V185" s="165"/>
      <c r="W185" s="165"/>
      <c r="X185" s="165"/>
      <c r="Y185" s="165"/>
      <c r="Z185" s="286" t="s">
        <v>25</v>
      </c>
      <c r="AA185" s="287"/>
      <c r="AB185" s="287"/>
      <c r="AC185" s="287"/>
      <c r="AD185" s="288"/>
    </row>
    <row r="186" spans="2:30" s="147" customFormat="1" hidden="1" x14ac:dyDescent="0.25"/>
    <row r="187" spans="2:30" s="147" customFormat="1" hidden="1" x14ac:dyDescent="0.25"/>
    <row r="188" spans="2:30" s="147" customFormat="1" hidden="1" x14ac:dyDescent="0.25"/>
    <row r="189" spans="2:30" s="147" customFormat="1" hidden="1" x14ac:dyDescent="0.25"/>
    <row r="190" spans="2:30" s="147" customFormat="1" hidden="1" x14ac:dyDescent="0.25"/>
    <row r="191" spans="2:30" s="147" customFormat="1" hidden="1" x14ac:dyDescent="0.25"/>
    <row r="192" spans="2:30" s="147" customFormat="1" hidden="1" x14ac:dyDescent="0.25"/>
    <row r="193" s="147" customFormat="1" hidden="1" x14ac:dyDescent="0.25"/>
    <row r="194" s="147" customFormat="1" hidden="1" x14ac:dyDescent="0.25"/>
    <row r="195" s="147" customFormat="1" hidden="1" x14ac:dyDescent="0.25"/>
    <row r="196" s="147" customFormat="1" hidden="1" x14ac:dyDescent="0.25"/>
    <row r="197" s="147" customFormat="1" hidden="1" x14ac:dyDescent="0.25"/>
    <row r="198" s="147" customFormat="1" hidden="1" x14ac:dyDescent="0.25"/>
    <row r="199" s="147" customFormat="1" hidden="1" x14ac:dyDescent="0.25"/>
    <row r="200" s="147" customFormat="1" hidden="1" x14ac:dyDescent="0.25"/>
    <row r="201" s="147" customFormat="1" hidden="1" x14ac:dyDescent="0.25"/>
    <row r="202" s="147" customFormat="1" hidden="1" x14ac:dyDescent="0.25"/>
    <row r="203" s="147" customFormat="1" hidden="1" x14ac:dyDescent="0.25"/>
    <row r="204" s="147" customFormat="1" hidden="1" x14ac:dyDescent="0.25"/>
    <row r="205" s="147" customFormat="1" hidden="1" x14ac:dyDescent="0.25"/>
    <row r="206" s="147" customFormat="1" hidden="1" x14ac:dyDescent="0.25"/>
    <row r="207" s="147" customFormat="1" hidden="1" x14ac:dyDescent="0.25"/>
    <row r="208" s="147" customFormat="1" hidden="1" x14ac:dyDescent="0.25"/>
    <row r="209" s="147" customFormat="1" hidden="1" x14ac:dyDescent="0.25"/>
    <row r="210" s="147" customFormat="1" hidden="1" x14ac:dyDescent="0.25"/>
    <row r="211" s="147" customFormat="1" hidden="1" x14ac:dyDescent="0.25"/>
    <row r="212" s="147" customFormat="1" hidden="1" x14ac:dyDescent="0.25"/>
    <row r="213" s="147" customFormat="1" x14ac:dyDescent="0.25"/>
    <row r="214" s="147" customFormat="1" hidden="1" x14ac:dyDescent="0.25"/>
    <row r="215" s="147" customFormat="1" hidden="1" x14ac:dyDescent="0.25"/>
    <row r="216" s="147" customFormat="1" hidden="1" x14ac:dyDescent="0.25"/>
    <row r="217" s="147" customFormat="1" hidden="1" x14ac:dyDescent="0.25"/>
    <row r="218" s="147" customFormat="1" hidden="1" x14ac:dyDescent="0.25"/>
    <row r="219" s="147" customFormat="1" hidden="1" x14ac:dyDescent="0.25"/>
    <row r="220" s="147" customFormat="1" hidden="1" x14ac:dyDescent="0.25"/>
    <row r="221" s="147" customFormat="1" hidden="1" x14ac:dyDescent="0.25"/>
    <row r="222" s="147" customFormat="1" hidden="1" x14ac:dyDescent="0.25"/>
    <row r="223" s="147" customFormat="1" hidden="1" x14ac:dyDescent="0.25"/>
    <row r="224" s="147" customFormat="1" hidden="1" x14ac:dyDescent="0.25"/>
    <row r="225" spans="2:20" s="147" customFormat="1" hidden="1" x14ac:dyDescent="0.25"/>
    <row r="226" spans="2:20" s="147" customFormat="1" hidden="1" x14ac:dyDescent="0.25"/>
    <row r="227" spans="2:20" x14ac:dyDescent="0.25">
      <c r="B227" s="147"/>
      <c r="C227" s="147"/>
      <c r="D227" s="147"/>
      <c r="E227" s="147"/>
      <c r="F227" s="147"/>
      <c r="G227" s="147"/>
      <c r="H227" s="147"/>
      <c r="I227" s="147"/>
      <c r="J227" s="147"/>
      <c r="K227" s="147"/>
      <c r="L227" s="147"/>
      <c r="M227" s="147"/>
      <c r="N227" s="147"/>
      <c r="O227" s="147"/>
      <c r="P227" s="147"/>
      <c r="Q227" s="147"/>
      <c r="R227" s="147"/>
      <c r="S227" s="147"/>
      <c r="T227" s="147"/>
    </row>
    <row r="228" spans="2:20" hidden="1" x14ac:dyDescent="0.25">
      <c r="B228" s="147"/>
      <c r="C228" s="147"/>
      <c r="D228" s="147"/>
      <c r="E228" s="147"/>
      <c r="F228" s="147"/>
      <c r="G228" s="147"/>
      <c r="H228" s="147"/>
      <c r="I228" s="147"/>
      <c r="J228" s="147"/>
      <c r="K228" s="147"/>
      <c r="L228" s="147"/>
      <c r="M228" s="147"/>
      <c r="N228" s="147"/>
      <c r="O228" s="147"/>
      <c r="P228" s="147"/>
      <c r="Q228" s="147"/>
      <c r="R228" s="147"/>
      <c r="S228" s="147"/>
      <c r="T228" s="147"/>
    </row>
    <row r="229" spans="2:20" hidden="1" x14ac:dyDescent="0.25">
      <c r="B229" s="147"/>
      <c r="C229" s="147"/>
      <c r="D229" s="147"/>
      <c r="E229" s="147"/>
      <c r="F229" s="147"/>
      <c r="G229" s="147"/>
      <c r="H229" s="147"/>
      <c r="I229" s="147"/>
      <c r="J229" s="147"/>
      <c r="K229" s="147"/>
      <c r="L229" s="147"/>
      <c r="M229" s="147"/>
      <c r="N229" s="147"/>
      <c r="O229" s="147"/>
      <c r="P229" s="147"/>
      <c r="Q229" s="147"/>
      <c r="R229" s="147"/>
      <c r="S229" s="147"/>
      <c r="T229" s="147"/>
    </row>
    <row r="230" spans="2:20" hidden="1" x14ac:dyDescent="0.25">
      <c r="B230" s="147"/>
      <c r="C230" s="147"/>
      <c r="D230" s="147"/>
      <c r="E230" s="147"/>
      <c r="F230" s="147"/>
      <c r="G230" s="147"/>
      <c r="H230" s="147"/>
      <c r="I230" s="147"/>
      <c r="J230" s="147"/>
      <c r="K230" s="147"/>
      <c r="L230" s="147"/>
      <c r="M230" s="147"/>
      <c r="N230" s="147"/>
      <c r="O230" s="147"/>
      <c r="P230" s="147"/>
      <c r="Q230" s="147"/>
      <c r="R230" s="147"/>
      <c r="S230" s="147"/>
      <c r="T230" s="147"/>
    </row>
    <row r="231" spans="2:20" hidden="1" x14ac:dyDescent="0.25">
      <c r="B231" s="147"/>
      <c r="C231" s="147"/>
      <c r="D231" s="147"/>
      <c r="E231" s="147"/>
      <c r="F231" s="147"/>
      <c r="G231" s="147"/>
      <c r="H231" s="147"/>
      <c r="I231" s="147"/>
      <c r="J231" s="147"/>
      <c r="K231" s="147"/>
      <c r="L231" s="147"/>
      <c r="M231" s="147"/>
      <c r="N231" s="147"/>
      <c r="O231" s="147"/>
      <c r="P231" s="147"/>
      <c r="Q231" s="147"/>
      <c r="R231" s="147"/>
      <c r="S231" s="147"/>
      <c r="T231" s="147"/>
    </row>
    <row r="232" spans="2:20" hidden="1" x14ac:dyDescent="0.25">
      <c r="B232" s="147"/>
      <c r="C232" s="147"/>
      <c r="D232" s="147"/>
      <c r="E232" s="147"/>
      <c r="F232" s="147"/>
      <c r="G232" s="147"/>
      <c r="H232" s="147"/>
      <c r="I232" s="147"/>
      <c r="J232" s="147"/>
      <c r="K232" s="147"/>
      <c r="L232" s="147"/>
      <c r="M232" s="147"/>
      <c r="N232" s="147"/>
      <c r="O232" s="147"/>
      <c r="P232" s="147"/>
      <c r="Q232" s="147"/>
      <c r="R232" s="147"/>
      <c r="S232" s="147"/>
      <c r="T232" s="147"/>
    </row>
    <row r="233" spans="2:20" hidden="1" x14ac:dyDescent="0.25">
      <c r="B233" s="147"/>
      <c r="C233" s="147"/>
      <c r="D233" s="147"/>
      <c r="E233" s="147"/>
      <c r="F233" s="147"/>
      <c r="G233" s="147"/>
      <c r="H233" s="147"/>
      <c r="I233" s="147"/>
      <c r="J233" s="147"/>
      <c r="K233" s="147"/>
      <c r="L233" s="147"/>
      <c r="M233" s="147"/>
      <c r="N233" s="147"/>
      <c r="O233" s="147"/>
      <c r="P233" s="147"/>
      <c r="Q233" s="147"/>
      <c r="R233" s="147"/>
      <c r="S233" s="147"/>
      <c r="T233" s="147"/>
    </row>
    <row r="234" spans="2:20" hidden="1" x14ac:dyDescent="0.25">
      <c r="B234" s="147"/>
      <c r="C234" s="147"/>
      <c r="D234" s="147"/>
      <c r="E234" s="147"/>
      <c r="F234" s="147"/>
      <c r="G234" s="147"/>
      <c r="H234" s="147"/>
      <c r="I234" s="147"/>
      <c r="J234" s="147"/>
      <c r="K234" s="147"/>
      <c r="L234" s="147"/>
      <c r="M234" s="147"/>
      <c r="N234" s="147"/>
      <c r="O234" s="147"/>
      <c r="P234" s="147"/>
      <c r="Q234" s="147"/>
      <c r="R234" s="147"/>
      <c r="S234" s="147"/>
      <c r="T234" s="147"/>
    </row>
    <row r="235" spans="2:20" hidden="1" x14ac:dyDescent="0.25">
      <c r="B235" s="147"/>
      <c r="C235" s="147"/>
      <c r="D235" s="147"/>
      <c r="E235" s="147"/>
      <c r="F235" s="147"/>
      <c r="G235" s="147"/>
      <c r="H235" s="147"/>
      <c r="I235" s="147"/>
      <c r="J235" s="147"/>
      <c r="K235" s="147"/>
      <c r="L235" s="147"/>
      <c r="M235" s="147"/>
      <c r="N235" s="147"/>
      <c r="O235" s="147"/>
      <c r="P235" s="147"/>
      <c r="Q235" s="147"/>
      <c r="R235" s="147"/>
      <c r="S235" s="147"/>
      <c r="T235" s="147"/>
    </row>
    <row r="236" spans="2:20" x14ac:dyDescent="0.25"/>
  </sheetData>
  <mergeCells count="4">
    <mergeCell ref="Z185:AD185"/>
    <mergeCell ref="B2:T2"/>
    <mergeCell ref="B3:T3"/>
    <mergeCell ref="B4:D4"/>
  </mergeCells>
  <phoneticPr fontId="48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4"/>
  <dimension ref="A1:AH342"/>
  <sheetViews>
    <sheetView zoomScale="70" zoomScaleNormal="70" workbookViewId="0">
      <selection activeCell="P14" sqref="P14"/>
    </sheetView>
  </sheetViews>
  <sheetFormatPr defaultColWidth="0" defaultRowHeight="15" zeroHeight="1" x14ac:dyDescent="0.25"/>
  <cols>
    <col min="1" max="1" width="10.7109375" style="138" customWidth="1"/>
    <col min="2" max="20" width="18.28515625" style="106" customWidth="1"/>
    <col min="21" max="21" width="10.7109375" style="138" customWidth="1"/>
    <col min="22" max="22" width="10.5703125" style="106" hidden="1" customWidth="1"/>
    <col min="23" max="23" width="9.140625" style="106" hidden="1" customWidth="1"/>
    <col min="24" max="24" width="10" style="106" hidden="1" customWidth="1"/>
    <col min="25" max="25" width="9.140625" style="106" hidden="1" customWidth="1"/>
    <col min="26" max="26" width="18.7109375" style="106" hidden="1" customWidth="1"/>
    <col min="27" max="27" width="10.5703125" style="106" hidden="1" customWidth="1"/>
    <col min="28" max="28" width="9.140625" style="106" hidden="1" customWidth="1"/>
    <col min="29" max="29" width="10" style="106" hidden="1" customWidth="1"/>
    <col min="30" max="30" width="9.140625" style="106" hidden="1" customWidth="1"/>
    <col min="31" max="34" width="18.7109375" style="106" hidden="1" customWidth="1"/>
    <col min="35" max="16384" width="9.140625" style="106" hidden="1"/>
  </cols>
  <sheetData>
    <row r="1" spans="1:21" s="138" customFormat="1" x14ac:dyDescent="0.25"/>
    <row r="2" spans="1:21" s="2" customFormat="1" ht="46.5" customHeight="1" x14ac:dyDescent="0.25">
      <c r="A2" s="138"/>
      <c r="B2" s="289" t="s">
        <v>21</v>
      </c>
      <c r="C2" s="289"/>
      <c r="D2" s="289"/>
      <c r="E2" s="289"/>
      <c r="F2" s="289"/>
      <c r="G2" s="289"/>
      <c r="H2" s="289"/>
      <c r="I2" s="289"/>
      <c r="J2" s="289"/>
      <c r="K2" s="289"/>
      <c r="L2" s="289"/>
      <c r="M2" s="289"/>
      <c r="N2" s="289"/>
      <c r="O2" s="289"/>
      <c r="P2" s="289"/>
      <c r="Q2" s="289"/>
      <c r="R2" s="289"/>
      <c r="S2" s="289"/>
      <c r="T2" s="289"/>
      <c r="U2" s="138"/>
    </row>
    <row r="3" spans="1:21" s="2" customFormat="1" ht="15.75" thickBot="1" x14ac:dyDescent="0.3">
      <c r="A3" s="138"/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38"/>
    </row>
    <row r="4" spans="1:21" s="2" customFormat="1" ht="15.75" thickBot="1" x14ac:dyDescent="0.3">
      <c r="A4" s="138"/>
      <c r="B4" s="299" t="s">
        <v>111</v>
      </c>
      <c r="C4" s="300"/>
      <c r="D4" s="301"/>
      <c r="E4" s="1"/>
      <c r="F4" s="1"/>
      <c r="G4" s="14"/>
      <c r="H4" s="215"/>
      <c r="I4" s="215"/>
      <c r="J4" s="215"/>
      <c r="K4" s="215"/>
      <c r="L4" s="215"/>
      <c r="M4" s="215"/>
      <c r="N4" s="215"/>
      <c r="O4" s="14"/>
      <c r="P4" s="204"/>
      <c r="Q4" s="204"/>
      <c r="R4" s="204"/>
      <c r="S4" s="204"/>
      <c r="T4" s="205"/>
      <c r="U4" s="138"/>
    </row>
    <row r="5" spans="1:21" s="2" customFormat="1" x14ac:dyDescent="0.25">
      <c r="A5" s="138"/>
      <c r="B5" s="8"/>
      <c r="C5" s="1"/>
      <c r="D5" s="1"/>
      <c r="E5" s="1"/>
      <c r="F5" s="1"/>
      <c r="G5" s="14"/>
      <c r="H5" s="215"/>
      <c r="I5" s="216"/>
      <c r="J5" s="215"/>
      <c r="K5" s="215"/>
      <c r="L5" s="215"/>
      <c r="M5" s="215"/>
      <c r="N5" s="215"/>
      <c r="O5" s="14"/>
      <c r="P5" s="204"/>
      <c r="Q5" s="204"/>
      <c r="R5" s="204"/>
      <c r="S5" s="204"/>
      <c r="T5" s="205"/>
      <c r="U5" s="138"/>
    </row>
    <row r="6" spans="1:21" s="2" customFormat="1" x14ac:dyDescent="0.25">
      <c r="A6" s="138"/>
      <c r="B6" s="8"/>
      <c r="C6" s="1"/>
      <c r="D6" s="1"/>
      <c r="E6" s="1"/>
      <c r="F6" s="1"/>
      <c r="G6" s="14"/>
      <c r="H6" s="215"/>
      <c r="I6" s="31">
        <v>42005</v>
      </c>
      <c r="J6" s="31">
        <v>44197</v>
      </c>
      <c r="K6" s="31">
        <v>44562</v>
      </c>
      <c r="L6" s="31">
        <v>44927</v>
      </c>
      <c r="M6" s="31">
        <v>45292</v>
      </c>
      <c r="N6" s="217"/>
      <c r="O6" s="31"/>
      <c r="P6" s="204"/>
      <c r="Q6" s="204"/>
      <c r="R6" s="204"/>
      <c r="S6" s="204"/>
      <c r="T6" s="205"/>
      <c r="U6" s="138"/>
    </row>
    <row r="7" spans="1:21" s="2" customFormat="1" x14ac:dyDescent="0.25">
      <c r="A7" s="138"/>
      <c r="B7" s="8"/>
      <c r="C7" s="1"/>
      <c r="D7" s="1"/>
      <c r="E7" s="1"/>
      <c r="F7" s="1"/>
      <c r="G7" s="14"/>
      <c r="H7" s="215"/>
      <c r="I7" s="31">
        <v>42369</v>
      </c>
      <c r="J7" s="31">
        <v>44561</v>
      </c>
      <c r="K7" s="31">
        <v>44926</v>
      </c>
      <c r="L7" s="31">
        <v>45291</v>
      </c>
      <c r="M7" s="31">
        <v>45657</v>
      </c>
      <c r="N7" s="215"/>
      <c r="O7" s="31"/>
      <c r="P7" s="204"/>
      <c r="Q7" s="204"/>
      <c r="R7" s="204"/>
      <c r="S7" s="204"/>
      <c r="T7" s="205"/>
      <c r="U7" s="138"/>
    </row>
    <row r="8" spans="1:21" s="2" customFormat="1" ht="19.5" thickBot="1" x14ac:dyDescent="0.35">
      <c r="A8" s="138"/>
      <c r="B8" s="8"/>
      <c r="C8" s="1"/>
      <c r="D8" s="1"/>
      <c r="E8" s="1"/>
      <c r="F8" s="1"/>
      <c r="G8" s="1"/>
      <c r="H8" s="41"/>
      <c r="I8" s="41"/>
      <c r="J8" s="133">
        <v>2021</v>
      </c>
      <c r="K8" s="99">
        <v>2022</v>
      </c>
      <c r="L8" s="133">
        <v>2023</v>
      </c>
      <c r="M8" s="99" t="s">
        <v>112</v>
      </c>
      <c r="N8" s="100" t="s">
        <v>22</v>
      </c>
      <c r="O8" s="203"/>
      <c r="P8" s="204"/>
      <c r="Q8" s="204"/>
      <c r="R8" s="204"/>
      <c r="S8" s="204"/>
      <c r="T8" s="205"/>
      <c r="U8" s="138"/>
    </row>
    <row r="9" spans="1:21" s="2" customFormat="1" ht="60" customHeight="1" thickTop="1" x14ac:dyDescent="0.25">
      <c r="A9" s="138"/>
      <c r="B9" s="8"/>
      <c r="C9" s="1"/>
      <c r="D9" s="1"/>
      <c r="E9" s="1"/>
      <c r="F9" s="1"/>
      <c r="G9" s="1"/>
      <c r="H9" s="42" t="s">
        <v>54</v>
      </c>
      <c r="I9" s="150" t="s">
        <v>27</v>
      </c>
      <c r="J9" s="239">
        <f>COUNTIFS('Wydane warunki'!$I:$I,"&gt;="&amp;J6,'Wydane warunki'!$I:$I,"&lt;="&amp;J7)</f>
        <v>0</v>
      </c>
      <c r="K9" s="239">
        <f>COUNTIFS('Wydane warunki'!$I:$I,"&gt;="&amp;K6,'Wydane warunki'!$I:$I,"&lt;="&amp;K7)</f>
        <v>0</v>
      </c>
      <c r="L9" s="239">
        <f>COUNTIFS('Wydane warunki'!$I:$I,"&gt;="&amp;L6,'Wydane warunki'!$I:$I,"&lt;="&amp;L7)</f>
        <v>1</v>
      </c>
      <c r="M9" s="239">
        <f>COUNTIFS('Wydane warunki'!$I:$I,"&gt;="&amp;M6,'Wydane warunki'!$I:$I,"&lt;="&amp;M7)</f>
        <v>2</v>
      </c>
      <c r="N9" s="240">
        <f t="shared" ref="N9:N14" si="0">SUM(J9:M9)</f>
        <v>3</v>
      </c>
      <c r="O9" s="203"/>
      <c r="P9" s="204"/>
      <c r="Q9" s="204"/>
      <c r="R9" s="204"/>
      <c r="S9" s="204"/>
      <c r="T9" s="205"/>
      <c r="U9" s="138"/>
    </row>
    <row r="10" spans="1:21" s="2" customFormat="1" ht="16.5" thickBot="1" x14ac:dyDescent="0.3">
      <c r="A10" s="138"/>
      <c r="B10" s="8"/>
      <c r="C10" s="1"/>
      <c r="D10" s="1"/>
      <c r="E10" s="1"/>
      <c r="F10" s="1"/>
      <c r="G10" s="1"/>
      <c r="H10" s="20"/>
      <c r="I10" s="102" t="s">
        <v>36</v>
      </c>
      <c r="J10" s="241">
        <f>(SUMIFS('Wydane warunki'!$H:$H,'Wydane warunki'!$I:$I,"&gt;="&amp;J6,'Wydane warunki'!$I:$I,"&lt;="&amp;J7)/1000)</f>
        <v>0</v>
      </c>
      <c r="K10" s="241">
        <f>(SUMIFS('Wydane warunki'!$H:$H,'Wydane warunki'!$I:$I,"&gt;="&amp;K6,'Wydane warunki'!$I:$I,"&lt;="&amp;K7)/1000)</f>
        <v>0</v>
      </c>
      <c r="L10" s="241">
        <f>(SUMIFS('Wydane warunki'!$H:$H,'Wydane warunki'!$I:$I,"&gt;="&amp;L6,'Wydane warunki'!$I:$I,"&lt;="&amp;L7)/1000)</f>
        <v>24</v>
      </c>
      <c r="M10" s="241">
        <f>(SUMIFS('Wydane warunki'!$H:$H,'Wydane warunki'!$I:$I,"&gt;="&amp;M6,'Wydane warunki'!$I:$I,"&lt;="&amp;M7)/1000)</f>
        <v>8.52</v>
      </c>
      <c r="N10" s="242">
        <f t="shared" si="0"/>
        <v>32.519999999999996</v>
      </c>
      <c r="O10" s="85" t="s">
        <v>41</v>
      </c>
      <c r="P10" s="204"/>
      <c r="Q10" s="204"/>
      <c r="R10" s="204"/>
      <c r="S10" s="204"/>
      <c r="T10" s="9"/>
      <c r="U10" s="138"/>
    </row>
    <row r="11" spans="1:21" s="2" customFormat="1" ht="47.25" x14ac:dyDescent="0.25">
      <c r="A11" s="138"/>
      <c r="B11" s="8"/>
      <c r="C11" s="1"/>
      <c r="D11" s="1"/>
      <c r="E11" s="1"/>
      <c r="F11" s="1"/>
      <c r="G11" s="1"/>
      <c r="H11" s="42" t="s">
        <v>53</v>
      </c>
      <c r="I11" s="150" t="s">
        <v>35</v>
      </c>
      <c r="J11" s="239">
        <f>COUNTIFS('Zawarta umowa'!$N:$N,"&gt;="&amp;J6,'Zawarta umowa'!$N:$N,"&lt;="&amp;J7)</f>
        <v>0</v>
      </c>
      <c r="K11" s="239">
        <f>COUNTIFS('Zawarta umowa'!$N:$N,"&gt;="&amp;K6,'Zawarta umowa'!$N:$N,"&lt;="&amp;K7)</f>
        <v>0</v>
      </c>
      <c r="L11" s="239">
        <f>COUNTIFS('Zawarta umowa'!$N:$N,"&gt;="&amp;L6,'Zawarta umowa'!$N:$N,"&lt;="&amp;L7)</f>
        <v>2</v>
      </c>
      <c r="M11" s="239">
        <f>COUNTIFS('Zawarta umowa'!$N:$N,"&gt;="&amp;M6,'Zawarta umowa'!$N:$N,"&lt;="&amp;M7)</f>
        <v>0</v>
      </c>
      <c r="N11" s="240">
        <f t="shared" si="0"/>
        <v>2</v>
      </c>
      <c r="O11" s="85"/>
      <c r="P11" s="204"/>
      <c r="Q11" s="204"/>
      <c r="R11" s="204"/>
      <c r="S11" s="204"/>
      <c r="T11" s="9"/>
      <c r="U11" s="138"/>
    </row>
    <row r="12" spans="1:21" s="2" customFormat="1" ht="16.5" thickBot="1" x14ac:dyDescent="0.3">
      <c r="A12" s="138"/>
      <c r="B12" s="8"/>
      <c r="C12" s="1"/>
      <c r="D12" s="1"/>
      <c r="E12" s="1"/>
      <c r="F12" s="1"/>
      <c r="G12" s="1"/>
      <c r="H12" s="20"/>
      <c r="I12" s="102" t="s">
        <v>36</v>
      </c>
      <c r="J12" s="241">
        <f>SUMIFS('Zawarta umowa'!$H:$H,'Zawarta umowa'!$N:$N,"&gt;="&amp;I6,'Zawarta umowa'!$N:$N,"&lt;="&amp;I7)/1000</f>
        <v>0</v>
      </c>
      <c r="K12" s="241">
        <f>SUMIFS('Zawarta umowa'!$H:$H,'Zawarta umowa'!$N:$N,"&gt;="&amp;J6,'Zawarta umowa'!$N:$N,"&lt;="&amp;J7)/1000</f>
        <v>0</v>
      </c>
      <c r="L12" s="241">
        <f>SUMIFS('Zawarta umowa'!$H:$H,'Zawarta umowa'!$N:$N,"&gt;="&amp;K6,'Zawarta umowa'!$N:$N,"&lt;="&amp;K7)/1000</f>
        <v>0</v>
      </c>
      <c r="M12" s="241">
        <f>SUMIFS('Zawarta umowa'!$H:$H,'Zawarta umowa'!$N:$N,"&gt;="&amp;L6,'Zawarta umowa'!$N:$N,"&lt;="&amp;L7)/1000</f>
        <v>8</v>
      </c>
      <c r="N12" s="242">
        <f t="shared" si="0"/>
        <v>8</v>
      </c>
      <c r="O12" s="85" t="s">
        <v>41</v>
      </c>
      <c r="P12" s="204"/>
      <c r="Q12" s="204"/>
      <c r="R12" s="204"/>
      <c r="S12" s="204"/>
      <c r="T12" s="9"/>
      <c r="U12" s="138"/>
    </row>
    <row r="13" spans="1:21" s="2" customFormat="1" ht="47.25" x14ac:dyDescent="0.25">
      <c r="A13" s="138"/>
      <c r="B13" s="8"/>
      <c r="C13" s="1"/>
      <c r="D13" s="1"/>
      <c r="E13" s="1"/>
      <c r="F13" s="1"/>
      <c r="G13" s="1"/>
      <c r="H13" s="42" t="s">
        <v>55</v>
      </c>
      <c r="I13" s="150" t="s">
        <v>27</v>
      </c>
      <c r="J13" s="239">
        <f>COUNTIFS('Wydane warunki'!$M:$M,"&gt;="&amp;J6,'Wydane warunki'!$M:$M,"&lt;="&amp;J7)</f>
        <v>0</v>
      </c>
      <c r="K13" s="239">
        <f>COUNTIFS('Wydane warunki'!$M:$M,"&gt;="&amp;K6,'Wydane warunki'!$M:$M,"&lt;="&amp;K7)</f>
        <v>1</v>
      </c>
      <c r="L13" s="239">
        <f>COUNTIFS('Wydane warunki'!$M:$M,"&gt;="&amp;L6,'Wydane warunki'!$M:$M,"&lt;="&amp;L7)</f>
        <v>2</v>
      </c>
      <c r="M13" s="239">
        <f>COUNTIFS('Wydane warunki'!$M:$M,"&gt;="&amp;M6,'Wydane warunki'!$M:$M,"&lt;="&amp;M7)</f>
        <v>2</v>
      </c>
      <c r="N13" s="240">
        <f t="shared" si="0"/>
        <v>5</v>
      </c>
      <c r="O13" s="85"/>
      <c r="P13" s="204"/>
      <c r="Q13" s="204"/>
      <c r="R13" s="204"/>
      <c r="S13" s="204"/>
      <c r="T13" s="9"/>
      <c r="U13" s="138"/>
    </row>
    <row r="14" spans="1:21" s="2" customFormat="1" ht="16.5" thickBot="1" x14ac:dyDescent="0.3">
      <c r="A14" s="138"/>
      <c r="B14" s="8"/>
      <c r="C14" s="1"/>
      <c r="D14" s="1"/>
      <c r="E14" s="1"/>
      <c r="F14" s="1"/>
      <c r="G14" s="1"/>
      <c r="H14" s="20"/>
      <c r="I14" s="102" t="s">
        <v>36</v>
      </c>
      <c r="J14" s="241">
        <f>(SUMIFS('Wydane warunki'!$H:$H,'Wydane warunki'!$M:$M,"&gt;="&amp;J6,'Wydane warunki'!$M:$M,"&lt;="&amp;J7)/1000)</f>
        <v>0</v>
      </c>
      <c r="K14" s="241">
        <f>(SUMIFS('Wydane warunki'!$H:$H,'Wydane warunki'!$M:$M,"&gt;="&amp;K6,'Wydane warunki'!$M:$M,"&lt;="&amp;K7)/1000)</f>
        <v>5.2</v>
      </c>
      <c r="L14" s="241">
        <f>(SUMIFS('Wydane warunki'!$H:$H,'Wydane warunki'!$M:$M,"&gt;="&amp;L6,'Wydane warunki'!$M:$M,"&lt;="&amp;L7)/1000)</f>
        <v>54.9</v>
      </c>
      <c r="M14" s="241">
        <f>(SUMIFS('Wydane warunki'!$H:$H,'Wydane warunki'!$M:$M,"&gt;="&amp;M6,'Wydane warunki'!$M:$M,"&lt;="&amp;M7)/1000)</f>
        <v>96.47</v>
      </c>
      <c r="N14" s="242">
        <f t="shared" si="0"/>
        <v>156.57</v>
      </c>
      <c r="O14" s="85" t="s">
        <v>41</v>
      </c>
      <c r="P14" s="204"/>
      <c r="Q14" s="204"/>
      <c r="R14" s="204"/>
      <c r="S14" s="204"/>
      <c r="T14" s="9"/>
      <c r="U14" s="138"/>
    </row>
    <row r="15" spans="1:21" s="2" customFormat="1" x14ac:dyDescent="0.25">
      <c r="A15" s="138"/>
      <c r="B15" s="8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6"/>
      <c r="P15" s="204"/>
      <c r="Q15" s="204"/>
      <c r="R15" s="204"/>
      <c r="S15" s="204"/>
      <c r="T15" s="9"/>
      <c r="U15" s="138"/>
    </row>
    <row r="16" spans="1:21" s="2" customFormat="1" x14ac:dyDescent="0.25">
      <c r="A16" s="138"/>
      <c r="B16" s="8"/>
      <c r="C16" s="1"/>
      <c r="D16" s="1"/>
      <c r="E16" s="1"/>
      <c r="F16" s="1"/>
      <c r="G16" s="1"/>
      <c r="H16" s="1"/>
      <c r="I16" s="1"/>
      <c r="J16" s="1"/>
      <c r="K16" s="1"/>
      <c r="L16" s="1"/>
      <c r="M16" s="16"/>
      <c r="N16" s="1"/>
      <c r="O16" s="1"/>
      <c r="P16" s="204"/>
      <c r="Q16" s="204"/>
      <c r="R16" s="204"/>
      <c r="S16" s="204"/>
      <c r="T16" s="9"/>
      <c r="U16" s="138"/>
    </row>
    <row r="17" spans="1:21" s="2" customFormat="1" x14ac:dyDescent="0.25">
      <c r="A17" s="138"/>
      <c r="B17" s="8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204"/>
      <c r="Q17" s="204"/>
      <c r="R17" s="204"/>
      <c r="S17" s="204"/>
      <c r="T17" s="9"/>
      <c r="U17" s="138"/>
    </row>
    <row r="18" spans="1:21" s="2" customFormat="1" x14ac:dyDescent="0.25">
      <c r="A18" s="138"/>
      <c r="B18" s="8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9"/>
      <c r="U18" s="138"/>
    </row>
    <row r="19" spans="1:21" s="2" customFormat="1" x14ac:dyDescent="0.25">
      <c r="A19" s="138"/>
      <c r="B19" s="8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9"/>
      <c r="U19" s="138"/>
    </row>
    <row r="20" spans="1:21" s="2" customFormat="1" x14ac:dyDescent="0.25">
      <c r="A20" s="138"/>
      <c r="B20" s="8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9"/>
      <c r="U20" s="138"/>
    </row>
    <row r="21" spans="1:21" s="2" customFormat="1" x14ac:dyDescent="0.25">
      <c r="A21" s="138"/>
      <c r="B21" s="8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7"/>
      <c r="P21" s="17"/>
      <c r="Q21" s="1"/>
      <c r="R21" s="1"/>
      <c r="S21" s="1"/>
      <c r="T21" s="9"/>
      <c r="U21" s="138"/>
    </row>
    <row r="22" spans="1:21" s="2" customFormat="1" x14ac:dyDescent="0.25">
      <c r="A22" s="138"/>
      <c r="B22" s="8"/>
      <c r="C22" s="1"/>
      <c r="D22" s="1"/>
      <c r="E22" s="1"/>
      <c r="F22" s="1"/>
      <c r="G22" s="1"/>
      <c r="H22" s="122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9"/>
      <c r="U22" s="138"/>
    </row>
    <row r="23" spans="1:21" s="2" customFormat="1" x14ac:dyDescent="0.25">
      <c r="A23" s="138"/>
      <c r="B23" s="8"/>
      <c r="C23" s="122"/>
      <c r="D23" s="122"/>
      <c r="E23" s="122"/>
      <c r="F23" s="122"/>
      <c r="G23" s="122"/>
      <c r="H23" s="122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9"/>
      <c r="U23" s="138"/>
    </row>
    <row r="24" spans="1:21" s="2" customFormat="1" x14ac:dyDescent="0.25">
      <c r="A24" s="138"/>
      <c r="B24" s="8"/>
      <c r="C24" s="1"/>
      <c r="D24" s="1"/>
      <c r="E24" s="1"/>
      <c r="F24" s="1"/>
      <c r="G24" s="123" t="e">
        <f>#REF!-H24</f>
        <v>#REF!</v>
      </c>
      <c r="H24" s="123">
        <f>K10</f>
        <v>0</v>
      </c>
      <c r="I24" s="1"/>
      <c r="J24" s="1"/>
      <c r="K24" s="1"/>
      <c r="L24" s="1"/>
      <c r="M24" s="1"/>
      <c r="N24" s="1"/>
      <c r="O24" s="1"/>
      <c r="P24" s="122" t="e">
        <f>#REF!-Q24</f>
        <v>#REF!</v>
      </c>
      <c r="Q24" s="122">
        <f>K9</f>
        <v>0</v>
      </c>
      <c r="S24" s="1"/>
      <c r="T24" s="9"/>
      <c r="U24" s="138"/>
    </row>
    <row r="25" spans="1:21" s="2" customFormat="1" x14ac:dyDescent="0.25">
      <c r="A25" s="138"/>
      <c r="B25" s="8"/>
      <c r="C25" s="1" t="e">
        <f>#REF!</f>
        <v>#REF!</v>
      </c>
      <c r="D25" s="1" t="e">
        <f>#REF!</f>
        <v>#REF!</v>
      </c>
      <c r="E25" s="1" t="e">
        <f>#REF!</f>
        <v>#REF!</v>
      </c>
      <c r="F25" s="1" t="e">
        <f>#REF!</f>
        <v>#REF!</v>
      </c>
      <c r="G25" s="123" t="e">
        <f>J10-G24</f>
        <v>#REF!</v>
      </c>
      <c r="H25" s="123"/>
      <c r="I25" s="4"/>
      <c r="J25" s="122"/>
      <c r="K25" s="122" t="e">
        <f>#REF!</f>
        <v>#REF!</v>
      </c>
      <c r="L25" s="122" t="e">
        <f>#REF!</f>
        <v>#REF!</v>
      </c>
      <c r="M25" s="122" t="e">
        <f>#REF!</f>
        <v>#REF!</v>
      </c>
      <c r="N25" s="122"/>
      <c r="O25" s="122" t="e">
        <f>#REF!</f>
        <v>#REF!</v>
      </c>
      <c r="P25" s="122" t="e">
        <f>J9-P24</f>
        <v>#REF!</v>
      </c>
      <c r="Q25" s="1"/>
      <c r="S25" s="1"/>
      <c r="T25" s="9"/>
      <c r="U25" s="138"/>
    </row>
    <row r="26" spans="1:21" s="2" customFormat="1" x14ac:dyDescent="0.25">
      <c r="A26" s="138"/>
      <c r="B26" s="8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9"/>
      <c r="U26" s="138"/>
    </row>
    <row r="27" spans="1:21" s="2" customFormat="1" x14ac:dyDescent="0.25">
      <c r="A27" s="138"/>
      <c r="B27" s="8"/>
      <c r="C27" s="1"/>
      <c r="D27" s="1"/>
      <c r="E27" s="1"/>
      <c r="F27" s="1"/>
      <c r="G27" s="1"/>
      <c r="H27" s="1"/>
      <c r="I27" s="1"/>
      <c r="J27" s="3"/>
      <c r="K27" s="1"/>
      <c r="L27" s="1"/>
      <c r="M27" s="1"/>
      <c r="N27" s="1"/>
      <c r="O27" s="1"/>
      <c r="P27" s="1"/>
      <c r="Q27" s="1"/>
      <c r="R27" s="1"/>
      <c r="S27" s="1"/>
      <c r="T27" s="9"/>
      <c r="U27" s="138"/>
    </row>
    <row r="28" spans="1:21" s="2" customFormat="1" x14ac:dyDescent="0.25">
      <c r="A28" s="138"/>
      <c r="B28" s="8"/>
      <c r="C28" s="1"/>
      <c r="D28" s="1"/>
      <c r="E28" s="1"/>
      <c r="F28" s="1"/>
      <c r="G28" s="3"/>
      <c r="H28" s="4"/>
      <c r="I28" s="1"/>
      <c r="J28" s="3"/>
      <c r="K28" s="1"/>
      <c r="L28" s="1"/>
      <c r="M28" s="18"/>
      <c r="N28" s="18"/>
      <c r="O28" s="18"/>
      <c r="P28" s="18"/>
      <c r="Q28" s="18"/>
      <c r="R28" s="18"/>
      <c r="S28" s="18"/>
      <c r="T28" s="9"/>
      <c r="U28" s="138"/>
    </row>
    <row r="29" spans="1:21" s="2" customFormat="1" ht="41.25" customHeight="1" x14ac:dyDescent="0.25">
      <c r="A29" s="138"/>
      <c r="B29" s="8"/>
      <c r="C29" s="1"/>
      <c r="D29" s="1"/>
      <c r="E29" s="1"/>
      <c r="F29" s="1"/>
      <c r="G29" s="3"/>
      <c r="H29" s="4"/>
      <c r="I29" s="1"/>
      <c r="J29" s="3"/>
      <c r="K29" s="1"/>
      <c r="L29" s="1"/>
      <c r="M29" s="18"/>
      <c r="N29" s="18"/>
      <c r="O29" s="18"/>
      <c r="P29" s="18"/>
      <c r="Q29" s="24"/>
      <c r="R29" s="24"/>
      <c r="S29" s="24"/>
      <c r="T29" s="9"/>
      <c r="U29" s="138"/>
    </row>
    <row r="30" spans="1:21" s="2" customFormat="1" x14ac:dyDescent="0.25">
      <c r="A30" s="138"/>
      <c r="B30" s="8"/>
      <c r="C30" s="1"/>
      <c r="D30" s="1"/>
      <c r="E30" s="1"/>
      <c r="F30" s="1"/>
      <c r="G30" s="3"/>
      <c r="H30" s="4"/>
      <c r="I30" s="1"/>
      <c r="J30" s="3"/>
      <c r="K30" s="1"/>
      <c r="L30" s="1"/>
      <c r="M30" s="18"/>
      <c r="N30" s="18"/>
      <c r="O30" s="18"/>
      <c r="P30" s="18"/>
      <c r="Q30" s="25"/>
      <c r="R30" s="26"/>
      <c r="S30" s="26"/>
      <c r="T30" s="9"/>
      <c r="U30" s="138"/>
    </row>
    <row r="31" spans="1:21" s="2" customFormat="1" x14ac:dyDescent="0.25">
      <c r="A31" s="138"/>
      <c r="B31" s="8"/>
      <c r="C31" s="1"/>
      <c r="D31" s="1"/>
      <c r="E31" s="1"/>
      <c r="F31" s="1"/>
      <c r="G31" s="3"/>
      <c r="H31" s="1"/>
      <c r="I31" s="1"/>
      <c r="J31" s="3"/>
      <c r="K31" s="1"/>
      <c r="L31" s="1"/>
      <c r="M31" s="18"/>
      <c r="N31" s="18"/>
      <c r="O31" s="18"/>
      <c r="P31" s="18"/>
      <c r="Q31" s="25"/>
      <c r="R31" s="26"/>
      <c r="S31" s="26"/>
      <c r="T31" s="9"/>
      <c r="U31" s="138"/>
    </row>
    <row r="32" spans="1:21" s="2" customFormat="1" ht="28.5" customHeight="1" x14ac:dyDescent="0.25">
      <c r="A32" s="138"/>
      <c r="B32" s="8"/>
      <c r="C32" s="1"/>
      <c r="D32" s="1"/>
      <c r="E32" s="1"/>
      <c r="F32" s="1"/>
      <c r="G32" s="1"/>
      <c r="H32" s="1"/>
      <c r="I32" s="1"/>
      <c r="J32" s="3"/>
      <c r="K32" s="1"/>
      <c r="L32" s="1"/>
      <c r="M32" s="18"/>
      <c r="N32" s="18"/>
      <c r="O32" s="18"/>
      <c r="P32" s="18"/>
      <c r="Q32" s="25"/>
      <c r="R32" s="26"/>
      <c r="S32" s="26"/>
      <c r="T32" s="9"/>
      <c r="U32" s="138"/>
    </row>
    <row r="33" spans="1:21" s="2" customFormat="1" ht="28.5" customHeight="1" x14ac:dyDescent="0.25">
      <c r="A33" s="138"/>
      <c r="B33" s="8"/>
      <c r="C33" s="1"/>
      <c r="D33" s="1"/>
      <c r="E33" s="1"/>
      <c r="F33" s="1"/>
      <c r="G33" s="1"/>
      <c r="H33" s="1"/>
      <c r="I33" s="1"/>
      <c r="J33" s="3"/>
      <c r="K33" s="1"/>
      <c r="L33" s="1"/>
      <c r="M33" s="18"/>
      <c r="N33" s="18"/>
      <c r="O33" s="18"/>
      <c r="P33" s="18"/>
      <c r="Q33" s="25"/>
      <c r="R33" s="26"/>
      <c r="S33" s="26"/>
      <c r="T33" s="9"/>
      <c r="U33" s="138"/>
    </row>
    <row r="34" spans="1:21" s="2" customFormat="1" ht="26.25" customHeight="1" x14ac:dyDescent="0.25">
      <c r="A34" s="138"/>
      <c r="B34" s="8"/>
      <c r="C34" s="1"/>
      <c r="D34" s="1"/>
      <c r="E34" s="1"/>
      <c r="F34" s="1"/>
      <c r="G34" s="1"/>
      <c r="H34" s="1"/>
      <c r="I34" s="1"/>
      <c r="J34" s="1"/>
      <c r="K34" s="1"/>
      <c r="L34" s="1"/>
      <c r="M34" s="18"/>
      <c r="N34" s="18"/>
      <c r="O34" s="18"/>
      <c r="P34" s="18"/>
      <c r="Q34" s="25"/>
      <c r="R34" s="26"/>
      <c r="S34" s="26"/>
      <c r="T34" s="9"/>
      <c r="U34" s="138"/>
    </row>
    <row r="35" spans="1:21" s="2" customFormat="1" x14ac:dyDescent="0.25">
      <c r="A35" s="138"/>
      <c r="B35" s="8"/>
      <c r="C35" s="1"/>
      <c r="D35" s="1"/>
      <c r="E35" s="1"/>
      <c r="F35" s="1"/>
      <c r="G35" s="1"/>
      <c r="H35" s="1"/>
      <c r="I35" s="1"/>
      <c r="J35" s="1"/>
      <c r="K35" s="1"/>
      <c r="L35" s="1"/>
      <c r="M35" s="18"/>
      <c r="N35" s="18"/>
      <c r="O35" s="18"/>
      <c r="P35" s="18"/>
      <c r="Q35" s="25"/>
      <c r="R35" s="26"/>
      <c r="S35" s="26"/>
      <c r="T35" s="9"/>
      <c r="U35" s="138"/>
    </row>
    <row r="36" spans="1:21" s="2" customFormat="1" x14ac:dyDescent="0.25">
      <c r="A36" s="138"/>
      <c r="B36" s="8"/>
      <c r="C36" s="1"/>
      <c r="D36" s="1"/>
      <c r="E36" s="1"/>
      <c r="F36" s="1"/>
      <c r="G36" s="1"/>
      <c r="H36" s="1"/>
      <c r="I36" s="1"/>
      <c r="J36" s="1"/>
      <c r="K36" s="1"/>
      <c r="L36" s="1"/>
      <c r="M36" s="27"/>
      <c r="N36" s="27"/>
      <c r="O36" s="27"/>
      <c r="P36" s="27"/>
      <c r="Q36" s="28"/>
      <c r="R36" s="28"/>
      <c r="S36" s="28"/>
      <c r="T36" s="9"/>
      <c r="U36" s="138"/>
    </row>
    <row r="37" spans="1:21" s="2" customFormat="1" x14ac:dyDescent="0.25">
      <c r="A37" s="138"/>
      <c r="B37" s="8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6"/>
      <c r="R37" s="16"/>
      <c r="S37" s="16"/>
      <c r="T37" s="9"/>
      <c r="U37" s="138"/>
    </row>
    <row r="38" spans="1:21" s="2" customFormat="1" x14ac:dyDescent="0.25">
      <c r="A38" s="138"/>
      <c r="B38" s="8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9"/>
      <c r="U38" s="138"/>
    </row>
    <row r="39" spans="1:21" s="2" customFormat="1" x14ac:dyDescent="0.25">
      <c r="A39" s="138"/>
      <c r="B39" s="8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9"/>
      <c r="U39" s="138"/>
    </row>
    <row r="40" spans="1:21" s="2" customFormat="1" x14ac:dyDescent="0.25">
      <c r="A40" s="138"/>
      <c r="B40" s="8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29"/>
      <c r="S40" s="29"/>
      <c r="T40" s="9"/>
      <c r="U40" s="138"/>
    </row>
    <row r="41" spans="1:21" s="2" customFormat="1" x14ac:dyDescent="0.25">
      <c r="A41" s="138"/>
      <c r="B41" s="8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9"/>
      <c r="U41" s="138"/>
    </row>
    <row r="42" spans="1:21" s="2" customFormat="1" x14ac:dyDescent="0.25">
      <c r="A42" s="138"/>
      <c r="B42" s="8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9"/>
      <c r="U42" s="138"/>
    </row>
    <row r="43" spans="1:21" s="2" customFormat="1" ht="18.75" x14ac:dyDescent="0.25">
      <c r="A43" s="138"/>
      <c r="B43" s="8"/>
      <c r="C43" s="1"/>
      <c r="D43" s="1"/>
      <c r="E43" s="1"/>
      <c r="F43" s="1"/>
      <c r="G43" s="1"/>
      <c r="H43" s="1"/>
      <c r="I43" s="1"/>
      <c r="J43" s="1"/>
      <c r="K43" s="30"/>
      <c r="L43" s="30"/>
      <c r="M43" s="30"/>
      <c r="N43" s="30"/>
      <c r="O43" s="30"/>
      <c r="P43" s="30"/>
      <c r="Q43" s="30"/>
      <c r="R43" s="30"/>
      <c r="S43" s="30"/>
      <c r="T43" s="43"/>
      <c r="U43" s="138"/>
    </row>
    <row r="44" spans="1:21" s="2" customFormat="1" x14ac:dyDescent="0.25">
      <c r="A44" s="138"/>
      <c r="B44" s="8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9"/>
      <c r="U44" s="138"/>
    </row>
    <row r="45" spans="1:21" s="2" customFormat="1" x14ac:dyDescent="0.25">
      <c r="A45" s="138"/>
      <c r="B45" s="8"/>
      <c r="C45" s="1"/>
      <c r="D45" s="1"/>
      <c r="E45" s="1"/>
      <c r="F45" s="1"/>
      <c r="G45" s="1"/>
      <c r="H45" s="1"/>
      <c r="I45" s="1"/>
      <c r="J45" s="1"/>
      <c r="K45" s="31"/>
      <c r="L45" s="31"/>
      <c r="M45" s="31"/>
      <c r="N45" s="31"/>
      <c r="O45" s="31"/>
      <c r="P45" s="31"/>
      <c r="Q45" s="31"/>
      <c r="R45" s="31"/>
      <c r="S45" s="31"/>
      <c r="T45" s="9"/>
      <c r="U45" s="138"/>
    </row>
    <row r="46" spans="1:21" s="2" customFormat="1" x14ac:dyDescent="0.25">
      <c r="A46" s="138"/>
      <c r="B46" s="8"/>
      <c r="C46" s="1"/>
      <c r="D46" s="1"/>
      <c r="E46" s="1"/>
      <c r="F46" s="1"/>
      <c r="G46" s="1"/>
      <c r="H46" s="1"/>
      <c r="I46" s="1"/>
      <c r="J46" s="1"/>
      <c r="K46" s="31"/>
      <c r="L46" s="31"/>
      <c r="M46" s="31"/>
      <c r="N46" s="31"/>
      <c r="O46" s="31"/>
      <c r="P46" s="31"/>
      <c r="Q46" s="31"/>
      <c r="R46" s="31"/>
      <c r="S46" s="31"/>
      <c r="T46" s="9"/>
      <c r="U46" s="138"/>
    </row>
    <row r="47" spans="1:21" s="2" customFormat="1" x14ac:dyDescent="0.25">
      <c r="A47" s="138"/>
      <c r="B47" s="8"/>
      <c r="C47" s="1"/>
      <c r="D47" s="1"/>
      <c r="E47" s="1"/>
      <c r="F47" s="1"/>
      <c r="G47" s="1"/>
      <c r="H47" s="1"/>
      <c r="I47" s="1"/>
      <c r="J47" s="1"/>
      <c r="K47" s="32"/>
      <c r="L47" s="32"/>
      <c r="M47" s="32"/>
      <c r="N47" s="32"/>
      <c r="O47" s="32"/>
      <c r="P47" s="32"/>
      <c r="Q47" s="32"/>
      <c r="R47" s="32"/>
      <c r="S47" s="32"/>
      <c r="T47" s="9"/>
      <c r="U47" s="138"/>
    </row>
    <row r="48" spans="1:21" s="2" customFormat="1" x14ac:dyDescent="0.25">
      <c r="A48" s="138"/>
      <c r="B48" s="8"/>
      <c r="C48" s="1"/>
      <c r="D48" s="1"/>
      <c r="E48" s="1"/>
      <c r="F48" s="1"/>
      <c r="G48" s="1"/>
      <c r="H48" s="1"/>
      <c r="I48" s="1"/>
      <c r="J48" s="1"/>
      <c r="K48" s="33"/>
      <c r="L48" s="33"/>
      <c r="M48" s="33"/>
      <c r="N48" s="33"/>
      <c r="O48" s="33"/>
      <c r="P48" s="33"/>
      <c r="Q48" s="33"/>
      <c r="R48" s="33"/>
      <c r="S48" s="33"/>
      <c r="T48" s="9"/>
      <c r="U48" s="138"/>
    </row>
    <row r="49" spans="1:21" s="2" customFormat="1" x14ac:dyDescent="0.25">
      <c r="A49" s="138"/>
      <c r="B49" s="8"/>
      <c r="C49" s="1"/>
      <c r="D49" s="1"/>
      <c r="E49" s="1"/>
      <c r="F49" s="1"/>
      <c r="G49" s="1"/>
      <c r="H49" s="1"/>
      <c r="I49" s="1"/>
      <c r="J49" s="1"/>
      <c r="K49" s="25"/>
      <c r="L49" s="25"/>
      <c r="M49" s="25"/>
      <c r="N49" s="25"/>
      <c r="O49" s="25"/>
      <c r="P49" s="25"/>
      <c r="Q49" s="25"/>
      <c r="R49" s="25"/>
      <c r="S49" s="25"/>
      <c r="T49" s="9"/>
      <c r="U49" s="138"/>
    </row>
    <row r="50" spans="1:21" s="2" customFormat="1" x14ac:dyDescent="0.25">
      <c r="A50" s="138"/>
      <c r="B50" s="8"/>
      <c r="C50" s="1"/>
      <c r="D50" s="1"/>
      <c r="E50" s="1"/>
      <c r="F50" s="1"/>
      <c r="G50" s="1"/>
      <c r="H50" s="1"/>
      <c r="I50" s="1"/>
      <c r="J50" s="1"/>
      <c r="K50" s="33"/>
      <c r="L50" s="33"/>
      <c r="M50" s="33"/>
      <c r="N50" s="33"/>
      <c r="O50" s="33"/>
      <c r="P50" s="33"/>
      <c r="Q50" s="33"/>
      <c r="R50" s="33"/>
      <c r="S50" s="33"/>
      <c r="T50" s="9"/>
      <c r="U50" s="138"/>
    </row>
    <row r="51" spans="1:21" s="2" customFormat="1" x14ac:dyDescent="0.25">
      <c r="A51" s="138"/>
      <c r="B51" s="8"/>
      <c r="C51" s="1"/>
      <c r="D51" s="1"/>
      <c r="E51" s="1"/>
      <c r="F51" s="1"/>
      <c r="G51" s="1"/>
      <c r="H51" s="1"/>
      <c r="I51" s="1"/>
      <c r="J51" s="1"/>
      <c r="K51" s="33"/>
      <c r="L51" s="33"/>
      <c r="M51" s="33"/>
      <c r="N51" s="33"/>
      <c r="O51" s="33"/>
      <c r="P51" s="33"/>
      <c r="Q51" s="33"/>
      <c r="R51" s="33"/>
      <c r="S51" s="33"/>
      <c r="T51" s="9"/>
      <c r="U51" s="138"/>
    </row>
    <row r="52" spans="1:21" s="2" customFormat="1" x14ac:dyDescent="0.25">
      <c r="A52" s="138"/>
      <c r="B52" s="8"/>
      <c r="C52" s="1"/>
      <c r="D52" s="1"/>
      <c r="E52" s="1"/>
      <c r="F52" s="1"/>
      <c r="G52" s="1"/>
      <c r="H52" s="1"/>
      <c r="I52" s="1"/>
      <c r="J52" s="1"/>
      <c r="K52" s="33"/>
      <c r="L52" s="33"/>
      <c r="M52" s="33"/>
      <c r="N52" s="33"/>
      <c r="O52" s="33"/>
      <c r="P52" s="33"/>
      <c r="Q52" s="33"/>
      <c r="R52" s="33"/>
      <c r="S52" s="33"/>
      <c r="T52" s="9"/>
      <c r="U52" s="138"/>
    </row>
    <row r="53" spans="1:21" s="2" customFormat="1" ht="36" customHeight="1" thickBot="1" x14ac:dyDescent="0.3">
      <c r="A53" s="138"/>
      <c r="B53" s="8"/>
      <c r="C53" s="130"/>
      <c r="D53" s="130"/>
      <c r="E53" s="130"/>
      <c r="F53" s="130"/>
      <c r="G53" s="130"/>
      <c r="H53" s="130"/>
      <c r="I53" s="130"/>
      <c r="J53" s="130"/>
      <c r="K53" s="131"/>
      <c r="L53" s="131"/>
      <c r="M53" s="131"/>
      <c r="N53" s="131"/>
      <c r="O53" s="131"/>
      <c r="P53" s="131"/>
      <c r="Q53" s="131"/>
      <c r="R53" s="131"/>
      <c r="S53" s="131"/>
      <c r="T53" s="9"/>
      <c r="U53" s="138"/>
    </row>
    <row r="54" spans="1:21" s="2" customFormat="1" ht="45" customHeight="1" x14ac:dyDescent="0.25">
      <c r="A54" s="138"/>
      <c r="B54" s="8"/>
      <c r="C54" s="1"/>
      <c r="D54" s="1"/>
      <c r="E54" s="1"/>
      <c r="F54" s="1"/>
      <c r="G54" s="1"/>
      <c r="H54" s="1"/>
      <c r="I54" s="1"/>
      <c r="J54" s="1"/>
      <c r="K54" s="33"/>
      <c r="L54" s="33"/>
      <c r="M54" s="33"/>
      <c r="N54" s="33"/>
      <c r="O54" s="33"/>
      <c r="P54" s="33"/>
      <c r="Q54" s="33"/>
      <c r="R54" s="33"/>
      <c r="S54" s="33"/>
      <c r="T54" s="9"/>
      <c r="U54" s="138"/>
    </row>
    <row r="55" spans="1:21" s="2" customFormat="1" ht="20.25" thickBot="1" x14ac:dyDescent="0.35">
      <c r="A55" s="138"/>
      <c r="B55" s="8"/>
      <c r="C55" s="1"/>
      <c r="D55" s="1"/>
      <c r="E55" s="1"/>
      <c r="F55" s="1"/>
      <c r="G55" s="1"/>
      <c r="H55" s="1"/>
      <c r="I55" s="252"/>
      <c r="J55" s="252"/>
      <c r="K55" s="252" t="s">
        <v>95</v>
      </c>
      <c r="L55" s="252"/>
      <c r="M55" s="252"/>
      <c r="N55" s="1"/>
      <c r="O55" s="33"/>
      <c r="P55" s="33"/>
      <c r="Q55" s="33"/>
      <c r="R55" s="33"/>
      <c r="S55" s="33"/>
      <c r="T55" s="9"/>
      <c r="U55" s="138"/>
    </row>
    <row r="56" spans="1:21" s="223" customFormat="1" ht="15.75" thickTop="1" x14ac:dyDescent="0.25">
      <c r="A56" s="220"/>
      <c r="B56" s="210"/>
      <c r="C56" s="14"/>
      <c r="D56" s="14"/>
      <c r="E56" s="14"/>
      <c r="F56" s="14"/>
      <c r="G56" s="14"/>
      <c r="H56" s="14"/>
      <c r="I56" s="221"/>
      <c r="J56" s="221"/>
      <c r="K56" s="14"/>
      <c r="L56" s="221"/>
      <c r="M56" s="221"/>
      <c r="N56" s="14"/>
      <c r="O56" s="221"/>
      <c r="P56" s="221"/>
      <c r="Q56" s="221"/>
      <c r="R56" s="221"/>
      <c r="S56" s="221"/>
      <c r="T56" s="222"/>
      <c r="U56" s="220"/>
    </row>
    <row r="57" spans="1:21" s="223" customFormat="1" x14ac:dyDescent="0.25">
      <c r="A57" s="220"/>
      <c r="B57" s="210"/>
      <c r="C57" s="14"/>
      <c r="D57" s="14"/>
      <c r="E57" s="14"/>
      <c r="F57" s="31">
        <v>44562</v>
      </c>
      <c r="G57" s="31">
        <v>44593</v>
      </c>
      <c r="H57" s="31">
        <v>44621</v>
      </c>
      <c r="I57" s="31">
        <v>44652</v>
      </c>
      <c r="J57" s="31">
        <v>44682</v>
      </c>
      <c r="K57" s="31">
        <v>44713</v>
      </c>
      <c r="L57" s="31">
        <v>44743</v>
      </c>
      <c r="M57" s="31">
        <v>44774</v>
      </c>
      <c r="N57" s="31">
        <v>44805</v>
      </c>
      <c r="O57" s="31">
        <v>44835</v>
      </c>
      <c r="P57" s="31">
        <v>44866</v>
      </c>
      <c r="Q57" s="31">
        <v>44896</v>
      </c>
      <c r="R57" s="221"/>
      <c r="S57" s="221"/>
      <c r="T57" s="222"/>
      <c r="U57" s="220"/>
    </row>
    <row r="58" spans="1:21" s="223" customFormat="1" x14ac:dyDescent="0.25">
      <c r="A58" s="220"/>
      <c r="B58" s="210"/>
      <c r="C58" s="14"/>
      <c r="D58" s="14"/>
      <c r="E58" s="14"/>
      <c r="F58" s="148">
        <v>44592</v>
      </c>
      <c r="G58" s="148">
        <v>44620</v>
      </c>
      <c r="H58" s="148">
        <v>44651</v>
      </c>
      <c r="I58" s="148">
        <v>44681</v>
      </c>
      <c r="J58" s="148">
        <v>44712</v>
      </c>
      <c r="K58" s="148">
        <v>44742</v>
      </c>
      <c r="L58" s="148">
        <v>44773</v>
      </c>
      <c r="M58" s="148">
        <v>44804</v>
      </c>
      <c r="N58" s="148">
        <v>44834</v>
      </c>
      <c r="O58" s="148">
        <v>44865</v>
      </c>
      <c r="P58" s="148">
        <v>44895</v>
      </c>
      <c r="Q58" s="148">
        <v>44926</v>
      </c>
      <c r="R58" s="221"/>
      <c r="S58" s="221"/>
      <c r="T58" s="222"/>
      <c r="U58" s="220"/>
    </row>
    <row r="59" spans="1:21" s="2" customFormat="1" ht="21.75" thickBot="1" x14ac:dyDescent="0.3">
      <c r="A59" s="138"/>
      <c r="B59" s="8"/>
      <c r="C59" s="1"/>
      <c r="D59" s="1"/>
      <c r="E59" s="176">
        <v>2022</v>
      </c>
      <c r="F59" s="127" t="s">
        <v>78</v>
      </c>
      <c r="G59" s="127" t="s">
        <v>79</v>
      </c>
      <c r="H59" s="127" t="s">
        <v>80</v>
      </c>
      <c r="I59" s="127" t="s">
        <v>83</v>
      </c>
      <c r="J59" s="127" t="s">
        <v>84</v>
      </c>
      <c r="K59" s="127" t="s">
        <v>85</v>
      </c>
      <c r="L59" s="127" t="s">
        <v>86</v>
      </c>
      <c r="M59" s="127" t="s">
        <v>87</v>
      </c>
      <c r="N59" s="127" t="s">
        <v>88</v>
      </c>
      <c r="O59" s="127" t="s">
        <v>94</v>
      </c>
      <c r="P59" s="127" t="s">
        <v>96</v>
      </c>
      <c r="Q59" s="127" t="s">
        <v>97</v>
      </c>
      <c r="R59" s="33"/>
      <c r="S59" s="33"/>
      <c r="T59" s="9"/>
      <c r="U59" s="138"/>
    </row>
    <row r="60" spans="1:21" s="2" customFormat="1" ht="63.75" thickTop="1" x14ac:dyDescent="0.25">
      <c r="A60" s="138"/>
      <c r="B60" s="8"/>
      <c r="C60" s="1"/>
      <c r="D60" s="1"/>
      <c r="E60" s="166" t="s">
        <v>69</v>
      </c>
      <c r="F60" s="254">
        <f>COUNTIFS('Wydane warunki'!$I:$I,"&gt;="&amp;F57,'Wydane warunki'!$I:$I,"&lt;="&amp;F58)</f>
        <v>0</v>
      </c>
      <c r="G60" s="254">
        <f>COUNTIFS('Wydane warunki'!$I:$I,"&gt;="&amp;G57,'Wydane warunki'!$I:$I,"&lt;="&amp;G58)</f>
        <v>0</v>
      </c>
      <c r="H60" s="254">
        <f>COUNTIFS('Wydane warunki'!$I:$I,"&gt;="&amp;H57,'Wydane warunki'!$I:$I,"&lt;="&amp;H58)</f>
        <v>0</v>
      </c>
      <c r="I60" s="254">
        <f>COUNTIFS('Wydane warunki'!$I:$I,"&gt;="&amp;I57,'Wydane warunki'!$I:$I,"&lt;="&amp;I58)</f>
        <v>0</v>
      </c>
      <c r="J60" s="254">
        <f>COUNTIFS('Wydane warunki'!$I:$I,"&gt;="&amp;J57,'Wydane warunki'!$I:$I,"&lt;="&amp;J58)</f>
        <v>0</v>
      </c>
      <c r="K60" s="254">
        <f>COUNTIFS('Wydane warunki'!$I:$I,"&gt;="&amp;K57,'Wydane warunki'!$I:$I,"&lt;="&amp;K58)</f>
        <v>0</v>
      </c>
      <c r="L60" s="254">
        <f>COUNTIFS('Wydane warunki'!$I:$I,"&gt;="&amp;L57,'Wydane warunki'!$I:$I,"&lt;="&amp;L58)</f>
        <v>0</v>
      </c>
      <c r="M60" s="254">
        <f>COUNTIFS('Wydane warunki'!$I:$I,"&gt;="&amp;M57,'Wydane warunki'!$I:$I,"&lt;="&amp;M58)</f>
        <v>0</v>
      </c>
      <c r="N60" s="254">
        <f>COUNTIFS('Wydane warunki'!$I:$I,"&gt;="&amp;N57,'Wydane warunki'!$I:$I,"&lt;="&amp;N58)</f>
        <v>0</v>
      </c>
      <c r="O60" s="254">
        <f>COUNTIFS('Wydane warunki'!$I:$I,"&gt;="&amp;O57,'Wydane warunki'!$I:$I,"&lt;="&amp;O58)</f>
        <v>0</v>
      </c>
      <c r="P60" s="254">
        <f>COUNTIFS('Wydane warunki'!$I:$I,"&gt;="&amp;P57,'Wydane warunki'!$I:$I,"&lt;="&amp;P58)</f>
        <v>0</v>
      </c>
      <c r="Q60" s="254">
        <f>COUNTIFS('Wydane warunki'!$I:$I,"&gt;="&amp;Q57,'Wydane warunki'!$I:$I,"&lt;="&amp;Q58)</f>
        <v>0</v>
      </c>
      <c r="R60" s="33"/>
      <c r="S60" s="33"/>
      <c r="T60" s="9"/>
      <c r="U60" s="138"/>
    </row>
    <row r="61" spans="1:21" s="2" customFormat="1" ht="16.5" thickBot="1" x14ac:dyDescent="0.3">
      <c r="A61" s="138"/>
      <c r="B61" s="8"/>
      <c r="C61" s="1"/>
      <c r="D61" s="1"/>
      <c r="E61" s="20" t="s">
        <v>36</v>
      </c>
      <c r="F61" s="255">
        <f>(SUMIFS('Wydane warunki'!$H:$H,'Wydane warunki'!$I:$I,"&gt;="&amp;F57,'Wydane warunki'!$I:$I,"&lt;="&amp;F58)/1000)</f>
        <v>0</v>
      </c>
      <c r="G61" s="255">
        <f>(SUMIFS('Wydane warunki'!$H:$H,'Wydane warunki'!$I:$I,"&gt;="&amp;G57,'Wydane warunki'!$I:$I,"&lt;="&amp;G58)/1000)</f>
        <v>0</v>
      </c>
      <c r="H61" s="255">
        <f>(SUMIFS('Wydane warunki'!$H:$H,'Wydane warunki'!$I:$I,"&gt;="&amp;H57,'Wydane warunki'!$I:$I,"&lt;="&amp;H58)/1000)</f>
        <v>0</v>
      </c>
      <c r="I61" s="255">
        <f>(SUMIFS('Wydane warunki'!$H:$H,'Wydane warunki'!$I:$I,"&gt;="&amp;I57,'Wydane warunki'!$I:$I,"&lt;="&amp;I58)/1000)</f>
        <v>0</v>
      </c>
      <c r="J61" s="255">
        <f>(SUMIFS('Wydane warunki'!$H:$H,'Wydane warunki'!$I:$I,"&gt;="&amp;J57,'Wydane warunki'!$I:$I,"&lt;="&amp;J58)/1000)</f>
        <v>0</v>
      </c>
      <c r="K61" s="255">
        <f>(SUMIFS('Wydane warunki'!$H:$H,'Wydane warunki'!$I:$I,"&gt;="&amp;K57,'Wydane warunki'!$I:$I,"&lt;="&amp;K58)/1000)</f>
        <v>0</v>
      </c>
      <c r="L61" s="255">
        <f>(SUMIFS('Wydane warunki'!$H:$H,'Wydane warunki'!$I:$I,"&gt;="&amp;L57,'Wydane warunki'!$I:$I,"&lt;="&amp;L58)/1000)</f>
        <v>0</v>
      </c>
      <c r="M61" s="255">
        <f>(SUMIFS('Wydane warunki'!$H:$H,'Wydane warunki'!$I:$I,"&gt;="&amp;M57,'Wydane warunki'!$I:$I,"&lt;="&amp;M58)/1000)</f>
        <v>0</v>
      </c>
      <c r="N61" s="255">
        <f>(SUMIFS('Wydane warunki'!$H:$H,'Wydane warunki'!$I:$I,"&gt;="&amp;N57,'Wydane warunki'!$I:$I,"&lt;="&amp;N58)/1000)</f>
        <v>0</v>
      </c>
      <c r="O61" s="255">
        <f>(SUMIFS('Wydane warunki'!$H:$H,'Wydane warunki'!$I:$I,"&gt;="&amp;O57,'Wydane warunki'!$I:$I,"&lt;="&amp;O58)/1000)</f>
        <v>0</v>
      </c>
      <c r="P61" s="255">
        <f>(SUMIFS('Wydane warunki'!$H:$H,'Wydane warunki'!$I:$I,"&gt;="&amp;P57,'Wydane warunki'!$I:$I,"&lt;="&amp;P58)/1000)</f>
        <v>0</v>
      </c>
      <c r="Q61" s="255">
        <f>(SUMIFS('Wydane warunki'!$H:$H,'Wydane warunki'!$I:$I,"&gt;="&amp;Q57,'Wydane warunki'!$I:$I,"&lt;="&amp;Q58)/1000)</f>
        <v>0</v>
      </c>
      <c r="R61" s="33"/>
      <c r="S61" s="33"/>
      <c r="T61" s="9"/>
      <c r="U61" s="138"/>
    </row>
    <row r="62" spans="1:21" s="223" customFormat="1" ht="24" customHeight="1" x14ac:dyDescent="0.25">
      <c r="A62" s="220"/>
      <c r="B62" s="210"/>
      <c r="C62" s="14"/>
      <c r="D62" s="14"/>
      <c r="E62" s="14"/>
      <c r="F62" s="31">
        <v>44927</v>
      </c>
      <c r="G62" s="31">
        <v>44958</v>
      </c>
      <c r="H62" s="31">
        <v>44986</v>
      </c>
      <c r="I62" s="31">
        <v>45017</v>
      </c>
      <c r="J62" s="31">
        <v>45047</v>
      </c>
      <c r="K62" s="31">
        <v>45078</v>
      </c>
      <c r="L62" s="31">
        <v>45108</v>
      </c>
      <c r="M62" s="31">
        <v>45139</v>
      </c>
      <c r="N62" s="31">
        <v>45170</v>
      </c>
      <c r="O62" s="31">
        <v>45200</v>
      </c>
      <c r="P62" s="31">
        <v>45231</v>
      </c>
      <c r="Q62" s="31">
        <v>45261</v>
      </c>
      <c r="R62" s="221"/>
      <c r="S62" s="221"/>
      <c r="T62" s="222"/>
      <c r="U62" s="220"/>
    </row>
    <row r="63" spans="1:21" s="223" customFormat="1" ht="21" customHeight="1" x14ac:dyDescent="0.25">
      <c r="A63" s="220"/>
      <c r="B63" s="210"/>
      <c r="C63" s="14"/>
      <c r="D63" s="14"/>
      <c r="E63" s="14"/>
      <c r="F63" s="148">
        <v>44957</v>
      </c>
      <c r="G63" s="148">
        <v>44985</v>
      </c>
      <c r="H63" s="148">
        <v>45016</v>
      </c>
      <c r="I63" s="148">
        <v>45046</v>
      </c>
      <c r="J63" s="148">
        <v>45077</v>
      </c>
      <c r="K63" s="148">
        <v>45107</v>
      </c>
      <c r="L63" s="148">
        <v>45138</v>
      </c>
      <c r="M63" s="148">
        <v>45169</v>
      </c>
      <c r="N63" s="148">
        <v>45199</v>
      </c>
      <c r="O63" s="148">
        <v>45230</v>
      </c>
      <c r="P63" s="148">
        <v>45260</v>
      </c>
      <c r="Q63" s="148">
        <v>45291</v>
      </c>
      <c r="R63" s="221"/>
      <c r="S63" s="221"/>
      <c r="T63" s="222"/>
      <c r="U63" s="220"/>
    </row>
    <row r="64" spans="1:21" s="2" customFormat="1" ht="32.25" customHeight="1" thickBot="1" x14ac:dyDescent="0.3">
      <c r="A64" s="138"/>
      <c r="B64" s="8"/>
      <c r="C64" s="1"/>
      <c r="D64" s="1"/>
      <c r="E64" s="176">
        <v>2023</v>
      </c>
      <c r="F64" s="127" t="s">
        <v>98</v>
      </c>
      <c r="G64" s="127" t="s">
        <v>99</v>
      </c>
      <c r="H64" s="127" t="s">
        <v>100</v>
      </c>
      <c r="I64" s="127" t="s">
        <v>101</v>
      </c>
      <c r="J64" s="127" t="s">
        <v>102</v>
      </c>
      <c r="K64" s="127" t="s">
        <v>103</v>
      </c>
      <c r="L64" s="127" t="s">
        <v>104</v>
      </c>
      <c r="M64" s="127" t="s">
        <v>105</v>
      </c>
      <c r="N64" s="127" t="s">
        <v>107</v>
      </c>
      <c r="O64" s="127" t="s">
        <v>106</v>
      </c>
      <c r="P64" s="127" t="s">
        <v>116</v>
      </c>
      <c r="Q64" s="127" t="s">
        <v>117</v>
      </c>
      <c r="R64" s="33"/>
      <c r="S64" s="33"/>
      <c r="T64" s="9"/>
      <c r="U64" s="138"/>
    </row>
    <row r="65" spans="1:21" s="2" customFormat="1" ht="64.5" customHeight="1" thickTop="1" x14ac:dyDescent="0.25">
      <c r="A65" s="138"/>
      <c r="B65" s="8"/>
      <c r="C65" s="1"/>
      <c r="D65" s="1"/>
      <c r="E65" s="166" t="s">
        <v>69</v>
      </c>
      <c r="F65" s="254">
        <f>COUNTIFS('Wydane warunki'!$I:$I,"&gt;="&amp;F62,'Wydane warunki'!$I:$I,"&lt;="&amp;F63)</f>
        <v>0</v>
      </c>
      <c r="G65" s="254">
        <f>COUNTIFS('Wydane warunki'!$I:$I,"&gt;="&amp;G62,'Wydane warunki'!$I:$I,"&lt;="&amp;G63)</f>
        <v>0</v>
      </c>
      <c r="H65" s="254">
        <f>COUNTIFS('Wydane warunki'!$I:$I,"&gt;="&amp;H62,'Wydane warunki'!$I:$I,"&lt;="&amp;H63)</f>
        <v>0</v>
      </c>
      <c r="I65" s="254">
        <f>COUNTIFS('Wydane warunki'!$I:$I,"&gt;="&amp;I62,'Wydane warunki'!$I:$I,"&lt;="&amp;I63)</f>
        <v>0</v>
      </c>
      <c r="J65" s="254">
        <f>COUNTIFS('Wydane warunki'!$I:$I,"&gt;="&amp;J62,'Wydane warunki'!$I:$I,"&lt;="&amp;J63)</f>
        <v>0</v>
      </c>
      <c r="K65" s="254">
        <f>COUNTIFS('Wydane warunki'!$I:$I,"&gt;="&amp;K62,'Wydane warunki'!$I:$I,"&lt;="&amp;K63)</f>
        <v>1</v>
      </c>
      <c r="L65" s="254">
        <f>COUNTIFS('Wydane warunki'!$I:$I,"&gt;="&amp;L62,'Wydane warunki'!$I:$I,"&lt;="&amp;L63)</f>
        <v>0</v>
      </c>
      <c r="M65" s="254">
        <f>COUNTIFS('Wydane warunki'!$I:$I,"&gt;="&amp;M62,'Wydane warunki'!$I:$I,"&lt;="&amp;M63)</f>
        <v>0</v>
      </c>
      <c r="N65" s="254">
        <f>COUNTIFS('Wydane warunki'!$I:$I,"&gt;="&amp;N62,'Wydane warunki'!$I:$I,"&lt;="&amp;N63)</f>
        <v>0</v>
      </c>
      <c r="O65" s="254">
        <f>COUNTIFS('Wydane warunki'!$I:$I,"&gt;="&amp;O62,'Wydane warunki'!$I:$I,"&lt;="&amp;O63)</f>
        <v>0</v>
      </c>
      <c r="P65" s="254">
        <f>COUNTIFS('Wydane warunki'!$I:$I,"&gt;="&amp;P62,'Wydane warunki'!$I:$I,"&lt;="&amp;P63)</f>
        <v>0</v>
      </c>
      <c r="Q65" s="254">
        <f>COUNTIFS('Wydane warunki'!$I:$I,"&gt;="&amp;Q62,'Wydane warunki'!$I:$I,"&lt;="&amp;Q63)</f>
        <v>0</v>
      </c>
      <c r="R65" s="33"/>
      <c r="S65" s="33"/>
      <c r="T65" s="9"/>
      <c r="U65" s="138"/>
    </row>
    <row r="66" spans="1:21" s="2" customFormat="1" ht="16.5" thickBot="1" x14ac:dyDescent="0.3">
      <c r="A66" s="138"/>
      <c r="B66" s="8"/>
      <c r="C66" s="1"/>
      <c r="D66" s="1"/>
      <c r="E66" s="20" t="s">
        <v>36</v>
      </c>
      <c r="F66" s="255">
        <f>(SUMIFS('Wydane warunki'!$H:$H,'Wydane warunki'!$I:$I,"&gt;="&amp;F62,'Wydane warunki'!$I:$I,"&lt;="&amp;F63)/1000)</f>
        <v>0</v>
      </c>
      <c r="G66" s="255">
        <f>(SUMIFS('Wydane warunki'!$H:$H,'Wydane warunki'!$I:$I,"&gt;="&amp;G62,'Wydane warunki'!$I:$I,"&lt;="&amp;G63)/1000)</f>
        <v>0</v>
      </c>
      <c r="H66" s="255">
        <f>(SUMIFS('Wydane warunki'!$H:$H,'Wydane warunki'!$I:$I,"&gt;="&amp;H62,'Wydane warunki'!$I:$I,"&lt;="&amp;H63)/1000)</f>
        <v>0</v>
      </c>
      <c r="I66" s="255">
        <f>(SUMIFS('Wydane warunki'!$H:$H,'Wydane warunki'!$I:$I,"&gt;="&amp;I62,'Wydane warunki'!$I:$I,"&lt;="&amp;I63)/1000)</f>
        <v>0</v>
      </c>
      <c r="J66" s="255">
        <f>(SUMIFS('Wydane warunki'!$H:$H,'Wydane warunki'!$I:$I,"&gt;="&amp;J62,'Wydane warunki'!$I:$I,"&lt;="&amp;J63)/1000)</f>
        <v>0</v>
      </c>
      <c r="K66" s="255">
        <f>(SUMIFS('Wydane warunki'!$H:$H,'Wydane warunki'!$I:$I,"&gt;="&amp;K62,'Wydane warunki'!$I:$I,"&lt;="&amp;K63)/1000)</f>
        <v>24</v>
      </c>
      <c r="L66" s="255">
        <f>(SUMIFS('Wydane warunki'!$H:$H,'Wydane warunki'!$I:$I,"&gt;="&amp;L62,'Wydane warunki'!$I:$I,"&lt;="&amp;L63)/1000)</f>
        <v>0</v>
      </c>
      <c r="M66" s="255">
        <f>(SUMIFS('Wydane warunki'!$H:$H,'Wydane warunki'!$I:$I,"&gt;="&amp;M62,'Wydane warunki'!$I:$I,"&lt;="&amp;M63)/1000)</f>
        <v>0</v>
      </c>
      <c r="N66" s="255">
        <f>(SUMIFS('Wydane warunki'!$H:$H,'Wydane warunki'!$I:$I,"&gt;="&amp;N62,'Wydane warunki'!$I:$I,"&lt;="&amp;N63)/1000)</f>
        <v>0</v>
      </c>
      <c r="O66" s="255">
        <f>(SUMIFS('Wydane warunki'!$H:$H,'Wydane warunki'!$I:$I,"&gt;="&amp;O62,'Wydane warunki'!$I:$I,"&lt;="&amp;O63)/1000)</f>
        <v>0</v>
      </c>
      <c r="P66" s="255">
        <f>(SUMIFS('Wydane warunki'!$H:$H,'Wydane warunki'!$I:$I,"&gt;="&amp;P62,'Wydane warunki'!$I:$I,"&lt;="&amp;P63)/1000)</f>
        <v>0</v>
      </c>
      <c r="Q66" s="255">
        <f>(SUMIFS('Wydane warunki'!$H:$H,'Wydane warunki'!$I:$I,"&gt;="&amp;Q62,'Wydane warunki'!$I:$I,"&lt;="&amp;Q63)/1000)</f>
        <v>0</v>
      </c>
      <c r="R66" s="33"/>
      <c r="S66" s="33"/>
      <c r="T66" s="9"/>
      <c r="U66" s="138"/>
    </row>
    <row r="67" spans="1:21" s="223" customFormat="1" ht="18" customHeight="1" x14ac:dyDescent="0.25">
      <c r="A67" s="220"/>
      <c r="B67" s="210"/>
      <c r="C67" s="14"/>
      <c r="D67" s="14"/>
      <c r="E67" s="14"/>
      <c r="F67" s="31">
        <v>45292</v>
      </c>
      <c r="G67" s="31">
        <v>45323</v>
      </c>
      <c r="H67" s="31">
        <v>45352</v>
      </c>
      <c r="I67" s="31">
        <v>45383</v>
      </c>
      <c r="J67" s="221"/>
      <c r="K67" s="221"/>
      <c r="L67" s="221"/>
      <c r="M67" s="221"/>
      <c r="N67" s="221"/>
      <c r="O67" s="221"/>
      <c r="P67" s="224"/>
      <c r="Q67" s="224"/>
      <c r="R67" s="221"/>
      <c r="S67" s="221"/>
      <c r="T67" s="222"/>
      <c r="U67" s="220"/>
    </row>
    <row r="68" spans="1:21" s="223" customFormat="1" ht="18" customHeight="1" x14ac:dyDescent="0.25">
      <c r="A68" s="220"/>
      <c r="B68" s="210"/>
      <c r="C68" s="14"/>
      <c r="D68" s="14"/>
      <c r="E68" s="14"/>
      <c r="F68" s="148">
        <v>45322</v>
      </c>
      <c r="G68" s="148">
        <v>45350</v>
      </c>
      <c r="H68" s="148">
        <v>45378</v>
      </c>
      <c r="I68" s="148">
        <v>45406</v>
      </c>
      <c r="J68" s="221"/>
      <c r="K68" s="221"/>
      <c r="L68" s="221"/>
      <c r="M68" s="221"/>
      <c r="N68" s="221"/>
      <c r="O68" s="221"/>
      <c r="P68" s="224"/>
      <c r="Q68" s="224"/>
      <c r="R68" s="221"/>
      <c r="S68" s="221"/>
      <c r="T68" s="222"/>
      <c r="U68" s="220"/>
    </row>
    <row r="69" spans="1:21" s="2" customFormat="1" ht="18" customHeight="1" thickBot="1" x14ac:dyDescent="0.3">
      <c r="A69" s="138"/>
      <c r="B69" s="8"/>
      <c r="C69" s="1"/>
      <c r="D69" s="1"/>
      <c r="E69" s="176">
        <v>2024</v>
      </c>
      <c r="F69" s="127" t="s">
        <v>113</v>
      </c>
      <c r="G69" s="127" t="s">
        <v>114</v>
      </c>
      <c r="H69" s="127" t="s">
        <v>115</v>
      </c>
      <c r="I69" s="127" t="s">
        <v>119</v>
      </c>
      <c r="J69" s="221"/>
      <c r="K69" s="221"/>
      <c r="L69" s="221"/>
      <c r="M69" s="221"/>
      <c r="N69" s="221"/>
      <c r="O69" s="221"/>
      <c r="P69" s="38"/>
      <c r="Q69" s="38"/>
      <c r="R69" s="33"/>
      <c r="S69" s="33"/>
      <c r="T69" s="9"/>
      <c r="U69" s="138"/>
    </row>
    <row r="70" spans="1:21" s="2" customFormat="1" ht="64.5" customHeight="1" thickTop="1" x14ac:dyDescent="0.25">
      <c r="A70" s="138"/>
      <c r="B70" s="8"/>
      <c r="C70" s="1"/>
      <c r="D70" s="1"/>
      <c r="E70" s="166" t="s">
        <v>69</v>
      </c>
      <c r="F70" s="254">
        <f>COUNTIFS('Wydane warunki'!$I:$I,"&gt;="&amp;F67,'Wydane warunki'!$I:$I,"&lt;="&amp;F68)</f>
        <v>0</v>
      </c>
      <c r="G70" s="254">
        <f>COUNTIFS('Wydane warunki'!$I:$I,"&gt;="&amp;G67,'Wydane warunki'!$I:$I,"&lt;="&amp;G68)</f>
        <v>1</v>
      </c>
      <c r="H70" s="254">
        <f>COUNTIFS('Wydane warunki'!$I:$I,"&gt;="&amp;H67,'Wydane warunki'!$I:$I,"&lt;="&amp;H68)</f>
        <v>0</v>
      </c>
      <c r="I70" s="254">
        <f>COUNTIFS('Wydane warunki'!$I:$I,"&gt;="&amp;I67,'Wydane warunki'!$I:$I,"&lt;="&amp;I68)</f>
        <v>0</v>
      </c>
      <c r="J70" s="221"/>
      <c r="K70" s="221"/>
      <c r="L70" s="221"/>
      <c r="M70" s="221"/>
      <c r="N70" s="221"/>
      <c r="O70" s="221"/>
      <c r="P70" s="38"/>
      <c r="Q70" s="38"/>
      <c r="R70" s="33"/>
      <c r="S70" s="33"/>
      <c r="T70" s="9"/>
      <c r="U70" s="138"/>
    </row>
    <row r="71" spans="1:21" s="2" customFormat="1" ht="16.5" thickBot="1" x14ac:dyDescent="0.3">
      <c r="A71" s="138"/>
      <c r="B71" s="8"/>
      <c r="C71" s="1"/>
      <c r="D71" s="1"/>
      <c r="E71" s="20" t="s">
        <v>36</v>
      </c>
      <c r="F71" s="255">
        <f>(SUMIFS('Wydane warunki'!$H:$H,'Wydane warunki'!$I:$I,"&gt;="&amp;F67,'Wydane warunki'!$I:$I,"&lt;="&amp;F68)/1000)</f>
        <v>0</v>
      </c>
      <c r="G71" s="255">
        <f>(SUMIFS('Wydane warunki'!$H:$H,'Wydane warunki'!$I:$I,"&gt;="&amp;G67,'Wydane warunki'!$I:$I,"&lt;="&amp;G68)/1000)</f>
        <v>3.32</v>
      </c>
      <c r="H71" s="255">
        <f>(SUMIFS('Wydane warunki'!$H:$H,'Wydane warunki'!$I:$I,"&gt;="&amp;H67,'Wydane warunki'!$I:$I,"&lt;="&amp;H68)/1000)</f>
        <v>0</v>
      </c>
      <c r="I71" s="255">
        <f>(SUMIFS('Wydane warunki'!$H:$H,'Wydane warunki'!$I:$I,"&gt;="&amp;I67,'Wydane warunki'!$I:$I,"&lt;="&amp;I68)/1000)</f>
        <v>0</v>
      </c>
      <c r="J71" s="221"/>
      <c r="K71" s="221"/>
      <c r="L71" s="221"/>
      <c r="M71" s="221"/>
      <c r="N71" s="221"/>
      <c r="O71" s="221"/>
      <c r="P71" s="38"/>
      <c r="Q71" s="38"/>
      <c r="R71" s="33"/>
      <c r="S71" s="33"/>
      <c r="T71" s="9"/>
      <c r="U71" s="138"/>
    </row>
    <row r="72" spans="1:21" s="2" customFormat="1" x14ac:dyDescent="0.25">
      <c r="A72" s="138"/>
      <c r="B72" s="8"/>
      <c r="C72" s="1"/>
      <c r="D72" s="1"/>
      <c r="E72" s="1"/>
      <c r="F72" s="1"/>
      <c r="G72" s="1"/>
      <c r="H72" s="1"/>
      <c r="I72" s="1"/>
      <c r="J72" s="1"/>
      <c r="K72" s="33"/>
      <c r="L72" s="33"/>
      <c r="M72" s="33"/>
      <c r="N72" s="33"/>
      <c r="O72" s="33"/>
      <c r="P72" s="33"/>
      <c r="Q72" s="33"/>
      <c r="R72" s="33"/>
      <c r="S72" s="33"/>
      <c r="T72" s="9"/>
      <c r="U72" s="138"/>
    </row>
    <row r="73" spans="1:21" s="2" customFormat="1" x14ac:dyDescent="0.25">
      <c r="A73" s="138"/>
      <c r="B73" s="8"/>
      <c r="C73" s="1"/>
      <c r="D73" s="1"/>
      <c r="E73" s="1"/>
      <c r="F73" s="1"/>
      <c r="G73" s="1"/>
      <c r="H73" s="1"/>
      <c r="I73" s="1"/>
      <c r="J73" s="1"/>
      <c r="K73" s="33"/>
      <c r="L73" s="33"/>
      <c r="M73" s="33"/>
      <c r="N73" s="33"/>
      <c r="O73" s="33"/>
      <c r="P73" s="33"/>
      <c r="Q73" s="33"/>
      <c r="R73" s="33"/>
      <c r="S73" s="33"/>
      <c r="T73" s="9"/>
      <c r="U73" s="138"/>
    </row>
    <row r="74" spans="1:21" s="2" customFormat="1" ht="93" customHeight="1" x14ac:dyDescent="0.25">
      <c r="A74" s="138"/>
      <c r="B74" s="8"/>
      <c r="C74" s="1"/>
      <c r="D74" s="1"/>
      <c r="E74" s="1"/>
      <c r="F74" s="1"/>
      <c r="G74" s="1"/>
      <c r="H74" s="1"/>
      <c r="I74" s="1"/>
      <c r="J74" s="1"/>
      <c r="K74" s="33"/>
      <c r="L74" s="33"/>
      <c r="M74" s="33"/>
      <c r="N74" s="33"/>
      <c r="O74" s="33"/>
      <c r="P74" s="33"/>
      <c r="Q74" s="33"/>
      <c r="R74" s="33"/>
      <c r="S74" s="33"/>
      <c r="T74" s="9"/>
      <c r="U74" s="138"/>
    </row>
    <row r="75" spans="1:21" s="2" customFormat="1" ht="243" customHeight="1" thickBot="1" x14ac:dyDescent="0.3">
      <c r="A75" s="138"/>
      <c r="B75" s="8"/>
      <c r="C75" s="130"/>
      <c r="D75" s="130"/>
      <c r="E75" s="130"/>
      <c r="F75" s="130"/>
      <c r="G75" s="130"/>
      <c r="H75" s="130"/>
      <c r="I75" s="130"/>
      <c r="J75" s="130"/>
      <c r="K75" s="131"/>
      <c r="L75" s="131"/>
      <c r="M75" s="131"/>
      <c r="N75" s="131"/>
      <c r="O75" s="131"/>
      <c r="P75" s="131"/>
      <c r="Q75" s="131"/>
      <c r="R75" s="131"/>
      <c r="S75" s="131"/>
      <c r="T75" s="9"/>
      <c r="U75" s="138"/>
    </row>
    <row r="76" spans="1:21" s="2" customFormat="1" ht="42.75" customHeight="1" x14ac:dyDescent="0.25">
      <c r="A76" s="138"/>
      <c r="B76" s="8"/>
      <c r="C76" s="1"/>
      <c r="D76" s="1"/>
      <c r="E76" s="1"/>
      <c r="F76" s="1"/>
      <c r="G76" s="1"/>
      <c r="H76" s="1"/>
      <c r="I76" s="1"/>
      <c r="J76" s="1"/>
      <c r="K76" s="33"/>
      <c r="L76" s="33"/>
      <c r="M76" s="33"/>
      <c r="N76" s="33"/>
      <c r="O76" s="33"/>
      <c r="P76" s="33"/>
      <c r="Q76" s="33"/>
      <c r="R76" s="33"/>
      <c r="S76" s="33"/>
      <c r="T76" s="9"/>
      <c r="U76" s="138"/>
    </row>
    <row r="77" spans="1:21" s="2" customFormat="1" ht="19.5" x14ac:dyDescent="0.3">
      <c r="A77" s="138"/>
      <c r="B77" s="8"/>
      <c r="C77" s="1"/>
      <c r="D77" s="1"/>
      <c r="E77" s="1"/>
      <c r="F77" s="1"/>
      <c r="G77" s="1"/>
      <c r="H77" s="1"/>
      <c r="I77" s="211" t="s">
        <v>59</v>
      </c>
      <c r="J77" s="211"/>
      <c r="K77" s="211"/>
      <c r="L77" s="211"/>
      <c r="M77" s="211"/>
      <c r="N77" s="211"/>
      <c r="O77" s="33"/>
      <c r="P77" s="33"/>
      <c r="Q77" s="33"/>
      <c r="R77" s="33"/>
      <c r="S77" s="33"/>
      <c r="T77" s="9"/>
      <c r="U77" s="138"/>
    </row>
    <row r="78" spans="1:21" s="223" customFormat="1" x14ac:dyDescent="0.25">
      <c r="A78" s="220"/>
      <c r="B78" s="210"/>
      <c r="C78" s="14"/>
      <c r="D78" s="14"/>
      <c r="E78" s="14"/>
      <c r="F78" s="14"/>
      <c r="G78" s="14"/>
      <c r="H78" s="14"/>
      <c r="I78" s="225"/>
      <c r="J78" s="225"/>
      <c r="K78" s="225"/>
      <c r="L78" s="225"/>
      <c r="M78" s="226"/>
      <c r="N78" s="226"/>
      <c r="O78" s="221"/>
      <c r="P78" s="221"/>
      <c r="Q78" s="221"/>
      <c r="R78" s="221"/>
      <c r="S78" s="221"/>
      <c r="T78" s="222"/>
      <c r="U78" s="220"/>
    </row>
    <row r="79" spans="1:21" s="223" customFormat="1" ht="15.75" x14ac:dyDescent="0.25">
      <c r="A79" s="220"/>
      <c r="B79" s="210"/>
      <c r="C79" s="14"/>
      <c r="D79" s="14"/>
      <c r="E79" s="14"/>
      <c r="F79" s="14"/>
      <c r="G79" s="14"/>
      <c r="H79" s="297"/>
      <c r="I79" s="214">
        <v>500</v>
      </c>
      <c r="J79" s="214">
        <v>1001</v>
      </c>
      <c r="K79" s="214">
        <v>5000</v>
      </c>
      <c r="L79" s="214">
        <v>10000</v>
      </c>
      <c r="M79" s="214">
        <v>30000</v>
      </c>
      <c r="N79" s="214">
        <v>50000</v>
      </c>
      <c r="O79" s="221"/>
      <c r="P79" s="221"/>
      <c r="Q79" s="221"/>
      <c r="R79" s="221"/>
      <c r="S79" s="221"/>
      <c r="T79" s="222"/>
      <c r="U79" s="220"/>
    </row>
    <row r="80" spans="1:21" s="223" customFormat="1" ht="15.75" x14ac:dyDescent="0.25">
      <c r="A80" s="220"/>
      <c r="B80" s="210"/>
      <c r="C80" s="14"/>
      <c r="D80" s="14"/>
      <c r="E80" s="14"/>
      <c r="F80" s="14"/>
      <c r="G80" s="14"/>
      <c r="H80" s="297"/>
      <c r="I80" s="214">
        <v>1001</v>
      </c>
      <c r="J80" s="214">
        <v>5000</v>
      </c>
      <c r="K80" s="214">
        <v>10000</v>
      </c>
      <c r="L80" s="214">
        <v>30000</v>
      </c>
      <c r="M80" s="214">
        <v>50000</v>
      </c>
      <c r="N80" s="214">
        <v>1000000000</v>
      </c>
      <c r="O80" s="221"/>
      <c r="P80" s="221"/>
      <c r="Q80" s="221"/>
      <c r="R80" s="221"/>
      <c r="S80" s="221"/>
      <c r="T80" s="222"/>
      <c r="U80" s="220"/>
    </row>
    <row r="81" spans="1:21" s="2" customFormat="1" ht="16.5" thickBot="1" x14ac:dyDescent="0.3">
      <c r="A81" s="138"/>
      <c r="B81" s="8"/>
      <c r="C81" s="1"/>
      <c r="D81" s="1"/>
      <c r="E81" s="1"/>
      <c r="F81" s="1"/>
      <c r="G81" s="1"/>
      <c r="H81" s="298"/>
      <c r="I81" s="212" t="s">
        <v>68</v>
      </c>
      <c r="J81" s="212" t="s">
        <v>63</v>
      </c>
      <c r="K81" s="212" t="s">
        <v>64</v>
      </c>
      <c r="L81" s="212" t="s">
        <v>65</v>
      </c>
      <c r="M81" s="212" t="s">
        <v>66</v>
      </c>
      <c r="N81" s="212" t="s">
        <v>67</v>
      </c>
      <c r="O81" s="33"/>
      <c r="P81" s="33"/>
      <c r="Q81" s="33"/>
      <c r="R81" s="33"/>
      <c r="S81" s="33"/>
      <c r="T81" s="9"/>
      <c r="U81" s="138"/>
    </row>
    <row r="82" spans="1:21" s="2" customFormat="1" ht="16.5" thickBot="1" x14ac:dyDescent="0.3">
      <c r="A82" s="138"/>
      <c r="B82" s="8"/>
      <c r="C82" s="1"/>
      <c r="D82" s="1"/>
      <c r="E82" s="1"/>
      <c r="F82" s="1"/>
      <c r="G82" s="1"/>
      <c r="H82" s="128" t="s">
        <v>27</v>
      </c>
      <c r="I82" s="152">
        <f>COUNTIFS('Wydane warunki'!$H:$H,"&gt;="&amp;I79,'Wydane warunki'!$H:$H,"&lt;"&amp;I80)</f>
        <v>0</v>
      </c>
      <c r="J82" s="152">
        <f>COUNTIFS('Wydane warunki'!$H:$H,"&gt;="&amp;J79,'Wydane warunki'!$H:$H,"&lt;"&amp;J80)</f>
        <v>1</v>
      </c>
      <c r="K82" s="152">
        <f>COUNTIFS('Wydane warunki'!$H:$H,"&gt;="&amp;K79,'Wydane warunki'!$H:$H,"&lt;"&amp;K80)</f>
        <v>1</v>
      </c>
      <c r="L82" s="152">
        <f>COUNTIFS('Wydane warunki'!$H:$H,"&gt;="&amp;L79,'Wydane warunki'!$H:$H,"&lt;"&amp;L80)</f>
        <v>1</v>
      </c>
      <c r="M82" s="152">
        <f>COUNTIFS('Wydane warunki'!$H:$H,"&gt;="&amp;M79,'Wydane warunki'!$H:$H,"&lt;"&amp;M80)</f>
        <v>1</v>
      </c>
      <c r="N82" s="152">
        <f>COUNTIFS('Wydane warunki'!$H:$H,"&gt;="&amp;N79,'Wydane warunki'!$H:$H,"&lt;"&amp;N80)</f>
        <v>1</v>
      </c>
      <c r="O82" s="33"/>
      <c r="P82" s="33"/>
      <c r="Q82" s="33"/>
      <c r="R82" s="33"/>
      <c r="S82" s="33"/>
      <c r="T82" s="9"/>
      <c r="U82" s="138"/>
    </row>
    <row r="83" spans="1:21" s="2" customFormat="1" ht="16.5" thickBot="1" x14ac:dyDescent="0.3">
      <c r="A83" s="138"/>
      <c r="B83" s="8"/>
      <c r="C83" s="1"/>
      <c r="D83" s="1"/>
      <c r="E83" s="1"/>
      <c r="F83" s="1"/>
      <c r="G83" s="1"/>
      <c r="H83" s="128" t="s">
        <v>36</v>
      </c>
      <c r="I83" s="129">
        <f>SUMIFS('Wydane warunki'!$H:$H,'Wydane warunki'!$H:$H,"&gt;="&amp;I79,'Wydane warunki'!$H:$H,"&lt;"&amp;I80)/1000</f>
        <v>0</v>
      </c>
      <c r="J83" s="129">
        <f>SUMIFS('Wydane warunki'!$H:$H,'Wydane warunki'!$H:$H,"&gt;="&amp;J79,'Wydane warunki'!$H:$H,"&lt;"&amp;J80)/1000</f>
        <v>3.32</v>
      </c>
      <c r="K83" s="129">
        <f>SUMIFS('Wydane warunki'!$H:$H,'Wydane warunki'!$H:$H,"&gt;="&amp;K79,'Wydane warunki'!$H:$H,"&lt;"&amp;K80)/1000</f>
        <v>5.2</v>
      </c>
      <c r="L83" s="129">
        <f>SUMIFS('Wydane warunki'!$H:$H,'Wydane warunki'!$H:$H,"&gt;="&amp;L79,'Wydane warunki'!$H:$H,"&lt;"&amp;L80)/1000</f>
        <v>24</v>
      </c>
      <c r="M83" s="129">
        <f>SUMIFS('Wydane warunki'!$H:$H,'Wydane warunki'!$H:$H,"&gt;="&amp;M79,'Wydane warunki'!$H:$H,"&lt;"&amp;M80)/1000</f>
        <v>30.9</v>
      </c>
      <c r="N83" s="129">
        <f>SUMIFS('Wydane warunki'!$H:$H,'Wydane warunki'!$H:$H,"&gt;="&amp;N79,'Wydane warunki'!$H:$H,"&lt;"&amp;N80)/1000</f>
        <v>93.15</v>
      </c>
      <c r="O83" s="33"/>
      <c r="P83" s="33"/>
      <c r="Q83" s="33"/>
      <c r="R83" s="33"/>
      <c r="S83" s="33"/>
      <c r="T83" s="9"/>
      <c r="U83" s="138"/>
    </row>
    <row r="84" spans="1:21" s="2" customFormat="1" x14ac:dyDescent="0.25">
      <c r="A84" s="138"/>
      <c r="B84" s="8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33"/>
      <c r="P84" s="33"/>
      <c r="Q84" s="33"/>
      <c r="R84" s="33"/>
      <c r="S84" s="33"/>
      <c r="T84" s="9"/>
      <c r="U84" s="138"/>
    </row>
    <row r="85" spans="1:21" s="2" customFormat="1" x14ac:dyDescent="0.25">
      <c r="A85" s="138"/>
      <c r="B85" s="8"/>
      <c r="C85" s="1"/>
      <c r="D85" s="1"/>
      <c r="E85" s="1"/>
      <c r="F85" s="1"/>
      <c r="G85" s="1"/>
      <c r="H85" s="1"/>
      <c r="I85" s="1"/>
      <c r="J85" s="1"/>
      <c r="K85" s="1"/>
      <c r="L85" s="213"/>
      <c r="M85" s="33"/>
      <c r="N85" s="33"/>
      <c r="O85" s="33"/>
      <c r="P85" s="33"/>
      <c r="Q85" s="33"/>
      <c r="R85" s="33"/>
      <c r="S85" s="33"/>
      <c r="T85" s="9"/>
      <c r="U85" s="138"/>
    </row>
    <row r="86" spans="1:21" s="2" customFormat="1" x14ac:dyDescent="0.25">
      <c r="A86" s="138"/>
      <c r="B86" s="8"/>
      <c r="C86" s="1"/>
      <c r="D86" s="1"/>
      <c r="E86" s="1"/>
      <c r="F86" s="1"/>
      <c r="G86" s="1"/>
      <c r="H86" s="1"/>
      <c r="I86" s="1"/>
      <c r="J86" s="1"/>
      <c r="K86" s="1"/>
      <c r="L86" s="213"/>
      <c r="M86" s="33"/>
      <c r="N86" s="33"/>
      <c r="O86" s="33"/>
      <c r="P86" s="33"/>
      <c r="Q86" s="33"/>
      <c r="R86" s="33"/>
      <c r="S86" s="33"/>
      <c r="T86" s="9"/>
      <c r="U86" s="138"/>
    </row>
    <row r="87" spans="1:21" s="2" customFormat="1" x14ac:dyDescent="0.25">
      <c r="A87" s="138"/>
      <c r="B87" s="8"/>
      <c r="C87" s="1"/>
      <c r="D87" s="1"/>
      <c r="E87" s="1"/>
      <c r="F87" s="1"/>
      <c r="G87" s="1"/>
      <c r="H87" s="1"/>
      <c r="I87" s="1"/>
      <c r="J87" s="1"/>
      <c r="K87" s="1"/>
      <c r="L87" s="1"/>
      <c r="M87" s="33"/>
      <c r="N87" s="33"/>
      <c r="O87" s="33"/>
      <c r="P87" s="33"/>
      <c r="Q87" s="33"/>
      <c r="R87" s="33"/>
      <c r="S87" s="33"/>
      <c r="T87" s="9"/>
      <c r="U87" s="138"/>
    </row>
    <row r="88" spans="1:21" s="2" customFormat="1" x14ac:dyDescent="0.25">
      <c r="A88" s="138"/>
      <c r="B88" s="8"/>
      <c r="C88" s="1"/>
      <c r="D88" s="1"/>
      <c r="E88" s="1"/>
      <c r="F88" s="1"/>
      <c r="G88" s="1"/>
      <c r="H88" s="1"/>
      <c r="I88" s="1"/>
      <c r="J88" s="1"/>
      <c r="K88" s="1"/>
      <c r="L88" s="1"/>
      <c r="M88" s="33"/>
      <c r="N88" s="33"/>
      <c r="O88" s="33"/>
      <c r="P88" s="33"/>
      <c r="Q88" s="33"/>
      <c r="R88" s="33"/>
      <c r="S88" s="33"/>
      <c r="T88" s="9"/>
      <c r="U88" s="138"/>
    </row>
    <row r="89" spans="1:21" s="2" customFormat="1" x14ac:dyDescent="0.25">
      <c r="A89" s="138"/>
      <c r="B89" s="8"/>
      <c r="C89" s="1"/>
      <c r="D89" s="1"/>
      <c r="E89" s="1"/>
      <c r="F89" s="1"/>
      <c r="G89" s="1"/>
      <c r="H89" s="1"/>
      <c r="I89" s="1"/>
      <c r="J89" s="1"/>
      <c r="K89" s="1"/>
      <c r="L89" s="1"/>
      <c r="M89" s="33"/>
      <c r="N89" s="33"/>
      <c r="O89" s="33"/>
      <c r="P89" s="33"/>
      <c r="Q89" s="33"/>
      <c r="R89" s="33"/>
      <c r="S89" s="33"/>
      <c r="T89" s="9"/>
      <c r="U89" s="138"/>
    </row>
    <row r="90" spans="1:21" s="2" customFormat="1" x14ac:dyDescent="0.25">
      <c r="A90" s="138"/>
      <c r="B90" s="8"/>
      <c r="C90" s="1"/>
      <c r="D90" s="1"/>
      <c r="E90" s="1"/>
      <c r="F90" s="1"/>
      <c r="G90" s="1"/>
      <c r="H90" s="1"/>
      <c r="I90" s="1"/>
      <c r="J90" s="1"/>
      <c r="K90" s="1"/>
      <c r="L90" s="1"/>
      <c r="M90" s="33"/>
      <c r="N90" s="33"/>
      <c r="O90" s="33"/>
      <c r="P90" s="33"/>
      <c r="Q90" s="33"/>
      <c r="R90" s="33"/>
      <c r="S90" s="33"/>
      <c r="T90" s="9"/>
      <c r="U90" s="138"/>
    </row>
    <row r="91" spans="1:21" s="2" customFormat="1" x14ac:dyDescent="0.25">
      <c r="A91" s="138"/>
      <c r="B91" s="8"/>
      <c r="C91" s="1"/>
      <c r="D91" s="1"/>
      <c r="E91" s="1"/>
      <c r="F91" s="1"/>
      <c r="G91" s="1"/>
      <c r="H91" s="1"/>
      <c r="I91" s="1"/>
      <c r="J91" s="1"/>
      <c r="K91" s="1"/>
      <c r="L91" s="1"/>
      <c r="M91" s="33"/>
      <c r="N91" s="33"/>
      <c r="O91" s="33"/>
      <c r="P91" s="33"/>
      <c r="Q91" s="33"/>
      <c r="R91" s="33"/>
      <c r="S91" s="33"/>
      <c r="T91" s="9"/>
      <c r="U91" s="138"/>
    </row>
    <row r="92" spans="1:21" s="2" customFormat="1" x14ac:dyDescent="0.25">
      <c r="A92" s="138"/>
      <c r="B92" s="8"/>
      <c r="C92" s="1"/>
      <c r="D92" s="1"/>
      <c r="E92" s="1"/>
      <c r="F92" s="1"/>
      <c r="G92" s="1"/>
      <c r="H92" s="1"/>
      <c r="I92" s="1"/>
      <c r="J92" s="1"/>
      <c r="K92" s="1"/>
      <c r="L92" s="1"/>
      <c r="M92" s="33"/>
      <c r="N92" s="33"/>
      <c r="O92" s="33"/>
      <c r="P92" s="33"/>
      <c r="Q92" s="33"/>
      <c r="R92" s="33"/>
      <c r="S92" s="33"/>
      <c r="T92" s="9"/>
      <c r="U92" s="138"/>
    </row>
    <row r="93" spans="1:21" s="2" customFormat="1" x14ac:dyDescent="0.25">
      <c r="A93" s="138"/>
      <c r="B93" s="8"/>
      <c r="C93" s="1"/>
      <c r="D93" s="1"/>
      <c r="E93" s="1"/>
      <c r="F93" s="1"/>
      <c r="G93" s="1"/>
      <c r="H93" s="1"/>
      <c r="I93" s="1"/>
      <c r="J93" s="1"/>
      <c r="K93" s="1"/>
      <c r="L93" s="1"/>
      <c r="M93" s="33"/>
      <c r="N93" s="33"/>
      <c r="O93" s="33"/>
      <c r="P93" s="33"/>
      <c r="Q93" s="33"/>
      <c r="R93" s="33"/>
      <c r="S93" s="33"/>
      <c r="T93" s="9"/>
      <c r="U93" s="138"/>
    </row>
    <row r="94" spans="1:21" s="2" customFormat="1" x14ac:dyDescent="0.25">
      <c r="A94" s="138"/>
      <c r="B94" s="8"/>
      <c r="C94" s="1"/>
      <c r="D94" s="1"/>
      <c r="E94" s="1"/>
      <c r="F94" s="1"/>
      <c r="G94" s="1"/>
      <c r="H94" s="1"/>
      <c r="I94" s="1"/>
      <c r="J94" s="1"/>
      <c r="K94" s="1"/>
      <c r="L94" s="1"/>
      <c r="M94" s="33"/>
      <c r="N94" s="33"/>
      <c r="O94" s="33"/>
      <c r="P94" s="33"/>
      <c r="Q94" s="33"/>
      <c r="R94" s="33"/>
      <c r="S94" s="33"/>
      <c r="T94" s="9"/>
      <c r="U94" s="138"/>
    </row>
    <row r="95" spans="1:21" s="2" customFormat="1" x14ac:dyDescent="0.25">
      <c r="A95" s="138"/>
      <c r="B95" s="8"/>
      <c r="C95" s="1"/>
      <c r="D95" s="1"/>
      <c r="E95" s="1"/>
      <c r="F95" s="1"/>
      <c r="G95" s="1"/>
      <c r="H95" s="1"/>
      <c r="I95" s="1"/>
      <c r="J95" s="1"/>
      <c r="K95" s="1"/>
      <c r="L95" s="1"/>
      <c r="M95" s="33"/>
      <c r="N95" s="33"/>
      <c r="O95" s="33"/>
      <c r="P95" s="33"/>
      <c r="Q95" s="33"/>
      <c r="R95" s="33"/>
      <c r="S95" s="33"/>
      <c r="T95" s="9"/>
      <c r="U95" s="138"/>
    </row>
    <row r="96" spans="1:21" s="2" customFormat="1" x14ac:dyDescent="0.25">
      <c r="A96" s="138"/>
      <c r="B96" s="8"/>
      <c r="C96" s="1"/>
      <c r="D96" s="1"/>
      <c r="E96" s="1"/>
      <c r="F96" s="1"/>
      <c r="G96" s="1"/>
      <c r="H96" s="1"/>
      <c r="I96" s="1"/>
      <c r="J96" s="1"/>
      <c r="K96" s="1"/>
      <c r="L96" s="1"/>
      <c r="M96" s="33"/>
      <c r="N96" s="33"/>
      <c r="O96" s="33"/>
      <c r="P96" s="33"/>
      <c r="Q96" s="33"/>
      <c r="R96" s="33"/>
      <c r="S96" s="33"/>
      <c r="T96" s="9"/>
      <c r="U96" s="138"/>
    </row>
    <row r="97" spans="1:21" s="2" customFormat="1" x14ac:dyDescent="0.25">
      <c r="A97" s="138"/>
      <c r="B97" s="8"/>
      <c r="C97" s="1"/>
      <c r="D97" s="1"/>
      <c r="E97" s="1"/>
      <c r="F97" s="1"/>
      <c r="G97" s="1"/>
      <c r="H97" s="1"/>
      <c r="I97" s="1"/>
      <c r="J97" s="1"/>
      <c r="K97" s="1"/>
      <c r="L97" s="1"/>
      <c r="M97" s="33"/>
      <c r="N97" s="33"/>
      <c r="O97" s="33"/>
      <c r="P97" s="33"/>
      <c r="Q97" s="33"/>
      <c r="R97" s="33"/>
      <c r="S97" s="33"/>
      <c r="T97" s="9"/>
      <c r="U97" s="138"/>
    </row>
    <row r="98" spans="1:21" s="2" customFormat="1" x14ac:dyDescent="0.25">
      <c r="A98" s="138"/>
      <c r="B98" s="8"/>
      <c r="C98" s="1"/>
      <c r="D98" s="1"/>
      <c r="E98" s="1"/>
      <c r="F98" s="1"/>
      <c r="G98" s="1"/>
      <c r="H98" s="1"/>
      <c r="I98" s="1"/>
      <c r="J98" s="1"/>
      <c r="K98" s="1"/>
      <c r="L98" s="1"/>
      <c r="M98" s="33"/>
      <c r="N98" s="33"/>
      <c r="O98" s="33"/>
      <c r="P98" s="33"/>
      <c r="Q98" s="33"/>
      <c r="R98" s="33"/>
      <c r="S98" s="33"/>
      <c r="T98" s="9"/>
      <c r="U98" s="138"/>
    </row>
    <row r="99" spans="1:21" s="2" customFormat="1" x14ac:dyDescent="0.25">
      <c r="A99" s="138"/>
      <c r="B99" s="8"/>
      <c r="C99" s="1"/>
      <c r="D99" s="1"/>
      <c r="E99" s="1"/>
      <c r="F99" s="1"/>
      <c r="G99" s="1"/>
      <c r="H99" s="1"/>
      <c r="I99" s="1"/>
      <c r="J99" s="1"/>
      <c r="K99" s="1"/>
      <c r="L99" s="1"/>
      <c r="M99" s="33"/>
      <c r="N99" s="33"/>
      <c r="O99" s="33"/>
      <c r="P99" s="33"/>
      <c r="Q99" s="33"/>
      <c r="R99" s="33"/>
      <c r="S99" s="33"/>
      <c r="T99" s="9"/>
      <c r="U99" s="138"/>
    </row>
    <row r="100" spans="1:21" s="2" customFormat="1" x14ac:dyDescent="0.25">
      <c r="A100" s="138"/>
      <c r="B100" s="8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33"/>
      <c r="N100" s="33"/>
      <c r="O100" s="33"/>
      <c r="P100" s="33"/>
      <c r="Q100" s="33"/>
      <c r="R100" s="33"/>
      <c r="S100" s="33"/>
      <c r="T100" s="9"/>
      <c r="U100" s="138"/>
    </row>
    <row r="101" spans="1:21" s="2" customFormat="1" x14ac:dyDescent="0.25">
      <c r="A101" s="138"/>
      <c r="B101" s="8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33"/>
      <c r="N101" s="33"/>
      <c r="O101" s="33"/>
      <c r="P101" s="33"/>
      <c r="Q101" s="33"/>
      <c r="R101" s="33"/>
      <c r="S101" s="33"/>
      <c r="T101" s="9"/>
      <c r="U101" s="138"/>
    </row>
    <row r="102" spans="1:21" s="2" customFormat="1" x14ac:dyDescent="0.25">
      <c r="A102" s="138"/>
      <c r="B102" s="8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33"/>
      <c r="N102" s="33"/>
      <c r="O102" s="33"/>
      <c r="P102" s="33"/>
      <c r="Q102" s="33"/>
      <c r="R102" s="33"/>
      <c r="S102" s="33"/>
      <c r="T102" s="9"/>
      <c r="U102" s="138"/>
    </row>
    <row r="103" spans="1:21" s="2" customFormat="1" x14ac:dyDescent="0.25">
      <c r="A103" s="138"/>
      <c r="B103" s="8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33"/>
      <c r="N103" s="33"/>
      <c r="O103" s="33"/>
      <c r="P103" s="33"/>
      <c r="Q103" s="33"/>
      <c r="R103" s="33"/>
      <c r="S103" s="33"/>
      <c r="T103" s="9"/>
      <c r="U103" s="138"/>
    </row>
    <row r="104" spans="1:21" s="2" customFormat="1" x14ac:dyDescent="0.25">
      <c r="A104" s="138"/>
      <c r="B104" s="8"/>
      <c r="C104" s="1"/>
      <c r="D104" s="1"/>
      <c r="E104" s="1"/>
      <c r="F104" s="1"/>
      <c r="G104" s="1"/>
      <c r="H104" s="1"/>
      <c r="I104" s="1"/>
      <c r="J104" s="1"/>
      <c r="K104" s="1"/>
      <c r="L104" s="33"/>
      <c r="M104" s="33"/>
      <c r="N104" s="33"/>
      <c r="O104" s="33"/>
      <c r="P104" s="33"/>
      <c r="Q104" s="33"/>
      <c r="R104" s="33"/>
      <c r="S104" s="33"/>
      <c r="T104" s="9"/>
      <c r="U104" s="138"/>
    </row>
    <row r="105" spans="1:21" s="2" customFormat="1" x14ac:dyDescent="0.25">
      <c r="A105" s="138"/>
      <c r="B105" s="8"/>
      <c r="C105" s="1"/>
      <c r="D105" s="1"/>
      <c r="E105" s="1"/>
      <c r="F105" s="1"/>
      <c r="G105" s="1"/>
      <c r="H105" s="1"/>
      <c r="I105" s="1"/>
      <c r="J105" s="1"/>
      <c r="K105" s="33"/>
      <c r="L105" s="33"/>
      <c r="M105" s="33"/>
      <c r="N105" s="33"/>
      <c r="O105" s="33"/>
      <c r="P105" s="33"/>
      <c r="Q105" s="33"/>
      <c r="R105" s="33"/>
      <c r="S105" s="33"/>
      <c r="T105" s="9"/>
      <c r="U105" s="138"/>
    </row>
    <row r="106" spans="1:21" s="2" customFormat="1" x14ac:dyDescent="0.25">
      <c r="A106" s="138"/>
      <c r="B106" s="8"/>
      <c r="C106" s="1"/>
      <c r="D106" s="1"/>
      <c r="E106" s="1"/>
      <c r="F106" s="1"/>
      <c r="G106" s="1"/>
      <c r="H106" s="1"/>
      <c r="I106" s="1"/>
      <c r="J106" s="1"/>
      <c r="K106" s="33"/>
      <c r="L106" s="33"/>
      <c r="M106" s="33"/>
      <c r="N106" s="33"/>
      <c r="O106" s="33"/>
      <c r="P106" s="33"/>
      <c r="Q106" s="33"/>
      <c r="R106" s="33"/>
      <c r="S106" s="33"/>
      <c r="T106" s="9"/>
      <c r="U106" s="138"/>
    </row>
    <row r="107" spans="1:21" s="2" customFormat="1" x14ac:dyDescent="0.25">
      <c r="A107" s="138"/>
      <c r="B107" s="8"/>
      <c r="C107" s="1"/>
      <c r="D107" s="1"/>
      <c r="E107" s="1"/>
      <c r="F107" s="1"/>
      <c r="G107" s="1"/>
      <c r="H107" s="1"/>
      <c r="I107" s="1"/>
      <c r="J107" s="1"/>
      <c r="K107" s="33"/>
      <c r="L107" s="33"/>
      <c r="M107" s="33"/>
      <c r="N107" s="33"/>
      <c r="O107" s="33"/>
      <c r="P107" s="33"/>
      <c r="Q107" s="33"/>
      <c r="R107" s="33"/>
      <c r="S107" s="33"/>
      <c r="T107" s="9"/>
      <c r="U107" s="138"/>
    </row>
    <row r="108" spans="1:21" s="2" customFormat="1" x14ac:dyDescent="0.25">
      <c r="A108" s="138"/>
      <c r="B108" s="8"/>
      <c r="C108" s="1"/>
      <c r="D108" s="1"/>
      <c r="E108" s="1"/>
      <c r="F108" s="1"/>
      <c r="G108" s="1"/>
      <c r="H108" s="1"/>
      <c r="I108" s="1"/>
      <c r="J108" s="1"/>
      <c r="K108" s="33"/>
      <c r="L108" s="33"/>
      <c r="M108" s="33"/>
      <c r="N108" s="33"/>
      <c r="O108" s="33"/>
      <c r="P108" s="33"/>
      <c r="Q108" s="33"/>
      <c r="R108" s="33"/>
      <c r="S108" s="33"/>
      <c r="T108" s="9"/>
      <c r="U108" s="138"/>
    </row>
    <row r="109" spans="1:21" s="2" customFormat="1" x14ac:dyDescent="0.25">
      <c r="A109" s="138"/>
      <c r="B109" s="8"/>
      <c r="C109" s="1"/>
      <c r="D109" s="1"/>
      <c r="E109" s="1"/>
      <c r="F109" s="1"/>
      <c r="G109" s="1"/>
      <c r="H109" s="1"/>
      <c r="I109" s="1"/>
      <c r="J109" s="1"/>
      <c r="K109" s="33"/>
      <c r="L109" s="33"/>
      <c r="M109" s="33"/>
      <c r="N109" s="33"/>
      <c r="O109" s="33"/>
      <c r="P109" s="33"/>
      <c r="Q109" s="33"/>
      <c r="R109" s="33"/>
      <c r="S109" s="33"/>
      <c r="T109" s="9"/>
      <c r="U109" s="138"/>
    </row>
    <row r="110" spans="1:21" s="2" customFormat="1" ht="15.75" thickBot="1" x14ac:dyDescent="0.3">
      <c r="A110" s="138"/>
      <c r="B110" s="8"/>
      <c r="C110" s="130"/>
      <c r="D110" s="130"/>
      <c r="E110" s="130"/>
      <c r="F110" s="130"/>
      <c r="G110" s="130"/>
      <c r="H110" s="130"/>
      <c r="I110" s="130"/>
      <c r="J110" s="130"/>
      <c r="K110" s="131"/>
      <c r="L110" s="131"/>
      <c r="M110" s="131"/>
      <c r="N110" s="131"/>
      <c r="O110" s="131"/>
      <c r="P110" s="131"/>
      <c r="Q110" s="131"/>
      <c r="R110" s="131"/>
      <c r="S110" s="131"/>
      <c r="T110" s="9"/>
      <c r="U110" s="138"/>
    </row>
    <row r="111" spans="1:21" s="2" customFormat="1" ht="34.5" customHeight="1" x14ac:dyDescent="0.25">
      <c r="A111" s="138"/>
      <c r="B111" s="8"/>
      <c r="C111" s="1"/>
      <c r="D111" s="1"/>
      <c r="E111" s="1"/>
      <c r="F111" s="1"/>
      <c r="G111" s="1"/>
      <c r="H111" s="1"/>
      <c r="I111" s="1"/>
      <c r="J111" s="1"/>
      <c r="K111" s="33"/>
      <c r="L111" s="33"/>
      <c r="M111" s="33"/>
      <c r="N111" s="33"/>
      <c r="O111" s="33"/>
      <c r="P111" s="33"/>
      <c r="Q111" s="33"/>
      <c r="R111" s="33"/>
      <c r="S111" s="33"/>
      <c r="T111" s="9"/>
      <c r="U111" s="138"/>
    </row>
    <row r="112" spans="1:21" s="2" customFormat="1" x14ac:dyDescent="0.25">
      <c r="A112" s="138"/>
      <c r="B112" s="8"/>
      <c r="C112" s="1"/>
      <c r="D112" s="1"/>
      <c r="E112" s="1"/>
      <c r="F112" s="1"/>
      <c r="G112" s="1"/>
      <c r="H112" s="1"/>
      <c r="I112" s="1"/>
      <c r="J112" s="1"/>
      <c r="K112" s="33"/>
      <c r="L112" s="33"/>
      <c r="M112" s="33"/>
      <c r="N112" s="33"/>
      <c r="O112" s="33"/>
      <c r="P112" s="33"/>
      <c r="Q112" s="33"/>
      <c r="R112" s="33"/>
      <c r="S112" s="33"/>
      <c r="T112" s="9"/>
      <c r="U112" s="138"/>
    </row>
    <row r="113" spans="1:21" s="2" customFormat="1" ht="20.25" thickBot="1" x14ac:dyDescent="0.35">
      <c r="A113" s="138"/>
      <c r="B113" s="124"/>
      <c r="C113" s="48" t="s">
        <v>37</v>
      </c>
      <c r="D113" s="48"/>
      <c r="E113" s="48"/>
      <c r="F113" s="1"/>
      <c r="G113" s="1"/>
      <c r="H113" s="1"/>
      <c r="I113" s="1"/>
      <c r="J113" s="1"/>
      <c r="K113" s="33"/>
      <c r="L113" s="33"/>
      <c r="M113" s="33"/>
      <c r="N113" s="33"/>
      <c r="O113" s="33"/>
      <c r="P113" s="33"/>
      <c r="Q113" s="33"/>
      <c r="R113" s="33"/>
      <c r="S113" s="33"/>
      <c r="T113" s="9"/>
      <c r="U113" s="138"/>
    </row>
    <row r="114" spans="1:21" s="2" customFormat="1" ht="16.5" thickTop="1" thickBot="1" x14ac:dyDescent="0.3">
      <c r="A114" s="138"/>
      <c r="B114" s="124"/>
      <c r="C114" s="256" t="s">
        <v>40</v>
      </c>
      <c r="D114" s="256"/>
      <c r="E114" s="256"/>
      <c r="F114" s="83"/>
      <c r="G114" s="97"/>
      <c r="H114" s="1"/>
      <c r="I114" s="1"/>
      <c r="J114" s="1"/>
      <c r="K114" s="33"/>
      <c r="L114" s="33"/>
      <c r="M114" s="33"/>
      <c r="N114" s="33"/>
      <c r="O114" s="33"/>
      <c r="P114" s="33"/>
      <c r="Q114" s="33"/>
      <c r="R114" s="33"/>
      <c r="S114" s="33"/>
      <c r="T114" s="9"/>
      <c r="U114" s="138"/>
    </row>
    <row r="115" spans="1:21" s="2" customFormat="1" ht="60" x14ac:dyDescent="0.25">
      <c r="A115" s="138"/>
      <c r="B115" s="208" t="s">
        <v>62</v>
      </c>
      <c r="C115" s="81" t="s">
        <v>56</v>
      </c>
      <c r="D115" s="81" t="s">
        <v>57</v>
      </c>
      <c r="E115" s="81" t="s">
        <v>58</v>
      </c>
      <c r="F115" s="98"/>
      <c r="G115" s="1"/>
      <c r="H115" s="1"/>
      <c r="I115" s="1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9"/>
      <c r="U115" s="138"/>
    </row>
    <row r="116" spans="1:21" s="2" customFormat="1" x14ac:dyDescent="0.25">
      <c r="A116" s="138"/>
      <c r="B116" s="209">
        <f>COUNTIFS('Wydane warunki'!$M:$M,"&lt;&gt;"&amp;"")</f>
        <v>6</v>
      </c>
      <c r="C116" s="151">
        <f>N13</f>
        <v>5</v>
      </c>
      <c r="D116" s="151">
        <f>N11</f>
        <v>2</v>
      </c>
      <c r="E116" s="151">
        <f>N9</f>
        <v>3</v>
      </c>
      <c r="F116" s="86" t="s">
        <v>45</v>
      </c>
      <c r="G116" s="1"/>
      <c r="H116" s="1"/>
      <c r="I116" s="1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9"/>
      <c r="U116" s="138"/>
    </row>
    <row r="117" spans="1:21" s="2" customFormat="1" x14ac:dyDescent="0.25">
      <c r="A117" s="138"/>
      <c r="B117" s="210">
        <f>SUMIFS('Wydane warunki'!$H:$H,'Wydane warunki'!$M:$M,"&lt;&gt;"&amp;"")/1000</f>
        <v>156.57</v>
      </c>
      <c r="C117" s="84">
        <f>N14</f>
        <v>156.57</v>
      </c>
      <c r="D117" s="84">
        <f>N12</f>
        <v>8</v>
      </c>
      <c r="E117" s="84">
        <f>N10</f>
        <v>32.519999999999996</v>
      </c>
      <c r="F117" s="86" t="s">
        <v>41</v>
      </c>
      <c r="G117" s="1"/>
      <c r="H117" s="1"/>
      <c r="I117" s="1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9"/>
      <c r="U117" s="138"/>
    </row>
    <row r="118" spans="1:21" s="2" customFormat="1" x14ac:dyDescent="0.25">
      <c r="A118" s="138"/>
      <c r="B118" s="189"/>
      <c r="C118" s="153">
        <f>C116/B116</f>
        <v>0.83333333333333337</v>
      </c>
      <c r="D118" s="153">
        <f>D116/B116</f>
        <v>0.33333333333333331</v>
      </c>
      <c r="E118" s="153">
        <f>E116/B116</f>
        <v>0.5</v>
      </c>
      <c r="F118" s="86" t="s">
        <v>45</v>
      </c>
      <c r="G118" s="1"/>
      <c r="H118" s="1"/>
      <c r="I118" s="1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9"/>
      <c r="U118" s="138"/>
    </row>
    <row r="119" spans="1:21" s="2" customFormat="1" x14ac:dyDescent="0.25">
      <c r="A119" s="138"/>
      <c r="B119" s="189"/>
      <c r="C119" s="119">
        <f>C117/B117</f>
        <v>1</v>
      </c>
      <c r="D119" s="119">
        <f>D117/B117</f>
        <v>5.1095356709459028E-2</v>
      </c>
      <c r="E119" s="119">
        <f>E117/B117</f>
        <v>0.20770262502395093</v>
      </c>
      <c r="F119" s="86" t="s">
        <v>44</v>
      </c>
      <c r="G119" s="1"/>
      <c r="H119" s="1"/>
      <c r="I119" s="1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9"/>
      <c r="U119" s="138"/>
    </row>
    <row r="120" spans="1:21" s="2" customFormat="1" x14ac:dyDescent="0.25">
      <c r="A120" s="138"/>
      <c r="B120" s="8"/>
      <c r="C120" s="1"/>
      <c r="D120" s="1"/>
      <c r="E120" s="1"/>
      <c r="F120" s="1"/>
      <c r="G120" s="1"/>
      <c r="H120" s="1"/>
      <c r="I120" s="1"/>
      <c r="J120" s="1"/>
      <c r="K120" s="33"/>
      <c r="L120" s="33"/>
      <c r="M120" s="33"/>
      <c r="N120" s="33"/>
      <c r="O120" s="33"/>
      <c r="P120" s="33"/>
      <c r="Q120" s="33"/>
      <c r="R120" s="33"/>
      <c r="S120" s="33"/>
      <c r="T120" s="9"/>
      <c r="U120" s="138"/>
    </row>
    <row r="121" spans="1:21" s="2" customFormat="1" x14ac:dyDescent="0.25">
      <c r="A121" s="138"/>
      <c r="B121" s="8"/>
      <c r="C121" s="1"/>
      <c r="D121" s="1"/>
      <c r="E121" s="1"/>
      <c r="F121" s="1"/>
      <c r="G121" s="1"/>
      <c r="H121" s="1"/>
      <c r="I121" s="1"/>
      <c r="J121" s="1"/>
      <c r="K121" s="33"/>
      <c r="L121" s="33"/>
      <c r="M121" s="33"/>
      <c r="N121" s="33"/>
      <c r="O121" s="33"/>
      <c r="P121" s="33"/>
      <c r="Q121" s="33"/>
      <c r="R121" s="33"/>
      <c r="S121" s="33"/>
      <c r="T121" s="9"/>
      <c r="U121" s="138"/>
    </row>
    <row r="122" spans="1:21" s="2" customFormat="1" x14ac:dyDescent="0.25">
      <c r="A122" s="138"/>
      <c r="B122" s="8"/>
      <c r="C122" s="4"/>
      <c r="D122" s="4"/>
      <c r="E122" s="4"/>
      <c r="F122" s="4"/>
      <c r="G122" s="1"/>
      <c r="H122" s="1"/>
      <c r="I122" s="1"/>
      <c r="J122" s="1"/>
      <c r="K122" s="33"/>
      <c r="L122" s="33"/>
      <c r="M122" s="33"/>
      <c r="N122" s="33"/>
      <c r="O122" s="33"/>
      <c r="P122" s="33"/>
      <c r="Q122" s="33"/>
      <c r="R122" s="33"/>
      <c r="S122" s="33"/>
      <c r="T122" s="9"/>
      <c r="U122" s="138"/>
    </row>
    <row r="123" spans="1:21" s="2" customFormat="1" x14ac:dyDescent="0.25">
      <c r="A123" s="138"/>
      <c r="B123" s="8"/>
      <c r="C123" s="4"/>
      <c r="D123" s="4"/>
      <c r="E123" s="4"/>
      <c r="F123" s="4"/>
      <c r="G123" s="1"/>
      <c r="H123" s="1"/>
      <c r="I123" s="1"/>
      <c r="J123" s="1"/>
      <c r="K123" s="33"/>
      <c r="L123" s="33"/>
      <c r="M123" s="33"/>
      <c r="N123" s="33"/>
      <c r="O123" s="33"/>
      <c r="P123" s="33"/>
      <c r="Q123" s="33"/>
      <c r="R123" s="33"/>
      <c r="S123" s="33"/>
      <c r="T123" s="9"/>
      <c r="U123" s="138"/>
    </row>
    <row r="124" spans="1:21" s="2" customFormat="1" x14ac:dyDescent="0.25">
      <c r="A124" s="138"/>
      <c r="B124" s="8"/>
      <c r="C124" s="1"/>
      <c r="D124" s="1"/>
      <c r="E124" s="1"/>
      <c r="F124" s="1"/>
      <c r="G124" s="1"/>
      <c r="H124" s="1"/>
      <c r="I124" s="1"/>
      <c r="J124" s="1"/>
      <c r="K124" s="33"/>
      <c r="L124" s="33"/>
      <c r="M124" s="33"/>
      <c r="N124" s="33"/>
      <c r="O124" s="33"/>
      <c r="P124" s="33"/>
      <c r="Q124" s="33"/>
      <c r="R124" s="33"/>
      <c r="S124" s="33"/>
      <c r="T124" s="9"/>
      <c r="U124" s="138"/>
    </row>
    <row r="125" spans="1:21" s="2" customFormat="1" x14ac:dyDescent="0.25">
      <c r="A125" s="138"/>
      <c r="B125" s="8"/>
      <c r="C125" s="1"/>
      <c r="D125" s="1"/>
      <c r="E125" s="1"/>
      <c r="F125" s="1"/>
      <c r="G125" s="1"/>
      <c r="H125" s="1"/>
      <c r="I125" s="1"/>
      <c r="J125" s="1"/>
      <c r="K125" s="33"/>
      <c r="L125" s="33"/>
      <c r="M125" s="33"/>
      <c r="N125" s="33"/>
      <c r="O125" s="33"/>
      <c r="P125" s="33"/>
      <c r="Q125" s="33"/>
      <c r="R125" s="33"/>
      <c r="S125" s="33"/>
      <c r="T125" s="9"/>
      <c r="U125" s="138"/>
    </row>
    <row r="126" spans="1:21" s="2" customFormat="1" x14ac:dyDescent="0.25">
      <c r="A126" s="138"/>
      <c r="B126" s="8"/>
      <c r="C126" s="1"/>
      <c r="D126" s="1"/>
      <c r="E126" s="1"/>
      <c r="F126" s="1"/>
      <c r="G126" s="1"/>
      <c r="H126" s="1"/>
      <c r="I126" s="1"/>
      <c r="J126" s="1"/>
      <c r="K126" s="25"/>
      <c r="L126" s="25"/>
      <c r="M126" s="25"/>
      <c r="N126" s="25"/>
      <c r="O126" s="25"/>
      <c r="P126" s="25"/>
      <c r="Q126" s="25"/>
      <c r="R126" s="25"/>
      <c r="S126" s="25"/>
      <c r="T126" s="9"/>
      <c r="U126" s="138"/>
    </row>
    <row r="127" spans="1:21" s="2" customFormat="1" x14ac:dyDescent="0.25">
      <c r="A127" s="138"/>
      <c r="B127" s="8"/>
      <c r="C127" s="1"/>
      <c r="D127" s="1"/>
      <c r="E127" s="1"/>
      <c r="F127" s="1"/>
      <c r="G127" s="1"/>
      <c r="H127" s="1"/>
      <c r="I127" s="1"/>
      <c r="J127" s="1"/>
      <c r="K127" s="33"/>
      <c r="L127" s="33"/>
      <c r="M127" s="33"/>
      <c r="N127" s="33"/>
      <c r="O127" s="33"/>
      <c r="P127" s="33"/>
      <c r="Q127" s="33"/>
      <c r="R127" s="33"/>
      <c r="S127" s="33"/>
      <c r="T127" s="9"/>
      <c r="U127" s="138"/>
    </row>
    <row r="128" spans="1:21" s="2" customFormat="1" x14ac:dyDescent="0.25">
      <c r="A128" s="138"/>
      <c r="B128" s="8"/>
      <c r="C128" s="1"/>
      <c r="D128" s="1"/>
      <c r="E128" s="1"/>
      <c r="F128" s="1"/>
      <c r="G128" s="1"/>
      <c r="H128" s="1"/>
      <c r="I128" s="1"/>
      <c r="J128" s="1"/>
      <c r="K128" s="33"/>
      <c r="L128" s="33"/>
      <c r="M128" s="33"/>
      <c r="N128" s="33"/>
      <c r="O128" s="33"/>
      <c r="P128" s="33"/>
      <c r="Q128" s="33"/>
      <c r="R128" s="33"/>
      <c r="S128" s="33"/>
      <c r="T128" s="9"/>
      <c r="U128" s="138"/>
    </row>
    <row r="129" spans="1:21" s="2" customFormat="1" x14ac:dyDescent="0.25">
      <c r="A129" s="138"/>
      <c r="B129" s="8"/>
      <c r="C129" s="1"/>
      <c r="D129" s="1"/>
      <c r="E129" s="1"/>
      <c r="F129" s="1"/>
      <c r="G129" s="1"/>
      <c r="H129" s="1"/>
      <c r="I129" s="1"/>
      <c r="J129" s="1"/>
      <c r="K129" s="33"/>
      <c r="L129" s="33"/>
      <c r="M129" s="33"/>
      <c r="N129" s="33"/>
      <c r="O129" s="33"/>
      <c r="P129" s="33"/>
      <c r="Q129" s="33"/>
      <c r="R129" s="33"/>
      <c r="S129" s="33"/>
      <c r="T129" s="9"/>
      <c r="U129" s="138"/>
    </row>
    <row r="130" spans="1:21" s="2" customFormat="1" x14ac:dyDescent="0.25">
      <c r="A130" s="138"/>
      <c r="B130" s="8"/>
      <c r="C130" s="1"/>
      <c r="D130" s="1"/>
      <c r="E130" s="1"/>
      <c r="F130" s="1"/>
      <c r="G130" s="1"/>
      <c r="H130" s="1"/>
      <c r="I130" s="1"/>
      <c r="J130" s="1"/>
      <c r="K130" s="33"/>
      <c r="L130" s="33"/>
      <c r="M130" s="33"/>
      <c r="N130" s="33"/>
      <c r="O130" s="33"/>
      <c r="P130" s="33"/>
      <c r="Q130" s="33"/>
      <c r="R130" s="33"/>
      <c r="S130" s="33"/>
      <c r="T130" s="9"/>
      <c r="U130" s="138"/>
    </row>
    <row r="131" spans="1:21" s="2" customFormat="1" x14ac:dyDescent="0.25">
      <c r="A131" s="138"/>
      <c r="B131" s="8"/>
      <c r="C131" s="1"/>
      <c r="D131" s="1"/>
      <c r="E131" s="1"/>
      <c r="F131" s="1"/>
      <c r="G131" s="1"/>
      <c r="H131" s="1"/>
      <c r="I131" s="1"/>
      <c r="J131" s="1"/>
      <c r="K131" s="25"/>
      <c r="L131" s="25"/>
      <c r="M131" s="25"/>
      <c r="N131" s="25"/>
      <c r="O131" s="25"/>
      <c r="P131" s="25"/>
      <c r="Q131" s="25"/>
      <c r="R131" s="25"/>
      <c r="S131" s="25"/>
      <c r="T131" s="9"/>
      <c r="U131" s="138"/>
    </row>
    <row r="132" spans="1:21" s="2" customFormat="1" x14ac:dyDescent="0.25">
      <c r="A132" s="138"/>
      <c r="B132" s="8"/>
      <c r="C132" s="1"/>
      <c r="D132" s="1"/>
      <c r="E132" s="1"/>
      <c r="F132" s="1"/>
      <c r="G132" s="1"/>
      <c r="H132" s="1"/>
      <c r="I132" s="1"/>
      <c r="J132" s="1"/>
      <c r="K132" s="33"/>
      <c r="L132" s="33"/>
      <c r="M132" s="33"/>
      <c r="N132" s="33"/>
      <c r="O132" s="33"/>
      <c r="P132" s="33"/>
      <c r="Q132" s="33"/>
      <c r="R132" s="33"/>
      <c r="S132" s="33"/>
      <c r="T132" s="9"/>
      <c r="U132" s="138"/>
    </row>
    <row r="133" spans="1:21" s="2" customFormat="1" x14ac:dyDescent="0.25">
      <c r="A133" s="138"/>
      <c r="B133" s="8"/>
      <c r="C133" s="1"/>
      <c r="D133" s="1"/>
      <c r="E133" s="1"/>
      <c r="F133" s="1"/>
      <c r="G133" s="1"/>
      <c r="H133" s="1"/>
      <c r="I133" s="1"/>
      <c r="J133" s="1"/>
      <c r="K133" s="25"/>
      <c r="L133" s="25"/>
      <c r="M133" s="25"/>
      <c r="N133" s="25"/>
      <c r="O133" s="25"/>
      <c r="P133" s="25"/>
      <c r="Q133" s="25"/>
      <c r="R133" s="25"/>
      <c r="S133" s="25"/>
      <c r="T133" s="9"/>
      <c r="U133" s="138"/>
    </row>
    <row r="134" spans="1:21" s="2" customFormat="1" ht="31.5" customHeight="1" thickBot="1" x14ac:dyDescent="0.3">
      <c r="A134" s="138"/>
      <c r="B134" s="8"/>
      <c r="C134" s="130"/>
      <c r="D134" s="130"/>
      <c r="E134" s="130"/>
      <c r="F134" s="130"/>
      <c r="G134" s="130"/>
      <c r="H134" s="130"/>
      <c r="I134" s="130"/>
      <c r="J134" s="130"/>
      <c r="K134" s="130"/>
      <c r="L134" s="130"/>
      <c r="M134" s="130"/>
      <c r="N134" s="130"/>
      <c r="O134" s="130"/>
      <c r="P134" s="130"/>
      <c r="Q134" s="130"/>
      <c r="R134" s="130"/>
      <c r="S134" s="130"/>
      <c r="T134" s="9"/>
      <c r="U134" s="138"/>
    </row>
    <row r="135" spans="1:21" s="2" customFormat="1" ht="34.5" customHeight="1" x14ac:dyDescent="0.25">
      <c r="A135" s="138"/>
      <c r="B135" s="8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9"/>
      <c r="U135" s="138"/>
    </row>
    <row r="136" spans="1:21" s="2" customFormat="1" ht="15" customHeight="1" x14ac:dyDescent="0.25">
      <c r="A136" s="138"/>
      <c r="B136" s="8"/>
      <c r="C136" s="1"/>
      <c r="D136" s="1"/>
      <c r="E136" s="1"/>
      <c r="F136" s="1"/>
      <c r="G136" s="1"/>
      <c r="H136" s="1"/>
      <c r="I136" s="295" t="s">
        <v>38</v>
      </c>
      <c r="J136" s="295"/>
      <c r="K136" s="1"/>
      <c r="L136" s="1"/>
      <c r="M136" s="295" t="s">
        <v>39</v>
      </c>
      <c r="N136" s="295"/>
      <c r="O136" s="1"/>
      <c r="P136" s="1"/>
      <c r="Q136" s="1"/>
      <c r="R136" s="1"/>
      <c r="S136" s="1"/>
      <c r="T136" s="9"/>
      <c r="U136" s="138"/>
    </row>
    <row r="137" spans="1:21" s="2" customFormat="1" ht="21.75" customHeight="1" thickBot="1" x14ac:dyDescent="0.3">
      <c r="A137" s="138"/>
      <c r="B137" s="8"/>
      <c r="C137" s="1"/>
      <c r="D137" s="1"/>
      <c r="E137" s="1"/>
      <c r="F137" s="1"/>
      <c r="G137" s="1"/>
      <c r="H137" s="1"/>
      <c r="I137" s="296"/>
      <c r="J137" s="296"/>
      <c r="K137" s="1"/>
      <c r="L137" s="1"/>
      <c r="M137" s="296"/>
      <c r="N137" s="296"/>
      <c r="O137" s="1"/>
      <c r="P137" s="1"/>
      <c r="Q137" s="1"/>
      <c r="R137" s="1"/>
      <c r="S137" s="1"/>
      <c r="T137" s="9"/>
      <c r="U137" s="138"/>
    </row>
    <row r="138" spans="1:21" s="2" customFormat="1" ht="15.75" thickTop="1" x14ac:dyDescent="0.25">
      <c r="A138" s="138"/>
      <c r="B138" s="8"/>
      <c r="C138" s="1"/>
      <c r="D138" s="1"/>
      <c r="E138" s="1"/>
      <c r="F138" s="1"/>
      <c r="G138" s="1"/>
      <c r="H138" s="1"/>
      <c r="I138" s="1"/>
      <c r="J138" s="1"/>
      <c r="K138" s="14"/>
      <c r="L138" s="14"/>
      <c r="M138" s="1"/>
      <c r="N138" s="1"/>
      <c r="O138" s="1"/>
      <c r="P138" s="1"/>
      <c r="Q138" s="1"/>
      <c r="R138" s="1"/>
      <c r="S138" s="1"/>
      <c r="T138" s="9"/>
      <c r="U138" s="138"/>
    </row>
    <row r="139" spans="1:21" s="2" customFormat="1" ht="15.75" thickBot="1" x14ac:dyDescent="0.3">
      <c r="A139" s="138"/>
      <c r="B139" s="8"/>
      <c r="C139" s="1"/>
      <c r="D139" s="1"/>
      <c r="E139" s="1"/>
      <c r="F139" s="1"/>
      <c r="G139" s="1"/>
      <c r="H139" s="1"/>
      <c r="I139" s="49" t="s">
        <v>27</v>
      </c>
      <c r="J139" s="49" t="s">
        <v>36</v>
      </c>
      <c r="K139" s="14" t="s">
        <v>43</v>
      </c>
      <c r="L139" s="14"/>
      <c r="M139" s="49" t="s">
        <v>27</v>
      </c>
      <c r="N139" s="49" t="s">
        <v>36</v>
      </c>
      <c r="O139" s="1"/>
      <c r="P139" s="1"/>
      <c r="Q139" s="1"/>
      <c r="R139" s="1"/>
      <c r="S139" s="1"/>
      <c r="T139" s="9"/>
      <c r="U139" s="138"/>
    </row>
    <row r="140" spans="1:21" s="2" customFormat="1" x14ac:dyDescent="0.25">
      <c r="A140" s="138"/>
      <c r="B140" s="8"/>
      <c r="C140" s="1"/>
      <c r="D140" s="1"/>
      <c r="E140" s="1"/>
      <c r="F140" s="1"/>
      <c r="G140" s="1"/>
      <c r="H140" s="1" t="s">
        <v>13</v>
      </c>
      <c r="I140" s="1">
        <f>COUNTIFS('Wydane warunki'!$G:$G,"="&amp;H140)</f>
        <v>0</v>
      </c>
      <c r="J140" s="15">
        <f>SUMIFS('Wydane warunki'!$H:$H,'Wydane warunki'!$G:$G,"="&amp;H140)/1000</f>
        <v>0</v>
      </c>
      <c r="K140" s="14">
        <f t="shared" ref="K140:K155" si="1">I140-M140</f>
        <v>0</v>
      </c>
      <c r="L140" s="149">
        <f t="shared" ref="L140:L155" si="2">J140-N140</f>
        <v>0</v>
      </c>
      <c r="M140" s="1">
        <f>COUNTIFS('Wydane warunki'!$G:$G,"="&amp;H140,'Wydane warunki'!$I:$I,"&lt;&gt;"&amp;"-")</f>
        <v>0</v>
      </c>
      <c r="N140" s="15">
        <f>SUMIFS('Wydane warunki'!$H:$H,'Wydane warunki'!$G:$G,"="&amp;H140,'Wydane warunki'!$I:$I,"&lt;&gt;"&amp;"-")/1000</f>
        <v>0</v>
      </c>
      <c r="O140" s="1"/>
      <c r="P140" s="1"/>
      <c r="Q140" s="1"/>
      <c r="R140" s="1"/>
      <c r="S140" s="1"/>
      <c r="T140" s="9"/>
      <c r="U140" s="138"/>
    </row>
    <row r="141" spans="1:21" s="2" customFormat="1" x14ac:dyDescent="0.25">
      <c r="A141" s="138"/>
      <c r="B141" s="8"/>
      <c r="C141" s="1"/>
      <c r="D141" s="1"/>
      <c r="E141" s="1"/>
      <c r="F141" s="1"/>
      <c r="G141" s="1"/>
      <c r="H141" s="1" t="s">
        <v>14</v>
      </c>
      <c r="I141" s="1">
        <f>COUNTIFS('Wydane warunki'!$G:$G,"="&amp;H141)</f>
        <v>1</v>
      </c>
      <c r="J141" s="15">
        <f>SUMIFS('Wydane warunki'!$H:$H,'Wydane warunki'!$G:$G,"="&amp;H141)/1000</f>
        <v>93.15</v>
      </c>
      <c r="K141" s="14">
        <f t="shared" si="1"/>
        <v>1</v>
      </c>
      <c r="L141" s="149">
        <f t="shared" si="2"/>
        <v>93.15</v>
      </c>
      <c r="M141" s="1">
        <f>COUNTIFS('Wydane warunki'!$G:$G,"="&amp;H141,'Wydane warunki'!$I:$I,"&lt;&gt;"&amp;"-")</f>
        <v>0</v>
      </c>
      <c r="N141" s="15">
        <f>SUMIFS('Wydane warunki'!$H:$H,'Wydane warunki'!$G:$G,"="&amp;H141,'Wydane warunki'!$I:$I,"&lt;&gt;"&amp;"-")/1000</f>
        <v>0</v>
      </c>
      <c r="O141" s="1"/>
      <c r="P141" s="1"/>
      <c r="Q141" s="1"/>
      <c r="R141" s="1"/>
      <c r="S141" s="1"/>
      <c r="T141" s="9"/>
      <c r="U141" s="138"/>
    </row>
    <row r="142" spans="1:21" s="2" customFormat="1" x14ac:dyDescent="0.25">
      <c r="A142" s="138"/>
      <c r="B142" s="8"/>
      <c r="C142" s="1"/>
      <c r="D142" s="1"/>
      <c r="E142" s="1"/>
      <c r="F142" s="1"/>
      <c r="G142" s="1"/>
      <c r="H142" s="1" t="s">
        <v>16</v>
      </c>
      <c r="I142" s="1">
        <f>COUNTIFS('Wydane warunki'!$G:$G,"="&amp;H142)</f>
        <v>1</v>
      </c>
      <c r="J142" s="15">
        <f>SUMIFS('Wydane warunki'!$H:$H,'Wydane warunki'!$G:$G,"="&amp;H142)/1000</f>
        <v>3.32</v>
      </c>
      <c r="K142" s="14">
        <f t="shared" si="1"/>
        <v>0</v>
      </c>
      <c r="L142" s="149">
        <f t="shared" si="2"/>
        <v>0</v>
      </c>
      <c r="M142" s="1">
        <f>COUNTIFS('Wydane warunki'!$G:$G,"="&amp;H142,'Wydane warunki'!$I:$I,"&lt;&gt;"&amp;"-")</f>
        <v>1</v>
      </c>
      <c r="N142" s="15">
        <f>SUMIFS('Wydane warunki'!$H:$H,'Wydane warunki'!$G:$G,"="&amp;H142,'Wydane warunki'!$I:$I,"&lt;&gt;"&amp;"-")/1000</f>
        <v>3.32</v>
      </c>
      <c r="O142" s="1"/>
      <c r="P142" s="1"/>
      <c r="Q142" s="1"/>
      <c r="R142" s="1"/>
      <c r="S142" s="1"/>
      <c r="T142" s="9"/>
      <c r="U142" s="138"/>
    </row>
    <row r="143" spans="1:21" s="2" customFormat="1" x14ac:dyDescent="0.25">
      <c r="A143" s="138"/>
      <c r="B143" s="8"/>
      <c r="C143" s="1"/>
      <c r="D143" s="1"/>
      <c r="E143" s="1"/>
      <c r="F143" s="1"/>
      <c r="G143" s="1"/>
      <c r="H143" s="1" t="s">
        <v>4</v>
      </c>
      <c r="I143" s="1">
        <f>COUNTIFS('Wydane warunki'!$G:$G,"="&amp;H143)</f>
        <v>0</v>
      </c>
      <c r="J143" s="15">
        <f>SUMIFS('Wydane warunki'!$H:$H,'Wydane warunki'!$G:$G,"="&amp;H143)/1000</f>
        <v>0</v>
      </c>
      <c r="K143" s="14">
        <f t="shared" si="1"/>
        <v>0</v>
      </c>
      <c r="L143" s="149">
        <f t="shared" si="2"/>
        <v>0</v>
      </c>
      <c r="M143" s="1">
        <f>COUNTIFS('Wydane warunki'!$G:$G,"="&amp;H143,'Wydane warunki'!$I:$I,"&lt;&gt;"&amp;"-")</f>
        <v>0</v>
      </c>
      <c r="N143" s="15">
        <f>SUMIFS('Wydane warunki'!$H:$H,'Wydane warunki'!$G:$G,"="&amp;H143,'Wydane warunki'!$I:$I,"&lt;&gt;"&amp;"-")/1000</f>
        <v>0</v>
      </c>
      <c r="O143" s="1"/>
      <c r="P143" s="1"/>
      <c r="Q143" s="1"/>
      <c r="R143" s="1"/>
      <c r="S143" s="1"/>
      <c r="T143" s="9"/>
      <c r="U143" s="138"/>
    </row>
    <row r="144" spans="1:21" s="2" customFormat="1" x14ac:dyDescent="0.25">
      <c r="A144" s="138"/>
      <c r="B144" s="8"/>
      <c r="C144" s="1"/>
      <c r="D144" s="1"/>
      <c r="E144" s="1"/>
      <c r="F144" s="1"/>
      <c r="G144" s="1"/>
      <c r="H144" s="1" t="s">
        <v>3</v>
      </c>
      <c r="I144" s="1">
        <f>COUNTIFS('Wydane warunki'!$G:$G,"="&amp;H144)</f>
        <v>2</v>
      </c>
      <c r="J144" s="15">
        <f>SUMIFS('Wydane warunki'!$H:$H,'Wydane warunki'!$G:$G,"="&amp;H144)/1000</f>
        <v>29.2</v>
      </c>
      <c r="K144" s="14">
        <f t="shared" si="1"/>
        <v>0</v>
      </c>
      <c r="L144" s="149">
        <f t="shared" si="2"/>
        <v>0</v>
      </c>
      <c r="M144" s="1">
        <f>COUNTIFS('Wydane warunki'!$G:$G,"="&amp;H144,'Wydane warunki'!$I:$I,"&lt;&gt;"&amp;"-")</f>
        <v>2</v>
      </c>
      <c r="N144" s="15">
        <f>SUMIFS('Wydane warunki'!$H:$H,'Wydane warunki'!$G:$G,"="&amp;H144,'Wydane warunki'!$I:$I,"&lt;&gt;"&amp;"-")/1000</f>
        <v>29.2</v>
      </c>
      <c r="O144" s="1"/>
      <c r="P144" s="1"/>
      <c r="Q144" s="1"/>
      <c r="R144" s="1"/>
      <c r="S144" s="1"/>
      <c r="T144" s="9"/>
      <c r="U144" s="138"/>
    </row>
    <row r="145" spans="1:22" s="2" customFormat="1" x14ac:dyDescent="0.25">
      <c r="A145" s="138"/>
      <c r="B145" s="8"/>
      <c r="C145" s="1"/>
      <c r="D145" s="1"/>
      <c r="E145" s="1"/>
      <c r="F145" s="1"/>
      <c r="G145" s="1"/>
      <c r="H145" s="1" t="s">
        <v>18</v>
      </c>
      <c r="I145" s="1">
        <f>COUNTIFS('Wydane warunki'!$G:$G,"="&amp;H145)</f>
        <v>0</v>
      </c>
      <c r="J145" s="15">
        <f>SUMIFS('Wydane warunki'!$H:$H,'Wydane warunki'!$G:$G,"="&amp;H145)/1000</f>
        <v>0</v>
      </c>
      <c r="K145" s="14">
        <f t="shared" si="1"/>
        <v>0</v>
      </c>
      <c r="L145" s="149">
        <f t="shared" si="2"/>
        <v>0</v>
      </c>
      <c r="M145" s="1">
        <f>COUNTIFS('Wydane warunki'!$G:$G,"="&amp;H145,'Wydane warunki'!$I:$I,"&lt;&gt;"&amp;"-")</f>
        <v>0</v>
      </c>
      <c r="N145" s="15">
        <f>SUMIFS('Wydane warunki'!$H:$H,'Wydane warunki'!$G:$G,"="&amp;H145,'Wydane warunki'!$I:$I,"&lt;&gt;"&amp;"-")/1000</f>
        <v>0</v>
      </c>
      <c r="O145" s="1"/>
      <c r="P145" s="1"/>
      <c r="Q145" s="1"/>
      <c r="R145" s="1"/>
      <c r="S145" s="1"/>
      <c r="T145" s="9"/>
      <c r="U145" s="138"/>
    </row>
    <row r="146" spans="1:22" s="2" customFormat="1" x14ac:dyDescent="0.25">
      <c r="A146" s="138"/>
      <c r="B146" s="8"/>
      <c r="C146" s="1"/>
      <c r="D146" s="1"/>
      <c r="E146" s="1"/>
      <c r="F146" s="1"/>
      <c r="G146" s="1"/>
      <c r="H146" s="1" t="s">
        <v>12</v>
      </c>
      <c r="I146" s="1">
        <f>COUNTIFS('Wydane warunki'!$G:$G,"="&amp;H146)</f>
        <v>0</v>
      </c>
      <c r="J146" s="15">
        <f>SUMIFS('Wydane warunki'!$H:$H,'Wydane warunki'!$G:$G,"="&amp;H146)/1000</f>
        <v>0</v>
      </c>
      <c r="K146" s="14">
        <f t="shared" si="1"/>
        <v>0</v>
      </c>
      <c r="L146" s="149">
        <f t="shared" si="2"/>
        <v>0</v>
      </c>
      <c r="M146" s="1">
        <f>COUNTIFS('Wydane warunki'!$G:$G,"="&amp;H146,'Wydane warunki'!$I:$I,"&lt;&gt;"&amp;"-")</f>
        <v>0</v>
      </c>
      <c r="N146" s="15">
        <f>SUMIFS('Wydane warunki'!$H:$H,'Wydane warunki'!$G:$G,"="&amp;H146,'Wydane warunki'!$I:$I,"&lt;&gt;"&amp;"-")/1000</f>
        <v>0</v>
      </c>
      <c r="O146" s="1"/>
      <c r="P146" s="1"/>
      <c r="Q146" s="1"/>
      <c r="R146" s="1"/>
      <c r="S146" s="1"/>
      <c r="T146" s="9"/>
      <c r="U146" s="138"/>
    </row>
    <row r="147" spans="1:22" s="2" customFormat="1" x14ac:dyDescent="0.25">
      <c r="A147" s="138"/>
      <c r="B147" s="8"/>
      <c r="C147" s="1"/>
      <c r="D147" s="1"/>
      <c r="E147" s="1"/>
      <c r="F147" s="1"/>
      <c r="G147" s="1"/>
      <c r="H147" s="1" t="s">
        <v>17</v>
      </c>
      <c r="I147" s="1">
        <f>COUNTIFS('Wydane warunki'!$G:$G,"="&amp;H147)</f>
        <v>0</v>
      </c>
      <c r="J147" s="15">
        <f>SUMIFS('Wydane warunki'!$H:$H,'Wydane warunki'!$G:$G,"="&amp;H147)/1000</f>
        <v>0</v>
      </c>
      <c r="K147" s="14">
        <f t="shared" si="1"/>
        <v>0</v>
      </c>
      <c r="L147" s="149">
        <f t="shared" si="2"/>
        <v>0</v>
      </c>
      <c r="M147" s="1">
        <f>COUNTIFS('Wydane warunki'!$G:$G,"="&amp;H147,'Wydane warunki'!$I:$I,"&lt;&gt;"&amp;"-")</f>
        <v>0</v>
      </c>
      <c r="N147" s="15">
        <f>SUMIFS('Wydane warunki'!$H:$H,'Wydane warunki'!$G:$G,"="&amp;H147,'Wydane warunki'!$I:$I,"&lt;&gt;"&amp;"-")/1000</f>
        <v>0</v>
      </c>
      <c r="O147" s="1"/>
      <c r="P147" s="1"/>
      <c r="Q147" s="1"/>
      <c r="R147" s="1"/>
      <c r="S147" s="1"/>
      <c r="T147" s="9"/>
      <c r="U147" s="138"/>
    </row>
    <row r="148" spans="1:22" s="2" customFormat="1" x14ac:dyDescent="0.25">
      <c r="A148" s="138"/>
      <c r="B148" s="8"/>
      <c r="C148" s="1"/>
      <c r="D148" s="1"/>
      <c r="E148" s="1"/>
      <c r="F148" s="1"/>
      <c r="G148" s="1"/>
      <c r="H148" s="1" t="s">
        <v>5</v>
      </c>
      <c r="I148" s="1">
        <f>COUNTIFS('Wydane warunki'!$G:$G,"="&amp;H148)</f>
        <v>0</v>
      </c>
      <c r="J148" s="15">
        <f>SUMIFS('Wydane warunki'!$H:$H,'Wydane warunki'!$G:$G,"="&amp;H148)/1000</f>
        <v>0</v>
      </c>
      <c r="K148" s="14">
        <f t="shared" si="1"/>
        <v>0</v>
      </c>
      <c r="L148" s="149">
        <f t="shared" si="2"/>
        <v>0</v>
      </c>
      <c r="M148" s="1">
        <f>COUNTIFS('Wydane warunki'!$G:$G,"="&amp;H148,'Wydane warunki'!$I:$I,"&lt;&gt;"&amp;"-")</f>
        <v>0</v>
      </c>
      <c r="N148" s="15">
        <f>SUMIFS('Wydane warunki'!$H:$H,'Wydane warunki'!$G:$G,"="&amp;H148,'Wydane warunki'!$I:$I,"&lt;&gt;"&amp;"-")/1000</f>
        <v>0</v>
      </c>
      <c r="O148" s="1"/>
      <c r="P148" s="1"/>
      <c r="Q148" s="1"/>
      <c r="R148" s="1"/>
      <c r="S148" s="1"/>
      <c r="T148" s="9"/>
      <c r="U148" s="138"/>
    </row>
    <row r="149" spans="1:22" s="2" customFormat="1" x14ac:dyDescent="0.25">
      <c r="A149" s="138"/>
      <c r="B149" s="8"/>
      <c r="C149" s="1"/>
      <c r="D149" s="1"/>
      <c r="E149" s="1"/>
      <c r="F149" s="1"/>
      <c r="G149" s="1"/>
      <c r="H149" s="1" t="s">
        <v>6</v>
      </c>
      <c r="I149" s="1">
        <f>COUNTIFS('Wydane warunki'!$G:$G,"="&amp;H149)</f>
        <v>1</v>
      </c>
      <c r="J149" s="15">
        <f>SUMIFS('Wydane warunki'!$H:$H,'Wydane warunki'!$G:$G,"="&amp;H149)/1000</f>
        <v>30.9</v>
      </c>
      <c r="K149" s="14">
        <f t="shared" si="1"/>
        <v>1</v>
      </c>
      <c r="L149" s="149">
        <f t="shared" si="2"/>
        <v>30.9</v>
      </c>
      <c r="M149" s="1">
        <f>COUNTIFS('Wydane warunki'!$G:$G,"="&amp;H149,'Wydane warunki'!$I:$I,"&lt;&gt;"&amp;"-")</f>
        <v>0</v>
      </c>
      <c r="N149" s="15">
        <f>SUMIFS('Wydane warunki'!$H:$H,'Wydane warunki'!$G:$G,"="&amp;H149,'Wydane warunki'!$I:$I,"&lt;&gt;"&amp;"-")/1000</f>
        <v>0</v>
      </c>
      <c r="O149" s="1"/>
      <c r="P149" s="1"/>
      <c r="Q149" s="1"/>
      <c r="R149" s="1"/>
      <c r="S149" s="1"/>
      <c r="T149" s="9"/>
      <c r="U149" s="138"/>
    </row>
    <row r="150" spans="1:22" s="2" customFormat="1" x14ac:dyDescent="0.25">
      <c r="A150" s="138"/>
      <c r="B150" s="8"/>
      <c r="C150" s="1"/>
      <c r="D150" s="1"/>
      <c r="E150" s="1"/>
      <c r="F150" s="1"/>
      <c r="G150" s="1"/>
      <c r="H150" s="1" t="s">
        <v>9</v>
      </c>
      <c r="I150" s="1">
        <f>COUNTIFS('Wydane warunki'!$G:$G,"="&amp;H150)</f>
        <v>0</v>
      </c>
      <c r="J150" s="15">
        <f>SUMIFS('Wydane warunki'!$H:$H,'Wydane warunki'!$G:$G,"="&amp;H150)/1000</f>
        <v>0</v>
      </c>
      <c r="K150" s="14">
        <f t="shared" si="1"/>
        <v>0</v>
      </c>
      <c r="L150" s="149">
        <f t="shared" si="2"/>
        <v>0</v>
      </c>
      <c r="M150" s="1">
        <f>COUNTIFS('Wydane warunki'!$G:$G,"="&amp;H150,'Wydane warunki'!$I:$I,"&lt;&gt;"&amp;"-")</f>
        <v>0</v>
      </c>
      <c r="N150" s="15">
        <f>SUMIFS('Wydane warunki'!$H:$H,'Wydane warunki'!$G:$G,"="&amp;H150,'Wydane warunki'!$I:$I,"&lt;&gt;"&amp;"-")/1000</f>
        <v>0</v>
      </c>
      <c r="O150" s="1"/>
      <c r="P150" s="1"/>
      <c r="Q150" s="1"/>
      <c r="R150" s="1"/>
      <c r="S150" s="1"/>
      <c r="T150" s="9"/>
      <c r="U150" s="138"/>
    </row>
    <row r="151" spans="1:22" s="2" customFormat="1" x14ac:dyDescent="0.25">
      <c r="A151" s="138"/>
      <c r="B151" s="8"/>
      <c r="C151" s="1"/>
      <c r="D151" s="1"/>
      <c r="E151" s="1"/>
      <c r="F151" s="1"/>
      <c r="G151" s="1"/>
      <c r="H151" s="1" t="s">
        <v>15</v>
      </c>
      <c r="I151" s="1">
        <f>COUNTIFS('Wydane warunki'!$G:$G,"="&amp;H151)</f>
        <v>0</v>
      </c>
      <c r="J151" s="15">
        <f>SUMIFS('Wydane warunki'!$H:$H,'Wydane warunki'!$G:$G,"="&amp;H151)/1000</f>
        <v>0</v>
      </c>
      <c r="K151" s="14">
        <f t="shared" si="1"/>
        <v>0</v>
      </c>
      <c r="L151" s="149">
        <f t="shared" si="2"/>
        <v>0</v>
      </c>
      <c r="M151" s="1">
        <f>COUNTIFS('Wydane warunki'!$G:$G,"="&amp;H151,'Wydane warunki'!$I:$I,"&lt;&gt;"&amp;"-")</f>
        <v>0</v>
      </c>
      <c r="N151" s="15">
        <f>SUMIFS('Wydane warunki'!$H:$H,'Wydane warunki'!$G:$G,"="&amp;H151,'Wydane warunki'!$I:$I,"&lt;&gt;"&amp;"-")/1000</f>
        <v>0</v>
      </c>
      <c r="O151" s="1"/>
      <c r="P151" s="1"/>
      <c r="Q151" s="1"/>
      <c r="R151" s="1"/>
      <c r="S151" s="1"/>
      <c r="T151" s="9"/>
      <c r="U151" s="138"/>
    </row>
    <row r="152" spans="1:22" s="2" customFormat="1" x14ac:dyDescent="0.25">
      <c r="A152" s="138"/>
      <c r="B152" s="8"/>
      <c r="C152" s="1"/>
      <c r="D152" s="1"/>
      <c r="E152" s="1"/>
      <c r="F152" s="1"/>
      <c r="G152" s="1"/>
      <c r="H152" s="1" t="s">
        <v>10</v>
      </c>
      <c r="I152" s="1">
        <f>COUNTIFS('Wydane warunki'!$G:$G,"="&amp;H152)</f>
        <v>0</v>
      </c>
      <c r="J152" s="15">
        <f>SUMIFS('Wydane warunki'!$H:$H,'Wydane warunki'!$G:$G,"="&amp;H152)/1000</f>
        <v>0</v>
      </c>
      <c r="K152" s="14">
        <f t="shared" si="1"/>
        <v>0</v>
      </c>
      <c r="L152" s="149">
        <f t="shared" si="2"/>
        <v>0</v>
      </c>
      <c r="M152" s="1">
        <f>COUNTIFS('Wydane warunki'!$G:$G,"="&amp;H152,'Wydane warunki'!$I:$I,"&lt;&gt;"&amp;"-")</f>
        <v>0</v>
      </c>
      <c r="N152" s="15">
        <f>SUMIFS('Wydane warunki'!$H:$H,'Wydane warunki'!$G:$G,"="&amp;H152,'Wydane warunki'!$I:$I,"&lt;&gt;"&amp;"-")/1000</f>
        <v>0</v>
      </c>
      <c r="O152" s="1"/>
      <c r="P152" s="1"/>
      <c r="Q152" s="1"/>
      <c r="R152" s="1"/>
      <c r="S152" s="1"/>
      <c r="T152" s="9"/>
      <c r="U152" s="138"/>
    </row>
    <row r="153" spans="1:22" s="2" customFormat="1" x14ac:dyDescent="0.25">
      <c r="A153" s="138"/>
      <c r="B153" s="8"/>
      <c r="C153" s="1"/>
      <c r="D153" s="1"/>
      <c r="E153" s="1"/>
      <c r="F153" s="1"/>
      <c r="G153" s="1"/>
      <c r="H153" s="1" t="s">
        <v>8</v>
      </c>
      <c r="I153" s="1">
        <f>COUNTIFS('Wydane warunki'!$G:$G,"="&amp;H153)</f>
        <v>0</v>
      </c>
      <c r="J153" s="15">
        <f>SUMIFS('Wydane warunki'!$H:$H,'Wydane warunki'!$G:$G,"="&amp;H153)/1000</f>
        <v>0</v>
      </c>
      <c r="K153" s="14">
        <f t="shared" si="1"/>
        <v>0</v>
      </c>
      <c r="L153" s="149">
        <f t="shared" si="2"/>
        <v>0</v>
      </c>
      <c r="M153" s="1">
        <f>COUNTIFS('Wydane warunki'!$G:$G,"="&amp;H153,'Wydane warunki'!$I:$I,"&lt;&gt;"&amp;"-")</f>
        <v>0</v>
      </c>
      <c r="N153" s="15">
        <f>SUMIFS('Wydane warunki'!$H:$H,'Wydane warunki'!$G:$G,"="&amp;H153,'Wydane warunki'!$I:$I,"&lt;&gt;"&amp;"-")/1000</f>
        <v>0</v>
      </c>
      <c r="O153" s="1"/>
      <c r="P153" s="1"/>
      <c r="Q153" s="1"/>
      <c r="R153" s="1"/>
      <c r="S153" s="1"/>
      <c r="T153" s="9"/>
      <c r="U153" s="138"/>
    </row>
    <row r="154" spans="1:22" s="2" customFormat="1" x14ac:dyDescent="0.25">
      <c r="A154" s="138"/>
      <c r="B154" s="8"/>
      <c r="C154" s="1"/>
      <c r="D154" s="1"/>
      <c r="E154" s="1"/>
      <c r="F154" s="1"/>
      <c r="G154" s="1"/>
      <c r="H154" s="1" t="s">
        <v>11</v>
      </c>
      <c r="I154" s="1">
        <f>COUNTIFS('Wydane warunki'!$G:$G,"="&amp;H154)</f>
        <v>0</v>
      </c>
      <c r="J154" s="15">
        <f>SUMIFS('Wydane warunki'!$H:$H,'Wydane warunki'!$G:$G,"="&amp;H154)/1000</f>
        <v>0</v>
      </c>
      <c r="K154" s="14">
        <f t="shared" si="1"/>
        <v>0</v>
      </c>
      <c r="L154" s="149">
        <f t="shared" si="2"/>
        <v>0</v>
      </c>
      <c r="M154" s="1">
        <f>COUNTIFS('Wydane warunki'!$G:$G,"="&amp;H154,'Wydane warunki'!$I:$I,"&lt;&gt;"&amp;"-")</f>
        <v>0</v>
      </c>
      <c r="N154" s="15">
        <f>SUMIFS('Wydane warunki'!$H:$H,'Wydane warunki'!$G:$G,"="&amp;H154,'Wydane warunki'!$I:$I,"&lt;&gt;"&amp;"-")/1000</f>
        <v>0</v>
      </c>
      <c r="O154" s="1"/>
      <c r="P154" s="1"/>
      <c r="Q154" s="1"/>
      <c r="R154" s="1"/>
      <c r="S154" s="1"/>
      <c r="T154" s="9"/>
      <c r="U154" s="138"/>
    </row>
    <row r="155" spans="1:22" s="2" customFormat="1" ht="14.25" customHeight="1" x14ac:dyDescent="0.25">
      <c r="A155" s="138"/>
      <c r="B155" s="8"/>
      <c r="C155" s="1"/>
      <c r="D155" s="1"/>
      <c r="E155" s="1"/>
      <c r="F155" s="1"/>
      <c r="G155" s="1"/>
      <c r="H155" s="1" t="s">
        <v>7</v>
      </c>
      <c r="I155" s="1">
        <f>COUNTIFS('Wydane warunki'!$G:$G,"="&amp;H155)</f>
        <v>0</v>
      </c>
      <c r="J155" s="15">
        <f>SUMIFS('Wydane warunki'!$H:$H,'Wydane warunki'!$G:$G,"="&amp;H155)/1000</f>
        <v>0</v>
      </c>
      <c r="K155" s="14">
        <f t="shared" si="1"/>
        <v>0</v>
      </c>
      <c r="L155" s="149">
        <f t="shared" si="2"/>
        <v>0</v>
      </c>
      <c r="M155" s="1">
        <f>COUNTIFS('Wydane warunki'!$G:$G,"="&amp;H155,'Wydane warunki'!$I:$I,"&lt;&gt;"&amp;"-")</f>
        <v>0</v>
      </c>
      <c r="N155" s="15">
        <f>SUMIFS('Wydane warunki'!$H:$H,'Wydane warunki'!$G:$G,"="&amp;H155,'Wydane warunki'!$I:$I,"&lt;&gt;"&amp;"-")/1000</f>
        <v>0</v>
      </c>
      <c r="O155" s="1"/>
      <c r="P155" s="30"/>
      <c r="Q155" s="1"/>
      <c r="R155" s="1"/>
      <c r="S155" s="1"/>
      <c r="T155" s="9"/>
      <c r="U155" s="138"/>
    </row>
    <row r="156" spans="1:22" s="2" customFormat="1" x14ac:dyDescent="0.25">
      <c r="A156" s="138"/>
      <c r="B156" s="8"/>
      <c r="C156" s="1"/>
      <c r="D156" s="1"/>
      <c r="E156" s="1"/>
      <c r="F156" s="1"/>
      <c r="G156" s="1"/>
      <c r="H156" s="15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9"/>
      <c r="U156" s="138"/>
    </row>
    <row r="157" spans="1:22" s="2" customFormat="1" x14ac:dyDescent="0.25">
      <c r="A157" s="138"/>
      <c r="B157" s="8"/>
      <c r="C157" s="1"/>
      <c r="D157" s="1"/>
      <c r="E157" s="1"/>
      <c r="F157" s="1"/>
      <c r="G157" s="1"/>
      <c r="H157" s="1"/>
      <c r="I157" s="35"/>
      <c r="J157" s="31"/>
      <c r="K157" s="25"/>
      <c r="L157" s="25"/>
      <c r="M157" s="1"/>
      <c r="N157" s="1"/>
      <c r="O157" s="1"/>
      <c r="P157" s="1"/>
      <c r="Q157" s="1"/>
      <c r="R157" s="1"/>
      <c r="S157" s="1"/>
      <c r="T157" s="9"/>
      <c r="U157" s="138"/>
    </row>
    <row r="158" spans="1:22" s="2" customFormat="1" x14ac:dyDescent="0.25">
      <c r="A158" s="138"/>
      <c r="B158" s="8"/>
      <c r="C158" s="1"/>
      <c r="D158" s="1"/>
      <c r="E158" s="1"/>
      <c r="F158" s="1"/>
      <c r="G158" s="1"/>
      <c r="H158" s="1"/>
      <c r="I158" s="34"/>
      <c r="J158" s="32"/>
      <c r="K158" s="1"/>
      <c r="L158" s="1"/>
      <c r="M158" s="1"/>
      <c r="N158" s="1"/>
      <c r="O158" s="1"/>
      <c r="P158" s="1"/>
      <c r="Q158" s="1"/>
      <c r="R158" s="1"/>
      <c r="S158" s="1"/>
      <c r="T158" s="9"/>
      <c r="U158" s="138"/>
    </row>
    <row r="159" spans="1:22" s="2" customFormat="1" ht="18.75" x14ac:dyDescent="0.3">
      <c r="A159" s="138"/>
      <c r="B159" s="8"/>
      <c r="C159" s="1"/>
      <c r="D159" s="1"/>
      <c r="E159" s="1"/>
      <c r="F159" s="1"/>
      <c r="G159" s="1"/>
      <c r="H159" s="1"/>
      <c r="I159" s="18"/>
      <c r="J159" s="33"/>
      <c r="K159" s="1"/>
      <c r="L159" s="1"/>
      <c r="M159" s="1"/>
      <c r="N159" s="1"/>
      <c r="O159" s="36"/>
      <c r="P159" s="36"/>
      <c r="Q159" s="36"/>
      <c r="R159" s="36"/>
      <c r="S159" s="36"/>
      <c r="T159" s="9"/>
      <c r="U159" s="146"/>
      <c r="V159" s="12"/>
    </row>
    <row r="160" spans="1:22" s="2" customFormat="1" x14ac:dyDescent="0.25">
      <c r="A160" s="138"/>
      <c r="B160" s="8"/>
      <c r="C160" s="1"/>
      <c r="D160" s="1"/>
      <c r="E160" s="1"/>
      <c r="F160" s="1"/>
      <c r="G160" s="1"/>
      <c r="H160" s="1"/>
      <c r="I160" s="18"/>
      <c r="J160" s="25"/>
      <c r="K160" s="1"/>
      <c r="L160" s="1"/>
      <c r="M160" s="1"/>
      <c r="N160" s="1"/>
      <c r="O160" s="32"/>
      <c r="P160" s="32"/>
      <c r="Q160" s="37"/>
      <c r="R160" s="32"/>
      <c r="S160" s="32"/>
      <c r="T160" s="9"/>
      <c r="U160" s="146"/>
      <c r="V160" s="12"/>
    </row>
    <row r="161" spans="1:23" s="2" customFormat="1" ht="21" customHeight="1" x14ac:dyDescent="0.25">
      <c r="A161" s="138"/>
      <c r="B161" s="8"/>
      <c r="C161" s="1"/>
      <c r="D161" s="1"/>
      <c r="E161" s="1"/>
      <c r="F161" s="1"/>
      <c r="G161" s="1"/>
      <c r="H161" s="1"/>
      <c r="I161" s="18"/>
      <c r="J161" s="33"/>
      <c r="K161" s="1"/>
      <c r="L161" s="1"/>
      <c r="M161" s="38"/>
      <c r="N161" s="38"/>
      <c r="O161" s="39"/>
      <c r="P161" s="39"/>
      <c r="Q161" s="39"/>
      <c r="R161" s="39"/>
      <c r="S161" s="39"/>
      <c r="T161" s="9"/>
      <c r="U161" s="146"/>
      <c r="V161" s="12"/>
    </row>
    <row r="162" spans="1:23" s="2" customFormat="1" ht="21" customHeight="1" x14ac:dyDescent="0.25">
      <c r="A162" s="138"/>
      <c r="B162" s="8"/>
      <c r="C162" s="1"/>
      <c r="D162" s="1"/>
      <c r="E162" s="1"/>
      <c r="F162" s="1"/>
      <c r="G162" s="1"/>
      <c r="H162" s="1"/>
      <c r="I162" s="18"/>
      <c r="J162" s="25"/>
      <c r="K162" s="1"/>
      <c r="L162" s="1"/>
      <c r="M162" s="38"/>
      <c r="N162" s="38"/>
      <c r="O162" s="40"/>
      <c r="P162" s="40"/>
      <c r="Q162" s="40"/>
      <c r="R162" s="40"/>
      <c r="S162" s="40"/>
      <c r="T162" s="9"/>
      <c r="U162" s="146"/>
      <c r="V162" s="12"/>
    </row>
    <row r="163" spans="1:23" s="2" customFormat="1" ht="21" customHeight="1" x14ac:dyDescent="0.25">
      <c r="A163" s="138"/>
      <c r="B163" s="8"/>
      <c r="C163" s="1"/>
      <c r="D163" s="1"/>
      <c r="E163" s="1"/>
      <c r="F163" s="1"/>
      <c r="G163" s="1"/>
      <c r="H163" s="1"/>
      <c r="I163" s="18"/>
      <c r="J163" s="33"/>
      <c r="K163" s="1"/>
      <c r="L163" s="1"/>
      <c r="M163" s="38"/>
      <c r="N163" s="38"/>
      <c r="O163" s="39"/>
      <c r="P163" s="39"/>
      <c r="Q163" s="39"/>
      <c r="R163" s="39"/>
      <c r="S163" s="39"/>
      <c r="T163" s="9"/>
      <c r="U163" s="146"/>
      <c r="V163" s="12"/>
    </row>
    <row r="164" spans="1:23" s="2" customFormat="1" ht="21" customHeight="1" x14ac:dyDescent="0.25">
      <c r="A164" s="138"/>
      <c r="B164" s="8"/>
      <c r="C164" s="1"/>
      <c r="D164" s="1"/>
      <c r="E164" s="1"/>
      <c r="F164" s="1"/>
      <c r="G164" s="1"/>
      <c r="H164" s="1"/>
      <c r="I164" s="18"/>
      <c r="J164" s="25"/>
      <c r="K164" s="1"/>
      <c r="L164" s="1"/>
      <c r="M164" s="38"/>
      <c r="N164" s="38"/>
      <c r="O164" s="40"/>
      <c r="P164" s="40"/>
      <c r="Q164" s="40"/>
      <c r="R164" s="40"/>
      <c r="S164" s="40"/>
      <c r="T164" s="9"/>
      <c r="U164" s="146"/>
      <c r="V164" s="12"/>
    </row>
    <row r="165" spans="1:23" s="2" customFormat="1" ht="19.5" customHeight="1" x14ac:dyDescent="0.25">
      <c r="A165" s="138"/>
      <c r="B165" s="8"/>
      <c r="C165" s="1"/>
      <c r="D165" s="1"/>
      <c r="E165" s="1"/>
      <c r="F165" s="1"/>
      <c r="G165" s="1"/>
      <c r="H165" s="1"/>
      <c r="I165" s="18"/>
      <c r="J165" s="33"/>
      <c r="K165" s="1"/>
      <c r="L165" s="1"/>
      <c r="M165" s="38"/>
      <c r="N165" s="38"/>
      <c r="O165" s="39"/>
      <c r="P165" s="39"/>
      <c r="Q165" s="39"/>
      <c r="R165" s="39"/>
      <c r="S165" s="39"/>
      <c r="T165" s="9"/>
      <c r="U165" s="146"/>
      <c r="V165" s="12"/>
    </row>
    <row r="166" spans="1:23" s="2" customFormat="1" ht="19.5" customHeight="1" x14ac:dyDescent="0.25">
      <c r="A166" s="138"/>
      <c r="B166" s="8"/>
      <c r="C166" s="1"/>
      <c r="D166" s="1"/>
      <c r="E166" s="1"/>
      <c r="F166" s="1"/>
      <c r="G166" s="1"/>
      <c r="H166" s="1"/>
      <c r="I166" s="18"/>
      <c r="J166" s="25"/>
      <c r="K166" s="1"/>
      <c r="L166" s="1"/>
      <c r="M166" s="38"/>
      <c r="N166" s="38"/>
      <c r="O166" s="40"/>
      <c r="P166" s="40"/>
      <c r="Q166" s="40"/>
      <c r="R166" s="40"/>
      <c r="S166" s="40"/>
      <c r="T166" s="9"/>
      <c r="U166" s="146"/>
      <c r="V166" s="12"/>
    </row>
    <row r="167" spans="1:23" s="2" customFormat="1" ht="19.5" customHeight="1" x14ac:dyDescent="0.25">
      <c r="A167" s="138"/>
      <c r="B167" s="8"/>
      <c r="C167" s="1"/>
      <c r="D167" s="1"/>
      <c r="E167" s="1"/>
      <c r="F167" s="1"/>
      <c r="G167" s="1"/>
      <c r="H167" s="1"/>
      <c r="I167" s="18"/>
      <c r="J167" s="33"/>
      <c r="K167" s="1"/>
      <c r="L167" s="1"/>
      <c r="M167" s="38"/>
      <c r="N167" s="38"/>
      <c r="O167" s="39"/>
      <c r="P167" s="39"/>
      <c r="Q167" s="39"/>
      <c r="R167" s="39"/>
      <c r="S167" s="39"/>
      <c r="T167" s="9"/>
      <c r="U167" s="146"/>
      <c r="V167" s="12"/>
    </row>
    <row r="168" spans="1:23" s="2" customFormat="1" ht="19.5" customHeight="1" x14ac:dyDescent="0.25">
      <c r="A168" s="138"/>
      <c r="B168" s="8"/>
      <c r="C168" s="1"/>
      <c r="D168" s="1"/>
      <c r="E168" s="1"/>
      <c r="F168" s="1"/>
      <c r="G168" s="1"/>
      <c r="H168" s="1"/>
      <c r="I168" s="18"/>
      <c r="J168" s="25"/>
      <c r="K168" s="1"/>
      <c r="L168" s="1"/>
      <c r="M168" s="38"/>
      <c r="N168" s="38"/>
      <c r="O168" s="40"/>
      <c r="P168" s="40"/>
      <c r="Q168" s="40"/>
      <c r="R168" s="40"/>
      <c r="S168" s="40"/>
      <c r="T168" s="9"/>
      <c r="U168" s="146"/>
      <c r="V168" s="12"/>
    </row>
    <row r="169" spans="1:23" s="2" customFormat="1" x14ac:dyDescent="0.25">
      <c r="A169" s="138"/>
      <c r="B169" s="8"/>
      <c r="C169" s="1"/>
      <c r="D169" s="1"/>
      <c r="E169" s="1"/>
      <c r="F169" s="1"/>
      <c r="G169" s="1"/>
      <c r="H169" s="1"/>
      <c r="I169" s="18"/>
      <c r="J169" s="33"/>
      <c r="K169" s="1"/>
      <c r="L169" s="1"/>
      <c r="M169" s="1"/>
      <c r="N169" s="1"/>
      <c r="O169" s="1"/>
      <c r="P169" s="1"/>
      <c r="Q169" s="1"/>
      <c r="R169" s="1"/>
      <c r="S169" s="1"/>
      <c r="T169" s="9"/>
      <c r="U169" s="146"/>
      <c r="V169" s="12"/>
    </row>
    <row r="170" spans="1:23" s="2" customFormat="1" x14ac:dyDescent="0.25">
      <c r="A170" s="138"/>
      <c r="B170" s="8"/>
      <c r="C170" s="1"/>
      <c r="D170" s="1"/>
      <c r="E170" s="1"/>
      <c r="F170" s="1"/>
      <c r="G170" s="1"/>
      <c r="H170" s="1"/>
      <c r="I170" s="18"/>
      <c r="J170" s="25"/>
      <c r="K170" s="1"/>
      <c r="L170" s="1"/>
      <c r="M170" s="1"/>
      <c r="N170" s="1"/>
      <c r="O170" s="1"/>
      <c r="P170" s="1"/>
      <c r="Q170" s="1"/>
      <c r="R170" s="1"/>
      <c r="S170" s="1"/>
      <c r="T170" s="9"/>
      <c r="U170" s="146"/>
      <c r="V170" s="12"/>
    </row>
    <row r="171" spans="1:23" s="2" customFormat="1" x14ac:dyDescent="0.25">
      <c r="A171" s="138"/>
      <c r="B171" s="8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9"/>
      <c r="U171" s="146"/>
      <c r="V171" s="12"/>
    </row>
    <row r="172" spans="1:23" s="2" customFormat="1" x14ac:dyDescent="0.25">
      <c r="A172" s="138"/>
      <c r="B172" s="8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9"/>
      <c r="U172" s="146"/>
      <c r="V172" s="12"/>
    </row>
    <row r="173" spans="1:23" s="2" customFormat="1" x14ac:dyDescent="0.25">
      <c r="A173" s="138"/>
      <c r="B173" s="8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9"/>
      <c r="U173" s="146"/>
      <c r="V173" s="12"/>
    </row>
    <row r="174" spans="1:23" s="2" customFormat="1" x14ac:dyDescent="0.25">
      <c r="A174" s="138"/>
      <c r="B174" s="8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9"/>
      <c r="U174" s="146"/>
      <c r="V174" s="12"/>
      <c r="W174" s="12"/>
    </row>
    <row r="175" spans="1:23" s="2" customFormat="1" x14ac:dyDescent="0.25">
      <c r="A175" s="138"/>
      <c r="B175" s="8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9"/>
      <c r="U175" s="146"/>
      <c r="V175" s="12"/>
    </row>
    <row r="176" spans="1:23" s="2" customFormat="1" x14ac:dyDescent="0.25">
      <c r="A176" s="138"/>
      <c r="B176" s="8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9"/>
      <c r="U176" s="146"/>
      <c r="V176" s="12"/>
    </row>
    <row r="177" spans="1:22" s="2" customFormat="1" x14ac:dyDescent="0.25">
      <c r="A177" s="138"/>
      <c r="B177" s="8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9"/>
      <c r="U177" s="146"/>
      <c r="V177" s="12"/>
    </row>
    <row r="178" spans="1:22" s="2" customFormat="1" x14ac:dyDescent="0.25">
      <c r="A178" s="138"/>
      <c r="B178" s="8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9"/>
      <c r="U178" s="146"/>
      <c r="V178" s="12"/>
    </row>
    <row r="179" spans="1:22" s="2" customFormat="1" x14ac:dyDescent="0.25">
      <c r="A179" s="138"/>
      <c r="B179" s="8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9"/>
      <c r="U179" s="146"/>
      <c r="V179" s="12"/>
    </row>
    <row r="180" spans="1:22" s="2" customFormat="1" x14ac:dyDescent="0.25">
      <c r="A180" s="138"/>
      <c r="B180" s="8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9"/>
      <c r="U180" s="146"/>
      <c r="V180" s="12"/>
    </row>
    <row r="181" spans="1:22" s="2" customFormat="1" ht="15.75" thickBot="1" x14ac:dyDescent="0.3">
      <c r="A181" s="138"/>
      <c r="B181" s="8"/>
      <c r="C181" s="130"/>
      <c r="D181" s="130"/>
      <c r="E181" s="130"/>
      <c r="F181" s="130"/>
      <c r="G181" s="130"/>
      <c r="H181" s="130"/>
      <c r="I181" s="130"/>
      <c r="J181" s="130"/>
      <c r="K181" s="130"/>
      <c r="L181" s="130"/>
      <c r="M181" s="130"/>
      <c r="N181" s="130"/>
      <c r="O181" s="130"/>
      <c r="P181" s="130"/>
      <c r="Q181" s="130"/>
      <c r="R181" s="130"/>
      <c r="S181" s="130"/>
      <c r="T181" s="9"/>
      <c r="U181" s="146"/>
      <c r="V181" s="12"/>
    </row>
    <row r="182" spans="1:22" s="2" customFormat="1" x14ac:dyDescent="0.25">
      <c r="A182" s="138"/>
      <c r="B182" s="8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9"/>
      <c r="U182" s="146"/>
      <c r="V182" s="12"/>
    </row>
    <row r="183" spans="1:22" s="2" customFormat="1" x14ac:dyDescent="0.25">
      <c r="A183" s="138"/>
      <c r="B183" s="8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9"/>
      <c r="U183" s="146"/>
      <c r="V183" s="12"/>
    </row>
    <row r="184" spans="1:22" s="2" customFormat="1" ht="19.5" x14ac:dyDescent="0.3">
      <c r="A184" s="138"/>
      <c r="B184" s="8"/>
      <c r="C184" s="1"/>
      <c r="D184" s="1"/>
      <c r="E184" s="211"/>
      <c r="F184" s="211"/>
      <c r="G184" s="21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9"/>
      <c r="U184" s="146"/>
      <c r="V184" s="12"/>
    </row>
    <row r="185" spans="1:22" s="2" customFormat="1" ht="19.5" x14ac:dyDescent="0.3">
      <c r="A185" s="138"/>
      <c r="B185" s="8"/>
      <c r="C185" s="1"/>
      <c r="D185" s="1"/>
      <c r="E185" s="1"/>
      <c r="F185" s="1"/>
      <c r="G185" s="1"/>
      <c r="H185" s="1"/>
      <c r="I185" s="211" t="s">
        <v>90</v>
      </c>
      <c r="J185" s="211"/>
      <c r="K185" s="1"/>
      <c r="L185" s="1"/>
      <c r="M185" s="1"/>
      <c r="N185" s="211"/>
      <c r="O185" s="1"/>
      <c r="P185" s="1"/>
      <c r="Q185" s="1"/>
      <c r="R185" s="1"/>
      <c r="S185" s="1"/>
      <c r="T185" s="9"/>
      <c r="U185" s="146"/>
      <c r="V185" s="12"/>
    </row>
    <row r="186" spans="1:22" s="2" customFormat="1" x14ac:dyDescent="0.25">
      <c r="A186" s="138"/>
      <c r="B186" s="8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9"/>
      <c r="U186" s="146"/>
      <c r="V186" s="12"/>
    </row>
    <row r="187" spans="1:22" s="2" customFormat="1" x14ac:dyDescent="0.25">
      <c r="A187" s="138"/>
      <c r="B187" s="8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9"/>
      <c r="U187" s="146"/>
      <c r="V187" s="12"/>
    </row>
    <row r="188" spans="1:22" s="2" customFormat="1" ht="15.75" x14ac:dyDescent="0.25">
      <c r="A188" s="138"/>
      <c r="B188" s="8"/>
      <c r="C188" s="1"/>
      <c r="D188" s="1"/>
      <c r="E188" s="1"/>
      <c r="F188" s="1"/>
      <c r="G188" s="1"/>
      <c r="H188" s="1"/>
      <c r="I188" s="1"/>
      <c r="J188" s="212" t="s">
        <v>82</v>
      </c>
      <c r="K188" s="212" t="s">
        <v>73</v>
      </c>
      <c r="L188" s="212" t="s">
        <v>26</v>
      </c>
      <c r="M188" s="212" t="s">
        <v>72</v>
      </c>
      <c r="N188" s="212" t="s">
        <v>89</v>
      </c>
      <c r="O188" s="1"/>
      <c r="P188" s="1"/>
      <c r="Q188" s="1"/>
      <c r="R188" s="1"/>
      <c r="S188" s="1"/>
      <c r="T188" s="9"/>
      <c r="U188" s="146"/>
      <c r="V188" s="12"/>
    </row>
    <row r="189" spans="1:22" s="2" customFormat="1" ht="16.5" thickBot="1" x14ac:dyDescent="0.3">
      <c r="A189" s="138"/>
      <c r="B189" s="8"/>
      <c r="C189" s="1"/>
      <c r="D189" s="1"/>
      <c r="E189" s="1"/>
      <c r="F189" s="1"/>
      <c r="G189" s="1"/>
      <c r="H189" s="1"/>
      <c r="I189" s="128" t="s">
        <v>91</v>
      </c>
      <c r="J189" s="152">
        <f>COUNTIFS('Wydane warunki'!$O:$O,J188)</f>
        <v>0</v>
      </c>
      <c r="K189" s="152">
        <f>COUNTIFS('Wydane warunki'!$O:$O,K188)</f>
        <v>1</v>
      </c>
      <c r="L189" s="152">
        <f>COUNTIFS('Wydane warunki'!$O:$O,L188)</f>
        <v>0</v>
      </c>
      <c r="M189" s="152">
        <f>COUNTIFS('Wydane warunki'!$O:$O,M188)</f>
        <v>2</v>
      </c>
      <c r="N189" s="152">
        <f>COUNTIFS('Wydane warunki'!$O:$O,N188)</f>
        <v>2</v>
      </c>
      <c r="O189" s="1"/>
      <c r="P189" s="1"/>
      <c r="Q189" s="1"/>
      <c r="R189" s="1"/>
      <c r="S189" s="1"/>
      <c r="T189" s="9"/>
      <c r="U189" s="146"/>
      <c r="V189" s="12"/>
    </row>
    <row r="190" spans="1:22" s="2" customFormat="1" ht="16.5" thickBot="1" x14ac:dyDescent="0.3">
      <c r="A190" s="138"/>
      <c r="B190" s="8"/>
      <c r="C190" s="1"/>
      <c r="D190" s="1"/>
      <c r="E190" s="1"/>
      <c r="F190" s="1"/>
      <c r="G190" s="1"/>
      <c r="H190" s="1"/>
      <c r="I190" s="128" t="s">
        <v>92</v>
      </c>
      <c r="J190" s="129">
        <f>SUMIFS('Wydane warunki'!$H:$H,'Wydane warunki'!$O:$O,J188)/1000</f>
        <v>0</v>
      </c>
      <c r="K190" s="129">
        <f>SUMIFS('Wydane warunki'!$H:$H,'Wydane warunki'!$O:$O,K188)/1000</f>
        <v>3.32</v>
      </c>
      <c r="L190" s="129">
        <f>SUMIFS('Wydane warunki'!$H:$H,'Wydane warunki'!$O:$O,L188)/1000</f>
        <v>0</v>
      </c>
      <c r="M190" s="129">
        <f>SUMIFS('Wydane warunki'!$H:$H,'Wydane warunki'!$O:$O,M188)/1000</f>
        <v>29.2</v>
      </c>
      <c r="N190" s="129">
        <f>SUMIFS('Wydane warunki'!$H:$H,'Wydane warunki'!$O:$O,N188)/1000</f>
        <v>124.05</v>
      </c>
      <c r="O190" s="1"/>
      <c r="P190" s="1"/>
      <c r="Q190" s="1"/>
      <c r="R190" s="1"/>
      <c r="S190" s="1"/>
      <c r="T190" s="9"/>
      <c r="U190" s="146"/>
      <c r="V190" s="12"/>
    </row>
    <row r="191" spans="1:22" s="2" customFormat="1" x14ac:dyDescent="0.25">
      <c r="A191" s="138"/>
      <c r="B191" s="8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9"/>
      <c r="U191" s="146"/>
      <c r="V191" s="12"/>
    </row>
    <row r="192" spans="1:22" s="2" customFormat="1" x14ac:dyDescent="0.25">
      <c r="A192" s="138"/>
      <c r="B192" s="8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9"/>
      <c r="U192" s="146"/>
      <c r="V192" s="12"/>
    </row>
    <row r="193" spans="1:22" s="2" customFormat="1" x14ac:dyDescent="0.25">
      <c r="A193" s="138"/>
      <c r="B193" s="8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9"/>
      <c r="U193" s="146"/>
      <c r="V193" s="12"/>
    </row>
    <row r="194" spans="1:22" s="2" customFormat="1" x14ac:dyDescent="0.25">
      <c r="A194" s="138"/>
      <c r="B194" s="8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9"/>
      <c r="U194" s="146"/>
      <c r="V194" s="12"/>
    </row>
    <row r="195" spans="1:22" s="2" customFormat="1" x14ac:dyDescent="0.25">
      <c r="A195" s="138"/>
      <c r="B195" s="8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9"/>
      <c r="U195" s="146"/>
      <c r="V195" s="12"/>
    </row>
    <row r="196" spans="1:22" s="2" customFormat="1" x14ac:dyDescent="0.25">
      <c r="A196" s="138"/>
      <c r="B196" s="8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9"/>
      <c r="U196" s="146"/>
      <c r="V196" s="12"/>
    </row>
    <row r="197" spans="1:22" s="2" customFormat="1" x14ac:dyDescent="0.25">
      <c r="A197" s="138"/>
      <c r="B197" s="8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9"/>
      <c r="U197" s="146"/>
      <c r="V197" s="12"/>
    </row>
    <row r="198" spans="1:22" s="2" customFormat="1" x14ac:dyDescent="0.25">
      <c r="A198" s="138"/>
      <c r="B198" s="8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9"/>
      <c r="U198" s="146"/>
      <c r="V198" s="12"/>
    </row>
    <row r="199" spans="1:22" s="2" customFormat="1" x14ac:dyDescent="0.25">
      <c r="A199" s="138"/>
      <c r="B199" s="8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9"/>
      <c r="U199" s="146"/>
      <c r="V199" s="12"/>
    </row>
    <row r="200" spans="1:22" s="2" customFormat="1" x14ac:dyDescent="0.25">
      <c r="A200" s="138"/>
      <c r="B200" s="8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9"/>
      <c r="U200" s="146"/>
      <c r="V200" s="12"/>
    </row>
    <row r="201" spans="1:22" s="2" customFormat="1" x14ac:dyDescent="0.25">
      <c r="A201" s="138"/>
      <c r="B201" s="8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9"/>
      <c r="U201" s="146"/>
      <c r="V201" s="12"/>
    </row>
    <row r="202" spans="1:22" s="2" customFormat="1" x14ac:dyDescent="0.25">
      <c r="A202" s="138"/>
      <c r="B202" s="8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9"/>
      <c r="U202" s="146"/>
      <c r="V202" s="12"/>
    </row>
    <row r="203" spans="1:22" s="2" customFormat="1" x14ac:dyDescent="0.25">
      <c r="A203" s="138"/>
      <c r="B203" s="8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9"/>
      <c r="U203" s="146"/>
      <c r="V203" s="12"/>
    </row>
    <row r="204" spans="1:22" s="2" customFormat="1" x14ac:dyDescent="0.25">
      <c r="A204" s="138"/>
      <c r="B204" s="8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9"/>
      <c r="U204" s="146"/>
      <c r="V204" s="12"/>
    </row>
    <row r="205" spans="1:22" s="2" customFormat="1" x14ac:dyDescent="0.25">
      <c r="A205" s="138"/>
      <c r="B205" s="8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9"/>
      <c r="U205" s="146"/>
      <c r="V205" s="12"/>
    </row>
    <row r="206" spans="1:22" s="2" customFormat="1" x14ac:dyDescent="0.25">
      <c r="A206" s="138"/>
      <c r="B206" s="8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9"/>
      <c r="U206" s="146"/>
      <c r="V206" s="12"/>
    </row>
    <row r="207" spans="1:22" s="2" customFormat="1" x14ac:dyDescent="0.25">
      <c r="A207" s="138"/>
      <c r="B207" s="8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9"/>
      <c r="U207" s="146"/>
      <c r="V207" s="12"/>
    </row>
    <row r="208" spans="1:22" s="2" customFormat="1" x14ac:dyDescent="0.25">
      <c r="A208" s="138"/>
      <c r="B208" s="8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9"/>
      <c r="U208" s="146"/>
      <c r="V208" s="12"/>
    </row>
    <row r="209" spans="1:22" s="2" customFormat="1" x14ac:dyDescent="0.25">
      <c r="A209" s="138"/>
      <c r="B209" s="8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9"/>
      <c r="U209" s="146"/>
      <c r="V209" s="12"/>
    </row>
    <row r="210" spans="1:22" s="2" customFormat="1" x14ac:dyDescent="0.25">
      <c r="A210" s="138"/>
      <c r="B210" s="8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9"/>
      <c r="U210" s="146"/>
      <c r="V210" s="12"/>
    </row>
    <row r="211" spans="1:22" s="2" customFormat="1" x14ac:dyDescent="0.25">
      <c r="A211" s="138"/>
      <c r="B211" s="8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9"/>
      <c r="U211" s="146"/>
      <c r="V211" s="12"/>
    </row>
    <row r="212" spans="1:22" s="2" customFormat="1" x14ac:dyDescent="0.25">
      <c r="A212" s="138"/>
      <c r="B212" s="8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9"/>
      <c r="U212" s="146"/>
      <c r="V212" s="12"/>
    </row>
    <row r="213" spans="1:22" s="2" customFormat="1" x14ac:dyDescent="0.25">
      <c r="A213" s="138"/>
      <c r="B213" s="8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9"/>
      <c r="U213" s="146"/>
      <c r="V213" s="12"/>
    </row>
    <row r="214" spans="1:22" s="2" customFormat="1" x14ac:dyDescent="0.25">
      <c r="A214" s="138"/>
      <c r="B214" s="8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9"/>
      <c r="U214" s="146"/>
      <c r="V214" s="12"/>
    </row>
    <row r="215" spans="1:22" s="2" customFormat="1" x14ac:dyDescent="0.25">
      <c r="A215" s="138"/>
      <c r="B215" s="8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9"/>
      <c r="U215" s="146"/>
      <c r="V215" s="12"/>
    </row>
    <row r="216" spans="1:22" s="2" customFormat="1" x14ac:dyDescent="0.25">
      <c r="A216" s="138"/>
      <c r="B216" s="8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9"/>
      <c r="U216" s="146"/>
      <c r="V216" s="12"/>
    </row>
    <row r="217" spans="1:22" s="2" customFormat="1" ht="15.75" thickBot="1" x14ac:dyDescent="0.3">
      <c r="A217" s="138"/>
      <c r="B217" s="8"/>
      <c r="C217" s="130"/>
      <c r="D217" s="130"/>
      <c r="E217" s="130"/>
      <c r="F217" s="130"/>
      <c r="G217" s="130"/>
      <c r="H217" s="130"/>
      <c r="I217" s="130"/>
      <c r="J217" s="130"/>
      <c r="K217" s="130"/>
      <c r="L217" s="130"/>
      <c r="M217" s="130"/>
      <c r="N217" s="130"/>
      <c r="O217" s="130"/>
      <c r="P217" s="130"/>
      <c r="Q217" s="130"/>
      <c r="R217" s="130"/>
      <c r="S217" s="130"/>
      <c r="T217" s="9"/>
      <c r="U217" s="146"/>
      <c r="V217" s="12"/>
    </row>
    <row r="218" spans="1:22" s="2" customFormat="1" x14ac:dyDescent="0.25">
      <c r="A218" s="138"/>
      <c r="B218" s="8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9"/>
      <c r="U218" s="146"/>
      <c r="V218" s="12"/>
    </row>
    <row r="219" spans="1:22" s="2" customFormat="1" x14ac:dyDescent="0.25">
      <c r="A219" s="138"/>
      <c r="B219" s="8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9"/>
      <c r="U219" s="146"/>
      <c r="V219" s="12"/>
    </row>
    <row r="220" spans="1:22" s="2" customFormat="1" ht="19.5" hidden="1" x14ac:dyDescent="0.3">
      <c r="A220" s="138"/>
      <c r="B220" s="8"/>
      <c r="C220" s="1"/>
      <c r="D220" s="1"/>
      <c r="E220" s="1"/>
      <c r="F220" s="1"/>
      <c r="G220" s="1"/>
      <c r="H220" s="1"/>
      <c r="I220" s="1"/>
      <c r="J220" s="294"/>
      <c r="K220" s="294"/>
      <c r="L220" s="294"/>
      <c r="M220" s="294"/>
      <c r="N220" s="1"/>
      <c r="O220" s="1"/>
      <c r="P220" s="1"/>
      <c r="Q220" s="1"/>
      <c r="R220" s="1"/>
      <c r="S220" s="1"/>
      <c r="T220" s="9"/>
      <c r="U220" s="146"/>
      <c r="V220" s="12"/>
    </row>
    <row r="221" spans="1:22" s="2" customFormat="1" ht="19.5" x14ac:dyDescent="0.3">
      <c r="A221" s="138"/>
      <c r="B221" s="8"/>
      <c r="C221" s="1"/>
      <c r="D221" s="1"/>
      <c r="E221" s="1"/>
      <c r="F221" s="1"/>
      <c r="G221" s="1"/>
      <c r="H221" s="211"/>
      <c r="I221" s="21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9"/>
      <c r="U221" s="146"/>
      <c r="V221" s="12"/>
    </row>
    <row r="222" spans="1:22" s="2" customFormat="1" x14ac:dyDescent="0.25">
      <c r="A222" s="138"/>
      <c r="B222" s="8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9"/>
      <c r="U222" s="146"/>
      <c r="V222" s="12"/>
    </row>
    <row r="223" spans="1:22" s="2" customFormat="1" x14ac:dyDescent="0.25">
      <c r="A223" s="138"/>
      <c r="B223" s="8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9"/>
      <c r="U223" s="146"/>
      <c r="V223" s="12"/>
    </row>
    <row r="224" spans="1:22" s="2" customFormat="1" x14ac:dyDescent="0.25">
      <c r="A224" s="138"/>
      <c r="B224" s="8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9"/>
      <c r="U224" s="146"/>
      <c r="V224" s="12"/>
    </row>
    <row r="225" spans="1:22" s="2" customFormat="1" x14ac:dyDescent="0.25">
      <c r="A225" s="138"/>
      <c r="B225" s="8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9"/>
      <c r="U225" s="146"/>
      <c r="V225" s="12"/>
    </row>
    <row r="226" spans="1:22" s="2" customFormat="1" x14ac:dyDescent="0.25">
      <c r="A226" s="138"/>
      <c r="B226" s="8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9"/>
      <c r="U226" s="146"/>
      <c r="V226" s="12"/>
    </row>
    <row r="227" spans="1:22" s="2" customFormat="1" x14ac:dyDescent="0.25">
      <c r="A227" s="138"/>
      <c r="B227" s="8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9"/>
      <c r="U227" s="146"/>
      <c r="V227" s="12"/>
    </row>
    <row r="228" spans="1:22" s="2" customFormat="1" x14ac:dyDescent="0.25">
      <c r="A228" s="138"/>
      <c r="B228" s="8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9"/>
      <c r="U228" s="146"/>
      <c r="V228" s="12"/>
    </row>
    <row r="229" spans="1:22" s="2" customFormat="1" x14ac:dyDescent="0.25">
      <c r="A229" s="138"/>
      <c r="B229" s="8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9"/>
      <c r="U229" s="146"/>
      <c r="V229" s="12"/>
    </row>
    <row r="230" spans="1:22" s="2" customFormat="1" x14ac:dyDescent="0.25">
      <c r="A230" s="138"/>
      <c r="B230" s="8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9"/>
      <c r="U230" s="146"/>
      <c r="V230" s="12"/>
    </row>
    <row r="231" spans="1:22" s="2" customFormat="1" x14ac:dyDescent="0.25">
      <c r="A231" s="138"/>
      <c r="B231" s="8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9"/>
      <c r="U231" s="146"/>
      <c r="V231" s="12"/>
    </row>
    <row r="232" spans="1:22" s="2" customFormat="1" x14ac:dyDescent="0.25">
      <c r="A232" s="138"/>
      <c r="B232" s="8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9"/>
      <c r="U232" s="146"/>
      <c r="V232" s="12"/>
    </row>
    <row r="233" spans="1:22" s="2" customFormat="1" x14ac:dyDescent="0.25">
      <c r="A233" s="138"/>
      <c r="B233" s="8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9"/>
      <c r="U233" s="146"/>
      <c r="V233" s="12"/>
    </row>
    <row r="234" spans="1:22" s="2" customFormat="1" x14ac:dyDescent="0.25">
      <c r="A234" s="138"/>
      <c r="B234" s="8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9"/>
      <c r="U234" s="146"/>
      <c r="V234" s="12"/>
    </row>
    <row r="235" spans="1:22" s="2" customFormat="1" x14ac:dyDescent="0.25">
      <c r="A235" s="138"/>
      <c r="B235" s="8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9"/>
      <c r="U235" s="146"/>
      <c r="V235" s="12"/>
    </row>
    <row r="236" spans="1:22" s="2" customFormat="1" x14ac:dyDescent="0.25">
      <c r="A236" s="138"/>
      <c r="B236" s="8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9"/>
      <c r="U236" s="146"/>
      <c r="V236" s="12"/>
    </row>
    <row r="237" spans="1:22" s="2" customFormat="1" x14ac:dyDescent="0.25">
      <c r="A237" s="138"/>
      <c r="B237" s="8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9"/>
      <c r="U237" s="146"/>
      <c r="V237" s="12"/>
    </row>
    <row r="238" spans="1:22" s="2" customFormat="1" x14ac:dyDescent="0.25">
      <c r="A238" s="138"/>
      <c r="B238" s="8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9"/>
      <c r="U238" s="146"/>
      <c r="V238" s="12"/>
    </row>
    <row r="239" spans="1:22" s="2" customFormat="1" x14ac:dyDescent="0.25">
      <c r="A239" s="138"/>
      <c r="B239" s="8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9"/>
      <c r="U239" s="146"/>
      <c r="V239" s="12"/>
    </row>
    <row r="240" spans="1:22" s="2" customFormat="1" x14ac:dyDescent="0.25">
      <c r="A240" s="138"/>
      <c r="B240" s="8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9"/>
      <c r="U240" s="146"/>
      <c r="V240" s="12"/>
    </row>
    <row r="241" spans="1:24" s="2" customFormat="1" x14ac:dyDescent="0.25">
      <c r="A241" s="138"/>
      <c r="B241" s="8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9"/>
      <c r="U241" s="146"/>
      <c r="V241" s="12"/>
    </row>
    <row r="242" spans="1:24" s="2" customFormat="1" x14ac:dyDescent="0.25">
      <c r="A242" s="138"/>
      <c r="B242" s="8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9"/>
      <c r="U242" s="146"/>
      <c r="V242" s="12"/>
    </row>
    <row r="243" spans="1:24" s="2" customFormat="1" x14ac:dyDescent="0.25">
      <c r="A243" s="138"/>
      <c r="B243" s="8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9"/>
      <c r="U243" s="146"/>
      <c r="V243" s="12"/>
    </row>
    <row r="244" spans="1:24" s="2" customFormat="1" x14ac:dyDescent="0.25">
      <c r="A244" s="138"/>
      <c r="B244" s="8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9"/>
      <c r="U244" s="146"/>
      <c r="V244" s="12"/>
    </row>
    <row r="245" spans="1:24" s="2" customFormat="1" x14ac:dyDescent="0.25">
      <c r="A245" s="138"/>
      <c r="B245" s="8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9"/>
      <c r="U245" s="146"/>
      <c r="V245" s="12"/>
    </row>
    <row r="246" spans="1:24" s="2" customFormat="1" x14ac:dyDescent="0.25">
      <c r="A246" s="138"/>
      <c r="B246" s="8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9"/>
      <c r="U246" s="146"/>
      <c r="V246" s="12"/>
    </row>
    <row r="247" spans="1:24" s="2" customFormat="1" x14ac:dyDescent="0.25">
      <c r="A247" s="138"/>
      <c r="B247" s="8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9"/>
      <c r="U247" s="146"/>
      <c r="V247" s="12"/>
    </row>
    <row r="248" spans="1:24" s="2" customFormat="1" x14ac:dyDescent="0.25">
      <c r="A248" s="138"/>
      <c r="B248" s="8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9"/>
      <c r="U248" s="146"/>
      <c r="V248" s="12"/>
    </row>
    <row r="249" spans="1:24" s="2" customFormat="1" x14ac:dyDescent="0.25">
      <c r="A249" s="138"/>
      <c r="B249" s="8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9"/>
      <c r="U249" s="146"/>
      <c r="V249" s="12"/>
    </row>
    <row r="250" spans="1:24" s="2" customFormat="1" x14ac:dyDescent="0.25">
      <c r="A250" s="138"/>
      <c r="B250" s="8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9"/>
      <c r="U250" s="146"/>
      <c r="V250" s="12"/>
    </row>
    <row r="251" spans="1:24" s="2" customFormat="1" ht="15" customHeight="1" thickBot="1" x14ac:dyDescent="0.3">
      <c r="A251" s="138"/>
      <c r="B251" s="45"/>
      <c r="C251" s="46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47"/>
      <c r="U251" s="146"/>
      <c r="V251" s="12"/>
    </row>
    <row r="252" spans="1:24" s="138" customFormat="1" x14ac:dyDescent="0.25">
      <c r="A252" s="146"/>
      <c r="B252" s="146"/>
      <c r="C252" s="146"/>
      <c r="D252" s="146"/>
      <c r="E252" s="146"/>
      <c r="F252" s="146"/>
      <c r="G252" s="146"/>
      <c r="H252" s="146"/>
      <c r="I252" s="146"/>
      <c r="J252" s="146"/>
      <c r="K252" s="146"/>
      <c r="L252" s="146"/>
      <c r="M252" s="146"/>
      <c r="N252" s="146"/>
      <c r="O252" s="146"/>
      <c r="P252" s="146"/>
      <c r="Q252" s="146"/>
      <c r="R252" s="146"/>
      <c r="S252" s="146"/>
      <c r="T252" s="146"/>
      <c r="U252" s="146"/>
      <c r="V252" s="146"/>
      <c r="W252" s="146"/>
      <c r="X252" s="146"/>
    </row>
    <row r="253" spans="1:24" s="138" customFormat="1" x14ac:dyDescent="0.25">
      <c r="A253" s="146"/>
      <c r="B253" s="246" t="s">
        <v>93</v>
      </c>
      <c r="C253" s="146" t="s">
        <v>118</v>
      </c>
      <c r="D253" s="146"/>
      <c r="E253" s="146"/>
      <c r="F253" s="146"/>
      <c r="G253" s="146"/>
      <c r="H253" s="146"/>
      <c r="I253" s="146"/>
      <c r="J253" s="146"/>
      <c r="K253" s="146"/>
      <c r="L253" s="146"/>
      <c r="M253" s="146"/>
      <c r="N253" s="146"/>
      <c r="O253" s="146"/>
      <c r="P253" s="146"/>
      <c r="Q253" s="146"/>
      <c r="R253" s="146"/>
      <c r="S253" s="146"/>
      <c r="T253" s="146"/>
      <c r="U253" s="146"/>
      <c r="V253" s="146"/>
      <c r="W253" s="146"/>
      <c r="X253" s="146"/>
    </row>
    <row r="254" spans="1:24" s="138" customFormat="1" x14ac:dyDescent="0.25">
      <c r="A254" s="146"/>
      <c r="B254" s="146"/>
      <c r="C254" s="146"/>
      <c r="D254" s="146"/>
      <c r="E254" s="146"/>
      <c r="F254" s="146"/>
      <c r="G254" s="146"/>
      <c r="H254" s="146"/>
      <c r="I254" s="146"/>
      <c r="J254" s="146"/>
      <c r="K254" s="146"/>
      <c r="L254" s="146"/>
      <c r="M254" s="146"/>
      <c r="N254" s="146"/>
      <c r="O254" s="146"/>
      <c r="P254" s="146"/>
      <c r="Q254" s="146"/>
      <c r="R254" s="146"/>
      <c r="S254" s="146"/>
      <c r="T254" s="146"/>
      <c r="U254" s="146"/>
      <c r="V254" s="146"/>
      <c r="W254" s="146"/>
      <c r="X254" s="146"/>
    </row>
    <row r="255" spans="1:24" s="138" customFormat="1" hidden="1" x14ac:dyDescent="0.25">
      <c r="A255" s="146"/>
      <c r="B255" s="146"/>
      <c r="C255" s="146"/>
      <c r="D255" s="146"/>
      <c r="E255" s="146"/>
      <c r="F255" s="146"/>
      <c r="G255" s="146"/>
      <c r="H255" s="146"/>
      <c r="I255" s="146"/>
      <c r="J255" s="146"/>
      <c r="K255" s="146"/>
      <c r="L255" s="146"/>
      <c r="M255" s="146"/>
      <c r="N255" s="146"/>
      <c r="O255" s="146"/>
      <c r="P255" s="146"/>
      <c r="Q255" s="146"/>
      <c r="R255" s="146"/>
      <c r="S255" s="146"/>
      <c r="T255" s="146"/>
      <c r="U255" s="146"/>
      <c r="V255" s="146"/>
      <c r="W255" s="146"/>
      <c r="X255" s="146"/>
    </row>
    <row r="256" spans="1:24" s="138" customFormat="1" hidden="1" x14ac:dyDescent="0.25">
      <c r="A256" s="146"/>
      <c r="B256" s="146"/>
      <c r="C256" s="146"/>
      <c r="D256" s="146"/>
      <c r="E256" s="146"/>
      <c r="F256" s="146"/>
      <c r="G256" s="146"/>
      <c r="H256" s="146"/>
      <c r="I256" s="146"/>
      <c r="J256" s="146"/>
      <c r="K256" s="146"/>
      <c r="L256" s="146"/>
      <c r="M256" s="146"/>
      <c r="N256" s="146"/>
      <c r="O256" s="146"/>
      <c r="P256" s="146"/>
      <c r="Q256" s="146"/>
      <c r="R256" s="146"/>
      <c r="S256" s="146"/>
      <c r="T256" s="146"/>
      <c r="U256" s="146"/>
      <c r="V256" s="146"/>
      <c r="W256" s="146"/>
      <c r="X256" s="146"/>
    </row>
    <row r="257" spans="1:24" s="2" customFormat="1" hidden="1" x14ac:dyDescent="0.25">
      <c r="A257" s="146"/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46"/>
      <c r="V257" s="107"/>
      <c r="W257" s="107"/>
      <c r="X257" s="107"/>
    </row>
    <row r="258" spans="1:24" s="2" customFormat="1" hidden="1" x14ac:dyDescent="0.25">
      <c r="A258" s="146"/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46"/>
      <c r="V258" s="107"/>
      <c r="W258" s="107"/>
      <c r="X258" s="107"/>
    </row>
    <row r="259" spans="1:24" s="2" customFormat="1" hidden="1" x14ac:dyDescent="0.25">
      <c r="A259" s="146"/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46"/>
      <c r="V259" s="107"/>
      <c r="W259" s="107"/>
      <c r="X259" s="107"/>
    </row>
    <row r="260" spans="1:24" s="2" customFormat="1" hidden="1" x14ac:dyDescent="0.25">
      <c r="A260" s="146"/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46"/>
      <c r="V260" s="107"/>
      <c r="W260" s="107"/>
      <c r="X260" s="107"/>
    </row>
    <row r="261" spans="1:24" s="2" customFormat="1" hidden="1" x14ac:dyDescent="0.25">
      <c r="A261" s="146"/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46"/>
      <c r="V261" s="107"/>
      <c r="W261" s="107"/>
      <c r="X261" s="107"/>
    </row>
    <row r="262" spans="1:24" s="2" customFormat="1" hidden="1" x14ac:dyDescent="0.25">
      <c r="A262" s="146"/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46"/>
      <c r="V262" s="107"/>
      <c r="W262" s="107"/>
      <c r="X262" s="107"/>
    </row>
    <row r="263" spans="1:24" s="2" customFormat="1" hidden="1" x14ac:dyDescent="0.25">
      <c r="A263" s="146"/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46"/>
      <c r="V263" s="107"/>
      <c r="W263" s="107"/>
      <c r="X263" s="107"/>
    </row>
    <row r="264" spans="1:24" s="2" customFormat="1" hidden="1" x14ac:dyDescent="0.25">
      <c r="A264" s="146"/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46"/>
      <c r="V264" s="107"/>
      <c r="W264" s="107"/>
      <c r="X264" s="107"/>
    </row>
    <row r="265" spans="1:24" s="2" customFormat="1" hidden="1" x14ac:dyDescent="0.25">
      <c r="A265" s="146"/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46"/>
      <c r="V265" s="107"/>
      <c r="W265" s="107"/>
      <c r="X265" s="107"/>
    </row>
    <row r="266" spans="1:24" s="2" customFormat="1" hidden="1" x14ac:dyDescent="0.25">
      <c r="A266" s="146"/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46"/>
      <c r="V266" s="107"/>
      <c r="W266" s="107"/>
      <c r="X266" s="107"/>
    </row>
    <row r="267" spans="1:24" s="2" customFormat="1" hidden="1" x14ac:dyDescent="0.25">
      <c r="A267" s="146"/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46"/>
      <c r="V267" s="107"/>
      <c r="W267" s="107"/>
      <c r="X267" s="107"/>
    </row>
    <row r="268" spans="1:24" s="2" customFormat="1" hidden="1" x14ac:dyDescent="0.25">
      <c r="A268" s="146"/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46"/>
      <c r="V268" s="107"/>
      <c r="W268" s="107"/>
      <c r="X268" s="107"/>
    </row>
    <row r="269" spans="1:24" s="2" customFormat="1" hidden="1" x14ac:dyDescent="0.25">
      <c r="A269" s="146"/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46"/>
      <c r="V269" s="107"/>
      <c r="W269" s="107"/>
      <c r="X269" s="107"/>
    </row>
    <row r="270" spans="1:24" s="2" customFormat="1" hidden="1" x14ac:dyDescent="0.25">
      <c r="A270" s="146"/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46"/>
      <c r="V270" s="107"/>
      <c r="W270" s="107"/>
      <c r="X270" s="107"/>
    </row>
    <row r="271" spans="1:24" s="2" customFormat="1" hidden="1" x14ac:dyDescent="0.25">
      <c r="A271" s="146"/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46"/>
      <c r="V271" s="107"/>
      <c r="W271" s="107"/>
      <c r="X271" s="107"/>
    </row>
    <row r="272" spans="1:24" s="2" customFormat="1" hidden="1" x14ac:dyDescent="0.25">
      <c r="A272" s="146"/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46"/>
      <c r="V272" s="107"/>
      <c r="W272" s="107"/>
      <c r="X272" s="107"/>
    </row>
    <row r="273" spans="1:24" s="2" customFormat="1" hidden="1" x14ac:dyDescent="0.25">
      <c r="A273" s="146"/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46"/>
      <c r="V273" s="107"/>
      <c r="W273" s="107"/>
      <c r="X273" s="107"/>
    </row>
    <row r="274" spans="1:24" hidden="1" x14ac:dyDescent="0.25">
      <c r="A274" s="146"/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46"/>
      <c r="V274" s="107"/>
      <c r="W274" s="107"/>
      <c r="X274" s="107"/>
    </row>
    <row r="275" spans="1:24" hidden="1" x14ac:dyDescent="0.25">
      <c r="A275" s="146"/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46"/>
      <c r="V275" s="107"/>
      <c r="W275" s="107"/>
      <c r="X275" s="107"/>
    </row>
    <row r="276" spans="1:24" hidden="1" x14ac:dyDescent="0.25">
      <c r="A276" s="146"/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46"/>
      <c r="V276" s="107"/>
      <c r="W276" s="107"/>
      <c r="X276" s="107"/>
    </row>
    <row r="277" spans="1:24" hidden="1" x14ac:dyDescent="0.25">
      <c r="A277" s="146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46"/>
      <c r="V277" s="107"/>
      <c r="W277" s="107"/>
      <c r="X277" s="107"/>
    </row>
    <row r="278" spans="1:24" hidden="1" x14ac:dyDescent="0.25">
      <c r="A278" s="146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46"/>
      <c r="V278" s="107"/>
      <c r="W278" s="107"/>
      <c r="X278" s="107"/>
    </row>
    <row r="279" spans="1:24" hidden="1" x14ac:dyDescent="0.25">
      <c r="A279" s="146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46"/>
      <c r="V279" s="107"/>
      <c r="W279" s="107"/>
      <c r="X279" s="107"/>
    </row>
    <row r="280" spans="1:24" hidden="1" x14ac:dyDescent="0.25">
      <c r="A280" s="146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46"/>
      <c r="V280" s="107"/>
      <c r="W280" s="107"/>
      <c r="X280" s="107"/>
    </row>
    <row r="281" spans="1:24" hidden="1" x14ac:dyDescent="0.25">
      <c r="F281" s="108"/>
      <c r="U281" s="146"/>
      <c r="V281" s="107"/>
    </row>
    <row r="282" spans="1:24" hidden="1" x14ac:dyDescent="0.25">
      <c r="F282" s="108"/>
      <c r="U282" s="146"/>
      <c r="V282" s="107"/>
    </row>
    <row r="283" spans="1:24" hidden="1" x14ac:dyDescent="0.25">
      <c r="F283" s="109"/>
      <c r="U283" s="146"/>
      <c r="V283" s="107"/>
    </row>
    <row r="284" spans="1:24" hidden="1" x14ac:dyDescent="0.25">
      <c r="U284" s="146"/>
      <c r="V284" s="107"/>
    </row>
    <row r="285" spans="1:24" hidden="1" x14ac:dyDescent="0.25">
      <c r="U285" s="146"/>
      <c r="V285" s="107"/>
    </row>
    <row r="286" spans="1:24" hidden="1" x14ac:dyDescent="0.25">
      <c r="U286" s="146"/>
      <c r="V286" s="107"/>
    </row>
    <row r="287" spans="1:24" hidden="1" x14ac:dyDescent="0.25">
      <c r="U287" s="146"/>
      <c r="V287" s="107"/>
    </row>
    <row r="288" spans="1:24" ht="18.75" hidden="1" x14ac:dyDescent="0.3">
      <c r="E288" s="110"/>
      <c r="U288" s="146"/>
      <c r="V288" s="107"/>
    </row>
    <row r="289" spans="2:22" hidden="1" x14ac:dyDescent="0.25">
      <c r="U289" s="146"/>
      <c r="V289" s="107"/>
    </row>
    <row r="290" spans="2:22" ht="18.75" hidden="1" x14ac:dyDescent="0.25">
      <c r="B290" s="111"/>
      <c r="C290" s="111"/>
      <c r="D290" s="111"/>
      <c r="E290" s="111"/>
      <c r="F290" s="111"/>
      <c r="G290" s="111"/>
      <c r="H290" s="111"/>
      <c r="I290" s="111"/>
      <c r="J290" s="111"/>
      <c r="K290" s="111"/>
      <c r="L290" s="111"/>
      <c r="M290" s="111"/>
      <c r="N290" s="111"/>
      <c r="O290" s="111"/>
      <c r="P290" s="111"/>
      <c r="Q290" s="111"/>
      <c r="R290" s="111"/>
      <c r="S290" s="111"/>
      <c r="T290" s="111"/>
      <c r="U290" s="146"/>
      <c r="V290" s="107"/>
    </row>
    <row r="291" spans="2:22" hidden="1" x14ac:dyDescent="0.25">
      <c r="U291" s="146"/>
      <c r="V291" s="107"/>
    </row>
    <row r="292" spans="2:22" hidden="1" x14ac:dyDescent="0.25">
      <c r="U292" s="146"/>
      <c r="V292" s="107"/>
    </row>
    <row r="293" spans="2:22" ht="30" hidden="1" customHeight="1" x14ac:dyDescent="0.25">
      <c r="F293" s="112"/>
      <c r="G293" s="113"/>
      <c r="H293" s="113"/>
      <c r="I293" s="113"/>
      <c r="J293" s="113"/>
      <c r="K293" s="113"/>
      <c r="L293" s="113"/>
      <c r="M293" s="113"/>
      <c r="N293" s="113"/>
      <c r="O293" s="113"/>
      <c r="P293" s="113"/>
      <c r="Q293" s="113"/>
      <c r="R293" s="113"/>
      <c r="S293" s="113"/>
      <c r="U293" s="146"/>
      <c r="V293" s="107"/>
    </row>
    <row r="294" spans="2:22" ht="60" hidden="1" customHeight="1" x14ac:dyDescent="0.25">
      <c r="F294" s="114"/>
      <c r="G294" s="112"/>
      <c r="H294" s="115"/>
      <c r="I294" s="112"/>
      <c r="J294" s="115"/>
      <c r="K294" s="112"/>
      <c r="L294" s="115"/>
      <c r="M294" s="112"/>
      <c r="N294" s="112"/>
      <c r="O294" s="115"/>
      <c r="P294" s="115"/>
      <c r="Q294" s="112"/>
      <c r="R294" s="115"/>
      <c r="S294" s="115"/>
      <c r="U294" s="146"/>
      <c r="V294" s="107"/>
    </row>
    <row r="295" spans="2:22" ht="60" hidden="1" customHeight="1" x14ac:dyDescent="0.25">
      <c r="F295" s="114"/>
      <c r="G295" s="112"/>
      <c r="H295" s="115"/>
      <c r="I295" s="112"/>
      <c r="J295" s="115"/>
      <c r="K295" s="112"/>
      <c r="L295" s="115"/>
      <c r="M295" s="112"/>
      <c r="N295" s="112"/>
      <c r="O295" s="115"/>
      <c r="P295" s="115"/>
      <c r="Q295" s="112"/>
      <c r="R295" s="115"/>
      <c r="S295" s="115"/>
      <c r="U295" s="146"/>
      <c r="V295" s="107"/>
    </row>
    <row r="296" spans="2:22" ht="60" hidden="1" customHeight="1" x14ac:dyDescent="0.25">
      <c r="F296" s="114"/>
      <c r="G296" s="112"/>
      <c r="H296" s="115"/>
      <c r="I296" s="112"/>
      <c r="J296" s="115"/>
      <c r="K296" s="112"/>
      <c r="L296" s="115"/>
      <c r="M296" s="112"/>
      <c r="N296" s="112"/>
      <c r="O296" s="115"/>
      <c r="P296" s="115"/>
      <c r="Q296" s="112"/>
      <c r="R296" s="115"/>
      <c r="S296" s="115"/>
      <c r="U296" s="146"/>
      <c r="V296" s="107"/>
    </row>
    <row r="297" spans="2:22" hidden="1" x14ac:dyDescent="0.25">
      <c r="U297" s="146"/>
      <c r="V297" s="107"/>
    </row>
    <row r="298" spans="2:22" hidden="1" x14ac:dyDescent="0.25">
      <c r="U298" s="146"/>
      <c r="V298" s="107"/>
    </row>
    <row r="299" spans="2:22" hidden="1" x14ac:dyDescent="0.25">
      <c r="U299" s="146"/>
      <c r="V299" s="107"/>
    </row>
    <row r="329" spans="1:21" hidden="1" x14ac:dyDescent="0.25">
      <c r="B329" s="5"/>
      <c r="C329" s="5"/>
      <c r="T329" s="116"/>
    </row>
    <row r="330" spans="1:21" ht="15.75" hidden="1" thickBot="1" x14ac:dyDescent="0.3">
      <c r="B330" s="45"/>
      <c r="C330" s="46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47"/>
    </row>
    <row r="331" spans="1:21" s="117" customFormat="1" hidden="1" x14ac:dyDescent="0.25">
      <c r="A331" s="147"/>
      <c r="U331" s="147"/>
    </row>
    <row r="332" spans="1:21" s="117" customFormat="1" hidden="1" x14ac:dyDescent="0.25">
      <c r="A332" s="147"/>
      <c r="U332" s="147"/>
    </row>
    <row r="333" spans="1:21" s="117" customFormat="1" hidden="1" x14ac:dyDescent="0.25">
      <c r="A333" s="147"/>
      <c r="U333" s="147"/>
    </row>
    <row r="334" spans="1:21" s="117" customFormat="1" hidden="1" x14ac:dyDescent="0.25">
      <c r="A334" s="147"/>
      <c r="U334" s="147"/>
    </row>
    <row r="335" spans="1:21" s="117" customFormat="1" hidden="1" x14ac:dyDescent="0.25">
      <c r="A335" s="147"/>
      <c r="U335" s="147"/>
    </row>
    <row r="336" spans="1:21" s="117" customFormat="1" hidden="1" x14ac:dyDescent="0.25">
      <c r="A336" s="147"/>
      <c r="U336" s="147"/>
    </row>
    <row r="337" spans="1:21" s="117" customFormat="1" hidden="1" x14ac:dyDescent="0.25">
      <c r="A337" s="147"/>
      <c r="U337" s="147"/>
    </row>
    <row r="338" spans="1:21" s="117" customFormat="1" hidden="1" x14ac:dyDescent="0.25">
      <c r="A338" s="147"/>
      <c r="U338" s="147"/>
    </row>
    <row r="339" spans="1:21" s="117" customFormat="1" hidden="1" x14ac:dyDescent="0.25">
      <c r="A339" s="147"/>
      <c r="U339" s="147"/>
    </row>
    <row r="340" spans="1:21" s="117" customFormat="1" hidden="1" x14ac:dyDescent="0.25">
      <c r="A340" s="147"/>
      <c r="U340" s="147"/>
    </row>
    <row r="341" spans="1:21" s="117" customFormat="1" hidden="1" x14ac:dyDescent="0.25">
      <c r="A341" s="147"/>
      <c r="U341" s="147"/>
    </row>
    <row r="342" spans="1:21" s="117" customFormat="1" hidden="1" x14ac:dyDescent="0.25">
      <c r="A342" s="147"/>
      <c r="U342" s="147"/>
    </row>
  </sheetData>
  <sortState xmlns:xlrd2="http://schemas.microsoft.com/office/spreadsheetml/2017/richdata2" ref="F145:H160">
    <sortCondition descending="1" ref="H145:H160"/>
  </sortState>
  <mergeCells count="6">
    <mergeCell ref="J220:M220"/>
    <mergeCell ref="B2:T2"/>
    <mergeCell ref="I136:J137"/>
    <mergeCell ref="M136:N137"/>
    <mergeCell ref="H79:H81"/>
    <mergeCell ref="B4:D4"/>
  </mergeCells>
  <phoneticPr fontId="48" type="noConversion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55E8F0-5FAF-48AA-A79D-578B098D43DC}">
  <dimension ref="A1:AC241"/>
  <sheetViews>
    <sheetView topLeftCell="A46" zoomScale="80" zoomScaleNormal="80" workbookViewId="0">
      <selection activeCell="C63" sqref="C63"/>
    </sheetView>
  </sheetViews>
  <sheetFormatPr defaultColWidth="0" defaultRowHeight="15" customHeight="1" zeroHeight="1" x14ac:dyDescent="0.25"/>
  <cols>
    <col min="1" max="1" width="10.42578125" style="138" customWidth="1"/>
    <col min="2" max="2" width="20.140625" style="138" customWidth="1"/>
    <col min="3" max="3" width="51.5703125" style="138" customWidth="1"/>
    <col min="4" max="4" width="16.5703125" style="138" customWidth="1"/>
    <col min="5" max="5" width="15.85546875" style="138" customWidth="1"/>
    <col min="6" max="24" width="9.140625" style="138" customWidth="1"/>
    <col min="25" max="26" width="9.140625" style="19" hidden="1" customWidth="1"/>
    <col min="27" max="27" width="17.28515625" style="19" hidden="1" customWidth="1"/>
    <col min="28" max="29" width="16.7109375" style="19" hidden="1" customWidth="1"/>
    <col min="30" max="16384" width="9.140625" style="19" hidden="1"/>
  </cols>
  <sheetData>
    <row r="1" spans="1:24" s="138" customFormat="1" ht="15.75" thickBot="1" x14ac:dyDescent="0.3">
      <c r="C1" s="167"/>
      <c r="D1" s="168"/>
      <c r="E1" s="167"/>
      <c r="F1" s="167"/>
      <c r="G1" s="167"/>
      <c r="H1" s="167"/>
      <c r="I1" s="167"/>
      <c r="J1" s="167"/>
      <c r="K1" s="167"/>
      <c r="L1" s="167"/>
      <c r="M1" s="167"/>
      <c r="N1" s="167"/>
      <c r="O1" s="167"/>
      <c r="P1" s="167"/>
      <c r="Q1" s="167"/>
      <c r="R1" s="167"/>
    </row>
    <row r="2" spans="1:24" s="2" customFormat="1" ht="40.5" customHeight="1" x14ac:dyDescent="0.25">
      <c r="A2" s="138"/>
      <c r="B2" s="302" t="s">
        <v>24</v>
      </c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4"/>
      <c r="X2" s="138"/>
    </row>
    <row r="3" spans="1:24" s="2" customFormat="1" ht="19.5" thickBot="1" x14ac:dyDescent="0.3">
      <c r="A3" s="138"/>
      <c r="B3" s="305" t="s">
        <v>153</v>
      </c>
      <c r="C3" s="306"/>
      <c r="D3" s="306"/>
      <c r="E3" s="306"/>
      <c r="F3" s="306"/>
      <c r="G3" s="306"/>
      <c r="H3" s="306"/>
      <c r="I3" s="306"/>
      <c r="J3" s="306"/>
      <c r="K3" s="306"/>
      <c r="L3" s="306"/>
      <c r="M3" s="306"/>
      <c r="N3" s="306"/>
      <c r="O3" s="306"/>
      <c r="P3" s="306"/>
      <c r="Q3" s="306"/>
      <c r="R3" s="306"/>
      <c r="S3" s="306"/>
      <c r="T3" s="306"/>
      <c r="U3" s="306"/>
      <c r="V3" s="306"/>
      <c r="W3" s="307"/>
      <c r="X3" s="138"/>
    </row>
    <row r="4" spans="1:24" s="2" customFormat="1" ht="19.5" thickBot="1" x14ac:dyDescent="0.35">
      <c r="A4" s="138"/>
      <c r="B4" s="87"/>
      <c r="C4" s="7"/>
      <c r="D4" s="1"/>
      <c r="E4" s="13"/>
      <c r="F4" s="6"/>
      <c r="G4" s="6"/>
      <c r="H4" s="1"/>
      <c r="I4" s="1"/>
      <c r="J4" s="1"/>
      <c r="K4" s="1"/>
      <c r="L4" s="1"/>
      <c r="M4" s="1"/>
      <c r="N4" s="1"/>
      <c r="O4" s="1"/>
      <c r="P4" s="1"/>
      <c r="Q4" s="1"/>
      <c r="R4" s="268" t="s">
        <v>121</v>
      </c>
      <c r="S4" s="269"/>
      <c r="T4" s="270"/>
      <c r="U4" s="268"/>
      <c r="V4" s="269"/>
      <c r="W4" s="270"/>
      <c r="X4" s="138"/>
    </row>
    <row r="5" spans="1:24" s="2" customFormat="1" x14ac:dyDescent="0.25">
      <c r="A5" s="138"/>
      <c r="B5" s="8"/>
      <c r="C5" s="1"/>
      <c r="D5" s="13"/>
      <c r="E5" s="13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9"/>
      <c r="X5" s="138"/>
    </row>
    <row r="6" spans="1:24" s="2" customFormat="1" x14ac:dyDescent="0.25">
      <c r="A6" s="138"/>
      <c r="B6" s="8"/>
      <c r="C6" s="1"/>
      <c r="D6" s="13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9"/>
      <c r="X6" s="138"/>
    </row>
    <row r="7" spans="1:24" s="2" customFormat="1" ht="59.25" thickBot="1" x14ac:dyDescent="0.3">
      <c r="A7" s="138"/>
      <c r="B7" s="8"/>
      <c r="C7" s="190" t="s">
        <v>47</v>
      </c>
      <c r="D7" s="190" t="s">
        <v>74</v>
      </c>
      <c r="E7" s="190" t="s">
        <v>20</v>
      </c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9"/>
      <c r="X7" s="138"/>
    </row>
    <row r="8" spans="1:24" s="2" customFormat="1" ht="19.5" thickTop="1" x14ac:dyDescent="0.3">
      <c r="A8" s="138"/>
      <c r="B8" s="8"/>
      <c r="C8" s="192" t="s">
        <v>120</v>
      </c>
      <c r="D8" s="196">
        <v>1</v>
      </c>
      <c r="E8" s="193">
        <v>1</v>
      </c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9"/>
      <c r="X8" s="138"/>
    </row>
    <row r="9" spans="1:24" s="2" customFormat="1" ht="19.5" thickBot="1" x14ac:dyDescent="0.35">
      <c r="A9" s="138"/>
      <c r="B9" s="8"/>
      <c r="C9" s="194" t="s">
        <v>120</v>
      </c>
      <c r="D9" s="197">
        <v>1</v>
      </c>
      <c r="E9" s="195">
        <v>1</v>
      </c>
      <c r="F9" s="1"/>
      <c r="G9" s="1"/>
      <c r="H9" s="1"/>
      <c r="I9" s="1"/>
      <c r="J9" s="1" t="s">
        <v>120</v>
      </c>
      <c r="K9" s="1">
        <v>1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9"/>
      <c r="X9" s="138"/>
    </row>
    <row r="10" spans="1:24" s="2" customFormat="1" ht="19.5" thickTop="1" x14ac:dyDescent="0.3">
      <c r="A10" s="138"/>
      <c r="B10" s="8"/>
      <c r="C10" s="192" t="s">
        <v>120</v>
      </c>
      <c r="D10" s="196">
        <v>1</v>
      </c>
      <c r="E10" s="193">
        <v>1</v>
      </c>
      <c r="F10" s="1" t="s">
        <v>93</v>
      </c>
      <c r="G10" s="1"/>
      <c r="H10" s="1"/>
      <c r="I10" s="1"/>
      <c r="J10" s="1" t="s">
        <v>120</v>
      </c>
      <c r="K10" s="1">
        <v>1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9"/>
      <c r="X10" s="138"/>
    </row>
    <row r="11" spans="1:24" s="2" customFormat="1" ht="19.5" thickBot="1" x14ac:dyDescent="0.35">
      <c r="A11" s="138"/>
      <c r="B11" s="8"/>
      <c r="C11" s="194" t="s">
        <v>120</v>
      </c>
      <c r="D11" s="197">
        <v>1</v>
      </c>
      <c r="E11" s="195">
        <v>1</v>
      </c>
      <c r="F11" s="1"/>
      <c r="G11" s="1"/>
      <c r="H11" s="1"/>
      <c r="I11" s="1"/>
      <c r="J11" s="1" t="s">
        <v>120</v>
      </c>
      <c r="K11" s="1">
        <v>1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9"/>
      <c r="X11" s="138"/>
    </row>
    <row r="12" spans="1:24" s="2" customFormat="1" ht="19.5" thickTop="1" x14ac:dyDescent="0.3">
      <c r="A12" s="138"/>
      <c r="B12" s="8"/>
      <c r="C12" s="192" t="s">
        <v>120</v>
      </c>
      <c r="D12" s="196">
        <v>1</v>
      </c>
      <c r="E12" s="193">
        <v>1</v>
      </c>
      <c r="F12" s="1"/>
      <c r="G12" s="1"/>
      <c r="H12" s="1"/>
      <c r="I12" s="1"/>
      <c r="J12" s="1" t="s">
        <v>120</v>
      </c>
      <c r="K12" s="1">
        <v>1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9"/>
      <c r="X12" s="138"/>
    </row>
    <row r="13" spans="1:24" s="2" customFormat="1" ht="19.5" thickBot="1" x14ac:dyDescent="0.35">
      <c r="A13" s="138"/>
      <c r="B13" s="8"/>
      <c r="C13" s="194" t="s">
        <v>120</v>
      </c>
      <c r="D13" s="197">
        <v>1</v>
      </c>
      <c r="E13" s="195">
        <v>1</v>
      </c>
      <c r="F13" s="1"/>
      <c r="G13" s="1"/>
      <c r="H13" s="1"/>
      <c r="I13" s="1"/>
      <c r="J13" s="1" t="s">
        <v>120</v>
      </c>
      <c r="K13" s="1">
        <v>1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9"/>
      <c r="X13" s="138"/>
    </row>
    <row r="14" spans="1:24" s="2" customFormat="1" ht="19.5" thickTop="1" x14ac:dyDescent="0.3">
      <c r="A14" s="138"/>
      <c r="B14" s="8"/>
      <c r="C14" s="192" t="s">
        <v>120</v>
      </c>
      <c r="D14" s="196">
        <v>1</v>
      </c>
      <c r="E14" s="193">
        <v>1</v>
      </c>
      <c r="F14" s="1"/>
      <c r="G14" s="1"/>
      <c r="H14" s="1"/>
      <c r="I14" s="1"/>
      <c r="J14" s="1" t="s">
        <v>120</v>
      </c>
      <c r="K14" s="1">
        <v>1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9"/>
      <c r="X14" s="138"/>
    </row>
    <row r="15" spans="1:24" s="2" customFormat="1" ht="19.5" thickBot="1" x14ac:dyDescent="0.35">
      <c r="A15" s="138"/>
      <c r="B15" s="8"/>
      <c r="C15" s="194" t="s">
        <v>120</v>
      </c>
      <c r="D15" s="197">
        <v>1</v>
      </c>
      <c r="E15" s="195">
        <v>1</v>
      </c>
      <c r="F15" s="1"/>
      <c r="G15" s="1"/>
      <c r="H15" s="1"/>
      <c r="I15" s="1"/>
      <c r="J15" s="1" t="s">
        <v>120</v>
      </c>
      <c r="K15" s="1">
        <v>1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9"/>
      <c r="X15" s="138"/>
    </row>
    <row r="16" spans="1:24" s="2" customFormat="1" ht="19.5" thickTop="1" x14ac:dyDescent="0.3">
      <c r="A16" s="138"/>
      <c r="B16" s="8"/>
      <c r="C16" s="192" t="s">
        <v>120</v>
      </c>
      <c r="D16" s="196">
        <v>1</v>
      </c>
      <c r="E16" s="193">
        <v>1</v>
      </c>
      <c r="F16" s="1"/>
      <c r="G16" s="1"/>
      <c r="H16" s="1"/>
      <c r="I16" s="1"/>
      <c r="J16" s="1" t="s">
        <v>120</v>
      </c>
      <c r="K16" s="1">
        <v>1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9"/>
      <c r="X16" s="138"/>
    </row>
    <row r="17" spans="1:24" s="2" customFormat="1" ht="19.5" thickBot="1" x14ac:dyDescent="0.35">
      <c r="A17" s="138"/>
      <c r="B17" s="8"/>
      <c r="C17" s="194" t="s">
        <v>120</v>
      </c>
      <c r="D17" s="197">
        <v>1</v>
      </c>
      <c r="E17" s="195">
        <v>1</v>
      </c>
      <c r="F17" s="1"/>
      <c r="G17" s="1"/>
      <c r="H17" s="1"/>
      <c r="I17" s="1"/>
      <c r="J17" s="1" t="s">
        <v>120</v>
      </c>
      <c r="K17" s="1">
        <v>1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9"/>
      <c r="X17" s="138"/>
    </row>
    <row r="18" spans="1:24" s="2" customFormat="1" ht="19.5" thickTop="1" x14ac:dyDescent="0.3">
      <c r="A18" s="138"/>
      <c r="B18" s="8"/>
      <c r="C18" s="192" t="s">
        <v>120</v>
      </c>
      <c r="D18" s="196">
        <v>1</v>
      </c>
      <c r="E18" s="193">
        <v>1</v>
      </c>
      <c r="F18" s="1"/>
      <c r="G18" s="1"/>
      <c r="H18" s="1"/>
      <c r="I18" s="1"/>
      <c r="J18" s="1" t="s">
        <v>120</v>
      </c>
      <c r="K18" s="1">
        <v>1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9"/>
      <c r="X18" s="138"/>
    </row>
    <row r="19" spans="1:24" s="2" customFormat="1" ht="19.5" thickBot="1" x14ac:dyDescent="0.35">
      <c r="A19" s="138"/>
      <c r="B19" s="8"/>
      <c r="C19" s="194" t="s">
        <v>120</v>
      </c>
      <c r="D19" s="197">
        <v>1</v>
      </c>
      <c r="E19" s="195">
        <v>1</v>
      </c>
      <c r="F19" s="1"/>
      <c r="G19" s="1"/>
      <c r="H19" s="1"/>
      <c r="I19" s="1"/>
      <c r="J19" s="1" t="s">
        <v>120</v>
      </c>
      <c r="K19" s="1">
        <v>1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9"/>
      <c r="X19" s="138"/>
    </row>
    <row r="20" spans="1:24" s="2" customFormat="1" ht="19.5" thickTop="1" x14ac:dyDescent="0.3">
      <c r="A20" s="138"/>
      <c r="B20" s="8"/>
      <c r="C20" s="192" t="s">
        <v>120</v>
      </c>
      <c r="D20" s="196">
        <v>1</v>
      </c>
      <c r="E20" s="193">
        <v>1</v>
      </c>
      <c r="F20" s="1"/>
      <c r="G20" s="1"/>
      <c r="H20" s="1"/>
      <c r="I20" s="1"/>
      <c r="J20" s="1" t="s">
        <v>120</v>
      </c>
      <c r="K20" s="1">
        <v>1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9"/>
      <c r="X20" s="138"/>
    </row>
    <row r="21" spans="1:24" s="2" customFormat="1" ht="19.5" thickBot="1" x14ac:dyDescent="0.35">
      <c r="A21" s="138"/>
      <c r="B21" s="8"/>
      <c r="C21" s="194" t="s">
        <v>120</v>
      </c>
      <c r="D21" s="197">
        <v>1</v>
      </c>
      <c r="E21" s="195">
        <v>1</v>
      </c>
      <c r="F21" s="1"/>
      <c r="G21" s="1"/>
      <c r="H21" s="1"/>
      <c r="I21" s="1"/>
      <c r="J21" s="1" t="s">
        <v>120</v>
      </c>
      <c r="K21" s="1">
        <v>1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9"/>
      <c r="X21" s="138"/>
    </row>
    <row r="22" spans="1:24" s="2" customFormat="1" ht="19.5" thickTop="1" x14ac:dyDescent="0.3">
      <c r="A22" s="138"/>
      <c r="B22" s="8"/>
      <c r="C22" s="192" t="s">
        <v>120</v>
      </c>
      <c r="D22" s="196">
        <v>1</v>
      </c>
      <c r="E22" s="193">
        <v>1</v>
      </c>
      <c r="F22" s="1"/>
      <c r="G22" s="1"/>
      <c r="H22" s="1"/>
      <c r="I22" s="1"/>
      <c r="J22" s="1" t="s">
        <v>120</v>
      </c>
      <c r="K22" s="1">
        <v>1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9"/>
      <c r="X22" s="138"/>
    </row>
    <row r="23" spans="1:24" s="2" customFormat="1" ht="19.5" thickBot="1" x14ac:dyDescent="0.35">
      <c r="A23" s="138"/>
      <c r="B23" s="8"/>
      <c r="C23" s="194" t="s">
        <v>120</v>
      </c>
      <c r="D23" s="197">
        <v>1</v>
      </c>
      <c r="E23" s="195">
        <v>1</v>
      </c>
      <c r="F23" s="1"/>
      <c r="G23" s="1"/>
      <c r="H23" s="1"/>
      <c r="I23" s="1"/>
      <c r="J23" s="1" t="s">
        <v>120</v>
      </c>
      <c r="K23" s="1">
        <v>1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9"/>
      <c r="X23" s="138"/>
    </row>
    <row r="24" spans="1:24" s="2" customFormat="1" ht="19.5" thickTop="1" x14ac:dyDescent="0.3">
      <c r="A24" s="138"/>
      <c r="B24" s="8"/>
      <c r="C24" s="192" t="s">
        <v>120</v>
      </c>
      <c r="D24" s="196">
        <v>1</v>
      </c>
      <c r="E24" s="193">
        <v>1</v>
      </c>
      <c r="F24" s="1"/>
      <c r="G24" s="1"/>
      <c r="H24" s="1"/>
      <c r="I24" s="1"/>
      <c r="J24" s="1" t="s">
        <v>120</v>
      </c>
      <c r="K24" s="1">
        <v>1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9"/>
      <c r="X24" s="138"/>
    </row>
    <row r="25" spans="1:24" s="2" customFormat="1" ht="19.5" thickBot="1" x14ac:dyDescent="0.35">
      <c r="A25" s="138"/>
      <c r="B25" s="8"/>
      <c r="C25" s="194" t="s">
        <v>120</v>
      </c>
      <c r="D25" s="197">
        <v>1</v>
      </c>
      <c r="E25" s="195">
        <v>1</v>
      </c>
      <c r="F25" s="1"/>
      <c r="G25" s="1"/>
      <c r="H25" s="1"/>
      <c r="I25" s="1"/>
      <c r="J25" s="1" t="s">
        <v>120</v>
      </c>
      <c r="K25" s="1">
        <v>1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9"/>
      <c r="X25" s="138"/>
    </row>
    <row r="26" spans="1:24" s="2" customFormat="1" ht="19.5" thickTop="1" x14ac:dyDescent="0.3">
      <c r="A26" s="138"/>
      <c r="B26" s="8"/>
      <c r="C26" s="192" t="s">
        <v>120</v>
      </c>
      <c r="D26" s="196">
        <v>1</v>
      </c>
      <c r="E26" s="193">
        <v>1</v>
      </c>
      <c r="F26" s="1"/>
      <c r="G26" s="1"/>
      <c r="H26" s="1"/>
      <c r="I26" s="1"/>
      <c r="J26" s="1" t="s">
        <v>120</v>
      </c>
      <c r="K26" s="1">
        <v>1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9"/>
      <c r="X26" s="138"/>
    </row>
    <row r="27" spans="1:24" s="2" customFormat="1" ht="19.5" thickBot="1" x14ac:dyDescent="0.35">
      <c r="A27" s="138"/>
      <c r="B27" s="8"/>
      <c r="C27" s="194" t="s">
        <v>120</v>
      </c>
      <c r="D27" s="197">
        <v>1</v>
      </c>
      <c r="E27" s="195">
        <v>1</v>
      </c>
      <c r="F27" s="1"/>
      <c r="G27" s="1"/>
      <c r="H27" s="1"/>
      <c r="I27" s="1"/>
      <c r="J27" s="1" t="s">
        <v>120</v>
      </c>
      <c r="K27" s="1">
        <v>1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9"/>
      <c r="X27" s="138"/>
    </row>
    <row r="28" spans="1:24" s="2" customFormat="1" ht="19.5" thickTop="1" x14ac:dyDescent="0.3">
      <c r="A28" s="138"/>
      <c r="B28" s="8"/>
      <c r="C28" s="192" t="s">
        <v>120</v>
      </c>
      <c r="D28" s="196">
        <v>1</v>
      </c>
      <c r="E28" s="193">
        <v>1</v>
      </c>
      <c r="F28" s="1"/>
      <c r="G28" s="1"/>
      <c r="H28" s="1"/>
      <c r="I28" s="1"/>
      <c r="J28" s="1" t="s">
        <v>70</v>
      </c>
      <c r="K28" s="1">
        <v>-32.71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9"/>
      <c r="X28" s="138"/>
    </row>
    <row r="29" spans="1:24" s="2" customFormat="1" ht="19.5" thickBot="1" x14ac:dyDescent="0.35">
      <c r="A29" s="138"/>
      <c r="B29" s="8"/>
      <c r="C29" s="194" t="s">
        <v>120</v>
      </c>
      <c r="D29" s="197">
        <v>1</v>
      </c>
      <c r="E29" s="195">
        <v>1</v>
      </c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9"/>
      <c r="X29" s="138"/>
    </row>
    <row r="30" spans="1:24" s="2" customFormat="1" ht="19.5" thickTop="1" x14ac:dyDescent="0.3">
      <c r="A30" s="138"/>
      <c r="B30" s="8"/>
      <c r="C30" s="192" t="s">
        <v>120</v>
      </c>
      <c r="D30" s="196">
        <v>1</v>
      </c>
      <c r="E30" s="193">
        <v>1</v>
      </c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9"/>
      <c r="X30" s="138"/>
    </row>
    <row r="31" spans="1:24" s="2" customFormat="1" ht="19.5" thickBot="1" x14ac:dyDescent="0.35">
      <c r="A31" s="138"/>
      <c r="B31" s="8"/>
      <c r="C31" s="194" t="s">
        <v>120</v>
      </c>
      <c r="D31" s="197">
        <v>1</v>
      </c>
      <c r="E31" s="195">
        <v>1</v>
      </c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9"/>
      <c r="X31" s="138"/>
    </row>
    <row r="32" spans="1:24" s="2" customFormat="1" ht="19.5" thickTop="1" x14ac:dyDescent="0.3">
      <c r="A32" s="138"/>
      <c r="B32" s="8"/>
      <c r="C32" s="192" t="s">
        <v>120</v>
      </c>
      <c r="D32" s="196">
        <v>1</v>
      </c>
      <c r="E32" s="193">
        <v>1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9"/>
      <c r="X32" s="138"/>
    </row>
    <row r="33" spans="1:24" s="2" customFormat="1" ht="19.5" thickBot="1" x14ac:dyDescent="0.35">
      <c r="A33" s="138"/>
      <c r="B33" s="8"/>
      <c r="C33" s="194" t="s">
        <v>120</v>
      </c>
      <c r="D33" s="197">
        <v>1</v>
      </c>
      <c r="E33" s="195">
        <v>1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9"/>
      <c r="X33" s="138"/>
    </row>
    <row r="34" spans="1:24" s="2" customFormat="1" ht="19.5" thickTop="1" x14ac:dyDescent="0.3">
      <c r="A34" s="138"/>
      <c r="B34" s="8"/>
      <c r="C34" s="192" t="s">
        <v>120</v>
      </c>
      <c r="D34" s="196">
        <v>1</v>
      </c>
      <c r="E34" s="193">
        <v>1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9"/>
      <c r="X34" s="138"/>
    </row>
    <row r="35" spans="1:24" s="2" customFormat="1" ht="19.5" thickBot="1" x14ac:dyDescent="0.35">
      <c r="A35" s="138"/>
      <c r="B35" s="8"/>
      <c r="C35" s="194" t="s">
        <v>120</v>
      </c>
      <c r="D35" s="197">
        <v>1</v>
      </c>
      <c r="E35" s="195">
        <v>1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9"/>
      <c r="X35" s="138"/>
    </row>
    <row r="36" spans="1:24" s="2" customFormat="1" ht="19.5" thickTop="1" x14ac:dyDescent="0.3">
      <c r="A36" s="138"/>
      <c r="B36" s="8"/>
      <c r="C36" s="192" t="s">
        <v>120</v>
      </c>
      <c r="D36" s="196">
        <v>1</v>
      </c>
      <c r="E36" s="193">
        <v>1</v>
      </c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9"/>
      <c r="X36" s="138"/>
    </row>
    <row r="37" spans="1:24" s="2" customFormat="1" ht="19.5" thickBot="1" x14ac:dyDescent="0.35">
      <c r="A37" s="138"/>
      <c r="B37" s="8"/>
      <c r="C37" s="194" t="s">
        <v>120</v>
      </c>
      <c r="D37" s="197">
        <v>1</v>
      </c>
      <c r="E37" s="195">
        <v>1</v>
      </c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9"/>
      <c r="X37" s="138"/>
    </row>
    <row r="38" spans="1:24" s="2" customFormat="1" ht="19.5" thickTop="1" x14ac:dyDescent="0.3">
      <c r="A38" s="138"/>
      <c r="B38" s="8"/>
      <c r="C38" s="192" t="s">
        <v>120</v>
      </c>
      <c r="D38" s="196">
        <v>1</v>
      </c>
      <c r="E38" s="193">
        <v>1</v>
      </c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9"/>
      <c r="X38" s="138"/>
    </row>
    <row r="39" spans="1:24" s="2" customFormat="1" ht="19.5" thickBot="1" x14ac:dyDescent="0.35">
      <c r="A39" s="138"/>
      <c r="B39" s="8"/>
      <c r="C39" s="194" t="s">
        <v>120</v>
      </c>
      <c r="D39" s="197">
        <v>1</v>
      </c>
      <c r="E39" s="195">
        <v>1</v>
      </c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9"/>
      <c r="X39" s="138"/>
    </row>
    <row r="40" spans="1:24" s="2" customFormat="1" ht="19.5" thickTop="1" x14ac:dyDescent="0.3">
      <c r="A40" s="138"/>
      <c r="B40" s="8"/>
      <c r="C40" s="192" t="s">
        <v>120</v>
      </c>
      <c r="D40" s="196">
        <v>1</v>
      </c>
      <c r="E40" s="193">
        <v>1</v>
      </c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9"/>
      <c r="X40" s="138"/>
    </row>
    <row r="41" spans="1:24" s="2" customFormat="1" ht="19.5" thickBot="1" x14ac:dyDescent="0.35">
      <c r="A41" s="138"/>
      <c r="B41" s="8"/>
      <c r="C41" s="194" t="s">
        <v>120</v>
      </c>
      <c r="D41" s="197">
        <v>1</v>
      </c>
      <c r="E41" s="195">
        <v>1</v>
      </c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9"/>
      <c r="X41" s="138"/>
    </row>
    <row r="42" spans="1:24" s="2" customFormat="1" ht="19.5" thickTop="1" x14ac:dyDescent="0.3">
      <c r="A42" s="138"/>
      <c r="B42" s="8"/>
      <c r="C42" s="192" t="s">
        <v>120</v>
      </c>
      <c r="D42" s="196">
        <v>1</v>
      </c>
      <c r="E42" s="193">
        <v>1</v>
      </c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9"/>
      <c r="X42" s="138"/>
    </row>
    <row r="43" spans="1:24" s="2" customFormat="1" ht="19.5" thickBot="1" x14ac:dyDescent="0.35">
      <c r="A43" s="138"/>
      <c r="B43" s="8"/>
      <c r="C43" s="194" t="s">
        <v>120</v>
      </c>
      <c r="D43" s="197">
        <v>1</v>
      </c>
      <c r="E43" s="195">
        <v>1</v>
      </c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9"/>
      <c r="X43" s="138"/>
    </row>
    <row r="44" spans="1:24" s="2" customFormat="1" ht="19.5" thickTop="1" x14ac:dyDescent="0.3">
      <c r="A44" s="138"/>
      <c r="B44" s="8"/>
      <c r="C44" s="192" t="s">
        <v>120</v>
      </c>
      <c r="D44" s="196">
        <v>1</v>
      </c>
      <c r="E44" s="193">
        <v>1</v>
      </c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9"/>
      <c r="X44" s="138"/>
    </row>
    <row r="45" spans="1:24" s="2" customFormat="1" ht="19.5" thickBot="1" x14ac:dyDescent="0.35">
      <c r="A45" s="138"/>
      <c r="B45" s="8"/>
      <c r="C45" s="194" t="s">
        <v>120</v>
      </c>
      <c r="D45" s="197">
        <v>1</v>
      </c>
      <c r="E45" s="195">
        <v>1</v>
      </c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9"/>
      <c r="X45" s="138"/>
    </row>
    <row r="46" spans="1:24" s="2" customFormat="1" ht="19.5" thickTop="1" x14ac:dyDescent="0.3">
      <c r="A46" s="138"/>
      <c r="B46" s="8"/>
      <c r="C46" s="192" t="s">
        <v>120</v>
      </c>
      <c r="D46" s="196">
        <v>1</v>
      </c>
      <c r="E46" s="193">
        <v>1</v>
      </c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9"/>
      <c r="X46" s="138"/>
    </row>
    <row r="47" spans="1:24" s="2" customFormat="1" ht="19.5" thickBot="1" x14ac:dyDescent="0.35">
      <c r="A47" s="138"/>
      <c r="B47" s="8"/>
      <c r="C47" s="194" t="s">
        <v>120</v>
      </c>
      <c r="D47" s="197">
        <v>1</v>
      </c>
      <c r="E47" s="195">
        <v>1</v>
      </c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9"/>
      <c r="X47" s="138"/>
    </row>
    <row r="48" spans="1:24" s="2" customFormat="1" ht="19.5" thickTop="1" x14ac:dyDescent="0.3">
      <c r="A48" s="138"/>
      <c r="B48" s="8"/>
      <c r="C48" s="192" t="s">
        <v>120</v>
      </c>
      <c r="D48" s="196">
        <v>1</v>
      </c>
      <c r="E48" s="193">
        <v>1</v>
      </c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9"/>
      <c r="X48" s="138"/>
    </row>
    <row r="49" spans="1:24" s="2" customFormat="1" ht="19.5" thickBot="1" x14ac:dyDescent="0.35">
      <c r="A49" s="138"/>
      <c r="B49" s="8"/>
      <c r="C49" s="194" t="s">
        <v>120</v>
      </c>
      <c r="D49" s="197">
        <v>1</v>
      </c>
      <c r="E49" s="195">
        <v>1</v>
      </c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9"/>
      <c r="X49" s="138"/>
    </row>
    <row r="50" spans="1:24" s="2" customFormat="1" ht="19.5" thickTop="1" x14ac:dyDescent="0.3">
      <c r="A50" s="138"/>
      <c r="B50" s="8"/>
      <c r="C50" s="192" t="s">
        <v>120</v>
      </c>
      <c r="D50" s="196">
        <v>1</v>
      </c>
      <c r="E50" s="193">
        <v>1</v>
      </c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9"/>
      <c r="X50" s="138"/>
    </row>
    <row r="51" spans="1:24" s="2" customFormat="1" ht="19.5" thickBot="1" x14ac:dyDescent="0.35">
      <c r="A51" s="138"/>
      <c r="B51" s="8"/>
      <c r="C51" s="194" t="s">
        <v>120</v>
      </c>
      <c r="D51" s="197">
        <v>1</v>
      </c>
      <c r="E51" s="195">
        <v>1</v>
      </c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9"/>
      <c r="X51" s="138"/>
    </row>
    <row r="52" spans="1:24" s="2" customFormat="1" ht="19.5" thickTop="1" x14ac:dyDescent="0.3">
      <c r="A52" s="138"/>
      <c r="B52" s="8"/>
      <c r="C52" s="192" t="s">
        <v>120</v>
      </c>
      <c r="D52" s="196">
        <v>1</v>
      </c>
      <c r="E52" s="193">
        <v>1</v>
      </c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9"/>
      <c r="X52" s="138"/>
    </row>
    <row r="53" spans="1:24" s="2" customFormat="1" x14ac:dyDescent="0.25">
      <c r="A53" s="138"/>
      <c r="B53" s="8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9"/>
      <c r="X53" s="138"/>
    </row>
    <row r="54" spans="1:24" s="2" customFormat="1" x14ac:dyDescent="0.25">
      <c r="A54" s="138"/>
      <c r="B54" s="8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9"/>
      <c r="X54" s="138"/>
    </row>
    <row r="55" spans="1:24" s="2" customFormat="1" ht="19.5" thickBot="1" x14ac:dyDescent="0.3">
      <c r="A55" s="138"/>
      <c r="B55" s="8"/>
      <c r="C55" s="132" t="s">
        <v>70</v>
      </c>
      <c r="D55" s="271">
        <f>D56-SUM(D8:D52)</f>
        <v>-32.71</v>
      </c>
      <c r="E55" s="272">
        <f>E56-SUM(E8:E52)</f>
        <v>-37</v>
      </c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9"/>
      <c r="X55" s="138"/>
    </row>
    <row r="56" spans="1:24" s="2" customFormat="1" ht="42" customHeight="1" thickBot="1" x14ac:dyDescent="0.3">
      <c r="A56" s="138"/>
      <c r="B56" s="8"/>
      <c r="C56" s="89" t="s">
        <v>75</v>
      </c>
      <c r="D56" s="191">
        <v>12.29</v>
      </c>
      <c r="E56" s="257">
        <v>8</v>
      </c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9"/>
      <c r="X56" s="138"/>
    </row>
    <row r="57" spans="1:24" s="2" customFormat="1" ht="15.75" thickTop="1" x14ac:dyDescent="0.25">
      <c r="A57" s="138"/>
      <c r="B57" s="8"/>
      <c r="C57" s="1"/>
      <c r="D57" s="245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9"/>
      <c r="X57" s="138"/>
    </row>
    <row r="58" spans="1:24" s="2" customFormat="1" x14ac:dyDescent="0.25">
      <c r="A58" s="138"/>
      <c r="B58" s="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9"/>
      <c r="X58" s="138"/>
    </row>
    <row r="59" spans="1:24" s="2" customFormat="1" x14ac:dyDescent="0.25">
      <c r="A59" s="138"/>
      <c r="B59" s="8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9"/>
      <c r="X59" s="138"/>
    </row>
    <row r="60" spans="1:24" s="2" customFormat="1" x14ac:dyDescent="0.25">
      <c r="A60" s="138"/>
      <c r="B60" s="8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9"/>
      <c r="X60" s="138"/>
    </row>
    <row r="61" spans="1:24" s="2" customFormat="1" x14ac:dyDescent="0.25">
      <c r="A61" s="138"/>
      <c r="B61" s="8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9"/>
      <c r="X61" s="138"/>
    </row>
    <row r="62" spans="1:24" s="2" customFormat="1" x14ac:dyDescent="0.25">
      <c r="A62" s="138"/>
      <c r="B62" s="8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9"/>
      <c r="X62" s="138"/>
    </row>
    <row r="63" spans="1:24" s="2" customFormat="1" x14ac:dyDescent="0.25">
      <c r="A63" s="138"/>
      <c r="B63" s="8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9"/>
      <c r="X63" s="138"/>
    </row>
    <row r="64" spans="1:24" s="2" customFormat="1" x14ac:dyDescent="0.25">
      <c r="A64" s="138"/>
      <c r="B64" s="8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9"/>
      <c r="X64" s="138"/>
    </row>
    <row r="65" spans="1:24" s="2" customFormat="1" x14ac:dyDescent="0.25">
      <c r="A65" s="138"/>
      <c r="B65" s="8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9"/>
      <c r="X65" s="138"/>
    </row>
    <row r="66" spans="1:24" s="2" customFormat="1" x14ac:dyDescent="0.25">
      <c r="A66" s="138"/>
      <c r="B66" s="8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9"/>
      <c r="X66" s="138"/>
    </row>
    <row r="67" spans="1:24" s="2" customFormat="1" x14ac:dyDescent="0.25">
      <c r="A67" s="138"/>
      <c r="B67" s="8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9"/>
      <c r="X67" s="138"/>
    </row>
    <row r="68" spans="1:24" s="2" customFormat="1" x14ac:dyDescent="0.25">
      <c r="A68" s="138"/>
      <c r="B68" s="8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9"/>
      <c r="X68" s="138"/>
    </row>
    <row r="69" spans="1:24" s="2" customFormat="1" x14ac:dyDescent="0.25">
      <c r="A69" s="138"/>
      <c r="B69" s="8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9"/>
      <c r="X69" s="138"/>
    </row>
    <row r="70" spans="1:24" s="2" customFormat="1" x14ac:dyDescent="0.25">
      <c r="A70" s="138"/>
      <c r="B70" s="8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9"/>
      <c r="X70" s="138"/>
    </row>
    <row r="71" spans="1:24" s="2" customFormat="1" x14ac:dyDescent="0.25">
      <c r="A71" s="138"/>
      <c r="B71" s="8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9"/>
      <c r="X71" s="138"/>
    </row>
    <row r="72" spans="1:24" s="2" customFormat="1" x14ac:dyDescent="0.25">
      <c r="A72" s="138"/>
      <c r="B72" s="8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9"/>
      <c r="X72" s="138"/>
    </row>
    <row r="73" spans="1:24" s="2" customFormat="1" x14ac:dyDescent="0.25">
      <c r="A73" s="138"/>
      <c r="B73" s="8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9"/>
      <c r="X73" s="138"/>
    </row>
    <row r="74" spans="1:24" s="2" customFormat="1" x14ac:dyDescent="0.25">
      <c r="A74" s="138"/>
      <c r="B74" s="8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9"/>
      <c r="X74" s="138"/>
    </row>
    <row r="75" spans="1:24" s="2" customFormat="1" x14ac:dyDescent="0.25">
      <c r="A75" s="138"/>
      <c r="B75" s="8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9"/>
      <c r="X75" s="138"/>
    </row>
    <row r="76" spans="1:24" s="2" customFormat="1" x14ac:dyDescent="0.25">
      <c r="A76" s="138"/>
      <c r="B76" s="8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9"/>
      <c r="X76" s="138"/>
    </row>
    <row r="77" spans="1:24" s="2" customFormat="1" x14ac:dyDescent="0.25">
      <c r="A77" s="138"/>
      <c r="B77" s="8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9"/>
      <c r="X77" s="138"/>
    </row>
    <row r="78" spans="1:24" s="2" customFormat="1" x14ac:dyDescent="0.25">
      <c r="A78" s="138"/>
      <c r="B78" s="8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9"/>
      <c r="X78" s="138"/>
    </row>
    <row r="79" spans="1:24" s="2" customFormat="1" ht="15.75" thickBot="1" x14ac:dyDescent="0.3">
      <c r="A79" s="138"/>
      <c r="B79" s="10" t="s">
        <v>122</v>
      </c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88"/>
      <c r="V79" s="11"/>
      <c r="W79" s="47"/>
      <c r="X79" s="138"/>
    </row>
    <row r="80" spans="1:24" s="138" customFormat="1" x14ac:dyDescent="0.25"/>
    <row r="229" x14ac:dyDescent="0.25"/>
    <row r="230" x14ac:dyDescent="0.25"/>
    <row r="240" x14ac:dyDescent="0.25"/>
    <row r="241" x14ac:dyDescent="0.25"/>
  </sheetData>
  <mergeCells count="2">
    <mergeCell ref="B2:W2"/>
    <mergeCell ref="B3:W3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ADAE38-13F7-4073-8918-F2B674384F43}">
  <dimension ref="A1:AI108"/>
  <sheetViews>
    <sheetView zoomScale="50" zoomScaleNormal="50" workbookViewId="0">
      <selection activeCell="B2" sqref="B2:AH2"/>
    </sheetView>
  </sheetViews>
  <sheetFormatPr defaultColWidth="0" defaultRowHeight="15" customHeight="1" zeroHeight="1" x14ac:dyDescent="0.25"/>
  <cols>
    <col min="1" max="1" width="9.140625" style="169" customWidth="1"/>
    <col min="2" max="2" width="5.42578125" style="118" customWidth="1"/>
    <col min="3" max="34" width="9.140625" style="118" customWidth="1"/>
    <col min="35" max="35" width="9.140625" style="169" customWidth="1"/>
    <col min="36" max="16384" width="9.140625" style="118" hidden="1"/>
  </cols>
  <sheetData>
    <row r="1" spans="1:35" s="138" customFormat="1" ht="21.75" customHeight="1" thickBot="1" x14ac:dyDescent="0.3"/>
    <row r="2" spans="1:35" s="58" customFormat="1" ht="33" customHeight="1" x14ac:dyDescent="0.25">
      <c r="A2" s="169"/>
      <c r="B2" s="308" t="s">
        <v>154</v>
      </c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09"/>
      <c r="U2" s="309"/>
      <c r="V2" s="309"/>
      <c r="W2" s="309"/>
      <c r="X2" s="309"/>
      <c r="Y2" s="309"/>
      <c r="Z2" s="309"/>
      <c r="AA2" s="309"/>
      <c r="AB2" s="309"/>
      <c r="AC2" s="309"/>
      <c r="AD2" s="309"/>
      <c r="AE2" s="309"/>
      <c r="AF2" s="309"/>
      <c r="AG2" s="309"/>
      <c r="AH2" s="310"/>
      <c r="AI2" s="169"/>
    </row>
    <row r="3" spans="1:35" s="58" customFormat="1" ht="19.5" thickBot="1" x14ac:dyDescent="0.35">
      <c r="A3" s="169"/>
      <c r="B3" s="311" t="s">
        <v>46</v>
      </c>
      <c r="C3" s="312"/>
      <c r="D3" s="312"/>
      <c r="E3" s="312"/>
      <c r="F3" s="312"/>
      <c r="G3" s="312"/>
      <c r="H3" s="312"/>
      <c r="I3" s="312"/>
      <c r="J3" s="312"/>
      <c r="K3" s="312"/>
      <c r="L3" s="312"/>
      <c r="M3" s="312"/>
      <c r="N3" s="312"/>
      <c r="O3" s="312"/>
      <c r="P3" s="312"/>
      <c r="Q3" s="312"/>
      <c r="R3" s="312"/>
      <c r="S3" s="312"/>
      <c r="T3" s="312"/>
      <c r="U3" s="312"/>
      <c r="V3" s="312"/>
      <c r="W3" s="312"/>
      <c r="X3" s="312"/>
      <c r="Y3" s="312"/>
      <c r="Z3" s="312"/>
      <c r="AA3" s="312"/>
      <c r="AB3" s="312"/>
      <c r="AC3" s="312"/>
      <c r="AD3" s="312"/>
      <c r="AE3" s="312"/>
      <c r="AF3" s="312"/>
      <c r="AG3" s="312"/>
      <c r="AH3" s="313"/>
      <c r="AI3" s="169"/>
    </row>
    <row r="4" spans="1:35" s="58" customFormat="1" ht="15.75" thickBot="1" x14ac:dyDescent="0.3">
      <c r="A4" s="169"/>
      <c r="B4" s="273" t="s">
        <v>121</v>
      </c>
      <c r="C4" s="274"/>
      <c r="D4" s="274"/>
      <c r="E4" s="274"/>
      <c r="F4" s="274"/>
      <c r="G4" s="275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20"/>
      <c r="W4" s="120"/>
      <c r="X4" s="120"/>
      <c r="Y4" s="120"/>
      <c r="Z4" s="120"/>
      <c r="AA4" s="120"/>
      <c r="AB4" s="120"/>
      <c r="AC4" s="120"/>
      <c r="AD4" s="120"/>
      <c r="AE4" s="120"/>
      <c r="AF4" s="120"/>
      <c r="AG4" s="120"/>
      <c r="AH4" s="90"/>
      <c r="AI4" s="169"/>
    </row>
    <row r="5" spans="1:35" s="58" customFormat="1" x14ac:dyDescent="0.25">
      <c r="A5" s="169"/>
      <c r="B5" s="91"/>
      <c r="C5" s="120"/>
      <c r="D5" s="120"/>
      <c r="E5" s="120"/>
      <c r="F5" s="198"/>
      <c r="G5" s="120"/>
      <c r="H5" s="120"/>
      <c r="I5" s="120"/>
      <c r="J5" s="120"/>
      <c r="K5" s="120"/>
      <c r="L5" s="120"/>
      <c r="M5" s="120"/>
      <c r="N5" s="120"/>
      <c r="O5" s="120"/>
      <c r="P5" s="120"/>
      <c r="Q5" s="120"/>
      <c r="R5" s="120"/>
      <c r="S5" s="120"/>
      <c r="T5" s="120"/>
      <c r="U5" s="120"/>
      <c r="V5" s="120"/>
      <c r="W5" s="120"/>
      <c r="X5" s="120"/>
      <c r="Y5" s="120"/>
      <c r="Z5" s="120"/>
      <c r="AA5" s="120"/>
      <c r="AB5" s="120"/>
      <c r="AC5" s="120"/>
      <c r="AD5" s="120"/>
      <c r="AE5" s="120"/>
      <c r="AF5" s="120"/>
      <c r="AG5" s="120"/>
      <c r="AH5" s="90"/>
      <c r="AI5" s="169"/>
    </row>
    <row r="6" spans="1:35" s="58" customFormat="1" x14ac:dyDescent="0.25">
      <c r="A6" s="169"/>
      <c r="B6" s="91"/>
      <c r="C6" s="120"/>
      <c r="D6" s="120"/>
      <c r="E6" s="198"/>
      <c r="F6" s="120"/>
      <c r="G6" s="120"/>
      <c r="H6" s="120"/>
      <c r="I6" s="120"/>
      <c r="J6" s="120"/>
      <c r="K6" s="120"/>
      <c r="L6" s="120"/>
      <c r="M6" s="120"/>
      <c r="N6" s="120"/>
      <c r="O6" s="120"/>
      <c r="P6" s="120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120"/>
      <c r="AC6" s="120"/>
      <c r="AD6" s="120"/>
      <c r="AE6" s="120"/>
      <c r="AF6" s="120"/>
      <c r="AG6" s="120"/>
      <c r="AH6" s="90"/>
      <c r="AI6" s="169"/>
    </row>
    <row r="7" spans="1:35" s="58" customFormat="1" x14ac:dyDescent="0.25">
      <c r="A7" s="169"/>
      <c r="B7" s="91"/>
      <c r="C7" s="120"/>
      <c r="D7" s="120"/>
      <c r="E7" s="120"/>
      <c r="F7" s="120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20"/>
      <c r="V7" s="120"/>
      <c r="W7" s="120"/>
      <c r="X7" s="120"/>
      <c r="Y7" s="120"/>
      <c r="Z7" s="120"/>
      <c r="AA7" s="120"/>
      <c r="AB7" s="120"/>
      <c r="AC7" s="120"/>
      <c r="AD7" s="120"/>
      <c r="AE7" s="120"/>
      <c r="AF7" s="120"/>
      <c r="AG7" s="120"/>
      <c r="AH7" s="90"/>
      <c r="AI7" s="169"/>
    </row>
    <row r="8" spans="1:35" s="58" customFormat="1" x14ac:dyDescent="0.25">
      <c r="A8" s="169"/>
      <c r="B8" s="91"/>
      <c r="C8" s="120"/>
      <c r="D8" s="120"/>
      <c r="E8" s="120"/>
      <c r="F8" s="120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20"/>
      <c r="V8" s="120"/>
      <c r="W8" s="120"/>
      <c r="X8" s="120"/>
      <c r="Y8" s="120"/>
      <c r="Z8" s="120"/>
      <c r="AA8" s="120"/>
      <c r="AB8" s="120"/>
      <c r="AC8" s="120"/>
      <c r="AD8" s="120"/>
      <c r="AE8" s="120"/>
      <c r="AF8" s="120"/>
      <c r="AG8" s="120"/>
      <c r="AH8" s="90"/>
      <c r="AI8" s="169"/>
    </row>
    <row r="9" spans="1:35" s="58" customFormat="1" x14ac:dyDescent="0.25">
      <c r="A9" s="169"/>
      <c r="B9" s="91"/>
      <c r="C9" s="120"/>
      <c r="D9" s="120"/>
      <c r="E9" s="120"/>
      <c r="F9" s="120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20"/>
      <c r="V9" s="120"/>
      <c r="W9" s="120"/>
      <c r="X9" s="120"/>
      <c r="Y9" s="120"/>
      <c r="Z9" s="120"/>
      <c r="AA9" s="120"/>
      <c r="AB9" s="120"/>
      <c r="AC9" s="120"/>
      <c r="AD9" s="120"/>
      <c r="AE9" s="120"/>
      <c r="AF9" s="120"/>
      <c r="AG9" s="120"/>
      <c r="AH9" s="90"/>
      <c r="AI9" s="169"/>
    </row>
    <row r="10" spans="1:35" s="58" customFormat="1" x14ac:dyDescent="0.25">
      <c r="A10" s="169"/>
      <c r="B10" s="91"/>
      <c r="C10" s="120"/>
      <c r="D10" s="120"/>
      <c r="E10" s="120"/>
      <c r="F10" s="120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20"/>
      <c r="V10" s="120"/>
      <c r="W10" s="120"/>
      <c r="X10" s="120"/>
      <c r="Y10" s="120"/>
      <c r="Z10" s="120"/>
      <c r="AA10" s="120"/>
      <c r="AB10" s="120"/>
      <c r="AC10" s="120"/>
      <c r="AD10" s="120"/>
      <c r="AE10" s="120"/>
      <c r="AF10" s="120"/>
      <c r="AG10" s="120"/>
      <c r="AH10" s="90"/>
      <c r="AI10" s="169"/>
    </row>
    <row r="11" spans="1:35" s="58" customFormat="1" x14ac:dyDescent="0.25">
      <c r="A11" s="169"/>
      <c r="B11" s="91"/>
      <c r="C11" s="120"/>
      <c r="D11" s="120"/>
      <c r="E11" s="120"/>
      <c r="F11" s="120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20"/>
      <c r="V11" s="120"/>
      <c r="W11" s="120"/>
      <c r="X11" s="120"/>
      <c r="Y11" s="120"/>
      <c r="Z11" s="120"/>
      <c r="AA11" s="120"/>
      <c r="AB11" s="120"/>
      <c r="AC11" s="120"/>
      <c r="AD11" s="120"/>
      <c r="AE11" s="120"/>
      <c r="AF11" s="120"/>
      <c r="AG11" s="120"/>
      <c r="AH11" s="90"/>
      <c r="AI11" s="169"/>
    </row>
    <row r="12" spans="1:35" s="58" customFormat="1" x14ac:dyDescent="0.25">
      <c r="A12" s="169"/>
      <c r="B12" s="91"/>
      <c r="C12" s="120"/>
      <c r="D12" s="120"/>
      <c r="E12" s="120"/>
      <c r="F12" s="120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20"/>
      <c r="V12" s="120"/>
      <c r="W12" s="120"/>
      <c r="X12" s="120"/>
      <c r="Y12" s="120"/>
      <c r="Z12" s="120"/>
      <c r="AA12" s="120"/>
      <c r="AB12" s="120"/>
      <c r="AC12" s="120"/>
      <c r="AD12" s="120"/>
      <c r="AE12" s="120"/>
      <c r="AF12" s="120"/>
      <c r="AG12" s="120"/>
      <c r="AH12" s="90"/>
      <c r="AI12" s="169"/>
    </row>
    <row r="13" spans="1:35" s="58" customFormat="1" x14ac:dyDescent="0.25">
      <c r="A13" s="169"/>
      <c r="B13" s="91"/>
      <c r="C13" s="120"/>
      <c r="D13" s="120"/>
      <c r="E13" s="120"/>
      <c r="F13" s="120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20"/>
      <c r="V13" s="120"/>
      <c r="W13" s="120"/>
      <c r="X13" s="120"/>
      <c r="Y13" s="120"/>
      <c r="Z13" s="120"/>
      <c r="AA13" s="120"/>
      <c r="AB13" s="120"/>
      <c r="AC13" s="120"/>
      <c r="AD13" s="120"/>
      <c r="AE13" s="120"/>
      <c r="AF13" s="120"/>
      <c r="AG13" s="120"/>
      <c r="AH13" s="90"/>
      <c r="AI13" s="169"/>
    </row>
    <row r="14" spans="1:35" s="58" customFormat="1" x14ac:dyDescent="0.25">
      <c r="A14" s="169"/>
      <c r="B14" s="91"/>
      <c r="C14" s="120"/>
      <c r="D14" s="120"/>
      <c r="E14" s="120"/>
      <c r="F14" s="120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20"/>
      <c r="V14" s="120"/>
      <c r="W14" s="120"/>
      <c r="X14" s="120"/>
      <c r="Y14" s="120"/>
      <c r="Z14" s="120"/>
      <c r="AA14" s="120"/>
      <c r="AB14" s="120"/>
      <c r="AC14" s="120"/>
      <c r="AD14" s="120"/>
      <c r="AE14" s="120"/>
      <c r="AF14" s="120"/>
      <c r="AG14" s="120"/>
      <c r="AH14" s="90"/>
      <c r="AI14" s="169"/>
    </row>
    <row r="15" spans="1:35" s="58" customFormat="1" x14ac:dyDescent="0.25">
      <c r="A15" s="169"/>
      <c r="B15" s="91"/>
      <c r="C15" s="120"/>
      <c r="D15" s="120"/>
      <c r="E15" s="120"/>
      <c r="F15" s="120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90"/>
      <c r="AI15" s="169"/>
    </row>
    <row r="16" spans="1:35" s="58" customFormat="1" x14ac:dyDescent="0.25">
      <c r="A16" s="169"/>
      <c r="B16" s="91"/>
      <c r="C16" s="120"/>
      <c r="D16" s="120"/>
      <c r="E16" s="120"/>
      <c r="F16" s="120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20"/>
      <c r="V16" s="120"/>
      <c r="W16" s="120"/>
      <c r="X16" s="120"/>
      <c r="Y16" s="120"/>
      <c r="Z16" s="120"/>
      <c r="AA16" s="120"/>
      <c r="AB16" s="120"/>
      <c r="AC16" s="120"/>
      <c r="AD16" s="120"/>
      <c r="AE16" s="120"/>
      <c r="AF16" s="120"/>
      <c r="AG16" s="120"/>
      <c r="AH16" s="90"/>
      <c r="AI16" s="169"/>
    </row>
    <row r="17" spans="1:35" s="58" customFormat="1" x14ac:dyDescent="0.25">
      <c r="A17" s="169"/>
      <c r="B17" s="91"/>
      <c r="C17" s="120"/>
      <c r="D17" s="120"/>
      <c r="E17" s="120"/>
      <c r="F17" s="120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20"/>
      <c r="V17" s="120"/>
      <c r="W17" s="120"/>
      <c r="X17" s="120"/>
      <c r="Y17" s="120"/>
      <c r="Z17" s="120"/>
      <c r="AA17" s="120"/>
      <c r="AB17" s="120"/>
      <c r="AC17" s="120"/>
      <c r="AD17" s="120"/>
      <c r="AE17" s="120"/>
      <c r="AF17" s="120"/>
      <c r="AG17" s="120"/>
      <c r="AH17" s="90"/>
      <c r="AI17" s="169"/>
    </row>
    <row r="18" spans="1:35" s="58" customFormat="1" x14ac:dyDescent="0.25">
      <c r="A18" s="169"/>
      <c r="B18" s="91"/>
      <c r="C18" s="120"/>
      <c r="D18" s="120"/>
      <c r="E18" s="120"/>
      <c r="F18" s="120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90"/>
      <c r="AI18" s="169"/>
    </row>
    <row r="19" spans="1:35" s="58" customFormat="1" x14ac:dyDescent="0.25">
      <c r="A19" s="169"/>
      <c r="B19" s="91"/>
      <c r="C19" s="120"/>
      <c r="D19" s="120"/>
      <c r="E19" s="120"/>
      <c r="F19" s="120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20"/>
      <c r="V19" s="120"/>
      <c r="W19" s="120"/>
      <c r="X19" s="120"/>
      <c r="Y19" s="120"/>
      <c r="Z19" s="120"/>
      <c r="AA19" s="120"/>
      <c r="AB19" s="120"/>
      <c r="AC19" s="120"/>
      <c r="AD19" s="120"/>
      <c r="AE19" s="120"/>
      <c r="AF19" s="120"/>
      <c r="AG19" s="120"/>
      <c r="AH19" s="90"/>
      <c r="AI19" s="169"/>
    </row>
    <row r="20" spans="1:35" s="58" customFormat="1" x14ac:dyDescent="0.25">
      <c r="A20" s="169"/>
      <c r="B20" s="91"/>
      <c r="C20" s="120"/>
      <c r="D20" s="120"/>
      <c r="E20" s="120"/>
      <c r="F20" s="120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20"/>
      <c r="V20" s="120"/>
      <c r="W20" s="120"/>
      <c r="X20" s="120"/>
      <c r="Y20" s="120"/>
      <c r="Z20" s="120"/>
      <c r="AA20" s="120"/>
      <c r="AB20" s="120"/>
      <c r="AC20" s="120"/>
      <c r="AD20" s="120"/>
      <c r="AE20" s="120"/>
      <c r="AF20" s="120"/>
      <c r="AG20" s="120"/>
      <c r="AH20" s="90"/>
      <c r="AI20" s="169"/>
    </row>
    <row r="21" spans="1:35" s="58" customFormat="1" x14ac:dyDescent="0.25">
      <c r="A21" s="169"/>
      <c r="B21" s="91"/>
      <c r="C21" s="120"/>
      <c r="D21" s="120"/>
      <c r="E21" s="120"/>
      <c r="F21" s="120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20"/>
      <c r="V21" s="120"/>
      <c r="W21" s="120"/>
      <c r="X21" s="120"/>
      <c r="Y21" s="120"/>
      <c r="Z21" s="120"/>
      <c r="AA21" s="120"/>
      <c r="AB21" s="120"/>
      <c r="AC21" s="120"/>
      <c r="AD21" s="120"/>
      <c r="AE21" s="120"/>
      <c r="AF21" s="120"/>
      <c r="AG21" s="120"/>
      <c r="AH21" s="90"/>
      <c r="AI21" s="169"/>
    </row>
    <row r="22" spans="1:35" s="58" customFormat="1" x14ac:dyDescent="0.25">
      <c r="A22" s="169"/>
      <c r="B22" s="91"/>
      <c r="C22" s="120"/>
      <c r="D22" s="120"/>
      <c r="E22" s="120"/>
      <c r="F22" s="120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20"/>
      <c r="V22" s="120"/>
      <c r="W22" s="120"/>
      <c r="X22" s="120"/>
      <c r="Y22" s="120"/>
      <c r="Z22" s="120"/>
      <c r="AA22" s="120"/>
      <c r="AB22" s="120"/>
      <c r="AC22" s="120"/>
      <c r="AD22" s="120"/>
      <c r="AE22" s="120"/>
      <c r="AF22" s="120"/>
      <c r="AG22" s="120"/>
      <c r="AH22" s="90"/>
      <c r="AI22" s="169"/>
    </row>
    <row r="23" spans="1:35" s="58" customFormat="1" x14ac:dyDescent="0.25">
      <c r="A23" s="169"/>
      <c r="B23" s="91"/>
      <c r="C23" s="120"/>
      <c r="D23" s="120"/>
      <c r="E23" s="120"/>
      <c r="F23" s="120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20"/>
      <c r="V23" s="120"/>
      <c r="W23" s="120"/>
      <c r="X23" s="120"/>
      <c r="Y23" s="120"/>
      <c r="Z23" s="120"/>
      <c r="AA23" s="120"/>
      <c r="AB23" s="120"/>
      <c r="AC23" s="120"/>
      <c r="AD23" s="120"/>
      <c r="AE23" s="120"/>
      <c r="AF23" s="120"/>
      <c r="AG23" s="120"/>
      <c r="AH23" s="90"/>
      <c r="AI23" s="169"/>
    </row>
    <row r="24" spans="1:35" s="58" customFormat="1" x14ac:dyDescent="0.25">
      <c r="A24" s="169"/>
      <c r="B24" s="91"/>
      <c r="C24" s="120"/>
      <c r="D24" s="120"/>
      <c r="E24" s="120"/>
      <c r="F24" s="120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90"/>
      <c r="AI24" s="169"/>
    </row>
    <row r="25" spans="1:35" s="58" customFormat="1" x14ac:dyDescent="0.25">
      <c r="A25" s="169"/>
      <c r="B25" s="91"/>
      <c r="C25" s="120"/>
      <c r="D25" s="120"/>
      <c r="E25" s="120"/>
      <c r="F25" s="120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20"/>
      <c r="V25" s="120"/>
      <c r="W25" s="120"/>
      <c r="X25" s="120"/>
      <c r="Y25" s="120"/>
      <c r="Z25" s="120"/>
      <c r="AA25" s="120"/>
      <c r="AB25" s="120"/>
      <c r="AC25" s="120"/>
      <c r="AD25" s="120"/>
      <c r="AE25" s="120"/>
      <c r="AF25" s="120"/>
      <c r="AG25" s="120"/>
      <c r="AH25" s="90"/>
      <c r="AI25" s="169"/>
    </row>
    <row r="26" spans="1:35" s="58" customFormat="1" x14ac:dyDescent="0.25">
      <c r="A26" s="169"/>
      <c r="B26" s="91"/>
      <c r="C26" s="120"/>
      <c r="D26" s="120"/>
      <c r="E26" s="120"/>
      <c r="F26" s="120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20"/>
      <c r="V26" s="120"/>
      <c r="W26" s="120"/>
      <c r="X26" s="120"/>
      <c r="Y26" s="120"/>
      <c r="Z26" s="120"/>
      <c r="AA26" s="120"/>
      <c r="AB26" s="120"/>
      <c r="AC26" s="120"/>
      <c r="AD26" s="120"/>
      <c r="AE26" s="120"/>
      <c r="AF26" s="120"/>
      <c r="AG26" s="120"/>
      <c r="AH26" s="90"/>
      <c r="AI26" s="169"/>
    </row>
    <row r="27" spans="1:35" s="58" customFormat="1" x14ac:dyDescent="0.25">
      <c r="A27" s="169"/>
      <c r="B27" s="91"/>
      <c r="C27" s="120"/>
      <c r="D27" s="120"/>
      <c r="E27" s="120"/>
      <c r="F27" s="120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20"/>
      <c r="V27" s="120"/>
      <c r="W27" s="120"/>
      <c r="X27" s="120"/>
      <c r="Y27" s="120"/>
      <c r="Z27" s="120"/>
      <c r="AA27" s="120"/>
      <c r="AB27" s="120"/>
      <c r="AC27" s="120"/>
      <c r="AD27" s="120"/>
      <c r="AE27" s="120"/>
      <c r="AF27" s="120"/>
      <c r="AG27" s="120"/>
      <c r="AH27" s="90"/>
      <c r="AI27" s="169"/>
    </row>
    <row r="28" spans="1:35" s="58" customFormat="1" x14ac:dyDescent="0.25">
      <c r="A28" s="169"/>
      <c r="B28" s="91"/>
      <c r="C28" s="120"/>
      <c r="D28" s="120"/>
      <c r="E28" s="120"/>
      <c r="F28" s="120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20"/>
      <c r="V28" s="120"/>
      <c r="W28" s="120"/>
      <c r="X28" s="120"/>
      <c r="Y28" s="120"/>
      <c r="Z28" s="120"/>
      <c r="AA28" s="120"/>
      <c r="AB28" s="120"/>
      <c r="AC28" s="120"/>
      <c r="AD28" s="120"/>
      <c r="AE28" s="120"/>
      <c r="AF28" s="120"/>
      <c r="AG28" s="120"/>
      <c r="AH28" s="90"/>
      <c r="AI28" s="169"/>
    </row>
    <row r="29" spans="1:35" s="58" customFormat="1" x14ac:dyDescent="0.25">
      <c r="A29" s="169"/>
      <c r="B29" s="91"/>
      <c r="C29" s="120"/>
      <c r="D29" s="120"/>
      <c r="E29" s="120"/>
      <c r="F29" s="120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20"/>
      <c r="V29" s="120"/>
      <c r="W29" s="120"/>
      <c r="X29" s="120"/>
      <c r="Y29" s="120"/>
      <c r="Z29" s="120"/>
      <c r="AA29" s="120"/>
      <c r="AB29" s="120"/>
      <c r="AC29" s="120"/>
      <c r="AD29" s="120"/>
      <c r="AE29" s="120"/>
      <c r="AF29" s="120"/>
      <c r="AG29" s="120"/>
      <c r="AH29" s="90"/>
      <c r="AI29" s="169"/>
    </row>
    <row r="30" spans="1:35" s="58" customFormat="1" x14ac:dyDescent="0.25">
      <c r="A30" s="169"/>
      <c r="B30" s="91"/>
      <c r="C30" s="120"/>
      <c r="D30" s="120"/>
      <c r="E30" s="120"/>
      <c r="F30" s="120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20"/>
      <c r="V30" s="120"/>
      <c r="W30" s="120"/>
      <c r="X30" s="120"/>
      <c r="Y30" s="120"/>
      <c r="Z30" s="120"/>
      <c r="AA30" s="120"/>
      <c r="AB30" s="120"/>
      <c r="AC30" s="120"/>
      <c r="AD30" s="120"/>
      <c r="AE30" s="120"/>
      <c r="AF30" s="120"/>
      <c r="AG30" s="120"/>
      <c r="AH30" s="90"/>
      <c r="AI30" s="169"/>
    </row>
    <row r="31" spans="1:35" s="58" customFormat="1" x14ac:dyDescent="0.25">
      <c r="A31" s="169"/>
      <c r="B31" s="91"/>
      <c r="C31" s="120"/>
      <c r="D31" s="120"/>
      <c r="E31" s="120"/>
      <c r="F31" s="120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20"/>
      <c r="V31" s="120"/>
      <c r="W31" s="120"/>
      <c r="X31" s="120"/>
      <c r="Y31" s="120"/>
      <c r="Z31" s="120"/>
      <c r="AA31" s="120"/>
      <c r="AB31" s="120"/>
      <c r="AC31" s="120"/>
      <c r="AD31" s="120"/>
      <c r="AE31" s="120"/>
      <c r="AF31" s="120"/>
      <c r="AG31" s="120"/>
      <c r="AH31" s="90"/>
      <c r="AI31" s="169"/>
    </row>
    <row r="32" spans="1:35" s="58" customFormat="1" x14ac:dyDescent="0.25">
      <c r="A32" s="169"/>
      <c r="B32" s="91"/>
      <c r="C32" s="120"/>
      <c r="D32" s="120"/>
      <c r="E32" s="120"/>
      <c r="F32" s="120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90"/>
      <c r="AI32" s="169"/>
    </row>
    <row r="33" spans="1:35" s="58" customFormat="1" x14ac:dyDescent="0.25">
      <c r="A33" s="169"/>
      <c r="B33" s="91"/>
      <c r="C33" s="120"/>
      <c r="D33" s="120"/>
      <c r="E33" s="120"/>
      <c r="F33" s="120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20"/>
      <c r="V33" s="120"/>
      <c r="W33" s="120"/>
      <c r="X33" s="120"/>
      <c r="Y33" s="120"/>
      <c r="Z33" s="120"/>
      <c r="AA33" s="120"/>
      <c r="AB33" s="120"/>
      <c r="AC33" s="120"/>
      <c r="AD33" s="120"/>
      <c r="AE33" s="120"/>
      <c r="AF33" s="120"/>
      <c r="AG33" s="120"/>
      <c r="AH33" s="90"/>
      <c r="AI33" s="169"/>
    </row>
    <row r="34" spans="1:35" s="58" customFormat="1" x14ac:dyDescent="0.25">
      <c r="A34" s="169"/>
      <c r="B34" s="91"/>
      <c r="C34" s="120"/>
      <c r="D34" s="120"/>
      <c r="E34" s="120"/>
      <c r="F34" s="120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20"/>
      <c r="V34" s="120"/>
      <c r="W34" s="120"/>
      <c r="X34" s="120"/>
      <c r="Y34" s="120"/>
      <c r="Z34" s="120"/>
      <c r="AA34" s="120"/>
      <c r="AB34" s="120"/>
      <c r="AC34" s="120"/>
      <c r="AD34" s="120"/>
      <c r="AE34" s="120"/>
      <c r="AF34" s="120"/>
      <c r="AG34" s="120"/>
      <c r="AH34" s="90"/>
      <c r="AI34" s="169"/>
    </row>
    <row r="35" spans="1:35" s="58" customFormat="1" x14ac:dyDescent="0.25">
      <c r="A35" s="169"/>
      <c r="B35" s="91"/>
      <c r="C35" s="120"/>
      <c r="D35" s="120"/>
      <c r="E35" s="120"/>
      <c r="F35" s="120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20"/>
      <c r="V35" s="120"/>
      <c r="W35" s="120"/>
      <c r="X35" s="120"/>
      <c r="Y35" s="120"/>
      <c r="Z35" s="120"/>
      <c r="AA35" s="120"/>
      <c r="AB35" s="120"/>
      <c r="AC35" s="120"/>
      <c r="AD35" s="120"/>
      <c r="AE35" s="120"/>
      <c r="AF35" s="120"/>
      <c r="AG35" s="120"/>
      <c r="AH35" s="90"/>
      <c r="AI35" s="169"/>
    </row>
    <row r="36" spans="1:35" s="58" customFormat="1" x14ac:dyDescent="0.25">
      <c r="A36" s="169"/>
      <c r="B36" s="91"/>
      <c r="C36" s="120"/>
      <c r="D36" s="120"/>
      <c r="E36" s="120"/>
      <c r="F36" s="120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20"/>
      <c r="V36" s="120"/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120"/>
      <c r="AH36" s="90"/>
      <c r="AI36" s="169"/>
    </row>
    <row r="37" spans="1:35" s="58" customFormat="1" x14ac:dyDescent="0.25">
      <c r="A37" s="169"/>
      <c r="B37" s="91"/>
      <c r="C37" s="120"/>
      <c r="D37" s="120"/>
      <c r="E37" s="120"/>
      <c r="F37" s="120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20"/>
      <c r="V37" s="120"/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120"/>
      <c r="AH37" s="90"/>
      <c r="AI37" s="169"/>
    </row>
    <row r="38" spans="1:35" s="58" customFormat="1" x14ac:dyDescent="0.25">
      <c r="A38" s="169"/>
      <c r="B38" s="91"/>
      <c r="C38" s="120"/>
      <c r="D38" s="120"/>
      <c r="E38" s="120"/>
      <c r="F38" s="120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20"/>
      <c r="V38" s="120"/>
      <c r="W38" s="120"/>
      <c r="X38" s="120"/>
      <c r="Y38" s="120"/>
      <c r="Z38" s="120"/>
      <c r="AA38" s="120"/>
      <c r="AB38" s="120"/>
      <c r="AC38" s="120"/>
      <c r="AD38" s="120"/>
      <c r="AE38" s="120"/>
      <c r="AF38" s="120"/>
      <c r="AG38" s="120"/>
      <c r="AH38" s="90"/>
      <c r="AI38" s="169"/>
    </row>
    <row r="39" spans="1:35" s="58" customFormat="1" x14ac:dyDescent="0.25">
      <c r="A39" s="169"/>
      <c r="B39" s="91"/>
      <c r="C39" s="120"/>
      <c r="D39" s="120"/>
      <c r="E39" s="120"/>
      <c r="F39" s="120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20"/>
      <c r="V39" s="120"/>
      <c r="W39" s="120"/>
      <c r="X39" s="120"/>
      <c r="Y39" s="120"/>
      <c r="Z39" s="120"/>
      <c r="AA39" s="120"/>
      <c r="AB39" s="120"/>
      <c r="AC39" s="120"/>
      <c r="AD39" s="120"/>
      <c r="AE39" s="120"/>
      <c r="AF39" s="120"/>
      <c r="AG39" s="120"/>
      <c r="AH39" s="90"/>
      <c r="AI39" s="169"/>
    </row>
    <row r="40" spans="1:35" s="58" customFormat="1" x14ac:dyDescent="0.25">
      <c r="A40" s="169"/>
      <c r="B40" s="91"/>
      <c r="C40" s="120"/>
      <c r="D40" s="120"/>
      <c r="E40" s="120"/>
      <c r="F40" s="120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20"/>
      <c r="V40" s="120"/>
      <c r="W40" s="120"/>
      <c r="X40" s="120"/>
      <c r="Y40" s="120"/>
      <c r="Z40" s="120"/>
      <c r="AA40" s="120"/>
      <c r="AB40" s="120"/>
      <c r="AC40" s="120"/>
      <c r="AD40" s="120"/>
      <c r="AE40" s="120"/>
      <c r="AF40" s="120"/>
      <c r="AG40" s="120"/>
      <c r="AH40" s="90"/>
      <c r="AI40" s="169"/>
    </row>
    <row r="41" spans="1:35" s="58" customFormat="1" x14ac:dyDescent="0.25">
      <c r="A41" s="169"/>
      <c r="B41" s="91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120"/>
      <c r="AH41" s="90"/>
      <c r="AI41" s="169"/>
    </row>
    <row r="42" spans="1:35" s="58" customFormat="1" x14ac:dyDescent="0.25">
      <c r="A42" s="169"/>
      <c r="B42" s="91"/>
      <c r="C42" s="120"/>
      <c r="D42" s="120"/>
      <c r="E42" s="120"/>
      <c r="F42" s="120"/>
      <c r="G42" s="120"/>
      <c r="H42" s="120"/>
      <c r="I42" s="120"/>
      <c r="J42" s="120"/>
      <c r="K42" s="120"/>
      <c r="L42" s="120"/>
      <c r="M42" s="120"/>
      <c r="N42" s="120"/>
      <c r="O42" s="120"/>
      <c r="P42" s="120"/>
      <c r="Q42" s="120"/>
      <c r="R42" s="120"/>
      <c r="S42" s="120"/>
      <c r="T42" s="120"/>
      <c r="U42" s="120"/>
      <c r="V42" s="120"/>
      <c r="W42" s="120"/>
      <c r="X42" s="120"/>
      <c r="Y42" s="120"/>
      <c r="Z42" s="120"/>
      <c r="AA42" s="120"/>
      <c r="AB42" s="120"/>
      <c r="AC42" s="120"/>
      <c r="AD42" s="120"/>
      <c r="AE42" s="120"/>
      <c r="AF42" s="120"/>
      <c r="AG42" s="120"/>
      <c r="AH42" s="90"/>
      <c r="AI42" s="169"/>
    </row>
    <row r="43" spans="1:35" s="58" customFormat="1" x14ac:dyDescent="0.25">
      <c r="A43" s="169"/>
      <c r="B43" s="91"/>
      <c r="C43" s="120"/>
      <c r="D43" s="120"/>
      <c r="E43" s="120"/>
      <c r="F43" s="120"/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120"/>
      <c r="R43" s="120"/>
      <c r="S43" s="120"/>
      <c r="T43" s="120"/>
      <c r="U43" s="120"/>
      <c r="V43" s="120"/>
      <c r="W43" s="120"/>
      <c r="X43" s="120"/>
      <c r="Y43" s="120"/>
      <c r="Z43" s="120"/>
      <c r="AA43" s="120"/>
      <c r="AB43" s="120"/>
      <c r="AC43" s="120"/>
      <c r="AD43" s="120"/>
      <c r="AE43" s="120"/>
      <c r="AF43" s="120"/>
      <c r="AG43" s="120"/>
      <c r="AH43" s="90"/>
      <c r="AI43" s="169"/>
    </row>
    <row r="44" spans="1:35" s="58" customFormat="1" x14ac:dyDescent="0.25">
      <c r="A44" s="169"/>
      <c r="B44" s="91"/>
      <c r="C44" s="120"/>
      <c r="D44" s="120"/>
      <c r="E44" s="120"/>
      <c r="F44" s="120"/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  <c r="Y44" s="120"/>
      <c r="Z44" s="120"/>
      <c r="AA44" s="120"/>
      <c r="AB44" s="120"/>
      <c r="AC44" s="120"/>
      <c r="AD44" s="120"/>
      <c r="AE44" s="120"/>
      <c r="AF44" s="120"/>
      <c r="AG44" s="120"/>
      <c r="AH44" s="90"/>
      <c r="AI44" s="169"/>
    </row>
    <row r="45" spans="1:35" s="58" customFormat="1" x14ac:dyDescent="0.25">
      <c r="A45" s="169"/>
      <c r="B45" s="91"/>
      <c r="C45" s="120"/>
      <c r="D45" s="120"/>
      <c r="E45" s="120"/>
      <c r="F45" s="120"/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120"/>
      <c r="R45" s="120"/>
      <c r="S45" s="120"/>
      <c r="T45" s="120"/>
      <c r="U45" s="120"/>
      <c r="V45" s="120"/>
      <c r="W45" s="120"/>
      <c r="X45" s="120"/>
      <c r="Y45" s="120"/>
      <c r="Z45" s="120"/>
      <c r="AA45" s="120"/>
      <c r="AB45" s="120"/>
      <c r="AC45" s="120"/>
      <c r="AD45" s="120"/>
      <c r="AE45" s="120"/>
      <c r="AF45" s="120"/>
      <c r="AG45" s="120"/>
      <c r="AH45" s="90"/>
      <c r="AI45" s="169"/>
    </row>
    <row r="46" spans="1:35" s="58" customFormat="1" x14ac:dyDescent="0.25">
      <c r="A46" s="169"/>
      <c r="B46" s="91"/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  <c r="Y46" s="120"/>
      <c r="Z46" s="120"/>
      <c r="AA46" s="120"/>
      <c r="AB46" s="120"/>
      <c r="AC46" s="120"/>
      <c r="AD46" s="120"/>
      <c r="AE46" s="120"/>
      <c r="AF46" s="120"/>
      <c r="AG46" s="120"/>
      <c r="AH46" s="90"/>
      <c r="AI46" s="169"/>
    </row>
    <row r="47" spans="1:35" s="58" customFormat="1" x14ac:dyDescent="0.25">
      <c r="A47" s="169"/>
      <c r="B47" s="91"/>
      <c r="C47" s="120"/>
      <c r="D47" s="120"/>
      <c r="E47" s="120"/>
      <c r="F47" s="120"/>
      <c r="G47" s="120"/>
      <c r="H47" s="120"/>
      <c r="I47" s="120"/>
      <c r="J47" s="120"/>
      <c r="K47" s="120"/>
      <c r="L47" s="120"/>
      <c r="M47" s="120"/>
      <c r="N47" s="120"/>
      <c r="O47" s="120"/>
      <c r="P47" s="120"/>
      <c r="Q47" s="120"/>
      <c r="R47" s="120"/>
      <c r="S47" s="120"/>
      <c r="T47" s="120"/>
      <c r="U47" s="120"/>
      <c r="V47" s="120"/>
      <c r="W47" s="120"/>
      <c r="X47" s="120"/>
      <c r="Y47" s="120"/>
      <c r="Z47" s="120"/>
      <c r="AA47" s="120"/>
      <c r="AB47" s="120"/>
      <c r="AC47" s="120"/>
      <c r="AD47" s="120"/>
      <c r="AE47" s="120"/>
      <c r="AF47" s="120"/>
      <c r="AG47" s="120"/>
      <c r="AH47" s="90"/>
      <c r="AI47" s="169"/>
    </row>
    <row r="48" spans="1:35" s="58" customFormat="1" x14ac:dyDescent="0.25">
      <c r="A48" s="169"/>
      <c r="B48" s="91"/>
      <c r="C48" s="120"/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  <c r="Y48" s="120"/>
      <c r="Z48" s="120"/>
      <c r="AA48" s="120"/>
      <c r="AB48" s="120"/>
      <c r="AC48" s="120"/>
      <c r="AD48" s="120"/>
      <c r="AE48" s="120"/>
      <c r="AF48" s="120"/>
      <c r="AG48" s="120"/>
      <c r="AH48" s="90"/>
      <c r="AI48" s="169"/>
    </row>
    <row r="49" spans="1:35" s="58" customFormat="1" x14ac:dyDescent="0.25">
      <c r="A49" s="169"/>
      <c r="B49" s="91"/>
      <c r="C49" s="120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  <c r="Y49" s="120"/>
      <c r="Z49" s="120"/>
      <c r="AA49" s="120"/>
      <c r="AB49" s="120"/>
      <c r="AC49" s="120"/>
      <c r="AD49" s="120"/>
      <c r="AE49" s="120"/>
      <c r="AF49" s="120"/>
      <c r="AG49" s="120"/>
      <c r="AH49" s="90"/>
      <c r="AI49" s="169"/>
    </row>
    <row r="50" spans="1:35" s="58" customFormat="1" x14ac:dyDescent="0.25">
      <c r="A50" s="169"/>
      <c r="B50" s="91"/>
      <c r="C50" s="120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  <c r="Y50" s="120"/>
      <c r="Z50" s="120"/>
      <c r="AA50" s="120"/>
      <c r="AB50" s="120"/>
      <c r="AC50" s="120"/>
      <c r="AD50" s="120"/>
      <c r="AE50" s="120"/>
      <c r="AF50" s="120"/>
      <c r="AG50" s="120"/>
      <c r="AH50" s="90"/>
      <c r="AI50" s="169"/>
    </row>
    <row r="51" spans="1:35" s="58" customFormat="1" x14ac:dyDescent="0.25">
      <c r="A51" s="169"/>
      <c r="B51" s="91"/>
      <c r="C51" s="120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90"/>
      <c r="AI51" s="169"/>
    </row>
    <row r="52" spans="1:35" s="58" customFormat="1" x14ac:dyDescent="0.25">
      <c r="A52" s="169"/>
      <c r="B52" s="91"/>
      <c r="C52" s="120"/>
      <c r="D52" s="120"/>
      <c r="E52" s="120"/>
      <c r="F52" s="120"/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120"/>
      <c r="R52" s="120"/>
      <c r="S52" s="120"/>
      <c r="T52" s="120"/>
      <c r="U52" s="120"/>
      <c r="V52" s="120"/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120"/>
      <c r="AH52" s="90"/>
      <c r="AI52" s="169"/>
    </row>
    <row r="53" spans="1:35" s="58" customFormat="1" x14ac:dyDescent="0.25">
      <c r="A53" s="169"/>
      <c r="B53" s="91"/>
      <c r="C53" s="120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  <c r="V53" s="120"/>
      <c r="W53" s="120"/>
      <c r="X53" s="120"/>
      <c r="Y53" s="120"/>
      <c r="Z53" s="120"/>
      <c r="AA53" s="120"/>
      <c r="AB53" s="120"/>
      <c r="AC53" s="120"/>
      <c r="AD53" s="120"/>
      <c r="AE53" s="120"/>
      <c r="AF53" s="120"/>
      <c r="AG53" s="120"/>
      <c r="AH53" s="90"/>
      <c r="AI53" s="169"/>
    </row>
    <row r="54" spans="1:35" s="58" customFormat="1" x14ac:dyDescent="0.25">
      <c r="A54" s="169"/>
      <c r="B54" s="91"/>
      <c r="C54" s="120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  <c r="V54" s="120"/>
      <c r="W54" s="120"/>
      <c r="X54" s="120"/>
      <c r="Y54" s="120"/>
      <c r="Z54" s="120"/>
      <c r="AA54" s="120"/>
      <c r="AB54" s="120"/>
      <c r="AC54" s="120"/>
      <c r="AD54" s="120"/>
      <c r="AE54" s="120"/>
      <c r="AF54" s="120"/>
      <c r="AG54" s="120"/>
      <c r="AH54" s="90"/>
      <c r="AI54" s="169"/>
    </row>
    <row r="55" spans="1:35" s="58" customFormat="1" x14ac:dyDescent="0.25">
      <c r="A55" s="169"/>
      <c r="B55" s="91"/>
      <c r="C55" s="120"/>
      <c r="D55" s="120"/>
      <c r="E55" s="120"/>
      <c r="F55" s="120"/>
      <c r="G55" s="120"/>
      <c r="H55" s="120"/>
      <c r="I55" s="120"/>
      <c r="J55" s="120"/>
      <c r="K55" s="120"/>
      <c r="L55" s="120"/>
      <c r="M55" s="120"/>
      <c r="N55" s="120"/>
      <c r="O55" s="120"/>
      <c r="P55" s="120"/>
      <c r="Q55" s="120"/>
      <c r="R55" s="120"/>
      <c r="S55" s="120"/>
      <c r="T55" s="120"/>
      <c r="U55" s="120"/>
      <c r="V55" s="120"/>
      <c r="W55" s="120"/>
      <c r="X55" s="120"/>
      <c r="Y55" s="120"/>
      <c r="Z55" s="120"/>
      <c r="AA55" s="120"/>
      <c r="AB55" s="120"/>
      <c r="AC55" s="120"/>
      <c r="AD55" s="120"/>
      <c r="AE55" s="120"/>
      <c r="AF55" s="120"/>
      <c r="AG55" s="120"/>
      <c r="AH55" s="90"/>
      <c r="AI55" s="169"/>
    </row>
    <row r="56" spans="1:35" s="58" customFormat="1" x14ac:dyDescent="0.25">
      <c r="A56" s="169"/>
      <c r="B56" s="91"/>
      <c r="C56" s="120"/>
      <c r="D56" s="120"/>
      <c r="E56" s="120"/>
      <c r="F56" s="120"/>
      <c r="G56" s="120"/>
      <c r="H56" s="120"/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  <c r="Y56" s="120"/>
      <c r="Z56" s="120"/>
      <c r="AA56" s="120"/>
      <c r="AB56" s="120"/>
      <c r="AC56" s="120"/>
      <c r="AD56" s="120"/>
      <c r="AE56" s="120"/>
      <c r="AF56" s="120"/>
      <c r="AG56" s="120"/>
      <c r="AH56" s="90"/>
      <c r="AI56" s="169"/>
    </row>
    <row r="57" spans="1:35" s="58" customFormat="1" x14ac:dyDescent="0.25">
      <c r="A57" s="169"/>
      <c r="B57" s="91"/>
      <c r="C57" s="120"/>
      <c r="D57" s="120"/>
      <c r="E57" s="120"/>
      <c r="F57" s="120"/>
      <c r="G57" s="120"/>
      <c r="H57" s="120"/>
      <c r="I57" s="120"/>
      <c r="J57" s="120"/>
      <c r="K57" s="120"/>
      <c r="L57" s="120"/>
      <c r="M57" s="120"/>
      <c r="N57" s="120"/>
      <c r="O57" s="120"/>
      <c r="P57" s="120"/>
      <c r="Q57" s="120"/>
      <c r="R57" s="120"/>
      <c r="S57" s="120"/>
      <c r="T57" s="120"/>
      <c r="U57" s="120"/>
      <c r="V57" s="120"/>
      <c r="W57" s="120"/>
      <c r="X57" s="120"/>
      <c r="Y57" s="120"/>
      <c r="Z57" s="120"/>
      <c r="AA57" s="120"/>
      <c r="AB57" s="120"/>
      <c r="AC57" s="120"/>
      <c r="AD57" s="120"/>
      <c r="AE57" s="120"/>
      <c r="AF57" s="120"/>
      <c r="AG57" s="120"/>
      <c r="AH57" s="90"/>
      <c r="AI57" s="169"/>
    </row>
    <row r="58" spans="1:35" s="58" customFormat="1" x14ac:dyDescent="0.25">
      <c r="A58" s="169"/>
      <c r="B58" s="91"/>
      <c r="C58" s="120"/>
      <c r="D58" s="120"/>
      <c r="E58" s="120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120"/>
      <c r="T58" s="120"/>
      <c r="U58" s="120"/>
      <c r="V58" s="120"/>
      <c r="W58" s="120"/>
      <c r="X58" s="120"/>
      <c r="Y58" s="120"/>
      <c r="Z58" s="120"/>
      <c r="AA58" s="120"/>
      <c r="AB58" s="120"/>
      <c r="AC58" s="120"/>
      <c r="AD58" s="120"/>
      <c r="AE58" s="120"/>
      <c r="AF58" s="120"/>
      <c r="AG58" s="120"/>
      <c r="AH58" s="90"/>
      <c r="AI58" s="169"/>
    </row>
    <row r="59" spans="1:35" s="58" customFormat="1" x14ac:dyDescent="0.25">
      <c r="A59" s="169"/>
      <c r="B59" s="91"/>
      <c r="C59" s="120"/>
      <c r="D59" s="120"/>
      <c r="E59" s="120"/>
      <c r="F59" s="120"/>
      <c r="G59" s="120"/>
      <c r="H59" s="120"/>
      <c r="I59" s="120"/>
      <c r="J59" s="120"/>
      <c r="K59" s="120"/>
      <c r="L59" s="120"/>
      <c r="M59" s="120"/>
      <c r="N59" s="120"/>
      <c r="O59" s="120"/>
      <c r="P59" s="120"/>
      <c r="Q59" s="120"/>
      <c r="R59" s="120"/>
      <c r="S59" s="120"/>
      <c r="T59" s="120"/>
      <c r="U59" s="120"/>
      <c r="V59" s="120"/>
      <c r="W59" s="120"/>
      <c r="X59" s="120"/>
      <c r="Y59" s="120"/>
      <c r="Z59" s="120"/>
      <c r="AA59" s="120"/>
      <c r="AB59" s="120"/>
      <c r="AC59" s="120"/>
      <c r="AD59" s="120"/>
      <c r="AE59" s="120"/>
      <c r="AF59" s="120"/>
      <c r="AG59" s="120"/>
      <c r="AH59" s="90"/>
      <c r="AI59" s="169"/>
    </row>
    <row r="60" spans="1:35" s="58" customFormat="1" x14ac:dyDescent="0.25">
      <c r="A60" s="169"/>
      <c r="B60" s="91"/>
      <c r="C60" s="120"/>
      <c r="D60" s="120"/>
      <c r="E60" s="120"/>
      <c r="F60" s="120"/>
      <c r="G60" s="120"/>
      <c r="H60" s="120"/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  <c r="Y60" s="120"/>
      <c r="Z60" s="120"/>
      <c r="AA60" s="120"/>
      <c r="AB60" s="120"/>
      <c r="AC60" s="120"/>
      <c r="AD60" s="120"/>
      <c r="AE60" s="120"/>
      <c r="AF60" s="120"/>
      <c r="AG60" s="120"/>
      <c r="AH60" s="90"/>
      <c r="AI60" s="169"/>
    </row>
    <row r="61" spans="1:35" s="58" customFormat="1" x14ac:dyDescent="0.25">
      <c r="A61" s="169"/>
      <c r="B61" s="91"/>
      <c r="C61" s="120"/>
      <c r="D61" s="120"/>
      <c r="E61" s="120"/>
      <c r="F61" s="120"/>
      <c r="G61" s="120"/>
      <c r="H61" s="120"/>
      <c r="I61" s="120"/>
      <c r="J61" s="120"/>
      <c r="K61" s="120"/>
      <c r="L61" s="120"/>
      <c r="M61" s="120"/>
      <c r="N61" s="120"/>
      <c r="O61" s="120"/>
      <c r="P61" s="120"/>
      <c r="Q61" s="120"/>
      <c r="R61" s="120"/>
      <c r="S61" s="120"/>
      <c r="T61" s="120"/>
      <c r="U61" s="120"/>
      <c r="V61" s="120"/>
      <c r="W61" s="120"/>
      <c r="X61" s="120"/>
      <c r="Y61" s="120"/>
      <c r="Z61" s="120"/>
      <c r="AA61" s="120"/>
      <c r="AB61" s="120"/>
      <c r="AC61" s="120"/>
      <c r="AD61" s="120"/>
      <c r="AE61" s="120"/>
      <c r="AF61" s="120"/>
      <c r="AG61" s="120"/>
      <c r="AH61" s="90"/>
      <c r="AI61" s="169"/>
    </row>
    <row r="62" spans="1:35" s="58" customFormat="1" x14ac:dyDescent="0.25">
      <c r="A62" s="169"/>
      <c r="B62" s="91"/>
      <c r="C62" s="120"/>
      <c r="D62" s="120"/>
      <c r="E62" s="120"/>
      <c r="F62" s="120"/>
      <c r="G62" s="120"/>
      <c r="H62" s="120"/>
      <c r="I62" s="120"/>
      <c r="J62" s="120"/>
      <c r="K62" s="120"/>
      <c r="L62" s="120"/>
      <c r="M62" s="120"/>
      <c r="N62" s="120"/>
      <c r="O62" s="120"/>
      <c r="P62" s="120"/>
      <c r="Q62" s="120"/>
      <c r="R62" s="120"/>
      <c r="S62" s="120"/>
      <c r="T62" s="120"/>
      <c r="U62" s="120"/>
      <c r="V62" s="120"/>
      <c r="W62" s="120"/>
      <c r="X62" s="120"/>
      <c r="Y62" s="120"/>
      <c r="Z62" s="120"/>
      <c r="AA62" s="120"/>
      <c r="AB62" s="120"/>
      <c r="AC62" s="120"/>
      <c r="AD62" s="120"/>
      <c r="AE62" s="120"/>
      <c r="AF62" s="120"/>
      <c r="AG62" s="120"/>
      <c r="AH62" s="90"/>
      <c r="AI62" s="169"/>
    </row>
    <row r="63" spans="1:35" s="58" customFormat="1" x14ac:dyDescent="0.25">
      <c r="A63" s="169"/>
      <c r="B63" s="91"/>
      <c r="C63" s="120"/>
      <c r="D63" s="120"/>
      <c r="E63" s="120"/>
      <c r="F63" s="120"/>
      <c r="G63" s="120"/>
      <c r="H63" s="120"/>
      <c r="I63" s="120"/>
      <c r="J63" s="120"/>
      <c r="K63" s="120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  <c r="Y63" s="120"/>
      <c r="Z63" s="120"/>
      <c r="AA63" s="120"/>
      <c r="AB63" s="120"/>
      <c r="AC63" s="120"/>
      <c r="AD63" s="120"/>
      <c r="AE63" s="120"/>
      <c r="AF63" s="120"/>
      <c r="AG63" s="120"/>
      <c r="AH63" s="90"/>
      <c r="AI63" s="169"/>
    </row>
    <row r="64" spans="1:35" s="58" customFormat="1" x14ac:dyDescent="0.25">
      <c r="A64" s="169"/>
      <c r="B64" s="91"/>
      <c r="C64" s="120"/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  <c r="Y64" s="120"/>
      <c r="Z64" s="120"/>
      <c r="AA64" s="120"/>
      <c r="AB64" s="120"/>
      <c r="AC64" s="120"/>
      <c r="AD64" s="120"/>
      <c r="AE64" s="120"/>
      <c r="AF64" s="120"/>
      <c r="AG64" s="120"/>
      <c r="AH64" s="90"/>
      <c r="AI64" s="169"/>
    </row>
    <row r="65" spans="1:35" s="58" customFormat="1" x14ac:dyDescent="0.25">
      <c r="A65" s="169"/>
      <c r="B65" s="91"/>
      <c r="C65" s="120"/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  <c r="Y65" s="120"/>
      <c r="Z65" s="120"/>
      <c r="AA65" s="120"/>
      <c r="AB65" s="120"/>
      <c r="AC65" s="120"/>
      <c r="AD65" s="120"/>
      <c r="AE65" s="120"/>
      <c r="AF65" s="120"/>
      <c r="AG65" s="120"/>
      <c r="AH65" s="90"/>
      <c r="AI65" s="169"/>
    </row>
    <row r="66" spans="1:35" s="58" customFormat="1" x14ac:dyDescent="0.25">
      <c r="A66" s="169"/>
      <c r="B66" s="91"/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20"/>
      <c r="N66" s="120"/>
      <c r="O66" s="120"/>
      <c r="P66" s="120"/>
      <c r="Q66" s="120"/>
      <c r="R66" s="120"/>
      <c r="S66" s="120"/>
      <c r="T66" s="120"/>
      <c r="U66" s="120"/>
      <c r="V66" s="120"/>
      <c r="W66" s="120"/>
      <c r="X66" s="120"/>
      <c r="Y66" s="120"/>
      <c r="Z66" s="120"/>
      <c r="AA66" s="120"/>
      <c r="AB66" s="120"/>
      <c r="AC66" s="120"/>
      <c r="AD66" s="120"/>
      <c r="AE66" s="120"/>
      <c r="AF66" s="120"/>
      <c r="AG66" s="120"/>
      <c r="AH66" s="90"/>
      <c r="AI66" s="169"/>
    </row>
    <row r="67" spans="1:35" s="58" customFormat="1" x14ac:dyDescent="0.25">
      <c r="A67" s="169"/>
      <c r="B67" s="91"/>
      <c r="C67" s="120"/>
      <c r="D67" s="120"/>
      <c r="E67" s="120"/>
      <c r="F67" s="120"/>
      <c r="G67" s="120"/>
      <c r="H67" s="120"/>
      <c r="I67" s="120"/>
      <c r="J67" s="120"/>
      <c r="K67" s="120"/>
      <c r="L67" s="120"/>
      <c r="M67" s="120"/>
      <c r="N67" s="120"/>
      <c r="O67" s="120"/>
      <c r="P67" s="120"/>
      <c r="Q67" s="120"/>
      <c r="R67" s="120"/>
      <c r="S67" s="120"/>
      <c r="T67" s="120"/>
      <c r="U67" s="120"/>
      <c r="V67" s="120"/>
      <c r="W67" s="120"/>
      <c r="X67" s="120"/>
      <c r="Y67" s="120"/>
      <c r="Z67" s="120"/>
      <c r="AA67" s="120"/>
      <c r="AB67" s="120"/>
      <c r="AC67" s="120"/>
      <c r="AD67" s="120"/>
      <c r="AE67" s="120"/>
      <c r="AF67" s="120"/>
      <c r="AG67" s="120"/>
      <c r="AH67" s="90"/>
      <c r="AI67" s="169"/>
    </row>
    <row r="68" spans="1:35" s="58" customFormat="1" x14ac:dyDescent="0.25">
      <c r="A68" s="169"/>
      <c r="B68" s="91"/>
      <c r="C68" s="120"/>
      <c r="D68" s="120"/>
      <c r="E68" s="120"/>
      <c r="F68" s="120"/>
      <c r="G68" s="120"/>
      <c r="H68" s="120"/>
      <c r="I68" s="120"/>
      <c r="J68" s="120"/>
      <c r="K68" s="120"/>
      <c r="L68" s="120"/>
      <c r="M68" s="120"/>
      <c r="N68" s="120"/>
      <c r="O68" s="120"/>
      <c r="P68" s="120"/>
      <c r="Q68" s="120"/>
      <c r="R68" s="120"/>
      <c r="S68" s="120"/>
      <c r="T68" s="120"/>
      <c r="U68" s="120"/>
      <c r="V68" s="120"/>
      <c r="W68" s="120"/>
      <c r="X68" s="120"/>
      <c r="Y68" s="120"/>
      <c r="Z68" s="120"/>
      <c r="AA68" s="120"/>
      <c r="AB68" s="120"/>
      <c r="AC68" s="120"/>
      <c r="AD68" s="120"/>
      <c r="AE68" s="120"/>
      <c r="AF68" s="120"/>
      <c r="AG68" s="120"/>
      <c r="AH68" s="90"/>
      <c r="AI68" s="169"/>
    </row>
    <row r="69" spans="1:35" s="58" customFormat="1" x14ac:dyDescent="0.25">
      <c r="A69" s="169"/>
      <c r="B69" s="91"/>
      <c r="C69" s="120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  <c r="Y69" s="120"/>
      <c r="Z69" s="120"/>
      <c r="AA69" s="120"/>
      <c r="AB69" s="120"/>
      <c r="AC69" s="120"/>
      <c r="AD69" s="120"/>
      <c r="AE69" s="120"/>
      <c r="AF69" s="120"/>
      <c r="AG69" s="120"/>
      <c r="AH69" s="90"/>
      <c r="AI69" s="169"/>
    </row>
    <row r="70" spans="1:35" s="58" customFormat="1" x14ac:dyDescent="0.25">
      <c r="A70" s="169"/>
      <c r="B70" s="91"/>
      <c r="C70" s="120"/>
      <c r="D70" s="120"/>
      <c r="E70" s="120"/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  <c r="Y70" s="120"/>
      <c r="Z70" s="120"/>
      <c r="AA70" s="120"/>
      <c r="AB70" s="120"/>
      <c r="AC70" s="120"/>
      <c r="AD70" s="120"/>
      <c r="AE70" s="120"/>
      <c r="AF70" s="120"/>
      <c r="AG70" s="120"/>
      <c r="AH70" s="90"/>
      <c r="AI70" s="169"/>
    </row>
    <row r="71" spans="1:35" s="58" customFormat="1" x14ac:dyDescent="0.25">
      <c r="A71" s="169"/>
      <c r="B71" s="91"/>
      <c r="C71" s="120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  <c r="Y71" s="120"/>
      <c r="Z71" s="120"/>
      <c r="AA71" s="120"/>
      <c r="AB71" s="120"/>
      <c r="AC71" s="120"/>
      <c r="AD71" s="120"/>
      <c r="AE71" s="120"/>
      <c r="AF71" s="120"/>
      <c r="AG71" s="120"/>
      <c r="AH71" s="90"/>
      <c r="AI71" s="169"/>
    </row>
    <row r="72" spans="1:35" s="58" customFormat="1" x14ac:dyDescent="0.25">
      <c r="A72" s="169"/>
      <c r="B72" s="91"/>
      <c r="C72" s="120"/>
      <c r="D72" s="120"/>
      <c r="E72" s="120"/>
      <c r="F72" s="120"/>
      <c r="G72" s="120"/>
      <c r="H72" s="120"/>
      <c r="I72" s="120"/>
      <c r="J72" s="120"/>
      <c r="K72" s="120"/>
      <c r="L72" s="120"/>
      <c r="M72" s="120"/>
      <c r="N72" s="120"/>
      <c r="O72" s="120"/>
      <c r="P72" s="120"/>
      <c r="Q72" s="120"/>
      <c r="R72" s="120"/>
      <c r="S72" s="120"/>
      <c r="T72" s="120"/>
      <c r="U72" s="120"/>
      <c r="V72" s="120"/>
      <c r="W72" s="120"/>
      <c r="X72" s="120"/>
      <c r="Y72" s="120"/>
      <c r="Z72" s="120"/>
      <c r="AA72" s="120"/>
      <c r="AB72" s="120"/>
      <c r="AC72" s="120"/>
      <c r="AD72" s="120"/>
      <c r="AE72" s="120"/>
      <c r="AF72" s="120"/>
      <c r="AG72" s="120"/>
      <c r="AH72" s="90"/>
      <c r="AI72" s="169"/>
    </row>
    <row r="73" spans="1:35" s="58" customFormat="1" x14ac:dyDescent="0.25">
      <c r="A73" s="169"/>
      <c r="B73" s="91"/>
      <c r="C73" s="120"/>
      <c r="D73" s="120"/>
      <c r="E73" s="120"/>
      <c r="F73" s="120"/>
      <c r="G73" s="120"/>
      <c r="H73" s="120"/>
      <c r="I73" s="120"/>
      <c r="J73" s="120"/>
      <c r="K73" s="120"/>
      <c r="L73" s="120"/>
      <c r="M73" s="120"/>
      <c r="N73" s="120"/>
      <c r="O73" s="120"/>
      <c r="P73" s="120"/>
      <c r="Q73" s="120"/>
      <c r="R73" s="120"/>
      <c r="S73" s="120"/>
      <c r="T73" s="120"/>
      <c r="U73" s="120"/>
      <c r="V73" s="120"/>
      <c r="W73" s="120"/>
      <c r="X73" s="120"/>
      <c r="Y73" s="120"/>
      <c r="Z73" s="120"/>
      <c r="AA73" s="120"/>
      <c r="AB73" s="120"/>
      <c r="AC73" s="120"/>
      <c r="AD73" s="120"/>
      <c r="AE73" s="120"/>
      <c r="AF73" s="120"/>
      <c r="AG73" s="120"/>
      <c r="AH73" s="90"/>
      <c r="AI73" s="169"/>
    </row>
    <row r="74" spans="1:35" s="58" customFormat="1" x14ac:dyDescent="0.25">
      <c r="A74" s="169"/>
      <c r="B74" s="91"/>
      <c r="C74" s="120"/>
      <c r="D74" s="120"/>
      <c r="E74" s="120"/>
      <c r="F74" s="120"/>
      <c r="G74" s="120"/>
      <c r="H74" s="120"/>
      <c r="I74" s="120"/>
      <c r="J74" s="120"/>
      <c r="K74" s="120"/>
      <c r="L74" s="120"/>
      <c r="M74" s="120"/>
      <c r="N74" s="120"/>
      <c r="O74" s="120"/>
      <c r="P74" s="120"/>
      <c r="Q74" s="120"/>
      <c r="R74" s="120"/>
      <c r="S74" s="120"/>
      <c r="T74" s="120"/>
      <c r="U74" s="120"/>
      <c r="V74" s="120"/>
      <c r="W74" s="120"/>
      <c r="X74" s="120"/>
      <c r="Y74" s="120"/>
      <c r="Z74" s="120"/>
      <c r="AA74" s="120"/>
      <c r="AB74" s="120"/>
      <c r="AC74" s="120"/>
      <c r="AD74" s="120"/>
      <c r="AE74" s="120"/>
      <c r="AF74" s="120"/>
      <c r="AG74" s="120"/>
      <c r="AH74" s="90"/>
      <c r="AI74" s="169"/>
    </row>
    <row r="75" spans="1:35" s="58" customFormat="1" x14ac:dyDescent="0.25">
      <c r="A75" s="169"/>
      <c r="B75" s="91"/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20"/>
      <c r="N75" s="120"/>
      <c r="O75" s="120"/>
      <c r="P75" s="120"/>
      <c r="Q75" s="120"/>
      <c r="R75" s="120"/>
      <c r="S75" s="120"/>
      <c r="T75" s="120"/>
      <c r="U75" s="120"/>
      <c r="V75" s="120"/>
      <c r="W75" s="120"/>
      <c r="X75" s="120"/>
      <c r="Y75" s="120"/>
      <c r="Z75" s="120"/>
      <c r="AA75" s="120"/>
      <c r="AB75" s="120"/>
      <c r="AC75" s="120"/>
      <c r="AD75" s="120"/>
      <c r="AE75" s="120"/>
      <c r="AF75" s="120"/>
      <c r="AG75" s="120"/>
      <c r="AH75" s="90"/>
      <c r="AI75" s="169"/>
    </row>
    <row r="76" spans="1:35" s="58" customFormat="1" x14ac:dyDescent="0.25">
      <c r="A76" s="169"/>
      <c r="B76" s="91"/>
      <c r="C76" s="120"/>
      <c r="D76" s="120"/>
      <c r="E76" s="120"/>
      <c r="F76" s="120"/>
      <c r="G76" s="120"/>
      <c r="H76" s="120"/>
      <c r="I76" s="120"/>
      <c r="J76" s="120"/>
      <c r="K76" s="120"/>
      <c r="L76" s="120"/>
      <c r="M76" s="120"/>
      <c r="N76" s="120"/>
      <c r="O76" s="120"/>
      <c r="P76" s="120"/>
      <c r="Q76" s="120"/>
      <c r="R76" s="120"/>
      <c r="S76" s="120"/>
      <c r="T76" s="120"/>
      <c r="U76" s="120"/>
      <c r="V76" s="120"/>
      <c r="W76" s="120"/>
      <c r="X76" s="120"/>
      <c r="Y76" s="120"/>
      <c r="Z76" s="120"/>
      <c r="AA76" s="120"/>
      <c r="AB76" s="120"/>
      <c r="AC76" s="120"/>
      <c r="AD76" s="120"/>
      <c r="AE76" s="120"/>
      <c r="AF76" s="120"/>
      <c r="AG76" s="120"/>
      <c r="AH76" s="90"/>
      <c r="AI76" s="169"/>
    </row>
    <row r="77" spans="1:35" s="58" customFormat="1" x14ac:dyDescent="0.25">
      <c r="A77" s="169"/>
      <c r="B77" s="91"/>
      <c r="C77" s="120"/>
      <c r="D77" s="120"/>
      <c r="E77" s="120"/>
      <c r="F77" s="120"/>
      <c r="G77" s="120"/>
      <c r="H77" s="120"/>
      <c r="I77" s="120"/>
      <c r="J77" s="120"/>
      <c r="K77" s="120"/>
      <c r="L77" s="120"/>
      <c r="M77" s="120"/>
      <c r="N77" s="120"/>
      <c r="O77" s="120"/>
      <c r="P77" s="120"/>
      <c r="Q77" s="120"/>
      <c r="R77" s="120"/>
      <c r="S77" s="120"/>
      <c r="T77" s="120"/>
      <c r="U77" s="120"/>
      <c r="V77" s="120"/>
      <c r="W77" s="120"/>
      <c r="X77" s="120"/>
      <c r="Y77" s="120"/>
      <c r="Z77" s="120"/>
      <c r="AA77" s="120"/>
      <c r="AB77" s="120"/>
      <c r="AC77" s="120"/>
      <c r="AD77" s="120"/>
      <c r="AE77" s="120"/>
      <c r="AF77" s="120"/>
      <c r="AG77" s="120"/>
      <c r="AH77" s="90"/>
      <c r="AI77" s="169"/>
    </row>
    <row r="78" spans="1:35" s="58" customFormat="1" x14ac:dyDescent="0.25">
      <c r="A78" s="169"/>
      <c r="B78" s="91"/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0"/>
      <c r="N78" s="120"/>
      <c r="O78" s="120"/>
      <c r="P78" s="120"/>
      <c r="Q78" s="120"/>
      <c r="R78" s="120"/>
      <c r="S78" s="120"/>
      <c r="T78" s="120"/>
      <c r="U78" s="120"/>
      <c r="V78" s="120"/>
      <c r="W78" s="120"/>
      <c r="X78" s="120"/>
      <c r="Y78" s="120"/>
      <c r="Z78" s="120"/>
      <c r="AA78" s="120"/>
      <c r="AB78" s="120"/>
      <c r="AC78" s="120"/>
      <c r="AD78" s="120"/>
      <c r="AE78" s="120"/>
      <c r="AF78" s="120"/>
      <c r="AG78" s="120"/>
      <c r="AH78" s="90"/>
      <c r="AI78" s="169"/>
    </row>
    <row r="79" spans="1:35" s="58" customFormat="1" x14ac:dyDescent="0.25">
      <c r="A79" s="169"/>
      <c r="B79" s="91"/>
      <c r="C79" s="120"/>
      <c r="D79" s="120"/>
      <c r="E79" s="120"/>
      <c r="F79" s="120"/>
      <c r="G79" s="120"/>
      <c r="H79" s="120"/>
      <c r="I79" s="120"/>
      <c r="J79" s="120"/>
      <c r="K79" s="120"/>
      <c r="L79" s="120"/>
      <c r="M79" s="120"/>
      <c r="N79" s="120"/>
      <c r="O79" s="120"/>
      <c r="P79" s="120"/>
      <c r="Q79" s="120"/>
      <c r="R79" s="120"/>
      <c r="S79" s="120"/>
      <c r="T79" s="120"/>
      <c r="U79" s="120"/>
      <c r="V79" s="120"/>
      <c r="W79" s="120"/>
      <c r="X79" s="120"/>
      <c r="Y79" s="120"/>
      <c r="Z79" s="120"/>
      <c r="AA79" s="120"/>
      <c r="AB79" s="120"/>
      <c r="AC79" s="120"/>
      <c r="AD79" s="120"/>
      <c r="AE79" s="120"/>
      <c r="AF79" s="120"/>
      <c r="AG79" s="120"/>
      <c r="AH79" s="90"/>
      <c r="AI79" s="169"/>
    </row>
    <row r="80" spans="1:35" s="58" customFormat="1" x14ac:dyDescent="0.25">
      <c r="A80" s="169"/>
      <c r="B80" s="91"/>
      <c r="C80" s="120"/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  <c r="Y80" s="120"/>
      <c r="Z80" s="120"/>
      <c r="AA80" s="120"/>
      <c r="AB80" s="120"/>
      <c r="AC80" s="120"/>
      <c r="AD80" s="120"/>
      <c r="AE80" s="120"/>
      <c r="AF80" s="120"/>
      <c r="AG80" s="120"/>
      <c r="AH80" s="90"/>
      <c r="AI80" s="169"/>
    </row>
    <row r="81" spans="1:35" s="58" customFormat="1" x14ac:dyDescent="0.25">
      <c r="A81" s="169"/>
      <c r="B81" s="91"/>
      <c r="C81" s="120"/>
      <c r="D81" s="120"/>
      <c r="E81" s="120"/>
      <c r="F81" s="120"/>
      <c r="G81" s="120"/>
      <c r="H81" s="120"/>
      <c r="I81" s="120"/>
      <c r="J81" s="120"/>
      <c r="K81" s="120"/>
      <c r="L81" s="120"/>
      <c r="M81" s="120"/>
      <c r="N81" s="120"/>
      <c r="O81" s="120"/>
      <c r="P81" s="120"/>
      <c r="Q81" s="120"/>
      <c r="R81" s="120"/>
      <c r="S81" s="120"/>
      <c r="T81" s="120"/>
      <c r="U81" s="120"/>
      <c r="V81" s="120"/>
      <c r="W81" s="120"/>
      <c r="X81" s="120"/>
      <c r="Y81" s="120"/>
      <c r="Z81" s="120"/>
      <c r="AA81" s="120"/>
      <c r="AB81" s="120"/>
      <c r="AC81" s="120"/>
      <c r="AD81" s="120"/>
      <c r="AE81" s="120"/>
      <c r="AF81" s="120"/>
      <c r="AG81" s="120"/>
      <c r="AH81" s="90"/>
      <c r="AI81" s="169"/>
    </row>
    <row r="82" spans="1:35" s="58" customFormat="1" x14ac:dyDescent="0.25">
      <c r="A82" s="169"/>
      <c r="B82" s="91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20"/>
      <c r="N82" s="120"/>
      <c r="O82" s="120"/>
      <c r="P82" s="120"/>
      <c r="Q82" s="120"/>
      <c r="R82" s="120"/>
      <c r="S82" s="120"/>
      <c r="T82" s="120"/>
      <c r="U82" s="120"/>
      <c r="V82" s="120"/>
      <c r="W82" s="120"/>
      <c r="X82" s="120"/>
      <c r="Y82" s="120"/>
      <c r="Z82" s="120"/>
      <c r="AA82" s="120"/>
      <c r="AB82" s="120"/>
      <c r="AC82" s="120"/>
      <c r="AD82" s="120"/>
      <c r="AE82" s="120"/>
      <c r="AF82" s="120"/>
      <c r="AG82" s="120"/>
      <c r="AH82" s="90"/>
      <c r="AI82" s="169"/>
    </row>
    <row r="83" spans="1:35" s="58" customFormat="1" x14ac:dyDescent="0.25">
      <c r="A83" s="169"/>
      <c r="B83" s="91"/>
      <c r="C83" s="120"/>
      <c r="D83" s="120"/>
      <c r="E83" s="120"/>
      <c r="F83" s="120"/>
      <c r="G83" s="120"/>
      <c r="H83" s="120"/>
      <c r="I83" s="120"/>
      <c r="J83" s="120"/>
      <c r="K83" s="120"/>
      <c r="L83" s="120"/>
      <c r="M83" s="120"/>
      <c r="N83" s="120"/>
      <c r="O83" s="120"/>
      <c r="P83" s="120"/>
      <c r="Q83" s="120"/>
      <c r="R83" s="120"/>
      <c r="S83" s="120"/>
      <c r="T83" s="120"/>
      <c r="U83" s="120"/>
      <c r="V83" s="120"/>
      <c r="W83" s="120"/>
      <c r="X83" s="120"/>
      <c r="Y83" s="120"/>
      <c r="Z83" s="120"/>
      <c r="AA83" s="120"/>
      <c r="AB83" s="120"/>
      <c r="AC83" s="120"/>
      <c r="AD83" s="120"/>
      <c r="AE83" s="120"/>
      <c r="AF83" s="120"/>
      <c r="AG83" s="120"/>
      <c r="AH83" s="90"/>
      <c r="AI83" s="169"/>
    </row>
    <row r="84" spans="1:35" s="58" customFormat="1" x14ac:dyDescent="0.25">
      <c r="A84" s="169"/>
      <c r="B84" s="91"/>
      <c r="C84" s="120"/>
      <c r="D84" s="120"/>
      <c r="E84" s="120"/>
      <c r="F84" s="120"/>
      <c r="G84" s="120"/>
      <c r="H84" s="120"/>
      <c r="I84" s="120"/>
      <c r="J84" s="120"/>
      <c r="K84" s="120"/>
      <c r="L84" s="120"/>
      <c r="M84" s="120"/>
      <c r="N84" s="120"/>
      <c r="O84" s="120"/>
      <c r="P84" s="120"/>
      <c r="Q84" s="120"/>
      <c r="R84" s="120"/>
      <c r="S84" s="120"/>
      <c r="T84" s="120"/>
      <c r="U84" s="120"/>
      <c r="V84" s="120"/>
      <c r="W84" s="120"/>
      <c r="X84" s="120"/>
      <c r="Y84" s="120"/>
      <c r="Z84" s="120"/>
      <c r="AA84" s="120"/>
      <c r="AB84" s="120"/>
      <c r="AC84" s="120"/>
      <c r="AD84" s="120"/>
      <c r="AE84" s="120"/>
      <c r="AF84" s="120"/>
      <c r="AG84" s="120"/>
      <c r="AH84" s="90"/>
      <c r="AI84" s="169"/>
    </row>
    <row r="85" spans="1:35" s="58" customFormat="1" x14ac:dyDescent="0.25">
      <c r="A85" s="169"/>
      <c r="B85" s="91"/>
      <c r="C85" s="120"/>
      <c r="D85" s="120"/>
      <c r="E85" s="120"/>
      <c r="F85" s="120"/>
      <c r="G85" s="120"/>
      <c r="H85" s="120"/>
      <c r="I85" s="120"/>
      <c r="J85" s="120"/>
      <c r="K85" s="120"/>
      <c r="L85" s="120"/>
      <c r="M85" s="120"/>
      <c r="N85" s="120"/>
      <c r="O85" s="120"/>
      <c r="P85" s="120"/>
      <c r="Q85" s="120"/>
      <c r="R85" s="120"/>
      <c r="S85" s="120"/>
      <c r="T85" s="120"/>
      <c r="U85" s="120"/>
      <c r="V85" s="120"/>
      <c r="W85" s="120"/>
      <c r="X85" s="120"/>
      <c r="Y85" s="120"/>
      <c r="Z85" s="120"/>
      <c r="AA85" s="120"/>
      <c r="AB85" s="120"/>
      <c r="AC85" s="120"/>
      <c r="AD85" s="120"/>
      <c r="AE85" s="120"/>
      <c r="AF85" s="120"/>
      <c r="AG85" s="120"/>
      <c r="AH85" s="90"/>
      <c r="AI85" s="169"/>
    </row>
    <row r="86" spans="1:35" s="58" customFormat="1" x14ac:dyDescent="0.25">
      <c r="A86" s="169"/>
      <c r="B86" s="91"/>
      <c r="C86" s="120"/>
      <c r="D86" s="120"/>
      <c r="E86" s="120"/>
      <c r="F86" s="120"/>
      <c r="G86" s="120"/>
      <c r="H86" s="120"/>
      <c r="I86" s="120"/>
      <c r="J86" s="120"/>
      <c r="K86" s="120"/>
      <c r="L86" s="120"/>
      <c r="M86" s="120"/>
      <c r="N86" s="120"/>
      <c r="O86" s="120"/>
      <c r="P86" s="120"/>
      <c r="Q86" s="120"/>
      <c r="R86" s="120"/>
      <c r="S86" s="120"/>
      <c r="T86" s="120"/>
      <c r="U86" s="120"/>
      <c r="V86" s="120"/>
      <c r="W86" s="120"/>
      <c r="X86" s="120"/>
      <c r="Y86" s="120"/>
      <c r="Z86" s="120"/>
      <c r="AA86" s="120"/>
      <c r="AB86" s="120"/>
      <c r="AC86" s="120"/>
      <c r="AD86" s="120"/>
      <c r="AE86" s="120"/>
      <c r="AF86" s="120"/>
      <c r="AG86" s="120"/>
      <c r="AH86" s="90"/>
      <c r="AI86" s="169"/>
    </row>
    <row r="87" spans="1:35" s="58" customFormat="1" x14ac:dyDescent="0.25">
      <c r="A87" s="169"/>
      <c r="B87" s="91"/>
      <c r="C87" s="120"/>
      <c r="D87" s="120"/>
      <c r="E87" s="120"/>
      <c r="F87" s="120"/>
      <c r="G87" s="120"/>
      <c r="H87" s="120"/>
      <c r="I87" s="120"/>
      <c r="J87" s="120"/>
      <c r="K87" s="120"/>
      <c r="L87" s="120"/>
      <c r="M87" s="120"/>
      <c r="N87" s="120"/>
      <c r="O87" s="120"/>
      <c r="P87" s="120"/>
      <c r="Q87" s="120"/>
      <c r="R87" s="120"/>
      <c r="S87" s="120"/>
      <c r="T87" s="120"/>
      <c r="U87" s="120"/>
      <c r="V87" s="120"/>
      <c r="W87" s="120"/>
      <c r="X87" s="120"/>
      <c r="Y87" s="120"/>
      <c r="Z87" s="120"/>
      <c r="AA87" s="120"/>
      <c r="AB87" s="120"/>
      <c r="AC87" s="120"/>
      <c r="AD87" s="120"/>
      <c r="AE87" s="120"/>
      <c r="AF87" s="120"/>
      <c r="AG87" s="120"/>
      <c r="AH87" s="90"/>
      <c r="AI87" s="169"/>
    </row>
    <row r="88" spans="1:35" s="58" customFormat="1" x14ac:dyDescent="0.25">
      <c r="A88" s="169"/>
      <c r="B88" s="91"/>
      <c r="C88" s="120"/>
      <c r="D88" s="120"/>
      <c r="E88" s="120"/>
      <c r="F88" s="120"/>
      <c r="G88" s="120"/>
      <c r="H88" s="120"/>
      <c r="I88" s="120"/>
      <c r="J88" s="120"/>
      <c r="K88" s="120"/>
      <c r="L88" s="120"/>
      <c r="M88" s="120"/>
      <c r="N88" s="120"/>
      <c r="O88" s="120"/>
      <c r="P88" s="120"/>
      <c r="Q88" s="120"/>
      <c r="R88" s="120"/>
      <c r="S88" s="120"/>
      <c r="T88" s="120"/>
      <c r="U88" s="120"/>
      <c r="V88" s="120"/>
      <c r="W88" s="120"/>
      <c r="X88" s="120"/>
      <c r="Y88" s="120"/>
      <c r="Z88" s="120"/>
      <c r="AA88" s="120"/>
      <c r="AB88" s="120"/>
      <c r="AC88" s="120"/>
      <c r="AD88" s="120"/>
      <c r="AE88" s="120"/>
      <c r="AF88" s="120"/>
      <c r="AG88" s="120"/>
      <c r="AH88" s="90"/>
      <c r="AI88" s="169"/>
    </row>
    <row r="89" spans="1:35" s="58" customFormat="1" x14ac:dyDescent="0.25">
      <c r="A89" s="169"/>
      <c r="B89" s="91"/>
      <c r="C89" s="120"/>
      <c r="D89" s="120"/>
      <c r="E89" s="120"/>
      <c r="F89" s="120"/>
      <c r="G89" s="120"/>
      <c r="H89" s="120"/>
      <c r="I89" s="120"/>
      <c r="J89" s="120"/>
      <c r="K89" s="120"/>
      <c r="L89" s="120"/>
      <c r="M89" s="120"/>
      <c r="N89" s="120"/>
      <c r="O89" s="120"/>
      <c r="P89" s="120"/>
      <c r="Q89" s="120"/>
      <c r="R89" s="120"/>
      <c r="S89" s="120"/>
      <c r="T89" s="120"/>
      <c r="U89" s="120"/>
      <c r="V89" s="120"/>
      <c r="W89" s="120"/>
      <c r="X89" s="120"/>
      <c r="Y89" s="120"/>
      <c r="Z89" s="120"/>
      <c r="AA89" s="120"/>
      <c r="AB89" s="120"/>
      <c r="AC89" s="120"/>
      <c r="AD89" s="120"/>
      <c r="AE89" s="120"/>
      <c r="AF89" s="120"/>
      <c r="AG89" s="120"/>
      <c r="AH89" s="90"/>
      <c r="AI89" s="169"/>
    </row>
    <row r="90" spans="1:35" s="58" customFormat="1" x14ac:dyDescent="0.25">
      <c r="A90" s="169"/>
      <c r="B90" s="91"/>
      <c r="C90" s="120"/>
      <c r="D90" s="120"/>
      <c r="E90" s="120"/>
      <c r="F90" s="120"/>
      <c r="G90" s="120"/>
      <c r="H90" s="120"/>
      <c r="I90" s="120"/>
      <c r="J90" s="120"/>
      <c r="K90" s="120"/>
      <c r="L90" s="120"/>
      <c r="M90" s="120"/>
      <c r="N90" s="120"/>
      <c r="O90" s="120"/>
      <c r="P90" s="120"/>
      <c r="Q90" s="120"/>
      <c r="R90" s="120"/>
      <c r="S90" s="120"/>
      <c r="T90" s="120"/>
      <c r="U90" s="120"/>
      <c r="V90" s="120"/>
      <c r="W90" s="120"/>
      <c r="X90" s="120"/>
      <c r="Y90" s="120"/>
      <c r="Z90" s="120"/>
      <c r="AA90" s="120"/>
      <c r="AB90" s="120"/>
      <c r="AC90" s="120"/>
      <c r="AD90" s="120"/>
      <c r="AE90" s="120"/>
      <c r="AF90" s="120"/>
      <c r="AG90" s="120"/>
      <c r="AH90" s="90"/>
      <c r="AI90" s="169"/>
    </row>
    <row r="91" spans="1:35" s="58" customFormat="1" x14ac:dyDescent="0.25">
      <c r="A91" s="169"/>
      <c r="B91" s="91"/>
      <c r="C91" s="120"/>
      <c r="D91" s="120"/>
      <c r="E91" s="120"/>
      <c r="F91" s="120"/>
      <c r="G91" s="120"/>
      <c r="H91" s="120"/>
      <c r="I91" s="120"/>
      <c r="J91" s="120"/>
      <c r="K91" s="120"/>
      <c r="L91" s="120"/>
      <c r="M91" s="120"/>
      <c r="N91" s="120"/>
      <c r="O91" s="120"/>
      <c r="P91" s="120"/>
      <c r="Q91" s="120"/>
      <c r="R91" s="120"/>
      <c r="S91" s="120"/>
      <c r="T91" s="120"/>
      <c r="U91" s="120"/>
      <c r="V91" s="120"/>
      <c r="W91" s="120"/>
      <c r="X91" s="120"/>
      <c r="Y91" s="120"/>
      <c r="Z91" s="120"/>
      <c r="AA91" s="120"/>
      <c r="AB91" s="120"/>
      <c r="AC91" s="120"/>
      <c r="AD91" s="120"/>
      <c r="AE91" s="120"/>
      <c r="AF91" s="120"/>
      <c r="AG91" s="120"/>
      <c r="AH91" s="90"/>
      <c r="AI91" s="169"/>
    </row>
    <row r="92" spans="1:35" s="58" customFormat="1" x14ac:dyDescent="0.25">
      <c r="A92" s="169"/>
      <c r="B92" s="91"/>
      <c r="C92" s="120"/>
      <c r="D92" s="120"/>
      <c r="E92" s="120"/>
      <c r="F92" s="120"/>
      <c r="G92" s="120"/>
      <c r="H92" s="120"/>
      <c r="I92" s="120"/>
      <c r="J92" s="120"/>
      <c r="K92" s="120"/>
      <c r="L92" s="120"/>
      <c r="M92" s="120"/>
      <c r="N92" s="120"/>
      <c r="O92" s="120"/>
      <c r="P92" s="120"/>
      <c r="Q92" s="120"/>
      <c r="R92" s="120"/>
      <c r="S92" s="120"/>
      <c r="T92" s="120"/>
      <c r="U92" s="120"/>
      <c r="V92" s="120"/>
      <c r="W92" s="120"/>
      <c r="X92" s="120"/>
      <c r="Y92" s="120"/>
      <c r="Z92" s="120"/>
      <c r="AA92" s="120"/>
      <c r="AB92" s="120"/>
      <c r="AC92" s="120"/>
      <c r="AD92" s="120"/>
      <c r="AE92" s="120"/>
      <c r="AF92" s="120"/>
      <c r="AG92" s="120"/>
      <c r="AH92" s="90"/>
      <c r="AI92" s="169"/>
    </row>
    <row r="93" spans="1:35" s="58" customFormat="1" x14ac:dyDescent="0.25">
      <c r="A93" s="169"/>
      <c r="B93" s="91"/>
      <c r="C93" s="120"/>
      <c r="D93" s="120"/>
      <c r="E93" s="120"/>
      <c r="F93" s="120"/>
      <c r="G93" s="120"/>
      <c r="H93" s="120"/>
      <c r="I93" s="120"/>
      <c r="J93" s="120"/>
      <c r="K93" s="120"/>
      <c r="L93" s="120"/>
      <c r="M93" s="120"/>
      <c r="N93" s="120"/>
      <c r="O93" s="120"/>
      <c r="P93" s="120"/>
      <c r="Q93" s="120"/>
      <c r="R93" s="120"/>
      <c r="S93" s="120"/>
      <c r="T93" s="120"/>
      <c r="U93" s="120"/>
      <c r="V93" s="120"/>
      <c r="W93" s="120"/>
      <c r="X93" s="120"/>
      <c r="Y93" s="120"/>
      <c r="Z93" s="120"/>
      <c r="AA93" s="120"/>
      <c r="AB93" s="120"/>
      <c r="AC93" s="120"/>
      <c r="AD93" s="120"/>
      <c r="AE93" s="120"/>
      <c r="AF93" s="120"/>
      <c r="AG93" s="120"/>
      <c r="AH93" s="90"/>
      <c r="AI93" s="169"/>
    </row>
    <row r="94" spans="1:35" s="58" customFormat="1" x14ac:dyDescent="0.25">
      <c r="A94" s="169"/>
      <c r="B94" s="91"/>
      <c r="C94" s="120"/>
      <c r="D94" s="120"/>
      <c r="E94" s="120"/>
      <c r="F94" s="120"/>
      <c r="G94" s="120"/>
      <c r="H94" s="120"/>
      <c r="I94" s="120"/>
      <c r="J94" s="120"/>
      <c r="K94" s="120"/>
      <c r="L94" s="120"/>
      <c r="M94" s="120"/>
      <c r="N94" s="120"/>
      <c r="O94" s="120"/>
      <c r="P94" s="120"/>
      <c r="Q94" s="120"/>
      <c r="R94" s="120"/>
      <c r="S94" s="120"/>
      <c r="T94" s="120"/>
      <c r="U94" s="120"/>
      <c r="V94" s="120"/>
      <c r="W94" s="120"/>
      <c r="X94" s="120"/>
      <c r="Y94" s="120"/>
      <c r="Z94" s="120"/>
      <c r="AA94" s="120"/>
      <c r="AB94" s="120"/>
      <c r="AC94" s="120"/>
      <c r="AD94" s="120"/>
      <c r="AE94" s="120"/>
      <c r="AF94" s="120"/>
      <c r="AG94" s="120"/>
      <c r="AH94" s="90"/>
      <c r="AI94" s="169"/>
    </row>
    <row r="95" spans="1:35" s="58" customFormat="1" x14ac:dyDescent="0.25">
      <c r="A95" s="169"/>
      <c r="B95" s="91"/>
      <c r="C95" s="120"/>
      <c r="D95" s="120"/>
      <c r="E95" s="120"/>
      <c r="F95" s="120"/>
      <c r="G95" s="120"/>
      <c r="H95" s="120"/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  <c r="Y95" s="120"/>
      <c r="Z95" s="120"/>
      <c r="AA95" s="120"/>
      <c r="AB95" s="120"/>
      <c r="AC95" s="120"/>
      <c r="AD95" s="120"/>
      <c r="AE95" s="120"/>
      <c r="AF95" s="120"/>
      <c r="AG95" s="120"/>
      <c r="AH95" s="90"/>
      <c r="AI95" s="169"/>
    </row>
    <row r="96" spans="1:35" s="58" customFormat="1" x14ac:dyDescent="0.25">
      <c r="A96" s="169"/>
      <c r="B96" s="91"/>
      <c r="C96" s="120"/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  <c r="Y96" s="120"/>
      <c r="Z96" s="120"/>
      <c r="AA96" s="120"/>
      <c r="AB96" s="120"/>
      <c r="AC96" s="120"/>
      <c r="AD96" s="120"/>
      <c r="AE96" s="120"/>
      <c r="AF96" s="120"/>
      <c r="AG96" s="120"/>
      <c r="AH96" s="90"/>
      <c r="AI96" s="169"/>
    </row>
    <row r="97" spans="1:35" s="58" customFormat="1" x14ac:dyDescent="0.25">
      <c r="A97" s="169"/>
      <c r="B97" s="91"/>
      <c r="C97" s="120"/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  <c r="Y97" s="120"/>
      <c r="Z97" s="120"/>
      <c r="AA97" s="120"/>
      <c r="AB97" s="120"/>
      <c r="AC97" s="120"/>
      <c r="AD97" s="120"/>
      <c r="AE97" s="120"/>
      <c r="AF97" s="120"/>
      <c r="AG97" s="120"/>
      <c r="AH97" s="90"/>
      <c r="AI97" s="169"/>
    </row>
    <row r="98" spans="1:35" s="58" customFormat="1" x14ac:dyDescent="0.25">
      <c r="A98" s="169"/>
      <c r="B98" s="91"/>
      <c r="C98" s="120"/>
      <c r="D98" s="120"/>
      <c r="E98" s="120"/>
      <c r="F98" s="120"/>
      <c r="G98" s="120"/>
      <c r="H98" s="120"/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  <c r="Y98" s="120"/>
      <c r="Z98" s="120"/>
      <c r="AA98" s="120"/>
      <c r="AB98" s="120"/>
      <c r="AC98" s="120"/>
      <c r="AD98" s="120"/>
      <c r="AE98" s="120"/>
      <c r="AF98" s="120"/>
      <c r="AG98" s="120"/>
      <c r="AH98" s="90"/>
      <c r="AI98" s="169"/>
    </row>
    <row r="99" spans="1:35" s="58" customFormat="1" x14ac:dyDescent="0.25">
      <c r="A99" s="169"/>
      <c r="B99" s="91"/>
      <c r="C99" s="120"/>
      <c r="D99" s="120"/>
      <c r="E99" s="120"/>
      <c r="F99" s="120"/>
      <c r="G99" s="120"/>
      <c r="H99" s="120"/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  <c r="Y99" s="120"/>
      <c r="Z99" s="120"/>
      <c r="AA99" s="120"/>
      <c r="AB99" s="120"/>
      <c r="AC99" s="120"/>
      <c r="AD99" s="120"/>
      <c r="AE99" s="120"/>
      <c r="AF99" s="120"/>
      <c r="AG99" s="120"/>
      <c r="AH99" s="90"/>
      <c r="AI99" s="169"/>
    </row>
    <row r="100" spans="1:35" s="58" customFormat="1" x14ac:dyDescent="0.25">
      <c r="A100" s="169"/>
      <c r="B100" s="91"/>
      <c r="C100" s="120"/>
      <c r="D100" s="120"/>
      <c r="E100" s="120"/>
      <c r="F100" s="120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  <c r="Y100" s="120"/>
      <c r="Z100" s="120"/>
      <c r="AA100" s="120"/>
      <c r="AB100" s="120"/>
      <c r="AC100" s="120"/>
      <c r="AD100" s="120"/>
      <c r="AE100" s="120"/>
      <c r="AF100" s="120"/>
      <c r="AG100" s="120"/>
      <c r="AH100" s="90"/>
      <c r="AI100" s="169"/>
    </row>
    <row r="101" spans="1:35" s="58" customFormat="1" x14ac:dyDescent="0.25">
      <c r="A101" s="169"/>
      <c r="B101" s="91"/>
      <c r="C101" s="120"/>
      <c r="D101" s="120"/>
      <c r="E101" s="120"/>
      <c r="F101" s="120"/>
      <c r="G101" s="120"/>
      <c r="H101" s="120"/>
      <c r="I101" s="120"/>
      <c r="J101" s="120"/>
      <c r="K101" s="120"/>
      <c r="L101" s="120"/>
      <c r="M101" s="120"/>
      <c r="N101" s="120"/>
      <c r="O101" s="120"/>
      <c r="P101" s="120"/>
      <c r="Q101" s="120"/>
      <c r="R101" s="120"/>
      <c r="S101" s="120"/>
      <c r="T101" s="120"/>
      <c r="U101" s="120"/>
      <c r="V101" s="120"/>
      <c r="W101" s="120"/>
      <c r="X101" s="120"/>
      <c r="Y101" s="120"/>
      <c r="Z101" s="120"/>
      <c r="AA101" s="120"/>
      <c r="AB101" s="120"/>
      <c r="AC101" s="120"/>
      <c r="AD101" s="120"/>
      <c r="AE101" s="120"/>
      <c r="AF101" s="120"/>
      <c r="AG101" s="120"/>
      <c r="AH101" s="90"/>
      <c r="AI101" s="169"/>
    </row>
    <row r="102" spans="1:35" s="58" customFormat="1" x14ac:dyDescent="0.25">
      <c r="A102" s="169"/>
      <c r="B102" s="91"/>
      <c r="C102" s="120"/>
      <c r="D102" s="120"/>
      <c r="E102" s="120"/>
      <c r="F102" s="120"/>
      <c r="G102" s="120"/>
      <c r="H102" s="120"/>
      <c r="I102" s="120"/>
      <c r="J102" s="120"/>
      <c r="K102" s="120"/>
      <c r="L102" s="120"/>
      <c r="M102" s="120"/>
      <c r="N102" s="120"/>
      <c r="O102" s="120"/>
      <c r="P102" s="120"/>
      <c r="Q102" s="120"/>
      <c r="R102" s="120"/>
      <c r="S102" s="120"/>
      <c r="T102" s="120"/>
      <c r="U102" s="120"/>
      <c r="V102" s="120"/>
      <c r="W102" s="120"/>
      <c r="X102" s="120"/>
      <c r="Y102" s="120"/>
      <c r="Z102" s="120"/>
      <c r="AA102" s="120"/>
      <c r="AB102" s="120"/>
      <c r="AC102" s="120"/>
      <c r="AD102" s="120"/>
      <c r="AE102" s="120"/>
      <c r="AF102" s="120"/>
      <c r="AG102" s="120"/>
      <c r="AH102" s="90"/>
      <c r="AI102" s="169"/>
    </row>
    <row r="103" spans="1:35" s="58" customFormat="1" x14ac:dyDescent="0.25">
      <c r="A103" s="169"/>
      <c r="B103" s="91"/>
      <c r="C103" s="120"/>
      <c r="D103" s="120"/>
      <c r="E103" s="120"/>
      <c r="F103" s="120"/>
      <c r="G103" s="120"/>
      <c r="H103" s="120"/>
      <c r="I103" s="120"/>
      <c r="J103" s="120"/>
      <c r="K103" s="120"/>
      <c r="L103" s="120"/>
      <c r="M103" s="120"/>
      <c r="N103" s="120"/>
      <c r="O103" s="120"/>
      <c r="P103" s="120"/>
      <c r="Q103" s="120"/>
      <c r="R103" s="120"/>
      <c r="S103" s="120"/>
      <c r="T103" s="120"/>
      <c r="U103" s="120"/>
      <c r="V103" s="120"/>
      <c r="W103" s="120"/>
      <c r="X103" s="120"/>
      <c r="Y103" s="120"/>
      <c r="Z103" s="120"/>
      <c r="AA103" s="120"/>
      <c r="AB103" s="120"/>
      <c r="AC103" s="120"/>
      <c r="AD103" s="120"/>
      <c r="AE103" s="120"/>
      <c r="AF103" s="120"/>
      <c r="AG103" s="120"/>
      <c r="AH103" s="90"/>
      <c r="AI103" s="169"/>
    </row>
    <row r="104" spans="1:35" s="58" customFormat="1" x14ac:dyDescent="0.25">
      <c r="A104" s="169"/>
      <c r="B104" s="91"/>
      <c r="C104" s="120"/>
      <c r="D104" s="120"/>
      <c r="E104" s="120"/>
      <c r="F104" s="120"/>
      <c r="G104" s="120"/>
      <c r="H104" s="120"/>
      <c r="I104" s="120"/>
      <c r="J104" s="120"/>
      <c r="K104" s="120"/>
      <c r="L104" s="120"/>
      <c r="M104" s="120"/>
      <c r="N104" s="120"/>
      <c r="O104" s="120"/>
      <c r="P104" s="120"/>
      <c r="Q104" s="120"/>
      <c r="R104" s="120"/>
      <c r="S104" s="120"/>
      <c r="T104" s="120"/>
      <c r="U104" s="120"/>
      <c r="V104" s="120"/>
      <c r="W104" s="120"/>
      <c r="X104" s="120"/>
      <c r="Y104" s="120"/>
      <c r="Z104" s="120"/>
      <c r="AA104" s="120"/>
      <c r="AB104" s="120"/>
      <c r="AC104" s="120"/>
      <c r="AD104" s="120"/>
      <c r="AE104" s="120"/>
      <c r="AF104" s="120"/>
      <c r="AG104" s="120"/>
      <c r="AH104" s="90"/>
      <c r="AI104" s="169"/>
    </row>
    <row r="105" spans="1:35" s="58" customFormat="1" ht="15.75" thickBot="1" x14ac:dyDescent="0.3">
      <c r="A105" s="169"/>
      <c r="B105" s="92"/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  <c r="AD105" s="93"/>
      <c r="AE105" s="93"/>
      <c r="AF105" s="93"/>
      <c r="AG105" s="93"/>
      <c r="AH105" s="94"/>
      <c r="AI105" s="169"/>
    </row>
    <row r="106" spans="1:35" s="169" customFormat="1" x14ac:dyDescent="0.25"/>
    <row r="107" spans="1:35" s="169" customFormat="1" x14ac:dyDescent="0.25"/>
    <row r="108" spans="1:35" s="169" customFormat="1" x14ac:dyDescent="0.25"/>
  </sheetData>
  <mergeCells count="2">
    <mergeCell ref="B2:AH2"/>
    <mergeCell ref="B3:AH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7</vt:i4>
      </vt:variant>
    </vt:vector>
  </HeadingPairs>
  <TitlesOfParts>
    <vt:vector size="7" baseType="lpstr">
      <vt:lpstr>Wprowadzenie</vt:lpstr>
      <vt:lpstr>Wydane warunki</vt:lpstr>
      <vt:lpstr>Zawarta umowa</vt:lpstr>
      <vt:lpstr>Projekty z danego zakresu mocy</vt:lpstr>
      <vt:lpstr>Zestawienie ogólnokrajowe</vt:lpstr>
      <vt:lpstr>Deweloperzy zestawienie </vt:lpstr>
      <vt:lpstr>Mapy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2024-11-17T21:15:08Z</dcterms:modified>
</cp:coreProperties>
</file>