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P:\Tematyczne\#Bazy danych\OZE instalacje istniejące\2023\Final\WIATR\"/>
    </mc:Choice>
  </mc:AlternateContent>
  <xr:revisionPtr revIDLastSave="0" documentId="13_ncr:1_{FAF6DF5B-17DE-4CAD-9F89-23232B13FA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stęp" sheetId="12" r:id="rId1"/>
    <sheet name="Farmy" sheetId="5" r:id="rId2"/>
    <sheet name="Małe instalacje" sheetId="14" r:id="rId3"/>
    <sheet name="Analiza" sheetId="8" r:id="rId4"/>
    <sheet name="Deweloperzy zestawienie " sheetId="15" r:id="rId5"/>
    <sheet name="Mapy" sheetId="11" r:id="rId6"/>
  </sheets>
  <externalReferences>
    <externalReference r:id="rId7"/>
  </externalReferences>
  <definedNames>
    <definedName name="_xlnm._FilterDatabase" localSheetId="1" hidden="1">Farmy!$B$6:$R$16</definedName>
    <definedName name="_xlnm._FilterDatabase" localSheetId="2" hidden="1">'Małe instalacje'!$B$6:$P$16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Analiza!$R$42</definedName>
    <definedName name="_xlchart.v5.14" hidden="1">Analiza!$R$44:$R$59</definedName>
    <definedName name="_xlchart.v5.2" hidden="1">Analiza!$E$44:$E$59</definedName>
    <definedName name="_xlchart.v5.3" hidden="1">Analiza!$H$42</definedName>
    <definedName name="_xlchart.v5.4" hidden="1">Analiza!$T$44:$T$59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Analiza!$S$42</definedName>
    <definedName name="_xlchart.v5.9" hidden="1">Analiza!$S$44:$S$59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8" l="1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44" i="8"/>
  <c r="P108" i="8"/>
  <c r="P107" i="8"/>
  <c r="O108" i="8"/>
  <c r="O107" i="8"/>
  <c r="N108" i="8"/>
  <c r="N107" i="8"/>
  <c r="M108" i="8"/>
  <c r="M107" i="8"/>
  <c r="L108" i="8"/>
  <c r="L107" i="8"/>
  <c r="K108" i="8"/>
  <c r="K107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44" i="8"/>
  <c r="L45" i="8"/>
  <c r="L46" i="8"/>
  <c r="L47" i="8"/>
  <c r="L48" i="8"/>
  <c r="L49" i="8"/>
  <c r="L50" i="8"/>
  <c r="L51" i="8"/>
  <c r="L52" i="8"/>
  <c r="L53" i="8"/>
  <c r="L54" i="8"/>
  <c r="N54" i="8" s="1"/>
  <c r="L55" i="8"/>
  <c r="L56" i="8"/>
  <c r="L57" i="8"/>
  <c r="L58" i="8"/>
  <c r="L59" i="8"/>
  <c r="L44" i="8"/>
  <c r="F45" i="8"/>
  <c r="R45" i="8" s="1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44" i="8"/>
  <c r="N51" i="8" l="1"/>
  <c r="R51" i="8"/>
  <c r="R54" i="8"/>
  <c r="R48" i="8"/>
  <c r="H49" i="8"/>
  <c r="H52" i="8"/>
  <c r="H53" i="8"/>
  <c r="H56" i="8"/>
  <c r="H55" i="8"/>
  <c r="N50" i="8"/>
  <c r="N57" i="8"/>
  <c r="N59" i="8"/>
  <c r="R57" i="8"/>
  <c r="N53" i="8"/>
  <c r="N56" i="8"/>
  <c r="H59" i="8"/>
  <c r="H58" i="8"/>
  <c r="H50" i="8"/>
  <c r="H45" i="8"/>
  <c r="N46" i="8"/>
  <c r="H48" i="8"/>
  <c r="N49" i="8"/>
  <c r="H51" i="8"/>
  <c r="N52" i="8"/>
  <c r="H54" i="8"/>
  <c r="N55" i="8"/>
  <c r="H57" i="8"/>
  <c r="N58" i="8"/>
  <c r="R44" i="8"/>
  <c r="R50" i="8"/>
  <c r="R53" i="8"/>
  <c r="R56" i="8"/>
  <c r="R59" i="8"/>
  <c r="R47" i="8"/>
  <c r="H44" i="8"/>
  <c r="N45" i="8"/>
  <c r="H47" i="8"/>
  <c r="N48" i="8"/>
  <c r="R49" i="8"/>
  <c r="R52" i="8"/>
  <c r="R55" i="8"/>
  <c r="R58" i="8"/>
  <c r="R46" i="8"/>
  <c r="N44" i="8"/>
  <c r="H46" i="8"/>
  <c r="N47" i="8"/>
  <c r="S44" i="8"/>
  <c r="S46" i="8"/>
  <c r="S52" i="8"/>
  <c r="S48" i="8"/>
  <c r="S50" i="8"/>
  <c r="S54" i="8"/>
  <c r="S56" i="8"/>
  <c r="S58" i="8"/>
  <c r="T58" i="8" s="1"/>
  <c r="S45" i="8"/>
  <c r="T45" i="8" s="1"/>
  <c r="S47" i="8"/>
  <c r="S49" i="8"/>
  <c r="S53" i="8"/>
  <c r="S59" i="8"/>
  <c r="S51" i="8"/>
  <c r="S55" i="8"/>
  <c r="S57" i="8"/>
  <c r="T54" i="8" l="1"/>
  <c r="T51" i="8"/>
  <c r="T48" i="8"/>
  <c r="T44" i="8"/>
  <c r="T57" i="8"/>
  <c r="T50" i="8"/>
  <c r="T53" i="8"/>
  <c r="T55" i="8"/>
  <c r="T59" i="8"/>
  <c r="T47" i="8"/>
  <c r="T46" i="8"/>
  <c r="T56" i="8"/>
  <c r="T49" i="8"/>
  <c r="T52" i="8"/>
  <c r="J28" i="15" l="1"/>
  <c r="K27" i="15"/>
  <c r="J27" i="15"/>
  <c r="K26" i="15"/>
  <c r="J26" i="15"/>
  <c r="K25" i="15"/>
  <c r="J25" i="15"/>
  <c r="K24" i="15"/>
  <c r="J24" i="15"/>
  <c r="K23" i="15"/>
  <c r="J23" i="15"/>
  <c r="K22" i="15"/>
  <c r="J22" i="15"/>
  <c r="K21" i="15"/>
  <c r="J21" i="15"/>
  <c r="K20" i="15"/>
  <c r="J20" i="15"/>
  <c r="K19" i="15"/>
  <c r="J19" i="15"/>
  <c r="K18" i="15"/>
  <c r="J18" i="15"/>
  <c r="K17" i="15"/>
  <c r="J17" i="15"/>
  <c r="K16" i="15"/>
  <c r="J16" i="15"/>
  <c r="K15" i="15"/>
  <c r="J15" i="15"/>
  <c r="K14" i="15"/>
  <c r="J14" i="15"/>
  <c r="K13" i="15"/>
  <c r="J13" i="15"/>
  <c r="K12" i="15"/>
  <c r="J12" i="15"/>
  <c r="K11" i="15"/>
  <c r="J11" i="15"/>
  <c r="K10" i="15"/>
  <c r="J10" i="15"/>
  <c r="K9" i="15"/>
  <c r="J9" i="15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E15" i="8"/>
  <c r="V15" i="8"/>
  <c r="V14" i="8"/>
  <c r="F14" i="8"/>
  <c r="G14" i="8"/>
  <c r="H14" i="8"/>
  <c r="I14" i="8"/>
  <c r="I16" i="8" s="1"/>
  <c r="J14" i="8"/>
  <c r="J16" i="8" s="1"/>
  <c r="K14" i="8"/>
  <c r="L14" i="8"/>
  <c r="M14" i="8"/>
  <c r="N14" i="8"/>
  <c r="O14" i="8"/>
  <c r="O16" i="8" s="1"/>
  <c r="P14" i="8"/>
  <c r="Q14" i="8"/>
  <c r="R14" i="8"/>
  <c r="S14" i="8"/>
  <c r="T14" i="8"/>
  <c r="U14" i="8"/>
  <c r="E14" i="8"/>
  <c r="F10" i="8"/>
  <c r="G10" i="8"/>
  <c r="G20" i="8" s="1"/>
  <c r="H10" i="8"/>
  <c r="I10" i="8"/>
  <c r="J10" i="8"/>
  <c r="K10" i="8"/>
  <c r="L10" i="8"/>
  <c r="M10" i="8"/>
  <c r="M20" i="8" s="1"/>
  <c r="N10" i="8"/>
  <c r="O10" i="8"/>
  <c r="P10" i="8"/>
  <c r="Q10" i="8"/>
  <c r="R10" i="8"/>
  <c r="S10" i="8"/>
  <c r="T10" i="8"/>
  <c r="U10" i="8"/>
  <c r="E10" i="8"/>
  <c r="E9" i="8"/>
  <c r="V10" i="8"/>
  <c r="D56" i="15" s="1"/>
  <c r="D55" i="15" s="1"/>
  <c r="K28" i="15" s="1"/>
  <c r="V9" i="8"/>
  <c r="E56" i="15" s="1"/>
  <c r="E55" i="15" s="1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H16" i="8" l="1"/>
  <c r="V16" i="8"/>
  <c r="V19" i="8"/>
  <c r="S20" i="8"/>
  <c r="Q20" i="8"/>
  <c r="K20" i="8"/>
  <c r="P16" i="8"/>
  <c r="T16" i="8"/>
  <c r="N16" i="8"/>
  <c r="U16" i="8"/>
  <c r="E16" i="8"/>
  <c r="E11" i="8"/>
  <c r="K11" i="8"/>
  <c r="Q11" i="8"/>
  <c r="F11" i="8"/>
  <c r="L11" i="8"/>
  <c r="R11" i="8"/>
  <c r="G11" i="8"/>
  <c r="M11" i="8"/>
  <c r="S11" i="8"/>
  <c r="H11" i="8"/>
  <c r="N11" i="8"/>
  <c r="T11" i="8"/>
  <c r="S19" i="8"/>
  <c r="I11" i="8"/>
  <c r="O11" i="8"/>
  <c r="U11" i="8"/>
  <c r="R20" i="8"/>
  <c r="J11" i="8"/>
  <c r="P11" i="8"/>
  <c r="V11" i="8"/>
  <c r="L20" i="8"/>
  <c r="F20" i="8"/>
  <c r="R19" i="8"/>
  <c r="L19" i="8"/>
  <c r="F19" i="8"/>
  <c r="Q19" i="8"/>
  <c r="K19" i="8"/>
  <c r="E19" i="8"/>
  <c r="P19" i="8"/>
  <c r="J19" i="8"/>
  <c r="U19" i="8"/>
  <c r="O19" i="8"/>
  <c r="I19" i="8"/>
  <c r="V20" i="8"/>
  <c r="V21" i="8" s="1"/>
  <c r="T19" i="8"/>
  <c r="N19" i="8"/>
  <c r="H19" i="8"/>
  <c r="M19" i="8"/>
  <c r="M21" i="8" s="1"/>
  <c r="G19" i="8"/>
  <c r="G21" i="8" s="1"/>
  <c r="E20" i="8"/>
  <c r="P20" i="8"/>
  <c r="J20" i="8"/>
  <c r="K16" i="8"/>
  <c r="Q16" i="8"/>
  <c r="U20" i="8"/>
  <c r="O20" i="8"/>
  <c r="I20" i="8"/>
  <c r="F16" i="8"/>
  <c r="L16" i="8"/>
  <c r="R16" i="8"/>
  <c r="T20" i="8"/>
  <c r="N20" i="8"/>
  <c r="H20" i="8"/>
  <c r="G16" i="8"/>
  <c r="M16" i="8"/>
  <c r="S16" i="8"/>
  <c r="R21" i="8" l="1"/>
  <c r="K21" i="8"/>
  <c r="Q21" i="8"/>
  <c r="S21" i="8"/>
  <c r="N21" i="8"/>
  <c r="L21" i="8"/>
  <c r="T21" i="8"/>
  <c r="H21" i="8"/>
  <c r="E21" i="8"/>
  <c r="U21" i="8"/>
  <c r="O21" i="8"/>
  <c r="J21" i="8"/>
  <c r="F21" i="8"/>
  <c r="I21" i="8"/>
  <c r="P21" i="8"/>
</calcChain>
</file>

<file path=xl/sharedStrings.xml><?xml version="1.0" encoding="utf-8"?>
<sst xmlns="http://schemas.openxmlformats.org/spreadsheetml/2006/main" count="375" uniqueCount="222">
  <si>
    <t>Rodzaj instalacji</t>
  </si>
  <si>
    <t>Gmina</t>
  </si>
  <si>
    <t>Powiat</t>
  </si>
  <si>
    <t>Inwestor</t>
  </si>
  <si>
    <t>Adres</t>
  </si>
  <si>
    <t>NIP</t>
  </si>
  <si>
    <t>Kod pocztowy</t>
  </si>
  <si>
    <t>Miejscowość</t>
  </si>
  <si>
    <t>Moc [MW]</t>
  </si>
  <si>
    <t>dolnośląskie</t>
  </si>
  <si>
    <t>wielkopolskie</t>
  </si>
  <si>
    <t>średzki</t>
  </si>
  <si>
    <t>opolskie</t>
  </si>
  <si>
    <t>mazowieckie</t>
  </si>
  <si>
    <t>kujawsko-pomorskie</t>
  </si>
  <si>
    <t>złotowski</t>
  </si>
  <si>
    <t>śląskie</t>
  </si>
  <si>
    <t>grudziądzki</t>
  </si>
  <si>
    <t>lubuskie</t>
  </si>
  <si>
    <t>podkarpackie</t>
  </si>
  <si>
    <t>małopolskie</t>
  </si>
  <si>
    <t>Warszawa</t>
  </si>
  <si>
    <t>podlaskie</t>
  </si>
  <si>
    <t>lubelskie</t>
  </si>
  <si>
    <t>88-200</t>
  </si>
  <si>
    <t>Radziejów</t>
  </si>
  <si>
    <t>Kikół</t>
  </si>
  <si>
    <t>ul. Toruńska  71</t>
  </si>
  <si>
    <t>86-050</t>
  </si>
  <si>
    <t>Solec Kujawski</t>
  </si>
  <si>
    <t>88-100</t>
  </si>
  <si>
    <t>Inowrocław</t>
  </si>
  <si>
    <t>Piotrków Kujawski</t>
  </si>
  <si>
    <t>Progress Sławomir Szczupakowski</t>
  </si>
  <si>
    <t>Sikorowo  61</t>
  </si>
  <si>
    <t>Przedsiębiorstwo Handlowo-Usługowe „Humaj” Edward Humaj</t>
  </si>
  <si>
    <t>Balice  17</t>
  </si>
  <si>
    <t>88-160</t>
  </si>
  <si>
    <t>Janikowo</t>
  </si>
  <si>
    <t>Przedsiębiorstwo Produkcyjno Handlowe Kontakt II Piotr Wysocki</t>
  </si>
  <si>
    <t>ul. Akacjowa  7</t>
  </si>
  <si>
    <t>87-600</t>
  </si>
  <si>
    <t>Lipno</t>
  </si>
  <si>
    <t>kutnowski</t>
  </si>
  <si>
    <t>łódzkie</t>
  </si>
  <si>
    <t>Rusiec</t>
  </si>
  <si>
    <t>Bełchatów</t>
  </si>
  <si>
    <t>zachodniopomorskie</t>
  </si>
  <si>
    <t>Szczecin</t>
  </si>
  <si>
    <t>Koszalin</t>
  </si>
  <si>
    <t>Krzęcin</t>
  </si>
  <si>
    <t>choszczeński</t>
  </si>
  <si>
    <t>KSM Energia Spółka z ograniczoną odpowiedzialnością</t>
  </si>
  <si>
    <t>ul. Małopolska  43</t>
  </si>
  <si>
    <t>70-515</t>
  </si>
  <si>
    <t>Sławno</t>
  </si>
  <si>
    <t>Raszków</t>
  </si>
  <si>
    <t>ostrowski</t>
  </si>
  <si>
    <t>63-440</t>
  </si>
  <si>
    <t>warmińsko-mazurskie</t>
  </si>
  <si>
    <t>Poznań</t>
  </si>
  <si>
    <t>60-702</t>
  </si>
  <si>
    <t>Daniel Stelmaszak, Arkadiusz Stelmaszak D.A.S. Energia Spółka Cywilna</t>
  </si>
  <si>
    <t>ul. Miła  3</t>
  </si>
  <si>
    <t>62-563</t>
  </si>
  <si>
    <t>Licheń Stary</t>
  </si>
  <si>
    <t>Puck</t>
  </si>
  <si>
    <t>pucki</t>
  </si>
  <si>
    <t>pomorskie</t>
  </si>
  <si>
    <t>ul. Szosa Konińska  2</t>
  </si>
  <si>
    <t>62-820</t>
  </si>
  <si>
    <t>Stawiszyn</t>
  </si>
  <si>
    <t>piotrkowski</t>
  </si>
  <si>
    <t>63-642</t>
  </si>
  <si>
    <t>Perzów</t>
  </si>
  <si>
    <t>Gugała Invest Spółka Jawna</t>
  </si>
  <si>
    <t>Turkowy  65A</t>
  </si>
  <si>
    <t>Kluczbork</t>
  </si>
  <si>
    <t>kluczborski</t>
  </si>
  <si>
    <t>lipnowski</t>
  </si>
  <si>
    <t>inowrocławski</t>
  </si>
  <si>
    <t>świętokrzyskie</t>
  </si>
  <si>
    <t>grodziski</t>
  </si>
  <si>
    <t>Darłowo</t>
  </si>
  <si>
    <t>Gdańsk</t>
  </si>
  <si>
    <t>84-120</t>
  </si>
  <si>
    <t>EW Orneta 1 Spółka z ograniczoną odpowiedzialnością</t>
  </si>
  <si>
    <t>ul. Budowlanych 64D</t>
  </si>
  <si>
    <t>Krośniewice</t>
  </si>
  <si>
    <t>80-298</t>
  </si>
  <si>
    <t>świecki</t>
  </si>
  <si>
    <t>S.C. Norda Spółka Cywilna Adam Schmidt, Krzysztof Czerski</t>
  </si>
  <si>
    <t>ul. Jaśminowa  34</t>
  </si>
  <si>
    <t>Chłapowo</t>
  </si>
  <si>
    <t>Rakoniewice</t>
  </si>
  <si>
    <t>bełchatowski</t>
  </si>
  <si>
    <t>ZRB KOREM Kazimierz Koc S.J.</t>
  </si>
  <si>
    <t>Jeżowe  701</t>
  </si>
  <si>
    <t>37-430</t>
  </si>
  <si>
    <t>Jeżowe</t>
  </si>
  <si>
    <t>ul. Głogówecka  1</t>
  </si>
  <si>
    <t>48-210</t>
  </si>
  <si>
    <t>Biała</t>
  </si>
  <si>
    <t>AAW ENERGIA Sp. z o.o.</t>
  </si>
  <si>
    <t>ul. Kościuszki  9</t>
  </si>
  <si>
    <t>09-402</t>
  </si>
  <si>
    <t>Płock</t>
  </si>
  <si>
    <t>02-384</t>
  </si>
  <si>
    <t>BISTEQ Sp. z o.o.</t>
  </si>
  <si>
    <t>ul. Włodarzewska  4/9</t>
  </si>
  <si>
    <t>nidzicki</t>
  </si>
  <si>
    <t>01-563</t>
  </si>
  <si>
    <t>Nadarzyce</t>
  </si>
  <si>
    <t>radziejowski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</si>
  <si>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</si>
  <si>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</si>
  <si>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</si>
  <si>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</si>
  <si>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</si>
  <si>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</si>
  <si>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 xml:space="preserve">Baza powstała na podstawie danych z koncesji wystawianych przez Urząd Regulacji Energetyki przedsiębiorstwom wytwarzającym energię elektryczną. </t>
  </si>
  <si>
    <t>liczba</t>
  </si>
  <si>
    <t>moc [MW]</t>
  </si>
  <si>
    <t>Największy zbiór danych o dużych instalacjach wiatorwych wytwarzających już energię elektryczną</t>
  </si>
  <si>
    <t>suma</t>
  </si>
  <si>
    <t>Analizy statystyczne funkcjonujących farm wiatrowych</t>
  </si>
  <si>
    <t>Instalacje wiatrowe z danego zakresu mocy</t>
  </si>
  <si>
    <t>ul. Rolnicza 4</t>
  </si>
  <si>
    <t>75-712</t>
  </si>
  <si>
    <t>Baza danych o instalacjach funkcjonujących i wytwarzających energię elektryczną</t>
  </si>
  <si>
    <t>średnia moc instalacji [MW]</t>
  </si>
  <si>
    <t>Jeżyce</t>
  </si>
  <si>
    <t>Adamów</t>
  </si>
  <si>
    <t>Połczyno</t>
  </si>
  <si>
    <t>Teresin</t>
  </si>
  <si>
    <t>Żeńsko</t>
  </si>
  <si>
    <t xml:space="preserve">Kuniów </t>
  </si>
  <si>
    <t>Kozłowo</t>
  </si>
  <si>
    <t>Gradowo</t>
  </si>
  <si>
    <t>Pielgrzymowo, Kozłowo, Sarnowo, Niedanowo</t>
  </si>
  <si>
    <t>Giecz</t>
  </si>
  <si>
    <t>Dominowo</t>
  </si>
  <si>
    <t>Drzymałowo</t>
  </si>
  <si>
    <t>Eolica Spółka z ograniczoną odpowiedzialnością</t>
  </si>
  <si>
    <t>Forthewind Spółka z ograniczoną odpowiedzialnością</t>
  </si>
  <si>
    <t>Nowa Energia 1 Spółka z ograniczoną odpowiedzialnością</t>
  </si>
  <si>
    <t>ul. Krzywickiego  13</t>
  </si>
  <si>
    <t>09-407</t>
  </si>
  <si>
    <t>ul. Wojska Polskiego 24-26</t>
  </si>
  <si>
    <t>ul. Głogowska 31 / 33</t>
  </si>
  <si>
    <t>7743214021</t>
  </si>
  <si>
    <t>7743214535</t>
  </si>
  <si>
    <t>7010230768</t>
  </si>
  <si>
    <t>5862158167</t>
  </si>
  <si>
    <t>8513049317</t>
  </si>
  <si>
    <t>9542754326</t>
  </si>
  <si>
    <t>6192013383</t>
  </si>
  <si>
    <t>8513102856</t>
  </si>
  <si>
    <t>5862207262</t>
  </si>
  <si>
    <t>5570003765</t>
  </si>
  <si>
    <t>FOTO MAR Spółka z ograniczoną odpowiedzialnością</t>
  </si>
  <si>
    <t>PEW Września Sp. z.o.o.</t>
  </si>
  <si>
    <t>Rąbczyn  42</t>
  </si>
  <si>
    <t>ul. Alojzego Felińskiego  40 / 1</t>
  </si>
  <si>
    <t>Rąbczyn</t>
  </si>
  <si>
    <t>Niedźwiedź</t>
  </si>
  <si>
    <t>Plemięta</t>
  </si>
  <si>
    <t>Rataje</t>
  </si>
  <si>
    <t>Sikorowo</t>
  </si>
  <si>
    <t>Trutowo</t>
  </si>
  <si>
    <t>Antonielów</t>
  </si>
  <si>
    <t>Świecie</t>
  </si>
  <si>
    <t>Gruta</t>
  </si>
  <si>
    <t> Poznań-Nowe Miasto</t>
  </si>
  <si>
    <t>Łęki Szlacheckie</t>
  </si>
  <si>
    <t>Jastrowie</t>
  </si>
  <si>
    <t xml:space="preserve">Miejscowość inwestora </t>
  </si>
  <si>
    <t>Stan bazy danych jest na 10.03.2023</t>
  </si>
  <si>
    <t>0-10 MW</t>
  </si>
  <si>
    <t>10-25 MW</t>
  </si>
  <si>
    <t>25-50 MW</t>
  </si>
  <si>
    <t>50-75 MW</t>
  </si>
  <si>
    <t>75-100 MW</t>
  </si>
  <si>
    <t>&gt;100 MW</t>
  </si>
  <si>
    <t xml:space="preserve">Copyright ©2023 IEO. Wszelkie prawa zastrzeżone. </t>
  </si>
  <si>
    <t>Agro Wind Energia Spółka z ograniczoną odpowiedzialnością</t>
  </si>
  <si>
    <t>SOLBET Spółka z ograniczoną odpowiedzialnością</t>
  </si>
  <si>
    <t>Przedsiębiorstwo Produkcyjno-Usługowo-Handlowe Rol-Pol S. Wojciechowski Z. Skowroński Spółka Jawna</t>
  </si>
  <si>
    <t>A. Lis i Synowie-Tartak I Lech Lis</t>
  </si>
  <si>
    <t>Małe instalacje</t>
  </si>
  <si>
    <t>Farmy</t>
  </si>
  <si>
    <t>Data wpisu do rejestru</t>
  </si>
  <si>
    <t>Data Do</t>
  </si>
  <si>
    <t>Data Od</t>
  </si>
  <si>
    <t>Data Wydania</t>
  </si>
  <si>
    <t>Razem</t>
  </si>
  <si>
    <t xml:space="preserve">Farmy </t>
  </si>
  <si>
    <t>średnia moc</t>
  </si>
  <si>
    <t xml:space="preserve">średnia moc </t>
  </si>
  <si>
    <t>Spółka holdingowa</t>
  </si>
  <si>
    <t>ZESTAWIENIE DLA DEWELOPERÓW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</si>
  <si>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</si>
  <si>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Liczba projektów</t>
  </si>
  <si>
    <t>Pozostałe projekty zidentyfikowanych inwestorów</t>
  </si>
  <si>
    <t>łącznie zidentyfikowanych projektów</t>
  </si>
  <si>
    <t>Informacje o największych inwestorach farm wiatrowych</t>
  </si>
  <si>
    <t>AAW ENERGIA</t>
  </si>
  <si>
    <t>AGRO WIND ENERGIA</t>
  </si>
  <si>
    <t>PPA CZ3</t>
  </si>
  <si>
    <t>ORIT HOLDINGS LIMITED</t>
  </si>
  <si>
    <t>EOLICA</t>
  </si>
  <si>
    <t>GUGAŁA INVEST</t>
  </si>
  <si>
    <t>RIGHT POWER COMMODITIES S.R.O.</t>
  </si>
  <si>
    <t>PROKON</t>
  </si>
  <si>
    <t>Rozkład farm w województwach</t>
  </si>
  <si>
    <t>Rozkład małych instalacji w województwach</t>
  </si>
  <si>
    <t>Rozkład wszystkich instalacji w województwach</t>
  </si>
  <si>
    <t>Mapy zostały stworzone za pomocą Google Maps. Po kliknięciu na grafikę otwiera się okno przeglądarki z interaktywną mapą.</t>
  </si>
  <si>
    <t>Instalacje wiatrowe na mapie</t>
  </si>
  <si>
    <t>EWP EUROPEAN WIND POWER KRASIN</t>
  </si>
  <si>
    <t>Całkowita Moc Projektów [MW]</t>
  </si>
  <si>
    <t>Funkcjonujące Farmy Wiatrowe w Polsce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</si>
</sst>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0.000"/>
    <numFmt numFmtId="168" formatCode="_-* #,##0.0\ _z_ł_-;\-* #,##0.0\ _z_ł_-;_-* &quot;-&quot;??\ _z_ł_-;_-@_-"/>
    <numFmt numFmtId="169" formatCode="0.0"/>
  </numFmts>
  <fonts count="3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b/>
      <sz val="26"/>
      <color theme="4" tint="-0.49998474074526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b/>
      <sz val="26"/>
      <color theme="3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2"/>
      <color theme="0"/>
      <name val="Calibri"/>
      <family val="2"/>
      <charset val="238"/>
      <scheme val="minor"/>
    </font>
    <font>
      <sz val="14"/>
      <color theme="3" tint="-0.499984740745262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11" fillId="7" borderId="5" applyNumberFormat="0" applyAlignment="0" applyProtection="0"/>
    <xf numFmtId="0" fontId="14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42">
    <xf numFmtId="0" fontId="0" fillId="0" borderId="0" xfId="0"/>
    <xf numFmtId="0" fontId="0" fillId="5" borderId="0" xfId="0" applyFill="1" applyAlignment="1">
      <alignment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" fontId="4" fillId="5" borderId="0" xfId="1" applyNumberFormat="1" applyFont="1" applyFill="1" applyAlignment="1"/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" fillId="3" borderId="0" xfId="0" applyFont="1" applyFill="1" applyAlignment="1">
      <alignment wrapText="1"/>
    </xf>
    <xf numFmtId="0" fontId="0" fillId="5" borderId="0" xfId="0" applyFill="1"/>
    <xf numFmtId="0" fontId="0" fillId="0" borderId="0" xfId="0" applyAlignment="1">
      <alignment horizontal="left" vertical="center" wrapText="1"/>
    </xf>
    <xf numFmtId="0" fontId="0" fillId="0" borderId="3" xfId="0" applyBorder="1"/>
    <xf numFmtId="0" fontId="0" fillId="6" borderId="0" xfId="0" applyFill="1"/>
    <xf numFmtId="0" fontId="0" fillId="4" borderId="0" xfId="0" applyFill="1"/>
    <xf numFmtId="0" fontId="14" fillId="8" borderId="0" xfId="8" applyFill="1"/>
    <xf numFmtId="0" fontId="14" fillId="9" borderId="0" xfId="8" applyFill="1"/>
    <xf numFmtId="0" fontId="14" fillId="5" borderId="0" xfId="8" applyFill="1"/>
    <xf numFmtId="0" fontId="14" fillId="5" borderId="11" xfId="8" applyFill="1" applyBorder="1"/>
    <xf numFmtId="0" fontId="14" fillId="5" borderId="12" xfId="8" applyFill="1" applyBorder="1"/>
    <xf numFmtId="0" fontId="1" fillId="0" borderId="0" xfId="2"/>
    <xf numFmtId="14" fontId="17" fillId="5" borderId="0" xfId="8" applyNumberFormat="1" applyFont="1" applyFill="1"/>
    <xf numFmtId="0" fontId="10" fillId="5" borderId="4" xfId="5" applyFill="1" applyAlignment="1">
      <alignment horizontal="center" vertical="center"/>
    </xf>
    <xf numFmtId="0" fontId="10" fillId="5" borderId="4" xfId="5" applyFill="1" applyAlignment="1">
      <alignment horizontal="center" vertical="center" wrapText="1"/>
    </xf>
    <xf numFmtId="0" fontId="18" fillId="5" borderId="1" xfId="3" applyFont="1" applyFill="1" applyAlignment="1">
      <alignment horizontal="center" vertical="center"/>
    </xf>
    <xf numFmtId="0" fontId="14" fillId="10" borderId="0" xfId="8" applyFill="1" applyAlignment="1">
      <alignment horizontal="right" vertical="center"/>
    </xf>
    <xf numFmtId="166" fontId="0" fillId="10" borderId="0" xfId="9" applyNumberFormat="1" applyFont="1" applyFill="1" applyBorder="1" applyAlignment="1">
      <alignment horizontal="center" vertical="center"/>
    </xf>
    <xf numFmtId="166" fontId="20" fillId="10" borderId="0" xfId="9" applyNumberFormat="1" applyFont="1" applyFill="1" applyBorder="1" applyAlignment="1">
      <alignment horizontal="center" vertical="center"/>
    </xf>
    <xf numFmtId="0" fontId="14" fillId="5" borderId="14" xfId="8" applyFill="1" applyBorder="1" applyAlignment="1">
      <alignment horizontal="right" vertical="center"/>
    </xf>
    <xf numFmtId="164" fontId="0" fillId="5" borderId="14" xfId="9" applyFont="1" applyFill="1" applyBorder="1" applyAlignment="1">
      <alignment horizontal="center" vertical="center"/>
    </xf>
    <xf numFmtId="164" fontId="2" fillId="5" borderId="14" xfId="9" applyFont="1" applyFill="1" applyBorder="1" applyAlignment="1">
      <alignment horizontal="center" vertical="center"/>
    </xf>
    <xf numFmtId="0" fontId="1" fillId="5" borderId="0" xfId="8" applyFont="1" applyFill="1"/>
    <xf numFmtId="166" fontId="14" fillId="5" borderId="0" xfId="8" applyNumberFormat="1" applyFill="1"/>
    <xf numFmtId="164" fontId="14" fillId="5" borderId="0" xfId="8" applyNumberFormat="1" applyFill="1"/>
    <xf numFmtId="2" fontId="14" fillId="5" borderId="0" xfId="8" applyNumberFormat="1" applyFill="1" applyAlignment="1">
      <alignment vertical="center"/>
    </xf>
    <xf numFmtId="9" fontId="0" fillId="5" borderId="0" xfId="10" applyFont="1" applyFill="1" applyBorder="1"/>
    <xf numFmtId="0" fontId="21" fillId="5" borderId="0" xfId="8" applyFont="1" applyFill="1" applyAlignment="1">
      <alignment vertical="center"/>
    </xf>
    <xf numFmtId="0" fontId="22" fillId="5" borderId="0" xfId="8" applyFont="1" applyFill="1" applyAlignment="1">
      <alignment horizontal="center" vertical="center" wrapText="1"/>
    </xf>
    <xf numFmtId="4" fontId="21" fillId="5" borderId="0" xfId="8" applyNumberFormat="1" applyFont="1" applyFill="1" applyAlignment="1">
      <alignment horizontal="center" vertical="center"/>
    </xf>
    <xf numFmtId="2" fontId="21" fillId="5" borderId="0" xfId="10" applyNumberFormat="1" applyFont="1" applyFill="1" applyBorder="1" applyAlignment="1">
      <alignment horizontal="center" vertical="center"/>
    </xf>
    <xf numFmtId="2" fontId="14" fillId="5" borderId="0" xfId="8" applyNumberFormat="1" applyFill="1"/>
    <xf numFmtId="0" fontId="8" fillId="5" borderId="0" xfId="6" applyFill="1" applyBorder="1"/>
    <xf numFmtId="0" fontId="16" fillId="5" borderId="0" xfId="8" applyFont="1" applyFill="1" applyAlignment="1">
      <alignment vertical="center"/>
    </xf>
    <xf numFmtId="0" fontId="21" fillId="5" borderId="0" xfId="8" applyFont="1" applyFill="1" applyAlignment="1">
      <alignment horizontal="center" vertical="center"/>
    </xf>
    <xf numFmtId="0" fontId="17" fillId="5" borderId="0" xfId="8" applyFont="1" applyFill="1" applyAlignment="1">
      <alignment horizontal="center" vertical="center"/>
    </xf>
    <xf numFmtId="0" fontId="9" fillId="5" borderId="0" xfId="8" applyFont="1" applyFill="1" applyAlignment="1">
      <alignment vertical="center"/>
    </xf>
    <xf numFmtId="0" fontId="9" fillId="5" borderId="0" xfId="8" applyFont="1" applyFill="1" applyAlignment="1">
      <alignment horizontal="center" vertical="center"/>
    </xf>
    <xf numFmtId="0" fontId="23" fillId="5" borderId="0" xfId="8" applyFont="1" applyFill="1"/>
    <xf numFmtId="4" fontId="14" fillId="8" borderId="0" xfId="8" applyNumberFormat="1" applyFill="1"/>
    <xf numFmtId="4" fontId="14" fillId="9" borderId="0" xfId="8" applyNumberFormat="1" applyFill="1"/>
    <xf numFmtId="0" fontId="9" fillId="5" borderId="0" xfId="8" applyFont="1" applyFill="1" applyAlignment="1">
      <alignment horizontal="center" vertical="center" wrapText="1"/>
    </xf>
    <xf numFmtId="0" fontId="14" fillId="5" borderId="0" xfId="8" applyFill="1" applyAlignment="1">
      <alignment horizontal="right" vertical="center"/>
    </xf>
    <xf numFmtId="0" fontId="14" fillId="5" borderId="0" xfId="8" applyFill="1" applyAlignment="1">
      <alignment horizontal="center" vertical="center"/>
    </xf>
    <xf numFmtId="4" fontId="14" fillId="5" borderId="0" xfId="8" applyNumberFormat="1" applyFill="1" applyAlignment="1">
      <alignment horizontal="center" vertical="center"/>
    </xf>
    <xf numFmtId="0" fontId="10" fillId="5" borderId="4" xfId="5" applyFill="1" applyAlignment="1">
      <alignment horizontal="left" vertical="center" wrapText="1"/>
    </xf>
    <xf numFmtId="0" fontId="14" fillId="8" borderId="0" xfId="8" applyFill="1" applyAlignment="1">
      <alignment horizontal="left" indent="1"/>
    </xf>
    <xf numFmtId="0" fontId="14" fillId="8" borderId="0" xfId="8" applyFill="1" applyAlignment="1">
      <alignment horizontal="left"/>
    </xf>
    <xf numFmtId="0" fontId="24" fillId="8" borderId="0" xfId="8" applyFont="1" applyFill="1"/>
    <xf numFmtId="0" fontId="16" fillId="8" borderId="0" xfId="8" applyFont="1" applyFill="1" applyAlignment="1">
      <alignment vertical="center"/>
    </xf>
    <xf numFmtId="0" fontId="14" fillId="8" borderId="0" xfId="8" applyFill="1" applyAlignment="1">
      <alignment horizontal="center" vertical="center"/>
    </xf>
    <xf numFmtId="0" fontId="9" fillId="8" borderId="0" xfId="8" applyFont="1" applyFill="1" applyAlignment="1">
      <alignment horizontal="center" vertical="center"/>
    </xf>
    <xf numFmtId="0" fontId="14" fillId="8" borderId="0" xfId="8" applyFill="1" applyAlignment="1">
      <alignment horizontal="center" vertical="center" wrapText="1"/>
    </xf>
    <xf numFmtId="167" fontId="14" fillId="8" borderId="0" xfId="8" applyNumberFormat="1" applyFill="1" applyAlignment="1">
      <alignment horizontal="center" vertical="center"/>
    </xf>
    <xf numFmtId="0" fontId="25" fillId="8" borderId="0" xfId="8" applyFont="1" applyFill="1"/>
    <xf numFmtId="0" fontId="26" fillId="8" borderId="0" xfId="8" applyFont="1" applyFill="1" applyAlignment="1">
      <alignment horizontal="center" vertical="center"/>
    </xf>
    <xf numFmtId="0" fontId="25" fillId="5" borderId="15" xfId="8" applyFont="1" applyFill="1" applyBorder="1"/>
    <xf numFmtId="0" fontId="25" fillId="5" borderId="16" xfId="8" applyFont="1" applyFill="1" applyBorder="1"/>
    <xf numFmtId="0" fontId="14" fillId="5" borderId="16" xfId="8" applyFill="1" applyBorder="1"/>
    <xf numFmtId="0" fontId="14" fillId="5" borderId="17" xfId="8" applyFill="1" applyBorder="1"/>
    <xf numFmtId="0" fontId="27" fillId="8" borderId="0" xfId="8" applyFont="1" applyFill="1"/>
    <xf numFmtId="164" fontId="0" fillId="5" borderId="0" xfId="9" applyFont="1" applyFill="1" applyBorder="1" applyAlignment="1">
      <alignment horizontal="center" vertical="center"/>
    </xf>
    <xf numFmtId="0" fontId="19" fillId="11" borderId="13" xfId="8" applyFont="1" applyFill="1" applyBorder="1"/>
    <xf numFmtId="0" fontId="0" fillId="0" borderId="0" xfId="0" applyAlignment="1">
      <alignment horizontal="left" vertical="center"/>
    </xf>
    <xf numFmtId="0" fontId="0" fillId="0" borderId="18" xfId="0" applyBorder="1"/>
    <xf numFmtId="0" fontId="28" fillId="5" borderId="0" xfId="8" applyFont="1" applyFill="1"/>
    <xf numFmtId="0" fontId="28" fillId="5" borderId="0" xfId="8" applyFont="1" applyFill="1" applyAlignment="1">
      <alignment horizontal="left"/>
    </xf>
    <xf numFmtId="0" fontId="17" fillId="5" borderId="0" xfId="8" applyFont="1" applyFill="1"/>
    <xf numFmtId="14" fontId="0" fillId="0" borderId="0" xfId="0" applyNumberFormat="1"/>
    <xf numFmtId="0" fontId="0" fillId="0" borderId="19" xfId="0" applyBorder="1"/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" fontId="0" fillId="0" borderId="0" xfId="1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/>
    </xf>
    <xf numFmtId="0" fontId="14" fillId="5" borderId="0" xfId="8" applyFill="1" applyAlignment="1">
      <alignment horizontal="right"/>
    </xf>
    <xf numFmtId="0" fontId="14" fillId="4" borderId="0" xfId="8" applyFill="1"/>
    <xf numFmtId="0" fontId="14" fillId="4" borderId="20" xfId="8" applyFill="1" applyBorder="1"/>
    <xf numFmtId="0" fontId="14" fillId="4" borderId="20" xfId="8" applyFill="1" applyBorder="1" applyAlignment="1">
      <alignment horizontal="center"/>
    </xf>
    <xf numFmtId="0" fontId="30" fillId="5" borderId="12" xfId="8" applyFont="1" applyFill="1" applyBorder="1"/>
    <xf numFmtId="0" fontId="30" fillId="5" borderId="0" xfId="8" applyFont="1" applyFill="1"/>
    <xf numFmtId="0" fontId="14" fillId="5" borderId="0" xfId="8" applyFill="1" applyAlignment="1">
      <alignment horizontal="center"/>
    </xf>
    <xf numFmtId="0" fontId="31" fillId="5" borderId="0" xfId="8" applyFont="1" applyFill="1"/>
    <xf numFmtId="0" fontId="7" fillId="5" borderId="24" xfId="3" applyFill="1" applyBorder="1" applyAlignment="1">
      <alignment horizontal="left" vertical="center" wrapText="1"/>
    </xf>
    <xf numFmtId="0" fontId="34" fillId="12" borderId="25" xfId="8" applyFont="1" applyFill="1" applyBorder="1"/>
    <xf numFmtId="0" fontId="34" fillId="12" borderId="25" xfId="8" applyFont="1" applyFill="1" applyBorder="1" applyAlignment="1">
      <alignment horizontal="right"/>
    </xf>
    <xf numFmtId="0" fontId="34" fillId="0" borderId="0" xfId="8" applyFont="1"/>
    <xf numFmtId="0" fontId="34" fillId="0" borderId="0" xfId="8" applyFont="1" applyAlignment="1">
      <alignment horizontal="right"/>
    </xf>
    <xf numFmtId="0" fontId="34" fillId="12" borderId="0" xfId="8" applyFont="1" applyFill="1"/>
    <xf numFmtId="0" fontId="34" fillId="12" borderId="0" xfId="8" applyFont="1" applyFill="1" applyAlignment="1">
      <alignment horizontal="right"/>
    </xf>
    <xf numFmtId="0" fontId="35" fillId="5" borderId="2" xfId="4" applyFont="1" applyFill="1" applyAlignment="1">
      <alignment horizontal="left"/>
    </xf>
    <xf numFmtId="168" fontId="18" fillId="5" borderId="2" xfId="9" applyNumberFormat="1" applyFont="1" applyFill="1" applyBorder="1" applyAlignment="1">
      <alignment horizontal="right" vertical="center"/>
    </xf>
    <xf numFmtId="0" fontId="18" fillId="5" borderId="2" xfId="9" applyNumberFormat="1" applyFont="1" applyFill="1" applyBorder="1" applyAlignment="1">
      <alignment horizontal="right" vertical="center"/>
    </xf>
    <xf numFmtId="0" fontId="10" fillId="5" borderId="4" xfId="5" applyFill="1" applyAlignment="1">
      <alignment horizontal="left" vertical="center"/>
    </xf>
    <xf numFmtId="168" fontId="10" fillId="5" borderId="4" xfId="9" applyNumberFormat="1" applyFont="1" applyFill="1" applyBorder="1" applyAlignment="1">
      <alignment horizontal="right" vertical="center"/>
    </xf>
    <xf numFmtId="0" fontId="10" fillId="5" borderId="4" xfId="5" applyFill="1" applyAlignment="1">
      <alignment horizontal="right" vertical="center"/>
    </xf>
    <xf numFmtId="0" fontId="14" fillId="5" borderId="15" xfId="8" applyFill="1" applyBorder="1"/>
    <xf numFmtId="0" fontId="26" fillId="5" borderId="16" xfId="8" applyFont="1" applyFill="1" applyBorder="1" applyAlignment="1">
      <alignment horizontal="center" vertical="center"/>
    </xf>
    <xf numFmtId="0" fontId="14" fillId="10" borderId="0" xfId="8" applyFill="1"/>
    <xf numFmtId="169" fontId="34" fillId="12" borderId="25" xfId="9" applyNumberFormat="1" applyFont="1" applyFill="1" applyBorder="1" applyAlignment="1">
      <alignment horizontal="right"/>
    </xf>
    <xf numFmtId="169" fontId="34" fillId="0" borderId="0" xfId="9" applyNumberFormat="1" applyFont="1" applyAlignment="1">
      <alignment horizontal="right"/>
    </xf>
    <xf numFmtId="169" fontId="34" fillId="12" borderId="0" xfId="9" applyNumberFormat="1" applyFont="1" applyFill="1" applyAlignment="1">
      <alignment horizontal="right"/>
    </xf>
    <xf numFmtId="0" fontId="18" fillId="5" borderId="0" xfId="3" applyFont="1" applyFill="1" applyBorder="1" applyAlignment="1">
      <alignment wrapText="1"/>
    </xf>
    <xf numFmtId="0" fontId="38" fillId="0" borderId="0" xfId="0" applyFont="1" applyAlignment="1">
      <alignment horizontal="left" vertical="center" indent="4"/>
    </xf>
    <xf numFmtId="0" fontId="13" fillId="7" borderId="6" xfId="7" applyFont="1" applyBorder="1" applyAlignment="1">
      <alignment horizontal="center"/>
    </xf>
    <xf numFmtId="0" fontId="12" fillId="4" borderId="7" xfId="4" applyFont="1" applyFill="1" applyBorder="1" applyAlignment="1">
      <alignment horizontal="center"/>
    </xf>
    <xf numFmtId="14" fontId="5" fillId="2" borderId="0" xfId="0" applyNumberFormat="1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8" fillId="5" borderId="0" xfId="4" applyFill="1" applyBorder="1" applyAlignment="1">
      <alignment horizontal="center" vertical="center" wrapText="1"/>
    </xf>
    <xf numFmtId="0" fontId="8" fillId="5" borderId="2" xfId="4" applyFill="1" applyAlignment="1">
      <alignment horizontal="center" vertical="center" wrapText="1"/>
    </xf>
    <xf numFmtId="0" fontId="8" fillId="5" borderId="0" xfId="4" applyFill="1" applyBorder="1" applyAlignment="1">
      <alignment horizontal="center" vertical="center"/>
    </xf>
    <xf numFmtId="0" fontId="8" fillId="5" borderId="2" xfId="4" applyFill="1" applyAlignment="1">
      <alignment horizontal="center" vertical="center"/>
    </xf>
    <xf numFmtId="0" fontId="18" fillId="5" borderId="0" xfId="3" applyFont="1" applyFill="1" applyBorder="1" applyAlignment="1">
      <alignment horizontal="center" vertical="center" wrapText="1"/>
    </xf>
    <xf numFmtId="0" fontId="15" fillId="6" borderId="0" xfId="8" applyFont="1" applyFill="1" applyAlignment="1">
      <alignment horizontal="center" vertical="center"/>
    </xf>
    <xf numFmtId="0" fontId="16" fillId="11" borderId="0" xfId="8" applyFont="1" applyFill="1" applyAlignment="1">
      <alignment horizontal="center" vertical="center"/>
    </xf>
    <xf numFmtId="0" fontId="20" fillId="5" borderId="8" xfId="8" applyFont="1" applyFill="1" applyBorder="1" applyAlignment="1">
      <alignment horizontal="center" vertical="center"/>
    </xf>
    <xf numFmtId="0" fontId="20" fillId="5" borderId="9" xfId="8" applyFont="1" applyFill="1" applyBorder="1" applyAlignment="1">
      <alignment horizontal="center" vertical="center"/>
    </xf>
    <xf numFmtId="0" fontId="20" fillId="5" borderId="10" xfId="8" applyFont="1" applyFill="1" applyBorder="1" applyAlignment="1">
      <alignment horizontal="center" vertical="center"/>
    </xf>
    <xf numFmtId="0" fontId="19" fillId="11" borderId="0" xfId="8" applyFont="1" applyFill="1" applyAlignment="1">
      <alignment horizontal="center" vertical="center" wrapText="1"/>
    </xf>
    <xf numFmtId="0" fontId="19" fillId="11" borderId="13" xfId="8" applyFont="1" applyFill="1" applyBorder="1" applyAlignment="1">
      <alignment horizontal="center" vertical="center" wrapText="1"/>
    </xf>
    <xf numFmtId="0" fontId="15" fillId="13" borderId="21" xfId="8" applyFont="1" applyFill="1" applyBorder="1" applyAlignment="1">
      <alignment horizontal="center" vertical="center"/>
    </xf>
    <xf numFmtId="0" fontId="15" fillId="13" borderId="22" xfId="8" applyFont="1" applyFill="1" applyBorder="1" applyAlignment="1">
      <alignment horizontal="center" vertical="center"/>
    </xf>
    <xf numFmtId="0" fontId="15" fillId="13" borderId="23" xfId="8" applyFont="1" applyFill="1" applyBorder="1" applyAlignment="1">
      <alignment horizontal="center" vertical="center"/>
    </xf>
    <xf numFmtId="0" fontId="5" fillId="14" borderId="12" xfId="8" applyFont="1" applyFill="1" applyBorder="1" applyAlignment="1">
      <alignment horizontal="center" vertical="center"/>
    </xf>
    <xf numFmtId="0" fontId="5" fillId="14" borderId="0" xfId="8" applyFont="1" applyFill="1" applyAlignment="1">
      <alignment horizontal="center" vertical="center"/>
    </xf>
    <xf numFmtId="0" fontId="5" fillId="14" borderId="11" xfId="8" applyFont="1" applyFill="1" applyBorder="1" applyAlignment="1">
      <alignment horizontal="center" vertical="center"/>
    </xf>
    <xf numFmtId="0" fontId="32" fillId="5" borderId="8" xfId="8" applyFont="1" applyFill="1" applyBorder="1" applyAlignment="1">
      <alignment horizontal="center"/>
    </xf>
    <xf numFmtId="0" fontId="32" fillId="5" borderId="9" xfId="8" applyFont="1" applyFill="1" applyBorder="1" applyAlignment="1">
      <alignment horizontal="center"/>
    </xf>
    <xf numFmtId="0" fontId="32" fillId="5" borderId="10" xfId="8" applyFont="1" applyFill="1" applyBorder="1" applyAlignment="1">
      <alignment horizontal="center"/>
    </xf>
    <xf numFmtId="0" fontId="36" fillId="6" borderId="0" xfId="8" applyFont="1" applyFill="1" applyAlignment="1">
      <alignment horizontal="center" vertical="center"/>
    </xf>
    <xf numFmtId="0" fontId="37" fillId="11" borderId="0" xfId="8" applyFont="1" applyFill="1" applyAlignment="1">
      <alignment horizontal="center" vertical="center"/>
    </xf>
    <xf numFmtId="0" fontId="20" fillId="5" borderId="26" xfId="8" applyFont="1" applyFill="1" applyBorder="1" applyAlignment="1">
      <alignment horizontal="center"/>
    </xf>
    <xf numFmtId="0" fontId="20" fillId="5" borderId="27" xfId="8" applyFont="1" applyFill="1" applyBorder="1" applyAlignment="1">
      <alignment horizontal="center"/>
    </xf>
    <xf numFmtId="0" fontId="20" fillId="5" borderId="28" xfId="8" applyFont="1" applyFill="1" applyBorder="1" applyAlignment="1">
      <alignment horizontal="center"/>
    </xf>
  </cellXfs>
  <cellStyles count="11">
    <cellStyle name="Dane wyjściowe" xfId="7" builtinId="21"/>
    <cellStyle name="Dziesiętny" xfId="1" builtinId="3"/>
    <cellStyle name="Dziesiętny 2" xfId="9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8000000}"/>
    <cellStyle name="Normalny 3" xfId="8" xr:uid="{00000000-0005-0000-0000-000009000000}"/>
    <cellStyle name="Procentowy 2" xfId="10" xr:uid="{00000000-0005-0000-0000-00000A000000}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71" formatCode="\r\r\r\r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70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\r\r\r\r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70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uruchamianych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Analiza!$C$9</c:f>
              <c:strCache>
                <c:ptCount val="1"/>
                <c:pt idx="0">
                  <c:v>Farmy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Analiza!$E$8:$U$8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Analiza!$E$10:$U$10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</c:v>
                </c:pt>
                <c:pt idx="4">
                  <c:v>7.5</c:v>
                </c:pt>
                <c:pt idx="5">
                  <c:v>2</c:v>
                </c:pt>
                <c:pt idx="6">
                  <c:v>5.5</c:v>
                </c:pt>
                <c:pt idx="7">
                  <c:v>0</c:v>
                </c:pt>
                <c:pt idx="8">
                  <c:v>0</c:v>
                </c:pt>
                <c:pt idx="9">
                  <c:v>1.5</c:v>
                </c:pt>
                <c:pt idx="10">
                  <c:v>0</c:v>
                </c:pt>
                <c:pt idx="11">
                  <c:v>1.7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9.6</c:v>
                </c:pt>
                <c:pt idx="16">
                  <c:v>51.98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5-4D43-BEDE-93A5AE0D0046}"/>
            </c:ext>
          </c:extLst>
        </c:ser>
        <c:ser>
          <c:idx val="1"/>
          <c:order val="1"/>
          <c:tx>
            <c:strRef>
              <c:f>Analiza!$C$14</c:f>
              <c:strCache>
                <c:ptCount val="1"/>
                <c:pt idx="0">
                  <c:v>Małe instalacje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Analiza!$E$8:$U$8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Analiza!$E$15:$U$15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0.85</c:v>
                </c:pt>
                <c:pt idx="4">
                  <c:v>0.8</c:v>
                </c:pt>
                <c:pt idx="5">
                  <c:v>0</c:v>
                </c:pt>
                <c:pt idx="6">
                  <c:v>0</c:v>
                </c:pt>
                <c:pt idx="7">
                  <c:v>1.1000000000000001</c:v>
                </c:pt>
                <c:pt idx="8">
                  <c:v>0.85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0.85</c:v>
                </c:pt>
                <c:pt idx="16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8-4A05-AAC9-97665DBE8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wiatrowych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0-4134-8B2D-B50EDE9FE230}"/>
            </c:ext>
          </c:extLst>
        </c:ser>
        <c:ser>
          <c:idx val="1"/>
          <c:order val="1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C-4C3B-8628-78B23EFF9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wiatrowych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18.600000000000001</c:v>
                </c:pt>
                <c:pt idx="1">
                  <c:v>1.7</c:v>
                </c:pt>
                <c:pt idx="2">
                  <c:v>0</c:v>
                </c:pt>
                <c:pt idx="3">
                  <c:v>5.5</c:v>
                </c:pt>
                <c:pt idx="4">
                  <c:v>1.2</c:v>
                </c:pt>
                <c:pt idx="5">
                  <c:v>0</c:v>
                </c:pt>
                <c:pt idx="6">
                  <c:v>51.98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3-4DC9-A344-B7038F9B9024}"/>
            </c:ext>
          </c:extLst>
        </c:ser>
        <c:ser>
          <c:idx val="1"/>
          <c:order val="1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3.5500000000000003</c:v>
                </c:pt>
                <c:pt idx="3">
                  <c:v>0.5</c:v>
                </c:pt>
                <c:pt idx="4">
                  <c:v>3.1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2-4C6C-B094-44049E56B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wiatrowych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Analiza!$J$108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0AEC-4F03-8DEA-E0A98040FECF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AEC-4F03-8DEA-E0A98040FECF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AEC-4F03-8DEA-E0A98040FECF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0AEC-4F03-8DEA-E0A98040FECF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8-0AEC-4F03-8DEA-E0A98040FECF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Analiza!$K$106:$P$106</c:f>
              <c:strCache>
                <c:ptCount val="6"/>
                <c:pt idx="0">
                  <c:v>0-10 MW</c:v>
                </c:pt>
                <c:pt idx="1">
                  <c:v>10-25 MW</c:v>
                </c:pt>
                <c:pt idx="2">
                  <c:v>25-50 MW</c:v>
                </c:pt>
                <c:pt idx="3">
                  <c:v>50-75 MW</c:v>
                </c:pt>
                <c:pt idx="4">
                  <c:v>75-100 MW</c:v>
                </c:pt>
                <c:pt idx="5">
                  <c:v>&gt;100 MW</c:v>
                </c:pt>
              </c:strCache>
            </c:strRef>
          </c:cat>
          <c:val>
            <c:numRef>
              <c:f>Analiza!$K$108:$P$108</c:f>
              <c:numCache>
                <c:formatCode>_-* #\ ##0.00\ _z_ł_-;\-* #\ ##0.00\ _z_ł_-;_-* "-"??\ _z_ł_-;_-@_-</c:formatCode>
                <c:ptCount val="6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51.98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C-4F03-8DEA-E0A98040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wiatrowych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Analiza!$J$108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0AEC-4F03-8DEA-E0A98040FECF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AEC-4F03-8DEA-E0A98040FECF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AEC-4F03-8DEA-E0A98040FECF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0AEC-4F03-8DEA-E0A98040FECF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8-0AEC-4F03-8DEA-E0A98040FECF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Analiza!$K$106:$P$106</c:f>
              <c:strCache>
                <c:ptCount val="6"/>
                <c:pt idx="0">
                  <c:v>0-10 MW</c:v>
                </c:pt>
                <c:pt idx="1">
                  <c:v>10-25 MW</c:v>
                </c:pt>
                <c:pt idx="2">
                  <c:v>25-50 MW</c:v>
                </c:pt>
                <c:pt idx="3">
                  <c:v>50-75 MW</c:v>
                </c:pt>
                <c:pt idx="4">
                  <c:v>75-100 MW</c:v>
                </c:pt>
                <c:pt idx="5">
                  <c:v>&gt;100 MW</c:v>
                </c:pt>
              </c:strCache>
            </c:strRef>
          </c:cat>
          <c:val>
            <c:numRef>
              <c:f>Analiza!$K$107:$P$107</c:f>
              <c:numCache>
                <c:formatCode>_-* #\ ##0\ _z_ł_-;\-* #\ ##0\ _z_ł_-;_-* "-"??\ _z_ł_-;_-@_-</c:formatCode>
                <c:ptCount val="6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C-4F03-8DEA-E0A98040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uruchamianych 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723437625565483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Analiza!$C$14</c:f>
              <c:strCache>
                <c:ptCount val="1"/>
                <c:pt idx="0">
                  <c:v>Małe instalacje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Analiza!$E$14:$U$14</c:f>
              <c:numCache>
                <c:formatCode>_-* #\ ##0\ _z_ł_-;\-* #\ ##0\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7-408B-B7F5-1F7A2921EDB9}"/>
            </c:ext>
          </c:extLst>
        </c:ser>
        <c:ser>
          <c:idx val="1"/>
          <c:order val="1"/>
          <c:tx>
            <c:strRef>
              <c:f>Analiza!$C$9</c:f>
              <c:strCache>
                <c:ptCount val="1"/>
                <c:pt idx="0">
                  <c:v>Farmy 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(Analiza!$H$8:$R$8,Analiza!$N$18:$U$18)</c:f>
              <c:numCache>
                <c:formatCode>General</c:formatCod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Analiza!$E$9:$U$9</c:f>
              <c:numCache>
                <c:formatCode>_-* #\ ##0\ _z_ł_-;\-* #\ ##0\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0-424D-93D3-22BE3C278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'Deweloperzy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'Deweloperzy zestawienie '!$C$8:$C$26</c:f>
              <c:strCache>
                <c:ptCount val="10"/>
                <c:pt idx="0">
                  <c:v>EWP EUROPEAN WIND POWER KRASIN</c:v>
                </c:pt>
                <c:pt idx="1">
                  <c:v>ORIT HOLDINGS LIMITED</c:v>
                </c:pt>
                <c:pt idx="2">
                  <c:v>RIGHT POWER COMMODITIES S.R.O.</c:v>
                </c:pt>
                <c:pt idx="3">
                  <c:v>PPA CZ3</c:v>
                </c:pt>
                <c:pt idx="4">
                  <c:v>PROKON</c:v>
                </c:pt>
                <c:pt idx="5">
                  <c:v>GUGAŁA INVEST</c:v>
                </c:pt>
                <c:pt idx="6">
                  <c:v>EOLICA</c:v>
                </c:pt>
                <c:pt idx="7">
                  <c:v>AGRO WIND ENERGIA</c:v>
                </c:pt>
                <c:pt idx="8">
                  <c:v>AAW ENERGIA</c:v>
                </c:pt>
                <c:pt idx="9">
                  <c:v>Przedsiębiorstwo Handlowo-Usługowe „Humaj” Edward Humaj</c:v>
                </c:pt>
              </c:strCache>
            </c:strRef>
          </c:cat>
          <c:val>
            <c:numRef>
              <c:f>'Deweloperzy zestawienie '!$D$8:$D$26</c:f>
              <c:numCache>
                <c:formatCode>0.0</c:formatCode>
                <c:ptCount val="19"/>
                <c:pt idx="0">
                  <c:v>51.98</c:v>
                </c:pt>
                <c:pt idx="1">
                  <c:v>9.6</c:v>
                </c:pt>
                <c:pt idx="2">
                  <c:v>7.5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1.7</c:v>
                </c:pt>
                <c:pt idx="7">
                  <c:v>1.5</c:v>
                </c:pt>
                <c:pt idx="8">
                  <c:v>1.5</c:v>
                </c:pt>
                <c:pt idx="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3-4082-8B68-97F4A0B1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7-40AD-AB1E-F4E3068934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17-40AD-AB1E-F4E3068934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17-40AD-AB1E-F4E3068934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17-40AD-AB1E-F4E3068934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17-40AD-AB1E-F4E3068934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17-40AD-AB1E-F4E3068934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17-40AD-AB1E-F4E3068934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D17-40AD-AB1E-F4E3068934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D17-40AD-AB1E-F4E3068934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D17-40AD-AB1E-F4E30689342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D17-40AD-AB1E-F4E30689342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D17-40AD-AB1E-F4E30689342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D17-40AD-AB1E-F4E30689342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D17-40AD-AB1E-F4E306893428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D17-40AD-AB1E-F4E306893428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17-40AD-AB1E-F4E306893428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D17-40AD-AB1E-F4E306893428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D17-40AD-AB1E-F4E306893428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D17-40AD-AB1E-F4E306893428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D17-40AD-AB1E-F4E306893428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D17-40AD-AB1E-F4E306893428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D17-40AD-AB1E-F4E306893428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D17-40AD-AB1E-F4E306893428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D17-40AD-AB1E-F4E306893428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D17-40AD-AB1E-F4E306893428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D17-40AD-AB1E-F4E306893428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D17-40AD-AB1E-F4E306893428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D17-40AD-AB1E-F4E306893428}"/>
              </c:ext>
            </c:extLst>
          </c:dPt>
          <c:dLbls>
            <c:dLbl>
              <c:idx val="10"/>
              <c:tx>
                <c:rich>
                  <a:bodyPr/>
                  <a:lstStyle/>
                  <a:p>
                    <a:r>
                      <a:rPr lang="en-US" baseline="0"/>
                      <a:t>Pozostali
</a:t>
                    </a:r>
                    <a:fld id="{79AD3B68-D4B0-43D0-9144-F50BE7DAE467}" type="PERCENTAGE">
                      <a:rPr lang="en-US" baseline="0"/>
                      <a:pPr/>
                      <a:t>[PROCENTOWE]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D17-40AD-AB1E-F4E3068934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 baseline="0"/>
                      <a:t>Najwięksi inwestorzy
</a:t>
                    </a:r>
                    <a:fld id="{5E6A303F-9848-4381-A66A-213818DBDFDC}" type="PERCENTAGE">
                      <a:rPr lang="en-US" baseline="0"/>
                      <a:pPr/>
                      <a:t>[PROCENTOWE]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D17-40AD-AB1E-F4E306893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'Deweloperzy zestawienie '!$J$9:$J$28</c:f>
              <c:strCache>
                <c:ptCount val="20"/>
                <c:pt idx="0">
                  <c:v>EWP EUROPEAN WIND POWER KRASIN</c:v>
                </c:pt>
                <c:pt idx="1">
                  <c:v>ORIT HOLDINGS LIMITED</c:v>
                </c:pt>
                <c:pt idx="2">
                  <c:v>RIGHT POWER COMMODITIES S.R.O.</c:v>
                </c:pt>
                <c:pt idx="3">
                  <c:v>PPA CZ3</c:v>
                </c:pt>
                <c:pt idx="4">
                  <c:v>PROKON</c:v>
                </c:pt>
                <c:pt idx="5">
                  <c:v>GUGAŁA INVEST</c:v>
                </c:pt>
                <c:pt idx="6">
                  <c:v>EOLICA</c:v>
                </c:pt>
                <c:pt idx="7">
                  <c:v>AGRO WIND ENERGIA</c:v>
                </c:pt>
                <c:pt idx="8">
                  <c:v>AAW ENERGIA</c:v>
                </c:pt>
                <c:pt idx="9">
                  <c:v>Przedsiębiorstwo Handlowo-Usługowe „Humaj” Edward Humaj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inwestorów</c:v>
                </c:pt>
              </c:strCache>
            </c:strRef>
          </c:cat>
          <c:val>
            <c:numRef>
              <c:f>'Deweloperzy zestawienie '!$K$9:$K$18</c:f>
              <c:numCache>
                <c:formatCode>General</c:formatCode>
                <c:ptCount val="10"/>
                <c:pt idx="0">
                  <c:v>51.98</c:v>
                </c:pt>
                <c:pt idx="1">
                  <c:v>9.6</c:v>
                </c:pt>
                <c:pt idx="2">
                  <c:v>7.5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1.7</c:v>
                </c:pt>
                <c:pt idx="7">
                  <c:v>1.5</c:v>
                </c:pt>
                <c:pt idx="8">
                  <c:v>1.5</c:v>
                </c:pt>
                <c:pt idx="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5D17-40AD-AB1E-F4E30689342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1HvZct24luWvOPzcUIIYCPDGzRvRIHlGHY2WZeuFIUsyCRKcQBIc3qqi+yO6+jP6E7ryv3pLzsFS
Ol2uCN+OcoRNHR6QOCAW9t5rr038/W762515uLWvptJU3d/upp9fZ33f/O2nn7q77KG87Y5KfWfr
rv7YH93V5U/1x4/67uGne3s76ir9iWCP/XSX3dr+YXr9j79Db+lDfVzf3fa6rs6HBztfPHSD6buv
tH2x6dXtfamrSHe91Xe99/Pr5fYuq+8rXTd1Wduu0A+vXz1Uve7nN3Pz8PPrZ9e/fvXTy17/NIJX
BgbZD/dwL6dHXBLPxwELBBaYeq9fmbpKf232+BH3iS8DIT1PysDnv/30yW0Jt1/X+dGrm//U+J5G
d3t/bx+6Dh716e9XOnr2cD+/vjl7/equHqr+cXpTmOmfX5/VpituX7/SXR1+agnrx0c7O36ai5+e
I/OPv7/4AmbnxTefgfdyKv+jpj9h98+AjB15nGIsOBaUMOIFzyETR4HwCfUpo1RSIaH502r5DLKz
b1lJX0Hqs/tfAHR2+LEAMsOH4TubFDnyAh/7NAg49T1K5HN8+BEgwwNJfS7gEIDF/Qmf428Y1Vfg
+eP2F+gcqx8LnfHWlvqX/9EVNSpvl+H7Oz/JGfbAnLjPGH/h/Ag+kpRjJn3BORUe/pIlXf8xwsO3
jPArqH25qxcIXv9g9lUM+e34iN8/wxPSI3CBnAlwdkR6BILT57FLHjEJyDHOsSewDMAO/2Ro+9+G
95lH+3TRl2LrV8D7UkcvoNv/YLFr1A+mANIB4fW7Ug5yRKnHgVB4XBDic/85bOIIgho4T+JxP5Dw
+QuwXX/r0L6C2Is+XoB1/YOB9cu//t//c798X6C8Ix9zIhjBmNEA/ONzoIIj5gnu+WBbVDBMoPlP
9vXLv3zDsL4C0mf3vwDoOPqxQhnErxos6u77QgS2xFjgCRL86gSfQUS8Iwy0XgI2WHhEfpFrQNj6
loF9BaRnPbyA6fDffyyYmvre3H5nh0ePyCO9AMr+xNflc0JIyFFAAl8wj0nOAy6+YEZn3zKqryD0
2f0v8Dn7wczovjZV/cv/Nv/+P78zSGAqQBEg7lBIroig7JkleT44O49j3+dEUvKUJ//J2UXfPLav
QPWykxd4RZc/lj1BfvXwvQmEd0QIJoEUj6EnkOw5VI/2hOECDOxBcsLpl2g7ZEj/8bC+gtJn978A
6PjqxwLon0Dw8JHPBOhjnEoseUCf+ztPHMkAoIEDhKUv+7vTb2CdX0Hnj9tfgHP6g7E6iEbFrW1u
vy9rYMHRozQhPeB0EqKSfC76gQFBvuRhX0poEiAifTkifdPIvoISBKXPuniB1Nn+v7YZ/YUI+Xnu
+OyS/6wuCxgQ5gNGxKOPIt5ziDzg3kDKQZn1mU/+zL1/00T/ejhfxuW3+54N/b+4xPrPIAMYUlRK
OIcIIwnkqC9SVHn0qO0JyQKAgPjBl1TxX/7tGzjKl1F4UtU/u/+FaVyCsP1jATTqf/9ffV3YZf7O
pA0fPUrdBDgZWAInL0gbCHgCihoQZEBnCDD+IhP45d++fXRfhetlNy9Ru/6xUCtvf/nX788NIPQA
I2CYc5AOILq80OwAMQKhh/3KDL5Msw/fOLKvoPW8ixdIHf5/k4S/rj/9XrqLbvvb+Knm91kJ6uut
T48PNckXt/6q0XxJ3vy1aXv/82sPP8pvGBzb7+XEx37+LPB8WbT+FHeed/Rw2/U/vwZyAR6VA20H
XQmEdQHkcHx4bIGY5lHuyQBzqJ34TAKtr2rbZ1ClZEeMCSAlhAvugygPlL6rh6cmeuQxWEYSJEPB
HuuYvxdjIZjNaV39Pku/nr+qhvKs1lXfwW9CBH39qvl04eNw4Sfg530MwVVCmeYxaYf2u9sLKPk+
Xv/fTL4Q0qVGR5nBnkIyX6J+yssQIaomkouDV6xw5cW5v6wSpE/5MDuFCNknrTihQVWEua7GrejK
VWXFXUbHhwa595QX68np66lJD3rORDzX9RYbdovbJVBoypSrUqy0MTcGiXfd0Nz2LEnO8kaGLuis
Slx9cOnMIjfk7pajXuVcrJMx9xQbqzrySOnNqua1dyCBXjnTL2p0kqipSPZZYd9m3txGKZ2Mqqg7
rXse9/PUqyArTiY6nCWtvUn64zTvT8rEuxk7R0KJfRLaNB131PSTsohI1XQBDovCRUuZ7SvHgrDL
UL3uPRrlfplGad1vDMtZWJo8DZsGfaz3fMluedueIKfPSKHDuTb7LvGPYYor5U9to7TOru87nhaq
meebturDoG1HlQ7Gj1o9W5VnbRwspjj1uynGeCp3eeVZFeAiiJirxrBjRR6B7rwJunxaUZ697dKi
3E5oKFVRypPBS/wQs3RQrWi7kPnmY563RmH/HZ/Zcd4YFgdpL1d1V7wZEAwsS+mNnvlKZtsJB1fp
4GcqxVNIG5arsTYw58I2Ku/T6tiOFVWOJSxiLb0ihRH7qa9heFScOndoq2GNZ38Os154YVv4KOQp
nmPuNmNZhIvXh95c33BLCtXPafUWNL8kRvWbEqEuqnM773Jvvkkav1kjkyB4InyLKnEOcW9SIimT
fdNmbZiQRQ1Zq+g0JuulGadV0uEkmkuWxlhMF8Ws81A6Op16ed+dFPU9l/6HYkTvSOHvymp8O9rk
TdAMW28c4yRDN2ByavLKt6iQNgpKeQFLCYVlHezrxpkY95lWQF9vGDKHfvRUVhAUa0daNaYHOk9E
LTjw4nRWlOFV0Hm7Rrhh3dQwh6Koj/Nqpmt/cZtkQGrJu1YlVufKL8c69LwiU2Z054Lkk0q991ma
dQoNhRfpithID9iciHLsoq7OprBwOk3CTOSFYk3fxWRK7gTvSFwBx96xxVy3iUabpIqwN521vW5V
3sVDLbuwTmlwMrOeqLFjNJoHrbp6nA7c+H6oTdlEc4vvrXHVeraw/mibHy9Iqx5P9szy2j8hfrPq
/eVGeIlUsq7LKG3qMOPLsKqkzNeob1RD/DmS/Z3xC33S0a5XDe+RMpqatfMLlUmbboy2H5JkIKeO
aoWXAqbJ68dwIrSOxHhes2o1IF6v/HS6ocx5Ec1THVuTh2neTtEgSxwuWXVbC7exBOerEswqzPQ+
H5Mkzm3QK83rTNGgHlad3vKsrFTdNGNU6P69X5flmbdMynhpezqlcxyYdHyr6+CcgZmfmSYNx8zZ
y4TzsHRz/y6v2nRHJttFNsNh45N+h8okjxg6GU23T0zBTwxfVr4p5b5CAI5OqkUd6q6RK0OLdcoF
W7V13scL72w4tfmbOp3AriTDquKu2Lp6kqqTlVpq9q6h7C3P0kq1GW0Vy/gd9kwTOaeveFUrhH3w
ChY1qnUZU2Wm+3iwQnUouPUJOfhTk4Vd4hVxUzLv7dLMx1ombJfS4kPDCr3qjH+ONOtVeoKGoVNU
Xy28HC9EX6Yh6c3FbItbLsVW2PwqzcRpXsjzltb7oqcqTQKrUhjLRk5xMhXFPl+ECx3EipnRVHmO
z2BFE1+5/p23FEtkfA6g+XiKdDulaoTpmRe6qZA2ivR1OJdNDWD44SRNf1GCTTVJE1Uz99WcjfV6
KAei5sBNqivxcYFn+JGWpxtCuzuS1XRVUnyZy6mJJpttl9IOYVsie4xz+sG3S7uuiMRgL4MIaz3Y
jSkm/KYQ5JpYxuJmKLt9s1SnmuypmMp9C3OlZlDfQjG4654VgepTZra+RXlUtEWxAkuUSpeTDr3a
4nAkZb8KJFoxY2/KgZnYzNlxO5fHfoWyM9vCgggyk6+mjrl1V1q7X3J+nXSePB6S7GNSoY+LaxYF
hqy8HBbnbMkGDWB82SRsaAuaRtRPzCbVHQqbnMUZtUs0TelH0spTO6Fm1Za2C+dW7mxCzpemPp0a
O69E0TtVF0sB7tJNkVc7rdi04KjCsgp9FAwxmacsDJDYLtamW0L6D5T5+6ThwZponK5w3sPwp/IK
5Q0KlwbHQ2Ls2qBlndX6qqryG92SKRrnJQwWJtd47DrlmeJEDImOBPE/oMmlETKsinXGyk3LOSw9
3UdOpHPYCNQqO7Vh67mDIQ8C0eE0Y/U7CGtGpTZRkiTHKfGuSDZtO9FGHmZc1Za9G5Ft1gvHRokS
X7UOzVFti1El6eLClPFWpZk7myefHgvfROPYxCjNg81QlW95DWFI+yKqRFeoJfVsrXzn6T3VU1ur
xiV6/3TOWsxWzCsu56lYduPjoTCoK9XTx6cvnw6GC4hgZOxL9fTx6cu+RcGqAy4StEGwkwMaOUR9
+Djrklfg740OfYh9oSlSVfb1WKoOV3g3PB4mkSyfDk/f/XH61Priu6fWvh8/v62plmwn7a6mC2ah
X/ViN7ukq5TX5XmE0KJDQfuzwEv7tdOjBvc9gZWjFue/fsSlcDIMsO23sk3CYUmbfemGev+pwTuh
Dg87Is28Q83YlorjYd59Org8UfnoUJiSSezs7Ivd06fm90+fTjVvtlRXIcpdCSzutwMU2IuQyBQW
PGLFnidlsfc433ddvqxtqZJq7vcEuMOnA8+bfk8fDy++S1pktqh0cSNysR9NL/ZPn7gjYk+KmYb+
3EWM5uBt+oqSVTHxem3z4f2YUK9XFbxReTwYaVRTJ9WqJk2+oTBr2cDZXk6Ftqqkmu+TYmR7lNNn
59mULvvs+o8Lnu56unSoCFOJ51fxgid0rAfx62FhiY5RULmVRcM2m70iglg5qnnxP+RtYEJUsA8l
CUYl+sQqGnotLPdJQHhDQFPCwYscsMHIlJdIZCyqEJwkI4tdR60yy+liWbtj4zwoUzf7YuQ8ToKS
hkFyZsel2/ft0itkpyHUcqBxxnCYedmySgGIUzTSZeNfYvARfUPRKln6MsryJa4gswmbGvUhcdUW
51UT8x5WRFuKc53UWulO0m3K25NSz8MWLVtUtEsozaBD22C6tTkBL0XxBpxqGmGeb9DcpUpqOq4E
tyuzTHrTtkDNl0FHM2GrSvhSQYLyMYD/xrgxyhJcbIhNr+dsuHAV6s+ldg9lkpGQTVbEfDod0pGG
OWf1CjKNKvLrK2/EZVSmgz6WGG0KlwQb145NZBrPhaKdt35XPUwDu0w0feAkqNYptv52MdOsGG2m
WC7IC3HOhojIfB9Qdt5Xd+PE6ti2xYMENhe6pAx5Iq87P9Fh3WXx6Gywkl7TApvDfTTlvo6A36+7
tpRr3+Ra0aE4YZxlu6AuFfL4IZvTdeUBQclg+TPuHfd1i1b9zNJ93epR8aDoII62a9ygQzAM3pq4
fFFEq9ksjcLirlyK7Jh37IM3yIho+c5r+jWkH8aYd6lsor6fXdiPiVv1PJsuDEeb2vfsmubFKi+M
ci3P1rqagJQEVbYuF9crvxF0azq562j1JgiCTb0kp1lWH+wQTV7SbFomZnD35LzxRuUHwAAmNn4g
E6vCxKzHwWpVSMRVmehFWUggkrnwtj1jmWoLpGM24ixyWfVhlMMH3vlemM72o3DNabMsmeIemVSJ
5wbCZxq3yTTA2m1W9cxPZtmkYDZ4Dr1e3+c6+KDLwVOTCLBys3jnT7nqEr4DGA5inHdVQMNm9t5i
hG8Lk+fKTfkmn4cxGujihWMe5Bs7GE+ZZNzXQFxXlUc2udbgpSFtDCbahcY/9sggNxK7TYvyYDU3
6Cpliadq3LehEy5qmdNRkkztulnkqighTUXCAzaog1KVs31b1eOlKxcRSwxUlvr70kuwKu2BGD1s
h2EmK8RXrXTwzVzelzlSWc71WtpNg3p7TjOgSkbDu3zNHhxMo7JSvPdof9U4uqpzfQsBMjgr51mE
BWLXbT/txxydtmmr1VDC9cW6st0Ny8Bv0OnNQvUc4sGdgKIwqqoDMYALc50xHQKdL9eGpfYYUsVB
zJCYp30GANh61aFO1XXfbiiZ92Zwy4Wv5xMWqDFYjT6ZQrcUh7Rxx3wE1oLnN5lkZ5UtFMqaK6Bt
pz0Z3gyLO2/dAIwvEdfWtRUEbeIDvZjfVzUWKiFv/bywJwZ+px9RcexJvw6nnvCz2Tf3g9xW8Jp1
OiqHfMi580Hhub5cuuXWSBeikURVVd+jDIx8RhssehcRXl/WPT1zfv6AW7oHtnI2F8WbZobMvawv
kyF48DQCu7ZvHHlD5yw9LAyShqzm+1IvyzGu9ce0RDE85drNt2VbXbVcjkrjyoSD7JvQwIugocUy
lBA7N4hXV67o7SZtJ2A2Mn9jSMtUzrL7oJDLTmSzkgXQJIkaA9GY6F3OV95QxIOeL7Xsd+Ba7jsm
TJwH9RRC8nE1+dUDH4LjudfvvDqYIwO95a3dZmW5W9r5Km1luoGXopI1aXTkZ+n7ImX74i5DeB3w
MoOMmhcQM5ZL522pXx7jtDrnaL5GpbjwUvdGpncyJdtKp29zUgeQBHdi7VtxyMuljrFemWYWO+qJ
fZAA7sR70Iif+XQzsPwS8qaD5DicuuCkSLMTh3kfYqxpOM9x49gE6ZwSGL/xyi7OZXWYwXWpFNGV
JMNdPnKQaoLsI5Ju2fRoZUT2cToL3HJTZWid2CkqbPA+rdstqCEnJVm20h/eYhO85zx1oRRJFDDW
xnXZx4116aaSKKpH+TZP0/NAl3ubCwbLyIaLfDejDrJIsuHeHl4Te5N3kH41dXXt8/qQE/y+h9Ql
E/1ez/qUQcghg39b4uC6KgnEcXYcTDwFxjLEKcHHiW639SXLk8smEBDdksRXfpZv/KDtw8GHSFBZ
rBrw8CJxSrdNus+EGKK044kKBtGpxXbVWtbNyrWOwpXbntMp7ny/Wo0FfzfJpY/rBTpYRNpCTgmJ
I11k6Jf9oW3wIaCBt4bIisI2GYeN1WyJA7/ZoRm0H6fLNmZOfqxLdEaH476xl8zwQclBCagjxfM0
mbBqvUwtQyB3ekHvfE8cF5Z0cTumkfU3wpk0YjXM0Zxlqoap5rZrwyEo8yhZqAtpO+6Wog+bhbZr
6hdzOEIqdNIRSHhmjJFyY5HtjaezQ//o7o1pbPR0ivBKtPVN49F95rXR3AwmJLi6H2zax4RdBzML
gyE59xu0bhdzFtjgyo2DOBM+OvBBRINp3RZV/cfE9PLCR55ql/oq9SH5alrRhDPqZ0WwyqoINtQY
kHrQSeVgYgpv/LCUwVne6/cConrIUOsp3ihaDUqPwp6C97pJFk43KaR6iuQ0KjG6KBIKEcCmYdHh
d0sH0mmQSWUtkZHt/EsZGKDQolQDpm9bJNekd906TR10PAcQ3CfI3zzcluEUsAneqwlOkZjeBc1C
QONLUpW3+oMEBVdBatGC9idUO04f8z6/TgPg5D3oP3N7yJBpIH7U9wOXTTjdORA89yhxxb7mug7B
ydi4YMNd0Td6VzMd2QWV2w7xYZ3742mObb3+fCfKM1n6rm5mq9Ps121Cv5/+401dwr+nrSl/fPm4
y+iPs8Nv25O+etX6oX7c+NG9vOix6PB7X39sgnlU+X/fEfOidPBpQ9Nf1BW+2vis6PCsdvnbqwVP
tYLHKvdf1xtg4p42+nxWXHh6ofFTXQF2xTAOZgbvE2PMocj0e10BWkAGfdy8BIzQwx4Uc/+oKzzu
wHjcjCHhLX/Y4fR7XQEKVRhqAZ6AqoKE/QFw128P/gxAKLD8ev55XUHAuy8v6gpQz4B31GHTDocN
BYw+bsv5vK4gPMRS2GgVhDrpT9HU7wsgYrnEe+tdugYWMUM0JHSOqlGsEtLtjNQKBNBY0GztpXk4
2Ps+HyJKi21B8hDxUs11pRJ/2vgDA8H/fe4f0unc6C1EPZA2vZCSOsQgwhTlpipA1nyUJ29BmEt8
t/KMF86uXz0KvANk2vkAkll/22SDyodAeTO5Ld95UEQAb6iKTqqR3bV+p/IyiR11wBHfZkun0qI7
Lty2g1+gOkJ9GrqhjfLyZuppONB5JZuLpr2uhvzipkyBJ1glJ6hQXOpqTSEpBd4gIG3TnggbeV51
JyXwYA4+olujbgw9YpVP8iiwB9Sc83ojAlBLRATv/UNyc1OZQ0CAQBdNlPU5yBVQARHvHskIGU6d
fxEwEHci3dzW4JRZvkqGTQ+6S827XWtDAu4pgZRJ4hpU84MFvyh31MqwNdsOvy/EPi+yyLMXzRIA
wQXKS0tF2M55H0W36SummmZ6eMxVKKIXQ8F3LDtk1sbzUAMVPB6AsCx+VHBgWEsVVxJcEhvWKfDV
iYXcA9A45Ea93ysGz5i3xbqk11A1Upa8J2kHAsQ2SVfzmERUrnoN2bw4OOJUwa51eRdQrDq3A7oZ
6QBkmnrZlGg8bdFWL20I7y+ojOQKQ4Ggn4Ltkgio1OiQzFilQRZXOlHG1+GCSZxYcyDkvARm0cgp
EqDlYgpjxVtNA5hdo0zWRsC9IreZ6eUYZMo3cmuTNLSdObDZD6th2dESvGxykP7lLJLQlEvkuINk
Cym/oGqEND1JLoLBhyx8UJDLQQQ5rlgEEnibb71Ag+QLSVI00SsozJ25bDhf6GlAmzBrqhBnMFXD
6WSPZe7OltSqrOnDUZcxsOEGtFXOiuNyWVRrEdDEZduAS3fZSojVLI8Fe5sn55mOdLqydov6NZU3
UIIopd65CvhSNSsDJjJCbildcAHlkXjC1Womcg2aStyYK1nAoinGMJ+gALCk4TAlYTLasA7QHlep
qqpK6RrCYm7jigahbdMt0hvbZGcUVFcQCeLBnyJcYqDZRViktwIqH0PUrefEHXoctcCwWgpabAkR
a8o2HAhW/XbxRdweV42vyHuZJifZNIVEN7B4wV7rQU1BuTfaWxtya5ePlFy1Bnqcz0YLBZyuWLWt
ty4d3z8mIxyELg+B2JBBsYF2q8W2oQR1IthoKvdd85gmjG/G/p52vkqraQMFSynbiE1mLbJiXQt7
jRjkYQ5yRLzLGi9G06mubiHjPcbtm6FbyxyoPIfVaE3ouvEmL3Z9c5ctHwSuQ5IYxRNYesEHQ8+X
2Vw4S9XMxjCBJdXAfIPikED5x5o5bCe2H/W8KrDYFekll1Daquyq8UyccbIBCpLDEnVdiE4htZIg
wwMEdmdqvdblRweeSGBYS3aHpyIGurmiDd8WzYdO0DBzZiVB4JiYi7kX7FJ3NTK3I1kfYXKe41YF
9LT0s9W0ePEyLDHjZsfAXaS2XbuFHpJOrDBQDFbYrc6xWtDektRXhR5zNeluk9jlQ14OkPe9WzK/
PrbdKNXUZ7eOxn4ORDJ3lVO9SUnci6AKK88Hc+mLYUVA41LC95jqaJOpMWGe6uxjwaZIo7Lpdosn
DjwYSxBA/Dfj1DRrL6G+4vV8Zm2xrRpPh0BTXbgs91D1IorM/gRpC7KHeodQCJKAJO9wq++cNqAR
ILlKA1AhCddviSDBOk/RXZD5e8FTs5sQ2YMwcwUJj11XwoIqZA3fVJwo7MrtjC7nIteh6QIXS9Di
K5KviIP01jSQNrCOzrGvwZFPebvCcnjwugXSuJKPYcOLaVsEUsd+oC8LCF2tdmAftA+Tzvnv6tmo
gJSNqvrsvWg9UH2wLOA5IYHMcbAB117KcCggu6x4e8aWDcrcEqaBq0CEmIZtC2Vlk0fDUIeuLTM1
NbwGTzy4FWr8SbFzYpCNs8e6Zr3LqqmIRD+H3JZelLX64xMvZ00MLyyYaDI13raQ9Xbx3MMMto3e
1PMAespMdNjOUEzs+3XHr/vk/QSbQpWEysAwmjOWoELVrEg2wWTv51hYlMVLlp8tM6gxZg7Kbe/G
bZaDkCjb9o7o/nyc2YeMpew84BDBbYGGNShBOhzFNOyGBj9MHkS9FuSxBrLHBNLJvu9ELLJ0zeyK
G9GcDK34CM6tVSBRya3UC/i3bLwwuhUXgzUngQfOXgeNIqYfTkFAcGvaHQw281oT0HOgWufiek5W
TC9DbKfgqpiqdmfEfJM7UKjmcopBoQFgnR82zoPnLd90o4W3C2BlWKJcAhbdl2+7/0fBeWxHqoNB
+Ik4B5HZEju37XbecJwGIYIEEhLw9FO9uhv7jptGf6j6SpXzstmwbP0R5vH0DpgCJyCWKGLusFts
1GSFHX63opL4EGIDbPZvY6+y3uGQtrYN8jvT0Yulhyipa5yPeAJeAUeXUns+sqaThYmc1zoM6Zk1
YbWrNEMBVD8jZMsDbNNE4uEkPRnYAWqVXU8sJeAhfM67Mx3Jm/GjKLPiCjMD6aHWTePO5ONdXq1q
uqXU0SozCHiU0dJd0AwvlVfTawWb6sLIZVIRFqUeAxJ8IFAOATboCL76ONu58e5+PN7RxbXSyY/r
fKD85LpwfIJuHXLVuuZq995trVt/BzEKHcRFe2nYlkq8U/u4C24erdqSQQ8p7dG7GJHC1TUyqZiw
MyVtPzER9Q/+6nrprBSWL2F2SyXr/bygH+PH1syeGn2qWP0ahG2fqFM0hdizhkAVmzaJiMB8TPhh
dNRIF0y5Y45Phxlw5Ad8Olaw8DfenBvExiD1WK/SQKuTb7mqkLE5xYzrs4acYDuqgH793LL4a5qj
iwNHz5rcB1ySkLmK8YI4CXN2njxElYYndlcKlsSgGTkOxyx09Lsdm06Du4+culxYlDrTknbWnGK0
rKNsrGQ610WnIXb0256or03khhyD+SqhlrsDdEBUTN+EoFDGq9cdOvpJyU/Ajy75c+NrTMsJQ0OH
T0DlLYIH0IQFNorrJB18yGtf78FyxLZVWu2/gF2w8l163eOc0BxGWCUcWLUPmhzAaGRC0H3HD6Ie
Ch3dKsMTMww7uwYVQLyv1Z+SpV4O2vXhxcJcH6rdCqikj4+daj4H1X9ZcBz8Hi9vW8yxB/1GFQSG
EoSHVJC3qflYu7bo8e3pOZm2o7TGNMT3q3l9bMcnjNChmd44ZlcVbwUUPDHCcw4uI5EHmTjTgxTt
c6C2dMTbb/cHdwzyWX9IPT1Rdl2gDstqB1e+wJyTAHNKXGplCl+7xkilPQ8j8cM820WA3VoaegqN
m3N5INsTH9rEhE7uWfbRs48B4c8eUQwae/wAIutuikATuPhrnMvxIxY9gIu7rQBdyS83Kz7Y05po
vV6YBX2AnGRv7cBJOJh9eClgZ9v+u4YvsGCc6IdiIhgnYnLUw2GPWXuJdsA7HpoFgAjO0BBv2VSd
KYTDfrtWjthpf8vrcO/QbzjEeF8hnMMjwF6xQJuHrAjhfx/Zj3Yr8nmmAKscKDM/tC3ceckXfFfd
orDBnCMIg9vy20o/kS0Wrs1L6Pw32wKyOZakqcsXdLEgNFngJW0MtuJY1196KpbqwRZ+0mDs7M66
69PI4+cwKtvgTZYTmTDaPG70aTZWMs8vluMnA/FR5V4rcEE1Jv4YKlWHVlf19wND9l3DMhi96dZc
x0qlXOuLnFoAK1nTh3kbRjvpQwVdIGTYYX2lPR6v8MrKCyd45tvrrOMEfTljXp3Kzk44UKhFRHnI
9+NKHxoDPbXGXwGTitAgV0uTYHRpyB7qThq5l9p/gLUiPHQ768Gun6BFaxNg1bL3ND6Mhpzi5sNZ
+tRupsJ2y7thZgcMhjBwNbvNZAtFx/wGzakKg7SfHqMeC4DGv1p9trTNHDxPEZqiGSWmXshA21C4
QDBWq0prWzzpdr0F4gLlE5IpdkMa7gYpcubCS4tobsklE56Tqug88/ktAo7mLkfXOoaUFSOFp6Le
0b2SGS48Cx7aARuautBo7zV1YrHg0NnuwXbOOIyg+sARTdnYb2nfs13Tv6/DhZBtj32Hw6yblwys
ShLXn0GNgcD4R1F9zSxOsW3q4OpOFf4+kAEkfBlrmio9Fg22r9EBjNLgrY04voF3f9IvnofeEMJz
WK8OMdm6Wonr0OsA+EpgvWjdwzR4xWyf6xELocGcu5Vz0GdVtGu0fnbCZ7CEqUtNHvsdjJCdO8MV
tO5LQyyxre9ndVjF8CwhLQLFSzqAAduwpDJs8mUSN2V5z1VFymb7Xkb/4mCDX4q4g6qwkWJYjiH+
VJe8VqgSHlWoahIvUahyEuxaSBKLsABZHHsb8qt+WmFsaOtnkyYHKYhTLauMYoM18bhbYHYNkCCq
ZieIKBkLiynoxsTv6LV2+3SI+ofFQ7cF3EX5deg/TASbrxZ7C2dgrJ1rb9g3b1DaSQ1wsg5P49Af
l72L4kXYtXZuY7TtQjqXoTxtGzRVGmCbeBHLurfAbay+f3L2UzCVsQfDILSOW1ClcW+lHXZ4WPZY
IfkNZaGwRnkbNkCBFcl6EJxYUV5tWu+9YHoUaMxuNJ7gWGR1+7pCUVj4cSU8G2uR+k9++OxLCLdA
+NbGgbe2tu8xq49wJK9zWwBTTyXwvaqd85ii63LnMbRPJBalvVapTVq4wKH32Ud49N51otY5RG0k
NaxcK1TYGdezbnhWL1POvLgcY5aHdtr4/sviN3hZFaZJaEJ1HYKec38XB+THjK9YvjodGk09Hmll
/a6RlS8xiK8hemzC7THCCtn3PLeiD2Y/1vGU+/x3CZ7l9j4x98CiFvPvS1D960BAtJ6Hah+jbkiQ
NrpwR6AJfOaPuvGOZP03ar9waogW2BJqf/kRoHGile+FmgjayVQEIQbZLncigKdAkcDXTGfaoeWQ
KaMtnAR/eVujJbGXwtTy2jVDAz0YioR+j9b+uvllbPDqxRveZJbq4er4ABt1uA/iIHO9p6bf2cZO
g/vrvl0sLEwKM4d2uxyIVzfY2Svx1sfWGQoyfLDYgjUhLn4jMPv+LfHb2tnH2nZT7f0D2pQM4srh
r4NmS+WyD5ZDbbCyec6ha1c8KlpM7glySjba52ot2wjjahflTf9tD1XeTfRkef4HofGlqk3ahvUj
vXeyReaN+2SPNfxV77L5Oz9E6wQA7Dt9GnZYTOvwLk3t/eFs/5swYjfOnBuMGXXf7aCZjfwFYMCB
dS1csoL4045TPIV2Siw+pG6AU+yMh7AyMFSXEw9jdCJI//JiRY8BCqCX4lqpbnDfebMjLD60PC45
FXDmvIxhGxPVUboUn54+VuuDSycUWBRX9yr8/sgH58YNdsUHd+M3YR0VO/BeZjgVOHJPDfCwxUb7
mb5jOj97zpi6Zs1AQ2BU/DfTXS2qhNP1W3Mfb0SVgVxJgG3C/usLUNS3ZnxBH53YWxV/z+E3VZcw
fu4dk2/rmvYDOfTzPu77EvJaANrJet9G+tZAtZk2jl6zZe647GqXF+vWZbqXxeBmIzmYoYYX3afx
LQqK2ksiUgR4/pQB7Dh5D4G8clAAg1LpUEMe7VPuaGA5t66F3CHNkEUmKFd8RhK2OwGegFOz6/0L
wXIXzmbnTQM2Hmykmp1BL+UBdw5u4cEDcUgKZUK1KB6AYgVtXjXEqqZ6uIN7jxsHLdYABBXPqovO
TIywF9rU1DfbOUZ0Lmr2HjdevmzOXs6mEK7ch818xmmACfJbxxjZPFIKHM4NLPKGOnjn+ciw5wxf
ikRhqavCzPfJq9jk4+J4EJQxEwZjotvHtloKB6PKYMc/7exmvqQpF12y+m2x2W8EsE1n1p+R/uta
K3fcA9bKXE1HBid6lrro+HEw+rgEW+Isz7L5s+05xXFLqgXwjR1kfsyTRVd57zhJ7Tws4Ks4HRIb
BGgjvdQKPkIQkTSGBoCyukJhVJ3AOn1t62m3+hE+yYCSGmOhY49PW0f3zSBBE3PIZNiBVobVv0sn
PR/6Djpne2UuHO7GT8hMU4bjxil/XNX0FEj8ClbSvq8utWbpj1JbBTQiPFqDLGJTQAbBbm4nIcpR
G40p/+MofWhLcvUB/BbQhjCzyr3Gj8/ESnWfCHD2NXblGArA3EEs9aeD7MrGtAC7y0BgxgHQXg1X
AMIwHEHP7euengdnSKP5atbqIEGxxPhhMOx1oWOoeSNkFU/lE+Qfj0DU8c5rq8B66B3DB5bmGJs2
i/m00+BhzXoRwBIohQoZ/UZ3mGWGMjcYKNBj6fVrOd2nKPGvW94k3XaMzpmlnQJOacY6THMxQNU5
EzbiBTils+Xkk5oxLn5seJen9QdGcR4IudPOV00kzsYGZarfhePOCbIQvdpuk750OytV45vll+7c
YYSSCAl0GBDOZgMnao/pYAqjBwQj1Hlh12b9ChudjhzgAkTfGLEFHaHeoKqDBML03WJrPwzeVsD+
B9pjQB/W68EoINcd7Ol3f2kTWG8Zr3dxd1XB3oKXYeDVAb7JzaCz+ZWZNW003n516jFijPwoAhAi
gG85WnB0tdcRlfMQYZIWqtoJ73WQ18pXO2exEjU8C/9T6Djt8LfZzaWzIDHVE/wRGI79Odiutvbz
GgQmVqe5+/Ga182s+9A1u1UBQZ9xCOT84caP9WYnbs1yrDIYZoAThQnTU+KEJ9bsW/sycpHD0AGG
s1u6OpkhKeKOuxz25r4/ryvmu3DL1uCm/YOAPFsvHbrNcbQ+gWSmAOqJOKgAkzj7mfo2a1n966q/
Ln6WWKPm/kmYtezIFx1v2/Rt4rk0LQYh4uYeZDXkAHb28h7EW6oU6LHmONKDXQcFbtrbA6tNSTMk
zLJOa+XkUlJs6VHqi0yi9qgQSk10U2ZM0OjApoGd1QOg981PoYtT/+ySLmE8OHbbH4Inqeut6Uq+
wmkPgraorQXiWGL8MRsdXTZL9aK4BrMmck3UJ8csepd7La8ApJ1s281H3ZqjDg7Pz4Ay7qootRzI
APZabu1wDloY79juiN/emtBHWGLca9hmATwGzF110JSV6lNtiph+IVpwDlYIOHnQt4VDwAD4YO1M
Bk99Arc910siDErFxrKe/foMEHw0HJV1FuPzgknGXUFv1QCcm0/Lp2k3H91IFBCGVoyoen2Qrikr
eyo3Fd8lFfSM8U37981dZposR6nFGb532sdwb/rrGq0voRqLapwTd6uTsGY7CIxznHqxOPitSMBP
J5R8ULpgTrvR9hyROt365lXhXQqrCn48ALKHQTx7y7ce+R5gAzSTNRstAycvQIbnOHg8tdQ/IfIV
LEICkecE7zPpnccKYG03sTwACWTJOCfr+6bf1jDzwx15r+YfWPAAzPPAH0pdv3Du3br3bbpK1KzF
RsDD0y8tdurWth+E0EAukWZZgAN7b4EK86mds22Onurty/Q4XDw64pbLk4aC2VpdNhGVQ8ZdtY0n
fmc2+ueNipxsDU+idfpY7O21o1DHAvR0HzjEIHcjxKA6jiFsf2x8zqoJRQ6tVjjWLjJ+zpfvDeui
x15Xc42dbCUBkMj+MBKeg21I4vHNZXChgu7DQJgLaZzarj5FCKmAMLh1YFkwpR+iEQEjEdiFo0zm
dJcoZIfaDouhbYCVnCx1jKP6VWPm91EXveptwkowL1PZjgp9i+HpT2jadb6EA3Ru69nH6s2sw8p0
Pixxhq0yG3r24sGJ44JhGfSSYTGpckw5DA+sfY4Ez2UMqc7Ioq7WtG2aZKkqDDvRMx18xIu8ktr9
kUD2JnG7U8G7t1AMkHRnwuhsSHvyg8dNYQPmkC+x/NlTVdDayoboOYgRB4k+uvFtZsELYi0/c78l
8WUgXurOgGOCo8udHAIrwhUHsMNbH0KmHtLOeQkbkbfqJQbmSq8zFYUzPjiIRq3BEXRoQm3Y29WN
O9eGUJ107ku1DSBCNMWpxEAHMVj/a0N5le1Q0o2WTOu3Cv86CMZHM/UAWdzEntV+RapM0y0T4y/Q
5nyK5HHC7rNN7KiCjEbNKRzYkXqwk+/l/8rQT0Z/AQSr03g9KV3tQaglhtHU8aBljzhduoS4ucf3
sK2FdicsI/rgQc2vyQca4U7/oBIE8qmeT/ZWNvq6xM+Nd6MFQcMl+hed2KLXtnkNJy+bomIb31j3
GLGHde1T9dBz5zgGiXkSCrDLXoFwfyHevtVnp9q1VsnWRMZtOvZdEkH/CL7Gbvtpe1IsFiY76hXS
AbSskBLQPnYigK/rDC186EtL+Ojvfz3xDkEzAgSWxTqzN4R+Eo7ZCc4dJN3w0UQPCgJHH9y2fj5a
pi/rsTCo72pj5+HOEYj1qQFAMEr2Fa9O4o+8UPBkvN7JQkJybTnQHy+bE+R344OD5FzMkDM48aMW
+xbDBnzDA4C2fESHdYBe9UuH7+Y24MWoORzy+tB4MHXR4IdpKbtRZsEid3Lp9m71YW3/ggG5LoSM
XCzO0qHvvW7zTYYZH2GKEpQBRPYQD2ymGorbkhswvv0CRCx8WCLrqw5vIMCfPOfRUyfPRFkLi1si
gzUGDtTct0hCOejkkmxF4DpP4Wxl7bqWfvjtkN0MtV4NJJPVn72+Y5rPexa+uXxMa/IJNjGR85dj
9Bm1wIOZLDZsbu1FseuARcBBjQrx4m0VT8KBpKFEcjHEGivMp2i/gsZDanQuiUCtj1VWd6oMv5VD
sQRrfNgP7YVQO+48hoNv5bGJXjiJUgk8INebBWerS+0VZ9c5Np9hxa8Nx8Bip6xTF95/c/9jMMjb
9PTPGtEs++ohBq/XmG/fOsSzn1HnlYb2WfGqVHi3LefPxBe6kTdM38BLZCqt5jecuzzS447BpLUY
JM0F7jdFV/dURijGCau00dDhp6aMBq9D+FL3/waPplN17SGHte56ZYQkK7qk1+rcdAEQWond/Ikj
3lbZc7LJ/YTcDOn7dOqs3O62dPN+IiEvkYnLoKLP3F8PuF1hH7vhzp5PkX5ZWQ3pAFoKZjsTvwX9
P3/AMzhETVQwaMCyK0Bupj666whZzetgaFbJ5ILuwKwNWiX3qPUMEgMVACUSXwvWOQPuOZjPfMZS
GxIAbsHOIDEo+Iq6zna0o5kzL/vQM4e607vZojdcMhx15kEr68dRcT6G82GzN6iZqlSiOyA8BOQM
ah+MVtVPeR3lngoLa+ie9cT+QiQBDBb7fu0Lf/vrdEnHDxYu2Kv11ZZuIsWfM8kkwm4QwTJS3nK1
mgmj1KsfweVu07qrEgHoYhjHsxtXb6vzaCEf1xB+xC8eRdvBksGneJu35/vCAEv+QwV4du26C514
xvsFiA+rIKfY6v9hjNr1jnjpY7dgyFY+zTOkvMoTez/+JRtitnNTTkqCRDrIxd0ZIV/aAWoV4AM2
v3WtXeJuz3vuSKZRfOMCJpONCCnxrk1lX7nZcYwbXsUQikBAq5djqRad28h3QXhHJsV6Ys66lxPf
A/1D2gWjIzQBLkg5IRIrzYWH897Qq/vLIfoau/sKYXngsQT8Yk+YwB1yc+v5CCLgNM7Tv2UoOqQ8
qy0oReTtqdwK4ZuyjuiRB1B7GsSaxJnqo4NyVlt1IkgI4R++pG+CvTtXwFmOfPUSMjlFxaNDvJDM
DlFp/FgjURomRMKN7Tcr5ahSZFK3aJl/3EplxzaY9qbF98OetgkNphug5I2PIdra6kKSN9+VJ+Ft
kqOBQAhv4SluEeBYB8S0EEoE+IG03hN4kXxy+hIX8xTIymSWH6QORGrLIe9qMweGpkWs7Tn0XaTT
QOsAuIchkPVViAwf2QuwQ3An0656NKZL5kY8KDKdwhBclk32s5bYKD4iIyHiB3UWTfyeT1+Qu+M7
APwgkqq8brBwdzz32+BRz3MROsuDBXKjehgtnawYmIEo6VtL448pqjH3GqCTL6TzoLuBz5pN3tS/
dMZ0gpefEztvsDqO3rGHrzhYHih/9bkA8q7ky4Rhs2EItyQjSsAMnhsuc5UHcOe29W/ZfmfL2mNi
ytauKrYBsI/jTUmrhz+P3nVvdRgcuZcYySx6xFhiJvk63E8exVAn5/0W/ouALw18Kad1y4DUpkOL
VPm0JRxwUBeG6aadV0B+mVtFIIgBoPZx+EC0RowSM2hpsJpUXH2qlu8oI1mgYLWyUkizY6qDq/cR
KfSmCWJ0XVs7PVjpzIsFmkWPSQBGicHLMRhwTGO5ykel6Lldl6zCc/c8+L5YrhFr1kAtKkTqmrrP
RdSkFRl31t2Eq61XFM2Mtw8BufvOpgCy73sbUvPI1gcI7zveBeH1TK1Z297jwvO1rnaS6KIySGk1
de479Y7E4LukTmpI9NBDECoB8aYE0nlons6cTjw4CGe4VsjoT98RXsgZZODdKoLSDiyIvw/8Fcz/
FWkBNHfICo15FE2XG/BbuB/+acBuXiG832MzHIIp448jokhzoJNwQl7Jt/DcxY3Nayr5AAHhw/M+
mg2DaIhVxM5Cg1cKobrBOcJkeA0x/E46hDZ3bkM/QQTiWajhMPnVj+PhFPNF7BpPP1mt++FIjEru
EJQSGkxv2/m0qoOr2nKcrcuyYioaeqhZ285u7MTBrITsuZ1L5mQewYN3sIVDvxidIhQIe06juTQR
8uiLu7dqiDkRLVpskawYVIRJvIWGUP021Vz0WMqQPXyxujgdww30i8geRkScBHXTSG0Htv22ANgW
iWAQd98rttfwt1bvzbP+BISUBQRjPLxHZC1rBqd7/EXY3XWwHdCrQv+sEK4TMSA659layG4VLvT8
5lHU3i6cEfxOEcJMY17tx3pOGWxvBxyd6s9EI5hH2d5r+2wCG+fVN9f/3IZ9b+tinPHfXoPM+xbx
zWHWTiCrXQ0Uzv5ls59q8eQsX2aAKOQhEoG9w2PZiidrCIAvVz7OW/QX9hBS0BkwyqoFhwR5cupi
y/dvtDdHikQSxsczb5DjcEW5Rhv0MJW6PjutWn43tvkgPUmIweUUFocBE+wsGCUEk2AYl5Z1Xjgi
WRqgCIqZ2NTjMmN2CVD1Q8+H0kNOptFJbGoFlC/+MyH9mCCtcx9J0MadzxOKH+7dwJ6wfG4VyoL8
5n2NUWpozzCoW3e6oKD6/s22+jmVxEm3RYFR0dV75xGEUXTSXwCH4m2odSK69WHextvI6dlf3FSu
DvgA+3jHGSORGIU0rv2joddO4rBtuD902VgiKk+lrbjr3RM6TeFhUuOkP+nW6XNr8703iLsPgT83
x5badblpLK/BYr+a2PutW/ukKP3QsuZvUb0glBC+DvGIyK/ljzubUqi3SFh4LFgR2VihjQ4yuYNU
9ZNv3cMRDgZfHGLMCAlH3P1mGzijguZuaNIBOKh2lf85G+QTfa/XZ4Ivu98ksgIBksMtvGKoCt3H
EHVFyBnSIXNTgFSHTY8yt4kaetwG9W6BLYUrD5KuQzWoWiQwKhcYva9+kdetMDRG8VPVAE2KEcby
GHKZY+9989amBzbPVRbNRGZRE/5DGw4QEqlBblBsPh45hvZdWx0WhDa2qS7bTrxRnN9WQgf0Vzt3
gCLEzE0CjJMbbXObbAdVvVonQiH/eb+xc1Ex0mv0ve4eF74cMfnkd/zCacU+qNa8k1CS4Z329wkd
DA/+hyAhPYQRrxH6ZYyQfKhhfNup5bGcOw7YM7aX1ZtaliKgYm9jnhXBfrDxxkD5g5MPN949knq9
VdpUx7423bOH6yOQQLVf+wbLYv+6emg2E2OXcVEi8xj8KhX+aIUSFiDb99YhMJnD2EogQcSZsQZg
LfTBOAK74bzXy70icHVo5m7XxsottWYDDM1lLiyKrPwCEjHhBiYX7tvKNJNzWrWwdxa3D5D9wxa8
SMiPYFBdjJfw1INuKmr3NgJJHskMvBHa+ALy0QGVRB6ozaYDGZdvBkFqZ/gEPQ1h+BTAmvVMbBDm
BNcuNCKEj9HaWPYGN/eDqyRgFwQdnheQL2t9aWDdujXNlP7ZoLn1zIbfD9oZ97gQ9L8Y+lq1rXk0
gkdezvfBCmJh6pFDjExlICBo4C4RxyD5h0EoRF1wNdq3Z+ch4jV1DVUIBIPrZET/67CHTgOIPu/F
rdXOKHRmD1Tfk4TWFdffIziHCN8W87+sHoky2DwdBx9hZ5GXtciXcOxALqzeALNh7afrjN+uo+QO
s/O2A0K97CRCi/5nP6iC83lf+T8aTDYCH6mIXwgDYR8ki487JZDX4zUav4DOvrvfUcKCkpkC0ieu
sSi7YSuIi+W7QVzWQCeDz2dBMI+898H/Yh68J3VBg53Ecy/eIohG2pb7O8e68QOvPNh3j7hNIYkt
eD1RB9AYQyxol0ZjkazS/h4exMex5akJT6jbAqZd7+IaBvvT2CuUxjdkaRO3RWJHAF+pngMbQWH+
jouGUoLmKAOoBhvWpQUN3esQsdeJhHveDEdH/MMKYWE4aFZUdwPogCB+eg3RLtyw3U8Ujv6W3KXn
QR4EMJy1aVPfmLS7QXFasQOrk90cIWH41TWAVm+3a0FVVS5eabDph/6nJk8Cia2F+QldiwDWNt9w
d4ObjMh2RWwfW1WOIT6NI1H2Mk4tdEcP0jP9hSya9uoE3gEFf0qhzbbNL2UcIt0M8AVO8mcvQAHw
azVe7gaSBYMD+PE4fvEewQO4Fz0sN7vL3VmmxNLwvYAjNGOx4NE486mCchrMKe5hiiHhzs27wKNZ
fPwMvhUO+JmPxYycagTI9k5ihiumiLcNorRPLkKyI3cFLkxogG1DQRTvTO5HXPOjqgND0AMilCDH
Wv851YN4qODbajQ745wXZJ1BMMt1SS1EKvyjQVJAYUcX25OlwG7TLrOmY1g9O4BFQtT7oQUn1z33
TB9arOhU3FaTe9PPNgKjdx5G+js2BwnICZxRa85r/FdpaKs1Ak/eADcpj9BhXeMn8CkKH5TtugsA
Tw4Ajf9iOd094H2HQzxhM7d8VQTxv6BDddkgci5+6gd/NsViaHK14VNghR+HA/Nww4X3Yi9lhXY2
U3moWE6rY8NeBlwi5WMNbZ2iEf9AgiYDom3YIT2ANR0Eo4IEIqm6Je1RusmBQ3KjuMjIB6HsWfsF
pWS2H60xDy3QNOTqYmWRUbkCTJveSR3gBoOfGtPsrBB956+LOdpBEa2l3cj8/upscNkZViB7tLNA
fC1IgkyFu9zluEMMZbOuSQK+bx2K3nmf/rN3JsuN49oW/SJGgD05VS9Ltiy3aU8YdmaaDdiDIEh+
/VvKO7jf8CLuxFFZVWlJFAkc7LP3OvKHjXbl+OMuZbV084bjCXdDoVZVR2lnr9vq6MqXJfirxkNa
fvoYPrs/TS43TbzGfxpU3sZKXt0WI4nf9YLwn1rW4VLPO+QClU/tY9Q8hbNQB1txKum78fds2nTT
OHZwtGe/PIZRbm8aerVdWHPY4iS085MyIxpTWBsICKvcGpqrpNGHyPLXFd5HsFhYmOdc05bwk+fY
vxgOSaGde29WHm9ag9budOm0Nt38J/Or6E2NnKSStPvVa9qUedPQENACqYaueROhIIfVfpoioniF
/6qHT6cuwm1dOtXGTEhTkXXtgjp98srfcTKWNNBYqixvIKkUOCGV4/hTtfN7ULJ7Yg/jG7yCzuJy
Bs8q6aN9pgNYRurDprH6XXVZs6o4KXi0szhYtmhumgXfyoS9zRyT7qAbaYNr5pLa3WXWr4LH3uON
uCGR2ORq5zwM2CdiXod2BcKtQ0c6IhIlvicpDnX9VMuzjmfsnjSYoh/QTKF4nBv5MhMiCurlrnd+
kgFNE7jOYn6G8NCbl846R+UfzyquOZcXT3RIMf8mDVbXgOCT3mqimzlWGhOMm1AT/PeeFEaSlJhS
Vnb4je/r6S0evYc4/rTI7Vjjv8bibXN0S4OO7G1lZs69x6fJqjs5YT/Bx20eGzHW0Aiq7ZCLj7J3
HsCukfPuOTMvSbz2/a7FGtuwzCv8bypYBwERfCuy/yC37j1fy/M4roskWx67XB0zi5KnCgv2x6DK
dmkDNKScinbPzv8+WBtVdgaknVusooUvJ1XBoZBWvKdSTsktnfNaPuQj6x0+IjY/29CxksFzOVB6
hZ2/aSwxrZy2nY5xxwMyVJxXnM7Hv2AKwjUifCyt4pzQ5mxnFmeeBXsFF4KYijuvS6OmHUy/t6gd
m3tH99l2lETD9VKeIxc4AaSW4SnxHmhgPeXASsjFKbNxb44tyEZkvwzYEGsILn2FVl51MMTyPMBX
eGfXNwqPAXVxsx2raW7vywX7OfboQ9bJ79jBoEBBbO+p6Y5xqBa+qY1urJcMr3AkL31aNWufU9m2
sIgQT9WnPY8ph8zv2RcT8qvcWMpf9kp2tLNl+RcJ5+bHwZbJY0tDhTfE1SDkY781uW+4hx75cDnV
XjTdEAy7PmF/73vMM4HGwJdbzV1F23PVcTk5dM8+FaO9T7KQ1gy0GrqVhzauoXl1GRSaPqzXC5Ar
KGApIscYIDkhJ9+SX6DHbqcTKsVUTGrHiVptQ5nhwMjKZ4IYB/wS1BEYP5cOa0JTsfX3dvNRD8WR
ZODd/2BBd/+DBdH/+38HC9JL25/+6pBGUyKK078fJnY5Cf33zy7AJPqjGuHAI7+wnxLxNTi9A9mi
JlYThR2G1tJ/XsbovR0G/AycSxzvatWV/QAgcWuson8Y3XC72IW6eu6Q39G2/XTIBeESw6GOsSXa
m4EDiN9P5X1qCK1qJ75bBhuHMhmdrZlwZHl2kZ2DwvnCoOPvlCcgHboDQisK5unfDwKeChXIwvqg
2+405VXEPxLTd3QdD1trnYS9e0oX9S0lkf/CxSyDV0IljbVt0/Q1TbyOJpwcTyENLgQr6vg6MvdJ
31vbDIURyAoZP9GOp15jjOks8bSMgThU4XKEDYmtQE3NMQip0WKMpm0wk0SWyHF2pnZN7e79YMEw
Jrp+O6VlSOtYX4rEa465eQmyyHpL8XvXI6cKZ4GV4zic2PCaJ8cwzjH6FtZ+pL+8dZd4Z1sE+l0c
1l6dczZzOVsNlnNJJek+IYRZLZmVgR0kkLtImgvRPOyGTtx6GflTHSObqWUoz03aUY1V6rG5X0JQ
GHo02Tb3UelzG09jVCKTdb26ZOB7bi/tq4TwQyL8U92SRTD58lLPxAbnhM6UP4wvgUWcBWvKv/9x
7pDRbQ6bRwiTWLCbIdj7JVrrGKPozISSIs4z27HLO5p8zbCbvASzSx8X6xat6WowblHNVx+9KPTW
1lW3yypK0MK1gkMV1OKxtihOw26p9uR/lsc4HFJStiMS/bB8iHgx14AkZIinTTpqPjh407Kl+GnK
FFs1+MzHBqjFuLTuO9+FA9GjDdfZQmvSs9t0T0kLlSkYsIyV8kU2k8LKefOaJulPLWb/5GAVTqoj
4hD6v2zUfeHOFgbs6c2vegkqcZw/c/IxYVv3j+kgn+YIQqiNQtTmVkgvQYdPg+OOkBs2U8vFziYn
uHpxF1xDnLecDd1q999/1xU3VdrxcVLpSV+0Ah+YiuFxXOjfk3tv9hBchsd/P1QFEFbyko4rFjJn
YXYJFuecOLfUaMOJVdVcJmWnYl+1cX+eclfubEaurmA7pkCDrPSERF7tG1cxIHaFYhOyEQ7ZuWyD
9EyFLdz7UQYejek8vp1SkdScOd37cQgQ6fajS6kiIGfGW132qCoU2js1TM4qdKrmoRuimgSU3++D
m6Sm+q65T5ION2+oMcT4xFdSxPJNq/V0puDPj24BQvV2N8oF7zPQw4Z7IsKrOLjAkQKdfrsS3SyN
tX0iNkkQdXLoz9bW/TjY6mwRDJ88Lc568PjhaEGbUCPNRPcB/LkbMyR8zGy6pglmv4PCoh4TKLzK
8sbt7OHN/vtdXQV+w/e8x6EbkYxqr7861hA+1kB1RktsjPbEcZgBbYScneikhjwur76KMKWqhAgP
BWBQ6BtWxFdPMkzeS4zodKZo9/AaIhrytW9l1invCqJCOnJQUpf0vtC5ja2YNm9XPEw6E6dRPam+
RCeq4ughJfl6EkOoTnKalxWR2mQLD2V8KJtufJjs9Bqk5Ln5qr1NNWfJgyu7aOtQEW4iG0qqhXPn
EDnZmohicE3d+K0d5hhzJsc6ZwycV2XMuPWioxhZm/GimyM9kidXEzSNRXDfxINzmIzpV3NXlPiL
5pcRK/659BE/ihsJbqmWrzZqX4xDCDwpRHey8qp4iXsCNkgmfO3yFbBitU1ADh4dAULZdnGidFZ1
39JAfaxpoYbpSxTnDtGsqSeSWvl73eGe+7dIJT6iedUWWBky5ynolHcYIsMRGNufJktI1jDsZ3Pq
Kr5tPYXm5Hu5PJYi3CY2ziG/J0jozU1mr0bFzRVl//ij9MDGdPDuJIYEu8j/c3+FpHgsx+g7lEcc
mGYCN2OdIck2IEtzfIBT0rUfZinExfWxbdbjs0joAYuBpn/QhZcum637fzdULJHDRFNMGz9P8wPl
+dGMsTyxfYHFacPgV46X/macag+KhevS27a1r2HoriZjlxeZZekleE4b27qkLFY7Ozf1Gjgcf7z9
u8i1sW06RB/iBLnYDtg+R9cNH4bbj8wvMcjmi/jPEz2P3n3UgDwaNCb6qXn498AthjZmUfFro3Eg
CGKpc2tBgUzHOMNCECP1eJmjLrap7APsPzp5MicPJMa3pJDOhQOMcwFQQDVQQ9PNugBKnZc/DMmQ
4y/Ni//8kxp8lFyNGRLZf5tOCd1Snx+b2JLv7qxsnGKOu4kYyXyUoALSrHfgLAlSgCMh9Wkaf006
be5NjpktQkWTLkgQ0jP5rcMCxnsYIXy30d4tHIng6k+Pwxz9KJDI+yAqkxMoi1EUCdCd+W+c2enG
Vu4uSUS4Dty82uQLcKIqlN5WWPmuw4t8oAX26NLmxEUoSLcnFS7qNKEBaojYTw1hKUjvp85HXHED
/asAvBTW2Y9wOhw+be6+jlXEhoKiO5OD84ekOJDXLu5KH7Oykj5hLbb+WGFISLDn7kNv3M2VuUyO
t4lrdcS8S6Ez+49Eop46vRxUlqyN7dg7R3Dqa4f4acnTlxKmw7Q3WKXv8uTT86v42bcDrEg3LnID
OTzHp6ndHk9jlSV3QaLX2UwGrfZywapywz72u1G6ErGslaty9K9V0x6WqObkh3fLeIfarzt4l3Oz
q2hhVe4tFzBZ79U03HP+1PfiZibpIoI6sGBXgUkuNVc6ZDjFehzP8xQ5m7zwGhgX0cVrOZOLKB/u
zDgToLvMrmSH68Sxgta+ZTNFDAZsMpBDBy4Q4PMDBVte9FhTZsjf4GdSsLxNvpa6plVWvQG9QIQr
ty0n4yCqBd5gVaxln345RekCpcJHENTJKR4d6LnRbdtZvse0OIobP0lYS3fWrnm3U9xnrb3c2535
jELQrAOUapV4+Ncjje9WtDfgudcdO0Fr0MNyKyfCb4XvP9V5ENNiMtDBw/Be8NRs7Txw7uYG8BId
JcQGeWYw1LPlpJt4Wv46OdI7WgNmr0yn68Jq8p1Vvs8BpBLMCj3IM+Wd0tk9CcIHijXy6jbmQXlK
nVPPfkjruH8z5Yh1o+Kjz+01jpZwxXrnX9IBOW+pG1R4nGN3JUZTdusBb1o1rpIcOECQOzsFFQCd
MTtmXq93tDlubtog22g//sgcsC2z7M+xn3UPCQo6xgxY4rZGcEksTJb9tS9K60OofO9Ew3OZOZe2
7zvYourOIvRHEttZNkzA4u2a4kK5Bl5ZodxoYe5qQL2boQIrYfzlZSpN/RySZTxTtb1pN7v+K//+
FX2JPcg7K3K+I7fFfmICCtim3tOAmHAJuXt9CxqIEFzkbM85bgE86X6ucaQ2bHtRQQOrau4nbIO0
qYZ1AXbeCUa9o92q1kv5LYbuLcgADyRhQhCkH7bTeE0KNT5GsbvNnbY5aGiefD8xoRqQtaMAio51
4ktkCXwVMX1jESD3H8TDemyTfmOy7iZWk05rAQwZ3je+Wk0FT8Qm8qCAqfk3GGeQbn31xAXX6Pp0
q7zYRFvFF9t7Bb5wYoR7T4XfYeP5JzH9WSIfC9Z8N7gOEPwcaKNInQ0DbP17oX3i6DMzes3HUFsA
UrsCg9ns7Oep4Xo7HsFY0/+1YDFs5sLK15HC9JhdFx8/V44TlbxIN25KRCswPOPzFMplb2mk5UI/
EhR2QIdWv7LZ+bG90F2VRetuKgdxqxIY7wss4UmNM3+hN6dxF0esuJt4sPGRc/udoIC4tJgHt3hX
HCK2Q9F1mxrl/U88P0JS+9045UGH5Llqmy/VqvxiXfl2v+0LGl1lBXAfC/lOOL3YLFHrrizExAwe
EaMT6nUYyE8nnMudV3wwDDSFGqqwBOjuPq5sjDlAxONaQwpW1ksrDU26ovylff2WNekmm1FrPd95
VotNf1ltUUtFUw6/RO/8tStTngfC3rHDNigoPOGKlOxZbbn3O1efZsAJ2gYN4iXbTJb9duj8nT8W
+dbFnTKE9XXR9Ufm00QffQyFJqVxzVCJHTlKFkDoG+tc5nfzUDw5lKV985OGVrKvCwCPwgYzEKd/
XVn9ymdAFFFGOAoV/5Bpphm0MVSeOUp/PONAy5TE4D3L/tsEGTKzmb7s0HqtTY0ZvKZfM1PJBE52
dnsgTrHxHqAsUBY0zR9P/fIC5iTMfvfdxRTvycwObtn955xQ6tgq2Aa6wRWGr6h1qYjHUeDOgJid
lGodOBEYwODYzFm9xeJNFnlJdpM9PtQVyKVu1bxYN5CeFvRfavWLAw9RnZn9M3SfQGwkm6tfF199
2ZH0TUsUfhb4JDC/0uwWOtTh37SZ3H1aYj0uSJ8JTpHwQOwnO/8t0+BlCIO9Ny5vs6Sp1KnKRVmg
SWgz16Lzjl4o5WYIRutOFtmrJUPalkNBBdN8+ZoRJD0s4dUU+ZdbtMhOnJ3vTSD3k/5aOD5c76Lb
57licYlQWeMbOkLVMx0UW+z6liC90bf3lXtH8Mozh2ncB1Pmvnmg/FaBD2Yy+N3LKryLb23fpaUv
y3E/AmZQin7rqe6toBrdQsPYN3V6SqZp08tkY3JWhtzFSQhwJnehD9Y0gP3WLXfUVPSZA+TccCaG
55DRtyHQ58p0G8yjz8UUnlKMg2O0QEVIBiIBY3xGdSbYO4udtObXtiMk32cl+43hBaNggfcwF9hS
OLeUSf/bu7k5na/BHuEed+GndDH1hEgDUxei0yJmtLw1eLy/pnF4mdk6Ab8EhygT3TbV4b5h2Qoq
zkUk8oHXgJSvq0cZhPcNltiaQ78oHnUE8Sdq+K6LmlNb1aZ/yp6HRIct0Q1x7kgBgOco75hig6E9
CQ+J/QSXRoBKZkdTuKg8BIO2fjY9jg2rXms7hA2d/Umz6XeF6rTycqztnD7XMOh5Ly2lmrC7r1hh
ObPb8rpUIH2F2Bd1nb/keEYNhzCuZLfOa1Ou3aRid2FXAtUzvg1g8o4Z6hKPMc1ZUeHhgC2WbecZ
3An4lBPal7uWXbGZZPnq1f0Bo+qnEE9maJ/bmvEsgdt7a4jZa3zltwuDM7Gf57uxYf1JEu8gumzc
6aRp6BL0V6/IPiIZi5XPJrVSqj6Vvam2Vf411zLYui5wFn+eriInseAkI+5mQGvUo/0+LMoDVRXQ
ePbvXoluN0xcpC709mIatkLAWbJi0n2hfK5zj9hSNeyFHhkaIuLyWMUeUcDgqW1xj0SF+psn80rf
0oRExvAoAk3WBXFT37UDbHJXwyOQgNHFJd79Los52PWehg6RPNNlIRs23Usg+hsmSQSHznT3SE7X
gsjDob9dvzGEcWNPHESzuLgTMXFWO4D165/lYOFzmPQPswuSTWCPMFPq3/KW+nO9sFtPBIhXwvXe
HYe5E/VcZxAdnD96KB+xzg0Ii7DtoO8+SBdhr1mKi9uKap2l/s5Kg3fe5EKHsPjFNIYKZBKem9lb
7gH7oZdFNqohDwATZOxN2BNgJfV7CmP6oLC5TJ/j/iwAUBs/2HCKBmxOhQfEp8PBAnsqt2cbkq/7
MAeQvVyP2qEJ8eE0jUAbwZLQQtykaYfXU5I9hSLyPsaQwpkzwI3cd+GRTf1Ytm5/siS9K7gHS12e
W26nyA3MQU76HLNIORjivDr8ZSf6xNJ80mn8Mwc05EAi4nKDHgUH/RmlDdBh5rJzy89l0f0+rYaH
sg/fZdiAbqn3RfOdWu09z+pn9w/RgzZZk7Ih0FRxm7XiBMr3viz0eU7NY5043Taj3qOz6VMuEubh
k5M9Dmmi+DioSMtokD8dNDAlg/USGtBALbsrAAUmtszII6NdXyw3+G1U+zXOzIuhQ7pzawzUjXcJ
i9TcVdWx8SNCMP37THuVLzD4KkK+cmfx1GbSAhor9fXaYsegJijdBwNNZjH2XiJNcAhUzF66gSoA
XZF08saXRbWveHyqTa0o/zO7E6t4gY6s2NUpzD7xngHtSD2gB8hGp2iYlhUX4AWXOnBaiNhuBgSY
FJuJWpiGTviEYRgjCU6LlZXP7zeUlM9CXw4X47hvQcrntymNE4vG3KIBDkqecM4pMy5mC7sVFgza
aU+zcklNWACcRSv+hGd/6VmBS11vChnyAMHR2Syl150okt77iWY8PJhtE7avNWfFtsjagyw7wNmA
V8IyR8h1CZ1JdVos53shMDZ4qaLzDP59zCj+Fy9lob5VvU/MQWEtCEsMIk6HGbuGp1tMXbkOoqLc
AmKB8wyUVljAEGcPdhjYsMNi4ic7I1EQWOGyNsrPeDEU3WZQMMw6nKIKY1yPai3RTtdOwF9WY3zo
3ARgi8WRThcOKJDovbKvJkyoEUGQrEQs8e7279GN4uOMyZtS+lN3WAyCAfW1bHbSHQ526T4rd1qu
upTknWz+9jwAZC69aT+pQa/9VVEGzkOfyxMQdVzGw5xtsGpc2tRO1pMRmEn68rdtXFbTKN2aqHxn
z+BGTm/kY2viZuyDExIlqOM4uDidvnfVmy9dG7LeuIkLgy8+qnbpmH8S9aLst5unBMFhmxThvb65
fZt86nfQTp+HBkxSXLpYPRNU8VmJswKgmGCC2cepgzetsj+LhZa8GzrHamQx16195CFkWSmcdZIF
f9qsSdgFUqCJEYv1oNJ9moOsbFGsyojwchL0JMwSiyvsjyQc/L6lUGOvjpbyib4dMaCYaJRVNi+6
STgRuOiRSwvtyk1/V8iC1JSQTuh/vHSTA/ABuVoQVPYWae8WdHRUvnYfOWjETHuZSTSN/Z4Vdhdb
cbyzcCAKTYjf8uhPJ5OR96qu7lXMmJRAVe2lmKitfIUJO8pb/1CgUJUpO3vWa8IFQKNsMNGr2c12
rqzFIemQ5TXjVxZPfxUNIOjy2pGOg0VP1Ti4JBhTp4CkPu04+8mNSb9qkWB6ZaJT4yC/NgsYu8aA
dogTZ1OGTC+pJeqMXdH+mCoYFcmy66v0rcStIG/d9aTW14pNOi03bYUHDt4YDfZTlcRyq0Y8qHZW
vtQRpzYMqdiUiHUDagyXEcw0AZQkhMMogvpxkNYfUTEGB/F3WqdRe12s5jwY+1Mjo62bJJ9XRWw/
/vsTpMBmU5fwSFN6CpuQVspK5YYpPiyZiSuGVRRi3FIzYce0TFnSmX0gErNzAsg8bUlL3BXFz6AM
CFq4dgpHfZdnP6Ansbo5EQOAXLJ8ahlftdPeUdzVB8Yr5JvCJ97mtHiastzTOxHgnBX1o86xM6UC
v9pcFLuFOObaCaECjnZ0TG/bVc7ApJVOyUjVntk14/Bg5+MdnsjjaMnpMZ+nn46TKXWBuw4dhrxJ
RXYgSXBnt+F0miWRMX8w8caFTospEktQzsZ0uz1gt7RgbW6cnYZyj1F7n7kepp0FHaD3Jns9yPEn
X+r3MfGqrWttB04IPKZm2WjicK1DXW88QJVeidmjwMwTJ/e0img/RPnNo00CgmVxHP4Kkb5VEJ/O
aqk/yxa4OAvSNZoCeQr6+pxEHVY7iIO57Kt7umTvnWjM2s8yCELWKnGRUqlfcOj07rL3Aq5GUVnv
lJrzuY4kTY2FU2iUWXRTeOQadz6VJigeKSqnEnV4nhKbaqye9u1YHSijT9YA8cFaBGNLgiHb8Mtc
zH2kQ/3DYGeHBjlIwYjh2QfJtOTTvsj5xb67bAo3JHdb682YY7NklpdcuzG3WcaYri0aC7dIdTeK
EGkm8zeBhtPhz3yWAEBCr4EOJqSxqtB4ePlmrPGdq/CZiN8tz2UmrIxll88h6v45GTp2uLrhiITB
L2uX7FGUJFMWIuIpRid2+ZxVlehAZfqIbW7aLVZqjnMOZ2iZfmY6nqtJq2gX0H84Cdt6LAufsQjT
CCSneDdx7u5kfpv25pEf71JoQeQ7OjVvTO9RY3fQAmmu4Rwb870m7qFIxmxA04OhIhJ+bm1ufv7b
U2ZwHsHikLBueesG22RNWeVi+ujb24KBW0e2FX+foRh+lz5yJMwPXtC9BI3t0hPL9t7E0qzn8KGs
0seKuW00DFKU+5ijagdmS6dFiULSHPvusy0+RTcw14ajXrzEEdZ153tu/G8v4XOoGqKLyW7EREYl
uJ79OfnySdU++c5av/YBifKlhhLbArHAP8TKjSIiS+xzcfwVRQkuQ+chkPI3/vs3Kwl2Y1N8MpWG
EXFOdDFJA1FkIhk61zWPnACOrGDnzw7sRHvEkFXrl1K364IpG1uJWX03q0W/Tp4C59zMRzIz91j2
MfTrZtjKegnWQ429F+V5Je2EnQTc4M5hZl7Ffb8u0mDtY5o3IRp7nhKrV00BcpDD1UhoYVsuKY51
Pe5LWoNrVxUVR+D+Zk66/R8RGUuZPtmjYGvFCRreJNuoP9GumlYEB1nVJbZJh1lqu8H+afscn2uZ
fFZ5dl46MgYAOH8TV8BYCr9V6A96EBtsCtCOhba3Rgbfczk9Y+ghG9ntOoWl1ZmfS/r4m9C6xtad
cpFIywSxty5rPNeM/l0HuQ36roSVp8bxWCWJf0qp0+sk9+4yFhScWQOpAazYC7PvCruv13MK98FX
sCHpzMR5/VEJRFPmAFosQePdYiKKfcs3W2efGybtJZ2MDh2GfGYeFftYFJ/oxYwSsOHYDv74J2zB
agSE+oRR1R4KeLIaIWhMFRy2qsZs3xEpwk7OR0LJx//e5c1PWCYxDO9k2YdGvnWYkE3Vs1HXgJMY
3sX4SYa2DUCFTBQj9A6PsiEyuPh0BoMGkcVCug5ako0OX7wV2wdjRzDcsMTxhTmCr0QGkhir5ICB
+/ArJy7CGZTZQiGaU+9dRO28jz1mzq5zuBQhbkOs1ikK8rLtlR2Ql6obLK6EDmacldRddkMFKdc5
uvQqSHxKvZYg4eijDyWkhbMM15iTMlHLim6x+Mz+U5bNawdLrHas4qQd0AIkffgWKoVDZDoFuBlX
njd9lLUkB+PJX4HX9UdPpV8iJ1lpcRLWatsIWDj90I4HxxcPyRwemr5/sR0kaVqHABTSe81xl5BR
/YdJDEwWCaMPt4q/GumDtm0vgoErOsMFzYiVGoRSuaaG3DPO6OIYaB20lejK+2yrPP88GoIUEeFK
Gp5mNwY96aFIkoppCwwMqEECO0wrLYK7AHujECQiKOSjN5BfHo1F1ccR+zb5lKAa06WW3oWbMF2W
oPFv/O+rJUliSZzCtue99UMX8aWG5Torv63kbykDRpOFNgECVEoggaR/exGCcBxJrGQQktKxOQ2z
+5MH4+9hxHCYtczxCpkWQkcRV3S8VxA3A8v7pAP4lYox4baDdA7MuAqxxabEY+qEUlR131au7yy3
iY/4eS5B2renmQnot9G6V2skxjdYyLTpX0wgp2KCMhen+TcRprfFyS1ySBZ29vCD0XOcNOfuWLFy
oK16WHPpsvSkQtbjVELGGt/ij9F4f4PAYV8aI6orBJFyCr4SSvg1I0nWcgHFS7rCxb+Y7KVYsnVb
0xoy2KaJfU07T/HgMsgFjSr0VkM2/Vu3XqvqRmA/ljwEzBYGdemmTBximTWAfDAfELkTMwsYiYfb
RBC4hXqix1i5z0VCI6lC2g8jhHXbj8iS9p9TSV7e+MLe2JBZAj6Cshl0QiccIJkH5sz/qePZ3QyJ
vfaVPpUcH/fLnLzoKLJPg4YTWHt3yml3oKCyoz9Mv9M+KGiqxSHCS72Ow2x8xlVPyMHIc8nKPMdF
v++MfZE6JoLX4s7s8eauA2nuLNBlw/Cs+0GxnDB0xfNj2iRrKOCrAgMRTpZHtKQjQyEA6XWQv7VQ
t3wozLq8NK9xT3ZwsMxbifoDjy2+eIG4Sg/uTp9E36zKaMHugjFmZvNSlsawlE7Whumcg+K2WRIo
Ay0yEqUjAboLgNT5y4Wrvyk0I1JyBde+tnSypm8/HCg70AUcL9u4cf1dt/yCrHzr6JfS0MSilef9
WlsDyJykO0BPlKDL5V0+EvKUaGFu3mGcGLu/AyKxMfZfY8FVq1lF+Qj0rRX7iZpx3Dg99/i0QJsg
YhIsHMr8PNh2PZJ8T1TS0EW/iXt2B4xvQrFqpnkXlWAy1UhJAVt9S5fu3EassDq4t/iMK7ePicyl
096vmmZrGG66cai08hHjfJ0P4PeM+KyCCVg/CAwP01iNsmPQUwDAddGmmKJ9v4DTaThgbOvCejMz
i9YSwMEgfgP5Ac0twmrRDCC+zFK9L8u+kM3fwYR3Tsqrlb67n0FZ8ULIr6lH48+mlWUtdMqG5Fhb
8cnOCX+VmLPjVARHkc7XeoI3YmPaWTHXdN2I+p3aQ2yniAQSjo4Kq/0wLhm9+YiWok/3Xb0yMvi5
x04EvAKQE/Pg9ot2nzlf7bVrA4Hvqhs/oj5x3EBUcRldxukHWYMk1ITpCsbKOVmWF1YatZIzswMK
VnSVB4Imz+1gLEkiOEG5mxlavfZ7/zhShK+9JIJfCwdn5TnNtTSncAarHeQXURDmGJdfTfYxWc7R
G3HJOYJTcl1rnj7Pvc9RTSmwQPjXxFl8Ri9YLi2YKaf7Tp9+F9Pr4bmR0fZ2c7RkZehkVTgppuk+
az4EO+Tao+PEvt/9clB32oCcYFPMb3mph/WkWVmM18DpX+cZKP1i+sO7OJd5eLmFgM2kzkC4X7sh
he3EGJ08Hg9LbZEERdNm5inXLDXMDIrnFZa3uQ7JZSHWtknYgLUVj318GbMYaFCu3jJy+Kv4uc7M
t4Suv2t/LQXVSjsA5A1bJjCX2S+KznbdOL291d4vVlAbT6R5XAbr0QIdSvYR2bl74CE8hZN/wMKu
MQIGhGxiOvOmLv60/8feee3YjqTZ+VUGfc8SI8igEdS62N6l93lDpKX3DLo7PZMeQdB76WO1oJ4G
RqPpewGNRp06p/Kk2Tv4x/rX+pYg7YzPIlxkBKMed5Hgqj1bWI6Ej44kJfRUF5CfMK0PVmYbI4rZ
iMbFwVrYrOnniOa6b4uSOWsgAddHKKaFv0hMwyHWtQVca8+lCUqWdLx9rWj2KjsQxbMs5o2zbBo7
45lCY5/0DEpQSLP10aiesmwETQ61VzIyMURBGbFYyrDF2ZsNjOdk5iQxXRsNUHRnwX5x6slOWUOY
UXw7Xvwwuw9z9ZvP54pMis+LPEaZXDeR7wEDgqzuDCi0EfIOEzbZvtppD1nuX1rR6TPR0uWiDnAR
Ff/sefaLOfMWT4u63ybOl2GD8vNVfT0IQUIj1I+RhV5Q9cUzBniiTQFnzIzaumryYGM6aCYuciQL
gIEdlMuWZoBNDR/tw07ZL+E/+PRCxibljY8Z0tEmGvoEdgGKvBKo+oxZKcUKcG35YTf1LUsJjASe
/Z074uKNvrdD4yFj0ZB4boEuRLO9mWv14YRkE4ngUg+luCyxhJpSRAmLKFRcAEca65QqLi/j7J35
9wZH9mo4GMb0E1nNSxKpPReb+5HmkEoGZGPtW97ZPd4qFNLIA94WKWRw4oNeoDcsdHqMq7zzhDyE
ijeSi1hSADUP49xZZUVg7Kkr8WCfWpsx72+tVNa3hibnaEfNMWfH6eSt3mdhfy0oK9/WJRfhYQiO
nqq+RlYExsTKKolcTMGa0GPW35QEs7i8j+ADCmPD/MJXKlJxpPYehlamj0yPG+mjOLut/MJN5/BN
4jygwmDbzmzTgSlS9VYkX9Fo3BVl9pDY/cscYBtAE/4qfVluOwazqlMHfBdfSeOnR3pvtxlZO2k1
3YYwUXvwHWcrRyBeVfRBK5ALb6a4KDCqZOhoR28bkuuCmCPU/GmVd6RX2hrQtE/vL4usq9CcjZO2
jSdMOZ8RtMptOPSvUzyyA4ieTMC3a52TzhAP84RQoDB5zGkOArpDEhiQ2+bRReLLMmB/2GfTKn0J
Ukb0BnMt7UviTTYTilDxzvPddb+LsXmyGkZ1I6CyJGlvK0OfupQLSDkW74kHbzEXb96YpLwlWfCn
TWRtaxXf99ZLaWaHuY7TCw2+ax1sBRHodUqgq2tB5xvDR2+Jt6LpbuzUfm4Fg2QfWyes1pBCy81I
BJV7+weR6QcB04DvngQjqpKtVeKZFewSXEdzkRTmNWsC2hfRXKiJrtjSU9E6eMVNwyPXGIvnqVPV
yR34B7Shk6CXLK7xf+sQLv6sgttEER8PASoR5YOQKcb0QZseu1SkzbF7CnykU8fFe+xn6Wtd0l2R
VDWD2M4n9xeR/652uoGNQ7yFZNm0MCUgA/dZfHFiHOxkgDggmxEqBBySnbrxip5Nu+DiLGsJbJLK
at9G+Jiml1CB4pRldAYIU/D30TQo9a3j0nCkWSIoYtabJAAU4wnBTZ5C8zKl4zIZEb+GiGR7K7f+
5DzTmgI3N0Y0yl+xPNa73uRvQhXBvY5zlPeP7fDbTjv+FlN67ed+vZL5dN0v/Y1xkyDiik8MjflZ
+gRdGmR3Xp6wOiy1i1Ji70Hh3Jhx9uw+oAn6B7CmEJATzItUR3nlcFON3e2cOdXOYyS3eN4xXs5E
/w11tHLWunVyMzTLcDOFjz1F913fW9cKTpMjCWF7mme8GeGTU3FzFHXyK8r00LbPWVq9u1EXQdnS
t2XAp5QPG9t33yqL46bGqrnJom4Rjum71JZ/CKT4DQZWQLJuNmJI0LZyKEghXnGMdTtHqwcA9M+V
hsMEJnpTOFyuitrY9rF+d9IcQWUYL12XFbtCd3IzdxiS3a1IQGB4nvI2vrBeK2FsNKPaBpPhU2Ki
0krqnzZGhdlV9xMEuAH3FvbPVWu6Benq/DthS7+JPVfubBxM6WLFE/n0TRUKg0c3Pup45nuHiLDC
wnnOpJoXoCuJ5QUN5oIUm8xKrKDNO+Ip9vDBIW2bG8tFfZYTC0uwCUt3kHHs4KBjQ9gSrPsMqZKK
A/dN2dAUew8tofforPX9feWweiyhZ53IPRelU61xNFA0WrbPVelTIkgozaDoeOMudIcMhzOpWNzJ
kw+h1aifVA21hCinpto110lwyml2Zidg8FRylLvyGEYCC9dqELP57Vp9SCz5GQ4TypYFd7AmdAuI
wwV7jm4w3sXxcBiSDgFsoXhNsV2TEK/e64pWe6pWKMVI1U84OO+zR1dO6cSs97g+RyLnEaHSy1XJ
Qn6ddTwESkt9Tf5bAvZCamQOsFpLgEw+gutNaL920o2Fh38zGibuGJd7aichx+U0HnVsBEfwaBsK
HQj9RS3vuyh60bbrbHhcHnnqTRsrNI5z498bFhovAQy/sfdwJoxVmKSXauk1Y7dBlD7zntD08Th2
My9NQfFzOtQUlDArtDoDhAjQlIUd42Tt/owg4enroatHEK1jJc6e6mnMCkaYBO5/C7QTJbBTd531
rUr9q/hB7Prc8TYi/ao8BH1ai9YZToo4wOvIxVCv/R5mF4Vbdu9kHEoFXfWlueMZEjDX4qn0xMhl
yXY8Um4sFNqC6qcQtwQ+bGvX4QNbG2Fh7CaL5aUlzb1ZtgLKhHs797XcixC6Qjlb606Pa9vKb1X4
6g7tFWiUswNQL6mfjOAXYfHWkvkDF9gY5gTaspOpbaKSJ63Y8TVV/EOm5FVSmwQvUVO3IIQCqQIA
gY7W3RSxD4rjSh5Mw3qimqx08rNbkmOpIqo+S1nR2cDLOe0W3mn9XmhO7Ql/Vu/gnnMFcCsc6XP4
UYdYKNvJoUka90+h24NeDhQvPxuN/g7lBP+ab3qZwKPBu7NS315lfIjKcnd9nPyqRFb7XpoYx+wU
PMbMnZtHx1XeaOcakfOoyAWeMI4SQg5M5n8b8bl2CLQikVyxOOOQ9rGMZwHw7OjNVsbryA1i5/Tl
M3bPh9Y3O+rk733RNrtZ6l85kgWtU1o57AIrSsWLLVvAHPhBsP84R891uyMLlJmfE3/5eD/i/MkF
fQLwGllchdZ4RIP5xtq0LcJPji8w4gsGZ0lPfsxL19/gLg/m+yXtEiXTyywyjDxvnT2wFIWUZVbH
GHKSnTv7KMTUVflnjBGYF0MaYFkZZFyaNWFLci1gSIES22s6BGad3vocJBofYw5T2loOeGKfc3Bo
dHro/fytZiqIx/BMT++bmDmSjHFXem+N5Fo+BFAwrOgzNXgOfdWFc67iu/pNVeGtEC+h9c477jTw
FMxgAMFnZDPok0csrhmMNknVfDrAJFqaHYcXArMU+On+ye/HK9b0m8pbDBV8inCT9VC81jXfBc11
QLXNGZRDamfrHNcBDxmmU3M/driHxdYq/J1/w25kqxRIiUzcMXi8N7299YLbACnTD+07BamksBgY
FleCM7KC0ME5yMAZx/kDCe7R1b+hxRq0961pNdDgM/ji6CTJQcvoRVVgHBhUNd8ZbqRvJa5rxnh6
3eU+csfHsE1PRYqPs77Vsv+W4klQd8RpsiridJukvD2hjtrO/WSG3FGmVWR417q4niauQP+/jRXb
WDc9gvn/618+vvO42MQt0aev7h/aWE0pFGmmf6+S9aVM/viX//nf/sd//57T+Off/q9/Ptrur3+R
5h8OVgfT8yzXIzAj1f/pZ/X+MD3HpB/dRoO2+QN/72eVf1hLNyvmO7zGStl8Mm2pu+ivf1HmHx4N
mY5Ll5pyPIu+13+in1VYJlWzzCbUERVL9axrStMXvu1bhEIUH1bREvuv+1nJc0RVGWCWyRaxmyUF
psn8OMgwXKUlJ+mcAtMPYOJm/rDlmRGjmywDobaOZSc9nCjTdaGa+4529nXgPdR18olTTOwqEVkr
HB14bV8ym5uRxdZ7jpnBVIlREoylt2tTX65Iety7tH4o98aU+XtIZHDZjd77TX7OqVml/gHcE30V
6Hde6TzHbDQYurEaDr+4bdYVtYPTSB1M338adQ6Fq+a6ZkQEP/OHqMYd0uBZz8oc2KpxM48+U3ee
b1On/RrTqtuGdnZoZ47eOaazp1D0YOgQI25F1KGRxU8Zxd6+sB7CquI7kUO0sYL2vgCHvJIWHQTd
ENFtk6TcVM3HjNX7VkR29ZAG1H9hDE5otlK3HvG+tZEN93GVfCWSq7dZBekmHuobXQN1VHNy7ell
4xqnr01DrHCuAI3mxbQOU89CwyNqZwA7mMkk5AIgq56Slxy0PK6G5cYTsdUMYGlCVj1VUE7rcRU7
HX4TBrFRcl/NxmLBHrEPrqdkh6oA6LX9sktaC7SvfkbDuYV0TLI2mrYQk+xtmwFcDDW2gJHWmqDr
aH6MsGT7KRda0yHE6zFbRTEQ5qpkcrE6VkG6LfeOTat2liccst0Zg4+3ok9WwmBeW3OMu7mC24St
yD1NLWqYZAosCBJDwM44VtlU4SxhbR0FAJmVUZHpiDRbomnjZCiGA18HDk7nAWHQIZRGbQKebG8l
sCWP/Ddb/MJcsZkjPXd8qmxMRDXLuSqDNOJSsMQhXh+Fiq8ZqtEGtYnDkYzpWlFPgWup/5DUGbCB
Zs06pHrvMezSFWtQvx5+GbDPzshlq96FZpt0ZbUBUJCfIlkBBJpp9ArIMTkOllakjg7n6L4aBpxU
AXuJbrQvpSfT29z4bUzcbCqFbZNFLeVbIcxcA1pEAi3L9QziImTh8pw4rp/B8R7Kt1KySnKg1QFF
45NqV83S8mJ4w0tn5T+ScdrNUTG7HlY6WBxuV3D/RBbWtIotNJkuhwrcyYmam0f4sFtsxdyKgnlc
yyF5k4HEIDG4tG2dSlEbuyZeau5BCa5cC96vRSXUPJjQcl1U90wadx6uBHCmWMH6AZRaBUnOJ5Nk
RXj5CDCve5KRhKSevGpA1yzLcufBGpqLMT4Hcck3yYf2HoLQvsU5gquDWLDsfWzV2HUanmtTA9hv
saNJFoko8OredSdvT+xsSy4EZI2SGO+apF53AGdLB6uMFTwJw0+uh4Ske8NNl90zP3QzgzQo58I+
TLUPHDo0EM1xdGBRgXShPASApTKLRXuGi/LMW4RKJnILaycrSpYj62qA0VR7IEu12ewtm6TIjEWd
Otc0X3O9AdljjbAW7WaD76VZh5ZZXub2ZkD6vRGMvMMM1joV3irWSFCgLUPQzdRPoEbTH4yvZ6A/
VCp2GrNEmgx4p0d2BBjfAH/q1lgEYwnqiVVfUz7MNu+EweL2U9lJ8zgFNicm9URZlG9JfdDmmEoy
BuZN7rIt7kPX2JdA85t6vkmJ660zunLKkEK1BZTZN/UVXgtEd0XZsp8ONuf8fV4zO/pm67PC6K4D
jcoYDvmOCejHpp0R7YKgBd5X4JNtNT2PBe0p/ezxErAoTCiS4dI2OD7cBeZdJvpk9aD56q7cYiVG
UpHQ8CPmZSnYRJhGikFZWtBLM8IOsw7Z0AYch4WzU1Iz2bLsd7hDmsx/64Qm59XYguKOWY7yIonp
V4YwQtHQvd0NR6siiNFZ7AQ9Rj+sXaiZiiIE4Ctfrr20z0FnyZgx1yihMlwKx6sD4MiKSmjB5O5y
C/NNhLb0Kewov2Anf29b2SdZxDujYt+IAnFoXc6kqOHQRemddhlhoWGxPbR2vck9kjZpYEk8wzgN
lA0MIUmI33aOKLZGQMWx14xr8DRUXAzYkwYiavgfS7rGofVEmPdWDX6tNZ/JmsaHYI1fuMRhLp4G
m1uEZptF/o7HgAupkBxea4FTDWmaMXldrYdxDtlhmk8EM/js6Yzfzw4jalrgxOgK7oZx8Wg6NRXb
A5bfobAffMIu68wk6SOBgk0IPuSRwkMPHYE9H9tXq6fLpmTnsk37l9Yw7dPkPeucQCD+02bjAHBV
vNQ3vVFhj2WqNit2cBVGSN7u+q3VtEJU5AdPFLtuJpIg20SwJqCmSWP1WFsN+yKzQsaPsrs0xBZf
oOQNdfFWj+xi7bG9wl3OnUWzylce8en5q1MD1O+O53NCU0/dZ8WlpElwxDkXtIwyRZXRVMGntwkE
EDk5RNPJUPZdZeTWkZUqUSRAVF7ya/sS11UY3OJdjehHIOSDY66GRKA+8dGGe9FNIIhChYOcxM66
cfwPF/fu4o42dzhcomxR+UiAbYyRiHZgnT0z7w4+wo4XWznLZSxJEf17iNLW1mtCoMxIZF7AqToT
mSKJidQiDZpRxVTiNRIYFOmgTMDpbCs6l0ojJy+NVakjHcPzIb8QJDim7DF54ac3qBcxD1Ys+qwS
T8XssfmBfclelkUlllrOIX03BGwk/Ybj2HLXFOFixvNSJJSZEPu6RYfHQxtfTaUGp5jPwPGEeE1n
gR89JSwv4yQ5GZgmYh/tKHcj69C7RL8qI/4N6IpeZ+E+Ko9B8jVPNstcKtO3ako/VbP4JBbHcJ+y
i25b+jCaqNlrjbIi7NzfUI7r0SdyqiPg3ljC4ZFTlSYXhT/9kSPMiLCZl7LZrRVw6SeZIdnpgQni
3O2XGqMQvplMWCoGDnxxNqkDWfCWfuVVOXG2tNE3yyIDUN6IwYMfiWOCKTdYeVmwj05ZGyHsWsq8
RD39Pcii3IEd9VLQPQfmDyhESoQ0CqtdpetfwsAnI+S+naIDROF069CefHF5c+wD+rfQpzr7SrXX
XhN5x5gR6FQ3Jm/mGUUXF1bJoUtrnaxr0rVcVyPJY6jiQZblJGVz38E/HZw67Bpsx73PvJJktcKd
RbNmNvOCyxPjm35O7tN9hHXXoQdRtjy1qq1MbSxiA68+LwWgR9CeKjzEpw7zyFCBcQ/wyIadBuRJ
SyX9Nh9F1z4Vgf+KJfLVtxavv+VT5SWR3MeSFz1u1UOTcEg2i2sNzArLC+q4qU8sumu/jRDUqNvg
Nt/Dg2d0ykYcT+OQ7LuUnQbkEg6imVKtsQbZhMhr1Cokd+whj7pieQm5d3Rkg0BUIyOhF+BAX4wJ
NizGuGLUmxfUMGg/J6lvbTpA13nmWCs3bfehFs1OoAWvehYfMS5fmCPTSy/CbO+0j2pKvrwYX5Qs
kYyiHs2+zJHVFVSPHRrRQ1rn6sQWbT846TEhA0QTV3uII3jCPbHRFQf5rrLY3c8NDX8m3dyIr89m
UdB0P54iVz5mLnlu1J9iNYWGsWozgm0SZ3U/T0cOvgYiVdkd0UQueWHKdRoyUVdut6uCuIbIIr/U
MP9oBAiwnJYFlhL/w+C3x0B3CeFF6oniMoEfvoRqyLHiamHzYkLfCtRN4DLJtFOLjF+w8q5bTt12
UcmaRkGc5ecSUYAI+HLj25a8yNK8kjY5LcK2omIvMfcEV1zXemni8c5oGPcUNxLaDPya8H2Sb3SH
p7kdm2FtWonc+dWCUVUX8hTAnavhlqNpWvnJ3rSZjseUphqqSD7bKSNSnWHwlvEnxshroVMIKiQJ
pIZqCQh5zT5+E8jY28Tk+1fDKFgc0IxnDx9WAhu5ieuXid0ux1awQsDON5NJiNB3GGv9PmXACqke
QtFz+NU2RasDGcEHqh0eazq/lrPzFFnxbypAlsRWgkv1Rkts4mae/jIbvFYdfzpwxyP5hNcBMAa+
IPWESW+DmSLdBIoSDTumb76a6n1lEMNUCKaxqd01AWN8i644JEKamx4w6aZy68e+NpzdElIHnRlf
BDGkni02Bp9Jb6kneTeMvDiQH33pclzs9jQ7x55uIMsJ7B0D3tFOkruun4JVlscCAGNyj7aNxIsD
bC+t6cFKA/AVLlE5DOTv0mHYT0tGdkOSekKv2nRNb2z9LnrUHP6zHzobhSdyP5uo0j03tH4w5k0w
wmJsPfCPgQ810ZuKG8qYdyLkW5SBjuPQwVviLK+rmoSsmeKBMSQuVuL9GVc7hGbWvOMh5VwkbR4O
1ywtXINeZbMgi0oeDd4sMG80v15EbPwddcFf5SL0h+Rfp3xju5/asy+ACSGoVibDy3L1CWBDUd5V
bO1x3KPOXY/hq+HZ+cFw23obQzvaosgDJKCNHuzLQXl0Udiupi65BPmhYe+gwelNrmzqLVz/wRm4
jGtBHKW0NfThHP6oOT4bY89rzmRCZB1KLNLtvRbTIbkzd6gpfOTcalOUztB2CL1NcjfZz1nsBzsU
x+kbA2bCvEyuOo3hbUTmcy1MQe1ObpwqAWy/HQB7ev007/NkGm+AMK+55wss7jOyuA7eenb32zoJ
QswZG8pD4zBlNrbfvCDSmy7SS1BTIXSkv/WU30YTpomxI7Ps2wVvCpVtURl8qHt8a/FyNefes409
17JohfLr7yo/eE1H0Ob+4g/szHg18MMKa5okggrIFE7eG8tgUqHwEfArdgfOWJoGTIxYHnzWgD7P
ORlGpJM5JVrCrSj2QDl4LlpOF/YPSd+9AN14Sb2W8WHq8RzCBlw773xd5gYsp7thmBoi3Ce2rmnE
dbnP9eS2qK+J11b6HQbsKchTM8i58r3leu53hAQKWLfrke0idkUcca5DvUtBX3aQslqC90wE0zk2
iKurSlGhbYog3OaTsYmov+yMB9+xf9zgN/b5GeC7sjdmUT85Fc4MsiCH2R25I0LMaWleGYMR0Bm7
+HTpgGglc6qrjiaQxQ13rIfQwuqNcfQW7y5tdSmVlMNQ8SIH+V0GlaBplPSg7dyFmgfAfNOMdXM2
ze6uI3FF0pa9iB8dIqeHA1aTTdNfwxy/TpnAJakPixy36sxpIU20I+0VSM8e5rM2Z91U9mlxyqkZ
3vaWQZ9oBdABFhjh6yDEc8ceN1siDESrMKil0sC6q3Dmp/WN7bJJbEv28kVnknnDiBH0BDnduVrP
Y/IUl3NM6UPo7LXsTjgwf2Y7qK/M4hgE0nvDnx94jyXz7dbLwVzAH8G4ao5bT7kdFVsN9o1q2Fsm
d5dnZ6Y4LNVwYiwySX145S6vqaLX+7C47gMz2DU+1/UY4/jUshUYra6BQE7cJrU8JH3/ydHQo6Be
PiClsIGnFGDtYigDquaCmwdMzjoGy2GU48FLQ8HaoYDS0usTKJ/rPKnHWx8iy8rl6XqSpQsSpWqd
y4wXs8sBsTZFcxcp7uRGmNG6AK8jOue5DK99ASJIZxMHTF/tR2+6Ckvza+6sA0q92LZh7rLHm1Fw
tH/Tztjt2wBjhPdZjg6eCYpL/SVhbC2Py5aLfojug4+E3Qd7GZ1Y5tZSdDGkGT5SOhiaUCLdc4vQ
PsEBG4AUyorlXmTvHLtA39KK/ehT7sjEgTYVuIoPwqEaaNqhKpuO+Gpy3UNt4sqCb0f7zWCdbGPg
tjXW34TZr22PmKhrgBnzkIuGfkHllKSayrWeIwyNLgbYgtfOGqsaLVmQ4urwONz57Y6Ts59xApUv
Zlqa63quCgwW4Iswd3CPbx98zyOSDeOIVvf0zR9N84AlGTmj0ntePhFXjdJdGxPR0Nb4GJpo2kPL
owKztWcWqMGdQ+QeVhhRITwzp8721Lad6ogcFtZ5dD+3fOwd9lUihWfu+/29qO17WoLFhgaUrwQZ
i9VolG1T1a5V7jwoM/8wSL8XxjBTSWD8IkZQ7jkS2KvmV1x+PnKXNWw9LK+8YWCBXdKquAkzDSmi
wwTonMMEcii+LLC/g8UgNdn5+p9fkFzFXyzKy9/uv/ynr/E/f5UVkkMYdX9K8n//1WOZ879/94/8
Xz/QP3zc9r/++UHCn3Lz0X38wy+2f+427vRPM93/sFX+2+fwv//kf/Q3/+XnP7whccz/94bk/eMr
Kr9BiVVlTrfhv7Uq+fPD/G1VIpw/fCJinomZEFqvsFiIDD/LEkXYfwgpfc93lM0T3RQsKYqy+XMf
Yv+hHN+nXMh12caZvv33VYn8g/UKSxSH3/WwWlv/1KpESb7Af1iVCO7Hvrd8hpby0E74q/71qgS1
x7WJmtCaI4tDzBoddXzlJVzwpoBTk4DfB3d3lKwOv5325XOlUcuxUHI28DwnN3AwJwjQdERPuM+y
zGCF0dq0gY2Ylsn27Stl38wVLqNE+5c4Zs5wH+VQzIfICI6lXQAaF8hKedZdktq/nhqJSwTTEmIe
TcT1yGfCTCsS40V0w2eyuM6UmdqnXtGNgtBExUJx6itE+KlhYA+I+QFvGG5dI253/MGX0n60yWnA
wyH2jGVhHeeY/+fItLeVzbEW5TFP/PLGHo0cKf5lClsy+1ASKn42PHPYKlhw41MD9j+oI5Uu42XF
Pt+mJyMTobEmuUhNaTAfAHreRL7cySVGUWEJy03kroC+XiTMw2RwkwEdt5pwkw2dTxyoeB8m81BK
88bUHlTgcTyXDQK2UzzrmZh/SlGVM+9UR7RGRTxrWfJoywXmZxkQZ4i9TdaVMcsvfaiS7kUvtMxp
RuUcmPBAMG+HGJXFAnUeYqnQDqFXAwTaxUgI1Y5WBXJ9vtT5sLOC5qXxjiTJMAQkVzjCij1Q6mzr
YiVjZxNwiUPypOiZbYMXXovKv/IbD6hnLB6Gyo3OmdbixgAMWbDUuprmRNwgWMpTErt3VuOVh1Da
t7Od7Wi5wu1QasrpFvCbo+vigu8NfBXlaFyUtrlJOAvaB/rhuDjQ/Po77nDAYsbhQubAQPBiiQtF
PDkGxszARBasRHJraR6MrA3iHYbQra+pq5vwEBQdtHnr3A/puz/hUMvlJHaBCYufKXs8xe58iWx9
KTr0J3v0zrqY0VoLi4fJYN9rlxEeQPWmb8yBaDGsOPYX5MCUT7xO9B3JtTi5sgj1mBlZzrYl8xJ4
XXM9Fdho//y/Bhp02IKNSZy7QYy/uicdZNspuWL0KhwVLpkAyoSNZJPwZZH3K071MLUHhlEkUXzk
tEeWh9gynivoNBeuD0vqHt1Xmxkm4PopR89faZuFOa7u36av934z4H1NBx/LGQ/3Mk2fWSpWvMQi
fxOLt8yoQfsY4eccjqeggDqqIvo/4MFq16RplTLL59m1r+PGfLA80Jr6I4+XlElZ/LZ2eqf4uIyx
WWrdkQF/xn9FEOq5hI+bxdYiz4GGgTmGrgpfzVrNE5wrth3XtpHeBWAwoEmuHbMCepkf7Ny9X/xQ
0n+hPgFTt6FeZsNg4AKwN2MyaVX16tXFQ1Zb6xwGDjCPM9o5pvuQJpAOPTTQYXiL/LCnsOO5rLl0
ZEt5ricJNFRJ2eDfsHdJaRT8IBKWd9RVYsEPPhEM1bEjVsEq9ZpyZDzbJKpWrqHtFbjUITD6lTPB
TxikQG+JmUKjZHzm0nJOTAKRdA1xsLlP5J5uur4/Y0Ffi8UhrPi8MTiEBK+5hTacOatLF8TPKqB7
owyrrZoNUCle9E5Hbc8MjfySgM9JXBomMpflXCuhuWpfqK2dhPFVw1JrXwcCHo87GQdTORe0mZNW
bYwnMC82kaI/qLaz93mwm8tQfuHjylfsLUEGo3wYwDOIehb30LiIVC1ku9ExftUg7qEX7fNo6a8z
kt0Uy3doCu+yfgoqBiasNLzf7Otzs2TgyD+RaxnjuyS071HpJBXfexdC6ToDkRURKd9p62SV8y3/
PMImFxar5YRi9dZ/K1P0iCHq3ryw+olHJtEwXA93gBbpQmLvttVkjLT/2TihPqJTxuVnUfhwIKV3
5WfB80iVRD8PxxwroF/i32W/flG+c5Im14isATMRx6CKzFtHmWwCmfKKWr/+wljDXl+wG4AgawJu
AbQzeaeRIHQIy5DnVPI0lz13uHI4QkL7CJ3WXF0lwn9q04YwceE+Bnb4mLrTixyp9x09fNn+fKt5
jyFp3UviPAfqY85cb26CtusPZrJEeRrnoSBkGWJvqkZWROgX46bOjccinpwNpsclQBsfxiX5VmNM
IKK9BKSXF+hofHcYx4Asmkb2Ts8U2k1enFTcc9rF10VCXnpykCsnq5x2yNQ8i1yu7oYZHQx4LWo3
BcAtuTFc97bcwmz6jkiGVbW/S11aFyw8fHhGbgNVUGBdPwBlJMhgw7cRvceundDkiFUdHADOeQqn
byhee1IyOVhZ8VI3vL8LTEUzSwvbpHSP9/96mrxo6wKn3w4aF3TGQzozbe5oFAnjqy5xOx/1xNUg
5D6ukQk3fd/ckBglYWxGFAhX7O9zIzgEgQHQ2VZ8oxMFNIUNICywbUZOhY49UW1dOmXCHN2CfsE3
Yat8n9cp9s4I4F9rTA+pJ3fstOtTjh8TS1R0bjyUgry2XwmofxMhJrqpD6BsvrMo+DYSY9mRRfvA
Ng6dPVJ4L2pKi4rpc9kBXoqbVIFXgliD1VuzrYtIrlnYlzHDwwfK9SmwebfXAMBpuxip3QkQ/nIi
JZSanakoftNuHRP4YFEC0qgZWMdiUHlCVM4C9cSVn7pK8FwEnHNMZsZXLqwn3oPhrrMXkIuwzyrl
BqdbID4WEsWh9MN9Udtssjqadianm2HMxDcGtbOXDOAuS6Syfp4JVuwaG+3K7ZLXCst8lqGGKk98
umNDAK59dun5WIPJaDwoGthYc1Jb7qkem1dcLK7XYLpebJfk9p5HxAXiRizRpwErANrIJzSK1zhT
9qWl7lSM+FqT/I39qHMm0tjuahP0tx3EiOEAvxX7U8Gr6SpPwheqSyg1mK/wsu+jothnaZRiypC0
hJIS2sPlIEy7vAhWtBGNwAXkgUjgfO6deRs4khsf+shuBvmTTvQ9s21eSTbFEHHQ/SqnLk9mApxq
CWVv+yk5nFOGHDVG0E48rnQ8/YY1feOA2ZvkTgxFcBi84Y0nsu9hoMMmsxb4wTFTzqvRElsjnzeu
gau289M3SYpqk7aMHizBU4JhwY23ODdNKBbVSGxDhszPsy2AnKmHv/2io3QVRAqlko21F7V4GVu3
2ehh+oI8e3BQWdC4UC8UpcErXzOezRaXzKUKXeYETTCMIl859H1iQ6Wmke3QzWzF0PIIKQizvna6
fm+VoU2FN6U+/symY5jk0qAXGt589idkm7qlUk1RQggFsuk4udqdI3Cc/C/2zivHkiXLriPyR3Nh
Ln6v1qFFxo8jIzLDtTTXM2mOh5wXl2VXd3UTJMgCvwjUT6P6AU9kxL3uZuesvXa11PS/+nB9YWE+
dqQkmjI5ujPRC380W27JNGS41JlAdLLGx2qu6CPJLbpblltR0d2ifpUYH/cMPC54zTkK0QbH7SBS
0JhbyD9eOCVR6qZCTJ/LtziGVrQcIn79xerHm+DPviJ3/IJnJ9iUqarvKfnY5m6CNpqvcfDHn6Q4
EMrs6rkFncCG9Yq0FqiiK598vz7Fhn1iX/lEQvYR4wcbz988bD84o4u1KIS9JXsKDpDzBTK3XZW4
P+ZEqUMkxN6K7Fsk4myf8AopPIQTtXMMR2x5QWzt7X78SaPxpcD7iuYkuqpXKtsmMoH8RirZCpIX
vKOSPO92eamiA9LT3wSbm1PiqwPb74MNgnQAzj+aU7o85qM40dzUrCIa7D3nC4HcnbdE+aHR9Z64
IaRdufuk49UStfQ16v2sMgnnhgolfJeO51LgnEH7gbmYoTEG8GBL4pNgZe8/DMr5MfraDjGHW59+
5tWE+qecXUrkJOGd19SzcJy7/MMV5xB3+DBc8Wz5/TECjJnSixcDZL8iIN8hpH7JK/+x6+VN65QS
CpKrXu7yobc3VH0PTNgsCmomP2LA4ezMwqkPddztbJ9DEZde72R6X3OpbKSwy08fr+8cWcneJ5qX
Z/7eWMAN7Ji2N8fvNk3iUEIjl/tEucPe1UsjNdlX23Upqg2tUxzy5Rws2kdR7twCrKAbIWix8crh
s7UpS1G4kuoGvKUyx3nDXStbt0bBXjmaDrUfVecSXcymNaks7iUrl7QdENS5hEtH3oeJgitwp4Vr
KqKmWyVpXiWHukIpb5xlMu59JjXPnnxPm+Xaco+66/qwuDGXAe6v7kSzNDwJQfLH9tkzA3ARq6Gh
LVZH4Q2vyzBi7Oc9RrVX8ZqHc/Vg9fuBQP9GpMIHpZ3OfDhMtsRhvpE2q8EiaEsyJ+JsDux+J1Lb
ZxVF5YG6Gqx91JnlXBDecuIbR5I/w2beDX4yvBm4nEfIxAl9v3YH2Q+FPjLX4d0g3HxvI3yztfAt
7SaXPCbHnHnGw63czrxWBracMLs0wg42dV5KeLy4gNeyiT80H2xg6Vq3Xf/Ap4FJJuUTszd80fXU
7+YytfnxBc9+kdPl2Kd7y63nq8eh3p0g6iB8Z8QClnPJcPVO2nzdcv+ncjYlXZuyYJIpA3cxD6+9
dONjkgXVsTfMp1oM4sqpl2epx/Ikda3uTBb66tZRs3fn4TEcdYQyGzc5B+KgG8sTDsEvaw6Hy1De
px0aB9ZWGCBS1z75Aa5JX8ZHb+B22DoRSacyadCQ+k+tlve3bNVWsYyiLU150cVOoh0/+uY02qRk
0OI527bNn2GwP3j/OJxDqt8olGlaI/R8p95FvEw3TIvp1lIwlxN6trM00Fy5ZkK7cBuflNPTj1ZE
t54jJLwaX1RJsmnJE+bBi+g+baulTbljhymYQRz8J9OmgYAFbnrAyPe96EtlaC4cE5libho7wutc
YvtL3vAWxdfIVOmN4RVaBW6lvcdrB/+dYElJo0AwGMe4l3eK0eOG5GK3wffIghzaSf/1lt265Csp
/PtYmuekVya/Lnojw/Hm1PJWZYFzVEI807uUH9stONwmJMNzszmGdlQ3XVEbP6ftRGwL6MHjs1NZ
v3wq+vg6b0Vb5NhPQ7kJGq51ZsCmumgBoIAivP1shc6+YhW6XvzpsbMSno8sGDd2UZhnfNyYDhHO
jxHSttwgn77kDzFk0JaMlIERApdcRSlHKDiipJFk42SyB7WTiUMsh1LgMJs25cLf/r+p0tMiuRCH
Y02YzfnGYpfSkcS0XUUPtBE5x/S3V47FRnj1zXNmdqRueOWNbm0C0pWbGF4hTRmQuXaY7waw1ZiL
h+eYzyHdXfjq8w8nPtbjgmITuerGMtNTNABeZtYJDsLfiHz0N0WKXWbSJQChbz7iB892nXC+R15A
9BkWT0KWnyneMhlZ7+Gffy0ZCXZ/8UM/TogCC3AsXD0vaLb48tNgK99hQNs1QBpZvpQSdiz9xzbV
zY7e5HFKqI6QShahXsTjWVR9dLFPB7S9cZieH/LcOS1WvZytPDwuXNRvZUdgxAfu4N6UcGNU5Wu+
MAKA/EPLOkt0bAy+rdSF5UgnWE9n43UuLX+4uTD1ZQ1/HyhZyFefObdE8fVtDXRyp6nEGkNtX6i8
Z6/2FErvgb6TUF8P2vYQGS1bpdY9RlZbcRijnAIl3LAOHZfe8VPucR0y9N+qM9JhvhzB2fiaM0/0
4Tv2rJTxhVhPxI0Fq+Waa5nBzdcfEfqURb7p0Lonf5y5KVv4fGbdPI1dv4KTzTbDNG4WjUX4HYMR
q1K3mkySWfATG0xrtzRwL644mc00AyaxwNd/uI6Xy4oVArf8Kv50HXmLF3pRjflNBfCLvTsO6z8/
dAQ+VNKV/LV4zh/91kF7xJ+5Bo2hFIBls+CwEYMxDDtF3umDc9HDFBIQ7fyhOasUS5mNJdyP3OCU
WfLbYXC3rSOiwFZII20+NlBdQXNocsM+mmzaDq3pHKKi37o9cSuW9PzX5zQZjbG8mzzzvpbWKYvS
9ghgxGwndkKGU+fRHmY0BOFnsRRfuKsSMMR565WBvidqJdLgoOxOWJPT1/kBKsYHtmbYsq+0xmjK
2HeHo/HuS6wzjUM4WTTl+9CNukRR41/6IV/9os5j1QRsNyeGKKPR3puBcYte3DtK/5AW/7NgQPyz
YOCfBQP+/58FA//cZv4j20xyUf/l35JUern6t1Xo7WdBWOxP3ustwaXFKjP/3ywy+Sf8bZEZ/GWa
iMcDGUC1sCi0/n2RKf/yWEhagcTnaPIkDv6+yLT/ItTl2j5JMHgXPNp/X2Saf5nktByXTaZkLWk7
/8gi0yJ99j8tMvlLvnAsAr+BQwDN5b/iPy4yvXh20jyfLQqiMWW0c3ycF6yRJolYTO/vTrjwvu6b
c4SPZuUj9YF7hyTBqVUMXEvQkltNRuQBwdkJPBgaKQT2GBP5k5EEXT85g5a2bu+tCtLOtpGgxvHC
NXNJIOHyB6n64uKWOFyawJLr5Qv8Ve2CmDHgjOWxzeJtPqBBUhoAqiCBIlYUhkaD6ho2MJYhOzpz
oJCeA07LhRPdL1ARgq2thDKyCo0b5VTCO9mvRINI7h8kCTbJKQDDK2fAnzKwFOLYxtJBbJr3YEoN
/A7M9zK8GGt2um8Z7FMPA5UVTrOmvYaUrwakQo1KCQ1NGdBTmd2+kzdjEKHBKt2s5WNzWrHmFiCf
6i6owbBIDhDZ6OcD8ywQLRtZshLWo9nGP5KU0j+7AruDkjP2o4a8So174ZQLtgPw4Vaa1SaoF2Od
aDyshRMLNS8GN8b0ikbCPygZTFkKW4ZU1fE2TZbEuFFm0LMw+ujoRkfNCpamZVOo2qc7TyNrrYbX
Ko2xIb/WQBsjYqWs1yyK7/kN0nRel+kaXOfXrmboy6EGDMwh2LB4EOekb0wDWUM5t1szNIMVafiO
2DvyuV2qgbtoBr1rYPAAS9m0aSzP1oCex8llgNgrNbq3GG6/kWLRPHfPKLwc8atI2pUcyzwUyTfg
DfdYjQNGxIe2mNPKQ96/c3q5IdQCEiZToVFCDvVQpDk69tAHlu4X9+JA0JJb2jDs+VFqJLGCTRw1
pCjCQ6ahxUbji37dRVvfZouA2Gppxps/sf5GAz0dgjme17CWOWw9CgX2MDFTQYa8iALWuJOnFWc3
PcDkdLtAVQbQlSSS2E9JHc+LFWd1n0/XCI0Jp0BaWAOaXEXdjTVQEL+kz5PJchLWMoKOZfLj1sva
1qgntPCHoeHPReGoMuFBhQZDHY2IxrCiLKtMUDzKQ6Isf+g992hpsLTXhKlGTZWGTrGuvrUUkRzc
MP9AXUBbs0ZUBayqKWoMJjZK2Lzwdoz2cUQDtuLFpCAc1pW/Azmjxl8dONhKA7GtRmP9ID92niM2
Vsk3u/k5NIw9qUZU2pAxSzaC88IiLgnEeD8byAl89zIN006gEeBIPY5rSwEio2Jg4NIk7Sbo65FY
ngmWly6Yd9w3IzLY4Nas7zuSQxpftuGYQw00O/wwEwjnQKPOjMjkBtDi3GoMGssmAReNRof6t2N7
ZEkFUTGNTxcapDYgqlPI6tGkycnQsPUEdV1o/BpY2qYECyTbhc1mSarR62ZjRtwQWJqvCz71XK7G
yzSP3RGFNpl3aG8T6huIAmmFBsFDjYTXMZ7RPJHPfL5Ovlud5+l10RA51FC57nRHYsMVtO0UfesJ
vGPkqUOmMfSqQnjOzEnx8T9ho3/CEUZduobXI42xmxpoF3AwzGCKr0Y+p1aZ70FF3uYy7wjpora3
YDxjDcgPdCRa9E+unCQkSQRFj0qblgWU/xqvTz1+aa1O3aHc35uZheq65O8N/eCBkkAeY4B6O69l
OUCK7uhojH+cnU2UluFaNmz+cyfbTzPffshWsSa2sSY+FVMuxO9lJCOAsDnZWi0wNsNxIgR22mEg
ChCO6ngBoSJWrTpyIGcUd1iv3yvSCIjkX3LSCfSg8ImcBsxoLUUH7nByMmy7IHISJTabLR1zGHXg
gVrInU8CwtZRCOk+E3sUG75N5Rqb3q9CxybaOUFXFu8g7m8VuQoMyPXaDY1T4dAIyhaY/QyBuG7q
4nPZxgPJitbidSaPru1RzSJPQID37ZHh3JnYAUVMy442nG6nbAoNvN54MZrm0RTOLXd43DZmdIil
dwToeKL/IN66ATnmBIGVsqy3lhwkX23WDUSKP8uWRb6XPwWxuAw9tGzYEEc0vF0At8I+cl8KTC52
9FAG/PIqHlAGv37kOHeDZbz4qnyeJCWRVgc8RAjG3y5Beyylah/KtPaOeJNYE9TiGk3WGyn2j7LK
eBAGd3XCZiXMcnhy1PjM3Al7yRD+AYHybhFJsOfpUa6m1vrwwNtrehJ6NPOrrMNWiZSBJK4h1jZU
hqoIo7F9h+LFKLzFPPrZBh3D4JxRutSF40Uw7Uf0Jbrl5cxH5EylTY+P1P6KZ8XkJn5oC5LfKbrL
gm7iay9IO2V1/xWr7jwjGk+t5uLM7lk78E0WbpTDnangktuwDnZd3+3j0P5aqvLCroiBbCS2Pbss
RN0xDHs6vVTl8uk4jIi7YQpvqTWqu8nJGZU1E/RrBkOq0zHD2H0NLR0Fc8FEosfJ4DOpGXgvX2pv
JVsyfY5C8WNE0wPwI4vuGJ9M2Q+bAeH7TLpqcR+SGUFi1ytvXf8iTUHM3ar4GduMvMr3Wil8v8p9
kTKvGFQZHvM5XlcOL4xjN1DdUxCI4lSQkPrq+KEJPRKN0WIFS87RqkhR6YxI0ljREotAQutu/Rki
S+n2z7xvEqrBsp+9gcO36N40mFomwc43DP4s4FQq5FdS9Tz6O8mPshZVew2mRygv3pZhQqSjeVA5
xxAWC3HgsFjA1jP7zl0Qx1tHiV0xqU8vC767IrdJnFOtE9KQkQmef8rRayPSwGlDso0lKXMz+35o
2wfTo6vY8k5OYV0xR/JjN93+xidjldX2uRjkc1tl8KTeuJnjGLKeHC2pW3IbGW7rNq2eo8GsD30r
bmVkfCZddbTKZ2OubskMKpAPO2nze6T4lahlTdH9FH0Mcj4q+RQlyY8pzq8uxLew7vF6Qo21VzqX
Q39cxdpJ585PblW9Nvl4b5XlZ1y5d7UXjBxfmB7axo+06c9pwVq/c8sznMEX1P6dRadkbFCLkxrq
SS4TiWXGfi7ZFDSwRLCa5SQYfePCQ+HiTTZ7z8kWu6ChEs+jJgLKTd2Cxdlz+nBoZmpf+bbk51a2
30HsNbd0SaHP04tR5fe5yWkKvx8aAu/RM4pXM+o/IGevCYnIrcrskfxffIR1eSyA231mfk453MXO
dFOnRW+82a8/DRVs4qDKQz2OtzC3u5ub0MyWGdVV1aSfRb4NDfR40XTsDq3jXsgKbVrHP5lB/M6c
kaRfUf+ucpzMcQu6EjongLQfkn8TtMUdwrMH3EwUInpJvIsdQxFn1iEdRZjAZMqGGyw7QoqDI3KU
Kkv2nNk4/EZlxfc0lLtC/1AIztEvlZHylcRTrOpgtca+sZy72E6fSGrGG4cjWl653FD8kK9/zLnF
i5Z5k2XiNc65fkgjITLqstSs2wPFp+PWc5qMPbZjb6eRESKJ9fyCj2jtuhzRizq9C+ef1FBf46J8
8cix7hnTfRroXLl0UCYY0EK81shx1uQHq3Ee/DF/T0reCWaSb3pn8e6RII6PtoOUzvPaeVNxwN2k
lPdsIjO4i0X11PLomQLWq7J6dzNsqgTypNk/1BjwARc169iq/OT4hNyoRWjNKmCHgLuh5FG4Ht3o
BV8S8RrrC+36Gbv0c1RYj1UhGau37MFS9SgcnYqtpwevb9JrPFHf1XvqpcLP5cjlFwaN5YQxlKft
5HtbxtC0DyMAgyrM9sLl+1uxL1/ZBcYBxInDvjcZ/dtZvSfFRQlXD6pv2AVBLLJoDylxk7XnAwVa
NqrIDN04WtR8OY8je7A2Kkcujtxxhup5TDFizcIuOWklRLet4pE4Ka0agNxu3V9Jsax5iMDyeT0b
Pp6FqPyisTcZnQbTNgkRy+HQp7d8BN9ZOhANY2375aOoWEZmEX2UMhgwc9nFjafOfFwcLNHO8FLU
8bOJvFMp2kYYRM/OcBb2rM4zWdxUBJSvU77Cl/Y78eedSKbXZkbGag4/STUXl8n0iks+KYLCfIQJ
sMq1NfAR9fP8rDjPE+ypv/1pz2qQZHpdPFmJ8TyFGTcEVGlsTmjNHY2quFEkAqLWy+/YtNXJpNBn
MAWlKMI6oCM4hDxFWEwl9YYtDv9rIUvdRq8DN1R7gRqlo+VqiWTYO75xyIKA9wo69y0FmSaRZRMf
4CJp+poysLOY1s0ltsTWg4PQ8od4uoZSHJSr5JUiRfea2TW+XF88u17hPJXqPPbtuEWorbbRYv9w
euz0pR2voNvpWeIu+shq4qry6DVbaH1guVGAkbTjceh5T1E2xx6iAOHzLGTbpq4ymggQUuGb3S9L
9QGoi6GNV15jJTuLh2KCEy6QZn7xBaZ/VdFwUB0FMYiV1heubcr4cgoNiUICEXTXnFTuCKdMVjC8
76vg2up0CFEJYabBHeuQ+9EU207RmuyN26nP8F/4b/HAJguoFWWz618l259dh6L72HZQCcu8LhLe
qpYBGVdMUCNt7ZGAbihIn73wnHYBvqACNZUY/J+NhOe1nMcJS7rvfgr+/LswSkP6ptVAaMxL0b3w
K0sKC0QiMe4XS/6QZvHaRoSdS6NDxyLeIn3jo6QdeHVAqNaw7Zvdz6oTqLoqwciCs6rdZ/RZlX24
n13KBbMqrY+e14OLVuz1xuTJiYS/k+aYHdoa9aHo3Z5P8PMy+a9pHrLDSrzNNPoHy+BGEvA4Jqiy
mMhyattNd1TA7juj4QUfzlf+qYUTvEpKnnkzxmd0qbBGQEczfVkbC45j54US7YjzXkPM8Jom+dkP
bKLRY1pW+4kxlSuIDX6HXzVmHy7R8cRiV4aA4VQWJln9nvKE5BlWbOlcRvmBD0ZzU2ziXsupfmBl
8hnz8F2ZnE+NKH4fjJxsCYa+Xel79Su0P1ZgjlwXuK07HtkLCj4W01D5nBwt1u50ihwKIzWR67CA
5gTinHvQr1IzYCUwWFsGX2UAQk7oELc0vBivmZc0hBoMX2wTsRE55YzrPa+dAn1XHv8A4aAnXm1i
zaLZmkqrNZ9WLCg7DaFQIoH4cRdf8cDlAKy5tkQTbimoW3HX/+HeAOBGTcIpzcQh/Tz4GpLTtJx0
ot/R3GFoYy0NTTeD1dF8+d5ozo6a3TOGEtLZmsFLgfGoCnuaNJ2Xa06Px3uxN0H3jJwBDQ1dx1ZT
faRlO77mxXbSxN8I+udpBjDQNKCtucBWE4ItqKDUzGAPPNhpirDSPGEHWFhqwnDhlHIRoU42X+PW
s0/smJ6wVPTbRfOJJfnbiuJcpPzOpu1sNoAurLKbvfFoPFSNePG8gpoC7QvW/OOgmOHxcTyYE1qE
zvcQCoBLBmCTAnxSaI7Sz4ZLl/q7BMDSBLQcAS5jP76B9DFHnHeRc4uowCk0n0lop1stf5hNTW8S
GO2pyeT8AteZAnhOmvRkoPDR+3sFAAom+0tEEedSQx+3BxJ5mha1/Ojgtx38qCZJa5DSyERbn89U
EiDUC1bpvG15KoqK62hv5gMtjtyTQFRtzapyT3ocIIz4YN7z9rpZMxaPbBjfsN49FZF89rVkFqHw
y7Yqagq7eu/nIll1C6Dziq01i0iCGQC0Qxae+Ir3Sl0dKusGMFsX3JYJS9O/Fzx6V66xrH13vse2
FZPm3oTU5uC6kidMmxdfY7w5PK+XDceuRx7pea914F4LDf7GFRJukF9Hx8/dT04xY2EuW3qtxvV4
z4gCt7Fu3yx+j3Pzw+FExqwyQP0DcOxq9DjSEDLWqXurP5nGgPYgBpElec1XpMn2agJWMh+XKXrg
FhxjAG+6zZ5KkJsH9Rxo/NlsXvgWfixQ0VGU7UqNSRfw0i7cNPztt61B6qbtc3qF8scFBeUxD8Ru
zJiCmSYc4Cg/B6NvL2TgP3IXLx7oVLmxnCh56pg1wwBdEr8xDrMEllEa8pYa9x40+N1pBLzQMDgP
Z3XM4MNzDYrTKDxwaIw/XA2R1yxCXY2Vc+t5NRgEbdMqfzMUwrKy/mZ/29/q2HruB9+E9ag3Aq3/
nLSXKCa5ZlKGRO4czDA07wX1W0IRNM8Vczx+BNSONCaqKWE35grRzCsrgmxLOdtT0S2v49SeMlCF
k2nLBzl+Ynu+w5rMg61nrJsFlAq11yLhVhxGPUHEtqHnBLIwISGyIonzPOSAUCI7zw25trajS7ed
b2nFtls6FKglnQvFzeufGR+fRujrFaoUZlI+ToxykBQvOvdW2L7EY7wfO+aVo7B+ilbdud5ATEiG
WDOm+zjpf8eTeimQANSqD69VRayxxfUDP/dtB979Qzt1h95tfpBHzTcKlcl+igSurzpDFZpVL16K
ol8fJ7l8U/7l5ee5bT+H7K2lxWrXeMRA8hz3UmxrTTFX4ZMxNP/KEDV9XO2kO//qlW+eJPV7uxyt
JAP7zykjqepRF8KV+r6s0x/p4K1TN+KzVPnfVth8zqY8mDyxGtNmfv6bPP1PM2n1RL65LVGd0D7G
tE8KSpzTFgQ/2Tpze7JbPdXywseg1D2D/tnDpk4AwH0N5+zXlJn4E0yoFOnY9+5Y/4Cjuh/jFFXF
GNz8SD0WfXAyHfxVLW99LvSCTrNBpq8AiEXPmLZvao4aAwHwBcHVvjkUiuY+inK4Q6jO3zGX2WWq
xx0mqWFlsrteczS87+LhOV+sO3TpoXtx1Qkq5eqqhdinS1iIl+8flIZ2sMfA40dI2IKr4wl5UEXz
wcxYFK9bOr4Ovnz36hJa1iD2UjAh6n9OLlNdpAmfg4WhK2U07VnjlSECUqZWfIyt+tEJDLoc8fkK
DintzupCP40FoFwhtdBPC6uDb02MMd/X9Fryn+xsprC8pXM1rXvYqG3rIik3rJBeF54wGVkCvop5
vVdufJrSSJynHsaw9jyqvoP50HpE8+ua4otSqGtAYWFpXWzrI6Z0dl7ICVq49MPpjkDRN6xMQGYM
mdRUL19Gx6evccSXPxD8sTq0g0bxVvV8+AdhRrSGNnj+v9Il4rDF1WMX9OXK8csPrgI08TbWj8R1
foSDzWx85KDgdC/O/NRN9tavcbdbI9G1dijuwCsvThXcQgw40kZrS51n5lp7Z5gnugqouYz4aspF
5xPoAyARx9wKid/kF/6jcuc7V7caM/VZe3PNWDru7k1bG13iaKI64jx2C3srDvZubYF2BdV3joN/
bXGK5RR85ANxXKpgnegQB4dGfO+G/zDa/T14dcY3fjiz93uYepnvWFh8qcU7us745MXJDzoFLWQJ
wTW05pOT0qMVKWcbWjzKCqctV96fl0qP8jqizD4jjlFb8Sf/xmiFKYUMUvPdpYKPTPYWUfS8dhL7
2V2Ozsg5DnyoMZE7GKTdqpLuUvZrK7zej7nhfoZ4vACwp89adq9B2H+bya9pbPpdOgzmqgrES5IR
0zY6ygBYZthZfigFfUBYXD4Z2dNnlvrHNKbPvLTyZs3yaBtVcu+Rleuj+WrE5p1UclPQA3yNLHGP
VynaZ2P9aRhUS3ZJ+Yvl1LwPEwCfuMq5bdBp7jnI3mTL/yrC7EFIPnhNUFgYD/LpiHA7Ovqz8dGH
w7Xu44s0DQYuXM+Nd891PsRsfMXGbBHDgJhrmSuM0i32bl7cG1UgT2VZ4NPJ6DksGAbMjfFL59IT
KyDiLMZnwj3tcuqNs5jNI7g7Jq+GNs+aYk3XTab9YsQtDl14N7czrhxjju146DLmLoV6mYfoYqnk
o/Yc0F2h/f2jsZ0k4xnHu8659RKUBKDjCvqK5Y4k7HieKFQM6moz+zUKB/ehAWja9SQhhVGYl3nY
GILbKUcqhoQy+8JrAp3GA7O0ynXDU2v9QB8kr4P+MjTDeKMPZ1sYVEVQs+lt5WQG2z7hVssq2WB6
2GOsX9yRY0rGBcjF3dl8ikHXsSvOc3HwXbMeWZt6CZNFr5Fj/8bLeWFh+eY0sF0xVrdNpcaj2Tmf
WWPRBW+yIMqim78Q+yrMUzaUO6zl224Rd4tf0ilFA906cW1x/vN/qEPnV4MQixRfCANFJPwycrru
++yJdcibRTMI8xs+6nFGY7w0X3Khxq0jwa36kO7ktDQ5Os4Mr5u2So/zyHi4qR1CtQ7XRhT2MLN1
srcL592x0WANHSlZS4RELZgK4/ImVZoZ8f3i4UlAm7GLU9QfMzb4SQWXuOfwYzfHwEvKa2HSj1VX
Bj9BxrShnzD5m8x0K2x7RTrW3WUZ03Jv8q89sePNUteYiXlx7GtIUWWaxAE49hg5SQ4R3WIMz1Yb
fRuVklgeq3g7OibKE01tk3KQBX0OksNuRlVt0xGJlxxNQ47ucqkoU5xxcInRJXtFXif3Pdrfqe40
Kucxyuz52faarxlzwXUoGTgvfWzvKIYxHFKuzWNBY8kZ4azjUYzqz7QLw3GemaNDqRu12FI/VvjA
xlmGpwhAb4W3goMJnDyGn2pv9dnpF0rN9tyyKVozU/iQqLlSq/oZMJY8L2FP8lTrBABC15WvPoQ8
BnVaXBNLOTzsqQNuJsU+5kGinOZ+albYduyba1fh49geOn4AVioP6BmwWPOkX3EaQAwGK8ejvan9
x5hrmqLR51QrNvvR7F3zOnfOWeaeoRxoVDUiFKimiYslREMhJuuYZstD4vpPjkhRiU0MIJrSXY9W
d5D0zG6ocCUB1QXv9Gd4SUXUWDFfUIb4aJzqJWWKw9Is8VZzihgys+yIqRxbltgWp4AhE6XhF8db
aJisaIzRR5HxvMhiOrRLwfXfiR9de/yinpMQl8k6MUg6/yJPlUrvR0M8k96En5CY6KeWaIPHI3sB
948bONLSpvHW5FyDijxczWdOmMgue+oi4HNH8NOdiILXQdZ0lVIGIqgtynghzSgc6TM1FSPg+Gvq
+vRML0jLXsg9j6KqrsnS8/yhDQhAw3xVzC2VHNdDqO7NLLmkUwKEKoKnipAS2eHmMV7QpvFJ0x7F
TG4bOV7Nznzk87zLafnSDjcK81qWUBQq7GEUnsSIx0KBUW/xBv8E4WbxQl2MzpaokAyeGtFfGnSF
zGZ4nWer36ieusBxItJotRvuG/w/Ai3gP9Gp/3t0SgYorf8P6NR//69j8t/+hSLAdpn/l/TUn3/I
34zZ5l8+YmtPkMol/cv0/N/pqeAvCKm/uRxMbdL+NwmE+ZfN+dsGuApQQGCy/js7Jf7C/eCCOWET
wcRtuv8IOwXzgoTiP0kgLO44gY9/x4fvYkfj/2d2igW9PRD/dNdpfUU+kh3HUZ1s33C2GcK+VToG
z9xSIkIE3muqmh/zSNlhl0znYR5/zXY3bqu40B0W4coUTXcaOLt5EffrfmGIGfflFrUU7LfHxjfv
it8Ti7A8JNMoXYBtn83zgVlhsQM7aUAj9KvWaNaFWXJmm92HRUaruGYKUY3cbU2MeHzXF46loB0r
nzCILXls0lDM1+Mlnmyef73C/BbA1Lfx89yln0RA4RlEiBjPVFuwHp+tv3mdytzfxmwiUZ6F3wNR
xc2Uql+F9zDQenJKuLatfZ/Ov2Yo2MaTM59jz6epxOKSZ1s0EExMPB7RpTGCXd5Ku/1pGAbbtSql
iWsejuXQ7OyEw7bNdXrd00cxiRQoKMVRBJR35pmAfybzOGeH77QQc5J1nImffXCmxcpfq3B5StPq
gqjnR+cbEUEgWdBbzdyPfSW+f8b1wa3QXfVJWFgn1h7phhsCO/AmPi2UzNi5f2SbssrTyN6Fuv+S
wNejrZbiUBQJQwHBesgfke4xfMPlispOtkfLC37WbFkYq1nHyQgEKL0+y6DicjzOtUWw/Ha4gpHY
oiKEJMZZtpjcWn88D1KLG1D7jXHz06u4h5PV4R0vuw2CzHDnn7qu1nPIbi9Hj5d+jfjGlwNyUz5Q
wBfbqZpObSNvkg0fh3aPSZdnnqfEVvzLmTsr7R8PMDylvQ13brmrxJ1aplVteKhmfFJp5z/OSZ9u
RivGScL7hGCIPJPOe3bqe1YmP6vIzNcMouOTPzVbJQigd/FS771SiQdYJyqn4v5oFfwJ0VCRZpsm
nReiCLQaFoiKUWygCnpqOCuExFOwm0dX3rhcLGjea+TXVbqLcqYSGEoeTdIoq2wRwaVF9rXJbJrE
RhlOyEKLu6mxz8LMHnhuwKSFDj5xZwJoIs3h1dVF0eXFrCoKkEI2D3Ff/Hab+D5Pun0uuJrH6PZX
c4GZo58Rw1csdQQVr5iXu1fJr4U6Gz58qmzEZq7ZgXKROhug+OXyP9g7k+XGkSyLfhHSMDuw5QCO
IqlZig1MCingmOfx6/u4Oqu7rKyth31vZJVREZkhinT4u+/ec5OgEeG7a9rJxhOlTYzc+NV4IM/7
wnvPMTiwQ5vfQe6nx1mW+7yn6rNZFg4IrBtj9JbbMQxeM7urUntc5eU2tpyPKGQ/FjGcMqWSCPGL
Fy2HolQ0lsR/lVP76N/4WbFNr6N8leGTGA1qQNw8vmYRF/pUy85hM+jHiCVu3MKYrWw1RSTxNl5y
8kJAm9ZVzyd86giqzzwpyxA6DWDAtYvmzo8oFKBli7eQvtPVOHpcvz2xhj74bfr2r7Dh9kiwF3h2
SgYpDV+5yWqgU1l7TioRLMaEmI79vgx/ErfV93FVNHj8eBcpOR0R0THJ7I0WlwwcMB8juOWcSWZV
pQO0dEu7QDGC1DQ8+QmbnzC+GaOtbdyZ9U0lOdNoAVb9K0Pgu/iKloRSLXbasC99B6yoqtvJ8j8G
OCEYcOgxRk4F8EIEg+U+FMuCeGKMixQ3ys7UZLh1GnsDGVpfuy07nnJWA2F6pJYIBi6HAJ8tNBFK
y9faRHcvgvn34CUvCYrMbtLTPyzPhq0QNRfopepYMCEFDn96+gJXzCknNKdnx9CRq334/umIStI3
r3Q+woxUwAknr7xAs5mh9RBfGu1DrkETeMwxlc+muYZpyY3cpaYAIE1LSd7Gy4ZjN0+/GKG2OXLY
OlxoYNJtFldYSIyKvnQ3fRgMwiqd3dW7BDdgVZPSEX58dFVJDUlO99g6M0gCu6eJugMQ//Nrjfo/
nE5MOw6Ld+FWFy+NP5de945DXrDvlnSBx8nXIjGJmc74a45vNs91XLXGEf/fQKshVW612kSxGaF/
R13MxQzpJbuzBmFsTQ20WNEJfSfQ/kKHrrShT6ddQQ2xHc2/9YKU8GLE86WDwWjntskyY6Fi3Rg3
3dBS4tcN96P0lBEGjBIezakAkM/gvfWLbNx2dZ7TOmNvx7kk9ov7ECkC3xcvCQot815sUmwEM2Kj
2xMW09JjkEIIwNzob2Vn/PFt+6MAcr3qneRh1Oh11SYL9lzoHNMq/uoK17rDKUMrRhuv2V8fU4MO
msg2zly9/VyfN5HZQ80cuAFrIj6IludVlTvboftAlaSReekALHEUkHMaMILpGeO3Ibjx4gzlUzq9
dC7QPFFGp6mr/c2Et3lVl9HNbUvKOtVsGBneYZxwy1QG63HOXdqGGuCGft3qPLER82no2XfwJ/Bg
hmxmjfsIQeIwZVW4AUe61SPCdgnU+AOuqHcOPI93OA0ehg/9BAY0wx5WQMVpcReTPYmB5pwsEgSL
w8KfoeYcF9GDXTr+NjN5f0bzBKuUuvtD4uwwIipDD2VActQ++skhRdd6wYihAu2gIQJXhVAX37M2
OuQDoUbOu/s0015IwFN6E5HQ8jS20/OUX0Qy8IbPE1LXJOBGnSiY0D8YFOIgXUdl2G28llM8N02q
K5H0KHHa2TNTkj2TjbXIdXfsHkuR0nbmnH68RCP4Y9S58WyNI64IQz9mn4LeBL+Zd7QuotT28Q5S
xnszRObGnKwTkzjjfBae/RoCN8BjZ2uwdI/AvrNsoQtDx2ScaX8KVeLQ0uYAWZn3BtyztfQXwNa4
OxcHTBSjJzv95ewLqAjFT0GEyKpNUtp0WagGWgWpqKPfus6ywlcFExNNE5OqnLBiyicsWii4MkXr
NIYXGPZUVIyqrIJNL4pzjYQ7cplQhRYV6wac1ZCUluGZqhGENGwyBvhx3uRo3GwmaefFmQ5PFx2u
tx/5vBRH/l44+OaNo4o1/DbT110x2WvUaNpBDK6hxiQpXFoWFDJVz7HQ0+Gowg7xU92hSjwgHVjs
SHgrUe9RdCAXqfuIi0rgLCp2TQJIp1NEen+gibFYKoyhOpUhtIGgHqgaEYyCwayKRdylSAIPWBEN
WaSEtXE7tJgKfI11RWp9W6qgxELPLGGLUT/AXeGnxGTGH8Vd4FANlGnOU7uLHWwz5R6zr3cMVRVK
J2+1qkbJVElKNyevPdRq+lWgO0IzlbLET+ro1s7mGELRzKeVBUsBWP+bPjJ5spjFwtG4u3kpgbKp
shZV21LrSMlJ/0BygUIXml16VfGShTxjTVX7kvOjoN1Vf+p+KmFUOYxFSwx3A47PsH3Q8tFUN/Rw
XVqPlYzZXNIxY1S4vEZVO1NiUdBVEU2nKmlgP+y7PGFLRVuNgzHU6ub+ZunXaoSWZGnlPTWiDPdO
+uhY2lPtpOUW5vynNwyfk+rEMes9sufa/k3yktfJ5VgRdOjY2ANMOnWUZSCjY8eja0eM88NYNuUG
0/2vwnOulnHXcSUjpsnfmIRHgORfIM/HZE0xhwH44hNCyehAJ2kIAoWnlB7EVvRpjnxnbF/Juj50
5XgZwfDi1DUODgVveIlxu5qqTshRoFqQQVyM7zzexphu/UdH2slTmb1RkacASEZ8h9U3MSqe2Qjf
WT7d4nE+2xUbXplgvHUWHMYzKGbeQCYDgkvkZFnu2pA3c90bMKj87kGWmJgb9QAdI6ffAr8OdI3I
aILNGRfEUm1wnfMjZQLROtjIMWRKb6JBjHpSNAgOLFmq/viluWhjPgVZy415JrUSplRS5gjgJ6X5
02xUbiKJEbP1D5Oih3kV33FOwYuv6waxllSscQA+Jg1GL1bWHbZBua7VKNHNfCoaE9B1AigbhcwM
Om3gluExjU11MBNJmKx+ogFvBiTkXSkJn1FD5rdJjIjuJfNLMicUv0UUJXr4nnUs7bSJvPcG5qTe
dLyAVbB3Z1T30MSjnd20lLfuW2tP4pdrc7xV+6rtInkBxKAqBmftiLv8d9Rzkmbtxkr7p0rjbgB5
PNrkTPv0lNb7UYehU+tcn8IJLlSOU2Wrm+6jG7GpjsgJZE2iqiTzQFfr0XmGCaihYK3moUUybK0j
cZP+UHPksCzs6UXgqQWPV14b66LH3cBzrAetbRvPeMZ1ke9sjaVj5uFdy5oUQhWsmTx5QrBCJmez
uBat/2DlzV1TMjSPmhDIrM4L8YoPFnVvQmXlydFzl83w3CGf1YGA8GqMek0tZkrnhu5e7bGkegni
VDCZ37oBzhXoEY5F2d3JZZm3GNAmPFcurzBuhCrk8E0Xnpr50gBXnnVmG67OtYMfT2LWrdloECLg
oyNre4upFyecGL2tzmjm8CuuZ2qEo/Id1c2fJtGAouAqwoqb9Vmk37sC7nVciG8RgXAvYMRYVUZN
blJnR2zSBnUfqwwtmegFOyYLX0gfRi+sZNdE6i3gMOwiRj9wS88A89sMAeUW3t5gr+B1bvcuQL+y
v9F2vJ4fFApgnGe9svEAsmiZ9u1rKHVR1DzNjvOZyQZV0TV+ecCPlvEYelgY3F5jbwRMoPdYfi9e
9TY10tmTdYt3qXR/Rw1ismsnNjMGwZGEnmgXslqeAMmaU07Ucd7jWEjyn7wPTIUEuqvdhq8k5iiC
TVE1XMLuYVeLYxLaW5w5xhpeJJ+dZDmwZQNlYNAy0Jj5lrqNeQV/giB3rtsbjVH2KKBqrbBjSIHr
SJ8a2ptKn+1jFj7Lyq14Imjt9v9Vwf+9KujqMFr/B1Xw9t9QYfnT/xGmdB3PMX3TM1zDNQ1ykX9T
YV3kQJ2hynSsv5v1/qEH2n95Fl5DdD9u5RZ/8j/1QOsvB/Of6UHm4A+TgPw/6YHWTz/eP/fnGb6J
zMR/Xzc9VEb3X/RAQiE2ze8d+TKNIR+xj/rtOH0wavPiRAlM8Q3uFJMVwHBjmCdqknnKKcojuHBw
HoniSU+XAtCMBRQvhNlXefu5t8Ul1ok/NKbFBc1/agpdWZj2Q5W8yto8w3EgZ2Z5JnRG4+KHVXRM
U5JVRQwicdnNMryvbBGQOvnqzYLjeYGi2tfPbT16pL8s1k090Ak8D4B3Rknco8xB1nvTi2eU926j
fWfWH1zVFhwm1iWjjpMHchANrWYNtF5hOup0eTFC2mvNfBcnfR0Y1NEiMbyaGT3AsIpKujCNYDAA
o1taHNSgF1Y9B+rGpv1yVcO4kRA5f754Ivmt+YW6yLm8ksODE2G9SaqdTbjuQf2PzgBCCZTkoU57
WsW5dCJK6S5a1DjDM5xz1V5vZ1/uwvDedvZ+olM2GrMrkPgTVoD2VmkEEIZ4XrZWpcGuXT4Mk71R
XbG3bW69V+zmDqh4MUfsY5aJJt4yxE8JLA9fNOmThVU91fHom23MPotZdjHJY7h4oTvf/7UoLTPU
0g4Zhsajum0ympBa8qwGUCSH8943R23DrbIMbACXbhuRMxWWEUSwa3iT1E9YNIOkfyzd7CnDS5NY
/mulpTRmeVZODoSloEi/Xad/42l2nrOYxZ6LP2G+C0dMjZms2LywNfSmdNVnFOYsOBm3QvJgrmK/
5XpWwDFj8qE0+5SYHfGgqH3SUphkFsTZyf7Vef1r7KnX7p2U4QtvDEqJswrjgvkrfWXj6LxMwxNJ
NyJ0uZr9x+nL7XKkFXnW4oVe+Sx5inQX6273gszDWIqGFPr5uc90HJ/kZMU0XbSefpcSGKllkfAi
krY26TTyJ6TapUtyqsmCInkpm8Ha5YvXHiaHwjhRgsSSbKYL2X7MlDmxjyr3PbW5cRe5p5rd2Nau
kWxdrfyO6uo3qaLnouXa6NEQ0pfIL03NcsrE6K/m+BsN3O9JM3+PqeSn64Qvqa9/LSSVt9gPDRoG
yqh86gh/5Q0SaqOcIE59QIu4+n7xXDHJ8BaM8rufL1hGITtXDjtKi9pXUbn4m5wOyCXzrFs6fZCF
MSz3BLBSZ6KNe1Y7bM0P0DVg6ebv2B/uTNqjDy03BwdL+lij6xAJQs0EHgSB8z7tadAdE+bAcuYl
i7nQxmn9Hrn9O+DTW13UMYaHs21qT2HfX8eua/clxmso+pjen6pqgdlSu6t6pDNrUcBlSxP2Cq8o
RCH3rZVZcyer+ZwP3IQHO1iq8pqKfA4ajwoag+L6+LPT++hAZR7goeWQAFNiNKz6wOCCf7X9oQwA
G9uPQ4TCnDYlYmj/K7KLD4hCv1w/f/KxNW7MKt2hjUOIZ729TnWdXGUdnmxqQPZuV59LzU5Pdpj/
/YUVa7XLuNC1Az+4stFfBy+7tlN5lhW8Y6bFKjsVpvyNr+ipT94aY/x06/xNbzLsNbjm9S5KAtFl
X7yz8zssF2zftZpGq6IQ26EsntDf812Ji1tvrVsd57xcRbZuEPqR5qrnRH5GdNTZVRR4Mvtjmkz2
huciDRNqZJKM7pLkuc37J0fIP37vf/PUY8kJhyxNn2ynu6WafSK2/W23zs1yykdDdCAsI8Ba43IQ
fv0lSDHkHgiXljNpJjRSJKhVo/9rBB3e6w9hyk+x/OoM6d4qypiJTYCunOyGB0XfXPL0VSS2oIFK
f5c+N16LowqLonhtKDJd9fp0L/3xiVnimtTNc8NcZAj3VgjaSqlzL7XxPC7p3eSiwqLO23KN0/Ui
a7E8iFo/FWVX7xs+WGHTlFTHdJLL1WzcpUjQdoQzktlxFzFZ2SJ7zduZxJOOyr30w8ViM7+Gbv5k
SVhMTfuLiqicwwMeGRkRyXwulxNl169E+piL6tC/EWz4MAw7kNH4HOfi3XTVYSObU2qlJDkZkzqn
udeXfRdHgNM4+vOq+ppdp7kT0c7MHYDibd0fcuPOJOmIPHluJa5kchhim3TzY+51LxplDqsmUVoN
IQpux36AVF3vZqfGRefjkq7ZKY+xAAMZ+c816cqAVOLeNHtvn7tnJ1vatR/O3gqwzlGUxj4qujSo
6uFkOYwx0WxQ95wwDA0lyofI432bRxyAmv5Rz8ZLCWjZw3vmG9WdUhzFxIU7dd6ygvaHWExsQGL/
0+ziL4ChTEwWhiy7ExcxMgY21JRRwrXthdLnc1WDtCxcKYbqKufmDyFDrude/8lT/dNhNts0qRZv
4V2jfSCeHXCigTmDF58hv60Yc3hshUEOow1Pf/9J6pIeEoOMXGzeNzbPO5bp1b5FeJflHSylq2wg
KvsVmRf/yDdqH3KNIRmFVe6SgsfOWDtyl+KusRNeE9dodrmj7XtHTg89rOug76B9SWq68yx7Q0M0
q24XjuFbRbIkk+IzhCtw9uovtwUyYDLpEA3nutIbO6PSMM3Uu6zEiIsZmr/kJOXJySYtIIB0rlKS
xaVR3mIqRyLTuQtLzFiOLY92n15qiGScu51HzgtLfazFGyOG6+ZpXb22IRgGYxtvWx+zV9dorw0G
KEqTUmoYi+9pssttX/wOLfve8pD7EzYR/oK/wrGqiSkO+KTU4Wm5LHJ2lVHsjIm+cjO6cjeksHUY
Lq4hxLaq6lueL9Wp7coHbRYfnSwpsYCvsLaBJmPxic8/X3pPk2f61P/+R6EV7HmGkLeMInl3HD1a
Fb+KbuYm5CTT3oiwqngahYJZGd6WefJvnvD8m9X2e9nm9Z1AndJoEep4pJsYzVOB2K9l0+vCesse
F3mwdbPbTaH+YVvLfOp0neye6YpNOxkzLkJd4/dPDzz3d6zhvSeLTfkFae08G82350U5iYq4vaC2
NJewsJtLrEkvYCELFTbcVnpHt1emZ/mdNbVboxtof9FzRz+i+ZBUJ5UL5ULQgDMkR+ZO85RlvnlK
1BfcSuOuAUtBFRYANfUM1ezGPrppNx7r3MYDBJ413EadtZxNO7+n6unV4P2Bqbixyf3R9hJPpB3i
ZT/LttlXBYLIkGHb66xcHog3v1YWRsUJRkRgNmNytWfGzn7gwuvm/dtAJuYwsmNCLlrYq7Y4cAZ7
V1kpwaBy5t/uhIFLBiU2xY1Eob+PhdyazSD26LgnMy9wz1v0UgI0WZcd23u/mwUxr6onmsiJyW9F
cY4n8OK+zzGE1zJtWN85hWtybTLeDQvpuvfJlxUjPz17ouHWax+jrKuCIcwdVdXHQxpbYO5heZ69
t94iPKyZzX2I7rHxMU1NlvjWwTuuKf1RexvjnFXNfonJOdU80gz9azTMVytvy7VvEG7R2Y509nyA
DdzwWRbu2ir5zltNdCyZPHhvOpTPAqiLrBfY0IQZQ4q9uMPDqfTZ79H2e9Y1pmttopzRybHS+fV8
4Tl41LHN0WzGUwMf6NPSjs9J/DlWlrnR0H2qLn6eKaQFWXduXI4qSix8ml9yePns29BhAUR3aGZy
ESxj6vWgAzXNK+DxbVt8VyGiylQ2JCiW8tiW9Uc4EoqbVZQB5wk88PBpNtiDFHx4tJkghdnbr7oS
0GzxRQT21YqTD6vW2GeZr/6IcQmvp85BQI48Sz78prqm3HtWlR9/zGWnOBAChae7NTF+jClSkSPf
gmjD1tkfec2M+lfOlWf15Wutvm5SxL8Y4x4JAzisCb9djvx6bPGtuqU8hO74OIQs+sIJz5iVoihr
MraC2olNWtmYEgRH7BIyhVkYugY8phrWRaH+5UY+HbuIjDkevRXbBHbAQttb9nDmagZgVcEkfDkC
3MWGF/KgHqZhN+PvhC1pZNs4fyu0GQna9V8TZDfImmGxMXAmGOodEJUdJ++S/wHsz3yj/m2QQN3W
T9YDtFxCXdkmrrpwW7cP7Nvhw/jlCEuCHcKMQc/ItBto3McOY/Xaz+n/nPWKPi1iPpVVusG0GpKs
xVngVs+DQ/HryFWzbeojq+JN6HKTkDXWi9FrVsKq4qNYRHXum/ZrnHPvMOncECvOldnUzIsE6Hgr
o+hNLEkY+Nny4uUOZdzGQuBvjL2BuGUybatBtQNRuXts0wz/zsBLPJPSQgVvDgNugYOdC8qt+pla
i0FQ8hGlh3jn4AIK4tQS5C00/970XiQK7D5WURi2FdzbimMWUctQu025G1r2EHPjGcBUXUnroz8f
3KXftUaME9xzYDK3sbdnOILzJ11iScZILaCcYM6PdFS5s3v7l0Px53j0HETIsqYofRmq+URxjb9u
mpFMfhXN9J/xxcS6sA1ryrcbl5Oc9zuHNOlAwoexxI3sIc1aEal89WUg8HniabpjgtbP5Or1Mwgp
9SEW+59fQvcHzNPbdwaIFERKfTrMUzTvy6YnrcgHn2OvVDXuDKddLt0j95Pu/POF60qtRHJa6XQf
TC1fiPqLs0PWMEsUY97LDy0PjvsfiAWom4A7N5glIgUsuUz7vrKS9l7gwoWBbtu1dUd3fEQT+cQq
2Y8f9XbLoyR/Gzzfp/5phJsPnSTpMueR5Wt2PyWgKNU/xctMKSx0412kEUZZ9Mo6kpXpT0DFMYTW
3W7hPXUXj7K9G82SkG0qCob2aM31Up5RXt27aqindQNGmXIZnyT38LkowvJkZAk+w/TSm4q+rDjM
FGUcTRcys+QZcBdz6XRnOZIKXW6V4jgTtceDAto5VIznUtGeRfI1Kfozu3PM78sHjBJi5O3v0R/E
kWqVmrtbE+iKIc3qPAB3iplB8aWp3UYWGmBOF8Cnoe9sk4i30WLRdu8+9ECqI2sIau/Fk78z90Re
fZX33SHR5ydG9l8SzDWPRQL6gK99UMwLXc16sx3BYuMjlmgNtNUpYnYPOlv03r0Y8Z3l4MK3JHBy
1ohsJkWSHlvQ275icAM7q/BIR58aOE9q6MnR2XzSdyxNK8XwBgZMuD4U15xuVDhPIawm7gvzUeJD
eYit9AD53tv7w7yfcfL+fFRm6WGLS6GHz2HLDcNFoMpKWCUdEYEowsmTPpFoOJtaA5WoD/GijB8e
ePKfs7gEWE5nyIF5F40ekrkB0lzDpIdBtd23inZOpNcDfm4oCvqieOiWD+IiBJE+gkqnDXUcuodw
ah+zDrZnWx7rKntMVNs40c4Xdi/kzIGvLy32dEVjbxSXPQXQnpOwA01S3fTK8TfaIJ5bmSt4UH+x
07MB5D1CxFpz63/1FP89nx32t6j9ZbOtFSEeXFWx0SYfuWewzrniyBOH/QrnK+uRy+hZ5xTcfGyz
SlH8+cnEvNvIjxTNf10b6FmunhxaoPUcvg+FB8We3Zd+dRTZPgZx3ynWva2o9/HgkyP3R06MECa+
vjzQsmPexYqW34HNNxU/3wGkzzukvrD0ZUyBtBbC2jcUdb9V/P1SMkfRQILjnDFuaDmZ0B05MxW5
XyqGP/UsPVigfh+6w+8ux6XLD//Vlam1m32ETNUFYEREA1PbeZypCfj5h1I1ByxUCAjVJcDwcJ1V
u0DSeirqR+NA66fvAGoTHBgLFiRjKygncLrKXUGcZpUUIu+Rx6fGQFd9BqKR9xq2ipUzoCiCcKVH
JREZRugh4GkU7zsv45Y/0WXk53F5hD0FdJdDjq02vkGQWnuryHeV6lnwVeNCT/VCqToYQsoYJtXK
gNQShrQ09M0uVa0Ns+pvmFVMm8HMGeQ9FSyYmBKxh7EDl45kNxD9l5agt7LZFCkmN1uFwC0VB9eG
+DHlxMXZTT+LioxPKjweqhg5dnq2WmgzjWcbKEau3M7V76p2k1PMRm2hjBokHcH0kIR6TlIdDRtT
d5tiQLPep9i/SRVqr1S8nZMv2cqFTWleY+egE6EIvOp319WBmT7Oc5JvF9Ly1ILhtlIBekqoTq6K
1JN6m+Hd88M2y4Yz22bmjSGZrTXxIaOeXMvC0dVaZJKaCi8sfpXNUL8ZS5lh35tUguEKL2Ebu85t
+Qn9k/5H5cMv6t8BernHlUgzJZwAE17AADcgVgAB07n2ukrVKLQA2/AD672ShGrgOcAHJBSC/9/y
/C+3POxwbQO05f+w5Tn3n9//BTLzH3/6b9O3/ZdhO0J40DJ1nX0PSMp/3/KYxl8wegzHNxDV/raD
/2PNY/5leoxV+LFZ6BjKEN6W/U8roP6X6fBnPIr6DMc2ffF/2fJYMIn+xfVNuabH0ONh1TBBdOr8
p/6ZmJmOky9AStKjEKEGG2nzwvszuyPl+zrChd9oGKpMyCmHjNvqftzWM5JNGEnaK02aoEbXtnfe
RAdWml1oR5JXim5Us/2l6TxEJpwTK3/KP5wa94LnUcRW9zr5HSzLMGj6ycIZ4PjRtpDl2bJwl7vZ
XICigADELeBxhpOyRygrKL+eMBXiKGpr2jr9DBwOZRC7pNE9CBD2ZaxYkeo8hEPQYISydIriPekc
ndmy131HowY93/spxLPVTwxW/LZ5ozfxcA6T6MWluWjVYRbBSNYUbkenzIgHKekuDb8ZV4s3BEln
1Vu+O9LSFMvw3SVMK1/+Yj5iBHbXVDN3GDW6s6NZeNkpf/CTcrgbyppS3i4gof+UJv5H03sX0x52
WmPdsOBtQPqjPbLtMvd2e/TCYaPwYhUMxlGCPzPLYHDQgfZJcy4smsyi3UQRjNngYtB6cqybCBhl
2K77iEoOuYryhYjZB+7jEaZCf20xKVFCj5bIWUwvelTWVzs7ZvKXNH7D8bOMb8uHhbVrKhwbfAey
ffTyRy0WwEGca9OafJPXPDpEFM7p2k5L/7jJJe2qC843yHcSsXvF6b/p3duAhXIG8VjJAz7OKirg
9T2GI3H9othTIb3qDJsFB9lWyuYGy9mb1rhJeUjR3L3K/VPWwXLr6Ee1IEvkweilQe9jFtS6gDFt
DSVsXRl01r7PWRpgsNEHOFDLqcVRK/j5DhgO0/rB9B/F2LyWeklNzxJo7q+qnmgLutRGewQ/3tza
Kn2iK2ldt8p7eLRqd9sP7+3QPMjkOqE4tuGe1CMmfQWsAtMotU3Hj31QjwQMdL289b2OLAKkbJRn
MVrbsj3SsYMVajVywbQ1/WTrYOHKJ9tQOTTfv80UvUhcsqlxcWZ/S37CxwtBSoMAG400DvlI/6g3
DOYD4XetX8XGuc21/dIDJFrZKhrHHcx5w2xKo8TOy4ugIVG7+MZpKI6Hxg8mb49N+oagvjb4DBX+
goPjTnY8opZraFZ7+KPbSBzIv8oJ/iXfWQP5LQdshLbJM9YckoOn3+tsnnpG7HCgKMX9TSMT3pzt
xM8qm7oN2TT6MzbLBIIdt3KarLWFCaD/7hkQ5wX5pckIbgJlgn3GbEDLd9KcouhjaCjRUNdDACNn
kd0NGTZJu7wTqJbua7trMN7V0/0i0VIpDeifNZO2TsPZDclL6GrrKIwCf+kUJZG7j/rAwFjg3PLM
ECHsWlNZXSJGtg0Nfjb0GqJUwiP5SbUitlEm+ugqSUsMlU3Bl4ASlSwvPeiDwoRsZUdrzILoNi5c
D28rykM9S+xY6G9YPwpYvqwott1EYgG52Dgw667RWyLnhiZbwSPTtJsePXj2bSBpWAr9IP1jPRpn
VnHmREs26EcMeeDj0B+S4wh1ZMAJBwOVfqQvNz6HSBB5c+8RgWtRzJLwF1VYG5PXsxJjENft3sF9
4y9FYCEpYIpdR3r1wILtEY/zoMIiJJVNKfYsBreJRY8mlBOquTcViM+OnGXZv3paubMm0B8nIZOg
xlgzdW8poLcei33i3lK8rXN3kURFYqzuCZ403TrqJryhIHFh18J2rfNljSNyj5oyFxeydgeSJaWg
zYRKuxJMS/TLjfRDPTqnKvzoExIL7sPgXq2fNaMeBYZ4pjB63RGJiSf/UCPecr+6xV7JT+ANA8+z
TYyyF1ZQzlcT0/RMlsMy5bWo+gP1dOvUOjYFRFj4j7VY0W/JG3DXs/8MPa72w5MpnqYqolIIjyBU
EcvdW32y1zSu1SW74tE+9N1xroqnNk825GFgfjKKFNO6FfF2aqrHTrOfwtDYxcvnRP7EzPfgoX0F
OllAaXDf5a9qGS/0m+9tqSB6+NoLlEPD3aeW3E2VtpmmU65TGj88zKiBg/YbHXCbdROf6jaEcwtJ
jqKFqek3RZpDuNhXRrVLEhE0Lr5RJ5PXyMrXhZffJjgwIQqpLK9F/j56IEei6qDxGagj85qPyWcZ
c7QbEWyGSJzrIj9NB4vDy0iukflY43MSst+J9rwsIbZYYrD6czXNB5hCB0xPZ/PQuA1Un+UohHZa
lLGVsvOsYH86AMupy0eOBagR7WNBZYgeGhsq3mkazF50GR2Ait5XPJgtrz7nNcCX9GUG4DABiAXu
XEeY2x4c8eS0mAfA7NEqGYFWSt/8BDVGghhJA0FwoXUr7uw9vSw8dUvzXuiUilU7fQ7XOGFBEgn7
V04SV9hXCoPuBGcj9uygQLAFpTPTe4M5kTxoYvuQt8ETIjk6zvPkxLxZkYQzbtdRJJC8ra+JxQt+
4aewfTEzHjRRfZKh9jV75M19FfT37imDvcd8usoJtGjee6Lf/+yqy6/JfWqXtyaxwBmlWzL+bvgn
wwaZ2janvc+5AekhGQKrhopb9uX9ENsnY/6DmZ5Ym3UIG14iZ/pdJTaQy/JQdY3B40TV5Ox6zk3T
m+D3Nf3WnFlZZzxyjIY4dxu0zvQ6e3CDpoBh+ZrFRczsPW3E8ObNgIocFADeegowBdp6ANcMR08f
4CT4WNnthzjf6yM+UvV2Xy4aIOaOO8dgQUiknpFo/Ythw/w2QRQW74mvIbpUFyeudlb7Pfmvc6af
It1aD/afjvxqUV1LawxypM52OrgTcLsBQZ12FcDhkS+DxjqbrPtr8MbzLvXkZiBhF+efehFuM2Wp
sJ13QwKciMZ1KiIwizzJWJ7E1oNes05s7cvi7B3cNg7+N8fM1yLLwCwzchX9QUGX/hAyYylBiI5r
RpRne6s71eWzl/XHBMJzoweG0+xLyauAz0SDhGu5fIrN+ihCortiOpcCqdrD/NheoE2QenSJP1Xf
WWG9lfGeueyImL1jzj/rpb1JyHlU4akFJFdU8j6cb5YkCdByuFrXyqHjqDAfy/FosglfysdKO3XJ
sczbDZ8KPnIPcWivJiKEQ/MJDv7JNrEOjfOmqyyuin96uY8YFUs5fw6Yt3sZ0sGXgqwjYAQ+TDPN
x7h+5jnaJK+h/9mLT9ldhP+Um+N2mcG/FcYx7w/wdXdFe/439s5jSXZky66/0sY52qAFjeQgtMhQ
GaknsJQQDsChHOrruVA9aDEg+QEcVJW9Z1X33owA3I/Ye20XxLP2NlXxawJipJ4kd800g2F3kSU3
I2aULm82hbWqjANTrl2a5Mvgjr4mshe+gYNj0cQMscMHG8vGhVhAZPDtsojOoZsvpdkd6vFOrGeO
r7xY+T06cn5GwxO7MkGuG/e73Dkb+P491e9mBkcHgIdV5ynBROJK82BtbGaFJugUH2AZh4dZ4YtK
XjAGLJLwmmM3uE2yZiXC8LxEbu6fQKLAKhdonO+6efRjtYnStyCx18Nk7hvVQ4Rr9l6iTrwNC2v8
iQJKNtvYzhrlqeYvzkHTx29d7GXKl9JwsEThpmfV6Ww3U3MbTBT6FjWhi2tN3EQ4bExKlUIPvgVD
R6cB9c9Ae3RmkvCrgdCE5LXvKv7LhLY2rYOqvHVbH9MahVLTMQc/Fn13JP5mYQ5PTfKro27hdUNI
XC8s3V2Rv7gYZuIEZPHIvA54HCViNb3A7dHYS8199xzI10GydjlWRz9dtZgdqvEiIsQRODkN2Nql
ybRlTG+P+BT3SQHwcCS8GkhSiFq6IMQLmcQhR5TciktqyeWQAFiaCa+8bhLPytjWj5hyUO/DFM7D
c9SlSyYgpArlunfUGHICjXU06qEa2wrHERTYpfyVHH0zngxYsW5tTHRXHXrnjn9dGdqyy+ftETB9
RvAsx9BHQXqqD/PwDvm0021d9kskhS7C4uIwCZy8o5XsozyezTVLH33PGLKxONuM79Hf29Gmg70w
VDMwDgIzMn/bcCHPnUa4SZXodik/cMNQdp79EfHc+QVCfEIAk0UcwwD1f3ycKaMig6kA0KkqDPfj
tp6rqPKPLXETT7s0VswszY0i+DYFlKcFyW5ml8B5DHlLFeO8ulWUi+8Tz3I9fos6wJ3f7Drzk6w1
3o1p4bn5zptTzhB0XcjjWuRbK9OWbfWqOVtLZZRQ5GDyMQzlCTHl0tOrZdFvepST7JpPQ3pJgLYi
o8YqtTAIHQwMjgsklRTyvEI51bc48KQV9rTxs53hnHoCrqLx0LcPRNEtfe/NGeZsPJKSol2QXVp3
D+MWsYdkPVute5Zx6gU58jLpePrZXVBiVPJYuiczG/nouIL9iz4id3QO81qfZdeutF+K5hI67c4c
tEVbPJXOR9kRz8qfTU/OmRbxswMUaZlO5id3uuids47IOad1Utm3nbxM/bj3rH6HBBEPOC9Bo96t
4BZNJGZGiEibLcXMNnNhDXdAmryHNNkL/VxJ6OdiP+njbmB5heZ7AeR5PQbaPgeAQH3nkbvh3oHK
ozxA45dx27Dm+DDYC9qc/uWhdanE0+8aPIhIox+r/c2Cp4Y2SuWPZT9uM+Mzru5T/dUHatsLCiHD
Wts529/O2unDG1qhZdsSX5UccVHrkbtJGrkXuJcMeCappj2wAFk3wP1QTi2dEjAGMwRvVrzf23mT
UcfYnmCOdAWs+4lcZT4Bh4x4tu3SPWbTrzFyCxCbPBqfXr23bE5gMNeYnnqnWlUQa5MhfG4lFG6v
XHdG+0EwcMF2U2n2JmcSPk13h3NL+dCHve+CYxwNyFJjjR7p43YSBT7+bP7yUQGKe+I5h9So9l28
NVwi3Km7IjfZhi0ZFT0r3c+8lydgTgBf3FxsTKNczYkVuMKT+FT7w1rB+2cTjWkbqHn6g3ZvHfjF
EZpPWT0NVDIWFo8BF7xBxoMTY9I6Wn65YTA0UqJ247VB7QDIbTu1wTxS4c6oXsm1pHNvVp0xHJuu
PI3AfHLMxU5+Gf3x2WMeG1agK7EMeVG6QxOkgqUdlAeHLUCAgyQ23uOYZZp/j3FMGNFyypOXlmfJ
C8NVVtxKA6jakz18dSTBN345s79WFeElhNniQIAIKpda+1fiL2URsWDI8+AFsz3sFva4k+uU5G44
Tk2wNsa3qXtF3uDAgXwL1beHeBWrq+sU2y56ltK+Z29TfWk4swbMu5PdPSNd5nHWr9iulwaYEcbi
h95+dVtcygL4r/Ifo+mzZ1XSSv8o6+ahYxSPA5qM0nZNPvLYEbmRo1Qu86cpLgl+AHYGieZ90KeX
DCeC63Kno6Xqi2ZXMQyKAqj14zuxxquQlcfIVVuaMDt7B8TL10S7aKcvY38J2AYb7mo080NlEELL
zDmoXq0U54ybvfcM5rw4APnXPfgRroOOnZBjHKnSDxghmFC5+sYklc3MYBSTUKh7G4xg+9Z50Npj
4EcvHTW/w7loh681LYEaWA9UQK6LlE+/5tLG+eoVexFoTw6td6qhIe3WxYDlyphWRZ4+QzVaSDhc
ig1DMeDNN1kukuYpnvxSImdiVAfWNUKfSuA7qzW0zLX/BFKLFG97G+s5qanT7OPbte4bDjkKyHjX
ez52c/GAI3lq6YAl40uaP70OUeZp8Bqe3CBcp/57Vr0qhLZjPXyrfFoE54JltIWpvXGPljTXKajs
rjuU7XHKvX2MRxdKlZcAMG2fgyPmXzKYy41ZXU0I8oD+O5aLsd4eRXiX5iUx2CRl1jMYMTZaXcxb
SUGHUbr7E/CVGqyG8YTsrOteWfQsnMa99XW+gemLtb/dj9AXOpKHyuqnQZuOYuZY0/tMdXpsCRnx
ExJx02NsB/dkPv4vKfcJjh0cSN0yGB/aLtw7DnIDSNWmHW5scoO9bstwc8/3MI2bzqppRgioIAAx
Mt65CHfdNyeB2zxG6kGftkl3Iec1se/xxuDCNbofbmItvojkxcOODolrql7T7Oan13FkfXrNJXIn
PEuPZbtDIdoGm+bZsPcCdTCpNdo2HaH2CAxjqAaYf7ifVTZ9i9zYDBqVXcxCxbSWRts0C4zJq9hN
2H/C4GQ3pZVEN4y/+IqBfVU7UJabUaWv6WyapHZqe9bchXfr/WvLgCN373CGjnjdtlG16Tnf2yk9
FVG6VCVrWcBcVYMQBgyaU8kNsRALOzdXHoCkDgBtaZwncH06fEhJqMTQF+vU5P7ryr2g2JgQdOgN
ihluWBPIZz5kfDf3ggcjIlbTjg4JUrX5gi/qYZtVzcod2Myy/7HCd236g5tOf4Zdk8YZQOhbTkIx
FlVUm9Enkk1GrjA13AeYb0zchnWPCDAnwyryroOvfUbeHavBo23e7PbB7v2VCAaiLJh8umTUuK+A
AKgIEKtMG9cyH8n4WIlx3DreF5lEiml9C4C7CX/18Y1qfp2n3qsl2TsbHzpSykZ9mn134iywJ/Kq
iCcV4tyml4JGwOSMIr0TnLuE/2hgU4Og6NHGlv1HKT7dBIp2plA5ctYH7Qpx19b7as2YJrjjh33v
QAcWvg5LEeVCdUv8Z7yuywYJz7qb0IywOWOvuuvNY/IBvOsyI3ahkaRZe5b5l3Teiz6YVRm/WsVl
mYdXsMPLpP9ytEOgHAJkXmJPP7Uy3LY825r5C+EynoxXqu/lzPVvtOTHUxnJ2NVuNp1rKSPNAQge
zgNCIFZGTDmhbXUudD8VyzR2XwrvOcr/CjTFdXhhSfgGS+yS4qQfuSVt0a17LNJx3tCbP0oXN6g+
c5b39UBGEQ7/OtPQVk7Lyf72y+bs9wEw6fhJzvE6drCHBLTT1YPfPRM6zuiAWQq1XR+8uvmfU/AZ
HPwECSIz4CbbhMW0dLhdK8ZqNoRmHjxCcFYJtTZ8z7Uda09EcXECcETytdDO9aQvuOoE7XldesZK
Ze6uz86QRnDku+kuzuKVqYY9+TeHCGiw0uI72jmfPImu1b7NNlhXngIsMzHNnKNjyCrGoUco3LKr
xb7N6zUp4eh6N9Bwn7qaQNx4YnCBmXEEHzj9Zt02rt5Tb6CvJmyhsXCM/pr1rAIAs8bKqLWHi5bU
lFIvjk/IKF75GZ5hMWmrqpMVhK+jeUPkv0kMiRCoOZYCypvPT/Gqpqe5YYBD9N66fHZi3HkmUS+F
3zH0Kml86Oqxuk+73CyfZzVbiv3uUSlGeaFd7p3gx5jaZYCJvm4RYfgH1C27vmyeRcG0CrlBql4z
oW+F1H49jS2+D/qrZMmkz6Fi9iUJ9YvsdwR97+0wbSkdZgNxtW0H/J5g+Bm8Hw1He0zNcd9AMIhi
IDToAFpmArI0tjVRWk1/lh7Msvhi/UiGvrC9PnEsrPhYXHnWaypw07gjbDrW2fhQqfpvKDYZttRw
crdY2fckw29Kp99GfnyULtMe+JxxeYrBl3CcRcA5SuI9hgEvj9O7ewswbySOcrQXRm1uQukfcK2s
dI+ThiyCVQKmwYBeGOdEFUhOKaNu7/6gvi0IBkfh1vte8P2kjxOCuCArmORVN49rbbQYyfdfod2s
XVYVeLtf2C08BgKn9FiEC/RuMCcoydWjDIDrYLnSKSUsXFmag6/0H+aK8dZix0y5tAxtIn4d/o4A
pIDmnIUADHQo8bWxLzH6s53EsX7rESuqpLy2Rv3goRKDhbRXHSoq8e4jhV7kbkTMliSJCdlKNspd
ScoIs8814Sqkr8i1A0+yUwqZ8HDVwHiG10rD9EPBjBinu4s4eAc1Qt1LCm3/bGSk0xMQ4ap+nUQ/
saI64eGX85Kf1rGyjzl7xUKzHwyz/RhybR02zzXFZpJae2RjHAFqNxMj9HDtsp2bxt9h+lGatqdi
WoGN2UxFyb7VxnzSFb92PM+9SS00G0QAx1CLj5QlfQ2Gfn7zcO6OjdpP3p9fZ6dCDtt6nFbSC1GF
EsReTwuZEDYFLHHqzBfbd1ZW6K+AYPF6Bt7V6LoVroWF2Pa0JqFsP1ohdzFUeheBuZ5uy6bfoT1j
q/fut9xNs+0iirRdV0BulpuBmUVOJcCipOfhILJ5hvSPza1t45MYh1XI526TaFHTXCPe6zJWTYix
E/KiS1TEoVHtUC8xItBeODRXUlxdY9479xtRnx17OjoTMYNueOQDORshD/eclaJhbVeXKNw1RrcJ
e+9oJvCmzGhn4JRpmo74CqYHbAyjBJUx4uJZo5WbCl+0eyCC7hKCNqy/fB5IhYl2XhUxaV+yw3sr
5IvWm5esnS93xgpJfyvRFvcKm6HnP5IQsAoFk2Y6w8KtV/JW1RH7UFDI9bTXHI3PvbynOJsaWTBA
eLftd/TaPV+AhZTO63mkkBoX5pElw4tH8Yu8mtncSSD0yFT3hDLqUDvht2nzFsuh3CV296gJ691s
KJWQd28bZjC5rq/x9B8sEpIqpZ2HkaoIZGsnph3YhQVabUAMgLUasJ22wQdv0oUzvyDAzisnxhpk
BJIbAqTM2msRwxw/3gi6yHRTtD6VuGCGEP4kIe4tmrJMRM9aFiwx02xpT1fXarYHQCzx2+mQTj+i
AJtMoEQrrbcwhbkJJ9J+tbXfkkEKPMNlULwRwbiNZtZYBT+O9DS6g/gC24b5VbMq55Q280kbjN1Y
orBxklsZ2TsPBJKHwtNdouXaVzj4CUdbmAIBM461DthGnO5tQTxiWSzt6G45H1Oxz5H8V4p/5h3O
pq8yuJuptisdB2FRzGb/POmPUfloDp99wVDIXqcBfQdUrJFPtjeGXWc1N5gjv17OIIWbgVK2RfYn
ik8ZW3T5zj3O+2OM74Ty8SQTbd1b5Xb0J+ZhLSEgKUDa5ivR+3cjNxZGbyxsTbKAcXcaixKDStAL
tpp2GhBlOp25qDnMyqm9DYraxeXUJwSBSY/x0Cdws/potqUEv4QkvdeM1qUjOEwsdQKod1PEdnnV
8DGFHAvNl8wjSqlCnFhQC6s+s9lz0I1qIAUaw1xOM5bM78K3DEkV6LBFfg5woS7qqFuU2XhVU3Wv
ZHxywPU1BKvGjX5EPqGjkseIx2T5u2NeW5eHaco+m2FKUcHyLVRMa3c9qHjGpAtEhNHGmmFrM2kq
gFjsiGA6ySbZxmQaqrqvzmXXlmutMrajBXShdSFLWTUVYJAX+lonAH3dMP91CAEE2NGhGoumTVVn
clFl77WEYcIgdlzG+A4kbjM6hbjYBrOxoYErlE25u/C1oVxGSdad0xCEeC8JAkMn+JLZOqV0XvzJ
wN7mAtdKik5mCXTIpGIy4GsZOGhKTScMBBAiNKj5BmFsYXWC/0tjSQS8BUhZ2t/xPLykTn9ta2YH
NELmqp0D3ugs7Ly6Z0NH8EkKaBBv/00pLFzwm6G7Msnka2I8ZETaovHIivW7AE7fQBBHMLiMyGob
wLO7jrqTjVV3Keu6XYvq2eiMfmHl7bg2muYsUpSqNWyhPTUk0A+YeGZiDjt2gMUME2COMn940E5u
kS6iTYvCcRGYAAd8xBMrGU7XMLcV0KF0nVfUvq4lHqIJZYjjs42eIn7wgiQoIHuYwTWjc7ACFjsl
J+ZHfTsuyyL5jrhG9XBUQDCmP89ntt/1nwwr0qVdoaHX2NcMIZvNPqt/IKIiKjd+mcaOHIgK1SxV
0qV12lsG/WYHS6pqZqhJophjgsjKHH9VNtRuchpn8Ya4luYnvsUPunEQg/+ELrnyt4oiWBYW7leN
Fkhru5K4RvsDPhfREyktnhtVD3VOJ1LQ4DEbJgpMKRdtsb9qTdEf3L4mU3Kwf9BhS4DsJJ6yepvg
4UQOG1rGaagNvP4lQmaQyWzTaGz9MOeEGwsbM/Zhdg1h0/x4GNm32LMQrGbjc5dkBHrytK9jnHWp
y5WgV3mNIP+Stzhsw64GRDtjhF1aDMLoKI6Jh2MyIaJj5Wd3QydAUO+pmRxr67i2dzB0ZtDzbsrS
YGZz3MQvrtZOKzaJFAmJgjkZlC8IcAKM4RF9M5koNiCPxSjcZutI+Hf4+OKK1AKcnoy6qfrYg7Cb
yepvMcYd2Cs6cxIUd0mc/nUqdhCN45kzL/BobaJXkNqLDt4H3Ct498UQHgdpXDXrlnmmtY5Q5zCF
je4lQCsrx3DaiQNiYX5yjXBYXZ/lBwillqnevOuJCREFqZVfO/u8yEhrq2uYQzX8gTy1Hwvdmx6A
4Q0FmTyG7SPGCGm64xHtE7T3ZYgK1hYhtZBWi5UnxKPvQlD2NJYzQXFpsUpssNN3K5Cr16G1001M
kANhdiVjcqc/WJ7cxBWhFVj7KYLxpBzBDCLy54OxC/aTffGMDxU4oOvCpgv7hTc/aSr2T17F5K3v
Z/0aCKZW63BGYNIkGTJdlzU2+FI1D+wDeL0TVAlmCavXmwFQve0yAKoWfpR9Ab36JKTNWLsar/Xg
0BDZOFNH28qJ9ogurjtgREGBttby9IvcvPtYmdikbDRtlahYX7hrrwkbYHBUb1pEtBmXDK40hlKm
pZaATB+HPCSvbzQuZhWH20ggIhtNNhN8YLjIGFLGCkJ7QokJyuHYGDnXeIwRAFHCyit7dasZ/cfk
92HmfupDBsT5vCjSG56wIbR9vETDJpIQm4jqaU3pbwKCXrzUY+hQIqwrcsO/FEMxros2fC75aRZE
2Sb4VqS3wky8SQfGTD5zKnjm2Sb2nTk/Lbi6BUoOYpJZV1rdlXzVaa8mY22P7ELSeNg1I7+Vb49f
U6zdBq2+5JaFjqn75YmVDLORLxkarqVmNO56rmeLWEBMi0s8hBMNgpGxyR1DNGWGvS7TAB8nui42
5CZiReenSkbWG6JflcLJbpq0BtopMJ+xr50xfOkr6XhEHSf1vq1cOhsWsxu/7YFgV9gSlaVjXzNB
wgOSWUkfbkQfDle7Y3QSG+NnkOhgP8l7wSETPgVORMmYI/oQOgIZz8YpVPlXLaSwD+22ABFT/2RV
2pCnQuxcJ/u/kPEHMM/xJazfeuHdTNN2z65mP09psyfPDqdjll284DcbHHdbTbN8nCFLnlb7QY2H
KS7q2QBF/QpDem+oGqI8gVzt+C7Jut2mFWII2+NyjpIqXksXeJsD3N1BpcMbCmRIQQMEEP8Y5cyP
obPTC81sTzm4r9YY3LiE/YVuQKUl9m4JCeUuOSljw36Afbny3UbbtpW8QddpIN5D3By7v0jZ7+NM
4lQDTM40ca5tOmNd+1dz5mKj0wM8Uc9OYZCeyK9/ownGJycR01+onzr4z2rmgI62hr4PNCieMJCF
5Pqxuq1XWQLSMuuxIsYzU9QBLiqRz23imTeq4YsKZgJpCopUzExS8rQQbffBSoAr9eefza1VRwnk
XaluHvIatmk4U04NcKcK7KkGlIQ9IjBPJxi2Urd4PFS4i33Bg5aKdehw9zYeMQSuRkZiXFIqhfM3
xygfdlB9aKENA/1ig5mvsHtgF5nLAVCCC9nGxoar5K+PYtI20/jASg74aPg3hYXFVqiJto1lMymd
bCb4TrDjUeTZYT7DIlsdy0E+sbE19pafvwdyMMiCna6IXcVaUyl/vDh2YNVLbvjB2ADDYgeJehOv
La1jnj85RRQsnHog3whOaaiDExBS/jX0qGBB1RpmkbFH+zBeidm6GiI/doY/8dgC6EvK+kXlwrhR
VKe7ljVwKROeNMU1KAyf5T0l7AqdYUtbuwwRyWzDxt6aY25sC2yg7CzQpjXNa5A38UaPw3LrovKJ
SbUdw+hV2nx8OhBm+KLsuA2/Zzl/wu9orq2e9LhBC9PVDL6hLsRVNDDRyRoKnRTkA/PMUxxbW8J3
k7XjQs1TLnlAfeRfE5Uz67c+PEpCH2kxQ0rvJSAr8IENxy+MqQcIUFRR/U80cnuHGVKpqaqPruey
chY7J/ypOdKQVCqKVp2FU41o0SiDrQizFxFroEktvUVkqZ5gcYEbbk1nE5kBrYGljoAOCsakBeYv
z3sHxJ+u3ARJpNaOkOdd7zPg1VRlyg3gfDecbufEpRMnH5noQ6d5agQgMJXKn6AqHo0ptLfk1G8E
3fFKJCEeWuqBsJYXL2LjEnUZoz5FJUkWHIdZt7dARC+SgZgLq09IU+NASyn7PB31VRFik65oYV1w
NIvyUdpXJSZrZUvEGEAm6Efd8qExBQvyzHtnVPg2SrEl9KA/KIMzrgu7iQgxAnqlxMNoCVyKeVgc
Zau9u3FU7LIxPMGMY9fvmN6OW5UtugP9KooG2L1WsSm2ZKfkDqhD12X1WcDPsMs3wwRe1psg8wlq
uGrYbKEXjeXSSwRTmQJlu2GacMI4k9qBAAxH2RunIlW8nAMpbW7LIUvHZR2n/JsaeJe8hh5pdB6e
JgowiWE8tQwsx1rlQ3f7BFc3YRKKhpVB/bOe7bxMBKW96xthUECZ18gOfXZZDZiTam9Hwcjynskt
Y8SV6TLDoKzFktSLVzE67La9CgwFmcwLt3mSIymOTvUCgnhTJ+xVI0r3eTf3xxrtT5AMfh40/wS7
r93UZNGOFj93FDbvMlBfNr2qFMo72RnLtCgiOjF0i3dJNiekn2aVNH1w4NZIT/BiPppWWVuvKwb8
eYJ45kRsbezvLGeIjtAmpe3MXj8r+OyINCAEeUl1L02mpH77U2msTOpZwDW27XcAAHQdoytf2CZ3
YsdT6UcBh1+UHmJERno5nYxcDy5ciMlGS/2WThAeEORIFCzEW8dJb51LtJy15Y2vmUyfrKQPH3J5
7etNpWNEygdQPEPxQF1C3nUbPKSRNJG0QFWOGF4zXZe8iErHtCVCEiJzurKiB/cKIX2dZLTYcRit
2/m2LvIWObaNJGIw2H10MXVjF68sUjrqxvupGnTUrUDj3EgLGF21nSawiYPnMrQYC6SLUfgNCl0t
Yx0+m1H5UKAyOGxoTXSD3Xhgzs5b17FXTsoqti/fUzdRZ9D/xhLjUkblESJmjFkvtNln0qRsjkKk
V+lUMpIxeHxtX30Tj7vJRpxf+AvspZ4afLUK8UouTlTJPDAT7xCjgngxOfJT851TGvQ9uySwqHio
mTXG3gtXnPH/gyL+5f/RLGQaGHv+72aho0o/edWl9n9iw/HL/JtryCAQwnEsg9wHx7KYjP97VISH
Acg0Lbp31hY2//j3sAjrXwFfUAyjN8Ej5P5H25D5r5Zlea7L4sh0/nEh/a//8T389+hXXv+N+db8
l//9L4XKrzIp2uZ//jfDtqHW/eewCN10dJMICyIpdIIp+FP8R9tQzZ8snbAWES2FQ7DJBwDOI0RW
nrNckriLeB/BdEuDM/Zxd9CdElV5QwBma58C5IhoRQhiHtueVINovKbKRQyaQ4IAkgG77S+JSGkU
mbWUgsRvQReCMPeVixtEjK/TcDep8QBlTYKjH8XBznwojEgS2to6Yu377IGSHIyh2dhMay1sQYUX
vdShfhe1erO0lkbAWQWue8nRzNcPdlGhAI2TTz7djPROIp8Di8bXErzGpRFiZOLsFAQD0dsXR02i
OBkjzaJSDA00GSMgWg0BJnSnbVVicqa1N7XkHuTepcji71hBpUryfttZLyNnuqG0ZcPNIlv5itP9
j5yhH01nbaV0/dK0nbuLY/9sudBg0t6bjlPBhVQxH5EBjssG9W9QF/4C3TOULct4KIz+FT7cwlFs
j7vA/pMyep664tGZwleloQxpI7boGF8JcQb0CqEhn2v6AmR7o0OtgSuiB+aMcEWLk6eMwolA4wfm
yvIYcOPw5HQerZFGO2YVyn4/ys3XVgjkR33+bdWi34wJvxA2EAH61kftB1Si1iFLF2BUaderJ5YX
wEC0IN80bB2CAtCAj9HLw1HmSYkVokW6K90Cq07rr1QxPJUzSWusfH0VIomyXa42v+W3VLDVi45V
hmqJzHKDsl7bkpkLvq+YFI1Fl+rVGeH0i+cV3Y5PZ9GXA3tOE4Jz1bzISF0dNwqw0BQnXsJmaftd
urJ60Ex93hHUuCc6I9gEqfvEVUjMQ4iMommtZ6S57qPDx1eyCfga6pttlqBpSsLIAgYgbMHloxRv
JEtnMOzqZ+bHTML4JKgwD214C61mZ3bttYymD4yn0SapfzN4MuDYrTet57dqiOC8WOhPRSpB2U6I
Ily3aXZPoo2fSoNn0WpR1vUT3vBEe5oC+ID//K2Q9lPjEgMidATvfrq1Sgh/I6npbDtUZejHUquO
biGfucJ+cM4Axfti3pgnJBF7RfDrWepAD7SbspMNioqw9TtqLXORecGpDQiWanJQHZ6tHuFOwSJG
0jCRj7nwq/TCoYRa0dO8hWVF2JnH1TBV49PIahfbg7NNyM4dskCsBu27cx8ygaglcVPULPIYFdpZ
uYgpmeATV6E/EdBIgrD6mPWqWIwvImOpSd4sQFWP6PRJwS/qEQ06/SvmhzdUzedgIGulti/BgMcK
ZQxWW4YcJ62g+TUnBxOQyQwbvEKZIup0AupRpfBkTwZ/2q5/0BUQ6QLlzTAxA0IvlUF24gA8DY0w
2QDkG8uAfZLKW0YlBWCLtWxaLbVAfTeKwTNPSzgXC4ehrq+hG3AmWkejdHYMXV8CF3VCQuK0Y8Fh
nMTXwGiwYpDgx36w6LvsUw3g0A37FQTKua2jR+DKZ3i95OhNODnYSaGYPmuYi1lt/dgm7LVQ5Zcs
aH3Kn8LDM+8E8O1sFqLAsJjcQKgs23Ugrd8mLc+Ryk6B0E4yQHVXs92jziYdO2iR3VSvuSaGQ4PN
qsjeMzvaVUH1pzXuV116hG2IkgHQHJXhskhk8LEMGxQvarYT6IMqKeWphEPzxpAgZh1vMJFHwqfN
iKR6lB+Dpq5+lcA40LqV6ZB3LYdoXxHlt3XioFmHWrAOWcVNMONZgYOaHBrDP9tAvZeZFVZbBCMM
5AdyQK0O9QimHbdumFp64QqPFu4Aib5/jKLVDFLQOVYhMaw9AyHppL11dR4cUlQabEdYP3RRaq2h
qgNeYBSu2nttP8g8vjmdT+9cV2tCjvgVa+TKAOopwHq1i4AdLEPKtG1d6icvb089KfZ4quB4ehHK
9QkXHZT0dt2b5puoyZ8tCYpZZ+RZT7W1EEJuAGsUZLPSksuWFzjxPFjYvP1HopMWFf/9WKCw7kB2
jVXXIrxLd0FIyloVeOzf0/Be4sis9rGp4wlUa2eCApYW1sOUGmsk6q+Wcj8drb1hr7m0BYFCrgMi
eKSBKk6BL17h+2B484m2NI5tYu5coTZd9U7yIhtLou5iszgKiCNl779IX1tVRAfsyrzFHWJX64CP
2nVQ1BhZ8B646iXPAJ4DVYE9vs/q4F3DiSJj4ly76WMkaFf7HexNDR9rVwjtt2CMQPnL5FqzNtME
oEr4xcnMmzX961P2Z4CfIENu3WgBEAHd4euO4nPQe2efzGgYfafOTu+etUs15+qYxm8YgloyvGNe
jtzxBCkwWUCi7p10vfG2woRBNNXJi+itvUcWQdQ9MZl5ZFb0KuLyVlNyeMG+byaEYM48iMnjVaLp
24zYAgdrXPRO0urKL3vGo8zhd8VElmeeH0RV73M7/uHXx//YJm+uCh5Gt/jViulZMEdBfQNFxw39
H3qZgyr0e9lla03bOJmWHMg1Zx4rGIf7FACh8KeD4Fdj7wAaP8mf4gqMUi/aehe5xTPQ4GzXYMrM
J1UvO5/uowbgqNDKXEvay5nsSCf4VJeCFUTclQeFVHbvaio/dVby06CQ25QYHXkf0qsbpG9drL66
9K0FJimBSvZldmQ4kbCyEEX10IOeLGv9tZ1ZlDlQynSmUzozrPKfv5Uzu5Lf4cGZaZbjzLXMAFxS
ALCanZmXFvDLcKZgeuAwQTp9RFUFErD/AJNySCsO3RLX/b1nJLwxZ6qmDmdqI2bSpg5y0/UrvnsY
nOlXY2rRUQMNks2MTgzBlwGXTPi/2TuPHduRLMt+ERNURjG9WrrWE8IltTCj5tf3slfdaHRPGjXv
QQUqE8iIeO73kmbnrL32IKj6GS9t5kvagt+iyfH5DhDHNTpyI0q7P31uulLbQJ3Wf5otcVMtp0Hb
QsuZHMsQPiXirLRNdAitu8Tr3zM0oxm60TiR83rKyGhQLBERk8JKWurMF2uRSftKKTB9CZZlE7Fy
PM55f83a4bfR56X30MF3Os2MrtJmcigARuImrZktOYLUVJtSg8YLN4yjIee0R7XVRlVbC1b//UVq
32oUVs/4n26jqiUkxmjaachiCHk/lvKJn9uvnRxMbXClVfwHsvBl4q6+ytX82w7xe4L0lbMiBTFS
5yARLu1C1LD0K6JjhWFNkMZ6FfXohs+8yEU9lGmz7EDQd9Gu2RRkMBuaT8ms5ibQOlrtpa20obZR
uGrr7CX1tlwGittJTrwTKnG0oFqVXyegWjbxKDhMDwGuiQi300bcHo+ndGcQ7bHnyCdfYmxLk4EI
0GMHatnGOe2KLfaBn7jy+pWpLSrz8NRpE2/x6qPlNdHzIlZTpKDglYd3lrIHYvGvdep/LGh9l5ri
YtE8OXaDZybMzjmr+kqbgKV2AhtlifXMRm4yaGNwyDgw1Q7hkmlfb4d/dn1VHOlhkGDRF+cisA/3
WIgDzlW51hLXWlCcOuFrjrG4NrOntH9c8BjjqnsyMjY6Q8Z0VNLavub7REDF58GfKmNjCV6XbUxY
zCxjoHJGEMU0jtTgxR0FanB4PVblROuVFzbLqylEUybis9XhFbG1jJnP8moqCZMH+hhpOqSVlB2A
a2mNc4fPWeF29lR1h08Xfmb55EfAtA4BdK1V0J2WQifYoY2huKVYEu6ZhrTBZSyRZD8ySFgrzSxl
WpWOrBvX6L1osyPnUWXeQ6911FbGd18LqvX/AwazGbMHySN3vTDzAXrJvnNtuP73F8VuTGIdjao0
hUdGhc1LnCSQXnJgyfb9oWYginjfHV+bqsq2dIyAjwB62Ti2Fa5taaJ7y2z0260WcU9ayT15vDqx
2TvHpvrz5uCXTdQ994uXjsw3DWCJ/gei+GZgbYCfov3uJALwqZfPCiP4oNXgZsfiBlf4gjM8IfCR
me9B3tItMyTxyfCXGzMWoHkepE6KeZyepdc2poTQ15kT/wlXpMNYsz/NIYbSJfAOHLx4DJvWoZWs
YQyzeHK06tzHed5q+bnQGnQj6+6ypbf3VMgQhNpODL5EnD7UM9vvOkTsT1ntyYuGdDdlE428/BOz
kuLXIb+Dyy42Zanz68lMkoPx3dkMWB75LKYBS8YjJWrlmveGz4c0fPatCGNvazx4wlfYWLX/AYvu
mFnv+eS12wG0goqts/BxaVRJYD5lTvOWl8q7Kq8V11CYZJgnNpgrz1TrmQMGWu0JqmfKUeQsYly5
eGtXBaWuG66UbPbtNFhTCnmwzHTYk/+5op6Nb/yKo0saPbe23BgGfzu0ZXzPMh2OIbTSse5e5IR9
AfsDrpz2lPfiD+LB2Ll2VNzUnBAJ8mtAia7hlcW9hs6LR5ogGRtP+6Zv/tiAmOsiKIpzxOl2lo3A
TUaDYD61x9Hyy0sHW3rxrOGzmcf3hee1tKddJf9ENFDtknsctIidBEvTnjn+nGOVJ4SR2pPJfD0z
Hp2hezYCglEzWCZ6caqL5AhuNdThDsT54rfGkxvrT4/I7wPT+iLc7LB7cC8U5zWbvGBcq7ziAQHb
3MmXZKyIlGUi2SZRjZJ3RPxjgJTsWCadIpf2JA8izmrUymwp0/CN7ipYnWQs9FK7fBgp5lrzRajW
Q8atchjqp1GP42MowzgPw00s++Uc0I68s8izrLyApwkyJnMdmAvxVIe+jqbnyNjlhN9sRi2dVQZU
ZxAqssvU1iFWUpEeRSOoBVkDl8B4cwr4OAX+ds7YuFGes5zcVD+gm3Vv9e1zTOOH10uCnPVwz0op
OCeJfOic4cxtNN66qQkL1z1Re3k2I/ubCQ9fY3IxvVmSvQfHby2OZlXNsr3I4OOzAssuY3AZw1WE
Jj8PDCje7JzoLHkjIP8rPYckE85px78dbIO0PPDJxvN55NiuW+9oIxwfOnfx7xpCXp6qEQ6PxZsl
3XuAjEMBHRdYaGaqgjgaUi2CM2385eDg2hdR/myUxbXPP8suuZUDoO7A7LSavOKCAWBYI251oDFl
TmKWg1KdTurg2US7+uI9HOLwbIJmBfEC2h20PuvbwttOZsi0m3RmjuxyEzsZo3H31lKg4zZvrEVU
u6RBmIJSjhsvdI7j7iKaGbQ0/besYgyggvF9H5lf3lLmx8QKB0xSfMz5e21jjarnY8AIuINZhnu7
J/h361Ycpur+vRkRNuQD+0II9i5Sv7bZsOKS+Zsjo9MEiDkMwaU9WPGEJ7zdLEyYm0BijWiIXcXc
zqakvynUfDO21WGsuXVClDxWIeS6eSzC4Ubof1IEM4d+g0ZxiDmUa2Ey3abSJRQh3Wsyqo/Kzl+G
4cEN2G7ngAJcOKu7tkNfQwPf1BbqRgr1J4sIV7+hXhqHH0KwsOMT8mZYWsADabP/mBxzN8Q+1j8T
HGkhAnLIAsmheVkoRPc4NgIGLCzGUqN9tELg99JELBglt34WfDeIENISpHuw2/PiGO/OgoN5zDWb
4N0Snv1qoNlRHXE5nx9jvwceYo8ZHjluX9Okvw2Se2lDA4nyiqH0XYnHXszHYYo/XCZJXUdqjPYC
4F6FnoO6KNXJm9J8Srr6WMbGV08EdfS65lCFxRN8NKfkss35SEz3iJ1xtij0KFRKf/a2/1Q0Dl8h
Xv6W19+wzyOyX9pXy/ZPpp+cfNncT5V1l3f8MGqrREPO0cvF25eZfH9dhm1cHYEyDOXsvDyEX2y/
nBYxGOfFKXBvJWGkNQ6qO8IKZkIUL7fvuyjN9ouTZKtgesCVo66tAFSr+koHGsgD+3Z+MHXTVJli
TocpRW/02hFP9M3ys8GEgmuafL4ZhhC9i78VzkByl6EKJ5paNc52ivrg3JWCNK5k9xKm1rRvFajS
WGL/74f6ZnTJG9WB76+M3vAPrsAaRNDpuW5bkqDs77PaOYaiQtMEpWJ9UqPgr5O5CUkgetD/cI5q
Y440sULmY7JpTFy7yz0YTgmsnvO29UEvap7dbIervsExUEIvLeTu/GL8Fh6L7UAY5+y/KI/C26T2
SPZqmKIbqE4o82X8KrLpmSQn51wz471T62baVu0om7uEC3YcB9vcCKDtUqqXKPM8TdXW5GA5VsGZ
SpHLlA6nuO3OwaK+O7McqFGIzKuXecTgQAlm+85K63Ft9M53GTv9SljJOVdBcx7CcFeADvDBUDw0
/WRF5LXb2tb8ZdHaAiNkotisweBs1J7WbKDRQLC3yjru+ExVmHiSeoBXH5X9oUpegjNltXv6H0kx
5ETrQ6U7dTOMH7PRMPRWFHPkxi3tV+9zToJztJmumdcpGIzVMk7+Ee2KujdUdyxbECSr40g9iorj
yNI8+UbyAolyy8MVLo+p8dJPJwi8+6UaVrIi90nF2yAMf+dGkkcPqzMaJ7HOPpbKf6iS9Av6kBdh
U/Mate3XgGJVxnTmg4fFixeS9RgL/zh7XXxInHqLWPcmkvKByc5LXtN2Yg810q2G0EPc7R2jOBv7
JA/vIsM5CcfnDiuOjscss1TJwA2sS87/35b331mAUSb+/7DlXT+Xekx/v/P0ly1X1aXdfPxht2T+
W6Dxv/+vzZft/Mdy6L4K3QAyxQxYLP3PUqTwPzb1Rm4oLMu3Ah9R3f+y5Tn/cX1qkULfCcNQb6X+
ty7P+o9pCTOEEkNC73NF/e/o8vg3M//vvRfVSh6yYdMJeIERjvg/916YKedkinR/Hth0l46EsHyk
Lo6ZW5uiV68U4WJppinX1ZW5tpM9Kzp0Bwlh1w1/JnunIGq5p4qexyQL7i0DkL9UV/HSEPZiV/2v
b8PtQX+hy6tYjHDKWDuz9OGz8hMVPmuhS36zkrRcKAVhihp5ZUFQlEJgXpzEiDw6FxZdF8z18xNP
JajbQgttCqujdLlwomuGcVZtZl08HHgsy6sFelWXEocqU2uM8vyPRyqLwxQsyKY/enhSPZXGJe7z
OqfkOBIVEauKPz39x7ypwXjLWmx6zm6ShXkDju71LU9nTXT1oF2hZrxyYC9XU1+akwUCy+l9zS36
Bo3a4IlhGvduGLzCVJYrng7EZTVNVoCVBZovqwK6Avs5ddlB7dyWdH7s0j87FrO1N2yFKUuzar2u
q+44/S5MdwUjsZF5M689CDdM16cK5M0AfVOagZvy2duD0XeajnPYFBhTd/Rq/7mvMp9kYXhvi7cF
T8tLSVRJpcufnXj8BqwK9q7pf8qFfqvYgMszAfSUJvUweh2zIOQ0rSm+FJxPaq4v0oRfCuonNPPH
B+iu0RRgqXnAqPd+S1/UG9IBiiAc5xrpByhNeEfz2lS0osIWYodEuwxuGHfIXLhyYvUY8/KeydRm
jvzyOoEpjhxIUs0tUuwxgPcjI2hmYzNqujHVnCOzJeIjUGqagOxAIW3NRDqajhw0JzkMv1KYzTZM
5a2DFifIxy82J8GusoaD0KzlAHTpafoyd4a7XPOYviYzBYhmyrcQtx/Upq/5zRyQEyXCbtJkp6kZ
T6lpT1oCnmvNfy5ZHN56Qcwo2kvM3cQ9KJmp00QweTQq4wmvPPAxROmi2dJCU6bUFSwUmj7Fmj9l
yEapPESqC5o6akaV2z2cNscOL8x9qqF4QZmaaeXgRWqX4TsJc27fxECr0bkN58xkpTgTxGO5qrq5
2SY9nxfto0X/ujcmYqoInLelL0Eci/SY0g1Ayr155KIHrNuEW4oNbPbO6S2XBZIhY0MuZmghjvn0
eprkhQP5DOPiy8P9rEnf4F/pq6Z/O80Bu5oIlqDBUjPCaafHIwkBEQZde29EKsy+gM0GLcrslK5D
LsmczdOKdMOwizWJPFTPY+G0WzQr86YoxAVZmH0eNb+capLZBWnGxncKNOOcatp51twz7tG7SpPQ
DU78XROikMthpDUtHYBN1wb3KaFJagOkutRstakpa/Y3LaRUuCpKxV6t//TrAk1tieKtK9M1Juxh
Gw2SN6zvoRJMx50F0p2Ddg+a8WZmSFRcc9+VJsATzYK75Rdzwiv062OiWfEmDh0+Gg9h5UD5kvJS
NUv+liq8bSLQmdh+IW7te6kZ9F7T6AlYettiH3LnhYEZtozW674NRZyFQlqwfW5oRdhqrcAmZHBN
JTHkO32npNY0DT+AxQ+aj6c19kVqYt7S7Dw5uWXTvakopnkgxmPSpdhKgkNB4w9DXlqiaUZeofX5
bgDzYwB9jv3RTmpmX2h6f9QcfzhA9BcdU998ukUSrTYsred1Z9rE5Wz2Tab0eW+wYJANGuk0xxHI
bpD3irlSnU2/wkgpgtLpgpyYgS63r4gdNCWZDPKc/H64s7YuUkCMglFWoHqq/R9vnqv91HXjye9C
4neLt/Eyl87Z2BFkm/uNJ6WkIwNVGPUKELLeh5pNiO6RzUQ3eenKc9DxzOpX1jySUp2tgOD8qO1P
bqV3lc5e1DqFkRPHGHQuI9IJjYaoBnMXvgAz3sXuXugsx6BTHVLnOwId9NBBMkgxy+BOuBQwii1J
ksJ1snVmfGJop4+gsQku8keHhd5KAiXRSLJk0BmTGepQDSQ2VEcA3+eDDD7IWCQM+Li6QB1r2ZWX
QidXQu6Moc6yVIRaGEGS99Q5F6gRcqML2ZeWDIzOwviEYjydjpkPfFanQ6BTMz7xmSFr0yM7ipJU
S48FkIwNcPi4yuRzpUjfwGv6HNsxK3rbSOdzKEnz9li7uc3b0S4Y3Xib6jxPo5M9AREfAs0wpUGb
X2gruo9ZCMP4z3LlEA2q5wfCfPzgFZkhKA44NXe+Cz3zpajnR6XzRXwp662rM0f2WGAPwyxDyR7O
chsJdDELrgt1EG19uE4GRsTjo7AN1ozX93Es/3KXlJNP3MltuA2mOgFlJGShfJ2KaqDWV7lOSvEZ
WrH+Yk+uU1QpcapS56poDMw3iqSVTlwpr2Qr3XIb5a2+CyThfKq+t6LpzG3mI85NgFM2qcLqoUzc
9BIbbWR58iZ0GDYv/6qyzKtjZtPeqbk+WdFjpj1oJlh3CQfLYT4mE0qHN1FyDxi1GdGykF316dcm
klsfBBUpKBnXiwiiWxbgZAVcEiENF6GJ5dI+RaNJ4sjYB3QJEhB5bRbjyaxJq1oxRVme+SYyMhEj
HxsWbsccJx6/F3w3XhHo3lhsxtDbQ4Jkw2rQDoYxq59uIAIbB/45BJYxMhtP6SSwzfCZUPLVKMwr
ceknb961OH+h/DDW9OjH04ZNMn53/s06PDKp8UnmPabkykfr5IL8pKykVnGA40BE/jtw8kMSeDyc
wr7aiNjdxnYT7I2q/uH0xmKom2B0J15tdkI4qr4rw/4t9XJSuozNI2LHc2iltCNAwTh5925X1UMe
JsFKWv1VBv1ldqk/SOwPJ7eqbWE5VzF49C2a8+1i8SUmHWqhIbOoKYhtgmv9rzszs46d14wOXyuS
Ljc3clQ8/UjucC82cjKVRpL1u8aPP+OFdVNIrYXlvumFltBYcDn7JlZL9GaSbzvbPL5FMwUSpK7f
vFR9xfiGNtns5jQ/dE/uUO7UOEGi8u5YhpzmwaRlPEzhM8RswJG4KT+SPrvrqGzeIb2ftcKnS2dz
jT701obsXv37izdChoeFqXYOZ1elEiRkXrJ32xQ/lt2/G/UhNML72C/yk/6/sZGkbky0KhlmEjcw
WNjNnb1i4lds4t58G4k8UK5jS63ksQ3inW+tnVl7Lygg1LuvlPoqvu4L37+wx4NSx8eUPPeuYYEy
+Lx/SzvaNzNZqdovjyn4WK+68JxUBk49JzhQXjec44U2D1dbLzvR4vNLWC4ZgowwYJqZkWByF/vO
8Oo7v+3cndTlnKXKb5OpPhphW+/dwWZM1X8WCb5imwYNFpsMBFNlE6+MLiI/iSYZHwNSFLssDj6s
pX1LETi7GSm4kYXTWtjNBLvXipOMf2f6tAgDwNfCKVxMBV+Syu4JB4Bzk0pJoM/+y4PxbhjsvVmy
7POJUmzyenmvt9innpx67tbL6P9Q6Pbq5cx37XxbVMNDpvpn0BFWfcs+aElAjdZLbOdvRd9fEAZV
25TIgz4L1Szf1lMooY2Q/EnBt8XqJaB30QxEjLFdGKp3N9WEVnlWLg/k8KYTO4VvOZJgYdSIRIKH
phXtKXzfu/Da/hg5p1xQXs72kDGnNxzmKDWoSGecUVTk67KU+03NfiK8ZjYR7g78aGcGwXVRCJkr
9WUtdPFNk8NYxZXI3WbJTy9Kn4MOhitXlL+PUSV2VVh9mHHx1mbf7VT95nF4Y0PYwZG/SI6OipqZ
MW+/tX2JSerBhfQ9tqbzmJcS3aagYmhiEr7raeme3OkX5x1VNr67nxACqd589Uw/YITSfmVOmO1w
m97PtbguJv7u2R7Z4ufxqRcuQiHjbArKgzwN+I1d8NVwKUT6bn4ExN72nnEQy8NYYJDBSjgiBjqg
KElpHddFUP5VP8XYI5R/gQO05VY/PFjPMroDPm52ZB6f2nh8bBzMhiUPjm3deDe+OhcjAiLbvlON
5/CDt3yesA6PlzH+SpZrk7NvwbnlkZ6ySWrPlzEhEOJ0XfPT86mTPUx8u49pYLtCcZyU7wiS/jnb
BGGRO1uiF5eHKqI8RpnVyAWqZbE2GXfSgbDu40pqQkr3uadfEbst0Do6bEpApN2CUvMmQC9bWvpG
PIT26zjRSzP2sHL//mNOZzgPxPaI+rQG7tiERXEKFTL5vLcejKX5VjzAW47PJxHJM/VjaNSC8GVs
mXryssyXHIjV0w6vBR99Umu63TtUJbCnnvVSF/yVGZyHBxtHW73wxs96qsZrxfBV9PkmjZZ7MzT2
0uCJGtFyZ5QH1sgMImtJzis8NoHZnqiy/+NqcxPyErTj8qT67OwgS+6bq+VkxY74/rBxO2j+vvpo
RbjcDbQbJTaEpx17D7CG9J8L+K+4z59m9Vz4ojgayyK3w0ADsRt2BzfG+7/EHu7o6JuXfMs9gV8T
V2quXK2LhxUFYIumQhY3aTKxh0wMc6Pr/FZx9e7ZBPybobtH5MsfDMccqS0dsfRruepdYCgqUqpA
OvtqKC9WTbq4s/SpoLVOLiI/niiOrjlZAp7Ern0BfmebLwZjK/RLxSiuQRB+cCEiZa1xm6oOz2mu
DOLY3oMfgfiRbnmptWNkDD7scdxycz/GS/zcT/OLk7MzGY23rna/Avd7ctP2xrTb6TanGXlt4llI
J9LYkdtHRN2baZdlTbQvB/SlNJpZcUit9UIpk03pOzZ1QX/n9JmVHjtpuhBJLI0fJOjmU+l6LFyC
xxrKfztNS/nCqYi8TFp+OEG7nkogz+GAOXtGC0eyJ+14XSCoI4BSISccrpHJDmzuat7pBeNM6TyP
boREXPBthJsqL8KscdsUOq0s+RmO3riOJ2y1nfKf/eSYzOSJYuejM1iFVS0KtbgLdoT83K07s8Ns
3wiP44Lxir95AAvLWzZZA3YNSgGCG6pssL2GfnFUo/Gc8DvfZY3L8Z+mSbQ+4zrS+Zq8wgvHHa9k
gcdJcikgNxO55c+vgO0YrzOx5axUdSTMRv1hzFa/WZq8+hOr/1Tv6NpKXKa6OPP2W7Mgv3OlvIGO
/WjOsjH+MJQwItCvTWrSWKwk8WayeYZFTr1XJlIQYzFO8HGbkA8Obo0l4H5NaqmlOelEzzmuJ0fa
tPYsH2OtaPa59F79YbntXZTQazVPpPClu1VedxtbPQ3ZQyc3hVe/0D5wjinj4PXYQa5jN21EbV1t
u2QEIcaKpBwr91U1eHuL4Z4fmNyMR2YR7GGvmckbxuCuwKk+umuD8pPys7ekKD76KiYlPrGP6cjv
LYX7OdU1v6mETPkcwVbFnLmyfTF277Ez/ioLVxTu7TytxiNR9HzdD+Imsu2zi/KB3gu+9uaMbtHE
VMzfQXikkh3EexlSAJijTTiM9K+atLaxDb/tDEFN22KUx4azM3WL6alw+2/ANLXFqFZzNRwIAKk4
Pocf0eA2a9ssfjqCoRxH6iv9dGwWplPeZa+c1v4s10d0TqtdSJxxlQNHU8+Gu7zhNERS8m2sfCYu
y7SZevRXZNWGVQYGtIsFTiammO2e18N+MJ0Xd/DxKobFjQG04Lh4zJKWv3fNH7iNprelwR9RRM6u
Mo0HXkabJMFcYywCxiVwP8DlFStRLnU4rvBJYBiCScq79H0ojbu8Wb4UL9pVaFAHwPNiVbQMb1cL
KOJKSh/LjtcsGsl8ThXCNZiJB9XLvyhMhiNY/qbiUUwrkQ964z+nVnYnGm4ZfXQfzO4agBd4FxO8
Wf2Qxwb3c7iJxvaZe8VHbO1KC5NmSTflptddtv/+40hL97lnfdUHwTbMGOWkk1fpYPbBdrBeyMpj
nELIgn7iOyMpP5bc93ceP+h0wPZLKjjZObQ2pDyrLM3jDiZkbqgZXalpXUtzu7xX2eczMtNEb9R6
X15WcyOMDyVXOsDfQhPAKSiwq5lgO7+VmhGuNC0caGzYJhvWVDfNaP52YdbxleaSHHAULECOc80e
685puh7gke05xxnd8y9LGjKBWBagywTEOGYBM5NSPYKS3/RAzimws8HPbNCwBRA0txQ2WmDRVF79
mPmXp2lpNE6UlANQh4DUSegcGOzQPUVxWtvc2QDXviavlWawI2BsUtD8ZMCzdeCtANe2wbYH8O1Z
c9wWQHcJ2J0CeM+A3jXAdxvG/OpFf+H19tDXvL86ReGnJZh8hEaxbxG92gl0e1wzIR41VT5qvjzS
pHkNch6BnrtBeSOD6BW5zWsAmk73ZsWgCVqdMp3sABtASDG/HQHaG022e9gwEkj3HuS9gwCqVXhD
DS2zYmdVajZ+9C6z8T1rYl5aAh6pEphRYPGzaHqS3rThLvywGOxOQwZKNMEnt7Nm8VHFQTMyffXA
9JXm9eGCqSg1jWv4j+UH6neA+2fMUKD+qENOBvNnW3ULIrJ1SyQgyTZw3j+CoEComnOZtea5r9EQ
QGvRL7tqBOetQqcMFGkDQgezjiD8+wuzoKdRDA4DlPTbsrmpckB6fBQ6vxBr0yu/ETINhBs6nXLg
GmtuEKu8NbGfrGf/B3IMK8kwfkSjugOsPLTRfUpwYiJAMekkRUZteZW5xC/yt4CoBUVE9Yoh2rRz
+xLlbgxT4ydf3NhWZTZ7D6YlmzPZnpu+DNXVF7SL0NXk7xLH2PPu5y6DuCpa1KEgXURa+cGNoyeV
2X9FNIDWMSNUTf/qx+bFr6ndEUPGN4IL2ej445lr38oRMzOmZl7OauSnEJPaUTwnDh05HoogdfVA
8OOS8KlI+igSPybJn4kxm5IvEu9wNwOvYqL5bhrGmn78GMJVpkv8AxZBdzv7iIZLyzpzXWs7w8Og
q/LHrREU55YAC5tV8uAUNkZ4LwBRdGSJasxwU8NqgnsYHy4ztTV6cpMkAmknJTa2Dj9x+XqjqPKx
JBXFzntFsPLeJC016NiUJD/lV9O0tlti8yr5qTh0kXu0SVTzCIdewR5Q/aLIB7NMmD1rYzhH1hLg
jeZwfON2BHJJObEhF1TwU4RadM5/hS0ug3R0D4z69PQxAVnwScvQeSQT8OEV5TTtnjkQo92c0QkT
oHTrKuTH7px/YaCQ23l2gcmz75jyBIHMwyY5U8Z/vc/7t/AT55CEXkNVEJXkaZadspzCiWyxfERp
1ttYLvS41b27RgJ3VYPl7CG3+PrYARhzIhnBZ9yG8A+DXNPnPbf9fdfI6aII6BC45D3BdRwkKz0F
oyMR5pBrda3y1nR4K1YUtY5ZUF5ab3wzPfmEGoh1f1keHCRIWxGDI83p64S0BGTIjIH6+LYPTozV
jSjduuBwxCDTXy1DhDiFOPHsZNEqL4IS541zblXfHcxZnBcCwLmHR5MNPm8vsqUxE8BKd60P9FHG
CIDgTwWtM91cbmeDzqjUEV+wMrDnklmu4q0B2BfdkTJsNipggF488YgZ4EdLB3Ocd2+z6DxhQIHe
AG3bqCTmWNVOyB24aOhWHt6d1SUFuo47NlqtGMVmNsfviFP22cDx6hQuBWLyimwAdZGs3ktvPDFv
wHVY3C8N+zxbOWLbJQWNI1Q5WHW5ngR/cCd2cXt69cm0onFPtPa9NrDNLyBeq8xmttMbzcblOLER
qOGyQvLALme2HMFL64XuyQxe3aUZtvaAYr93GCQjieHlgzTrMGXhIbd7jrcmQf6SMWqd2o+V7yBc
6jn1zim1MFWxzdg1EqzHRud3rAhrtOPYp+fnUasVgtFipuiwd81bwlJ5+FoBkqipXXctg/HBlRSD
SevZ4WC4XkIZETuhpMaw0nUcIAagSuJIUNrACy756I38V26f45VSE8mHnPYFj8ncwDlwXaBZXcWN
DuQXk9bTUyVIZlxukjEDrqJ3aqjmXayoV22ppGI33OOg5/AtzPK+VvWXmuJHo8XSnj0HJlXGPC90
/daIaq+HuObXf+jZ4sricRLoPwart3hzTPe5gTi9Y8e80AIOgVxyerVRS2ST2I3BdIyy+aGWzK8V
T+Zk8ej4avHfpi3XMBO8eZ2GDVwf0f6uoGd4qbwdScn93MeXkrPtbrEdfoZG7u4ti2dLzC8ocVKQ
5IbhSym7ml/fiE0w60+8O1ZK2QnkfjZeOjaceNjmO3TXmMPaZn6pXM6LIuJz6bbMxEOr/jUYIYY9
lRv92N1wTYYYSupm7RYPUT5S1SKo4B54YxEera+NNgIiuLjNaQnJeGLQZywXxEt0qvnG3gbxJQ1y
G1nTsJ6mmkddkZRbFkxnfDcftZupp8Ex+by4NiJCVT9mafSb2GePODwnCAyVsZvIHfX19EmwlrU5
e7KX48kaJIjKjIlvq9FtgkDgZ+p5gGYWqa6FP7Y9N29TxXnWbG8THDIXIyJaxTYfNheQjPxgwweY
567Z9v7WddlKDKbaq4BJMPAqyyBqBgquJ1GZsHQSMdZPOszPlUuFLvMbmy/oKrITNo8xTSGAeBFd
k/6j7RgY8EvUbDLnbC1TxZMl6+uVaYQZU/zo2c3TQzLbv5biuOVO5NRFGZPKQ2zi+XOwXwrxYEWk
o2iuoA5MiQ+9rTU7AyE2eouAmDS9trSFtHZNyYhID2FK5GCuplT3uSEFw19hGlTO5M2LWhhiVjV6
RdxwjGPD8MFr5rt+LHYV5pJ1kFHp0pjhfRvjsa6wyG+c0kgPUBzkkA2LZ2yN38bNjB328t5l5YYs
8aVME5I+A7Gdgt9DNtTbLnhEhoDV3mYpOg+ga0mE587KrR1xJT2W4d3rpGwiSpsWNiP7zab+Veo6
nfwrnizzxHzhmnn2eKHGhdc8oF/tiXNS42MKI+6OEkEii52rw7CaFeoeMirekHmkRyCnCQF8dsOs
kwf4zjM/BxPJqU+KxC8zmlOyQfuap5KVjbj2ccLzsoclzQrjBc3MvS3RPE0iYTH/rsoRh/nSUXBM
zgFsOdh1k7jGo/FpU5y0NqsS2E3sjdqwj8Y0ofCyKQt3ahFukyp+yNvpIgUMcbokCYtToH7Zz/xH
J9mEPccvvT2FqcJwDZa8HmcngPFP3tMCny2auHLbe/m2E7zpEDQNdIM79/MQn6Y8oBami5sDjapk
Jltzkyi2TksJCVJbSGYHDHqIXYOjR/QM7TmLu6aO78YGMfDYsQf3aPlD/klLFnK4vE8w9FoM4gRF
2PiKrIStH+8WuXS8WoOq3mfBp6R3JuAguot58ir04avRBqRpsOYzCX1wUXwhbuammIZcZ1te6S5f
ycpzqJ0hSRWJE2EjtrPGgLvILx6UIEEhlP9JS9afB4e/NaJl3wEoo/yf+k2yKDZF1IkoL8anyI9i
NerXpjHCbefED0tbbKcRw0pQFSOvQHNLNszb0kinbSX+y6jCvdlP90kOvAFCu/G4cGxEyQSiZXmH
Ame+oecpvjjx/F3Ozl/f59M+Sp10yyrky89Mc89zBcaarQNoAK0OHDgzrkhp3gc8+knczLxL8A+5
w9YprNP/YO+8ditHsiz6Q8MCg4ygeb3eSbry5oWQSdF7z6+fFTWDmUGjgUa/z0NXoStRlSldihHn
7L3Xtlv0him+BmX/YUwcOl4T/iR1JLXdc2VMjXfCM/jlkA9yXfEu+BPsDbtyTky4Dlc43r7M0OFw
NHnI//5ntRc6p5mOtVNZw9rgzghIu973gjRV56QPZhXywj0tMnGpteMbnrXcgYysJp85fbgZ694i
4KsveXlL596seD6zGV53xNtTCWoXzCbfCJMA+/87+f4dJx+Ot3/h5Lv0X7xY/qmNj3/5vwEWzl/S
VqZrspf0SAb59M7+t49P/qWRFq5PXbRQHtmc/2vkE5bEWufwa57eyP1fI59NvbTPL+G8cx3l/DtG
PmEr8Q9GPvzOeAzxkzm+paTjaKPf9+dDjMkeU+J/VIFKRCEJQPUivQfJGZPeiXKsq/na6nrFaVnX
6wz33YnyQVhIUWptVUuQwrI6vCb9/MIWl+Q/yZWjqn26sGfvwx7iYFtRg7VOCqIi1mARKDTk2a8z
qiVIH6+cucTIi45b2zBc7YIdikeQCSwR21ca7Dz95DsZ1Ojpb3HVtKjqJvRh8rtC4XSvTYhf2zbI
DUXOlzBwXAU5SmxjcInsXyiDaiIqB0khM5BM/DdTJ7lbkuuQE/giIhbAperxigdUp/lz+wqA4juY
gJCl01X1xc0y0LPtKZKzDqzZgUW3+A51oMAvW7W1Ck/sqtl/8UW6z61yj4bUMiHizjIihvPgTvQD
7V7FY9klLzIfDCBFaluAezoEUWkSI27XTiz28qacAdliA/t00rcw4ytMTULDRUwtRmlBRku9VzqA
SMMU5PgcioEtm14hFXfksM3ogAuzgN7tfIMUolWi717SurXo7RLXJqv7xyofBozRQ7XPlrfJHR+K
Ma7ujVpV97Mi/Il7PsQADoG7YHy6yeyhpuhhng95wfvFaxTr3NbaG+bQreKq8naKNV3dBZ9tXkCL
nUP/gn1iYbZkAB81+7BPeuACwIUss9x6ufmYJDwfpkDZM9Nat5LxeqtDc0/wMd7g32w3ShFwNqLp
j+XCQ/Kawd/SHF5E+ibeVcw8jOXrojHancLjtqY7NV1FYPvKH1B4OktIxVcAeeMURIJ6vfEjzfuf
vqrw1jm92g1W7IDqqs6JHCHymvKL5NWdX1jMFHZ3JyvUYNthswqiqfZqwUPekbvOrzLdi4yz1ht4
PHN2yw29hlkYMezRW7JKcFvu7Hmmcn5WR7Ntb8bQHX/c2joqErQeXk7MLUi9zD/BRG1NDgq5FCGK
arZgn+dPwhKJ4cspJppdeEzY6nP+yIaJwmewDypSx1Z5acOcGqRkX3vTc1Hm9HmwRFsl1A+6osqQ
tNNPr89wA/InqBj0UQrlwQDwdUor91ViprLil77nn5XLUdrlzQC3G0tgwg2Agx8kW7ltXJI/RWNd
jIYEd+UX91FOISGiQf3t2PJWpWyzHPU7R2WxT0f4VSn5OEIk9YY1/8vMxLokQ7cLUgTSwsN371tM
F4kLwq/w7hJPOGeHNZfyAZbX07tl81TEbQ44Icsd+OoVXbFR95U4zC414Q8A3hWB0w6dz36cmBhp
jfFPcRFku1p6OPXiigKQhbKCjjlfMAFuJtohYXPQv7IqHfInMa5/s35xZ8lbhA87rM4yldUWtNcd
m9tiYyyoW/xUrFsz2BSVyQMN/8bt+oPkJrJLw5m4dN+/W37AUvuHEMehKz4KL8iPybA3feSVaG4p
/2tBlAoccsGYQdwvSexbT+RYIZoG2ReS+k/cRdeOh8wLa3NToK+vBBrMeQZIbkYlhD+6Jx1vea6k
eyOm9g+EPdDZXvdcu7Lc2G38sQzMjHn73KeYU8ZDiF/H7dhmYpNgHonoecICu69BN2LC7WFw8EYS
MxW9xnnyzRO1tO78FGMmBRK4kEI0fpxcp8jsNN+VJA7DylfYP6haVU7O8gkWjkmsFlcb+2J2sPS0
fxSl8QY2OPP8G7gg5yDrb9rI/zATrKpaDcM0HFsk7SW+YD++F9DUVp4MMAESQYnLDNddjGrBznPe
93HxEzIR7rKx+jIwcO2ZG6+55C0kOrB2sbjL1XIDzukkQT8XE5ZQsvTrougUDEUSSu04YNB1vhAT
JY0RbXaw1mFPI1DMPZoEqE3r1EARyVhjVYh/gqD/7ZLxxQumL4NJHNqs/JrK6IGWEgaw0OU7KAAQ
YjJbvcuJ99ncHKVrPpUOrLq+jF8j5vh+BpDtxPdVjim9pkM64+9BCJzD40658ah3Ix6i38kTSe6w
lVuV9O99Np0sw73xisLaeOSooLI9dgvruKX9nnuV7bgL37sDTKOOxsjRwkgCvzVRBVE4kbsnI4GK
PY44LYKjnVB7ZnCLNf3y18WvjhM7JRS90FUbn5MonC6WTXy6j5trMVEkxNGwJpmKk4ZaMxL63oOP
s4WsmnNuRLhzFswuS1irVVgHt2qYp6OZgAAf+CU7edYvjjE1bt3Ju9jQEXOfN5hXcXZXJq4s43EI
x2dTuc/GYFdr6kPfx9rCvzXiCPCKj6AvsA9hsjFUWqwjvlptPCEQSRecxYFtvvbwrRAZnRJNw/zG
YJRxjorvgVrGVe+AHohC9Uvo547fZLss4x9d55lkn8SpcNDvl7a/yawGfZwTY11V5sFPaCyYe4Nm
ryQ0aYKKTjm2NmYJGzcboLnQ5nrTOoM6DGOltunMK28OilvDkJt6QjRPjDHb211arbJU2PwUwyfF
n0djiNnSRpNum4ibfCUNSmab9l005kfHemDFyHtD7A7Hm6XPJ//LF8Dmlmb6tE5ZlsPmqgrMXLX3
ZnWo7j7m89w825lFOZVZnhIwr4HrnnitPaCU51vf4JzJWFg7VGkPXXIzi5PvXLBDpIt110YgPYLx
uisUW84uwLIA+vBSluluaJG1mftoxGsbDq6DOdBLgCPPwkVduesgaqgn0tN9nr4oy3S3DIYENWQZ
3Re9fzKT/sFpcNknPD8QDa4upD7tlnao0tng21yAzaQ/YeO8eLnDXiDzztPSH4QRPnLnC6hV706T
oDQuaQhf4Qtremp7Q+hJfguSKtRKb1N8esi5NmFiStBr0Eg97jFKV35jh0tOUXtr187ezUJdbRct
B9cPispQfeVq082k/HIW37qg5cfxixIV3wkvDZdH7IDeKbMCcvjkIzZ1sXDFhNS4cye2FN0XjkK4
mhZNPToC7CXxnZWWz0UF4ECLR2tqHux93ZBB76vu3fD6w4OkESQb8t+yYclWEUGBxw6Ps2FjO7XP
cdz/qaaro2jFrCV6e1v2d2WhPqXnUMtLJbEImufFdjCruXfoIpDNex7+TVKKVwr84L1VFOoYceew
djQP2MYgiMEvjUpy1NhnVmTCz2NW3kNueUrUBIBWJMe+YSHRG6geFo6YtSlu2i7/8HpsJSopNGFI
3Anjq1LufeZ002mMKUvplhdnqB8xy6bbuBYvnENiFResfvp5OwvIjkHTP4mWbVs6P9hcJEnSwG0H
mQECnU8tbi7e6GzwnlH3gTeyjqynDGfwOlG/TVqL3bAUryDmuu2bYejCLEyLiZOlW6EQalXudut4
dJG+p7Nsomth+88Qgxgh+uJ29OQ5ZqHRxUuMqUHMO3fmi50CWmdQ6D0DSEwvLEhf6P06Uo9fob3L
4c4dlRV8UUpZrdjukKSMPd7Bhb3D+NQcvFCxQdPFh1BPmEdE9tLi0+tHYdypTrMwYXdwrjScrPWZ
kexE98TazDOiM9XboImjOjfD5X5jzDhAZUrIdXyV4B74eh5wMUKBrV5YC65hxmxGI76H1XA7k47c
Z7a0KSr0XupsuAv5WVShuC8Xdy8fDYu7/0AVkIrFfe9wOWVOkZybffqbGzlnctZ+NjSw5/Pj7Mrb
KnvxrM/ONXEQIOuTqn/0iwDOGxHDNsA1kcUgXd/dwCWwSxqfhUH0wqXFXsXc2PhcUbjaod7XTv87
sCZdBTUXkcwunxnrzmOcCwopcBRlCUH/uGW86Qv6m6hyBSTDMDXOpKaL4kTmAAPFAMjTi3np+dG7
i3ikJFZWDly8x2L6zRLnPmr7Z4Nmpdjv69u//5LPSXPrUby69QTX74bOm9KSwHRr7RexgWFE9JhT
wOa4RxcLNZ7WdoMYndO0Yz20PZ73fERX5UQ7u7lX8nt3uMhnEpQ+aCyOrVVhgQAIMCPi3ks/MpsU
qMLa7GU/VROQ1lz4HxkcC5/Lvq9wLvgmUSbD4yXZi2eX+0vqgJwCwWqzyo6YXLEcU10ZIMgqKHEz
muqsmS2uKXdJmh9nqhwuLVrS3aRyY9/r6np6b3c81NeFbfVhCNV9mvviFCtp3rkMuzeafktHiLgb
ydGd+fgfg8Yzj1bl3wReeJu0kmZVvnyVB/SwOtCvhkxmbBP9fD9l8U02BUBoj0BRX9mt7TzKr3y9
mwtTAnI4hi4wtODQhRiZe+Z/VlpPE3II4JkNWGyfQ5DimDrpXodDaFrfxWzfROhTjW385JNELwq3
XTwwhaQ+s1tiLtjN47NVgt5/lk4/rV1/OFPaySbfMu+GGVJ5XXwMkGehr3xabs99xLB/cn9vOZAN
Ahmh/mg+kZ2oTexbu9Hw7grXWg5suU+8oAJkHxCybmU/CzOiCmf5kxigM6w+frOowcG/JWACNixE
q1hdSvkS8ibmBMvvSniV2JPGjUESYuuM0LOMkiIFC6E+jOgOks1TK8WrY8TtzujGqz8Ib+uY9NUk
vo9aBU1CVzFwHuVHCnipFvYcb0Uv5FdkM32Ty+uBhK7iHlW5dWAJ1qX5MPTubT40l7pDlZIdQOJs
8I8EAwl4PNEkboD28C+QB0h94Dsts4peYRu7+tTKY57hqQ5mPlbW7V9c6LndVIfBp0dc1VwysdMF
s/myVPB3QDsFa4xRn7SFcMlPiDY21P2sUDKCJj+MHh97N3C4dqgPnsT+087fYiZv0zc5zj+nX0u9
l5Y+5RR8H24bmdCqC40QB7j75YIKP5vTz+KpfVfNJ4Slam/EGPDN0GLtWKkbs1cXZczgQcb3jrUA
Kb9kPnkzp+VUGsfekhVW1uaPERjIcnxsa6+lMhIqg6INL6bHUxuVkYD9WuDKGx4nN132Ru/t56S/
mmmFnUPkb+go2j1l4+2obGoCciwg5neTo2jbQUGv8UJQDOrQqxe5ycbvBH7KLJ/OiOQ2BT2dDbZG
dcO2g2S1Kdgq/fiQ19vsu7SyQ4+xHb3WpQUlh7KRK9Fsm4TBnASXsRZuvTOtxsSaWOEjLKaXKGFH
NdXFmvXwh+XO2U4m775rhlhjWxS2vr7xc5YNRoePs8DLUMFFqdIx2nRJ9tYrPDqs7IHXZGuprMd2
Ee0KEA1kLbPMujcsKH8Euuulw0jiQ57gauTzQQ2o0qrK9hgb+/MMnJtXUq5ksI3oIdl2tdphvYi3
MBh3nVvcQ4B8jxTSDP5HXQrPA+WZDj6oelibmYEQmcanuUvwt2qw+S86Hpm/pJbsY7q144d/mP7e
4hkl0iNFhUiRH6KewE7lE2QhY/ArR2KvZG0oRzfEn9LRq8Fx+hSu8VyMBVW6xWAyYSFPWhHTAfoY
/oBbe5riVVSWP7J9k844Ucxbf9U+rR3BDPzCEM3HTP1GJlpnC6GdTj1eAJUNIWkYTLqt4JsGGRsy
y7t0lXMsZ2zwFORGWwb23SSG2yJn/qtX5ZNBRQgQxp5SwvYN2ZykIDem3rUf8GsGm3tVJJ8swuSu
DzOuuAXN87gSwihIUIrdP2E52XvWbpCeamIZI+7kJhUPIv5OQ+epc529HJaXmbzhqm5z+6a32L0J
1ok1wQiKVTadM/CTnkTPRuoCm+wScWjKT9XjXWxKSgMnT90l3O+YHVheTSag+OYeJ73keaqhgbYE
dLx23Pgu1re2mNkqCXMHYdFbjySNcW/Io1tRVu5lFRSLCFsgMdCVo6ZN6nw3QO9OPtsic4Hf7pFZ
g+dI3ggKbFu/JHIut/YQ7ssiPAfTBGQq2Iwxb4bYbut92mCHwORX4L5QlZ3tMly/ZADik3Bh9VdW
To106rOkGWtM0ui5k3uG9X87eEsJWKWjUHnwLwk1hUY9mzvyUc9VncE5iTKE9pHf0HOWCy0UCTA8
hOEsaL7BUBkFdxgxwGOt3Y/UPg6waeHtEO0WQENigLL7PIjfpqF7gmOJct45By8y623Yu/uS1xaB
Um4bWAZygDCyyK+p496UALyK6H40k2vvaVGt5LNOCgvhqQp/MkgSq96tKL42L/U0Yid2MpZJzMR1
4B4C8aCanK4rOJsZwlebsOxjMqS4JrDf/19X+Xd0FaAE/0JXuZY/VKT9c2GFf/t/+Ai+BO3tKcQL
6784CP8lrFjiL0DkHrd01//7l7z/FVbkX7DJXAvWAtQCkN3/q6tYf1msd0zX9TzTU4gr/5auotx/
BINLmAiO9EzTQcQRUvwDGDwZ+AnssOdsat+hMwp9aA2GknKNSpKtaqge3UEvQezNL0Nq4aNYlHxd
yoYhso81US7cLwNt5uxMX0Zf/uAzvFBI8j60YfnqgS5khHgpfHiNlaHqgxlF8Ko7MDiJM++DZi4w
EXDksDgPH5ThczJYOIi1+9QnetoY1aM54o/npYKFD4trijugUx897q61YhXNFlKyZoNdkDnceFNv
wgjuZe+FR6y95NY89PFuxvYClBagTEVSsVgWcz3hWd9jdCcwM94HKQS7wCbIr7ofrzeCDTkJ/yGI
KbLyNSIqKegjzOVXmZrRKYFusPF60TJWuL8VKbCDEmyzwbmBoBBnTl9qi+ifAuvQhFAUKjjB5gqL
Prr3bG6thKUzOQBnaY9LlG5NsYCafjEugl1VIn9867bzZ+B/CC33UzmdqcKlZyvWXDB0dlrV2mqN
+XmV68rmodvwH2QLpvsF7jwKVP3wYBH2ZKW0NmSyLbXnPof8FLx2YK+dqDqaFBxzXhUmFYIdo11G
mMWyzzpsGQxjQDR6zJ4kQYfeGrXxgvbw/AW/zItskuS2njocXQnbgs79HjpPcgOR42vmtAQUcaDZ
CfzM0eCRCqLrCOtwn/RE3HRFZNmd4j47YDy298OQcI2Mpn5HGpH7JjwhBAPM0DTY6DQvvXapR4zK
Zu0ewjpbT3im1kmz5ZLYuePOyZpdaD/W+Fxq0W9MS63ExHIdKO2EYmSy0Bf19IUFtYGO1cz7ZcI8
UsrUeBLcBUp2qEtcaRwPpDqL6ZMSmbtWjCSAo+Jp8h4DQHkx1gE75LY0fC8OBaQgCJqR6zASoMAE
5cM3CJYZkgdn23Sjm3YHgkWS7RdsdUaAVUPGxRrjTUAzrktRpM21uZRg+6idI+ChjyawlwTMftkN
ErYo14N8Rms8jB1VrVjxlofWAHQVfqGssLblc1WfkNCYl5JVVhLcNjee3KQkRsv4x7WTnYHPtAoV
i0X+bUiR0QJJIc0OuUHrVnya1EdedLuy7I+B+h4adhCoQJX/LJJ7WlCIOLtI/9BOQppgq30jDzoR
lDj7ZAQCkoHZ22cFeWKbNnYGn2y0VgtgKRpbePrf2CUlEjpcd0vjalM95dWrV5NMMdtjksIMKU9l
IGF935cMT76BzMbNs2S/SNRpEw80i5Pxqg/gA1YlK8zYvVDkWZGLyW3KqMyPEWzCIF5L3D02juYI
s7kRPAFDJEz9NuABE7SltkgmHYrLBEmkwP2S812DprGJi7MFmZBARD6vcETM3oizU+CLpmsrgdeU
kmDcFLDGOwfiX3uq5mI7x+yt2Vpl2KLv534vuosZn+m0VwFT5rhh+7SLumA/yf1I9burPgbxUDFL
TAmwgxnjVkn3/FbzqWjaZIsHzC3YWrm19iH2soZZG5XN6EORyo9koMq7i91z62OR40F5jn+ipNxY
Wb/CJhWlH3kVYKS8A0jHhmNtmDANSl4Gn2X+GBf1gdw76+5sa2OaFAbNeS3Om7jeTXxrrP6CZZel
Ci0Ibz5wRWbWim/NhKtM8amUXJFLsosD4V0PejQeejavvfe6dFipxW3VJueSKQ7l61IQkqmqN+rK
arJQXQAymM2obqk+h8MfK7hW1wAe68DiaLRuJpNiYSDd87Q2hmOrzmMA+58lSLU8GJ2kA5ZcanN2
gydrxrnJ+56+UBYIT3kyaOoydVuP84i1+HtB5pysax1R8XZqAVf2XKnHm9n/EwzVVrNQc1YS7bgl
L0UQDalgMXeKxc98cBLcqaQL//jgyuApHjN+iBsCWIbqdo7/62S8XZZmn5ISV84fM6IpHLcP1IiB
Tve6OCWS+7F8NrHucJxhZToBLYgCFoHPBbElldSQ2tju/nY4ewuPHu1DKe953zGI7wSLMApC1zmv
bnGiQgdNf78oehmkcQRCz3CA3L11DYmQcmcn44pOhhnHaPMmYP+O2Tey4LonsBGUL9N4ZnzyqKqJ
W7zW0NhJJSV0Ypuodk71OcW8O3ZM8es6P/lJsQ5DrojXYS7Qb96a9JeDdmUpmCS8Le24pK+apyFp
sXK+gHNfV/nRTkH/Qis+hNmHQnCsf3AuwkOFlvntUO9hBM+Yv2mHrxvz4A7AB9wFbyv98S08oqtX
PrizyRquxZDY1MP3PFY0lkLMO4qZ/b/rxRBKwUfUbkH7NtXYOyTIaG+0ibEBH4ee17FF1m082fLH
NuW7s6AkEefWzGcVPPrqbqQ122XweDFif1ONuUfSO5zWrKp+IpVjLx50A19YvzUwH5D1ynv48OYt
fuATtMT0olyWVJN3aw+Jeu67DwuK0LaAdLsZcfaii9/jfQwfZPbtBwOi3cSrypAdmqVjEZ4phl+I
5q8Oegkatf4E7zX6xI6dx5Yt2Z4OkZ0TIroMRftFPWvJStBkyZOnNI1DerZ6XvhGZIptZI3hjmt9
P16ET5atvpv7Z/CX2KYnVi5wI4J7EfPD4GJG5fdRxT6WjxZDOga52PyaUvMANqAgIOfPAK5Q/7xf
CiVc80p51xPNLRsHtHZj/QadtgDiAxl/O3pURlofL2wc0YfuEVDXtK+4q7EGxf6UJoRf7X7bQ/En
8knAZcAA360c+UDeGTMGL7esJq50wxbCH+QtjGSDZJYx4BuNb/XhiI0es7rcptF4aVCHZQSUfZI4
ETN3vKKGFhuLZvMuNt+zxrpd8qhgfUaJ+hLQX6nqCn6SDlCy+vJaBAdwPJnhiR/KEfdSEQcchnUS
RMu1JvYbGVx5cjfhfHTyCGqkUmdgWhgZmvm1MzYtdv071aPhQPbz9mFLO2VqUOimy9AD8xIX6W08
aKVJewJKMa7sJXUeMxY1pgu4qzSYDK2qgsWJ86Lq2Pp0Vo0vcEELGxkur5mRXAIidNXMy5mfBUFM
IUl3tU0xwthOID/CF68ayhurb6LtQAh/1S/ZxbNZUi+m7B4CeUu6+iHOOncvQoZtNrBYN/Nm5l5k
aXC6c0dmFX5ATSo3jh1IlifIQdNmHNn/jtxm22mubrKlOExBQlVmnX75FgIEF2K6IMfs6LvtwifF
qtoAfbmm3fCuCfNyrajp3iZGhxSTfwisn9s2+ZqVOZ18os1Gq5Z9m9ZsatPsj2DWNcqCEBM/tmu7
5w/Ed2NTe+KljNXIM3Tli0PT8j3ibF28awLO96YxwT/1RFBiozzliq+HLlSOO3tW3BjFPojcms0C
zI84OuDrwMdTRx7hYyJwVDrg4SADPZHZxHgDe6Ob/KPRVXo64aYY6jAMFes0SaSEweIITqEaDxSS
cI+IHJRMqwC0ytHfiPK96NCksvgEJmTAr5PCfmIa2RTB9DzYzA+jh2+MdpI305TAa9x6I6LpaAjx
bBreRcJxJCzNmFHnb3bR9XdT/sfxuhuDzGU3ezWWLb5yMAEAooi7xxTuHBYmna1r1iH8HfllDwoc
U5beihHbeLBIbz+RH0lqPsvEDj+6MHwmwsaOnkG/QCFzKWYg8JI+k/qFPm93sJ3ciabPVJ1pMf0a
miQ8VqNzpFoOw2ko++3Cbn5tT4TZVU0PNNASnpNkJK9vVZBgFq4tmtVvkEVEYT/NDnmKejKqnai9
u3EKf0O7WTZlIrdkhoy15QTZoUa42oSTS3VvD8fCnBvrYCYYkIh5zAM7Gr8wfi0bVYgf1MucqNcm
b5oz0dph7xH73NU1N31VGNHV4QUc+cY5F3O2LUX5oUSwA8vU7RSws3WUY7MvosmD35OmOwVSiVSl
zI6tZNXj9MPrZFnmuvIIDfCdyM8Y+MuluCuJhZxFI2mEdy1Q8JP5VMR9c7CrnpyQBaZJNQtlcIn9
VeVGQzy9oaq6iY6xN1UbDGWPeRXZ3G7bb7NW8DblwK5ymC9x1wIDwjGgn19eoDAR0faVhtNfECna
h4oOjzhCOrcE21gfd0Q0L/Zh4O/1hPViGMjSDua0iUoYTq7xGuk1aZVyoY2RdngFkAVe3AELlpuc
CfWWENpRPTC9pRiJcbGf09S7jyKXIS95zjrn6Kjos2+SB7uLQ67BDpAO66lJ8fjQ0pVILEmZw4eL
Oz2y0684ssCqLuPFDxvxkuZjup1HbGqOb94A5MJpDjos8drtbPvMJSmbqKSxmXEYlNwi5N4T8kZu
rW9H6kg/EKeVaK0Xs5RvMO7pZ+fDKtWQomGRvKrCSTvxoyeSAQ0XVJ82ZgMlahoSEKk0HsD+4KKd
GKAJwOe552qZd4FQ8jac63MpbpMCXFqX9t1poHUxb/J2M9iA4DE3dm85JSgS1t7jxH0xhDl9rXP3
vgIe90LN81YForpTjE2g7LJrutTvnHAUCvtMp7z4pV9SEeEh6tmB6lbpGATbOD73mEzWPCjJbhz6
A23xcPpjE3d5OkGyjkHOOdG2aRAH3HD6GEhV0xxTQI66ny273HiiG9cCgMPKpX8zIJhyN/XlV9em
4aEBZku4M9v7ivYDU5csksKJbr3gi+OEx8EF0+SR08R+2HMrK9YpkPmNIRF4emf5oOhh16qSXKQ5
NVeTnz3mr+SCYQOY5FDsl9r8SbKccx4TBvCTcbpZAG2h4RDSAJaP47L1b3Ow1euCiFlm8NmI6cqM
joYYgBLJXrmb2SdPtdZ2+BseAUUCVbE79Mh7gQZMpBo1MTXPRpc+0S4ynYSGUXA5fQg1nqKHU9Fo
YEUMuQLqEbUboCxMDbXIoVtYQLthXQiYF5iL1nnY3OK+/PXztgXT4R9bKBkj5xhngcwP/nJTW/KZ
oW0fwdUgb8X8QAhucBPUBwttaQFlt441kCODzJFJjeiA1dHB7Gj/hncMvbmZI9R9T0W/+BU30nbO
y+S+mHhF1h1J2XSw5lPNbYnexu8ESkglCIVjBjnB9JnInJxNwc0igSyCDcR6HTRsZNDYkb//b6ZR
JC5MEhJ71i1UCphvdgiwJPOwvpfxF1uOcNNprEnFJMLq2LjOPkhLjqDN5ENx1w9fBhUFhysvfw1K
MRpfbRbYKYYLRKWBpkK2skMstTogK/QggJGaL4XGr1R/g1g0kiXzb7yEfvEBHx9GDnczmJHcz0LC
e/QfneZcQHfJNOYly4nEUwP7CG/0qYtAwcTLteq88yhpiGAbgczyCyliYVB3b6bF+Bhil7wIRs3D
YkIpGNWDXNjTHVwNoaFN7KPUWBqWQF8ALUBmKJA1DeyaDi0RyhUREmt8AGTs7iY4N6OV3ccafJM1
Lf8CKJwaJs7YOve9huTEdXObMT4GrU0lu1XvAJ5CrtBonca0H0fRMaBD3fHx6A5QeDQGrq6JGjv+
S54TyXKD2wZqT5N8LzB8clg+g4b6JBrv42rQD5SQZ3LzwL00BGjUOCBK1vsjZTxfM6SgBWJQq9FB
saWMtboL84wAYQJcKCXoZmnckONy6Vjy6ZBgbWQZA5TI0XgiG7uYaTv7wDCg1QMwUpCMaN7bUjZa
hXuwbLdO6tzkGnuEc0USW2fDyS6RHxKNR6o0KGmGmAQ/CBUrHZM1dkosL94B5SHfpnCWDJG+yfjV
FFwy7NFf6HB5iBstKg0Ps8MLvfaOlWO/Fkr+uG6HdBbET5KHcXn3NOYJKY9Mdi72qd9fE0C2FaSs
QqOhorp7WjQsqoWlcIngR00aJFWFfyYNlpIaMTVo2BQOFcHahZXiAocKHpVr8W7Khg6fYHdq4vDG
6eyt0MEh7JPsDRwz37rJ9Bka9pGK23IfQ77qi/yOMCpjcs6ZsKj6ynN09TibdxmVOAtXYrhE/Gk0
UsvWcK1woQl6sqYBOK97YOs0nHqaFc6UVOF5BM9VwumKNLBr4OcAm+Um0igvSgbCYw/dq84XLEA2
L94gqL9i/PAeGsve6d+CJtgHHQM0Hnue9U0Zzm9TF2Yb6VXs6zRWLIYvNmrQ2KCRY3iETob+C5PC
fVCCIOzf+ah4y2tcWd1EJwt+mYe8tSNmi+dXE87+/ouEd9Zq8NmkEWiUj7QVSDR/iK6tSgjyYMhD
NCbxGRcabouE3WioWj1ORBVynrruKdbYtdJpULCt7quEyBZrNBuLSDYGhHw3GQGgwGcSExGJoQqm
WwHbLYTxZsyw2mG+BRr+FmgMHIt6PQ5xeGtEnKlhcTHUOMN6lSarb9anf6isZ8EHX46UPR5VjZzL
Yc+JPiDqLOwbS2PpgDV9OPH8MlP4VMGtSzTAjrjjg7uw0tP78Nl0Y9jJLhxHwo78yT4yOHgVPDwR
vdCjSHC/pWkNoiZL+qD+MQQQPQlND1dbwRzIl0Lf5QO/7XsZgQuONISv1zi+ToP5Yo3ogwj2OWpo
HzBiHlEwfh2hdKnBfq0JGgakThr3TwHkv7p+nTUIMCgshcYmHybVvNYN5sDeNQmDaYBgr1GCPUxB
CJw1rw8OX40bZBalfxwCYYKzGUQoBwtswr6d35Q7PC4aWug76Kw97WUFoVmNNYxyBmhrnPb4LHh1
hQBcdMBs1jhERVQdS/LOgZPoaGBiq9GJpg+WcQgw5Idwy6wmYdMlHXIWQVevh0Fy/f9P9s4jyXIl
vdJboXGOZw7pwICTq2VolTGBhciE1oBDDNusV9Hbae6rP08+kkU2zapqXpOsqlcvIiPuvXBx/nO+
Ez1ZcJcsjWX0AtzKUm25HUJSrvNol7EfKlxz/5gJ/u0zQTcI/upMcFNhs/rX/5P/3//9Pw4Gf3+L
PxNX8g8yVbYVSIZygXCIVf1H4IqQAfFuD0SR7fqMEsuq7eN/+WfX5Et8n5AW7Acv4Or+n3NB8Qdf
4Dj8U/6TtJb8++aC4r/PBRlV+jYjQdsJTM7r4r+B04u6TFIzRrCkJC6B04vnoWjtZe94EZnXwnh1
EgBwpQ+qmdPjzvFjg8jiSETYnuHIeekdpY8TPYureQrNXT+V9AKp4sDY/Gz0PgxxGiTXi0d1H9+M
nwKcLT7n3owPlZG/dhZqhvBb3DSkBdKEb+zagB5tXJmwzLlFM4OoCzqyYMyjD/dUdyEd1XldnJSQ
e8uPXcpvuIW5M/Y0b4B+MuC/4miBSjRS4Yehjdi/jaV1EV81tuxYGPGRn4fzedk+8pwBKiwrJF/U
77he4juRS9ooOKJGqIAknhL0a1/raa2/LWkqIVA5HufEOFM1/msGj7Yi8Otz0SAML0wS1KkbXRlC
bejPeR0DWC8ZEdCVcKj4aKJbmALhoenmzdg6VCggFfBS0w6+qIQQAooMLVIbai5xu8XxxDoL7oD/
7yEmTcURaMleoE8IqhsosiOia6OItBDQSnasURmwThzrymSX3lXEVgOgMjknX66wIo2n5MEsvRKA
RASOl9is4o9NEwGJmFIKiYLEecMawb2SQvMV+QSYN1db1tMeRMvB7sgcF623G5hFJbm+iyayhwVI
eq1vix+5A0kmmlyyoBUztD5lEBEXz+GgNJhl4Art9w/m4ox7r3LkqY47n9pZ5g0kfJ757U7E8S/B
MLrQqZkEJeAADmXdXCe7NcGPMe6ChcDl0cBmFhrFo2jBfCzk31bheOhtQ6DLUrM31PdsDvJqdzm+
cZheBhXsHGNGTGMJFmp6jKtQtlvMzR7A3fbONnumOLwFTltT32M6V0gBSMYuw2rlE+gimODSa/Iy
SxVc8ep/togoqy7J3wj1UdpmF+OTQ+Bt6wbjzjAisat16eo8CmD+w0CcZZaQ+P3wjB+GZqisZ09L
maxE2fcsWu6ICpW8pMsmwJkK2Sc/2MLAnG+jKYbE1ma14NlNEvgDIxa0HJEfdtKKVB1hrYkylhJx
paPHZyNGcDUqRp621xOYQGpoRL0WQH2sthRbxVgmGtV7z7iSUEP56Ew+PeGL+9nl/n1SzcQhHiIF
4oLEdLivKrWNoIkREak2i+ceG84O26q3sdGNIQZuHGe58d3mznmObql4fAJd7G5DZPjFa4nddyGg
Koj+LlS5XdtYmL2AXhO8MBn7xfc5+OWNOdmg+ZLLQq06zkFASTJEaseZCbXOJhDlOiqB0Urv0GI0
z/6AbZNoP4P2oCIgXQYHk+AQsiFu4l5HPtqiHncCUsTd5BPQQViMtiQVn82O1lWZ1+vIMvnHFhaB
Lp9v00ZQxgaoPBXTCKedT/QQp7so5ShcLgHTPIMFDJrAOpfla4TnVpSDdSUihHsqCe+iUlECFzKz
DifOs4YLUX1Gw27pBAdjVuiuy/EoxvhuHj0Qz91UIdXh762yBddATT4MUMlOCp7HdhKHmmnAJmg4
sk0Z4UYclLuwR2Pw7HvDComsGBzdKJ5Bv1RMECy6z4MWP2s8aZ1lnl30ExHvBq1w1nxSd9DV7wIr
+vQ7XMA41xEvwViinbyENB1t0mV4nkRVXZGa6PfkVZ97bvBFGH+ZE7nQRgw9yBrGtw4DhoA7Wof/
Gcbiy5Qvzq7Kmc4AUuKGNK+Xcx9QOtGYKAZTaeebpGHItoC6CDw58LACHzBM4N8prJ/Cfhqb/K7n
GoKxrmtGcyVz9ommX74mL33oFo5TwuUKNp11uCOsOJFhuJo2zjRf4naBELGc8kIGuBWhQeJf5jTq
MdrI6MVbN2Px3A3zO/5iEnFJ5a2zbO/0wVs/46cOht+Ywp4i6NLD18zvN2pzovCo9J3ukayt4xia
xQk5GEUravAPmvCoMu8cM3HnD3ltunHa9qNTnRKCv11T+w+1pf3mcGkLcAA8tFWIts1HGZzLAE30
0NDJ8SA79wamWnWkDRT34SNVH0zeHehTuR7mh3VaXE0XwlT3Xmg6QCqbmFP7cAoBq50zq/rweMIR
Pt87O+3Xo/Tb8097gJaM+ZdUJgy7qhdsH1zw7SxzN0Phl6f6XFPFtFU1wiqhmXMwo/u6kqN1XdJl
4U/ntGse+DihuQnOwztZMqBtEO6uS1F9jbo3fMnBa8uwwn8jj/2C3tyJkRczzk59ZIyXghZNL6dc
pddYAImeAel+ZThxtpEgOTOsPkwuVsGcxFtJvcrWbqNfSUc3u4huBiMPN1brbIVe8IPiGzJKBasT
adpigrFRjnfNM7qYMGt7SLeEtHSiJ3SwFxT8C6s4SgyKqxEKDKe4LgnpI+T7uQsuNBIzscUy4BCN
3AnwcjnaNBUm3trI4gLUYLhsxz6uqQLH3+sUzhvMs2RfRATNa2+pmTbWzkYfCtq2So9y5tjym6up
KFzDm+1k6EiMoz3XfE4yeG8J4Tt7jPKTm4QoShmRUQVtU/aXynNwXLQaMB9VFmMsW5x//xHkNC0J
vyQQvojbOii2SH47MFO4TOB8NTci49KT4w8hlys/I8mMyjKYt4ULPheVvbpBeXFG72fWv0zcXlZN
nqBVB7+GjrG1qbCHxkXzGeXehbYA4Y384MOAockkoLpTCft+QBvvFhWL+agBNo3eSybCarwp2+Hi
F9XzQ0tiC0wJUxY7b27GRitA2ZdMVHaIENNPIQxlo6BBCgd/67Q+1/z7xYeOs3gZiwBSz4yGzELE
uCJmWKuM26aKvvs2/ayBLGMtEU9FeMWbwA9XLOsu4WTW0wOx6RrOkUa5l44FGtP9UQwcMuvvApA8
2v3wI0vH28gpYc8kmGrQR9eyWCikCjaIS+t04qyQLGa5iQkhRTWlIk5XngM6RokJbkXwjCeG9ZyY
bvrLp4BrJrtr6RAvMmiCGwmbCTYY5ptEfVMd+jXpm5h1DHggD4zc4Oh4cKuDwpmODCdkh8N5Esck
IMKbKCw2lsHxIiFr7JE5bqixKOeOxCNQWx1KDnU8mZJvHhcdWRY6vLyQYg5IM3OeajawRKhbIelM
R3u598k+exkZaLLQPZlo/kby0U1Q3kcd6cGK5HSnI9Qqrmkn6NsHKNMcbmjPxTkN/dQDFgWWzUxg
7dr7tJavoQ5oo0c6B6VD247fXP0qfWoYPvg61p2R76510LvSkW9vUc/ekCCa4Y2W5aXS4XC/Oro6
LJ7o2HiBa289q95hCNVx2pj1aTyhi8CpsNoJHT43SKF7yCPjGGWn2pAYvhoG4eLoiHb87kRzdfEb
t85AGr4fW/YaDMluLTEJqpbvqLBaoWUJHYq3UXrIyENduJkrkkPSRz3URqdx9i+G1d/6OmDP8PE2
iaxPlaA9FmN5XvzQXc06lt/rgH6n2u/G7N8HY9mGQkI7kQTwJmTZdeh85epZaNyeacNgko4DmK8K
1XqZYSHICCrCMO2ylP6ZEIMWJkQg/S4ogVxDBVAzkk3UAhpYsDRCaeb81lD3VoKY0NXjjxalRYHJ
1CGgiWNPjwcRTFz/i2LQWWnrucjjadt48G1mAxc9sxWc3GRU4DYEv8EIGpEQRd58mAxWF5c+bti9
UQqfn5d9vcBXiFpAC6T1oS3AXiiWN5z79b7RUAYG58NjTrwu18CGMWsZHbnMvmLna9FQhw66g6cx
D7YGPiTCWFN8G+kUdbT2bffViXEVaUxELgBGxBodIbO3GZLEmOHziC4zw2VsdmugSGKT9gsmUfK6
Y9MYawa1L5QhPUIT2sHCuJ046yJDrrEidutioPVioJ2ilC+hMs2dqzeOKOd9iD9GzgSYiMRFNNZx
1pCMwIKrk6s7wEmcWPKvumxeIyQ/bloANsJ0CJnbTBzi0rscBkelYRydxnJ0MYCOJb1nTXzpDLxj
6GWWBnnI2PusNdqjg/HhwfowNfTD1PiPyLR2swaCyBw0CIdLdeKM4yd8z0DjQxwNEmk1UoQtcDVb
jKIWboSrycJ7GueWcx5M8BMllSO5B4NsKaAW5bH33ivTOqQySY4a5QXsb3xBycsOAd7KPSA3cytH
OGm1R+B0UgUl7RbNuz4I35yu4pVdYSOFY3sv8YtP2jgOmUKR3Rm2Zl0+jvRepgaJbFOKgxnDg52+
aEWiVyGx8eqTO6QQGk97XS2kOJuPoOPXYA24XwrmGkJQ8F4mT4hxHJFQ3RIkAODHlJ+ErAywk8Cr
FkzoTBkckTkhPlH2yxOPcRbCOXfe2VNAU/wzYik5yAbBN8ufnbI91Fn+LsTD2NePdFKPa89unTUn
/vViedpgT0q7neeTqrDohKFzEA2FSwOYYkbe7b2TxjRJB8x+vYn7Get73oLUK0DlUzS8tW2i8e48
3VM+RciFB9fRFTxThRlMcuca8TfnmUsMkJUHJYMXCdrBXkw924i3bIyg+gkx7LFMKIRRRU9+m6kv
NoH8WAQOQFfvoa6x7Ppp9zMhmzWYA3CQGUEyr0lgp6TEEdXBMnX3I1GKsGxnjqTNVw4Rdccih2Qf
Qv6kpD2frlkJQ3KAR3xoRhbiXN2n8QL8X79+MNq5iTNgWMVBegJG/7aY3lPsu5eMQcSqnYZfTdGG
G89UJyg2XxnErZXtSIQanAlML5xXaDn2qpxpFZ1q63vo87tqqnsyjAORmDi6yWzOyNWS3to1LcEE
3ndG5L3yQ7KaDekb63CxjgKOJbOzXBUzVLYukwx7b6r9UjM5Jc4Nt8+io4UxJwOAsSULGiFvNqPr
bWqqg2pEAFTduME2DIMxAQ6xHnybolVnXNsc8deVxPxMzYS1kvhAayP/DZis8awTojPEqwIbsF0i
5vBD28gj4bBjXtvt2aBtNzUWygfyS83HCQFsPGTTcAkIu3A7JqQh38xwOBPxOQ9R8GvGF3IIGbJw
MODAaDmPXOBNerdtEmDZ+0L57D4qekp45Wsmq3LHKDatPiOjvpL5eG+CaFvGbrwvwzA5ZvT78eiI
sx9ZoI5pdonGuzKkVSr2+0dGOC4X3FRt+c0hAUqcKy629Y1Sg08lH9nqLvPWixx9YnektPoueLcd
ysW48pe3hu19jV39oeAR+tjSdjY4HIzGlOsCUy8Yj7i+zeD5FXAIT+HifXB5wGu/ON1mGgQzTLVl
wSF5RLYst29GBv/LyKBowRgT1XS98Ztjw/dAig6Oelq6+hljdUFs3583sSbOBSD/Tx3pMAJ+7xj+
7bWIHIYWI/hTvycdzQvw1PHTF2lwV0Cmq0Z0odGvvU1myQcG9Lh3sbeSiZ5fwVFaLieGvL8dLfvF
Y/vCbZAwXcMNtQwxghtPeNNipYCDgMcd3ysepoe5s51NbHCkEbX4lhd3aUny5MwQUhgfQ84tljZT
B4eBlb+2Ew7I1sy2lQRT7ChKoanbg59KGatqdYVcviJtIAGHnmmg+FxcqIzQ+TC4ZR0nqIJqX9oW
ttEn44UH7CSsBZLRD6NLyRvAdStlF1l7mqkYgT4m6pCtNSWRp8OFBV57B1b9B1Njcz0K7sHcUkCe
dYA/q757zKKGZveOHaFF4ckCjbry+OJOBdwXyVNToQWBMsUc0vuvhXk/SvrgaiP1GB/AConaV79u
JiIC4UvXDe9Dg6/T6yHMUOTFGOZg5vZjh0XofsgzwA4mXz33xRnZZqKwpB/WLhYXj4Fukp3DEENO
2JNVxR97W0cwVdGcUEDb/MscKdMr/AgQTP7KnsEHOQooeWSghVmLBPQwUOwSeLdWMyC/vcDoMU80
v20CqghopSx2kUreVcPFozSBRNupRbGVvA4jN0Vd5L2DKPvYV3NEqwdlRC7b9nruxKXL8CbgPN4D
bWeCUpjv6YIP0pbWsVAs5kNtHnkIWVZSuBix913HmgdKbwPaMot1Dx42SoS1rXvnlAP6praP5HtO
He+hcUFMhW5L25ZN5gsS7ENdLqRvA7RoI6+ehiokWWoD0oF1qy9tXwUSH9lEv1rHJkWSk3Vb2Tb8
naS/OgtQyiVicZzaeu9b0CpESvS5bFW7Z4Xd0WwU7AxiHwK/zN5wUIzCacyuXVlcOz0RBrNR36YT
GT23Q+Pzk9o9pCkp1IiEWIx+bbYjpIhkMZgiw5jPSnEIm2iP/4aRmjN8pFVGt919k2KbJAOHFmGb
1Rbvxlk3N5aNndEN8VFC6LuaQM8qK0SmWCZW8LGC9wlUJJeU9ZYZfmOzAA06FX5Ml/SuLSJazxiR
a0tjWA73BZs081PQM6xAcYirEdUoyDhEE/xhqPBU+qR/SQExFKuvoyh3iNxnytPZZGRHksIr7/rM
+BZFDeJkkBMg3pru9OrSj+b7oBD8qzCZV2lg3v3+Xz435k2ZxxB7Uxs3zdwgQCRjfohYMkNb0OIq
mbd1EI5gFUQs6TR1iHDcWR53SYYG9Zp6s199h1QYxSPVbgmYj/hX4mbkCyx/2aA1HzA5q2fOU3RT
TOXBC3BZp/gd1lbNiS5OnGEnPOJKorwbEjzkkSAkMKfpbqlIKViyqE7K9I+R3q4SwTs3MEkxS2fc
Vaq/MemdJogCBgmyWzJPvxoSzpwL7LW0mGdnXU8kNKzLdS2n85whtbg9fEq7njlytviwEzYm/fFY
F0Utt3MXHpyK2KCd9+/J0E87o8uIVIMO7TP1KwF9oUKn2NrGtidpymM6MvH0jY/aklyNHFpDnRyH
bYqDOgiRR/vyxvKTa5UYco0rVan+pxDRS8EY5dIt5XteZzPnpv7exzhw9tryEvoN+QaIMdS7FFfX
6V4bQXO2SwHkJjdW/5hM/o2TSWF5jsl47q+kFW/rKv//Z5L//sV/ziT9PxgusomYHpNH2zWZCv45
lPT+8APfgf5og3u0bD0P/M+ppCVMM/Ah8f9bKPE/ppJO8EcgHWEFrmMK0yUG+fdMJfnSf/4nfuo5
qkpdPS2FZTuWw7QUGANocMcjMfmXEEhlQtEdQnvBDkSoWMwlNkWDpl/8I7709xlWoaPTGyeaUwwW
fU7YgQng0SoVY7TWPmbBdAv82uWabd4bWR6sM9IZpuO8tD0Qn8XF4BLnn0b4Ez2XkhpJrE8Sdqe7
b8Q6LOSG8R0pwTgBYaGqM20AIIDUF+MF6lHraVhDM9klY0kSJdh3ebbzDAenYPcRUSS0awg65kzi
CkkUISKSWNJWioD32bU3jt2bW0T0EPv4ypvmeWcuLOr0Y1ylPIgwuveWwcI6OSSbdnSffFk/eGmo
B1SN2BZImHlVYX1YfqKhiZXHGXttumGwwveCeywhk+VOALS99N00RrXp3eCX6pofyRD529nCPQwV
etv5sPbciOIM274jwE7126TA9tR7HO70TgtwXYln7xInlHscm3eYbIZTF/XsJlhmEGwOFFeJNaF/
Br811vOq6zfK9U7cmh3ocfiiLc4qcuUoLB1ShCRBPbWr5gofW6jV8J7WLIxsmM2jWIkjp8dPBz6H
WbZ4q0ZgMXQpLqd6ES1BVfEjHQSKqxG98hbcZF3rHSfqYoO+GDGgL7QzcSGJTa6wTISJXMJxK5cu
BbJDbC6uPgvJQXcQnK8aT11UbErcNrV2ZCChFd4X5+6fUVeQa9sK8iSw6dkiuK3ARsvAZwfORYH0
W49w+TJykpjwjSfkgIncLOkI6pEDzrR0VBbzjvbnLbv/tMfGyi9gPddWUaOeBTmzMFgJYXO1LB/S
JO1orfTXuRuX4CNc9PHCPlPVFnBjQB2kNeIrq+KTUvN4sgkkVqVjbxUyxoqiQ9rdmmyXFwMcQgtT
J7uFrbqHoXLaNTespxK4gT7y8AK74c7Nm/vU41Ce5UBSsWpdJjd6acjoUe93plKl2YdT3538wfM2
Vt/duIsFpYdqqS1nsCMst3DvNXm2Vz3ntqL0r7//WMS5S9Ngm0W8JGpiVpezYayqOnzwDez2FvCN
ransNz8eD4VIX4r2I8xPln1f9BR2q4g0HlSc6xKL5FDKZZvoFF7rBdUOgJgP+HST2x8Thes3JHOK
23ls6d8u6RZKnHJfWdG6cDwCcK7BPdV9zqeOYXcrCOnVxQcNjHBNYxIzpY4vmnQKKesjbmY6uUoq
k302rEntWwBZ6zw2r8RZkQWULq+tyzsrIGM6FN77LOZz54QhNNm3GZQVxsDKxCzAZQS3ESB1bui+
jVrtUBTkz5g78b1PK8JtulQV4R0UGcIOc5ZdP1MUBQyETq5y9O4cAACcMJHdK7Uw6ZqrJ3yZ3Dyc
Xy30J7O7Imr4uOfrR1NZn0YauCSfdBaDMqUVN10yjNzPTom0frRmx0GyKM7o/kg1ynx19BTYqpqn
JKR7uWhAECqvq29tQ/dHRFvBoBIbc3WS3On6xaqRxxlxYJ7YldHQbwrNHJ+He2grIIjkmwpc63Zx
VbFHeb9VDisaxEPSIXn+hj2tYTwTQgQqmD0sibOWfHR3+LUFPRDOUOBQq4+8e8klJtZ00xH8DlxJ
4Ymk/taaphXXahKN3L5wgj2lxtkILf+HWR6Fw/PCIvpTWf3JCam7SytYXGJKn33GMoZCguHBSPBw
9PT5VdkeeE9MK3N1mzSwdSWsbh0NQQ+tPG4ZzFi2dWLc0LyxbOoBRYgSA+Nchh0biMrKU190xSr3
F6rHZ9pKjA5A5TAAdadTnM3gsOTmcOJXfFsMOqYpi2dj2M0VdtUhhHHDVdIU/X03Ne3Zxggbjify
pJ1ARWHYSdMxAKkKWC0FNCzqkTemW7x2dzE/DmGv+NEkNbQZpXv0TX+T16SLhoRjXjjRxgm1yq3n
7qzccZtzbj9A4libJcXHk+ts0gA/mR/+Cj3np9s+JWV3cXGMlLoM2Hj3YMKuE0kVchBk1NLNiHnG
kqzrGLujpGIodEe1tpv6LsBbsa4Hx904PC+JGPyzVTArBzVYnzijjPddeLKczrkE/a5ucYP6Zjts
HRtOUy6rc6U/nVNUvLU1nLskzU9z08THFH/hhFIPPdEUK0UBoCMKiBz6czRbw2Yxw6tNppkj7QjK
sAupLK0Z0y/ohWay85X7kRW0vgtfLBtaLZ7cTOxtg4DpOGLhARNFwqsId1ZvQoIfr43K4HLCbeZz
LQjkT81DzepC/iJ4zCbIIlaWXFr8sT5pVYtRhWDSs3PT8AOL5R212sUOAQ9mB26AnR337obiBL7P
yFKPawulfaluJRQsgiIM5LGFYPTTM3pm9S4z+1kP70M9xm/0QL9jsu/rEX9UMexnnz9UEDtZVDEC
pNoSAIBPq4XGrQyHo7toA3nJ1jnhJICJDdVn4qpYa5sB9TVsHzgPQm1BYEW3rmNirFyVo/pgU6i1
YSENQCzNdP5kOLt3AyElI6rGyzCmB6IP47arxluF/xH4DWYIXiZGnyK/siU8lQXLgzkjKsNGq24p
whh3nTZWGAmbotBmC0vbLlL8FxD3ONksOD8pc3hOtUnD03YNVzBvs7SFgzwRhEIGU7CyMXiwe14s
HB8xT9amxgPiaTNIOvceP6C578c52HU55qfBIjAfp+KkIWtBWLkktKenxLrpcJtQrvA9mdtUm1Bq
bUdh0W+2AocK04VNrC0rNd4VBm7hfuyRYT38U7hbcH7eW7hdbG17yfC/dNoIwyLCwEcdwwrkfxeL
29HkbICHISAozGEGfEu22Lc+Q5tNrLqcn8RiYeKY5WobDo81n0HBFFQfLxxlEzQotxiRaYkcSDYO
Tnrwfxt7cPiggJgbgBvUjqffvTYBTYg3TLKraBfiEKp/e4UWXEMNqF8uUPTItUygyb+Ry9cmI9vG
btTEGI9aHEiNtiLFeJKIFGFO8l8cBMZ7cOG0OZJDZ4+lr8qQ1tXR2OuRwQUOBb4C31OsDVCltkL1
eKIcbY5C1ru0fcH6mtpvUvn+qagLBJqhvHdgd3baZBWMB6Uql7IQi7cYPdzQhixPW7OCDm9OnyTm
JZ2qqxfP48HNKWWOTUqhmEsiwHanfJLjc5+JG9wP/mbulDzBghv3lts+VAudzMOM2tu7T502kPUZ
zLHIFxZ8OlOj1tMfvJbcBaTZY0ILDQBKLORopjtJZ4fdzwdHG9ZKnGvG8KvWRjZjZhwQ4m2btcmt
1XY3ptoYErUFzsALN3HRPyXMdYrx5GtZuh1omUsRpAa3SjnjiWuV+RAisrrAn5fysDXRHYilhMNU
8+RVpk3AjQrrCYlqmOUN3Vd3Rc6S7gBDhDEN+qnpps0QMS1NwT62zXudvouGCrEadFKwBP66Rnmc
K/fTCdnBu1IUuzHOaTx3s63tmO+Tmz3Qw6nLD4fn1qNoYSlbJkAzGEbC/Vj6SDjl5F+C4MMnLZIu
FkGE7Gvs+xcyY0wq0/eZGQvDTHJ/Ic6DaKqK1VyWSA+iO1sYcE6zxQfeVKSBywGIJvjcqicRBCmF
0i3tE3IIwC3VDN0yusKLqU/LUPXbrFxII5XBszlZPOK0kYNyDLudReCqwFdKfxIeG524lKqh1GZE
463IPeghk/Kks9W7spUOap8HEo2mo0XJc1udjNX/hj+t2ix6MJVAYgRDgHPkpcHzUgetLoNLUbcy
hwW9j0himL/qNgGykIfvNMlcFnwbTESCLyfLoBoQcBTDDxj+m95q6X0RA+6ezPtkpXwkTRrz0HB9
UxvXmh9z+jEJ8N0HtJfaEBbzEPZBSR3X2qvqSvPyrU2bR/LYKXUswtA9R8wrSj5oJ5w3OhYM/6+A
A7IU8KfMlv0Bozuoffw3Zn5LSO1HIVgAAAsbSDGMDkefoYfB7m7tk5FGkbDJfMKYgFzSMt0HIn3P
iDrjLKq7U++qb1lTUuZN5U6M5CcSqGXMyRFsC48kXQnppakf6VAQ/Ep5SvKIyiAIzXlIEZ1LNYoc
s5cGAsZYtAiWZSQBTaXbhIeCRFNIPDYY0JHvsirC384Jo/AqbIZG44ENFvvM4o03AvMwmv7HkGJk
4Q2zBG9J5mVUrmT6GmW1H0nFcLkr7/KYA/5MMSP2kVcoxQtpQdZ4hoQtt0eAhUvCPa4jnRjACtgl
NcSbGVs8+rNZoaRngGd7KHihi+RNX+VKufDWsB2sYw71NCzivDJ83RwZm995Xj03TIhLy0jPgwW1
uEWrXKdF92FAtfaI0q8cZ/qRl5naSSd785wGunYXfYhk2AuDieDQbStBMWTb1+pgueImnOWhatsn
0+oukU+VHW0114Gx3zqoSmieESdF6f+wi+CjykCLz/Wt8NMn6P0BN9emPKQJN2fh7Du7vLVG6vPI
JtKE4yIv8vzzaHCWIZq2SmQ27pTXeqvez0Ay1en+Hyra36ii0W3iBshdf0VFu3786//iIf4flLR/
/wZ/Yr9M+lSswApw6Xs4/H36TP5U0gKc+r5rBT6CmLR96y+wX+IPcu+eK1xpS1tg5v9LJQ2OFLoX
k+C/T0XjX+fb/FcZzSHLi7VfuGSkfQxx/1VGK7D+W/CZmPUTqrWCGc55Z32JHuXXaCFwzVay7Raw
mqVLD0pVpl/xZNwD6X5MHfW6hCPewnz4qgIL3ybSWt27h1xFX2kbZMeBJTuHUGPZLY5ZFXcH8gpc
5eJ6W8cfpc2txVflBWIsdXRu6K+6Nj06BMZWTaG7lnpORl3jsdbMCT0u5jUSi0ELmPG8tO1nLO0F
67F649DHEDd+Fg3TMtpCg435uNABdnAr4t1ZwUGvJyswMi8h9MmMhqQbtfBUC9fZa5ixtrQxy28S
mj+sdkbSL98bnSX6Lom42i1rjBHmVEd2d7UxnPqMlbOayvfUH3H0mT/8Kc3AwICsytrY3jZu8qDs
10rkNBYk2QW/13qA4gs4jO7C7tB31ak3xg9lmz/Ktr+l3uGl46RL4MkmR8t5ngAxrHlcPckHoLFH
s531qwd7W7np1q7U3sL8vpEegFfPFDfMedWGz1K0TXhhxeBU9PyVt21VbcnEvszIRic58l8Q90+m
N3LppXRwiJqFFTu8+w3sj3THQRvZ1dqcssdB+EAVmU1N/XMYMPuC5muugjx7a6oeLlnd7LxmF0DL
iaGm1buh7ao1UAh4LDOH3cLPtipPLl7iJ1vIGSSDQZxvKilRmfBYAelVJju+1VjdJnWqt8AhETHP
GKc7MvNVfI7wBvH3AUS2hjtPUoE2MAXm9oIVOSTx6+OIMdUc4Y/GnJhOTC/GGCs1iWUw0y8yKPGT
09RiFG9NwU+rBH8TcYlzO3QPHbBQnjyUn276Vc7ZTVBADLaK+Ua5RbyhMQ9tyPzEWFqcrUAjy7X8
QGEagRF3F2fA4jBF34okf5GPDHWCg7JBSGbpEbM1pCZuTfXU3y05YUifU6XdVVxs5AIwz3CPdgHf
sUlvuX/4eAGjJ4UrrVfKvnEHYioW6DJfawkiJgjqJu3RbNJfZpUduu6FHuh3iQVpjRx8V/1bh9sG
zPuP2uZ21UQ9+c6YonmTMOd6sINDaJm/6PewbywkFnMk9hlq+23UR6egc3ZY2h59p3qph5zDAKlZ
gh9QMBpjq5Lh3csKToLjdOn7vNyhxlobtKqLJWk7C4ed77v+JjDtt9o0NkM6EdTo1XMqGLNZbRht
DNah1aDmegfzbGcImOWdkCVMsuI7NSWoAx/DrdNnp6zl5GEW87eTIcsE/fQ0oDPtfB3R94Fh55ZL
MHtGarVzpq5y4nZFem4VPWBjfk78FHmAzXqDKxDRbsZxAmyQ08BoHKniWYMF2hq2+Iya9JiE8ofr
II8q3XqhfM0/D/a1x22i6ouY3ptNWXk10hS/e1t1L3UVoOuAcjEi1HYJABsDtpy42ftwLgLyHOQN
3KZ4kQCQ+jH5GAqsb/jaidMzb1vbHGZhA9/3PpFqoUj72a9zhfGXTzBUMBbNtvnmHVK8aTQzJLyF
xkyeBAXjTckYRERNVtxOofkK0p1noljboutf4f1Ty0Y/BfK+c0dzhVbVQRaMTHhN+Br7lpch9auM
Dxwl150PryALhYBRdkBvwVxeAyzzAyD2TDYm7hFLtEln5vWd39DjOessbVQm25FrBg9pfSRdSBBV
cktBRJAAxLEX6Olfo267qTeORrnIDShC2LsJ9IH/x96ZJceObFd2KjUByAA4WllZfUTfMNjzksEf
GFv0gKN3YCg1n5pXLU81JT0rmfT+9akny5s3yQjA/Zy112Y1nN/kYpoZz9L0JwL5XS1l/ogIcNUE
Q8+eP7chSME+Zl23vsT1ekBsUZiZy4gsYEYWw43lU/wyRDY9QHHwEcLFiPYZu7Se0RAcyAISUnwM
c57NZaCbEqqZQhziLCKv36QjS8aShrtOKmDgRZvOS8s552jGlEAIq7Djr+M2/aIOCKnsgOHBUPNb
oeS0WgR7CVa+psTCnBj5Key5DBT0iq4CrgqWoGF1ZOq0AaNmBljOxBY8cuIszfils93nZfvd/Uxp
FZ7kyB5kEezcx6Upmd8rVDuk25YYYRAm8oFjq/ZTGSvY3k3jzR1H7RDm1Bd0g9XIWeR4YwzLQxNj
wFcSWqdJzI5kM1t3g9yY1drWzmy5/udTecQm8zPGn7yWjqRbeM9K/0b2nnOOFcEwnWkxqL7liuTv
YpogV2Oht1/l8GjW2VMyG2pvhA4STOs2T1y8y4E/HDqGtRtZed9UePobKx/QtdMa23Skk1GLkZ05
kKE5+C3csYfilMQ3YWmribxT02M6sXtUJJi4D6KtJkTQjMQa19ilQfRuls439PK3R8WDV0hra0/1
R5rgNITFJm8XV5wHKvvFZlK/XrKo37u9796P8bUPrtUAA+sWJC6yYtjkaGGIIyzacFloAIG+7FEF
F2pzNwuOAZJQNiHyicd1Idt2DVnFUSRVcmvXVX5yuklsCnvE3N+Z5HJcrDKZdbTA/3gt+R912xyN
MlM4AZmaxh7OwHE0PxmGPTskUQ50OT9yBATLaFwebRnGGts7jrlO36TJqfVMyNY82zSksgiG81Nv
ltvSnReCQGgIIebnyC03KmbmRgz7OvY0Urvqqe0hff0q4L04qZPgUnJqZv+tY1R7i0r56Kjm7AiG
4zMdKNuRukyW+ybxJbdHuCZ3i9mMR0mnRZvw9M8K+SGM5RX+c+1bDyqjqtkc7QO5hA24OFSWjc+l
HctzGCBqylwAiYmn9qnyH+as+25d3p2IqX5xaunpNwPXUC3QiHWwnpd2a0d2B1aB0aDx4s+8NJ5s
MgbN0JWbMGcdwsXwhcKMs58UF7N3LlZCNiH0+W4nHpHEeGZa0FsFA2CQyHr2HiqrilelQVttDRZE
lkOu6iHicXsgbtnviob74Eh3NcQM5Qg/rFRpMgeEhhijzRSL9hoXR75vWzwEzFNO0m+ZHiflpRHV
tF38/lsN47mpOnPPHO/auM4fochcitpnt8oBw7ddKGSs/zO9ZcfKuOk6o9umEo9fU0QvOadfnqvo
SlN/JPpqrYMR6iQu0UY6SA02g5/oDaGA8RHV1rBCMhwlMy8U1EezZi/GjgauI+I91Tf+yc9pY8gZ
StmeAFFC1ppmYtrC1NznJWuSAWdhQE7ITb9smqEPMjD5OiUjJVKcwB1cikkLFAIj/AVBq9W2iXsw
A1pBAnQXRcyDJeE8bOCbJgx4yu3gZLXOe8JKiBOh+5nE7TPzYW3kSX5zaR3cLJvJFoCdJmEJPDQa
e8GzMuy9/mrnKLdEHBxCt+WaDOK5VeGu9HRPl4m0kIoaHNXxH4xv2yyEQqEHsF7Jni+Fh2Qma4pT
5lN7FFQA0RSPbrLK/8GBM2y72Hzo7akEC6PHVchyk/eoQhikNzHIUoil1WQrpFBsbd0liWm9ENsh
jdjKBIR2QkoPyfSWG1///zo2AtQ6EdBbEKY2jMvJz4/8HnjuFjHtEOmCu5U2pkvi8+TtDPZTYflD
ojTduVM962n1XVfndJ9PJsPwjiWc1TU7p4C1MUbfYBA9AAq35RtM6weDuj/8IvwVq3xoTQV6V4Kl
q1EhVnH757aN5l2fOs7Kp+SHlEcOKqDy08iFiIuY4uXUDZDg5P5tsFlMNzRawDUp7JmQ0XLttQeb
1JtZMd2xKlIx4xjx1SsibxMLpjMOgiCWVrhkQt5/oV2c045tVj+zUBmi5TfBrrbzW2/j9LzR7I53
e5UwdAPA8Hm3Wr9+7+vpG/HUYirvSr20oqWgRpzF8HrguY91nmXs4slDGXdMbpqXmCp5LKOg4cut
lRHWdSu7gd2OAQ74e7Eb9td0aIasNnCY2wprsYWcg+vCCknj8lKNUBN180BKxV1HRmEdn5TD2KZ2
cWyOPbPnJOhoqLcnNiE0btfsM+OZp6jr4MpNLXkZLD7SiRx+l6rZ25r/qg0CqAmXixVrFAfRWlAf
qPp4bXOLTKUmI2f9n55CNUj413EumKgMj3nogCfon3sVMVyeKnNnkzM/mJNxH5Qg8jYhwNTz96Xn
iZskkOMmz41tq9J+Sx8nK33r3FgOd5a/5BmKwNZUde8czx5FISjdmxn4lAjPdsx9n302nMxs869U
Vu8hhOo6LLiJRA2uIxEvNyVe932XVZBsOJrWtVgSrEn+Pqr55Y/OcDDH3GJ572+Bvmh0pDqBvjGy
w1GzmZz+zN/qytj+3knH5pgoQPvMKHcyInJj1hHhwUbH/HpS6rNTPpsN7HQboC1Z6oXIGlf8hHMJ
fjJ2aPU03FuNODYBd3ZwhaRhPczIHhtMRIlMZJCWipFogqvxEzB1XNetaIk3OM4LmIhhqdbgBnzD
Ouc3Ltiku11ybHJ1DRcR71sLqXZ+tLzx4FTp0Vfplr2P+nADigAxpWyitKRWgxz/xLbTniTH7JQh
Wc+63JyHbcMXD0cRJ2GD+utd+TaZo9rRLbELVXCtl/xOp4+5Jw7lJh48quDuxsAlVG9xWemKXp4I
Wt45M0guSYJzwpME4h7hAVTshdnpS9dJbhXYgnh4NycnA17smVAuCMbimkXjooOAEcj2LiEww/CB
BTwt0je96V1Hm4MbFzR/7WYSqwBOoT5xNvzu/HWeoVKI2Yp2QWLtYJFLcZprx74dF5aWNq0L+i4F
Bdj+dlnypYT5ZNoY/Nwq3zSKpp+WBJsRATbX+XQ3F91EnI5qZmkCuEQtWxuH3y7DRO4JgtfrEJ+B
/R6ydi7xvFBRTUEiJOzSggPNyZkus3ENSYRTgeaiFq/LEHf5DhkNHFJcvLrB8GM6mGVcfxpPzjKQ
5Ikr+VzYzHSaydstCwcQgOl0w/Fm03G7OJCYPLL/R+7wV+NgF9y1YTWyfBSPcZLdlLE8imF6JZDT
8BPskaFToaG8JODlruoz7kmj/iAnjOcFw/Qu6x/DiQqcKAVPaQIeGxFverlgDJyFvbc7HmTcUaF0
eyE3Zjp+mk366Fri3q67YrOEzGQAcFks8RhpiUNtE2e4zGkaHcM0vbLveqki5wkbzsUdls/cWHZT
6D5F7oJmUIJmhFTG1bWxpWoImkglWzb1zr4CvqY5ZWMkqcFNqDqIgQB1/qmITOw7qlDXFVE2iHFt
PAo1IT4d0qGBo+r2uDSonre9YN+4bg/4nbEYsKuFYxn6od74YxUyZNTE24RNWXI05EtRKN0AxD/F
pJ/ZfzHsBbpQyjz2LBB5/C9Uqps+14bF6s8WZAn1eeAhxE7Xc6MQABaPlAT/lgvR3+glRE2eEiyg
GDgMNlVAHazHh7JOoLNZDOFDb7zuUJThTWf1w3myMs3ZkjwkhHMOAufVXPhu5lUzbjPvy4AAgDUj
BGrR2UhQ9pl2InHgOvQH3wE66CjFx0lYYtWW0QaqaYbNI8DdInhuAfFXcmo8YI/8w8lJ9Ulr+Qxi
pv0EkZ9hI2y2uCPHn5lAjWu53NnSJeewVWYbSbqxuSdTRBF9QAsqjcjc2oIdiDZe2pYPDwf8IVnI
6zbuhxfjopi4G6waF4cGXSRzDlMs0EenFZyaanLSUwFp12ThfzcsdgzTgTrLn0S0r1ni7tnHPSoR
vEs7wujk3Otld2RhyyB0DCiWuMwT1aELIl6nLev8RND3Q3wrdm0KpGGdqyxYx2lJLy/V6ftyWfjU
UwuqyvFe5HZzbwysup2kPZZMr9jnDnvsaLdW06fbpp51KW50DFz5pUj4GDOvkyzxO4BpRPF0uNXI
rDXKdMub0tjAH/JfauUWC2pw7YR0/n/vDv6e3cF/qS8k/2jlx9f/rzLEDf9tZYjr+J6At0UDZHEf
/ZfdAZUhluP5dsAn22MN8K8IrvkPge2QKHMCBH/I8dk2UN2onUEguBC9/CnQtME/Ib3/639+qX+M
f+r7f0Jru7/5v/8HJWH3dVr1ulgdYuVvlgf8K/jzfQcaFz8Rf+S/Xx74FlkMLwhDRuc9DEh/zlu5
ywKTitanUbIJdZgi2ZzCqsnfcSskV8GsIifXL6iX5Fg4tPANSLQFplAi64bLO4qnATGrgzc4u7G4
Zt4lVpQRHNMAEoxbkoAih99jXnGocoyWy7tvfTjGbQRiZQFPkSbeQS+S72GlPHBB6z9kQmyO7w9G
g4/yjTo98v4GHRwBl+wvnmdo8KItATW2rH90Q0Kcdzc5bnr+DdCvhq70pjgyK99Vz1BMzLtAPsrm
tSJj9F7Gz5KvX6Audoh1nwLWs5ihWQlesmtFSvsAmAhX53HhsDuc5tBYti5dpQ6svRjyweU8SizF
0HUBLuen96q4hOj2Y0QaiTb0+ByA/TfYfizh4DiPIecB+oLlR83G0sl20XDoqQ2t3e7E9NnmBR2F
JvNDoJLk0hq4Hk6iDdYNvlzzmvvnLCcY2LKiD9cT9/eR4y0y2JETP7uJihSPVD9jG+6EIR6H3D05
ySVpeSLSrQEuNjAhJBCpI5B0Zm4rNHWZM+CvNFGt8RTml+Zaa5Ob4crhvxFj775EQki1RGtf7bhb
++IYxXhvoo1grJ8CFfiXkZF47rym5ZeW1XXjCfgaEy5DPnQYpTHdNcYxXXjuC1+nQ4k0MYJB+rxE
rKNJetizSb0iQbA0IiOL8IcYT9QWMLQPJed4GagNScmWvFTmkLYXIT9dUM+k0VerzXiYxdMUJgDZ
wZHJNfKS4uKwtamG5SRAnMzoEni0WYIll3j/3PESDsaKUQmZFYZM0WM4sOKxBnZVQAX5DcdUtvXM
ZZDMMoN9ZiGlxItwmFklwwOUUAgolZDfAD0n43OnaCfNxvuFq1wi2VMhQl+0KJSIoJPf8C5YEW5b
1cFyRIOE+XPn+6jJb3wHy9MDIqs03rUtBuw9LyAO1GWQ4smFh8DLjQuD2CvSrjF8tLJ+q5iQz3bA
ZWLZyuIlyPnQEJzKlNqamCUGFdEHTiEZNmauliu4WJ3eXiVUrVB6um6b+Gikh1Ym9wJZMpOb7eCp
DcMM0FT2afGHL/Aobrr9HI0XYMsm+INYa8UgFlpLJQd9N6z/LNxUGnoj6Ii9BnF0myjwulTy4eX7
yvlOheW5ILJe2B/t8ivsl6bgT5zvgUO3EcfQprEouXExI5d7l8oIy4BDJjydiG63tNzOly3sWSqC
cyebQz9Nz1P/LTpvFVfqMKavQUBvnCr2jGX2td++ogJZlSMDJ/OUMH801F1afTiYMszmeejwF2AP
ZtK+wNKM3fSeYTKRX8ny6dO3YROldiM+euFnIR6WuXgcWx3qI43GR0ry8/bqF623bIsZqbZDZyly
ZxMFRPzkajVE1e6kVWwT1z4UFaNk9qrd2ribLUyubEIryjIwyO7T8nfkSeSbOn90MlW+rUp7J6R7
zOVn54t1Mha7wKH0xhm3rhWe4vFFAyM2siLTfshMADJxV3rJDkhquwwLGe7i5PC4iCG7kUddos7X
0CG+0faY6p2KcUaA5HFAh2OAhjxE7fKZlXQX+m9L4tU3bUcAVfUJq8ytBzq2zUbO830R29ueFRwp
QrArDvJUmS8OkXrPcladgFyaIqyMXcs+J8xp4YBUWSz/ghmrvHXg0iclJe3DVM+79XzP2O5YSdK/
zqgh6eXbwTADV+EpDMpGe6lPBsSOWgX2Gwf8L6wg7M0MyjRC5Z9sN/1j+zZ29Nj4ChPyhy6+FWXY
Z27S1BRSKFf5LZfItnAPuHRZ0eh21CeExYDqXcg8Bs15ZWdc/1nRFjIwNk4n5q1uqbJURgcjNyGr
gz/EhzZBauWKaAl7Ty9MSW2qhyZF6loK3BDd6EFBk/rXrH/VU0TScEIUJuMPt05/48wMDzzaiQgM
OWuriiSLsxwMGtyJUY/QwLijjthB0oJ2zwFnaENYnuA+DYTLMO6IkKqV82DTobhN2k1IxiypiOz5
5KhpirM2SZP+ksIfQkdiDHGLjSpq89h42Q+e756fYINnqkZGBpYCttcgi171/b5zX/voqiwiaAHL
32Eq7h1aM4nz5dEhVO33vPVbeg6XJLtfZjWwHwvLIya5I2Qmk4Om+bLT/mGanc8Ei+cDjHjN7MgY
9kOrUxK+Gk6DNH+ULplpGh6M0Xwbmemu7zufBHS8d5CnFr68HRr/l4cb62irDY5BSoFvQUKvSBv/
cWiL29DiYZ/quDDm7Dsr8kfuQpfCLOZ9ai8WT2/Ks2qKI510GZjVhC+5qppT4c/vFNd+2nOptnIJ
+MWO3lqOmGZ6UsoTfiD9yWhtjvR8o/vyTxfZL4uZW9rR9Zi0b5S88A2gl9VOBX0LJs9kQuvzgVXK
nTvBc2VO8tqwXyUCl2zGZen3YzYGL8bIaiOO+X6E7UR/iTgliTmcYYA6Vvj2n9j3E0RzfnSIUKWz
FvxquESRjWA6yA+H8VmVnYZpk3azhQPW+bNQc7TqCXXBx1nUqIXuxXTrj8BxMaAIM193LRVEVX6R
Q8K2RCoaFEruaOXMi61y4x33+i8AjHCTL5LmWGzYHLqILA/FhxlSQJkHnKWqJGcP31E7bPCDJh9+
9TKk1r0H/xUBU7HbbEntUNiSF/bGbkiFpyYT8EAiuEpE/K1UP2ypgUbxsiigs2bf1/w3DTlN3m3X
QxGbSIu78WywlCyNUD9+yR8FbNXavC43rhqnHSNrQHB80A690dsFo3OU6h3zQG92FSukPWxYVnVr
TmvUABO7odp+hL8Pb5ppOM/VDV+OkXu7CUSClzy882UZ3cg0ea7kML9aZALoIxC30TJ9hrDs3NHQ
6fo2X+VpIgGRSBneBdjVC8wcahYpo6Mg4D/mNjb5+vT8bNAT8SRonOZLtBwFWoPyn7D/xs4UnPgc
P/U5vc9A0WR3JpN/bDAOtL3pJ+GMSgjNw56d5BlERh37fhB7Uq3vijH8Jeum8FQv0NGBSpA8Foy2
lmznlLxm0dvzJzTeSobDZzw210WAhpAZ3XBr7HezEVyooO1v+yH+DcLul0MmkYOUZL7NSKQaa+7m
8U0DWxvk6I6Nsd50Ec2nbVC+mopJc1QsMy27saZLeDQtEO/TfCx15C220nAVuM696nJG0vQBHEoK
EXg819hIIjhXeriJ0vQfUcpHv9L/TB2Mj0NDAFh6nBKDkpesDaHeJSx3Z7wXnPoGlieuz8Sfsx2f
lB12GKLYBZs02ViHxiQqFWAmwvo7Y+7TH180ZvcMUiBGbYb8qSPf6vrGp/AVFXEFQFlv630hql0S
q2bduOxopo4RW+va/qF1Bb+5lsI3arUOVW9ci4i2sDxFDYaVak1rHqig4ljG35PLgw8UuxAqGWTx
FhT+NahZFy5Te1PMsj+JOh0uPWz4pnLucTbn4AEUyZqrMupvPJN8S5/l1SFucYpPtIor4kAtxr8V
69WRahJQWWiQWECTQiFFq6Fu7jTqEpRUIhcwtiRBQn4iwtlTpv7IJPa7z1lMcB94ThSRHU9aNeyA
Mm/tmkEINIw0Cav30Yfv4I7wU7bWgD8ZNVHulXr48EwzBVobMVCkEdakukd3ZyJQ5wU0PRMX7bHP
6A72qPhjWsyjYuZgbctRyBiHXRcMfKmi7zTcNz7SRLI9Z6OAE0iwgKzC6Zv9FPuxernx4uUnUVN9
UxvOHyq63L1B/KONzPeM4eyIaP6eRvCD5+GLGQbmHGnCNyC/5GyR1mWXSK1Q2OWdDUXL93M1G1jB
aa/kpMX7CwT+Ii1Ku+hMh4hg3SkdlA1LFL+mhXPytYs7iei35k/a9d3rYqWaJrKcjcAGzT3N2RvB
jEcnAhGAv3JaxHMdbem8q3m7NjWcJtJx3RufHSIxWg/p0mOeBxLPnNTcugJvVFtxZBXzveUjH6Co
j/4gA9Nm0v4aJvl4VZS/XquIQ1RxuJJl+dyXDSInvDwSlIzBpWMRr4R2TxIy5CPigjBjLkpPwX1U
K+vGCcrrNHaIDVT97HXD2bBwmYX9hNm/Cw6Lwx2P6SYIkoW7XnBfxhfC3hafSFP58almA+81zOF5
Y+xyuHej6dFySjM/8p4yuXHRgV3qq3l7EjY/PsI1D6m0/vhGkBHsxPNmuORLhizfpkg818YQHaTJ
iYlE/J6GmA9sFkPHJamLsgtCdmiL5XXuBoyJUl4il6vibJcsYli+x954hc4IGRi41zHmtsVL6d0s
ckTkYuGa1gbXbEx3gIorCG9G1PlINgjupx+4bfbEKdf22P4xq6DbxDXZ3H6mCE80vM9LBgIl4R2K
N/q91xl3hZ39+EH9UOp0ZQ/guObhTplfUqyzzFQ8ZTxn3eDW7hAkFSxzAie/cwY4/EBh6zG8pGNe
2YQ3AAQat58eJ8pi9gQZsp1PhbGy5PKXNPeW7eQuGGgl61pr4HhFj04JM94xGiFwpIytXdHLN6TE
vQRK3iOR3ZWwWX3KqJW8QDlnmpPcIj2JT/RSM7Wd/A8HV3jcPKOSds+E6JCiR79ppvuUKX98dGC8
cSdEBwxuRBSEzRl+EAcjLGYO89l6sohh9d3YsT40z31pxgc6MLBMDuIWEunk+96ytabxLBaTv+kM
K0KHw7fddHuyfSyhjg5zzl1hsoz0pLEZ6bjHklJ9IHkh/of9dKzHc+jGy7ryaTuvqxq5L/+Bdq5+
2NDlJ0QeLG00fJFrDCNrUi5+E7nBEYkZwNa4yRA5loHErTymbCXDNjuyoODS7iM6WdjZnLOFy39w
HeIrBwD3ftZgCPcKvq3R8hJmwBeGn4KPaJDEgihxNVriwpjEsCaLZk5gT+ZuNnYdNArqW2KjXngo
s5podkpDjztYHkAmGEuTevaK+gDQFhgXqWEXMp6EWDAFA8GY0DCdxmJq+JjcoUmlK0yWcjX3nT4D
CoemYWON8j1Pnrqse8zaOATi91z2+C6VBwYMi85ZTVX6p9agDuI7/2aC3ZlgeHz1EfXJD6/oY2Dj
NknM0dq1LAPjlnhnY3FdtAYu6zNg/YpqC4Kz4EKi3imNDxkl62ypkSIftig0MGCy8h40dIR0CBZF
g0hwbXck4MpzlTOAQGnI7kaDS+0Ph9JvXqGM8jTY1GnESeUYTUMOPctCmanMUdUFvvfFyZkzh8+y
zxqyEyYwkjh/AVRilaRMwNp8eiPiSjmghq0Mrmqzxq9mDWIVEFlDyAqBaoxoj+3i2mW+C01alHBT
hEclYSup4a4CyiuD9ho19pVoAGwG/NNAWGs8Kc9h0Od+lOmI94uYmqkRsl7DZExOSMaK+uwCMgFu
gZwJ2DNjAEKTGkeTnO1BxPJHG1It18gazMUMEgfGxrdTctQAbYs05NZq3I0n412tATjDD0sqmbLX
CDbO0pAcj+zjqLE5tgLptmRKSzaMzhBUHsBWGrTzNHLXWXQnFYbJ+Z1V3W2OJYBSKLLjVrJlt58B
SILvNXB8pgb6oKJwBWvIj0KAkwv1xzWEF1DoMfSCCCwhA9lO5Gdbw4KxxgbhTph8QRJya6dBfRAU
lXpokMVC3EJzhxpApPhXaSDRfl00nugWwFuiYok1yw0FFpTb5jQzlwVnDpfx5MBSsRyy6FQmbKfM
jBea62HAC8i1RKKu2cfBifTdcODB8xmT/o1csWU3TB2n60JcEaBhgfWQptNhylDqyjDGAZk6dKX5
8r0BzqESg2YzO3d/4sl71xcyWXspRyokD4lVsghx85sLgxvBSZJVRy3crzm8ZqK9tQfuIKEAwUoN
+5kLY7ZWvscWfeSapAwO8KbPj7G3s9esZDiCkxyx3Ixo3WeuGCQdbHGSvA7M5DcshY7sdmZW8MZx
acNHQyC4T/cmH9Q9DdS0TWX5jdQjUAQ8lOwWwQvimXqFuJDDgYXEOJ8al8PxtAbmiLdqJl2S0PA6
N/6PYoDN1Z5zlEXpHt62Ta5eVMHHhJaIaN3FXkpMq3cfevHt1sOvC2y6G0sPcjT/4tjPkTFU9P0g
YYiQGOAT5ZQ89qhZk3uECgXgNY9dWZs7OPmIdwvVu4HF9VCwaVjXJVAXAc0TbaAsuuhA21EtxNwp
Bh6bBVMfYZt7E8KC/mn/fhnxclsQmpBw9PGAyyA0v3fjN3/qLnUiznyqmqx5MaJfTqT3wi6f3B4n
Dia6XeYV7jZzs5fB5b7VyvSnmuWbzYSFLCwr+N6yXKpbqEYOx2U3J0iL0lRSJmcIQstoLcuzXzf5
RiYShtyWx4afxD7vVQNe+F4NkOlzIsmIBdvOt871TLveEn80hGix/HgVVqjkpRq6w6Ch6aA8G+3w
HdsEtzEWUmpn83OBB3S/A2l8WFL4uzHNft3MlvvRRmEpnZzi7GXKbzglX8p2oEAp9I9u7LgnYwEl
ThlWcMWACGw8TvGIPC7YnQDRQ0Axrg7IJa44Pt+U3WQ7j/tVMsRPXWj2u1w9hhay4cUefm1Fjpt+
O6SzFQ8tyYet0JXd5Ps5KHjHgBIf+oBAsHP9L1ePKlylnFQzysx0vjMW6jj39berhWjxJ4j2uc1G
Ztm6V5G1OWuBydfhg8exyJ+TbObIW+zL6No7E0/HeBOY8piOA2Jjb5/E3rGW4Rl7n1z1sTyxzeav
U58GVNWNQU0en62YuYGxXob8PgSWHugSLhc+aBpiJ/K/RId2yA9jWF4bkg+pis/zkl+tBezaULs6
uLY2GTz82adQJKzXuX5+4dk+y/Shuboyvres11i88407TZD+QFrQitRjOvC0VXVL+AOwuv30qJnu
WAJNr1RpMusfxpdwVJcp4IkNwzK0/BUNvo5T9dY0/BQGlt5u157DjJVDwUXC5gEVsYM19zT9PHrW
VlThjmkAcxuXsUlZWA+EK97b0dkG5KnJmYVMsVzVbTR2FWp1noeMlIzHGbhhK9LyaWIZ4g+/scDV
NYZgfxN7pCm0jl6WHchwv7qSgmfWsQM/GeHH15pOOJbVK4HWJfHVM6zFCbDDbJr7wR6/bevFkrwZ
JrjANN9mOV9P7B6OR51WzCZ+XiVGcDtUt/PMov+/d7l/zy6Xhet/kgP7P//7P6544Z/+Z50S+iMi
Xi76I5tdrtYV/XMGLPgH0zE564YuWgLX8/5dx4tlkvgwbQT+HgNW/qH/t8oV5L/Y8jpse3VBy99j
U7LY1f7NKtemqDi0sCr99a9zXOpk/q1OiTauIWCAgRLf9gqGRMwc3NY9jri66IeABzYYlLHSqx+K
6ezPzEC99A4BtaQi8K1OrozUj84IGm2biDaqCoatc8QlbeE3JUWoUFDcFdmTGXze2SZw2fQrwh6m
7m+VOd4hny8sAxfeVGVJ1l1dkvpqEiBd073FKzNu3nh+cpId0l2dzX8YWPVrNZCYRa7PUoXCTfYe
mfrmb3FTpD6wZnWdVAdXNLw0lKQy59/maYido0KIznT4UDgVW454uvptCNXhHebKz3YGxwoZMVLM
ffO+De9Gqkk5Q3Z/koDhdvhUJdMnRBWVM29LxqFH9kwtfend2kXyxqkP9MRure3gvI2Kn2dEv/HS
G/eGFfsbGhnjTXPLJvLsK/cAVTdsU4vLaR9yJWN28U1llrFS41vsYhs0GrVLLIx8i4ARBxsmwGxT
nuWT2rBM/VQXaGId2vLmdMvaCVSri5n8sMUTEEqGRpUUzFJeWLswtT8nd7ksmf9EvwkrqfS6aNiJ
N9el0/iTJZDWuGHK0x6vi9CQFB9KaL/0kRsZXkswqqBn9RpVzJ5TegWLkkU8aRJ23WH3YDcunqCE
LYThPLoEBnajibaKrvKPYjNphGvWMJcF1WWwFdpOQ9IQQhhey7k6Om3Cb008UsRA6wVsGC260Zoe
cHAxuDGqLrmk0o86aaTM1HBZC2VWatws0OCZqxE0T8NoQefD7lvqh/HL66yBtVGja4mG2ByEthpq
8zXeNsC5IdYiyF3xG/CmoUAQrj/3gfOQiCI+DzV9a+T4Tvx28L1A0TXQdKbG6lJrQleZzHeZB2bG
YRC+nXRbkWsBwqIjOPZT7mRflv9rFzavmA54aNIo36KhvgS6j09j4ZvIGflhmgXr6Xby14S5xGaY
xF1PeU2pUcFJQ4MD9GCtMUJTA4UpZCHIMb5dcjlQqgmj1oVIdevRVj05B3oD2AqAKJq+Mo421GIJ
vWhkXLRSDTQKyMbYJVvpRequcy15KgVLDt+Ps33c3MMxbztnKTd9NHN6HUt6yYxrN1HnLG21s9/R
Qie7UUOWUuOWLUZJFkjRxofEFBrJVLCZMFycvNpiM+tYmpVZzzRBq49q5jBlZUel4eWTKMLkFGjw
U0KAOpCgjqbMzdL/bTUkqjQu6mtwNC73SUcAR2qktOjEGVGcCxEByxqT8GNghmrDCn2WXowSApbB
NpSq1LRqigrCctC+VBplzWGhNh0nA0tjrgu8q6fBV/oml82iYVgr408SGZN6I9FQp2iOXTDdW2q8
1nolEaKn0XAtIXwKe5LhMoaB7jXnmKBRXAMml5j8XmpIt9e4bq/B3UojvA4sr6GhXnwn4L0a9M0g
fpl+fQUaAUbu8Qw/OO8MjQc7GhR2IIYV5LCtEWI2hykKWcA4ENxzQ2XpOBKWCKp4h+R15IOTOzcp
F0muCU+YcGh+hle2NIXIlX5XapQ5ZsG+1l/jtfQege0oWNDgcwkBbSgur5GGosVkH+h9eQWTl0xg
6c9KNUItNUwtNFZtwlencNYYz9DpQl57GsGeOiy1cQJc1hEAjDSoHUNsM7zlAdCMM7J2cO5nQ6Pd
4B3u2oFaDi0uLsuyvGCYps++5zWg0fAFRlxpWJxBAspV+PFMg+TF7LEi9JzhpO4KJ2wp6onY7STN
SwGF7lVpcxClSV5z4uzXA2aqllWpTcRppbr6jj0VuJEiaScG59fz2TiUGnu3NADv1DluhpbHdGr6
ux5KvtO4fEN5BqOG6gx16vF+BKoX0PWGDWZfigxwp8s7xnicBk1O66ym2fwtBy/jVeA7LtndyqWB
Q/JzTzXO32uwf9aEv91Sk7rzqEA8LXaxgw6ZNonvOwwJCmwubv8868BARXKA647aOmV7CbrwsSwq
BEOyhE7PnumVg/loc8Zl/5e7M0luI7nC8FUcvS+45mHhXhAAMZEiJU6SNgiIggo1z+POEb6E7WP4
CHbfy1+CohqESInd6LAY3iiimySASmS+zHzvf9+v5UNDWmoTxYrg401hRV4pLoQOxcO6vtBeoeXc
nMk04oxNK6RNgsBhhgEoIavQ5n1dzNxKRwbjpS1wkQ3eOQGQtR6vAg3RyxDJN/U/+4JG0IALPXmD
rIaN5SZIKjdWPl123Lgy+NB0/IUANXKqBS5P2JB2B4yYWpY0r9OOvhMUpWpbKFgghOi7pXmpTWuk
IQWnA6kjFizPgxPynrVq2Mc1ejHSx/m7uEelrNveqijIlut+53M1S0h7WQ1aLuVtQwPHSI/PZYcr
SCgp7aRTOzpg8+PSxi5FqmGolbKK0Zo9KtQOGUO3kYa5aOdKbRpE7JbggCHTUSwXF1HNpKNdkn1c
kUBe4LTFiYEkiW3NknqzMpMiGeWIWuNM8RdqBm7XlEq8yUlUu8S2Y73PX3kJxc0iL/CrpIX7SNZV
aRiA9lGlknyJamRQgCHEkeBn0TuLolLQN7T8rcTKLXq2mbApkW1I9Rvy8mx7EmV3OoVOAwtqj4eJ
aptRYtd7iC+oB3TIX8Dtukg+ScP+vKnteaCkOM8Vi5ZTxGmDdecRNSpzo/uXluZcOHrVzMD0sDeQ
8oy6kdriD4xRZeH4LCzb+VQowaxwTIIqbWFgJyKEw7j2qIpLYtVnd7AWckkUQ0IqQyKLzyKL7igr
6EcOnEN6lpKKmZr1b3ksg0XmNGOvkD7RlEHhcEM1wgtWSOAvCoRhXmehaakRzthydktBSaHfUH1D
p9KbNM4duryX9ai2LwTtkbfBoQrHowqh41hqyjl92FAadYuEmLVEc6f3IwVWG8t/003CQlq5eP20
RsK36no0QKbVJCtpil62sjy1rOAd5WE4TrZIFerFRUNT/9AmQZv37GdKkGDHkSU3eqz0IwQ0xw1S
Ls+dgavJAoj7AaTCnj4j+js3nHP7ZBia8LqQJ89UgEwjW3qTYDjFJbl+1bfZR0Nq9LkvKfMoa9XX
novqrZR7TqQB8EinasMZxXTuloaG2C4WVaa+J1uyvGil4pzumBmVAhLEMk1KtUNVFQspnCfUYC4F
/TQMS7Q9JSBGXwMHyulDqwFupnQeQkKmcUnXbpbC2gHJFIKH1jyqLPtDW2LEhqtWrFXOGam9UemC
5swlSR5z8ptScr3t7O40xwukDrt2sqTD5wgJkvuK7OSChmhC1tQzcoAveZy/rqIW3RweNmlhkosm
QU9+IZpv7EhFD71suEgbr8DbzWmTWPuuAkQ1oriW9woKl6gmcV5YKvuUl82QoHb0TcI3Uwr7wmxy
dxIa5lVkYladwnNSzDgf9wW5iC7PjmrMH474FlB52KfWBltUe1mc4QEBjOhj0EcW0CwsVc6xbQV+
3njNxBW0wVpwBzEH0ASHsAAXKztnGnziY/pdEX3a2XUu6eE4FhRDC5yhZAKoqAThcNkGZ1j4RpPc
q9WzonwrG5CoXLCIIcdobh/lqBRyAUFOLHoKsrUKj9OP572gK4KfkEaWOs8DL2X1UOvIUAwdV15y
6SYk91q/v5EbhD7LPljULsWmLpff5ZKfAvqGwJ4nQgeiosXIC53mAav/oOjCvWNjn/RwGU5rLjPK
J5Fo7bvkMhYUSWI3JUFBloxATNIDZhX0BRTdbScIlIpgUWqCSkkPH41kW1KlYFaWjWqPPZMijFkb
08RtMSXMlmMvhm3W5QLs6dwUFIZm8KxAXWnvl2bB4SAPz1P6BEjf8ty4heCKx2Rm6tUTxbCHOgo5
BePF1u5Xmwp5VCRYnGRe8G8kaQKksxe0zkBwOy1Xu8KNjI0fTUEM2tPdMj6BfbaC+ukI/ifoiwJr
ipUlyKCoxuqMSsimgxkaCbaQoIjW4ESxdECRWAg8aPG6cmZhvqLz/DpQq6mxUd5qgkpqNxwAmxDH
Nh8Pnb5CfRAg6iMugPGU5YUkIKfbf5oyeWMJ9mknKKjgruho0qxxaXdYjPa4cjkyzFShttQbobZT
FumWq2q415ogrfogV9FJgOMDwpoKGqu0kdWjiI4EgLmXpSC2Igt8A5G7XXjqTSSYrjpw1wwm5nEf
cslJBflV9+URFiUNisHNXAIO2wpKLL1qzkkFOLZlPxgaqk15HcLXUJVxL9MAGUfpqQV21hf8WaX2
aa9VrypBppWgVExqYLUW0No2p31PRgWK8BjunyDb1iBuA6ANfIsOjZt4atiCg2sJIi5RthSE3KAB
roDc1JV8rH60tQlKF+m6RnNHOqw2UHYpqNEfBRivakUFCxSvTx0kEmxeA0gvOAMutgpZLmIt3aCg
fJeC6dsB98W9zZw14H5Dgf0NKHfCVnsXJmhYQ8PqiK+kdlPLNye6bU30Nv/gcjycmajULCFlaaJy
GlGzFsxhDQV5nZqcoQSPOLY4Kps3Du0f5Hd1nKGRQlfFKINEeVQIprFXiTJZM20TCklBkEhcHWh6
DOXm3Mw0a+IDR04EJRm1J5gyAOiCn0zlLOAeem4KsjKFZzr4lDIVjWvgkuEv93QgbyTzkyrIzHG2
eU/LJ4qYjPVFdXMoDIRBkrHeZXiCXCnXYEwJZECfOSugOxAc6MLA+SDVLjVBiO7YRSeE4nOpn/bo
yYwIha1n5x3YFm5GKTAbOVa4wbySPArzWuLM3CY+M908XZBQZiS0+rVUN+OspGQtuevOVhc+vXjk
Qb0P0BKvexW0pF1LQym13lEzxuOky2aRX+GeU+t8di7VOZAh8L9hcOTV1867utHXpqnitFvbcP1b
pJWtuVpSJabwCLShR4q37Fk9tEdOApmdNY0TxII9EQNy9LFekPhJ83pqbzgulxt2azhwVxEM26PN
LAQ7RtNeN+JmeeqmgO0ayZjUuMkgt+z4Lq4U/9MyLIHWVG3wqo20C5+9yonoHbBsneuVYY/NMH+P
eyXiJoOjiIJ0yBR7psL9bolE4NjRAQwZn2Kn07gp882gvwgxLpn03fKysm1lUVbTFtT1vFBTZBbx
ZkZN5NYFuz1SM6rFHc1fjrWpL6jdHHFYCk5CWHgdZ68JPpdnQeVgw4mr1TjXPWtoBs1c6s61sryo
crzM28gd6bqBr6VFsgd3Drk50jrpHBejGelCf4whZDmq0IGM2hh7RC9srpyc3RX20HWIWh21tXOm
m/LrQM8RZC7tD3DwyFdr7ItZBy6wkLDRJMxL3ORGZZFBT1rGHMowMELPh5TgjD6obqWRzRr5VcaK
R9w7jNGADAO1L6dpXrGHqPpmpDnxhzjlBTbhdVYu/bm3bE5JQFE1kEpC7DKb5lxEkC4Hc68mcATc
KzQcso6XdbYuM0zpG2XdSGzNMdw6HqE4wwEGsZ/IGqo5eHXOZC31icQEytsZtJVlmBBr4jzQcKwQ
tlJKFhTHLSRm7CWPbayJkRZgkoy2eiwl3klqc52rzFOJZwQywqYPu3vCYknGTdQaI5V8hsc1SHgH
EpUb+X1kcmOA3gvfsZvFWr5ocPKh6SKzR9BwJnkPXwGMbzmOfem66TzROKENlYTlF7WgDWx0/0kJ
frXpo5u+n/hBsi4ba666vFtoaJPOEXuVPElaSi0c3pdHMZZznlEuYRA4C8XznUloYp3iyuYMe9PX
cRuRJlQIulZLoJTjG/Qj8hiQKVL+sR9h9lxyQkUFACBBNuZtW1xxwrrIo9Q5ClHlI5nBm6nSLnD2
mFQa0h54JQg+qnjhyGj1Sk2ctpX3GOoI7JJDM3reniz7/hLIPaEe+PbQJy9UcExAbissWYJg+H9W
kPjzXUvVaFWuxnHpld3rap13b9bUeMsvDVbip9vOqsvk9/3SfafW4y/0p+eXOEx53zBi+7m2H/pb
LxOueLbq4xovem2AplOmTqsZ+M7T2f3Tn0JEop9/rNKRpiGhtIHf0aGDBG33C3/889+N1ref8Tm/
860HuBsi4SZB3UMB+WftlXp+8zgoAwZTtbDGoPeZ+E8/3M44KM5Ap4NPMS3Z1oQVBj+mtLQzXZ6a
EH/wONxy6y7FjHS9JKZAtZ2k23Fw+OYeVLueGIK9V9iZCupAoRpq2ooKS9CyxQvuDQFjQwezqRP5
f9wQrDB9jdHFl8CdygdDIKYCstvnjcPey+yMgzYwbJXKjUPGXrbkvSWhGAOaNmmNBAbJZuyYd0vw
fz8V9h5gZyrQKUp+kDLgc+bD3svsjIMyEAVFBwEYs54uVqqbO/NBVQeOzC9wAaEVXzW0lxkaTHmf
BvrEunh6HPQB0VGWLUO2NFGw5UF3xkGxMMfBSsfUkNERHOyXOg53IevXDe43j4M6AE/lKLRcWTwt
qZsH40BTs8x6sQkMskWV+nM8elHrYhsfDl4X2oCJQGv33SCI/u3d6WAPuI4ahm5wtdiumx+0U+zN
593wsB2GZ24Xey+zEx6YDhqXKYWzg6WqpsE62x0Ha8Ba0eDmEpMdIXR4oeMgHxom2TYdogyP+kXp
sTsOBqsG7QgmpIbFPy92WRDdD9sutAG7jm4QKLdRElnL7nwQ24WKjEZXSOsjpbnbpV9adDCcu+h9
QJQkDLJZMhs0Ng3V0h7umorJQVIxZNMkV4cOUxwufshBcm9d74aH7enh4IuFPDB1C2KFAU3TNhzt
4XRg1wQuYXN+ctgvXu50OPTwALeDh9dl2mG2+PC93YL7lWrJdMbcDcKLnA4E8C3V5KDoICwECY+2
wtXKJkTsHx4IooyDTPadH4FT/1H3q28si+04MIsPGgdDZtek34pcr0XHhyq4LLu7hT0Q2wiJSoeb
luDEv7zwsB2HPyA8iEOzShTkQmmoe2GSdQE4zyIycLRwZCoTzx+HZ+wpX1I5+LmGH8fiEu2tqRV9
net56hfur/Vf/3zvTv7gFy+7dH333nfxVvz3zw+m3DalsPPD+xTD9n0+//nnB/z6rR+81/1T3f/P
qbfOV/ntBhKmSGx9/pivVhFZoJPqw/oRL4T7a+Svn+cvPz34tDuL4Vsv/x3P0u3nEc/2+179PPn4
PR7Tge/wyz8a7z9/p16S993X3qv36+HQUXqGJ8Whz/HXf//rY/84torz2KEP8D0x9YGffpSEcfLL
P58WbBMjDn0EFkL16DdsytwTDn31Gw/D2SdtR0yZs+Chb7Go/FVTULBMkyhBnuSt71/zS7LUlLmK
Hfo+p6s+abz17eNvwO596BuwqsPVE5+fI/WhL3+zyiPvl7+JkUKFgJji8Qdhmzv0nc6/8UWw+R/6
8u9Xt5vkY+wxrZ7+wr+7uB/bUr6kt7/eaO7T94/92cNdVPzGbbhe5T//FwAA//8=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1HvZct24luWvOPzcUIIYCPDGzRvRIHlGHY2WZeuFIUsyCRKcQBIc3qqi+yO6+jP6E7ryv3pLzsFS
Ol2uCN+OcoRNHR6QOCAW9t5rr038/W762515uLWvptJU3d/upp9fZ33f/O2nn7q77KG87Y5KfWfr
rv7YH93V5U/1x4/67uGne3s76ir9iWCP/XSX3dr+YXr9j79Db+lDfVzf3fa6rs6HBztfPHSD6buv
tH2x6dXtfamrSHe91Xe99/Pr5fYuq+8rXTd1Wduu0A+vXz1Uve7nN3Pz8PPrZ9e/fvXTy17/NIJX
BgbZD/dwL6dHXBLPxwELBBaYeq9fmbpKf232+BH3iS8DIT1PysDnv/30yW0Jt1/X+dGrm//U+J5G
d3t/bx+6Dh716e9XOnr2cD+/vjl7/equHqr+cXpTmOmfX5/VpituX7/SXR1+agnrx0c7O36ai5+e
I/OPv7/4AmbnxTefgfdyKv+jpj9h98+AjB15nGIsOBaUMOIFzyETR4HwCfUpo1RSIaH502r5DLKz
b1lJX0Hqs/tfAHR2+LEAMsOH4TubFDnyAh/7NAg49T1K5HN8+BEgwwNJfS7gEIDF/Qmf428Y1Vfg
+eP2F+gcqx8LnfHWlvqX/9EVNSpvl+H7Oz/JGfbAnLjPGH/h/Ag+kpRjJn3BORUe/pIlXf8xwsO3
jPArqH25qxcIXv9g9lUM+e34iN8/wxPSI3CBnAlwdkR6BILT57FLHjEJyDHOsSewDMAO/2Ro+9+G
95lH+3TRl2LrV8D7UkcvoNv/YLFr1A+mANIB4fW7Ug5yRKnHgVB4XBDic/85bOIIgho4T+JxP5Dw
+QuwXX/r0L6C2Is+XoB1/YOB9cu//t//c798X6C8Ix9zIhjBmNEA/ONzoIIj5gnu+WBbVDBMoPlP
9vXLv3zDsL4C0mf3vwDoOPqxQhnErxos6u77QgS2xFjgCRL86gSfQUS8Iwy0XgI2WHhEfpFrQNj6
loF9BaRnPbyA6fDffyyYmvre3H5nh0ePyCO9AMr+xNflc0JIyFFAAl8wj0nOAy6+YEZn3zKqryD0
2f0v8Dn7wczovjZV/cv/Nv/+P78zSGAqQBEg7lBIroig7JkleT44O49j3+dEUvKUJ//J2UXfPLav
QPWykxd4RZc/lj1BfvXwvQmEd0QIJoEUj6EnkOw5VI/2hOECDOxBcsLpl2g7ZEj/8bC+gtJn978A
6PjqxwLon0Dw8JHPBOhjnEoseUCf+ztPHMkAoIEDhKUv+7vTb2CdX0Hnj9tfgHP6g7E6iEbFrW1u
vy9rYMHRozQhPeB0EqKSfC76gQFBvuRhX0poEiAifTkifdPIvoISBKXPuniB1Nn+v7YZ/YUI+Xnu
+OyS/6wuCxgQ5gNGxKOPIt5ziDzg3kDKQZn1mU/+zL1/00T/ejhfxuW3+54N/b+4xPrPIAMYUlRK
OIcIIwnkqC9SVHn0qO0JyQKAgPjBl1TxX/7tGzjKl1F4UtU/u/+FaVyCsP1jATTqf/9ffV3YZf7O
pA0fPUrdBDgZWAInL0gbCHgCihoQZEBnCDD+IhP45d++fXRfhetlNy9Ru/6xUCtvf/nX788NIPQA
I2CYc5AOILq80OwAMQKhh/3KDL5Msw/fOLKvoPW8ixdIHf5/k4S/rj/9XrqLbvvb+Knm91kJ6uut
T48PNckXt/6q0XxJ3vy1aXv/82sPP8pvGBzb7+XEx37+LPB8WbT+FHeed/Rw2/U/vwZyAR6VA20H
XQmEdQHkcHx4bIGY5lHuyQBzqJ34TAKtr2rbZ1ClZEeMCSAlhAvugygPlL6rh6cmeuQxWEYSJEPB
HuuYvxdjIZjNaV39Pku/nr+qhvKs1lXfwW9CBH39qvl04eNw4Sfg530MwVVCmeYxaYf2u9sLKPk+
Xv/fTL4Q0qVGR5nBnkIyX6J+yssQIaomkouDV6xw5cW5v6wSpE/5MDuFCNknrTihQVWEua7GrejK
VWXFXUbHhwa595QX68np66lJD3rORDzX9RYbdovbJVBoypSrUqy0MTcGiXfd0Nz2LEnO8kaGLuis
Slx9cOnMIjfk7pajXuVcrJMx9xQbqzrySOnNqua1dyCBXjnTL2p0kqipSPZZYd9m3txGKZ2Mqqg7
rXse9/PUqyArTiY6nCWtvUn64zTvT8rEuxk7R0KJfRLaNB131PSTsohI1XQBDovCRUuZ7SvHgrDL
UL3uPRrlfplGad1vDMtZWJo8DZsGfaz3fMluedueIKfPSKHDuTb7LvGPYYor5U9to7TOru87nhaq
meebturDoG1HlQ7Gj1o9W5VnbRwspjj1uynGeCp3eeVZFeAiiJirxrBjRR6B7rwJunxaUZ697dKi
3E5oKFVRypPBS/wQs3RQrWi7kPnmY563RmH/HZ/Zcd4YFgdpL1d1V7wZEAwsS+mNnvlKZtsJB1fp
4GcqxVNIG5arsTYw58I2Ku/T6tiOFVWOJSxiLb0ihRH7qa9heFScOndoq2GNZ38Os154YVv4KOQp
nmPuNmNZhIvXh95c33BLCtXPafUWNL8kRvWbEqEuqnM773Jvvkkav1kjkyB4InyLKnEOcW9SIimT
fdNmbZiQRQ1Zq+g0JuulGadV0uEkmkuWxlhMF8Ws81A6Op16ed+dFPU9l/6HYkTvSOHvymp8O9rk
TdAMW28c4yRDN2ByavLKt6iQNgpKeQFLCYVlHezrxpkY95lWQF9vGDKHfvRUVhAUa0daNaYHOk9E
LTjw4nRWlOFV0Hm7Rrhh3dQwh6Koj/Nqpmt/cZtkQGrJu1YlVufKL8c69LwiU2Z054Lkk0q991ma
dQoNhRfpithID9iciHLsoq7OprBwOk3CTOSFYk3fxWRK7gTvSFwBx96xxVy3iUabpIqwN521vW5V
3sVDLbuwTmlwMrOeqLFjNJoHrbp6nA7c+H6oTdlEc4vvrXHVeraw/mibHy9Iqx5P9szy2j8hfrPq
/eVGeIlUsq7LKG3qMOPLsKqkzNeob1RD/DmS/Z3xC33S0a5XDe+RMpqatfMLlUmbboy2H5JkIKeO
aoWXAqbJ68dwIrSOxHhes2o1IF6v/HS6ocx5Ec1THVuTh2neTtEgSxwuWXVbC7exBOerEswqzPQ+
H5Mkzm3QK83rTNGgHlad3vKsrFTdNGNU6P69X5flmbdMynhpezqlcxyYdHyr6+CcgZmfmSYNx8zZ
y4TzsHRz/y6v2nRHJttFNsNh45N+h8okjxg6GU23T0zBTwxfVr4p5b5CAI5OqkUd6q6RK0OLdcoF
W7V13scL72w4tfmbOp3AriTDquKu2Lp6kqqTlVpq9q6h7C3P0kq1GW0Vy/gd9kwTOaeveFUrhH3w
ChY1qnUZU2Wm+3iwQnUouPUJOfhTk4Vd4hVxUzLv7dLMx1ombJfS4kPDCr3qjH+ONOtVeoKGoVNU
Xy28HC9EX6Yh6c3FbItbLsVW2PwqzcRpXsjzltb7oqcqTQKrUhjLRk5xMhXFPl+ECx3EipnRVHmO
z2BFE1+5/p23FEtkfA6g+XiKdDulaoTpmRe6qZA2ivR1OJdNDWD44SRNf1GCTTVJE1Uz99WcjfV6
KAei5sBNqivxcYFn+JGWpxtCuzuS1XRVUnyZy6mJJpttl9IOYVsie4xz+sG3S7uuiMRgL4MIaz3Y
jSkm/KYQ5JpYxuJmKLt9s1SnmuypmMp9C3OlZlDfQjG4654VgepTZra+RXlUtEWxAkuUSpeTDr3a
4nAkZb8KJFoxY2/KgZnYzNlxO5fHfoWyM9vCgggyk6+mjrl1V1q7X3J+nXSePB6S7GNSoY+LaxYF
hqy8HBbnbMkGDWB82SRsaAuaRtRPzCbVHQqbnMUZtUs0TelH0spTO6Fm1Za2C+dW7mxCzpemPp0a
O69E0TtVF0sB7tJNkVc7rdi04KjCsgp9FAwxmacsDJDYLtamW0L6D5T5+6ThwZponK5w3sPwp/IK
5Q0KlwbHQ2Ls2qBlndX6qqryG92SKRrnJQwWJtd47DrlmeJEDImOBPE/oMmlETKsinXGyk3LOSw9
3UdOpHPYCNQqO7Vh67mDIQ8C0eE0Y/U7CGtGpTZRkiTHKfGuSDZtO9FGHmZc1Za9G5Ft1gvHRokS
X7UOzVFti1El6eLClPFWpZk7myefHgvfROPYxCjNg81QlW95DWFI+yKqRFeoJfVsrXzn6T3VU1ur
xiV6/3TOWsxWzCsu56lYduPjoTCoK9XTx6cvnw6GC4hgZOxL9fTx6cu+RcGqAy4StEGwkwMaOUR9
+Djrklfg740OfYh9oSlSVfb1WKoOV3g3PB4mkSyfDk/f/XH61Priu6fWvh8/v62plmwn7a6mC2ah
X/ViN7ukq5TX5XmE0KJDQfuzwEv7tdOjBvc9gZWjFue/fsSlcDIMsO23sk3CYUmbfemGev+pwTuh
Dg87Is28Q83YlorjYd59Org8UfnoUJiSSezs7Ivd06fm90+fTjVvtlRXIcpdCSzutwMU2IuQyBQW
PGLFnidlsfc433ddvqxtqZJq7vcEuMOnA8+bfk8fDy++S1pktqh0cSNysR9NL/ZPn7gjYk+KmYb+
3EWM5uBt+oqSVTHxem3z4f2YUK9XFbxReTwYaVRTJ9WqJk2+oTBr2cDZXk6Ftqqkmu+TYmR7lNNn
59mULvvs+o8Lnu56unSoCFOJ51fxgid0rAfx62FhiY5RULmVRcM2m70iglg5qnnxP+RtYEJUsA8l
CUYl+sQqGnotLPdJQHhDQFPCwYscsMHIlJdIZCyqEJwkI4tdR60yy+liWbtj4zwoUzf7YuQ8ToKS
hkFyZsel2/ft0itkpyHUcqBxxnCYedmySgGIUzTSZeNfYvARfUPRKln6MsryJa4gswmbGvUhcdUW
51UT8x5WRFuKc53UWulO0m3K25NSz8MWLVtUtEsozaBD22C6tTkBL0XxBpxqGmGeb9DcpUpqOq4E
tyuzTHrTtkDNl0FHM2GrSvhSQYLyMYD/xrgxyhJcbIhNr+dsuHAV6s+ldg9lkpGQTVbEfDod0pGG
OWf1CjKNKvLrK2/EZVSmgz6WGG0KlwQb145NZBrPhaKdt35XPUwDu0w0feAkqNYptv52MdOsGG2m
WC7IC3HOhojIfB9Qdt5Xd+PE6ti2xYMENhe6pAx5Iq87P9Fh3WXx6Gywkl7TApvDfTTlvo6A36+7
tpRr3+Ra0aE4YZxlu6AuFfL4IZvTdeUBQclg+TPuHfd1i1b9zNJ93epR8aDoII62a9ygQzAM3pq4
fFFEq9ksjcLirlyK7Jh37IM3yIho+c5r+jWkH8aYd6lsor6fXdiPiVv1PJsuDEeb2vfsmubFKi+M
ci3P1rqagJQEVbYuF9crvxF0azq562j1JgiCTb0kp1lWH+wQTV7SbFomZnD35LzxRuUHwAAmNn4g
E6vCxKzHwWpVSMRVmehFWUggkrnwtj1jmWoLpGM24ixyWfVhlMMH3vlemM72o3DNabMsmeIemVSJ
5wbCZxq3yTTA2m1W9cxPZtmkYDZ4Dr1e3+c6+KDLwVOTCLBys3jnT7nqEr4DGA5inHdVQMNm9t5i
hG8Lk+fKTfkmn4cxGujihWMe5Bs7GE+ZZNzXQFxXlUc2udbgpSFtDCbahcY/9sggNxK7TYvyYDU3
6Cpliadq3LehEy5qmdNRkkztulnkqighTUXCAzaog1KVs31b1eOlKxcRSwxUlvr70kuwKu2BGD1s
h2EmK8RXrXTwzVzelzlSWc71WtpNg3p7TjOgSkbDu3zNHhxMo7JSvPdof9U4uqpzfQsBMjgr51mE
BWLXbT/txxydtmmr1VDC9cW6st0Ny8Bv0OnNQvUc4sGdgKIwqqoDMYALc50xHQKdL9eGpfYYUsVB
zJCYp30GANh61aFO1XXfbiiZ92Zwy4Wv5xMWqDFYjT6ZQrcUh7Rxx3wE1oLnN5lkZ5UtFMqaK6Bt
pz0Z3gyLO2/dAIwvEdfWtRUEbeIDvZjfVzUWKiFv/bywJwZ+px9RcexJvw6nnvCz2Tf3g9xW8Jp1
OiqHfMi580Hhub5cuuXWSBeikURVVd+jDIx8RhssehcRXl/WPT1zfv6AW7oHtnI2F8WbZobMvawv
kyF48DQCu7ZvHHlD5yw9LAyShqzm+1IvyzGu9ce0RDE85drNt2VbXbVcjkrjyoSD7JvQwIugocUy
lBA7N4hXV67o7SZtJ2A2Mn9jSMtUzrL7oJDLTmSzkgXQJIkaA9GY6F3OV95QxIOeL7Xsd+Ba7jsm
TJwH9RRC8nE1+dUDH4LjudfvvDqYIwO95a3dZmW5W9r5Km1luoGXopI1aXTkZ+n7ImX74i5DeB3w
MoOMmhcQM5ZL522pXx7jtDrnaL5GpbjwUvdGpncyJdtKp29zUgeQBHdi7VtxyMuljrFemWYWO+qJ
fZAA7sR70Iif+XQzsPwS8qaD5DicuuCkSLMTh3kfYqxpOM9x49gE6ZwSGL/xyi7OZXWYwXWpFNGV
JMNdPnKQaoLsI5Ju2fRoZUT2cToL3HJTZWid2CkqbPA+rdstqCEnJVm20h/eYhO85zx1oRRJFDDW
xnXZx4116aaSKKpH+TZP0/NAl3ubCwbLyIaLfDejDrJIsuHeHl4Te5N3kH41dXXt8/qQE/y+h9Ql
E/1ez/qUQcghg39b4uC6KgnEcXYcTDwFxjLEKcHHiW639SXLk8smEBDdksRXfpZv/KDtw8GHSFBZ
rBrw8CJxSrdNus+EGKK044kKBtGpxXbVWtbNyrWOwpXbntMp7ny/Wo0FfzfJpY/rBTpYRNpCTgmJ
I11k6Jf9oW3wIaCBt4bIisI2GYeN1WyJA7/ZoRm0H6fLNmZOfqxLdEaH476xl8zwQclBCagjxfM0
mbBqvUwtQyB3ekHvfE8cF5Z0cTumkfU3wpk0YjXM0Zxlqoap5rZrwyEo8yhZqAtpO+6Wog+bhbZr
6hdzOEIqdNIRSHhmjJFyY5HtjaezQ//o7o1pbPR0ivBKtPVN49F95rXR3AwmJLi6H2zax4RdBzML
gyE59xu0bhdzFtjgyo2DOBM+OvBBRINp3RZV/cfE9PLCR55ql/oq9SH5alrRhDPqZ0WwyqoINtQY
kHrQSeVgYgpv/LCUwVne6/cConrIUOsp3ihaDUqPwp6C97pJFk43KaR6iuQ0KjG6KBIKEcCmYdHh
d0sH0mmQSWUtkZHt/EsZGKDQolQDpm9bJNekd906TR10PAcQ3CfI3zzcluEUsAneqwlOkZjeBc1C
QONLUpW3+oMEBVdBatGC9idUO04f8z6/TgPg5D3oP3N7yJBpIH7U9wOXTTjdORA89yhxxb7mug7B
ydi4YMNd0Td6VzMd2QWV2w7xYZ3742mObb3+fCfKM1n6rm5mq9Ps121Cv5/+401dwr+nrSl/fPm4
y+iPs8Nv25O+etX6oX7c+NG9vOix6PB7X39sgnlU+X/fEfOidPBpQ9Nf1BW+2vis6PCsdvnbqwVP
tYLHKvdf1xtg4p42+nxWXHh6ofFTXQF2xTAOZgbvE2PMocj0e10BWkAGfdy8BIzQwx4Uc/+oKzzu
wHjcjCHhLX/Y4fR7XQEKVRhqAZ6AqoKE/QFw128P/gxAKLD8ev55XUHAuy8v6gpQz4B31GHTDocN
BYw+bsv5vK4gPMRS2GgVhDrpT9HU7wsgYrnEe+tdugYWMUM0JHSOqlGsEtLtjNQKBNBY0GztpXk4
2Ps+HyJKi21B8hDxUs11pRJ/2vgDA8H/fe4f0unc6C1EPZA2vZCSOsQgwhTlpipA1nyUJ29BmEt8
t/KMF86uXz0KvANk2vkAkll/22SDyodAeTO5Ld95UEQAb6iKTqqR3bV+p/IyiR11wBHfZkun0qI7
Lty2g1+gOkJ9GrqhjfLyZuppONB5JZuLpr2uhvzipkyBJ1glJ6hQXOpqTSEpBd4gIG3TnggbeV51
JyXwYA4+olujbgw9YpVP8iiwB9Sc83ojAlBLRATv/UNyc1OZQ0CAQBdNlPU5yBVQARHvHskIGU6d
fxEwEHci3dzW4JRZvkqGTQ+6S827XWtDAu4pgZRJ4hpU84MFvyh31MqwNdsOvy/EPi+yyLMXzRIA
wQXKS0tF2M55H0W36SummmZ6eMxVKKIXQ8F3LDtk1sbzUAMVPB6AsCx+VHBgWEsVVxJcEhvWKfDV
iYXcA9A45Ea93ysGz5i3xbqk11A1Upa8J2kHAsQ2SVfzmERUrnoN2bw4OOJUwa51eRdQrDq3A7oZ
6QBkmnrZlGg8bdFWL20I7y+ojOQKQ4Ggn4Ltkgio1OiQzFilQRZXOlHG1+GCSZxYcyDkvARm0cgp
EqDlYgpjxVtNA5hdo0zWRsC9IreZ6eUYZMo3cmuTNLSdObDZD6th2dESvGxykP7lLJLQlEvkuINk
Cym/oGqEND1JLoLBhyx8UJDLQQQ5rlgEEnibb71Ag+QLSVI00SsozJ25bDhf6GlAmzBrqhBnMFXD
6WSPZe7OltSqrOnDUZcxsOEGtFXOiuNyWVRrEdDEZduAS3fZSojVLI8Fe5sn55mOdLqydov6NZU3
UIIopd65CvhSNSsDJjJCbildcAHlkXjC1Womcg2aStyYK1nAoinGMJ+gALCk4TAlYTLasA7QHlep
qqpK6RrCYm7jigahbdMt0hvbZGcUVFcQCeLBnyJcYqDZRViktwIqH0PUrefEHXoctcCwWgpabAkR
a8o2HAhW/XbxRdweV42vyHuZJifZNIVEN7B4wV7rQU1BuTfaWxtya5ePlFy1Bnqcz0YLBZyuWLWt
ty4d3z8mIxyELg+B2JBBsYF2q8W2oQR1IthoKvdd85gmjG/G/p52vkqraQMFSynbiE1mLbJiXQt7
jRjkYQ5yRLzLGi9G06mubiHjPcbtm6FbyxyoPIfVaE3ouvEmL3Z9c5ctHwSuQ5IYxRNYesEHQ8+X
2Vw4S9XMxjCBJdXAfIPikED5x5o5bCe2H/W8KrDYFekll1Daquyq8UyccbIBCpLDEnVdiE4htZIg
wwMEdmdqvdblRweeSGBYS3aHpyIGurmiDd8WzYdO0DBzZiVB4JiYi7kX7FJ3NTK3I1kfYXKe41YF
9LT0s9W0ePEyLDHjZsfAXaS2XbuFHpJOrDBQDFbYrc6xWtDektRXhR5zNeluk9jlQ14OkPe9WzK/
PrbdKNXUZ7eOxn4ORDJ3lVO9SUnci6AKK88Hc+mLYUVA41LC95jqaJOpMWGe6uxjwaZIo7Lpdosn
DjwYSxBA/Dfj1DRrL6G+4vV8Zm2xrRpPh0BTXbgs91D1IorM/gRpC7KHeodQCJKAJO9wq++cNqAR
ILlKA1AhCddviSDBOk/RXZD5e8FTs5sQ2YMwcwUJj11XwoIqZA3fVJwo7MrtjC7nIteh6QIXS9Di
K5KviIP01jSQNrCOzrGvwZFPebvCcnjwugXSuJKPYcOLaVsEUsd+oC8LCF2tdmAftA+Tzvnv6tmo
gJSNqvrsvWg9UH2wLOA5IYHMcbAB117KcCggu6x4e8aWDcrcEqaBq0CEmIZtC2Vlk0fDUIeuLTM1
NbwGTzy4FWr8SbFzYpCNs8e6Zr3LqqmIRD+H3JZelLX64xMvZ00MLyyYaDI13raQ9Xbx3MMMto3e
1PMAespMdNjOUEzs+3XHr/vk/QSbQpWEysAwmjOWoELVrEg2wWTv51hYlMVLlp8tM6gxZg7Kbe/G
bZaDkCjb9o7o/nyc2YeMpew84BDBbYGGNShBOhzFNOyGBj9MHkS9FuSxBrLHBNLJvu9ELLJ0zeyK
G9GcDK34CM6tVSBRya3UC/i3bLwwuhUXgzUngQfOXgeNIqYfTkFAcGvaHQw281oT0HOgWufiek5W
TC9DbKfgqpiqdmfEfJM7UKjmcopBoQFgnR82zoPnLd90o4W3C2BlWKJcAhbdl2+7/0fBeWxHqoNB
+Ik4B5HZEju37XbecJwGIYIEEhLw9FO9uhv7jptGf6j6SpXzstmwbP0R5vH0DpgCJyCWKGLusFts
1GSFHX63opL4EGIDbPZvY6+y3uGQtrYN8jvT0Yulhyipa5yPeAJeAUeXUns+sqaThYmc1zoM6Zk1
YbWrNEMBVD8jZMsDbNNE4uEkPRnYAWqVXU8sJeAhfM67Mx3Jm/GjKLPiCjMD6aHWTePO5ONdXq1q
uqXU0SozCHiU0dJd0AwvlVfTawWb6sLIZVIRFqUeAxJ8IFAOATboCL76ONu58e5+PN7RxbXSyY/r
fKD85LpwfIJuHXLVuuZq995trVt/BzEKHcRFe2nYlkq8U/u4C24erdqSQQ8p7dG7GJHC1TUyqZiw
MyVtPzER9Q/+6nrprBSWL2F2SyXr/bygH+PH1syeGn2qWP0ahG2fqFM0hdizhkAVmzaJiMB8TPhh
dNRIF0y5Y45Phxlw5Ad8Olaw8DfenBvExiD1WK/SQKuTb7mqkLE5xYzrs4acYDuqgH793LL4a5qj
iwNHz5rcB1ySkLmK8YI4CXN2njxElYYndlcKlsSgGTkOxyx09Lsdm06Du4+culxYlDrTknbWnGK0
rKNsrGQ610WnIXb0256or03khhyD+SqhlrsDdEBUTN+EoFDGq9cdOvpJyU/Ajy75c+NrTMsJQ0OH
T0DlLYIH0IQFNorrJB18yGtf78FyxLZVWu2/gF2w8l163eOc0BxGWCUcWLUPmhzAaGRC0H3HD6Ie
Ch3dKsMTMww7uwYVQLyv1Z+SpV4O2vXhxcJcH6rdCqikj4+daj4H1X9ZcBz8Hi9vW8yxB/1GFQSG
EoSHVJC3qflYu7bo8e3pOZm2o7TGNMT3q3l9bMcnjNChmd44ZlcVbwUUPDHCcw4uI5EHmTjTgxTt
c6C2dMTbb/cHdwzyWX9IPT1Rdl2gDstqB1e+wJyTAHNKXGplCl+7xkilPQ8j8cM820WA3VoaegqN
m3N5INsTH9rEhE7uWfbRs48B4c8eUQwae/wAIutuikATuPhrnMvxIxY9gIu7rQBdyS83Kz7Y05po
vV6YBX2AnGRv7cBJOJh9eClgZ9v+u4YvsGCc6IdiIhgnYnLUw2GPWXuJdsA7HpoFgAjO0BBv2VSd
KYTDfrtWjthpf8vrcO/QbzjEeF8hnMMjwF6xQJuHrAjhfx/Zj3Yr8nmmAKscKDM/tC3ceckXfFfd
orDBnCMIg9vy20o/kS0Wrs1L6Pw32wKyOZakqcsXdLEgNFngJW0MtuJY1196KpbqwRZ+0mDs7M66
69PI4+cwKtvgTZYTmTDaPG70aTZWMs8vluMnA/FR5V4rcEE1Jv4YKlWHVlf19wND9l3DMhi96dZc
x0qlXOuLnFoAK1nTh3kbRjvpQwVdIGTYYX2lPR6v8MrKCyd45tvrrOMEfTljXp3Kzk44UKhFRHnI
9+NKHxoDPbXGXwGTitAgV0uTYHRpyB7qThq5l9p/gLUiPHQ768Gun6BFaxNg1bL3ND6Mhpzi5sNZ
+tRupsJ2y7thZgcMhjBwNbvNZAtFx/wGzakKg7SfHqMeC4DGv1p9trTNHDxPEZqiGSWmXshA21C4
QDBWq0prWzzpdr0F4gLlE5IpdkMa7gYpcubCS4tobsklE56Tqug88/ktAo7mLkfXOoaUFSOFp6Le
0b2SGS48Cx7aARuautBo7zV1YrHg0NnuwXbOOIyg+sARTdnYb2nfs13Tv6/DhZBtj32Hw6yblwys
ShLXn0GNgcD4R1F9zSxOsW3q4OpOFf4+kAEkfBlrmio9Fg22r9EBjNLgrY04voF3f9IvnofeEMJz
WK8OMdm6Wonr0OsA+EpgvWjdwzR4xWyf6xELocGcu5Vz0GdVtGu0fnbCZ7CEqUtNHvsdjJCdO8MV
tO5LQyyxre9ndVjF8CwhLQLFSzqAAduwpDJs8mUSN2V5z1VFymb7Xkb/4mCDX4q4g6qwkWJYjiH+
VJe8VqgSHlWoahIvUahyEuxaSBKLsABZHHsb8qt+WmFsaOtnkyYHKYhTLauMYoM18bhbYHYNkCCq
ZieIKBkLiynoxsTv6LV2+3SI+ofFQ7cF3EX5deg/TASbrxZ7C2dgrJ1rb9g3b1DaSQ1wsg5P49Af
l72L4kXYtXZuY7TtQjqXoTxtGzRVGmCbeBHLurfAbay+f3L2UzCVsQfDILSOW1ClcW+lHXZ4WPZY
IfkNZaGwRnkbNkCBFcl6EJxYUV5tWu+9YHoUaMxuNJ7gWGR1+7pCUVj4cSU8G2uR+k9++OxLCLdA
+NbGgbe2tu8xq49wJK9zWwBTTyXwvaqd85ii63LnMbRPJBalvVapTVq4wKH32Ud49N51otY5RG0k
NaxcK1TYGdezbnhWL1POvLgcY5aHdtr4/sviN3hZFaZJaEJ1HYKec38XB+THjK9YvjodGk09Hmll
/a6RlS8xiK8hemzC7THCCtn3PLeiD2Y/1vGU+/x3CZ7l9j4x98CiFvPvS1D960BAtJ6Hah+jbkiQ
NrpwR6AJfOaPuvGOZP03ar9waogW2BJqf/kRoHGile+FmgjayVQEIQbZLncigKdAkcDXTGfaoeWQ
KaMtnAR/eVujJbGXwtTy2jVDAz0YioR+j9b+uvllbPDqxRveZJbq4er4ABt1uA/iIHO9p6bf2cZO
g/vrvl0sLEwKM4d2uxyIVzfY2Svx1sfWGQoyfLDYgjUhLn4jMPv+LfHb2tnH2nZT7f0D2pQM4srh
r4NmS+WyD5ZDbbCyec6ha1c8KlpM7glySjba52ot2wjjahflTf9tD1XeTfRkef4HofGlqk3ahvUj
vXeyReaN+2SPNfxV77L5Oz9E6wQA7Dt9GnZYTOvwLk3t/eFs/5swYjfOnBuMGXXf7aCZjfwFYMCB
dS1csoL4045TPIV2Siw+pG6AU+yMh7AyMFSXEw9jdCJI//JiRY8BCqCX4lqpbnDfebMjLD60PC45
FXDmvIxhGxPVUboUn54+VuuDSycUWBRX9yr8/sgH58YNdsUHd+M3YR0VO/BeZjgVOHJPDfCwxUb7
mb5jOj97zpi6Zs1AQ2BU/DfTXS2qhNP1W3Mfb0SVgVxJgG3C/usLUNS3ZnxBH53YWxV/z+E3VZcw
fu4dk2/rmvYDOfTzPu77EvJaANrJet9G+tZAtZk2jl6zZe647GqXF+vWZbqXxeBmIzmYoYYX3afx
LQqK2ksiUgR4/pQB7Dh5D4G8clAAg1LpUEMe7VPuaGA5t66F3CHNkEUmKFd8RhK2OwGegFOz6/0L
wXIXzmbnTQM2Hmykmp1BL+UBdw5u4cEDcUgKZUK1KB6AYgVtXjXEqqZ6uIN7jxsHLdYABBXPqovO
TIywF9rU1DfbOUZ0Lmr2HjdevmzOXs6mEK7ch818xmmACfJbxxjZPFIKHM4NLPKGOnjn+ciw5wxf
ikRhqavCzPfJq9jk4+J4EJQxEwZjotvHtloKB6PKYMc/7exmvqQpF12y+m2x2W8EsE1n1p+R/uta
K3fcA9bKXE1HBid6lrro+HEw+rgEW+Isz7L5s+05xXFLqgXwjR1kfsyTRVd57zhJ7Tws4Ks4HRIb
BGgjvdQKPkIQkTSGBoCyukJhVJ3AOn1t62m3+hE+yYCSGmOhY49PW0f3zSBBE3PIZNiBVobVv0sn
PR/6Djpne2UuHO7GT8hMU4bjxil/XNX0FEj8ClbSvq8utWbpj1JbBTQiPFqDLGJTQAbBbm4nIcpR
G40p/+MofWhLcvUB/BbQhjCzyr3Gj8/ESnWfCHD2NXblGArA3EEs9aeD7MrGtAC7y0BgxgHQXg1X
AMIwHEHP7euengdnSKP5atbqIEGxxPhhMOx1oWOoeSNkFU/lE+Qfj0DU8c5rq8B66B3DB5bmGJs2
i/m00+BhzXoRwBIohQoZ/UZ3mGWGMjcYKNBj6fVrOd2nKPGvW94k3XaMzpmlnQJOacY6THMxQNU5
EzbiBTils+Xkk5oxLn5seJen9QdGcR4IudPOV00kzsYGZarfhePOCbIQvdpuk750OytV45vll+7c
YYSSCAl0GBDOZgMnao/pYAqjBwQj1Hlh12b9ChudjhzgAkTfGLEFHaHeoKqDBML03WJrPwzeVsD+
B9pjQB/W68EoINcd7Ol3f2kTWG8Zr3dxd1XB3oKXYeDVAb7JzaCz+ZWZNW003n516jFijPwoAhAi
gG85WnB0tdcRlfMQYZIWqtoJ73WQ18pXO2exEjU8C/9T6Djt8LfZzaWzIDHVE/wRGI79Odiutvbz
GgQmVqe5+/Ga182s+9A1u1UBQZ9xCOT84caP9WYnbs1yrDIYZoAThQnTU+KEJ9bsW/sycpHD0AGG
s1u6OpkhKeKOuxz25r4/ryvmu3DL1uCm/YOAPFsvHbrNcbQ+gWSmAOqJOKgAkzj7mfo2a1n966q/
Ln6WWKPm/kmYtezIFx1v2/Rt4rk0LQYh4uYeZDXkAHb28h7EW6oU6LHmONKDXQcFbtrbA6tNSTMk
zLJOa+XkUlJs6VHqi0yi9qgQSk10U2ZM0OjApoGd1QOg981PoYtT/+ySLmE8OHbbH4Inqeut6Uq+
wmkPgraorQXiWGL8MRsdXTZL9aK4BrMmck3UJ8csepd7La8ApJ1s281H3ZqjDg7Pz4Ay7qootRzI
APZabu1wDloY79juiN/emtBHWGLca9hmATwGzF110JSV6lNtiph+IVpwDlYIOHnQt4VDwAD4YO1M
Bk99Arc910siDErFxrKe/foMEHw0HJV1FuPzgknGXUFv1QCcm0/Lp2k3H91IFBCGVoyoen2Qrikr
eyo3Fd8lFfSM8U37981dZposR6nFGb532sdwb/rrGq0voRqLapwTd6uTsGY7CIxznHqxOPitSMBP
J5R8ULpgTrvR9hyROt365lXhXQqrCn48ALKHQTx7y7ce+R5gAzSTNRstAycvQIbnOHg8tdQ/IfIV
LEICkecE7zPpnccKYG03sTwACWTJOCfr+6bf1jDzwx15r+YfWPAAzPPAH0pdv3Du3br3bbpK1KzF
RsDD0y8tdurWth+E0EAukWZZgAN7b4EK86mds22Onurty/Q4XDw64pbLk4aC2VpdNhGVQ8ZdtY0n
fmc2+ueNipxsDU+idfpY7O21o1DHAvR0HzjEIHcjxKA6jiFsf2x8zqoJRQ6tVjjWLjJ+zpfvDeui
x15Xc42dbCUBkMj+MBKeg21I4vHNZXChgu7DQJgLaZzarj5FCKmAMLh1YFkwpR+iEQEjEdiFo0zm
dJcoZIfaDouhbYCVnCx1jKP6VWPm91EXveptwkowL1PZjgp9i+HpT2jadb6EA3Ru69nH6s2sw8p0
Pixxhq0yG3r24sGJ44JhGfSSYTGpckw5DA+sfY4Ez2UMqc7Ioq7WtG2aZKkqDDvRMx18xIu8ktr9
kUD2JnG7U8G7t1AMkHRnwuhsSHvyg8dNYQPmkC+x/NlTVdDayoboOYgRB4k+uvFtZsELYi0/c78l
8WUgXurOgGOCo8udHAIrwhUHsMNbH0KmHtLOeQkbkbfqJQbmSq8zFYUzPjiIRq3BEXRoQm3Y29WN
O9eGUJ107ku1DSBCNMWpxEAHMVj/a0N5le1Q0o2WTOu3Cv86CMZHM/UAWdzEntV+RapM0y0T4y/Q
5nyK5HHC7rNN7KiCjEbNKRzYkXqwk+/l/8rQT0Z/AQSr03g9KV3tQaglhtHU8aBljzhduoS4ucf3
sK2FdicsI/rgQc2vyQca4U7/oBIE8qmeT/ZWNvq6xM+Nd6MFQcMl+hed2KLXtnkNJy+bomIb31j3
GLGHde1T9dBz5zgGiXkSCrDLXoFwfyHevtVnp9q1VsnWRMZtOvZdEkH/CL7Gbvtpe1IsFiY76hXS
AbSskBLQPnYigK/rDC186EtL+Ojvfz3xDkEzAgSWxTqzN4R+Eo7ZCc4dJN3w0UQPCgJHH9y2fj5a
pi/rsTCo72pj5+HOEYj1qQFAMEr2Fa9O4o+8UPBkvN7JQkJybTnQHy+bE+R344OD5FzMkDM48aMW
+xbDBnzDA4C2fESHdYBe9UuH7+Y24MWoORzy+tB4MHXR4IdpKbtRZsEid3Lp9m71YW3/ggG5LoSM
XCzO0qHvvW7zTYYZH2GKEpQBRPYQD2ymGorbkhswvv0CRCx8WCLrqw5vIMCfPOfRUyfPRFkLi1si
gzUGDtTct0hCOejkkmxF4DpP4Wxl7bqWfvjtkN0MtV4NJJPVn72+Y5rPexa+uXxMa/IJNjGR85dj
9Bm1wIOZLDZsbu1FseuARcBBjQrx4m0VT8KBpKFEcjHEGivMp2i/gsZDanQuiUCtj1VWd6oMv5VD
sQRrfNgP7YVQO+48hoNv5bGJXjiJUgk8INebBWerS+0VZ9c5Np9hxa8Nx8Bip6xTF95/c/9jMMjb
9PTPGtEs++ohBq/XmG/fOsSzn1HnlYb2WfGqVHi3LefPxBe6kTdM38BLZCqt5jecuzzS447BpLUY
JM0F7jdFV/dURijGCau00dDhp6aMBq9D+FL3/waPplN17SGHte56ZYQkK7qk1+rcdAEQWond/Ikj
3lbZc7LJ/YTcDOn7dOqs3O62dPN+IiEvkYnLoKLP3F8PuF1hH7vhzp5PkX5ZWQ3pAFoKZjsTvwX9
P3/AMzhETVQwaMCyK0Bupj666whZzetgaFbJ5ILuwKwNWiX3qPUMEgMVACUSXwvWOQPuOZjPfMZS
GxIAbsHOIDEo+Iq6zna0o5kzL/vQM4e607vZojdcMhx15kEr68dRcT6G82GzN6iZqlSiOyA8BOQM
ah+MVtVPeR3lngoLa+ie9cT+QiQBDBb7fu0Lf/vrdEnHDxYu2Kv11ZZuIsWfM8kkwm4QwTJS3nK1
mgmj1KsfweVu07qrEgHoYhjHsxtXb6vzaCEf1xB+xC8eRdvBksGneJu35/vCAEv+QwV4du26C514
xvsFiA+rIKfY6v9hjNr1jnjpY7dgyFY+zTOkvMoTez/+JRtitnNTTkqCRDrIxd0ZIV/aAWoV4AM2
v3WtXeJuz3vuSKZRfOMCJpONCCnxrk1lX7nZcYwbXsUQikBAq5djqRad28h3QXhHJsV6Ys66lxPf
A/1D2gWjIzQBLkg5IRIrzYWH897Qq/vLIfoau/sKYXngsQT8Yk+YwB1yc+v5CCLgNM7Tv2UoOqQ8
qy0oReTtqdwK4ZuyjuiRB1B7GsSaxJnqo4NyVlt1IkgI4R++pG+CvTtXwFmOfPUSMjlFxaNDvJDM
DlFp/FgjURomRMKN7Tcr5ahSZFK3aJl/3EplxzaY9qbF98OetgkNphug5I2PIdra6kKSN9+VJ+Ft
kqOBQAhv4SluEeBYB8S0EEoE+IG03hN4kXxy+hIX8xTIymSWH6QORGrLIe9qMweGpkWs7Tn0XaTT
QOsAuIchkPVViAwf2QuwQ3An0656NKZL5kY8KDKdwhBclk32s5bYKD4iIyHiB3UWTfyeT1+Qu+M7
APwgkqq8brBwdzz32+BRz3MROsuDBXKjehgtnawYmIEo6VtL448pqjH3GqCTL6TzoLuBz5pN3tS/
dMZ0gpefEztvsDqO3rGHrzhYHih/9bkA8q7ky4Rhs2EItyQjSsAMnhsuc5UHcOe29W/ZfmfL2mNi
ytauKrYBsI/jTUmrhz+P3nVvdRgcuZcYySx6xFhiJvk63E8exVAn5/0W/ouALw18Kad1y4DUpkOL
VPm0JRxwUBeG6aadV0B+mVtFIIgBoPZx+EC0RowSM2hpsJpUXH2qlu8oI1mgYLWyUkizY6qDq/cR
KfSmCWJ0XVs7PVjpzIsFmkWPSQBGicHLMRhwTGO5ykel6Lldl6zCc/c8+L5YrhFr1kAtKkTqmrrP
RdSkFRl31t2Eq61XFM2Mtw8BufvOpgCy73sbUvPI1gcI7zveBeH1TK1Z297jwvO1rnaS6KIySGk1
de479Y7E4LukTmpI9NBDECoB8aYE0nlons6cTjw4CGe4VsjoT98RXsgZZODdKoLSDiyIvw/8Fcz/
FWkBNHfICo15FE2XG/BbuB/+acBuXiG832MzHIIp448jokhzoJNwQl7Jt/DcxY3Nayr5AAHhw/M+
mg2DaIhVxM5Cg1cKobrBOcJkeA0x/E46hDZ3bkM/QQTiWajhMPnVj+PhFPNF7BpPP1mt++FIjEru
EJQSGkxv2/m0qoOr2nKcrcuyYioaeqhZ285u7MTBrITsuZ1L5mQewYN3sIVDvxidIhQIe06juTQR
8uiLu7dqiDkRLVpskawYVIRJvIWGUP021Vz0WMqQPXyxujgdww30i8geRkScBHXTSG0Htv22ANgW
iWAQd98rttfwt1bvzbP+BISUBQRjPLxHZC1rBqd7/EXY3XWwHdCrQv+sEK4TMSA659layG4VLvT8
5lHU3i6cEfxOEcJMY17tx3pOGWxvBxyd6s9EI5hH2d5r+2wCG+fVN9f/3IZ9b+tinPHfXoPM+xbx
zWHWTiCrXQ0Uzv5ls59q8eQsX2aAKOQhEoG9w2PZiidrCIAvVz7OW/QX9hBS0BkwyqoFhwR5cupi
y/dvtDdHikQSxsczb5DjcEW5Rhv0MJW6PjutWn43tvkgPUmIweUUFocBE+wsGCUEk2AYl5Z1Xjgi
WRqgCIqZ2NTjMmN2CVD1Q8+H0kNOptFJbGoFlC/+MyH9mCCtcx9J0MadzxOKH+7dwJ6wfG4VyoL8
5n2NUWpozzCoW3e6oKD6/s22+jmVxEm3RYFR0dV75xGEUXTSXwCH4m2odSK69WHextvI6dlf3FSu
DvgA+3jHGSORGIU0rv2joddO4rBtuD902VgiKk+lrbjr3RM6TeFhUuOkP+nW6XNr8703iLsPgT83
x5badblpLK/BYr+a2PutW/ukKP3QsuZvUb0glBC+DvGIyK/ljzubUqi3SFh4LFgR2VihjQ4yuYNU
9ZNv3cMRDgZfHGLMCAlH3P1mGzijguZuaNIBOKh2lf85G+QTfa/XZ4Ivu98ksgIBksMtvGKoCt3H
EHVFyBnSIXNTgFSHTY8yt4kaetwG9W6BLYUrD5KuQzWoWiQwKhcYva9+kdetMDRG8VPVAE2KEcby
GHKZY+9989amBzbPVRbNRGZRE/5DGw4QEqlBblBsPh45hvZdWx0WhDa2qS7bTrxRnN9WQgf0Vzt3
gCLEzE0CjJMbbXObbAdVvVonQiH/eb+xc1Ex0mv0ve4eF74cMfnkd/zCacU+qNa8k1CS4Z329wkd
DA/+hyAhPYQRrxH6ZYyQfKhhfNup5bGcOw7YM7aX1ZtaliKgYm9jnhXBfrDxxkD5g5MPN949knq9
VdpUx7423bOH6yOQQLVf+wbLYv+6emg2E2OXcVEi8xj8KhX+aIUSFiDb99YhMJnD2EogQcSZsQZg
LfTBOAK74bzXy70icHVo5m7XxsottWYDDM1lLiyKrPwCEjHhBiYX7tvKNJNzWrWwdxa3D5D9wxa8
SMiPYFBdjJfw1INuKmr3NgJJHskMvBHa+ALy0QGVRB6ozaYDGZdvBkFqZ/gEPQ1h+BTAmvVMbBDm
BNcuNCKEj9HaWPYGN/eDqyRgFwQdnheQL2t9aWDdujXNlP7ZoLn1zIbfD9oZ97gQ9L8Y+lq1rXk0
gkdezvfBCmJh6pFDjExlICBo4C4RxyD5h0EoRF1wNdq3Z+ch4jV1DVUIBIPrZET/67CHTgOIPu/F
rdXOKHRmD1Tfk4TWFdffIziHCN8W87+sHoky2DwdBx9hZ5GXtciXcOxALqzeALNh7afrjN+uo+QO
s/O2A0K97CRCi/5nP6iC83lf+T8aTDYCH6mIXwgDYR8ki487JZDX4zUav4DOvrvfUcKCkpkC0ieu
sSi7YSuIi+W7QVzWQCeDz2dBMI+898H/Yh68J3VBg53Ecy/eIohG2pb7O8e68QOvPNh3j7hNIYkt
eD1RB9AYQyxol0ZjkazS/h4exMex5akJT6jbAqZd7+IaBvvT2CuUxjdkaRO3RWJHAF+pngMbQWH+
jouGUoLmKAOoBhvWpQUN3esQsdeJhHveDEdH/MMKYWE4aFZUdwPogCB+eg3RLtyw3U8Ujv6W3KXn
QR4EMJy1aVPfmLS7QXFasQOrk90cIWH41TWAVm+3a0FVVS5eabDph/6nJk8Cia2F+QldiwDWNt9w
d4ObjMh2RWwfW1WOIT6NI1H2Mk4tdEcP0jP9hSya9uoE3gEFf0qhzbbNL2UcIt0M8AVO8mcvQAHw
azVe7gaSBYMD+PE4fvEewQO4Fz0sN7vL3VmmxNLwvYAjNGOx4NE486mCchrMKe5hiiHhzs27wKNZ
fPwMvhUO+JmPxYycagTI9k5ihiumiLcNorRPLkKyI3cFLkxogG1DQRTvTO5HXPOjqgND0AMilCDH
Wv851YN4qODbajQ745wXZJ1BMMt1SS1EKvyjQVJAYUcX25OlwG7TLrOmY1g9O4BFQtT7oQUn1z33
TB9arOhU3FaTe9PPNgKjdx5G+js2BwnICZxRa85r/FdpaKs1Ak/eADcpj9BhXeMn8CkKH5TtugsA
Tw4Ajf9iOd094H2HQzxhM7d8VQTxv6BDddkgci5+6gd/NsViaHK14VNghR+HA/Nww4X3Yi9lhXY2
U3moWE6rY8NeBlwi5WMNbZ2iEf9AgiYDom3YIT2ANR0Eo4IEIqm6Je1RusmBQ3KjuMjIB6HsWfsF
pWS2H60xDy3QNOTqYmWRUbkCTJveSR3gBoOfGtPsrBB956+LOdpBEa2l3cj8/upscNkZViB7tLNA
fC1IgkyFu9zluEMMZbOuSQK+bx2K3nmf/rN3JsuN49oW/SJGgD05VS9Ltiy3aU8YdmaaDdiDIEh+
/VvKO7jf8CLuxFFZVWlJFAkc7LP3OvKHjXbl+OMuZbV084bjCXdDoVZVR2lnr9vq6MqXJfirxkNa
fvoYPrs/TS43TbzGfxpU3sZKXt0WI4nf9YLwn1rW4VLPO+QClU/tY9Q8hbNQB1txKum78fds2nTT
OHZwtGe/PIZRbm8aerVdWHPY4iS085MyIxpTWBsICKvcGpqrpNGHyPLXFd5HsFhYmOdc05bwk+fY
vxgOSaGde29WHm9ag9budOm0Nt38J/Or6E2NnKSStPvVa9qUedPQENACqYaueROhIIfVfpoioniF
/6qHT6cuwm1dOtXGTEhTkXXtgjp98srfcTKWNNBYqixvIKkUOCGV4/hTtfN7ULJ7Yg/jG7yCzuJy
Bs8q6aN9pgNYRurDprH6XXVZs6o4KXi0szhYtmhumgXfyoS9zRyT7qAbaYNr5pLa3WXWr4LH3uON
uCGR2ORq5zwM2CdiXod2BcKtQ0c6IhIlvicpDnX9VMuzjmfsnjSYoh/QTKF4nBv5MhMiCurlrnd+
kgFNE7jOYn6G8NCbl846R+UfzyquOZcXT3RIMf8mDVbXgOCT3mqimzlWGhOMm1AT/PeeFEaSlJhS
Vnb4je/r6S0evYc4/rTI7Vjjv8bibXN0S4OO7G1lZs69x6fJqjs5YT/Bx20eGzHW0Aiq7ZCLj7J3
HsCukfPuOTMvSbz2/a7FGtuwzCv8bypYBwERfCuy/yC37j1fy/M4roskWx67XB0zi5KnCgv2x6DK
dmkDNKScinbPzv8+WBtVdgaknVusooUvJ1XBoZBWvKdSTsktnfNaPuQj6x0+IjY/29CxksFzOVB6
hZ2/aSwxrZy2nY5xxwMyVJxXnM7Hv2AKwjUifCyt4pzQ5mxnFmeeBXsFF4KYijuvS6OmHUy/t6gd
m3tH99l2lETD9VKeIxc4AaSW4SnxHmhgPeXASsjFKbNxb44tyEZkvwzYEGsILn2FVl51MMTyPMBX
eGfXNwqPAXVxsx2raW7vywX7OfboQ9bJ79jBoEBBbO+p6Y5xqBa+qY1urJcMr3AkL31aNWufU9m2
sIgQT9WnPY8ph8zv2RcT8qvcWMpf9kp2tLNl+RcJ5+bHwZbJY0tDhTfE1SDkY781uW+4hx75cDnV
XjTdEAy7PmF/73vMM4HGwJdbzV1F23PVcTk5dM8+FaO9T7KQ1gy0GrqVhzauoXl1GRSaPqzXC5Ar
KGApIscYIDkhJ9+SX6DHbqcTKsVUTGrHiVptQ5nhwMjKZ4IYB/wS1BEYP5cOa0JTsfX3dvNRD8WR
ZODd/2BBd/+DBdH/+38HC9JL25/+6pBGUyKK078fJnY5Cf33zy7AJPqjGuHAI7+wnxLxNTi9A9mi
JlYThR2G1tJ/XsbovR0G/AycSxzvatWV/QAgcWuson8Y3XC72IW6eu6Q39G2/XTIBeESw6GOsSXa
m4EDiN9P5X1qCK1qJ75bBhuHMhmdrZlwZHl2kZ2DwvnCoOPvlCcgHboDQisK5unfDwKeChXIwvqg
2+405VXEPxLTd3QdD1trnYS9e0oX9S0lkf/CxSyDV0IljbVt0/Q1TbyOJpwcTyENLgQr6vg6MvdJ
31vbDIURyAoZP9GOp15jjOks8bSMgThU4XKEDYmtQE3NMQip0WKMpm0wk0SWyHF2pnZN7e79YMEw
Jrp+O6VlSOtYX4rEa465eQmyyHpL8XvXI6cKZ4GV4zic2PCaJ8cwzjH6FtZ+pL+8dZd4Z1sE+l0c
1l6dczZzOVsNlnNJJek+IYRZLZmVgR0kkLtImgvRPOyGTtx6GflTHSObqWUoz03aUY1V6rG5X0JQ
GHo02Tb3UelzG09jVCKTdb26ZOB7bi/tq4TwQyL8U92SRTD58lLPxAbnhM6UP4wvgUWcBWvKv/9x
7pDRbQ6bRwiTWLCbIdj7JVrrGKPozISSIs4z27HLO5p8zbCbvASzSx8X6xat6WowblHNVx+9KPTW
1lW3yypK0MK1gkMV1OKxtihOw26p9uR/lsc4HFJStiMS/bB8iHgx14AkZIinTTpqPjh407Kl+GnK
FFs1+MzHBqjFuLTuO9+FA9GjDdfZQmvSs9t0T0kLlSkYsIyV8kU2k8LKefOaJulPLWb/5GAVTqoj
4hD6v2zUfeHOFgbs6c2vegkqcZw/c/IxYVv3j+kgn+YIQqiNQtTmVkgvQYdPg+OOkBs2U8vFziYn
uHpxF1xDnLecDd1q999/1xU3VdrxcVLpSV+0Ah+YiuFxXOjfk3tv9hBchsd/P1QFEFbyko4rFjJn
YXYJFuecOLfUaMOJVdVcJmWnYl+1cX+eclfubEaurmA7pkCDrPSERF7tG1cxIHaFYhOyEQ7ZuWyD
9EyFLdz7UQYejek8vp1SkdScOd37cQgQ6fajS6kiIGfGW132qCoU2js1TM4qdKrmoRuimgSU3++D
m6Sm+q65T5ION2+oMcT4xFdSxPJNq/V0puDPj24BQvV2N8oF7zPQw4Z7IsKrOLjAkQKdfrsS3SyN
tX0iNkkQdXLoz9bW/TjY6mwRDJ88Lc568PjhaEGbUCPNRPcB/LkbMyR8zGy6pglmv4PCoh4TKLzK
8sbt7OHN/vtdXQV+w/e8x6EbkYxqr7861hA+1kB1RktsjPbEcZgBbYScneikhjwur76KMKWqhAgP
BWBQ6BtWxFdPMkzeS4zodKZo9/AaIhrytW9l1invCqJCOnJQUpf0vtC5ja2YNm9XPEw6E6dRPam+
RCeq4ughJfl6EkOoTnKalxWR2mQLD2V8KJtufJjs9Bqk5Ln5qr1NNWfJgyu7aOtQEW4iG0qqhXPn
EDnZmohicE3d+K0d5hhzJsc6ZwycV2XMuPWioxhZm/GimyM9kidXEzSNRXDfxINzmIzpV3NXlPiL
5pcRK/659BE/ihsJbqmWrzZqX4xDCDwpRHey8qp4iXsCNkgmfO3yFbBitU1ADh4dAULZdnGidFZ1
39JAfaxpoYbpSxTnDtGsqSeSWvl73eGe+7dIJT6iedUWWBky5ynolHcYIsMRGNufJktI1jDsZ3Pq
Kr5tPYXm5Hu5PJYi3CY2ziG/J0jozU1mr0bFzRVl//ij9MDGdPDuJIYEu8j/c3+FpHgsx+g7lEcc
mGYCN2OdIck2IEtzfIBT0rUfZinExfWxbdbjs0joAYuBpn/QhZcum637fzdULJHDRFNMGz9P8wPl
+dGMsTyxfYHFacPgV46X/macag+KhevS27a1r2HoriZjlxeZZekleE4b27qkLFY7Ozf1Gjgcf7z9
u8i1sW06RB/iBLnYDtg+R9cNH4bbj8wvMcjmi/jPEz2P3n3UgDwaNCb6qXn498AthjZmUfFro3Eg
CGKpc2tBgUzHOMNCECP1eJmjLrap7APsPzp5MicPJMa3pJDOhQOMcwFQQDVQQ9PNugBKnZc/DMmQ
4y/Ni//8kxp8lFyNGRLZf5tOCd1Snx+b2JLv7qxsnGKOu4kYyXyUoALSrHfgLAlSgCMh9Wkaf006
be5NjpktQkWTLkgQ0jP5rcMCxnsYIXy30d4tHIng6k+Pwxz9KJDI+yAqkxMoi1EUCdCd+W+c2enG
Vu4uSUS4Dty82uQLcKIqlN5WWPmuw4t8oAX26NLmxEUoSLcnFS7qNKEBaojYTw1hKUjvp85HXHED
/asAvBTW2Y9wOhw+be6+jlXEhoKiO5OD84ekOJDXLu5KH7Oykj5hLbb+WGFISLDn7kNv3M2VuUyO
t4lrdcS8S6Ez+49Eop46vRxUlqyN7dg7R3Dqa4f4acnTlxKmw7Q3WKXv8uTT86v42bcDrEg3LnID
OTzHp6ndHk9jlSV3QaLX2UwGrfZywapywz72u1G6ErGslaty9K9V0x6WqObkh3fLeIfarzt4l3Oz
q2hhVe4tFzBZ79U03HP+1PfiZibpIoI6sGBXgUkuNVc6ZDjFehzP8xQ5m7zwGhgX0cVrOZOLKB/u
zDgToLvMrmSH68Sxgta+ZTNFDAZsMpBDBy4Q4PMDBVte9FhTZsjf4GdSsLxNvpa6plVWvQG9QIQr
ty0n4yCqBd5gVaxln345RekCpcJHENTJKR4d6LnRbdtZvse0OIobP0lYS3fWrnm3U9xnrb3c2535
jELQrAOUapV4+Ncjje9WtDfgudcdO0Fr0MNyKyfCb4XvP9V5ENNiMtDBw/Be8NRs7Txw7uYG8BId
JcQGeWYw1LPlpJt4Wv46OdI7WgNmr0yn68Jq8p1Vvs8BpBLMCj3IM+Wd0tk9CcIHijXy6jbmQXlK
nVPPfkjruH8z5Yh1o+Kjz+01jpZwxXrnX9IBOW+pG1R4nGN3JUZTdusBb1o1rpIcOECQOzsFFQCd
MTtmXq93tDlubtog22g//sgcsC2z7M+xn3UPCQo6xgxY4rZGcEksTJb9tS9K60OofO9Ew3OZOZe2
7zvYourOIvRHEttZNkzA4u2a4kK5Bl5ZodxoYe5qQL2boQIrYfzlZSpN/RySZTxTtb1pN7v+K//+
FX2JPcg7K3K+I7fFfmICCtim3tOAmHAJuXt9CxqIEFzkbM85bgE86X6ucaQ2bHtRQQOrau4nbIO0
qYZ1AXbeCUa9o92q1kv5LYbuLcgADyRhQhCkH7bTeE0KNT5GsbvNnbY5aGiefD8xoRqQtaMAio51
4ktkCXwVMX1jESD3H8TDemyTfmOy7iZWk05rAQwZ3je+Wk0FT8Qm8qCAqfk3GGeQbn31xAXX6Pp0
q7zYRFvFF9t7Bb5wYoR7T4XfYeP5JzH9WSIfC9Z8N7gOEPwcaKNInQ0DbP17oX3i6DMzes3HUFsA
UrsCg9ns7Oep4Xo7HsFY0/+1YDFs5sLK15HC9JhdFx8/V44TlbxIN25KRCswPOPzFMplb2mk5UI/
EhR2QIdWv7LZ+bG90F2VRetuKgdxqxIY7wss4UmNM3+hN6dxF0esuJt4sPGRc/udoIC4tJgHt3hX
HCK2Q9F1mxrl/U88P0JS+9045UGH5Llqmy/VqvxiXfl2v+0LGl1lBXAfC/lOOL3YLFHrrizExAwe
EaMT6nUYyE8nnMudV3wwDDSFGqqwBOjuPq5sjDlAxONaQwpW1ksrDU26ovylff2WNekmm1FrPd95
VotNf1ltUUtFUw6/RO/8tStTngfC3rHDNigoPOGKlOxZbbn3O1efZsAJ2gYN4iXbTJb9duj8nT8W
+dbFnTKE9XXR9Ufm00QffQyFJqVxzVCJHTlKFkDoG+tc5nfzUDw5lKV985OGVrKvCwCPwgYzEKd/
XVn9ymdAFFFGOAoV/5Bpphm0MVSeOUp/PONAy5TE4D3L/tsEGTKzmb7s0HqtTY0ZvKZfM1PJBE52
dnsgTrHxHqAsUBY0zR9P/fIC5iTMfvfdxRTvycwObtn955xQ6tgq2Aa6wRWGr6h1qYjHUeDOgJid
lGodOBEYwODYzFm9xeJNFnlJdpM9PtQVyKVu1bxYN5CeFvRfavWLAw9RnZn9M3SfQGwkm6tfF199
2ZH0TUsUfhb4JDC/0uwWOtTh37SZ3H1aYj0uSJ8JTpHwQOwnO/8t0+BlCIO9Ny5vs6Sp1KnKRVmg
SWgz16Lzjl4o5WYIRutOFtmrJUPalkNBBdN8+ZoRJD0s4dUU+ZdbtMhOnJ3vTSD3k/5aOD5c76Lb
57licYlQWeMbOkLVMx0UW+z6liC90bf3lXtH8Mozh2ncB1Pmvnmg/FaBD2Yy+N3LKryLb23fpaUv
y3E/AmZQin7rqe6toBrdQsPYN3V6SqZp08tkY3JWhtzFSQhwJnehD9Y0gP3WLXfUVPSZA+TccCaG
55DRtyHQ58p0G8yjz8UUnlKMg2O0QEVIBiIBY3xGdSbYO4udtObXtiMk32cl+43hBaNggfcwF9hS
OLeUSf/bu7k5na/BHuEed+GndDH1hEgDUxei0yJmtLw1eLy/pnF4mdk6Ab8EhygT3TbV4b5h2Qoq
zkUk8oHXgJSvq0cZhPcNltiaQ78oHnUE8Sdq+K6LmlNb1aZ/yp6HRIct0Q1x7kgBgOco75hig6E9
CQ+J/QSXRoBKZkdTuKg8BIO2fjY9jg2rXms7hA2d/Umz6XeF6rTycqztnD7XMOh5Ly2lmrC7r1hh
ObPb8rpUIH2F2Bd1nb/keEYNhzCuZLfOa1Ou3aRid2FXAtUzvg1g8o4Z6hKPMc1ZUeHhgC2WbecZ
3An4lBPal7uWXbGZZPnq1f0Bo+qnEE9maJ/bmvEsgdt7a4jZa3zltwuDM7Gf57uxYf1JEu8gumzc
6aRp6BL0V6/IPiIZi5XPJrVSqj6Vvam2Vf411zLYui5wFn+eriInseAkI+5mQGvUo/0+LMoDVRXQ
ePbvXoluN0xcpC709mIatkLAWbJi0n2hfK5zj9hSNeyFHhkaIuLyWMUeUcDgqW1xj0SF+psn80rf
0oRExvAoAk3WBXFT37UDbHJXwyOQgNHFJd79Los52PWehg6RPNNlIRs23Usg+hsmSQSHznT3SE7X
gsjDob9dvzGEcWNPHESzuLgTMXFWO4D165/lYOFzmPQPswuSTWCPMFPq3/KW+nO9sFtPBIhXwvXe
HYe5E/VcZxAdnD96KB+xzg0Ii7DtoO8+SBdhr1mKi9uKap2l/s5Kg3fe5EKHsPjFNIYKZBKem9lb
7gH7oZdFNqohDwATZOxN2BNgJfV7CmP6oLC5TJ/j/iwAUBs/2HCKBmxOhQfEp8PBAnsqt2cbkq/7
MAeQvVyP2qEJ8eE0jUAbwZLQQtykaYfXU5I9hSLyPsaQwpkzwI3cd+GRTf1Ytm5/siS9K7gHS12e
W26nyA3MQU76HLNIORjivDr8ZSf6xNJ80mn8Mwc05EAi4nKDHgUH/RmlDdBh5rJzy89l0f0+rYaH
sg/fZdiAbqn3RfOdWu09z+pn9w/RgzZZk7Ih0FRxm7XiBMr3viz0eU7NY5043Taj3qOz6VMuEubh
k5M9Dmmi+DioSMtokD8dNDAlg/USGtBALbsrAAUmtszII6NdXyw3+G1U+zXOzIuhQ7pzawzUjXcJ
i9TcVdWx8SNCMP37THuVLzD4KkK+cmfx1GbSAhor9fXaYsegJijdBwNNZjH2XiJNcAhUzF66gSoA
XZF08saXRbWveHyqTa0o/zO7E6t4gY6s2NUpzD7xngHtSD2gB8hGp2iYlhUX4AWXOnBaiNhuBgSY
FJuJWpiGTviEYRgjCU6LlZXP7zeUlM9CXw4X47hvQcrntymNE4vG3KIBDkqecM4pMy5mC7sVFgza
aU+zcklNWACcRSv+hGd/6VmBS11vChnyAMHR2Syl150okt77iWY8PJhtE7avNWfFtsjagyw7wNmA
V8IyR8h1CZ1JdVos53shMDZ4qaLzDP59zCj+Fy9lob5VvU/MQWEtCEsMIk6HGbuGp1tMXbkOoqLc
AmKB8wyUVljAEGcPdhjYsMNi4ic7I1EQWOGyNsrPeDEU3WZQMMw6nKIKY1yPai3RTtdOwF9WY3zo
3ARgi8WRThcOKJDovbKvJkyoEUGQrEQs8e7279GN4uOMyZtS+lN3WAyCAfW1bHbSHQ526T4rd1qu
upTknWz+9jwAZC69aT+pQa/9VVEGzkOfyxMQdVzGw5xtsGpc2tRO1pMRmEn68rdtXFbTKN2aqHxn
z+BGTm/kY2viZuyDExIlqOM4uDidvnfVmy9dG7LeuIkLgy8+qnbpmH8S9aLst5unBMFhmxThvb65
fZt86nfQTp+HBkxSXLpYPRNU8VmJswKgmGCC2cepgzetsj+LhZa8GzrHamQx16195CFkWSmcdZIF
f9qsSdgFUqCJEYv1oNJ9moOsbFGsyojwchL0JMwSiyvsjyQc/L6lUGOvjpbyib4dMaCYaJRVNi+6
STgRuOiRSwvtyk1/V8iC1JSQTuh/vHSTA/ABuVoQVPYWae8WdHRUvnYfOWjETHuZSTSN/Z4Vdhdb
cbyzcCAKTYjf8uhPJ5OR96qu7lXMmJRAVe2lmKitfIUJO8pb/1CgUJUpO3vWa8IFQKNsMNGr2c12
rqzFIemQ5TXjVxZPfxUNIOjy2pGOg0VP1Ti4JBhTp4CkPu04+8mNSb9qkWB6ZaJT4yC/NgsYu8aA
dogTZ1OGTC+pJeqMXdH+mCoYFcmy66v0rcStIG/d9aTW14pNOi03bYUHDt4YDfZTlcRyq0Y8qHZW
vtQRpzYMqdiUiHUDagyXEcw0AZQkhMMogvpxkNYfUTEGB/F3WqdRe12s5jwY+1Mjo62bJJ9XRWw/
/vsTpMBmU5fwSFN6CpuQVspK5YYpPiyZiSuGVRRi3FIzYce0TFnSmX0gErNzAsg8bUlL3BXFz6AM
CFq4dgpHfZdnP6Ansbo5EQOAXLJ8ahlftdPeUdzVB8Yr5JvCJ97mtHiastzTOxHgnBX1o86xM6UC
v9pcFLuFOObaCaECjnZ0TG/bVc7ApJVOyUjVntk14/Bg5+MdnsjjaMnpMZ+nn46TKXWBuw4dhrxJ
RXYgSXBnt+F0miWRMX8w8caFTospEktQzsZ0uz1gt7RgbW6cnYZyj1F7n7kepp0FHaD3Jns9yPEn
X+r3MfGqrWttB04IPKZm2WjicK1DXW88QJVeidmjwMwTJ/e0img/RPnNo00CgmVxHP4Kkb5VEJ/O
aqk/yxa4OAvSNZoCeQr6+pxEHVY7iIO57Kt7umTvnWjM2s8yCELWKnGRUqlfcOj07rL3Aq5GUVnv
lJrzuY4kTY2FU2iUWXRTeOQadz6VJigeKSqnEnV4nhKbaqye9u1YHSijT9YA8cFaBGNLgiHb8Mtc
zH2kQ/3DYGeHBjlIwYjh2QfJtOTTvsj5xb67bAo3JHdb682YY7NklpdcuzG3WcaYri0aC7dIdTeK
EGkm8zeBhtPhz3yWAEBCr4EOJqSxqtB4ePlmrPGdq/CZiN8tz2UmrIxll88h6v45GTp2uLrhiITB
L2uX7FGUJFMWIuIpRid2+ZxVlehAZfqIbW7aLVZqjnMOZ2iZfmY6nqtJq2gX0H84Cdt6LAufsQjT
CCSneDdx7u5kfpv25pEf71JoQeQ7OjVvTO9RY3fQAmmu4Rwb870m7qFIxmxA04OhIhJ+bm1ufv7b
U2ZwHsHikLBueesG22RNWeVi+ujb24KBW0e2FX+foRh+lz5yJMwPXtC9BI3t0hPL9t7E0qzn8KGs
0seKuW00DFKU+5ijagdmS6dFiULSHPvusy0+RTcw14ajXrzEEdZ153tu/G8v4XOoGqKLyW7EREYl
uJ79OfnySdU++c5av/YBifKlhhLbArHAP8TKjSIiS+xzcfwVRQkuQ+chkPI3/vs3Kwl2Y1N8MpWG
EXFOdDFJA1FkIhk61zWPnACOrGDnzw7sRHvEkFXrl1K364IpG1uJWX03q0W/Tp4C59zMRzIz91j2
MfTrZtjKegnWQ429F+V5Je2EnQTc4M5hZl7Ffb8u0mDtY5o3IRp7nhKrV00BcpDD1UhoYVsuKY51
Pe5LWoNrVxUVR+D+Zk66/R8RGUuZPtmjYGvFCRreJNuoP9GumlYEB1nVJbZJh1lqu8H+afscn2uZ
fFZ5dl46MgYAOH8TV8BYCr9V6A96EBtsCtCOhba3Rgbfczk9Y+ghG9ntOoWl1ZmfS/r4m9C6xtad
cpFIywSxty5rPNeM/l0HuQ36roSVp8bxWCWJf0qp0+sk9+4yFhScWQOpAazYC7PvCruv13MK98FX
sCHpzMR5/VEJRFPmAFosQePdYiKKfcs3W2efGybtJZ2MDh2GfGYeFftYFJ/oxYwSsOHYDv74J2zB
agSE+oRR1R4KeLIaIWhMFRy2qsZs3xEpwk7OR0LJx//e5c1PWCYxDO9k2YdGvnWYkE3Vs1HXgJMY
3sX4SYa2DUCFTBQj9A6PsiEyuPh0BoMGkcVCug5ako0OX7wV2wdjRzDcsMTxhTmCr0QGkhir5ICB
+/ArJy7CGZTZQiGaU+9dRO28jz1mzq5zuBQhbkOs1ikK8rLtlR2Ql6obLK6EDmacldRddkMFKdc5
uvQqSHxKvZYg4eijDyWkhbMM15iTMlHLim6x+Mz+U5bNawdLrHas4qQd0AIkffgWKoVDZDoFuBlX
njd9lLUkB+PJX4HX9UdPpV8iJ1lpcRLWatsIWDj90I4HxxcPyRwemr5/sR0kaVqHABTSe81xl5BR
/YdJDEwWCaMPt4q/GumDtm0vgoErOsMFzYiVGoRSuaaG3DPO6OIYaB20lejK+2yrPP88GoIUEeFK
Gp5mNwY96aFIkoppCwwMqEECO0wrLYK7AHujECQiKOSjN5BfHo1F1ccR+zb5lKAa06WW3oWbMF2W
oPFv/O+rJUliSZzCtue99UMX8aWG5Torv63kbykDRpOFNgECVEoggaR/exGCcBxJrGQQktKxOQ2z
+5MH4+9hxHCYtczxCpkWQkcRV3S8VxA3A8v7pAP4lYox4baDdA7MuAqxxabEY+qEUlR131au7yy3
iY/4eS5B2renmQnot9G6V2skxjdYyLTpX0wgp2KCMhen+TcRprfFyS1ySBZ29vCD0XOcNOfuWLFy
oK16WHPpsvSkQtbjVELGGt/ij9F4f4PAYV8aI6orBJFyCr4SSvg1I0nWcgHFS7rCxb+Y7KVYsnVb
0xoy2KaJfU07T/HgMsgFjSr0VkM2/Vu3XqvqRmA/ljwEzBYGdemmTBximTWAfDAfELkTMwsYiYfb
RBC4hXqix1i5z0VCI6lC2g8jhHXbj8iS9p9TSV7e+MLe2JBZAj6Cshl0QiccIJkH5sz/qePZ3QyJ
vfaVPpUcH/fLnLzoKLJPg4YTWHt3yml3oKCyoz9Mv9M+KGiqxSHCS72Ow2x8xlVPyMHIc8nKPMdF
v++MfZE6JoLX4s7s8eauA2nuLNBlw/Cs+0GxnDB0xfNj2iRrKOCrAgMRTpZHtKQjQyEA6XWQv7VQ
t3wozLq8NK9xT3ZwsMxbifoDjy2+eIG4Sg/uTp9E36zKaMHugjFmZvNSlsawlE7Whumcg+K2WRIo
Ay0yEqUjAboLgNT5y4Wrvyk0I1JyBde+tnSypm8/HCg70AUcL9u4cf1dt/yCrHzr6JfS0MSilef9
WlsDyJykO0BPlKDL5V0+EvKUaGFu3mGcGLu/AyKxMfZfY8FVq1lF+Qj0rRX7iZpx3Dg99/i0QJsg
YhIsHMr8PNh2PZJ8T1TS0EW/iXt2B4xvQrFqpnkXlWAy1UhJAVt9S5fu3EassDq4t/iMK7ePicyl
096vmmZrGG66cai08hHjfJ0P4PeM+KyCCVg/CAwP01iNsmPQUwDAddGmmKJ9v4DTaThgbOvCejMz
i9YSwMEgfgP5Ac0twmrRDCC+zFK9L8u+kM3fwYR3Tsqrlb67n0FZ8ULIr6lH48+mlWUtdMqG5Fhb
8cnOCX+VmLPjVARHkc7XeoI3YmPaWTHXdN2I+p3aQ2yniAQSjo4Kq/0wLhm9+YiWok/3Xb0yMvi5
x04EvAKQE/Pg9ot2nzlf7bVrA4Hvqhs/oj5x3EBUcRldxukHWYMk1ITpCsbKOVmWF1YatZIzswMK
VnSVB4Imz+1gLEkiOEG5mxlavfZ7/zhShK+9JIJfCwdn5TnNtTSncAarHeQXURDmGJdfTfYxWc7R
G3HJOYJTcl1rnj7Pvc9RTSmwQPjXxFl8Ri9YLi2YKaf7Tp9+F9Pr4bmR0fZ2c7RkZehkVTgppuk+
az4EO+Tao+PEvt/9clB32oCcYFPMb3mph/WkWVmM18DpX+cZKP1i+sO7OJd5eLmFgM2kzkC4X7sh
he3EGJ08Hg9LbZEERdNm5inXLDXMDIrnFZa3uQ7JZSHWtknYgLUVj318GbMYaFCu3jJy+Kv4uc7M
t4Suv2t/LQXVSjsA5A1bJjCX2S+KznbdOL291d4vVlAbT6R5XAbr0QIdSvYR2bl74CE8hZN/wMKu
MQIGhGxiOvOmLv60/8feee3YjqTZ+VUGfc8SI8igEdS62N6l93lDpKX3DLo7PZMeQdB76WO1oJ4G
RqPpewGNRp06p/Kk2Tv4x/rX+pYg7YzPIlxkBKMed5Hgqj1bWI6Ej44kJfRUF5CfMK0PVmYbI4rZ
iMbFwVrYrOnniOa6b4uSOWsgAddHKKaFv0hMwyHWtQVca8+lCUqWdLx9rWj2KjsQxbMs5o2zbBo7
45lCY5/0DEpQSLP10aiesmwETQ61VzIyMURBGbFYyrDF2ZsNjOdk5iQxXRsNUHRnwX5x6slOWUOY
UXw7Xvwwuw9z9ZvP54pMis+LPEaZXDeR7wEDgqzuDCi0EfIOEzbZvtppD1nuX1rR6TPR0uWiDnAR
Ff/sefaLOfMWT4u63ybOl2GD8vNVfT0IQUIj1I+RhV5Q9cUzBniiTQFnzIzaumryYGM6aCYuciQL
gIEdlMuWZoBNDR/tw07ZL+E/+PRCxibljY8Z0tEmGvoEdgGKvBKo+oxZKcUKcG35YTf1LUsJjASe
/Z074uKNvrdD4yFj0ZB4boEuRLO9mWv14YRkE4ngUg+luCyxhJpSRAmLKFRcAEca65QqLi/j7J35
9wZH9mo4GMb0E1nNSxKpPReb+5HmkEoGZGPtW97ZPd4qFNLIA94WKWRw4oNeoDcsdHqMq7zzhDyE
ijeSi1hSADUP49xZZUVg7Kkr8WCfWpsx72+tVNa3hibnaEfNMWfH6eSt3mdhfy0oK9/WJRfhYQiO
nqq+RlYExsTKKolcTMGa0GPW35QEs7i8j+ADCmPD/MJXKlJxpPYehlamj0yPG+mjOLut/MJN5/BN
4jygwmDbzmzTgSlS9VYkX9Fo3BVl9pDY/cscYBtAE/4qfVluOwazqlMHfBdfSeOnR3pvtxlZO2k1
3YYwUXvwHWcrRyBeVfRBK5ALb6a4KDCqZOhoR28bkuuCmCPU/GmVd6RX2hrQtE/vL4usq9CcjZO2
jSdMOZ8RtMptOPSvUzyyA4ieTMC3a52TzhAP84RQoDB5zGkOArpDEhiQ2+bRReLLMmB/2GfTKn0J
Ukb0BnMt7UviTTYTilDxzvPddb+LsXmyGkZ1I6CyJGlvK0OfupQLSDkW74kHbzEXb96YpLwlWfCn
TWRtaxXf99ZLaWaHuY7TCw2+ax1sBRHodUqgq2tB5xvDR2+Jt6LpbuzUfm4Fg2QfWyes1pBCy81I
BJV7+weR6QcB04DvngQjqpKtVeKZFewSXEdzkRTmNWsC2hfRXKiJrtjSU9E6eMVNwyPXGIvnqVPV
yR34B7Shk6CXLK7xf+sQLv6sgttEER8PASoR5YOQKcb0QZseu1SkzbF7CnykU8fFe+xn6Wtd0l2R
VDWD2M4n9xeR/652uoGNQ7yFZNm0MCUgA/dZfHFiHOxkgDggmxEqBBySnbrxip5Nu+DiLGsJbJLK
at9G+Jiml1CB4pRldAYIU/D30TQo9a3j0nCkWSIoYtabJAAU4wnBTZ5C8zKl4zIZEb+GiGR7K7f+
5DzTmgI3N0Y0yl+xPNa73uRvQhXBvY5zlPeP7fDbTjv+FlN67ed+vZL5dN0v/Y1xkyDiik8MjflZ
+gRdGmR3Xp6wOiy1i1Ji70Hh3Jhx9uw+oAn6B7CmEJATzItUR3nlcFON3e2cOdXOYyS3eN4xXs5E
/w11tHLWunVyMzTLcDOFjz1F913fW9cKTpMjCWF7mme8GeGTU3FzFHXyK8r00LbPWVq9u1EXQdnS
t2XAp5QPG9t33yqL46bGqrnJom4Rjum71JZ/CKT4DQZWQLJuNmJI0LZyKEghXnGMdTtHqwcA9M+V
hsMEJnpTOFyuitrY9rF+d9IcQWUYL12XFbtCd3IzdxiS3a1IQGB4nvI2vrBeK2FsNKPaBpPhU2Ki
0krqnzZGhdlV9xMEuAH3FvbPVWu6Benq/DthS7+JPVfubBxM6WLFE/n0TRUKg0c3Pup45nuHiLDC
wnnOpJoXoCuJ5QUN5oIUm8xKrKDNO+Ip9vDBIW2bG8tFfZYTC0uwCUt3kHHs4KBjQ9gSrPsMqZKK
A/dN2dAUew8tofforPX9feWweiyhZ53IPRelU61xNFA0WrbPVelTIkgozaDoeOMudIcMhzOpWNzJ
kw+h1aifVA21hCinpto110lwyml2Zidg8FRylLvyGEYCC9dqELP57Vp9SCz5GQ4TypYFd7AmdAuI
wwV7jm4w3sXxcBiSDgFsoXhNsV2TEK/e64pWe6pWKMVI1U84OO+zR1dO6cSs97g+RyLnEaHSy1XJ
Qn6ddTwESkt9Tf5bAvZCamQOsFpLgEw+gutNaL920o2Fh38zGibuGJd7aichx+U0HnVsBEfwaBsK
HQj9RS3vuyh60bbrbHhcHnnqTRsrNI5z498bFhovAQy/sfdwJoxVmKSXauk1Y7dBlD7zntD08Th2
My9NQfFzOtQUlDArtDoDhAjQlIUd42Tt/owg4enroatHEK1jJc6e6mnMCkaYBO5/C7QTJbBTd531
rUr9q/hB7Prc8TYi/ao8BH1ai9YZToo4wOvIxVCv/R5mF4Vbdu9kHEoFXfWlueMZEjDX4qn0xMhl
yXY8Um4sFNqC6qcQtwQ+bGvX4QNbG2Fh7CaL5aUlzb1ZtgLKhHs797XcixC6Qjlb606Pa9vKb1X4
6g7tFWiUswNQL6mfjOAXYfHWkvkDF9gY5gTaspOpbaKSJ63Y8TVV/EOm5FVSmwQvUVO3IIQCqQIA
gY7W3RSxD4rjSh5Mw3qimqx08rNbkmOpIqo+S1nR2cDLOe0W3mn9XmhO7Ql/Vu/gnnMFcCsc6XP4
UYdYKNvJoUka90+h24NeDhQvPxuN/g7lBP+ab3qZwKPBu7NS315lfIjKcnd9nPyqRFb7XpoYx+wU
PMbMnZtHx1XeaOcakfOoyAWeMI4SQg5M5n8b8bl2CLQikVyxOOOQ9rGMZwHw7OjNVsbryA1i5/Tl
M3bPh9Y3O+rk733RNrtZ6l85kgWtU1o57AIrSsWLLVvAHPhBsP84R891uyMLlJmfE3/5eD/i/MkF
fQLwGllchdZ4RIP5xtq0LcJPji8w4gsGZ0lPfsxL19/gLg/m+yXtEiXTyywyjDxvnT2wFIWUZVbH
GHKSnTv7KMTUVflnjBGYF0MaYFkZZFyaNWFLci1gSIES22s6BGad3vocJBofYw5T2loOeGKfc3Bo
dHro/fytZiqIx/BMT++bmDmSjHFXem+N5Fo+BFAwrOgzNXgOfdWFc67iu/pNVeGtEC+h9c477jTw
FMxgAMFnZDPok0csrhmMNknVfDrAJFqaHYcXArMU+On+ye/HK9b0m8pbDBV8inCT9VC81jXfBc11
QLXNGZRDamfrHNcBDxmmU3M/driHxdYq/J1/w25kqxRIiUzcMXi8N7299YLbACnTD+07BamksBgY
FleCM7KC0ME5yMAZx/kDCe7R1b+hxRq0961pNdDgM/ji6CTJQcvoRVVgHBhUNd8ZbqRvJa5rxnh6
3eU+csfHsE1PRYqPs77Vsv+W4klQd8RpsiridJukvD2hjtrO/WSG3FGmVWR417q4niauQP+/jRXb
WDc9gvn/618+vvO42MQt0aev7h/aWE0pFGmmf6+S9aVM/viX//nf/sd//57T+Off/q9/Ptrur3+R
5h8OVgfT8yzXIzAj1f/pZ/X+MD3HpB/dRoO2+QN/72eVf1hLNyvmO7zGStl8Mm2pu+ivf1HmHx4N
mY5Ll5pyPIu+13+in1VYJlWzzCbUERVL9axrStMXvu1bhEIUH1bREvuv+1nJc0RVGWCWyRaxmyUF
psn8OMgwXKUlJ+mcAtMPYOJm/rDlmRGjmywDobaOZSc9nCjTdaGa+4529nXgPdR18olTTOwqEVkr
HB14bV8ym5uRxdZ7jpnBVIlREoylt2tTX65Iety7tH4o98aU+XtIZHDZjd77TX7OqVml/gHcE30V
6Hde6TzHbDQYurEaDr+4bdYVtYPTSB1M338adQ6Fq+a6ZkQEP/OHqMYd0uBZz8oc2KpxM48+U3ee
b1On/RrTqtuGdnZoZ47eOaazp1D0YOgQI25F1KGRxU8Zxd6+sB7CquI7kUO0sYL2vgCHvJIWHQTd
ENFtk6TcVM3HjNX7VkR29ZAG1H9hDE5otlK3HvG+tZEN93GVfCWSq7dZBekmHuobXQN1VHNy7ell
4xqnr01DrHCuAI3mxbQOU89CwyNqZwA7mMkk5AIgq56Slxy0PK6G5cYTsdUMYGlCVj1VUE7rcRU7
HX4TBrFRcl/NxmLBHrEPrqdkh6oA6LX9sktaC7SvfkbDuYV0TLI2mrYQk+xtmwFcDDW2gJHWmqDr
aH6MsGT7KRda0yHE6zFbRTEQ5qpkcrE6VkG6LfeOTat2liccst0Zg4+3ok9WwmBeW3OMu7mC24St
yD1NLWqYZAosCBJDwM44VtlU4SxhbR0FAJmVUZHpiDRbomnjZCiGA18HDk7nAWHQIZRGbQKebG8l
sCWP/Ddb/MJcsZkjPXd8qmxMRDXLuSqDNOJSsMQhXh+Fiq8ZqtEGtYnDkYzpWlFPgWup/5DUGbCB
Zs06pHrvMezSFWtQvx5+GbDPzshlq96FZpt0ZbUBUJCfIlkBBJpp9ArIMTkOllakjg7n6L4aBpxU
AXuJbrQvpSfT29z4bUzcbCqFbZNFLeVbIcxcA1pEAi3L9QziImTh8pw4rp/B8R7Kt1KySnKg1QFF
45NqV83S8mJ4w0tn5T+ScdrNUTG7HlY6WBxuV3D/RBbWtIotNJkuhwrcyYmam0f4sFtsxdyKgnlc
yyF5k4HEIDG4tG2dSlEbuyZeau5BCa5cC96vRSXUPJjQcl1U90wadx6uBHCmWMH6AZRaBUnOJ5Nk
RXj5CDCve5KRhKSevGpA1yzLcufBGpqLMT4Hcck3yYf2HoLQvsU5gquDWLDsfWzV2HUanmtTA9hv
saNJFoko8OredSdvT+xsSy4EZI2SGO+apF53AGdLB6uMFTwJw0+uh4Ske8NNl90zP3QzgzQo58I+
TLUPHDo0EM1xdGBRgXShPASApTKLRXuGi/LMW4RKJnILaycrSpYj62qA0VR7IEu12ewtm6TIjEWd
Otc0X3O9AdljjbAW7WaD76VZh5ZZXub2ZkD6vRGMvMMM1joV3irWSFCgLUPQzdRPoEbTH4yvZ6A/
VCp2GrNEmgx4p0d2BBjfAH/q1lgEYwnqiVVfUz7MNu+EweL2U9lJ8zgFNicm9URZlG9JfdDmmEoy
BuZN7rIt7kPX2JdA85t6vkmJ660zunLKkEK1BZTZN/UVXgtEd0XZsp8ONuf8fV4zO/pm67PC6K4D
jcoYDvmOCejHpp0R7YKgBd5X4JNtNT2PBe0p/ezxErAoTCiS4dI2OD7cBeZdJvpk9aD56q7cYiVG
UpHQ8CPmZSnYRJhGikFZWtBLM8IOsw7Z0AYch4WzU1Iz2bLsd7hDmsx/64Qm59XYguKOWY7yIonp
V4YwQtHQvd0NR6siiNFZ7AQ9Rj+sXaiZiiIE4Ctfrr20z0FnyZgx1yihMlwKx6sD4MiKSmjB5O5y
C/NNhLb0Kewov2Anf29b2SdZxDujYt+IAnFoXc6kqOHQRemddhlhoWGxPbR2vck9kjZpYEk8wzgN
lA0MIUmI33aOKLZGQMWx14xr8DRUXAzYkwYiavgfS7rGofVEmPdWDX6tNZ/JmsaHYI1fuMRhLp4G
m1uEZptF/o7HgAupkBxea4FTDWmaMXldrYdxDtlhmk8EM/js6Yzfzw4jalrgxOgK7oZx8Wg6NRXb
A5bfobAffMIu68wk6SOBgk0IPuSRwkMPHYE9H9tXq6fLpmTnsk37l9Yw7dPkPeucQCD+02bjAHBV
vNQ3vVFhj2WqNit2cBVGSN7u+q3VtEJU5AdPFLtuJpIg20SwJqCmSWP1WFsN+yKzQsaPsrs0xBZf
oOQNdfFWj+xi7bG9wl3OnUWzylce8en5q1MD1O+O53NCU0/dZ8WlpElwxDkXtIwyRZXRVMGntwkE
EDk5RNPJUPZdZeTWkZUqUSRAVF7ya/sS11UY3OJdjehHIOSDY66GRKA+8dGGe9FNIIhChYOcxM66
cfwPF/fu4o42dzhcomxR+UiAbYyRiHZgnT0z7w4+wo4XWznLZSxJEf17iNLW1mtCoMxIZF7AqToT
mSKJidQiDZpRxVTiNRIYFOmgTMDpbCs6l0ojJy+NVakjHcPzIb8QJDim7DF54ac3qBcxD1Ys+qwS
T8XssfmBfclelkUlllrOIX03BGwk/Ybj2HLXFOFixvNSJJSZEPu6RYfHQxtfTaUGp5jPwPGEeE1n
gR89JSwv4yQ5GZgmYh/tKHcj69C7RL8qI/4N6IpeZ+E+Ko9B8jVPNstcKtO3ako/VbP4JBbHcJ+y
i25b+jCaqNlrjbIi7NzfUI7r0SdyqiPg3ljC4ZFTlSYXhT/9kSPMiLCZl7LZrRVw6SeZIdnpgQni
3O2XGqMQvplMWCoGDnxxNqkDWfCWfuVVOXG2tNE3yyIDUN6IwYMfiWOCKTdYeVmwj05ZGyHsWsq8
RD39Pcii3IEd9VLQPQfmDyhESoQ0CqtdpetfwsAnI+S+naIDROF069CefHF5c+wD+rfQpzr7SrXX
XhN5x5gR6FQ3Jm/mGUUXF1bJoUtrnaxr0rVcVyPJY6jiQZblJGVz38E/HZw67Bpsx73PvJJktcKd
RbNmNvOCyxPjm35O7tN9hHXXoQdRtjy1qq1MbSxiA68+LwWgR9CeKjzEpw7zyFCBcQ/wyIadBuRJ
SyX9Nh9F1z4Vgf+KJfLVtxavv+VT5SWR3MeSFz1u1UOTcEg2i2sNzArLC+q4qU8sumu/jRDUqNvg
Nt/Dg2d0ykYcT+OQ7LuUnQbkEg6imVKtsQbZhMhr1Cokd+whj7pieQm5d3Rkg0BUIyOhF+BAX4wJ
NizGuGLUmxfUMGg/J6lvbTpA13nmWCs3bfehFs1OoAWvehYfMS5fmCPTSy/CbO+0j2pKvrwYX5Qs
kYyiHs2+zJHVFVSPHRrRQ1rn6sQWbT846TEhA0QTV3uII3jCPbHRFQf5rrLY3c8NDX8m3dyIr89m
UdB0P54iVz5mLnlu1J9iNYWGsWozgm0SZ3U/T0cOvgYiVdkd0UQueWHKdRoyUVdut6uCuIbIIr/U
MP9oBAiwnJYFlhL/w+C3x0B3CeFF6oniMoEfvoRqyLHiamHzYkLfCtRN4DLJtFOLjF+w8q5bTt12
UcmaRkGc5ecSUYAI+HLj25a8yNK8kjY5LcK2omIvMfcEV1zXemni8c5oGPcUNxLaDPya8H2Sb3SH
p7kdm2FtWonc+dWCUVUX8hTAnavhlqNpWvnJ3rSZjseUphqqSD7bKSNSnWHwlvEnxshroVMIKiQJ
pIZqCQh5zT5+E8jY28Tk+1fDKFgc0IxnDx9WAhu5ieuXid0ux1awQsDON5NJiNB3GGv9PmXACqke
QtFz+NU2RasDGcEHqh0eazq/lrPzFFnxbypAlsRWgkv1Rkts4mae/jIbvFYdfzpwxyP5hNcBMAa+
IPWESW+DmSLdBIoSDTumb76a6n1lEMNUCKaxqd01AWN8i644JEKamx4w6aZy68e+NpzdElIHnRlf
BDGkni02Bp9Jb6kneTeMvDiQH33pclzs9jQ7x55uIMsJ7B0D3tFOkruun4JVlscCAGNyj7aNxIsD
bC+t6cFKA/AVLlE5DOTv0mHYT0tGdkOSekKv2nRNb2z9LnrUHP6zHzobhSdyP5uo0j03tH4w5k0w
wmJsPfCPgQ810ZuKG8qYdyLkW5SBjuPQwVviLK+rmoSsmeKBMSQuVuL9GVc7hGbWvOMh5VwkbR4O
1ywtXINeZbMgi0oeDd4sMG80v15EbPwddcFf5SL0h+Rfp3xju5/asy+ACSGoVibDy3L1CWBDUd5V
bO1x3KPOXY/hq+HZ+cFw23obQzvaosgDJKCNHuzLQXl0Udiupi65BPmhYe+gwelNrmzqLVz/wRm4
jGtBHKW0NfThHP6oOT4bY89rzmRCZB1KLNLtvRbTIbkzd6gpfOTcalOUztB2CL1NcjfZz1nsBzsU
x+kbA2bCvEyuOo3hbUTmcy1MQe1ObpwqAWy/HQB7ev007/NkGm+AMK+55wss7jOyuA7eenb32zoJ
QswZG8pD4zBlNrbfvCDSmy7SS1BTIXSkv/WU30YTpomxI7Ps2wVvCpVtURl8qHt8a/FyNefes409
17JohfLr7yo/eE1H0Ob+4g/szHg18MMKa5okggrIFE7eG8tgUqHwEfArdgfOWJoGTIxYHnzWgD7P
ORlGpJM5JVrCrSj2QDl4LlpOF/YPSd+9AN14Sb2W8WHq8RzCBlw773xd5gYsp7thmBoi3Ce2rmnE
dbnP9eS2qK+J11b6HQbsKchTM8i58r3leu53hAQKWLfrke0idkUcca5DvUtBX3aQslqC90wE0zk2
iKurSlGhbYog3OaTsYmov+yMB9+xf9zgN/b5GeC7sjdmUT85Fc4MsiCH2R25I0LMaWleGYMR0Bm7
+HTpgGglc6qrjiaQxQ13rIfQwuqNcfQW7y5tdSmVlMNQ8SIH+V0GlaBplPSg7dyFmgfAfNOMdXM2
ze6uI3FF0pa9iB8dIqeHA1aTTdNfwxy/TpnAJakPixy36sxpIU20I+0VSM8e5rM2Z91U9mlxyqkZ
3vaWQZ9oBdABFhjh6yDEc8ceN1siDESrMKil0sC6q3Dmp/WN7bJJbEv28kVnknnDiBH0BDnduVrP
Y/IUl3NM6UPo7LXsTjgwf2Y7qK/M4hgE0nvDnx94jyXz7dbLwVzAH8G4ao5bT7kdFVsN9o1q2Fsm
d5dnZ6Y4LNVwYiwySX145S6vqaLX+7C47gMz2DU+1/UY4/jUshUYra6BQE7cJrU8JH3/ydHQo6Be
PiClsIGnFGDtYigDquaCmwdMzjoGy2GU48FLQ8HaoYDS0usTKJ/rPKnHWx8iy8rl6XqSpQsSpWqd
y4wXs8sBsTZFcxcp7uRGmNG6AK8jOue5DK99ASJIZxMHTF/tR2+6Ckvza+6sA0q92LZh7rLHm1Fw
tH/Tztjt2wBjhPdZjg6eCYpL/SVhbC2Py5aLfojug4+E3Qd7GZ1Y5tZSdDGkGT5SOhiaUCLdc4vQ
PsEBG4AUyorlXmTvHLtA39KK/ehT7sjEgTYVuIoPwqEaaNqhKpuO+Gpy3UNt4sqCb0f7zWCdbGPg
tjXW34TZr22PmKhrgBnzkIuGfkHllKSayrWeIwyNLgbYgtfOGqsaLVmQ4urwONz57Y6Ts59xApUv
Zlqa63quCgwW4Iswd3CPbx98zyOSDeOIVvf0zR9N84AlGTmj0ntePhFXjdJdGxPR0Nb4GJpo2kPL
owKztWcWqMGdQ+QeVhhRITwzp8721Lad6ogcFtZ5dD+3fOwd9lUihWfu+/29qO17WoLFhgaUrwQZ
i9VolG1T1a5V7jwoM/8wSL8XxjBTSWD8IkZQ7jkS2KvmV1x+PnKXNWw9LK+8YWCBXdKquAkzDSmi
wwTonMMEcii+LLC/g8UgNdn5+p9fkFzFXyzKy9/uv/ynr/E/f5UVkkMYdX9K8n//1WOZ879/94/8
Xz/QP3zc9r/++UHCn3Lz0X38wy+2f+427vRPM93/sFX+2+fwv//kf/Q3/+XnP7whccz/94bk/eMr
Kr9BiVVlTrfhv7Uq+fPD/G1VIpw/fCJinomZEFqvsFiIDD/LEkXYfwgpfc93lM0T3RQsKYqy+XMf
Yv+hHN+nXMh12caZvv33VYn8g/UKSxSH3/WwWlv/1KpESb7Af1iVCO7Hvrd8hpby0E74q/71qgS1
x7WJmtCaI4tDzBoddXzlJVzwpoBTk4DfB3d3lKwOv5325XOlUcuxUHI28DwnN3AwJwjQdERPuM+y
zGCF0dq0gY2Ylsn27Stl38wVLqNE+5c4Zs5wH+VQzIfICI6lXQAaF8hKedZdktq/nhqJSwTTEmIe
TcT1yGfCTCsS40V0w2eyuM6UmdqnXtGNgtBExUJx6itE+KlhYA+I+QFvGG5dI253/MGX0n60yWnA
wyH2jGVhHeeY/+fItLeVzbEW5TFP/PLGHo0cKf5lClsy+1ASKn42PHPYKlhw41MD9j+oI5Uu42XF
Pt+mJyMTobEmuUhNaTAfAHreRL7cySVGUWEJy03kroC+XiTMw2RwkwEdt5pwkw2dTxyoeB8m81BK
88bUHlTgcTyXDQK2UzzrmZh/SlGVM+9UR7RGRTxrWfJoywXmZxkQZ4i9TdaVMcsvfaiS7kUvtMxp
RuUcmPBAMG+HGJXFAnUeYqnQDqFXAwTaxUgI1Y5WBXJ9vtT5sLOC5qXxjiTJMAQkVzjCij1Q6mzr
YiVjZxNwiUPypOiZbYMXXovKv/IbD6hnLB6Gyo3OmdbixgAMWbDUuprmRNwgWMpTErt3VuOVh1Da
t7Od7Wi5wu1QasrpFvCbo+vigu8NfBXlaFyUtrlJOAvaB/rhuDjQ/Po77nDAYsbhQubAQPBiiQtF
PDkGxszARBasRHJraR6MrA3iHYbQra+pq5vwEBQdtHnr3A/puz/hUMvlJHaBCYufKXs8xe58iWx9
KTr0J3v0zrqY0VoLi4fJYN9rlxEeQPWmb8yBaDGsOPYX5MCUT7xO9B3JtTi5sgj1mBlZzrYl8xJ4
XXM9Fdho//y/Bhp02IKNSZy7QYy/uicdZNspuWL0KhwVLpkAyoSNZJPwZZH3K071MLUHhlEkUXzk
tEeWh9gynivoNBeuD0vqHt1Xmxkm4PopR89faZuFOa7u36av934z4H1NBx/LGQ/3Mk2fWSpWvMQi
fxOLt8yoQfsY4eccjqeggDqqIvo/4MFq16RplTLL59m1r+PGfLA80Jr6I4+XlElZ/LZ2eqf4uIyx
WWrdkQF/xn9FEOq5hI+bxdYiz4GGgTmGrgpfzVrNE5wrth3XtpHeBWAwoEmuHbMCepkf7Ny9X/xQ
0n+hPgFTt6FeZsNg4AKwN2MyaVX16tXFQ1Zb6xwGDjCPM9o5pvuQJpAOPTTQYXiL/LCnsOO5rLl0
ZEt5ricJNFRJ2eDfsHdJaRT8IBKWd9RVYsEPPhEM1bEjVsEq9ZpyZDzbJKpWrqHtFbjUITD6lTPB
TxikQG+JmUKjZHzm0nJOTAKRdA1xsLlP5J5uur4/Y0Ffi8UhrPi8MTiEBK+5hTacOatLF8TPKqB7
owyrrZoNUCle9E5Hbc8MjfySgM9JXBomMpflXCuhuWpfqK2dhPFVw1JrXwcCHo87GQdTORe0mZNW
bYwnMC82kaI/qLaz93mwm8tQfuHjylfsLUEGo3wYwDOIehb30LiIVC1ku9ExftUg7qEX7fNo6a8z
kt0Uy3doCu+yfgoqBiasNLzf7Otzs2TgyD+RaxnjuyS071HpJBXfexdC6ToDkRURKd9p62SV8y3/
PMImFxar5YRi9dZ/K1P0iCHq3ryw+olHJtEwXA93gBbpQmLvttVkjLT/2TihPqJTxuVnUfhwIKV3
5WfB80iVRD8PxxwroF/i32W/flG+c5Im14isATMRx6CKzFtHmWwCmfKKWr/+wljDXl+wG4AgawJu
AbQzeaeRIHQIy5DnVPI0lz13uHI4QkL7CJ3WXF0lwn9q04YwceE+Bnb4mLrTixyp9x09fNn+fKt5
jyFp3UviPAfqY85cb26CtusPZrJEeRrnoSBkGWJvqkZWROgX46bOjccinpwNpsclQBsfxiX5VmNM
IKK9BKSXF+hofHcYx4Asmkb2Ts8U2k1enFTcc9rF10VCXnpykCsnq5x2yNQ8i1yu7oYZHQx4LWo3
BcAtuTFc97bcwmz6jkiGVbW/S11aFyw8fHhGbgNVUGBdPwBlJMhgw7cRvceundDkiFUdHADOeQqn
byhee1IyOVhZ8VI3vL8LTEUzSwvbpHSP9/96mrxo6wKn3w4aF3TGQzozbe5oFAnjqy5xOx/1xNUg
5D6ukQk3fd/ckBglYWxGFAhX7O9zIzgEgQHQ2VZ8oxMFNIUNICywbUZOhY49UW1dOmXCHN2CfsE3
Yat8n9cp9s4I4F9rTA+pJ3fstOtTjh8TS1R0bjyUgry2XwmofxMhJrqpD6BsvrMo+DYSY9mRRfvA
Ng6dPVJ4L2pKi4rpc9kBXoqbVIFXgliD1VuzrYtIrlnYlzHDwwfK9SmwebfXAMBpuxip3QkQ/nIi
JZSanakoftNuHRP4YFEC0qgZWMdiUHlCVM4C9cSVn7pK8FwEnHNMZsZXLqwn3oPhrrMXkIuwzyrl
BqdbID4WEsWh9MN9Udtssjqadianm2HMxDcGtbOXDOAuS6Syfp4JVuwaG+3K7ZLXCst8lqGGKk98
umNDAK59dun5WIPJaDwoGthYc1Jb7qkem1dcLK7XYLpebJfk9p5HxAXiRizRpwErANrIJzSK1zhT
9qWl7lSM+FqT/I39qHMm0tjuahP0tx3EiOEAvxX7U8Gr6SpPwheqSyg1mK/wsu+jothnaZRiypC0
hJIS2sPlIEy7vAhWtBGNwAXkgUjgfO6deRs4khsf+shuBvmTTvQ9s21eSTbFEHHQ/SqnLk9mApxq
CWVv+yk5nFOGHDVG0E48rnQ8/YY1feOA2ZvkTgxFcBi84Y0nsu9hoMMmsxb4wTFTzqvRElsjnzeu
gau289M3SYpqk7aMHizBU4JhwY23ODdNKBbVSGxDhszPsy2AnKmHv/2io3QVRAqlko21F7V4GVu3
2ehh+oI8e3BQWdC4UC8UpcErXzOezRaXzKUKXeYETTCMIl859H1iQ6Wmke3QzWzF0PIIKQizvna6
fm+VoU2FN6U+/symY5jk0qAXGt589idkm7qlUk1RQggFsuk4udqdI3Cc/C/2zivHkiXLriPyR3Nh
Ln6v1qFFxo8jIzLDtTTXM2mOh5wXl2VXd3UTJMgCvwjUT6P6AU9kxL3uZuesvXa11PS/+nB9YWE+
dqQkmjI5ujPRC380W27JNGS41JlAdLLGx2qu6CPJLbpblltR0d2ifpUYH/cMPC54zTkK0QbH7SBS
0JhbyD9eOCVR6qZCTJ/LtziGVrQcIn79xerHm+DPviJ3/IJnJ9iUqarvKfnY5m6CNpqvcfDHn6Q4
EMrs6rkFncCG9Yq0FqiiK598vz7Fhn1iX/lEQvYR4wcbz988bD84o4u1KIS9JXsKDpDzBTK3XZW4
P+ZEqUMkxN6K7Fsk4myf8AopPIQTtXMMR2x5QWzt7X78SaPxpcD7iuYkuqpXKtsmMoH8RirZCpIX
vKOSPO92eamiA9LT3wSbm1PiqwPb74MNgnQAzj+aU7o85qM40dzUrCIa7D3nC4HcnbdE+aHR9Z64
IaRdufuk49UStfQ16v2sMgnnhgolfJeO51LgnEH7gbmYoTEG8GBL4pNgZe8/DMr5MfraDjGHW59+
5tWE+qecXUrkJOGd19SzcJy7/MMV5xB3+DBc8Wz5/TECjJnSixcDZL8iIN8hpH7JK/+x6+VN65QS
CpKrXu7yobc3VH0PTNgsCmomP2LA4ezMwqkPddztbJ9DEZde72R6X3OpbKSwy08fr+8cWcneJ5qX
Z/7eWMAN7Ji2N8fvNk3iUEIjl/tEucPe1UsjNdlX23Upqg2tUxzy5Rws2kdR7twCrKAbIWix8crh
s7UpS1G4kuoGvKUyx3nDXStbt0bBXjmaDrUfVecSXcymNaks7iUrl7QdENS5hEtH3oeJgitwp4Vr
KqKmWyVpXiWHukIpb5xlMu59JjXPnnxPm+Xaco+66/qwuDGXAe6v7kSzNDwJQfLH9tkzA3ARq6Gh
LVZH4Q2vyzBi7Oc9RrVX8ZqHc/Vg9fuBQP9GpMIHpZ3OfDhMtsRhvpE2q8EiaEsyJ+JsDux+J1Lb
ZxVF5YG6Gqx91JnlXBDecuIbR5I/w2beDX4yvBm4nEfIxAl9v3YH2Q+FPjLX4d0g3HxvI3yztfAt
7SaXPCbHnHnGw63czrxWBracMLs0wg42dV5KeLy4gNeyiT80H2xg6Vq3Xf/Ap4FJJuUTszd80fXU
7+YytfnxBc9+kdPl2Kd7y63nq8eh3p0g6iB8Z8QClnPJcPVO2nzdcv+ncjYlXZuyYJIpA3cxD6+9
dONjkgXVsTfMp1oM4sqpl2epx/Ikda3uTBb66tZRs3fn4TEcdYQyGzc5B+KgG8sTDsEvaw6Hy1De
px0aB9ZWGCBS1z75Aa5JX8ZHb+B22DoRSacyadCQ+k+tlve3bNVWsYyiLU150cVOoh0/+uY02qRk
0OI527bNn2GwP3j/OJxDqt8olGlaI/R8p95FvEw3TIvp1lIwlxN6trM00Fy5ZkK7cBuflNPTj1ZE
t54jJLwaX1RJsmnJE+bBi+g+baulTbljhymYQRz8J9OmgYAFbnrAyPe96EtlaC4cE5libho7wutc
YvtL3vAWxdfIVOmN4RVaBW6lvcdrB/+dYElJo0AwGMe4l3eK0eOG5GK3wffIghzaSf/1lt265Csp
/PtYmuekVya/Lnojw/Hm1PJWZYFzVEI807uUH9stONwmJMNzszmGdlQ3XVEbP6ftRGwL6MHjs1NZ
v3wq+vg6b0Vb5NhPQ7kJGq51ZsCmumgBoIAivP1shc6+YhW6XvzpsbMSno8sGDd2UZhnfNyYDhHO
jxHSttwgn77kDzFk0JaMlIERApdcRSlHKDiipJFk42SyB7WTiUMsh1LgMJs25cLf/r+p0tMiuRCH
Y02YzfnGYpfSkcS0XUUPtBE5x/S3V47FRnj1zXNmdqRueOWNbm0C0pWbGF4hTRmQuXaY7waw1ZiL
h+eYzyHdXfjq8w8nPtbjgmITuerGMtNTNABeZtYJDsLfiHz0N0WKXWbSJQChbz7iB892nXC+R15A
9BkWT0KWnyneMhlZ7+Gffy0ZCXZ/8UM/TogCC3AsXD0vaLb48tNgK99hQNs1QBpZvpQSdiz9xzbV
zY7e5HFKqI6QShahXsTjWVR9dLFPB7S9cZieH/LcOS1WvZytPDwuXNRvZUdgxAfu4N6UcGNU5Wu+
MAKA/EPLOkt0bAy+rdSF5UgnWE9n43UuLX+4uTD1ZQ1/HyhZyFefObdE8fVtDXRyp6nEGkNtX6i8
Z6/2FErvgb6TUF8P2vYQGS1bpdY9RlZbcRijnAIl3LAOHZfe8VPucR0y9N+qM9JhvhzB2fiaM0/0
4Tv2rJTxhVhPxI0Fq+Waa5nBzdcfEfqURb7p0Lonf5y5KVv4fGbdPI1dv4KTzTbDNG4WjUX4HYMR
q1K3mkySWfATG0xrtzRwL644mc00AyaxwNd/uI6Xy4oVArf8Kv50HXmLF3pRjflNBfCLvTsO6z8/
dAQ+VNKV/LV4zh/91kF7xJ+5Bo2hFIBls+CwEYMxDDtF3umDc9HDFBIQ7fyhOasUS5mNJdyP3OCU
WfLbYXC3rSOiwFZII20+NlBdQXNocsM+mmzaDq3pHKKi37o9cSuW9PzX5zQZjbG8mzzzvpbWKYvS
9ghgxGwndkKGU+fRHmY0BOFnsRRfuKsSMMR565WBvidqJdLgoOxOWJPT1/kBKsYHtmbYsq+0xmjK
2HeHo/HuS6wzjUM4WTTl+9CNukRR41/6IV/9os5j1QRsNyeGKKPR3puBcYte3DtK/5AW/7NgQPyz
YOCfBQP+/58FA//cZv4j20xyUf/l35JUern6t1Xo7WdBWOxP3ustwaXFKjP/3ywy+Sf8bZEZ/GWa
iMcDGUC1sCi0/n2RKf/yWEhagcTnaPIkDv6+yLT/ItTl2j5JMHgXPNp/X2Saf5nktByXTaZkLWk7
/8gi0yJ99j8tMvlLvnAsAr+BQwDN5b/iPy4yvXh20jyfLQqiMWW0c3ycF6yRJolYTO/vTrjwvu6b
c4SPZuUj9YF7hyTBqVUMXEvQkltNRuQBwdkJPBgaKQT2GBP5k5EEXT85g5a2bu+tCtLOtpGgxvHC
NXNJIOHyB6n64uKWOFyawJLr5Qv8Ve2CmDHgjOWxzeJtPqBBUhoAqiCBIlYUhkaD6ho2MJYhOzpz
oJCeA07LhRPdL1ARgq2thDKyCo0b5VTCO9mvRINI7h8kCTbJKQDDK2fAnzKwFOLYxtJBbJr3YEoN
/A7M9zK8GGt2um8Z7FMPA5UVTrOmvYaUrwakQo1KCQ1NGdBTmd2+kzdjEKHBKt2s5WNzWrHmFiCf
6i6owbBIDhDZ6OcD8ywQLRtZshLWo9nGP5KU0j+7AruDkjP2o4a8So174ZQLtgPw4Vaa1SaoF2Od
aDyshRMLNS8GN8b0ikbCPygZTFkKW4ZU1fE2TZbEuFFm0LMw+ujoRkfNCpamZVOo2qc7TyNrrYbX
Ko2xIb/WQBsjYqWs1yyK7/kN0nRel+kaXOfXrmboy6EGDMwh2LB4EOekb0wDWUM5t1szNIMVafiO
2DvyuV2qgbtoBr1rYPAAS9m0aSzP1oCex8llgNgrNbq3GG6/kWLRPHfPKLwc8atI2pUcyzwUyTfg
DfdYjQNGxIe2mNPKQ96/c3q5IdQCEiZToVFCDvVQpDk69tAHlu4X9+JA0JJb2jDs+VFqJLGCTRw1
pCjCQ6ahxUbji37dRVvfZouA2Gppxps/sf5GAz0dgjme17CWOWw9CgX2MDFTQYa8iALWuJOnFWc3
PcDkdLtAVQbQlSSS2E9JHc+LFWd1n0/XCI0Jp0BaWAOaXEXdjTVQEL+kz5PJchLWMoKOZfLj1sva
1qgntPCHoeHPReGoMuFBhQZDHY2IxrCiLKtMUDzKQ6Isf+g992hpsLTXhKlGTZWGTrGuvrUUkRzc
MP9AXUBbs0ZUBayqKWoMJjZK2Lzwdoz2cUQDtuLFpCAc1pW/Azmjxl8dONhKA7GtRmP9ID92niM2
Vsk3u/k5NIw9qUZU2pAxSzaC88IiLgnEeD8byAl89zIN006gEeBIPY5rSwEio2Jg4NIk7Sbo65FY
ngmWly6Yd9w3IzLY4Nas7zuSQxpftuGYQw00O/wwEwjnQKPOjMjkBtDi3GoMGssmAReNRof6t2N7
ZEkFUTGNTxcapDYgqlPI6tGkycnQsPUEdV1o/BpY2qYECyTbhc1mSarR62ZjRtwQWJqvCz71XK7G
yzSP3RGFNpl3aG8T6huIAmmFBsFDjYTXMZ7RPJHPfL5Ovlud5+l10RA51FC57nRHYsMVtO0UfesJ
vGPkqUOmMfSqQnjOzEnx8T9ho3/CEUZduobXI42xmxpoF3AwzGCKr0Y+p1aZ70FF3uYy7wjpora3
YDxjDcgPdCRa9E+unCQkSQRFj0qblgWU/xqvTz1+aa1O3aHc35uZheq65O8N/eCBkkAeY4B6O69l
OUCK7uhojH+cnU2UluFaNmz+cyfbTzPffshWsSa2sSY+FVMuxO9lJCOAsDnZWi0wNsNxIgR22mEg
ChCO6ngBoSJWrTpyIGcUd1iv3yvSCIjkX3LSCfSg8ImcBsxoLUUH7nByMmy7IHISJTabLR1zGHXg
gVrInU8CwtZRCOk+E3sUG75N5Rqb3q9CxybaOUFXFu8g7m8VuQoMyPXaDY1T4dAIyhaY/QyBuG7q
4nPZxgPJitbidSaPru1RzSJPQID37ZHh3JnYAUVMy442nG6nbAoNvN54MZrm0RTOLXd43DZmdIil
dwToeKL/IN66ATnmBIGVsqy3lhwkX23WDUSKP8uWRb6XPwWxuAw9tGzYEEc0vF0At8I+cl8KTC52
9FAG/PIqHlAGv37kOHeDZbz4qnyeJCWRVgc8RAjG3y5Beyylah/KtPaOeJNYE9TiGk3WGyn2j7LK
eBAGd3XCZiXMcnhy1PjM3Al7yRD+AYHybhFJsOfpUa6m1vrwwNtrehJ6NPOrrMNWiZSBJK4h1jZU
hqoIo7F9h+LFKLzFPPrZBh3D4JxRutSF40Uw7Uf0Jbrl5cxH5EylTY+P1P6KZ8XkJn5oC5LfKbrL
gm7iay9IO2V1/xWr7jwjGk+t5uLM7lk78E0WbpTDnangktuwDnZd3+3j0P5aqvLCroiBbCS2Pbss
RN0xDHs6vVTl8uk4jIi7YQpvqTWqu8nJGZU1E/RrBkOq0zHD2H0NLR0Fc8FEosfJ4DOpGXgvX2pv
JVsyfY5C8WNE0wPwI4vuGJ9M2Q+bAeH7TLpqcR+SGUFi1ytvXf8iTUHM3ar4GduMvMr3Wil8v8p9
kTKvGFQZHvM5XlcOL4xjN1DdUxCI4lSQkPrq+KEJPRKN0WIFS87RqkhR6YxI0ljREotAQutu/Rki
S+n2z7xvEqrBsp+9gcO36N40mFomwc43DP4s4FQq5FdS9Tz6O8mPshZVew2mRygv3pZhQqSjeVA5
xxAWC3HgsFjA1jP7zl0Qx1tHiV0xqU8vC767IrdJnFOtE9KQkQmef8rRayPSwGlDso0lKXMz+35o
2wfTo6vY8k5OYV0xR/JjN93+xidjldX2uRjkc1tl8KTeuJnjGLKeHC2pW3IbGW7rNq2eo8GsD30r
bmVkfCZddbTKZ2OubskMKpAPO2nze6T4lahlTdH9FH0Mcj4q+RQlyY8pzq8uxLew7vF6Qo21VzqX
Q39cxdpJ585PblW9Nvl4b5XlZ1y5d7UXjBxfmB7axo+06c9pwVq/c8sznMEX1P6dRadkbFCLkxrq
SS4TiWXGfi7ZFDSwRLCa5SQYfePCQ+HiTTZ7z8kWu6ChEs+jJgLKTd2Cxdlz+nBoZmpf+bbk51a2
30HsNbd0SaHP04tR5fe5yWkKvx8aAu/RM4pXM+o/IGevCYnIrcrskfxffIR1eSyA231mfk453MXO
dFOnRW+82a8/DRVs4qDKQz2OtzC3u5ub0MyWGdVV1aSfRb4NDfR40XTsDq3jXsgKbVrHP5lB/M6c
kaRfUf+ucpzMcQu6EjongLQfkn8TtMUdwrMH3EwUInpJvIsdQxFn1iEdRZjAZMqGGyw7QoqDI3KU
Kkv2nNk4/EZlxfc0lLtC/1AIztEvlZHylcRTrOpgtca+sZy72E6fSGrGG4cjWl653FD8kK9/zLnF
i5Z5k2XiNc65fkgjITLqstSs2wPFp+PWc5qMPbZjb6eRESKJ9fyCj2jtuhzRizq9C+ef1FBf46J8
8cix7hnTfRroXLl0UCYY0EK81shx1uQHq3Ee/DF/T0reCWaSb3pn8e6RII6PtoOUzvPaeVNxwN2k
lPdsIjO4i0X11PLomQLWq7J6dzNsqgTypNk/1BjwARc169iq/OT4hNyoRWjNKmCHgLuh5FG4Ht3o
BV8S8RrrC+36Gbv0c1RYj1UhGau37MFS9SgcnYqtpwevb9JrPFHf1XvqpcLP5cjlFwaN5YQxlKft
5HtbxtC0DyMAgyrM9sLl+1uxL1/ZBcYBxInDvjcZ/dtZvSfFRQlXD6pv2AVBLLJoDylxk7XnAwVa
NqrIDN04WtR8OY8je7A2Kkcujtxxhup5TDFizcIuOWklRLet4pE4Ka0agNxu3V9Jsax5iMDyeT0b
Pp6FqPyisTcZnQbTNgkRy+HQp7d8BN9ZOhANY2375aOoWEZmEX2UMhgwc9nFjafOfFwcLNHO8FLU
8bOJvFMp2kYYRM/OcBb2rM4zWdxUBJSvU77Cl/Y78eedSKbXZkbGag4/STUXl8n0iks+KYLCfIQJ
sMq1NfAR9fP8rDjPE+ypv/1pz2qQZHpdPFmJ8TyFGTcEVGlsTmjNHY2quFEkAqLWy+/YtNXJpNBn
MAWlKMI6oCM4hDxFWEwl9YYtDv9rIUvdRq8DN1R7gRqlo+VqiWTYO75xyIKA9wo69y0FmSaRZRMf
4CJp+poysLOY1s0ltsTWg4PQ8od4uoZSHJSr5JUiRfea2TW+XF88u17hPJXqPPbtuEWorbbRYv9w
euz0pR2voNvpWeIu+shq4qry6DVbaH1guVGAkbTjceh5T1E2xx6iAOHzLGTbpq4ymggQUuGb3S9L
9QGoi6GNV15jJTuLh2KCEy6QZn7xBaZ/VdFwUB0FMYiV1heubcr4cgoNiUICEXTXnFTuCKdMVjC8
76vg2up0CFEJYabBHeuQ+9EU207RmuyN26nP8F/4b/HAJguoFWWz618l259dh6L72HZQCcu8LhLe
qpYBGVdMUCNt7ZGAbihIn73wnHYBvqACNZUY/J+NhOe1nMcJS7rvfgr+/LswSkP6ptVAaMxL0b3w
K0sKC0QiMe4XS/6QZvHaRoSdS6NDxyLeIn3jo6QdeHVAqNaw7Zvdz6oTqLoqwciCs6rdZ/RZlX24
n13KBbMqrY+e14OLVuz1xuTJiYS/k+aYHdoa9aHo3Z5P8PMy+a9pHrLDSrzNNPoHy+BGEvA4Jqiy
mMhyattNd1TA7juj4QUfzlf+qYUTvEpKnnkzxmd0qbBGQEczfVkbC45j54US7YjzXkPM8Jom+dkP
bKLRY1pW+4kxlSuIDX6HXzVmHy7R8cRiV4aA4VQWJln9nvKE5BlWbOlcRvmBD0ZzU2ziXsupfmBl
8hnz8F2ZnE+NKH4fjJxsCYa+Xel79Su0P1ZgjlwXuK07HtkLCj4W01D5nBwt1u50ihwKIzWR67CA
5gTinHvQr1IzYCUwWFsGX2UAQk7oELc0vBivmZc0hBoMX2wTsRE55YzrPa+dAn1XHv8A4aAnXm1i
zaLZmkqrNZ9WLCg7DaFQIoH4cRdf8cDlAKy5tkQTbimoW3HX/+HeAOBGTcIpzcQh/Tz4GpLTtJx0
ot/R3GFoYy0NTTeD1dF8+d5ozo6a3TOGEtLZmsFLgfGoCnuaNJ2Xa06Px3uxN0H3jJwBDQ1dx1ZT
faRlO77mxXbSxN8I+udpBjDQNKCtucBWE4ItqKDUzGAPPNhpirDSPGEHWFhqwnDhlHIRoU42X+PW
s0/smJ6wVPTbRfOJJfnbiuJcpPzOpu1sNoAurLKbvfFoPFSNePG8gpoC7QvW/OOgmOHxcTyYE1qE
zvcQCoBLBmCTAnxSaI7Sz4ZLl/q7BMDSBLQcAS5jP76B9DFHnHeRc4uowCk0n0lop1stf5hNTW8S
GO2pyeT8AteZAnhOmvRkoPDR+3sFAAom+0tEEedSQx+3BxJ5mha1/Ojgtx38qCZJa5DSyERbn89U
EiDUC1bpvG15KoqK62hv5gMtjtyTQFRtzapyT3ocIIz4YN7z9rpZMxaPbBjfsN49FZF89rVkFqHw
y7Yqagq7eu/nIll1C6Dziq01i0iCGQC0Qxae+Ir3Sl0dKusGMFsX3JYJS9O/Fzx6V66xrH13vse2
FZPm3oTU5uC6kidMmxdfY7w5PK+XDceuRx7pea914F4LDf7GFRJukF9Hx8/dT04xY2EuW3qtxvV4
z4gCt7Fu3yx+j3Pzw+FExqwyQP0DcOxq9DjSEDLWqXurP5nGgPYgBpElec1XpMn2agJWMh+XKXrg
FhxjAG+6zZ5KkJsH9Rxo/NlsXvgWfixQ0VGU7UqNSRfw0i7cNPztt61B6qbtc3qF8scFBeUxD8Ru
zJiCmSYc4Cg/B6NvL2TgP3IXLx7oVLmxnCh56pg1wwBdEr8xDrMEllEa8pYa9x40+N1pBLzQMDgP
Z3XM4MNzDYrTKDxwaIw/XA2R1yxCXY2Vc+t5NRgEbdMqfzMUwrKy/mZ/29/q2HruB9+E9ag3Aq3/
nLSXKCa5ZlKGRO4czDA07wX1W0IRNM8Vczx+BNSONCaqKWE35grRzCsrgmxLOdtT0S2v49SeMlCF
k2nLBzl+Ynu+w5rMg61nrJsFlAq11yLhVhxGPUHEtqHnBLIwISGyIonzPOSAUCI7zw25trajS7ed
b2nFtls6FKglnQvFzeufGR+fRujrFaoUZlI+ToxykBQvOvdW2L7EY7wfO+aVo7B+ilbdud5ATEiG
WDOm+zjpf8eTeimQANSqD69VRayxxfUDP/dtB979Qzt1h95tfpBHzTcKlcl+igSurzpDFZpVL16K
ol8fJ7l8U/7l5ee5bT+H7K2lxWrXeMRA8hz3UmxrTTFX4ZMxNP/KEDV9XO2kO//qlW+eJPV7uxyt
JAP7zykjqepRF8KV+r6s0x/p4K1TN+KzVPnfVth8zqY8mDyxGtNmfv6bPP1PM2n1RL65LVGd0D7G
tE8KSpzTFgQ/2Tpze7JbPdXywseg1D2D/tnDpk4AwH0N5+zXlJn4E0yoFOnY9+5Y/4Cjuh/jFFXF
GNz8SD0WfXAyHfxVLW99LvSCTrNBpq8AiEXPmLZvao4aAwHwBcHVvjkUiuY+inK4Q6jO3zGX2WWq
xx0mqWFlsrteczS87+LhOV+sO3TpoXtx1Qkq5eqqhdinS1iIl+8flIZ2sMfA40dI2IKr4wl5UEXz
wcxYFK9bOr4Ovnz36hJa1iD2UjAh6n9OLlNdpAmfg4WhK2U07VnjlSECUqZWfIyt+tEJDLoc8fkK
DintzupCP40FoFwhtdBPC6uDb02MMd/X9Fryn+xsprC8pXM1rXvYqG3rIik3rJBeF54wGVkCvop5
vVdufJrSSJynHsaw9jyqvoP50HpE8+ua4otSqGtAYWFpXWzrI6Z0dl7ICVq49MPpjkDRN6xMQGYM
mdRUL19Gx6evccSXPxD8sTq0g0bxVvV8+AdhRrSGNnj+v9Il4rDF1WMX9OXK8csPrgI08TbWj8R1
foSDzWx85KDgdC/O/NRN9tavcbdbI9G1dijuwCsvThXcQgw40kZrS51n5lp7Z5gnugqouYz4aspF
5xPoAyARx9wKid/kF/6jcuc7V7caM/VZe3PNWDru7k1bG13iaKI64jx2C3srDvZubYF2BdV3joN/
bXGK5RR85ANxXKpgnegQB4dGfO+G/zDa/T14dcY3fjiz93uYepnvWFh8qcU7us745MXJDzoFLWQJ
wTW05pOT0qMVKWcbWjzKCqctV96fl0qP8jqizD4jjlFb8Sf/xmiFKYUMUvPdpYKPTPYWUfS8dhL7
2V2Ozsg5DnyoMZE7GKTdqpLuUvZrK7zej7nhfoZ4vACwp89adq9B2H+bya9pbPpdOgzmqgrES5IR
0zY6ygBYZthZfigFfUBYXD4Z2dNnlvrHNKbPvLTyZs3yaBtVcu+Rleuj+WrE5p1UclPQA3yNLHGP
VynaZ2P9aRhUS3ZJ+Yvl1LwPEwCfuMq5bdBp7jnI3mTL/yrC7EFIPnhNUFgYD/LpiHA7Ovqz8dGH
w7Xu44s0DQYuXM+Nd891PsRsfMXGbBHDgJhrmSuM0i32bl7cG1UgT2VZ4NPJ6DksGAbMjfFL59IT
KyDiLMZnwj3tcuqNs5jNI7g7Jq+GNs+aYk3XTab9YsQtDl14N7czrhxjju146DLmLoV6mYfoYqnk
o/Yc0F2h/f2jsZ0k4xnHu8659RKUBKDjCvqK5Y4k7HieKFQM6moz+zUKB/ehAWja9SQhhVGYl3nY
GILbKUcqhoQy+8JrAp3GA7O0ynXDU2v9QB8kr4P+MjTDeKMPZ1sYVEVQs+lt5WQG2z7hVssq2WB6
2GOsX9yRY0rGBcjF3dl8ikHXsSvOc3HwXbMeWZt6CZNFr5Fj/8bLeWFh+eY0sF0xVrdNpcaj2Tmf
WWPRBW+yIMqim78Q+yrMUzaUO6zl224Rd4tf0ilFA906cW1x/vN/qEPnV4MQixRfCANFJPwycrru
++yJdcibRTMI8xs+6nFGY7w0X3Khxq0jwa36kO7ktDQ5Os4Mr5u2So/zyHi4qR1CtQ7XRhT2MLN1
srcL592x0WANHSlZS4RELZgK4/ImVZoZ8f3i4UlAm7GLU9QfMzb4SQWXuOfwYzfHwEvKa2HSj1VX
Bj9BxrShnzD5m8x0K2x7RTrW3WUZ03Jv8q89sePNUteYiXlx7GtIUWWaxAE49hg5SQ4R3WIMz1Yb
fRuVklgeq3g7OibKE01tk3KQBX0OksNuRlVt0xGJlxxNQ47ucqkoU5xxcInRJXtFXif3Pdrfqe40
Kucxyuz52faarxlzwXUoGTgvfWzvKIYxHFKuzWNBY8kZ4azjUYzqz7QLw3GemaNDqRu12FI/VvjA
xlmGpwhAb4W3goMJnDyGn2pv9dnpF0rN9tyyKVozU/iQqLlSq/oZMJY8L2FP8lTrBABC15WvPoQ8
BnVaXBNLOTzsqQNuJsU+5kGinOZ+albYduyba1fh49geOn4AVioP6BmwWPOkX3EaQAwGK8ejvan9
x5hrmqLR51QrNvvR7F3zOnfOWeaeoRxoVDUiFKimiYslREMhJuuYZstD4vpPjkhRiU0MIJrSXY9W
d5D0zG6ocCUB1QXv9Gd4SUXUWDFfUIb4aJzqJWWKw9Is8VZzihgys+yIqRxbltgWp4AhE6XhF8db
aJisaIzRR5HxvMhiOrRLwfXfiR9de/yinpMQl8k6MUg6/yJPlUrvR0M8k96En5CY6KeWaIPHI3sB
948bONLSpvHW5FyDijxczWdOmMgue+oi4HNH8NOdiILXQdZ0lVIGIqgtynghzSgc6TM1FSPg+Gvq
+vRML0jLXsg9j6KqrsnS8/yhDQhAw3xVzC2VHNdDqO7NLLmkUwKEKoKnipAS2eHmMV7QpvFJ0x7F
TG4bOV7Nznzk87zLafnSDjcK81qWUBQq7GEUnsSIx0KBUW/xBv8E4WbxQl2MzpaokAyeGtFfGnSF
zGZ4nWer36ieusBxItJotRvuG/w/Ai3gP9Gp/3t0SgYorf8P6NR//69j8t/+hSLAdpn/l/TUn3/I
34zZ5l8+YmtPkMol/cv0/N/pqeAvCKm/uRxMbdL+NwmE+ZfN+dsGuApQQGCy/js7Jf7C/eCCOWET
wcRtuv8IOwXzgoTiP0kgLO44gY9/x4fvYkfj/2d2igW9PRD/dNdpfUU+kh3HUZ1s33C2GcK+VToG
z9xSIkIE3muqmh/zSNlhl0znYR5/zXY3bqu40B0W4coUTXcaOLt5EffrfmGIGfflFrUU7LfHxjfv
it8Ti7A8JNMoXYBtn83zgVlhsQM7aUAj9KvWaNaFWXJmm92HRUaruGYKUY3cbU2MeHzXF46loB0r
nzCILXls0lDM1+Mlnmyef73C/BbA1Lfx89yln0RA4RlEiBjPVFuwHp+tv3mdytzfxmwiUZ6F3wNR
xc2Uql+F9zDQenJKuLatfZ/Ov2Yo2MaTM59jz6epxOKSZ1s0EExMPB7RpTGCXd5Ku/1pGAbbtSql
iWsejuXQ7OyEw7bNdXrd00cxiRQoKMVRBJR35pmAfybzOGeH77QQc5J1nImffXCmxcpfq3B5StPq
gqjnR+cbEUEgWdBbzdyPfSW+f8b1wa3QXfVJWFgn1h7phhsCO/AmPi2UzNi5f2SbssrTyN6Fuv+S
wNejrZbiUBQJQwHBesgfke4xfMPlispOtkfLC37WbFkYq1nHyQgEKL0+y6DicjzOtUWw/Ha4gpHY
oiKEJMZZtpjcWn88D1KLG1D7jXHz06u4h5PV4R0vuw2CzHDnn7qu1nPIbi9Hj5d+jfjGlwNyUz5Q
wBfbqZpObSNvkg0fh3aPSZdnnqfEVvzLmTsr7R8PMDylvQ13brmrxJ1aplVteKhmfFJp5z/OSZ9u
RivGScL7hGCIPJPOe3bqe1YmP6vIzNcMouOTPzVbJQigd/FS771SiQdYJyqn4v5oFfwJ0VCRZpsm
nReiCLQaFoiKUWygCnpqOCuExFOwm0dX3rhcLGjea+TXVbqLcqYSGEoeTdIoq2wRwaVF9rXJbJrE
RhlOyEKLu6mxz8LMHnhuwKSFDj5xZwJoIs3h1dVF0eXFrCoKkEI2D3Ff/Hab+D5Pun0uuJrH6PZX
c4GZo58Rw1csdQQVr5iXu1fJr4U6Gz58qmzEZq7ZgXKROhug+OXyP9g7k+XGkSyLfhHSMDuw5QCO
IqlZig1MCingmOfx6/u4Oqu7rKyth31vZJVREZkhinT4u+/ec5OgEeG7a9rJxhOlTYzc+NV4IM/7
wnvPMTiwQ5vfQe6nx1mW+7yn6rNZFg4IrBtj9JbbMQxeM7urUntc5eU2tpyPKGQ/FjGcMqWSCPGL
Fy2HolQ0lsR/lVP76N/4WbFNr6N8leGTGA1qQNw8vmYRF/pUy85hM+jHiCVu3MKYrWw1RSTxNl5y
8kJAm9ZVzyd86giqzzwpyxA6DWDAtYvmzo8oFKBli7eQvtPVOHpcvz2xhj74bfr2r7Dh9kiwF3h2
SgYpDV+5yWqgU1l7TioRLMaEmI79vgx/ErfV93FVNHj8eBcpOR0R0THJ7I0WlwwcMB8juOWcSWZV
pQO0dEu7QDGC1DQ8+QmbnzC+GaOtbdyZ9U0lOdNoAVb9K0Pgu/iKloRSLXbasC99B6yoqtvJ8j8G
OCEYcOgxRk4F8EIEg+U+FMuCeGKMixQ3ys7UZLh1GnsDGVpfuy07nnJWA2F6pJYIBi6HAJ8tNBFK
y9faRHcvgvn34CUvCYrMbtLTPyzPhq0QNRfopepYMCEFDn96+gJXzCknNKdnx9CRq334/umIStI3
r3Q+woxUwAknr7xAs5mh9RBfGu1DrkETeMwxlc+muYZpyY3cpaYAIE1LSd7Gy4ZjN0+/GKG2OXLY
OlxoYNJtFldYSIyKvnQ3fRgMwiqd3dW7BDdgVZPSEX58dFVJDUlO99g6M0gCu6eJugMQ//Nrjfo/
nE5MOw6Ld+FWFy+NP5de945DXrDvlnSBx8nXIjGJmc74a45vNs91XLXGEf/fQKshVW612kSxGaF/
R13MxQzpJbuzBmFsTQ20WNEJfSfQ/kKHrrShT6ddQQ2xHc2/9YKU8GLE86WDwWjntskyY6Fi3Rg3
3dBS4tcN96P0lBEGjBIezakAkM/gvfWLbNx2dZ7TOmNvx7kk9ov7ECkC3xcvCQot815sUmwEM2Kj
2xMW09JjkEIIwNzob2Vn/PFt+6MAcr3qneRh1Oh11SYL9lzoHNMq/uoK17rDKUMrRhuv2V8fU4MO
msg2zly9/VyfN5HZQ80cuAFrIj6IludVlTvboftAlaSReekALHEUkHMaMILpGeO3Ibjx4gzlUzq9
dC7QPFFGp6mr/c2Et3lVl9HNbUvKOtVsGBneYZxwy1QG63HOXdqGGuCGft3qPLER82no2XfwJ/Bg
hmxmjfsIQeIwZVW4AUe61SPCdgnU+AOuqHcOPI93OA0ehg/9BAY0wx5WQMVpcReTPYmB5pwsEgSL
w8KfoeYcF9GDXTr+NjN5f0bzBKuUuvtD4uwwIipDD2VActQ++skhRdd6wYihAu2gIQJXhVAX37M2
OuQDoUbOu/s0015IwFN6E5HQ8jS20/OUX0Qy8IbPE1LXJOBGnSiY0D8YFOIgXUdl2G28llM8N02q
K5H0KHHa2TNTkj2TjbXIdXfsHkuR0nbmnH68RCP4Y9S58WyNI64IQz9mn4LeBL+Zd7QuotT28Q5S
xnszRObGnKwTkzjjfBae/RoCN8BjZ2uwdI/AvrNsoQtDx2ScaX8KVeLQ0uYAWZn3BtyztfQXwNa4
OxcHTBSjJzv95ewLqAjFT0GEyKpNUtp0WagGWgWpqKPfus6ywlcFExNNE5OqnLBiyicsWii4MkXr
NIYXGPZUVIyqrIJNL4pzjYQ7cplQhRYV6wac1ZCUluGZqhGENGwyBvhx3uRo3GwmaefFmQ5PFx2u
tx/5vBRH/l44+OaNo4o1/DbT110x2WvUaNpBDK6hxiQpXFoWFDJVz7HQ0+Gowg7xU92hSjwgHVjs
SHgrUe9RdCAXqfuIi0rgLCp2TQJIp1NEen+gibFYKoyhOpUhtIGgHqgaEYyCwayKRdylSAIPWBEN
WaSEtXE7tJgKfI11RWp9W6qgxELPLGGLUT/AXeGnxGTGH8Vd4FANlGnOU7uLHWwz5R6zr3cMVRVK
J2+1qkbJVElKNyevPdRq+lWgO0IzlbLET+ro1s7mGELRzKeVBUsBWP+bPjJ5spjFwtG4u3kpgbKp
shZV21LrSMlJ/0BygUIXml16VfGShTxjTVX7kvOjoN1Vf+p+KmFUOYxFSwx3A47PsH3Q8tFUN/Rw
XVqPlYzZXNIxY1S4vEZVO1NiUdBVEU2nKmlgP+y7PGFLRVuNgzHU6ub+ZunXaoSWZGnlPTWiDPdO
+uhY2lPtpOUW5vynNwyfk+rEMes9sufa/k3yktfJ5VgRdOjY2ANMOnWUZSCjY8eja0eM88NYNuUG
0/2vwnOulnHXcSUjpsnfmIRHgORfIM/HZE0xhwH44hNCyehAJ2kIAoWnlB7EVvRpjnxnbF/Juj50
5XgZwfDi1DUODgVveIlxu5qqTshRoFqQQVyM7zzexphu/UdH2slTmb1RkacASEZ8h9U3MSqe2Qjf
WT7d4nE+2xUbXplgvHUWHMYzKGbeQCYDgkvkZFnu2pA3c90bMKj87kGWmJgb9QAdI6ffAr8OdI3I
aILNGRfEUm1wnfMjZQLROtjIMWRKb6JBjHpSNAgOLFmq/viluWhjPgVZy415JrUSplRS5gjgJ6X5
02xUbiKJEbP1D5Oih3kV33FOwYuv6waxllSscQA+Jg1GL1bWHbZBua7VKNHNfCoaE9B1AigbhcwM
Om3gluExjU11MBNJmKx+ogFvBiTkXSkJn1FD5rdJjIjuJfNLMicUv0UUJXr4nnUs7bSJvPcG5qTe
dLyAVbB3Z1T30MSjnd20lLfuW2tP4pdrc7xV+6rtInkBxKAqBmftiLv8d9Rzkmbtxkr7p0rjbgB5
PNrkTPv0lNb7UYehU+tcn8IJLlSOU2Wrm+6jG7GpjsgJZE2iqiTzQFfr0XmGCaihYK3moUUybK0j
cZP+UHPksCzs6UXgqQWPV14b66LH3cBzrAetbRvPeMZ1ke9sjaVj5uFdy5oUQhWsmTx5QrBCJmez
uBat/2DlzV1TMjSPmhDIrM4L8YoPFnVvQmXlydFzl83w3CGf1YGA8GqMek0tZkrnhu5e7bGkegni
VDCZ37oBzhXoEY5F2d3JZZm3GNAmPFcurzBuhCrk8E0Xnpr50gBXnnVmG67OtYMfT2LWrdloECLg
oyNre4upFyecGL2tzmjm8CuuZ2qEo/Id1c2fJtGAouAqwoqb9Vmk37sC7nVciG8RgXAvYMRYVUZN
blJnR2zSBnUfqwwtmegFOyYLX0gfRi+sZNdE6i3gMOwiRj9wS88A89sMAeUW3t5gr+B1bvcuQL+y
v9F2vJ4fFApgnGe9svEAsmiZ9u1rKHVR1DzNjvOZyQZV0TV+ecCPlvEYelgY3F5jbwRMoPdYfi9e
9TY10tmTdYt3qXR/Rw1ismsnNjMGwZGEnmgXslqeAMmaU07Ucd7jWEjyn7wPTIUEuqvdhq8k5iiC
TVE1XMLuYVeLYxLaW5w5xhpeJJ+dZDmwZQNlYNAy0Jj5lrqNeQV/giB3rtsbjVH2KKBqrbBjSIHr
SJ8a2ptKn+1jFj7Lyq14Imjt9v9Vwf+9KujqMFr/B1Xw9t9QYfnT/xGmdB3PMX3TM1zDNQ1ykX9T
YV3kQJ2hynSsv5v1/qEH2n95Fl5DdD9u5RZ/8j/1QOsvB/Of6UHm4A+TgPw/6YHWTz/eP/fnGb6J
zMR/Xzc9VEb3X/RAQiE2ze8d+TKNIR+xj/rtOH0wavPiRAlM8Q3uFJMVwHBjmCdqknnKKcojuHBw
HoniSU+XAtCMBRQvhNlXefu5t8Ul1ok/NKbFBc1/agpdWZj2Q5W8yto8w3EgZ2Z5JnRG4+KHVXRM
U5JVRQwicdnNMryvbBGQOvnqzYLjeYGi2tfPbT16pL8s1k090Ak8D4B3Rknco8xB1nvTi2eU926j
fWfWH1zVFhwm1iWjjpMHchANrWYNtF5hOup0eTFC2mvNfBcnfR0Y1NEiMbyaGT3AsIpKujCNYDAA
o1taHNSgF1Y9B+rGpv1yVcO4kRA5f754Ivmt+YW6yLm8ksODE2G9SaqdTbjuQf2PzgBCCZTkoU57
WsW5dCJK6S5a1DjDM5xz1V5vZ1/uwvDedvZ+olM2GrMrkPgTVoD2VmkEEIZ4XrZWpcGuXT4Mk71R
XbG3bW69V+zmDqh4MUfsY5aJJt4yxE8JLA9fNOmThVU91fHom23MPotZdjHJY7h4oTvf/7UoLTPU
0g4Zhsajum0ympBa8qwGUCSH8943R23DrbIMbACXbhuRMxWWEUSwa3iT1E9YNIOkfyzd7CnDS5NY
/mulpTRmeVZODoSloEi/Xad/42l2nrOYxZ6LP2G+C0dMjZms2LywNfSmdNVnFOYsOBm3QvJgrmK/
5XpWwDFj8qE0+5SYHfGgqH3SUphkFsTZyf7Vef1r7KnX7p2U4QtvDEqJswrjgvkrfWXj6LxMwxNJ
NyJ0uZr9x+nL7XKkFXnW4oVe+Sx5inQX6273gszDWIqGFPr5uc90HJ/kZMU0XbSefpcSGKllkfAi
krY26TTyJ6TapUtyqsmCInkpm8Ha5YvXHiaHwjhRgsSSbKYL2X7MlDmxjyr3PbW5cRe5p5rd2Nau
kWxdrfyO6uo3qaLnouXa6NEQ0pfIL03NcsrE6K/m+BsN3O9JM3+PqeSn64Qvqa9/LSSVt9gPDRoG
yqh86gh/5Q0SaqOcIE59QIu4+n7xXDHJ8BaM8rufL1hGITtXDjtKi9pXUbn4m5wOyCXzrFs6fZCF
MSz3BLBSZ6KNe1Y7bM0P0DVg6ebv2B/uTNqjDy03BwdL+lij6xAJQs0EHgSB8z7tadAdE+bAcuYl
i7nQxmn9Hrn9O+DTW13UMYaHs21qT2HfX8eua/clxmso+pjen6pqgdlSu6t6pDNrUcBlSxP2Cq8o
RCH3rZVZcyer+ZwP3IQHO1iq8pqKfA4ajwoag+L6+LPT++hAZR7goeWQAFNiNKz6wOCCf7X9oQwA
G9uPQ4TCnDYlYmj/K7KLD4hCv1w/f/KxNW7MKt2hjUOIZ729TnWdXGUdnmxqQPZuV59LzU5Pdpj/
/YUVa7XLuNC1Az+4stFfBy+7tlN5lhW8Y6bFKjsVpvyNr+ipT94aY/x06/xNbzLsNbjm9S5KAtFl
X7yz8zssF2zftZpGq6IQ26EsntDf812Ji1tvrVsd57xcRbZuEPqR5qrnRH5GdNTZVRR4Mvtjmkz2
huciDRNqZJKM7pLkuc37J0fIP37vf/PUY8kJhyxNn2ynu6WafSK2/W23zs1yykdDdCAsI8Ba43IQ
fv0lSDHkHgiXljNpJjRSJKhVo/9rBB3e6w9hyk+x/OoM6d4qypiJTYCunOyGB0XfXPL0VSS2oIFK
f5c+N16LowqLonhtKDJd9fp0L/3xiVnimtTNc8NcZAj3VgjaSqlzL7XxPC7p3eSiwqLO23KN0/Ui
a7E8iFo/FWVX7xs+WGHTlFTHdJLL1WzcpUjQdoQzktlxFzFZ2SJ7zduZxJOOyr30w8ViM7+Gbv5k
SVhMTfuLiqicwwMeGRkRyXwulxNl169E+piL6tC/EWz4MAw7kNH4HOfi3XTVYSObU2qlJDkZkzqn
udeXfRdHgNM4+vOq+ppdp7kT0c7MHYDibd0fcuPOJOmIPHluJa5kchhim3TzY+51LxplDqsmUVoN
IQpux36AVF3vZqfGRefjkq7ZKY+xAAMZ+c816cqAVOLeNHtvn7tnJ1vatR/O3gqwzlGUxj4qujSo
6uFkOYwx0WxQ95wwDA0lyofI432bRxyAmv5Rz8ZLCWjZw3vmG9WdUhzFxIU7dd6ygvaHWExsQGL/
0+ziL4ChTEwWhiy7ExcxMgY21JRRwrXthdLnc1WDtCxcKYbqKufmDyFDrude/8lT/dNhNts0qRZv
4V2jfSCeHXCigTmDF58hv60Yc3hshUEOow1Pf/9J6pIeEoOMXGzeNzbPO5bp1b5FeJflHSylq2wg
KvsVmRf/yDdqH3KNIRmFVe6SgsfOWDtyl+KusRNeE9dodrmj7XtHTg89rOug76B9SWq68yx7Q0M0
q24XjuFbRbIkk+IzhCtw9uovtwUyYDLpEA3nutIbO6PSMM3Uu6zEiIsZmr/kJOXJySYtIIB0rlKS
xaVR3mIqRyLTuQtLzFiOLY92n15qiGScu51HzgtLfazFGyOG6+ZpXb22IRgGYxtvWx+zV9dorw0G
KEqTUmoYi+9pssttX/wOLfve8pD7EzYR/oK/wrGqiSkO+KTU4Wm5LHJ2lVHsjIm+cjO6cjeksHUY
Lq4hxLaq6lueL9Wp7coHbRYfnSwpsYCvsLaBJmPxic8/X3pPk2f61P/+R6EV7HmGkLeMInl3HD1a
Fb+KbuYm5CTT3oiwqngahYJZGd6WefJvnvD8m9X2e9nm9Z1AndJoEep4pJsYzVOB2K9l0+vCesse
F3mwdbPbTaH+YVvLfOp0neye6YpNOxkzLkJd4/dPDzz3d6zhvSeLTfkFae08G82350U5iYq4vaC2
NJewsJtLrEkvYCELFTbcVnpHt1emZ/mdNbVboxtof9FzRz+i+ZBUJ5UL5ULQgDMkR+ZO85RlvnlK
1BfcSuOuAUtBFRYANfUM1ezGPrppNx7r3MYDBJ413EadtZxNO7+n6unV4P2Bqbixyf3R9hJPpB3i
ZT/LttlXBYLIkGHb66xcHog3v1YWRsUJRkRgNmNytWfGzn7gwuvm/dtAJuYwsmNCLlrYq7Y4cAZ7
V1kpwaBy5t/uhIFLBiU2xY1Eob+PhdyazSD26LgnMy9wz1v0UgI0WZcd23u/mwUxr6onmsiJyW9F
cY4n8OK+zzGE1zJtWN85hWtybTLeDQvpuvfJlxUjPz17ouHWax+jrKuCIcwdVdXHQxpbYO5heZ69
t94iPKyZzX2I7rHxMU1NlvjWwTuuKf1RexvjnFXNfonJOdU80gz9azTMVytvy7VvEG7R2Y509nyA
DdzwWRbu2ir5zltNdCyZPHhvOpTPAqiLrBfY0IQZQ4q9uMPDqfTZ79H2e9Y1pmttopzRybHS+fV8
4Tl41LHN0WzGUwMf6NPSjs9J/DlWlrnR0H2qLn6eKaQFWXduXI4qSix8ml9yePns29BhAUR3aGZy
ESxj6vWgAzXNK+DxbVt8VyGiylQ2JCiW8tiW9Uc4EoqbVZQB5wk88PBpNtiDFHx4tJkghdnbr7oS
0GzxRQT21YqTD6vW2GeZr/6IcQmvp85BQI48Sz78prqm3HtWlR9/zGWnOBAChae7NTF+jClSkSPf
gmjD1tkfec2M+lfOlWf15Wutvm5SxL8Y4x4JAzisCb9djvx6bPGtuqU8hO74OIQs+sIJz5iVoihr
MraC2olNWtmYEgRH7BIyhVkYugY8phrWRaH+5UY+HbuIjDkevRXbBHbAQttb9nDmagZgVcEkfDkC
3MWGF/KgHqZhN+PvhC1pZNs4fyu0GQna9V8TZDfImmGxMXAmGOodEJUdJ++S/wHsz3yj/m2QQN3W
T9YDtFxCXdkmrrpwW7cP7Nvhw/jlCEuCHcKMQc/ItBto3McOY/Xaz+n/nPWKPi1iPpVVusG0GpKs
xVngVs+DQ/HryFWzbeojq+JN6HKTkDXWi9FrVsKq4qNYRHXum/ZrnHPvMOncECvOldnUzIsE6Hgr
o+hNLEkY+Nny4uUOZdzGQuBvjL2BuGUybatBtQNRuXts0wz/zsBLPJPSQgVvDgNugYOdC8qt+pla
i0FQ8hGlh3jn4AIK4tQS5C00/970XiQK7D5WURi2FdzbimMWUctQu025G1r2EHPjGcBUXUnroz8f
3KXftUaME9xzYDK3sbdnOILzJ11iScZILaCcYM6PdFS5s3v7l0Px53j0HETIsqYofRmq+URxjb9u
mpFMfhXN9J/xxcS6sA1ryrcbl5Oc9zuHNOlAwoexxI3sIc1aEal89WUg8HniabpjgtbP5Or1Mwgp
9SEW+59fQvcHzNPbdwaIFERKfTrMUzTvy6YnrcgHn2OvVDXuDKddLt0j95Pu/POF60qtRHJa6XQf
TC1fiPqLs0PWMEsUY97LDy0PjvsfiAWom4A7N5glIgUsuUz7vrKS9l7gwoWBbtu1dUd3fEQT+cQq
2Y8f9XbLoyR/Gzzfp/5phJsPnSTpMueR5Wt2PyWgKNU/xctMKSx0412kEUZZ9Mo6kpXpT0DFMYTW
3W7hPXUXj7K9G82SkG0qCob2aM31Up5RXt27aqindQNGmXIZnyT38LkowvJkZAk+w/TSm4q+rDjM
FGUcTRcys+QZcBdz6XRnOZIKXW6V4jgTtceDAto5VIznUtGeRfI1Kfozu3PM78sHjBJi5O3v0R/E
kWqVmrtbE+iKIc3qPAB3iplB8aWp3UYWGmBOF8Cnoe9sk4i30WLRdu8+9ECqI2sIau/Fk78z90Re
fZX33SHR5ydG9l8SzDWPRQL6gK99UMwLXc16sx3BYuMjlmgNtNUpYnYPOlv03r0Y8Z3l4MK3JHBy
1ohsJkWSHlvQ275icAM7q/BIR58aOE9q6MnR2XzSdyxNK8XwBgZMuD4U15xuVDhPIawm7gvzUeJD
eYit9AD53tv7w7yfcfL+fFRm6WGLS6GHz2HLDcNFoMpKWCUdEYEowsmTPpFoOJtaA5WoD/GijB8e
ePKfs7gEWE5nyIF5F40ekrkB0lzDpIdBtd23inZOpNcDfm4oCvqieOiWD+IiBJE+gkqnDXUcuodw
ah+zDrZnWx7rKntMVNs40c4Xdi/kzIGvLy32dEVjbxSXPQXQnpOwA01S3fTK8TfaIJ5bmSt4UH+x
07MB5D1CxFpz63/1FP89nx32t6j9ZbOtFSEeXFWx0SYfuWewzrniyBOH/QrnK+uRy+hZ5xTcfGyz
SlH8+cnEvNvIjxTNf10b6FmunhxaoPUcvg+FB8We3Zd+dRTZPgZx3ynWva2o9/HgkyP3R06MECa+
vjzQsmPexYqW34HNNxU/3wGkzzukvrD0ZUyBtBbC2jcUdb9V/P1SMkfRQILjnDFuaDmZ0B05MxW5
XyqGP/UsPVigfh+6w+8ux6XLD//Vlam1m32ETNUFYEREA1PbeZypCfj5h1I1ByxUCAjVJcDwcJ1V
u0DSeirqR+NA66fvAGoTHBgLFiRjKygncLrKXUGcZpUUIu+Rx6fGQFd9BqKR9xq2ipUzoCiCcKVH
JREZRugh4GkU7zsv45Y/0WXk53F5hD0FdJdDjq02vkGQWnuryHeV6lnwVeNCT/VCqToYQsoYJtXK
gNQShrQ09M0uVa0Ns+pvmFVMm8HMGeQ9FSyYmBKxh7EDl45kNxD9l5agt7LZFCkmN1uFwC0VB9eG
+DHlxMXZTT+LioxPKjweqhg5dnq2WmgzjWcbKEau3M7V76p2k1PMRm2hjBokHcH0kIR6TlIdDRtT
d5tiQLPep9i/SRVqr1S8nZMv2cqFTWleY+egE6EIvOp319WBmT7Oc5JvF9Ly1ILhtlIBekqoTq6K
1JN6m+Hd88M2y4Yz22bmjSGZrTXxIaOeXMvC0dVaZJKaCi8sfpXNUL8ZS5lh35tUguEKL2Ebu85t
+Qn9k/5H5cMv6t8BernHlUgzJZwAE17AADcgVgAB07n2ukrVKLQA2/AD672ShGrgOcAHJBSC/9/y
/C+3POxwbQO05f+w5Tn3n9//BTLzH3/6b9O3/ZdhO0J40DJ1nX0PSMp/3/KYxl8wegzHNxDV/raD
/2PNY/5leoxV+LFZ6BjKEN6W/U8roP6X6fBnPIr6DMc2ffF/2fJYMIn+xfVNuabH0ONh1TBBdOr8
p/6ZmJmOky9AStKjEKEGG2nzwvszuyPl+zrChd9oGKpMyCmHjNvqftzWM5JNGEnaK02aoEbXtnfe
RAdWml1oR5JXim5Us/2l6TxEJpwTK3/KP5wa94LnUcRW9zr5HSzLMGj6ycIZ4PjRtpDl2bJwl7vZ
XICigADELeBxhpOyRygrKL+eMBXiKGpr2jr9DBwOZRC7pNE9CBD2ZaxYkeo8hEPQYISydIriPekc
ndmy131HowY93/spxLPVTwxW/LZ5ozfxcA6T6MWluWjVYRbBSNYUbkenzIgHKekuDb8ZV4s3BEln
1Vu+O9LSFMvw3SVMK1/+Yj5iBHbXVDN3GDW6s6NZeNkpf/CTcrgbyppS3i4gof+UJv5H03sX0x52
WmPdsOBtQPqjPbLtMvd2e/TCYaPwYhUMxlGCPzPLYHDQgfZJcy4smsyi3UQRjNngYtB6cqybCBhl
2K77iEoOuYryhYjZB+7jEaZCf20xKVFCj5bIWUwvelTWVzs7ZvKXNH7D8bOMb8uHhbVrKhwbfAey
ffTyRy0WwEGca9OafJPXPDpEFM7p2k5L/7jJJe2qC843yHcSsXvF6b/p3duAhXIG8VjJAz7OKirg
9T2GI3H9othTIb3qDJsFB9lWyuYGy9mb1rhJeUjR3L3K/VPWwXLr6Ee1IEvkweilQe9jFtS6gDFt
DSVsXRl01r7PWRpgsNEHOFDLqcVRK/j5DhgO0/rB9B/F2LyWeklNzxJo7q+qnmgLutRGewQ/3tza
Kn2iK2ldt8p7eLRqd9sP7+3QPMjkOqE4tuGe1CMmfQWsAtMotU3Hj31QjwQMdL289b2OLAKkbJRn
MVrbsj3SsYMVajVywbQ1/WTrYOHKJ9tQOTTfv80UvUhcsqlxcWZ/S37CxwtBSoMAG400DvlI/6g3
DOYD4XetX8XGuc21/dIDJFrZKhrHHcx5w2xKo8TOy4ugIVG7+MZpKI6Hxg8mb49N+oagvjb4DBX+
goPjTnY8opZraFZ7+KPbSBzIv8oJ/iXfWQP5LQdshLbJM9YckoOn3+tsnnpG7HCgKMX9TSMT3pzt
xM8qm7oN2TT6MzbLBIIdt3KarLWFCaD/7hkQ5wX5pckIbgJlgn3GbEDLd9KcouhjaCjRUNdDACNn
kd0NGTZJu7wTqJbua7trMN7V0/0i0VIpDeifNZO2TsPZDclL6GrrKIwCf+kUJZG7j/rAwFjg3PLM
ECHsWlNZXSJGtg0Nfjb0GqJUwiP5SbUitlEm+ugqSUsMlU3Bl4ASlSwvPeiDwoRsZUdrzILoNi5c
D28rykM9S+xY6G9YPwpYvqwott1EYgG52Dgw667RWyLnhiZbwSPTtJsePXj2bSBpWAr9IP1jPRpn
VnHmREs26EcMeeDj0B+S4wh1ZMAJBwOVfqQvNz6HSBB5c+8RgWtRzJLwF1VYG5PXsxJjENft3sF9
4y9FYCEpYIpdR3r1wILtEY/zoMIiJJVNKfYsBreJRY8mlBOquTcViM+OnGXZv3paubMm0B8nIZOg
xlgzdW8poLcei33i3lK8rXN3kURFYqzuCZ403TrqJryhIHFh18J2rfNljSNyj5oyFxeydgeSJaWg
zYRKuxJMS/TLjfRDPTqnKvzoExIL7sPgXq2fNaMeBYZ4pjB63RGJiSf/UCPecr+6xV7JT+ANA8+z
TYyyF1ZQzlcT0/RMlsMy5bWo+gP1dOvUOjYFRFj4j7VY0W/JG3DXs/8MPa72w5MpnqYqolIIjyBU
EcvdW32y1zSu1SW74tE+9N1xroqnNk825GFgfjKKFNO6FfF2aqrHTrOfwtDYxcvnRP7EzPfgoX0F
OllAaXDf5a9qGS/0m+9tqSB6+NoLlEPD3aeW3E2VtpmmU65TGj88zKiBg/YbHXCbdROf6jaEcwtJ
jqKFqek3RZpDuNhXRrVLEhE0Lr5RJ5PXyMrXhZffJjgwIQqpLK9F/j56IEei6qDxGagj85qPyWcZ
c7QbEWyGSJzrIj9NB4vDy0iukflY43MSst+J9rwsIbZYYrD6czXNB5hCB0xPZ/PQuA1Un+UohHZa
lLGVsvOsYH86AMupy0eOBagR7WNBZYgeGhsq3mkazF50GR2Ait5XPJgtrz7nNcCX9GUG4DABiAXu
XEeY2x4c8eS0mAfA7NEqGYFWSt/8BDVGghhJA0FwoXUr7uw9vSw8dUvzXuiUilU7fQ7XOGFBEgn7
V04SV9hXCoPuBGcj9uygQLAFpTPTe4M5kTxoYvuQt8ETIjk6zvPkxLxZkYQzbtdRJJC8ra+JxQt+
4aewfTEzHjRRfZKh9jV75M19FfT37imDvcd8usoJtGjee6Lf/+yqy6/JfWqXtyaxwBmlWzL+bvgn
wwaZ2janvc+5AekhGQKrhopb9uX9ENsnY/6DmZ5Ym3UIG14iZ/pdJTaQy/JQdY3B40TV5Ox6zk3T
m+D3Nf3WnFlZZzxyjIY4dxu0zvQ6e3CDpoBh+ZrFRczsPW3E8ObNgIocFADeegowBdp6ANcMR08f
4CT4WNnthzjf6yM+UvV2Xy4aIOaOO8dgQUiknpFo/Ythw/w2QRQW74mvIbpUFyeudlb7Pfmvc6af
It1aD/afjvxqUV1LawxypM52OrgTcLsBQZ12FcDhkS+DxjqbrPtr8MbzLvXkZiBhF+efehFuM2Wp
sJ13QwKciMZ1KiIwizzJWJ7E1oNes05s7cvi7B3cNg7+N8fM1yLLwCwzchX9QUGX/hAyYylBiI5r
RpRne6s71eWzl/XHBMJzoweG0+xLyauAz0SDhGu5fIrN+ihCortiOpcCqdrD/NheoE2QenSJP1Xf
WWG9lfGeueyImL1jzj/rpb1JyHlU4akFJFdU8j6cb5YkCdByuFrXyqHjqDAfy/FosglfysdKO3XJ
sczbDZ8KPnIPcWivJiKEQ/MJDv7JNrEOjfOmqyyuin96uY8YFUs5fw6Yt3sZ0sGXgqwjYAQ+TDPN
x7h+5jnaJK+h/9mLT9ldhP+Um+N2mcG/FcYx7w/wdXdFe/439s5jSXZky66/0sY52qAFjeQgtMhQ
GaknsJQQDsChHOrruVA9aDEg+QEcVJW9Z1X33owA3I/Ye20XxLP2NlXxawJipJ4kd800g2F3kSU3
I2aULm82hbWqjANTrl2a5Mvgjr4mshe+gYNj0cQMscMHG8vGhVhAZPDtsojOoZsvpdkd6vFOrGeO
r7xY+T06cn5GwxO7MkGuG/e73Dkb+P491e9mBkcHgIdV5ynBROJK82BtbGaFJugUH2AZh4dZ4YtK
XjAGLJLwmmM3uE2yZiXC8LxEbu6fQKLAKhdonO+6efRjtYnStyCx18Nk7hvVQ4Rr9l6iTrwNC2v8
iQJKNtvYzhrlqeYvzkHTx29d7GXKl9JwsEThpmfV6Ww3U3MbTBT6FjWhi2tN3EQ4bExKlUIPvgVD
R6cB9c9Ae3RmkvCrgdCE5LXvKv7LhLY2rYOqvHVbH9MahVLTMQc/Fn13JP5mYQ5PTfKro27hdUNI
XC8s3V2Rv7gYZuIEZPHIvA54HCViNb3A7dHYS8199xzI10GydjlWRz9dtZgdqvEiIsQRODkN2Nql
ybRlTG+P+BT3SQHwcCS8GkhSiFq6IMQLmcQhR5TciktqyeWQAFiaCa+8bhLPytjWj5hyUO/DFM7D
c9SlSyYgpArlunfUGHICjXU06qEa2wrHERTYpfyVHH0zngxYsW5tTHRXHXrnjn9dGdqyy+ftETB9
RvAsx9BHQXqqD/PwDvm0021d9kskhS7C4uIwCZy8o5XsozyezTVLH33PGLKxONuM79Hf29Gmg70w
VDMwDgIzMn/bcCHPnUa4SZXodik/cMNQdp79EfHc+QVCfEIAk0UcwwD1f3ycKaMig6kA0KkqDPfj
tp6rqPKPLXETT7s0VswszY0i+DYFlKcFyW5ml8B5DHlLFeO8ulWUi+8Tz3I9fos6wJ3f7Drzk6w1
3o1p4bn5zptTzhB0XcjjWuRbK9OWbfWqOVtLZZRQ5GDyMQzlCTHl0tOrZdFvepST7JpPQ3pJgLYi
o8YqtTAIHQwMjgsklRTyvEI51bc48KQV9rTxs53hnHoCrqLx0LcPRNEtfe/NGeZsPJKSol2QXVp3
D+MWsYdkPVute5Zx6gU58jLpePrZXVBiVPJYuiczG/nouIL9iz4id3QO81qfZdeutF+K5hI67c4c
tEVbPJXOR9kRz8qfTU/OmRbxswMUaZlO5id3uuids47IOad1Utm3nbxM/bj3rH6HBBEPOC9Bo96t
4BZNJGZGiEibLcXMNnNhDXdAmryHNNkL/VxJ6OdiP+njbmB5heZ7AeR5PQbaPgeAQH3nkbvh3oHK
ozxA45dx27Dm+DDYC9qc/uWhdanE0+8aPIhIox+r/c2Cp4Y2SuWPZT9uM+Mzru5T/dUHatsLCiHD
Wts529/O2unDG1qhZdsSX5UccVHrkbtJGrkXuJcMeCappj2wAFk3wP1QTi2dEjAGMwRvVrzf23mT
UcfYnmCOdAWs+4lcZT4Bh4x4tu3SPWbTrzFyCxCbPBqfXr23bE5gMNeYnnqnWlUQa5MhfG4lFG6v
XHdG+0EwcMF2U2n2JmcSPk13h3NL+dCHve+CYxwNyFJjjR7p43YSBT7+bP7yUQGKe+I5h9So9l28
NVwi3Km7IjfZhi0ZFT0r3c+8lydgTgBf3FxsTKNczYkVuMKT+FT7w1rB+2cTjWkbqHn6g3ZvHfjF
EZpPWT0NVDIWFo8BF7xBxoMTY9I6Wn65YTA0UqJ247VB7QDIbTu1wTxS4c6oXsm1pHNvVp0xHJuu
PI3AfHLMxU5+Gf3x2WMeG1agK7EMeVG6QxOkgqUdlAeHLUCAgyQ23uOYZZp/j3FMGNFyypOXlmfJ
C8NVVtxKA6jakz18dSTBN345s79WFeElhNniQIAIKpda+1fiL2URsWDI8+AFsz3sFva4k+uU5G44
Tk2wNsa3qXtF3uDAgXwL1beHeBWrq+sU2y56ltK+Z29TfWk4swbMu5PdPSNd5nHWr9iulwaYEcbi
h95+dVtcygL4r/Ifo+mzZ1XSSv8o6+ahYxSPA5qM0nZNPvLYEbmRo1Qu86cpLgl+AHYGieZ90KeX
DCeC63Kno6Xqi2ZXMQyKAqj14zuxxquQlcfIVVuaMDt7B8TL10S7aKcvY38J2AYb7mo080NlEELL
zDmoXq0U54ybvfcM5rw4APnXPfgRroOOnZBjHKnSDxghmFC5+sYklc3MYBSTUKh7G4xg+9Z50Npj
4EcvHTW/w7loh681LYEaWA9UQK6LlE+/5tLG+eoVexFoTw6td6qhIe3WxYDlyphWRZ4+QzVaSDhc
ig1DMeDNN1kukuYpnvxSImdiVAfWNUKfSuA7qzW0zLX/BFKLFG97G+s5qanT7OPbte4bDjkKyHjX
ez52c/GAI3lq6YAl40uaP70OUeZp8Bqe3CBcp/57Vr0qhLZjPXyrfFoE54JltIWpvXGPljTXKajs
rjuU7XHKvX2MRxdKlZcAMG2fgyPmXzKYy41ZXU0I8oD+O5aLsd4eRXiX5iUx2CRl1jMYMTZaXcxb
SUGHUbr7E/CVGqyG8YTsrOteWfQsnMa99XW+gemLtb/dj9AXOpKHyuqnQZuOYuZY0/tMdXpsCRnx
ExJx02NsB/dkPv4vKfcJjh0cSN0yGB/aLtw7DnIDSNWmHW5scoO9bstwc8/3MI2bzqppRgioIAAx
Mt65CHfdNyeB2zxG6kGftkl3Iec1se/xxuDCNbofbmItvojkxcOODolrql7T7Oan13FkfXrNJXIn
PEuPZbtDIdoGm+bZsPcCdTCpNdo2HaH2CAxjqAaYf7ifVTZ9i9zYDBqVXcxCxbSWRts0C4zJq9hN
2H/C4GQ3pZVEN4y/+IqBfVU7UJabUaWv6WyapHZqe9bchXfr/WvLgCN373CGjnjdtlG16Tnf2yk9
FVG6VCVrWcBcVYMQBgyaU8kNsRALOzdXHoCkDgBtaZwncH06fEhJqMTQF+vU5P7ryr2g2JgQdOgN
ihluWBPIZz5kfDf3ggcjIlbTjg4JUrX5gi/qYZtVzcod2Myy/7HCd236g5tOf4Zdk8YZQOhbTkIx
FlVUm9Enkk1GrjA13AeYb0zchnWPCDAnwyryroOvfUbeHavBo23e7PbB7v2VCAaiLJh8umTUuK+A
AKgIEKtMG9cyH8n4WIlx3DreF5lEiml9C4C7CX/18Y1qfp2n3qsl2TsbHzpSykZ9mn134iywJ/Kq
iCcV4tyml4JGwOSMIr0TnLuE/2hgU4Og6NHGlv1HKT7dBIp2plA5ctYH7Qpx19b7as2YJrjjh33v
QAcWvg5LEeVCdUv8Z7yuywYJz7qb0IywOWOvuuvNY/IBvOsyI3ahkaRZe5b5l3Teiz6YVRm/WsVl
mYdXsMPLpP9ytEOgHAJkXmJPP7Uy3LY825r5C+EynoxXqu/lzPVvtOTHUxnJ2NVuNp1rKSPNAQge
zgNCIFZGTDmhbXUudD8VyzR2XwrvOcr/CjTFdXhhSfgGS+yS4qQfuSVt0a17LNJx3tCbP0oXN6g+
c5b39UBGEQ7/OtPQVk7Lyf72y+bs9wEw6fhJzvE6drCHBLTT1YPfPRM6zuiAWQq1XR+8uvmfU/AZ
HPwECSIz4CbbhMW0dLhdK8ZqNoRmHjxCcFYJtTZ8z7Uda09EcXECcETytdDO9aQvuOoE7XldesZK
Ze6uz86QRnDku+kuzuKVqYY9+TeHCGiw0uI72jmfPImu1b7NNlhXngIsMzHNnKNjyCrGoUco3LKr
xb7N6zUp4eh6N9Bwn7qaQNx4YnCBmXEEHzj9Zt02rt5Tb6CvJmyhsXCM/pr1rAIAs8bKqLWHi5bU
lFIvjk/IKF75GZ5hMWmrqpMVhK+jeUPkv0kMiRCoOZYCypvPT/Gqpqe5YYBD9N66fHZi3HkmUS+F
3zH0Kml86Oqxuk+73CyfZzVbiv3uUSlGeaFd7p3gx5jaZYCJvm4RYfgH1C27vmyeRcG0CrlBql4z
oW+F1H49jS2+D/qrZMmkz6Fi9iUJ9YvsdwR97+0wbSkdZgNxtW0H/J5g+Bm8Hw1He0zNcd9AMIhi
IDToAFpmArI0tjVRWk1/lh7Msvhi/UiGvrC9PnEsrPhYXHnWaypw07gjbDrW2fhQqfpvKDYZttRw
crdY2fckw29Kp99GfnyULtMe+JxxeYrBl3CcRcA5SuI9hgEvj9O7ewswbySOcrQXRm1uQukfcK2s
dI+ThiyCVQKmwYBeGOdEFUhOKaNu7/6gvi0IBkfh1vte8P2kjxOCuCArmORVN49rbbQYyfdfod2s
XVYVeLtf2C08BgKn9FiEC/RuMCcoydWjDIDrYLnSKSUsXFmag6/0H+aK8dZix0y5tAxtIn4d/o4A
pIDmnIUADHQo8bWxLzH6s53EsX7rESuqpLy2Rv3goRKDhbRXHSoq8e4jhV7kbkTMliSJCdlKNspd
ScoIs8814Sqkr8i1A0+yUwqZ8HDVwHiG10rD9EPBjBinu4s4eAc1Qt1LCm3/bGSk0xMQ4ap+nUQ/
saI64eGX85Kf1rGyjzl7xUKzHwyz/RhybR02zzXFZpJae2RjHAFqNxMj9HDtsp2bxt9h+lGatqdi
WoGN2UxFyb7VxnzSFb92PM+9SS00G0QAx1CLj5QlfQ2Gfn7zcO6OjdpP3p9fZ6dCDtt6nFbSC1GF
EsReTwuZEDYFLHHqzBfbd1ZW6K+AYPF6Bt7V6LoVroWF2Pa0JqFsP1ohdzFUeheBuZ5uy6bfoT1j
q/fut9xNs+0iirRdV0BulpuBmUVOJcCipOfhILJ5hvSPza1t45MYh1XI526TaFHTXCPe6zJWTYix
E/KiS1TEoVHtUC8xItBeODRXUlxdY9479xtRnx17OjoTMYNueOQDORshD/eclaJhbVeXKNw1RrcJ
e+9oJvCmzGhn4JRpmo74CqYHbAyjBJUx4uJZo5WbCl+0eyCC7hKCNqy/fB5IhYl2XhUxaV+yw3sr
5IvWm5esnS93xgpJfyvRFvcKm6HnP5IQsAoFk2Y6w8KtV/JW1RH7UFDI9bTXHI3PvbynOJsaWTBA
eLftd/TaPV+AhZTO63mkkBoX5pElw4tH8Yu8mtncSSD0yFT3hDLqUDvht2nzFsuh3CV296gJ691s
KJWQd28bZjC5rq/x9B8sEpIqpZ2HkaoIZGsnph3YhQVabUAMgLUasJ22wQdv0oUzvyDAzisnxhpk
BJIbAqTM2msRwxw/3gi6yHRTtD6VuGCGEP4kIe4tmrJMRM9aFiwx02xpT1fXarYHQCzx2+mQTj+i
AJtMoEQrrbcwhbkJJ9J+tbXfkkEKPMNlULwRwbiNZtZYBT+O9DS6g/gC24b5VbMq55Q280kbjN1Y
orBxklsZ2TsPBJKHwtNdouXaVzj4CUdbmAIBM461DthGnO5tQTxiWSzt6G45H1Oxz5H8V4p/5h3O
pq8yuJuptisdB2FRzGb/POmPUfloDp99wVDIXqcBfQdUrJFPtjeGXWc1N5gjv17OIIWbgVK2RfYn
ik8ZW3T5zj3O+2OM74Ty8SQTbd1b5Xb0J+ZhLSEgKUDa5ivR+3cjNxZGbyxsTbKAcXcaixKDStAL
tpp2GhBlOp25qDnMyqm9DYraxeXUJwSBSY/x0Cdws/potqUEv4QkvdeM1qUjOEwsdQKod1PEdnnV
8DGFHAvNl8wjSqlCnFhQC6s+s9lz0I1qIAUaw1xOM5bM78K3DEkV6LBFfg5woS7qqFuU2XhVU3Wv
ZHxywPU1BKvGjX5EPqGjkseIx2T5u2NeW5eHaco+m2FKUcHyLVRMa3c9qHjGpAtEhNHGmmFrM2kq
gFjsiGA6ySbZxmQaqrqvzmXXlmutMrajBXShdSFLWTUVYJAX+lonAH3dMP91CAEE2NGhGoumTVVn
clFl77WEYcIgdlzG+A4kbjM6hbjYBrOxoYErlE25u/C1oVxGSdad0xCEeC8JAkMn+JLZOqV0XvzJ
wN7mAtdKik5mCXTIpGIy4GsZOGhKTScMBBAiNKj5BmFsYXWC/0tjSQS8BUhZ2t/xPLykTn9ta2YH
NELmqp0D3ugs7Ly6Z0NH8EkKaBBv/00pLFzwm6G7Msnka2I8ZETaovHIivW7AE7fQBBHMLiMyGob
wLO7jrqTjVV3Keu6XYvq2eiMfmHl7bg2muYsUpSqNWyhPTUk0A+YeGZiDjt2gMUME2COMn940E5u
kS6iTYvCcRGYAAd8xBMrGU7XMLcV0KF0nVfUvq4lHqIJZYjjs42eIn7wgiQoIHuYwTWjc7ACFjsl
J+ZHfTsuyyL5jrhG9XBUQDCmP89ntt/1nwwr0qVdoaHX2NcMIZvNPqt/IKIiKjd+mcaOHIgK1SxV
0qV12lsG/WYHS6pqZqhJophjgsjKHH9VNtRuchpn8Ya4luYnvsUPunEQg/+ELrnyt4oiWBYW7leN
Fkhru5K4RvsDPhfREyktnhtVD3VOJ1LQ4DEbJgpMKRdtsb9qTdEf3L4mU3Kwf9BhS4DsJJ6yepvg
4UQOG1rGaagNvP4lQmaQyWzTaGz9MOeEGwsbM/Zhdg1h0/x4GNm32LMQrGbjc5dkBHrytK9jnHWp
y5WgV3mNIP+Stzhsw64GRDtjhF1aDMLoKI6Jh2MyIaJj5Wd3QydAUO+pmRxr67i2dzB0ZtDzbsrS
YGZz3MQvrtZOKzaJFAmJgjkZlC8IcAKM4RF9M5koNiCPxSjcZutI+Hf4+OKK1AKcnoy6qfrYg7Cb
yepvMcYd2Cs6cxIUd0mc/nUqdhCN45kzL/BobaJXkNqLDt4H3Ct498UQHgdpXDXrlnmmtY5Q5zCF
je4lQCsrx3DaiQNiYX5yjXBYXZ/lBwillqnevOuJCREFqZVfO/u8yEhrq2uYQzX8gTy1Hwvdmx6A
4Q0FmTyG7SPGCGm64xHtE7T3ZYgK1hYhtZBWi5UnxKPvQlD2NJYzQXFpsUpssNN3K5Cr16G1001M
kANhdiVjcqc/WJ7cxBWhFVj7KYLxpBzBDCLy54OxC/aTffGMDxU4oOvCpgv7hTc/aSr2T17F5K3v
Z/0aCKZW63BGYNIkGTJdlzU2+FI1D+wDeL0TVAlmCavXmwFQve0yAKoWfpR9Ab36JKTNWLsar/Xg
0BDZOFNH28qJ9ogurjtgREGBttby9IvcvPtYmdikbDRtlahYX7hrrwkbYHBUb1pEtBmXDK40hlKm
pZaATB+HPCSvbzQuZhWH20ggIhtNNhN8YLjIGFLGCkJ7QokJyuHYGDnXeIwRAFHCyit7dasZ/cfk
92HmfupDBsT5vCjSG56wIbR9vETDJpIQm4jqaU3pbwKCXrzUY+hQIqwrcsO/FEMxros2fC75aRZE
2Sb4VqS3wky8SQfGTD5zKnjm2Sb2nTk/Lbi6BUoOYpJZV1rdlXzVaa8mY22P7ELSeNg1I7+Vb49f
U6zdBq2+5JaFjqn75YmVDLORLxkarqVmNO56rmeLWEBMi0s8hBMNgpGxyR1DNGWGvS7TAB8nui42
5CZiReenSkbWG6JflcLJbpq0BtopMJ+xr50xfOkr6XhEHSf1vq1cOhsWsxu/7YFgV9gSlaVjXzNB
wgOSWUkfbkQfDle7Y3QSG+NnkOhgP8l7wSETPgVORMmYI/oQOgIZz8YpVPlXLaSwD+22ABFT/2RV
2pCnQuxcJ/u/kPEHMM/xJazfeuHdTNN2z65mP09psyfPDqdjll284DcbHHdbTbN8nCFLnlb7QY2H
KS7q2QBF/QpDem+oGqI8gVzt+C7Jut2mFWII2+NyjpIqXksXeJsD3N1BpcMbCmRIQQMEEP8Y5cyP
obPTC81sTzm4r9YY3LiE/YVuQKUl9m4JCeUuOSljw36Afbny3UbbtpW8QddpIN5D3By7v0jZ7+NM
4lQDTM40ca5tOmNd+1dz5mKj0wM8Uc9OYZCeyK9/ownGJycR01+onzr4z2rmgI62hr4PNCieMJCF
5Pqxuq1XWQLSMuuxIsYzU9QBLiqRz23imTeq4YsKZgJpCopUzExS8rQQbffBSoAr9eefza1VRwnk
XaluHvIatmk4U04NcKcK7KkGlIQ9IjBPJxi2Urd4PFS4i33Bg5aKdehw9zYeMQSuRkZiXFIqhfM3
xygfdlB9aKENA/1ig5mvsHtgF5nLAVCCC9nGxoar5K+PYtI20/jASg74aPg3hYXFVqiJto1lMymd
bCb4TrDjUeTZYT7DIlsdy0E+sbE19pafvwdyMMiCna6IXcVaUyl/vDh2YNVLbvjB2ADDYgeJehOv
La1jnj85RRQsnHog3whOaaiDExBS/jX0qGBB1RpmkbFH+zBeidm6GiI/doY/8dgC6EvK+kXlwrhR
VKe7ljVwKROeNMU1KAyf5T0l7AqdYUtbuwwRyWzDxt6aY25sC2yg7CzQpjXNa5A38UaPw3LrovKJ
SbUdw+hV2nx8OhBm+KLsuA2/Zzl/wu9orq2e9LhBC9PVDL6hLsRVNDDRyRoKnRTkA/PMUxxbW8J3
k7XjQs1TLnlAfeRfE5Uz67c+PEpCH2kxQ0rvJSAr8IENxy+MqQcIUFRR/U80cnuHGVKpqaqPruey
chY7J/ypOdKQVCqKVp2FU41o0SiDrQizFxFroEktvUVkqZ5gcYEbbk1nE5kBrYGljoAOCsakBeYv
z3sHxJ+u3ARJpNaOkOdd7zPg1VRlyg3gfDecbufEpRMnH5noQ6d5agQgMJXKn6AqHo0ptLfk1G8E
3fFKJCEeWuqBsJYXL2LjEnUZoz5FJUkWHIdZt7dARC+SgZgLq09IU+NASyn7PB31VRFik65oYV1w
NIvyUdpXJSZrZUvEGEAm6Efd8qExBQvyzHtnVPg2SrEl9KA/KIMzrgu7iQgxAnqlxMNoCVyKeVgc
Zau9u3FU7LIxPMGMY9fvmN6OW5UtugP9KooG2L1WsSm2ZKfkDqhD12X1WcDPsMs3wwRe1psg8wlq
uGrYbKEXjeXSSwRTmQJlu2GacMI4k9qBAAxH2RunIlW8nAMpbW7LIUvHZR2n/JsaeJe8hh5pdB6e
JgowiWE8tQwsx1rlQ3f7BFc3YRKKhpVB/bOe7bxMBKW96xthUECZ18gOfXZZDZiTam9Hwcjynskt
Y8SV6TLDoKzFktSLVzE67La9CgwFmcwLt3mSIymOTvUCgnhTJ+xVI0r3eTf3xxrtT5AMfh40/wS7
r93UZNGOFj93FDbvMlBfNr2qFMo72RnLtCgiOjF0i3dJNiekn2aVNH1w4NZIT/BiPppWWVuvKwb8
eYJ45kRsbezvLGeIjtAmpe3MXj8r+OyINCAEeUl1L02mpH77U2msTOpZwDW27XcAAHQdoytf2CZ3
YsdT6UcBh1+UHmJERno5nYxcDy5ciMlGS/2WThAeEORIFCzEW8dJb51LtJy15Y2vmUyfrKQPH3J5
7etNpWNEygdQPEPxQF1C3nUbPKSRNJG0QFWOGF4zXZe8iErHtCVCEiJzurKiB/cKIX2dZLTYcRit
2/m2LvIWObaNJGIw2H10MXVjF68sUjrqxvupGnTUrUDj3EgLGF21nSawiYPnMrQYC6SLUfgNCl0t
Yx0+m1H5UKAyOGxoTXSD3Xhgzs5b17FXTsoqti/fUzdRZ9D/xhLjUkblESJmjFkvtNln0qRsjkKk
V+lUMpIxeHxtX30Tj7vJRpxf+AvspZ4afLUK8UouTlTJPDAT7xCjgngxOfJT851TGvQ9uySwqHio
mTXG3gtXnPH/gyL+5f/RLGQaGHv+72aho0o/edWl9n9iw/HL/JtryCAQwnEsg9wHx7KYjP97VISH
Acg0Lbp31hY2//j3sAjrXwFfUAyjN8Ej5P5H25D5r5Zlea7L4sh0/nEh/a//8T389+hXXv+N+db8
l//9L4XKrzIp2uZ//jfDtqHW/eewCN10dJMICyIpdIIp+FP8R9tQzZ8snbAWES2FQ7DJBwDOI0RW
nrNckriLeB/BdEuDM/Zxd9CdElV5QwBma58C5IhoRQhiHtueVINovKbKRQyaQ4IAkgG77S+JSGkU
mbWUgsRvQReCMPeVixtEjK/TcDep8QBlTYKjH8XBznwojEgS2to6Yu377IGSHIyh2dhMay1sQYUX
vdShfhe1erO0lkbAWQWue8nRzNcPdlGhAI2TTz7djPROIp8Di8bXErzGpRFiZOLsFAQD0dsXR02i
OBkjzaJSDA00GSMgWg0BJnSnbVVicqa1N7XkHuTepcji71hBpUryfttZLyNnuqG0ZcPNIlv5itP9
j5yhH01nbaV0/dK0nbuLY/9sudBg0t6bjlPBhVQxH5EBjssG9W9QF/4C3TOULct4KIz+FT7cwlFs
j7vA/pMyep664tGZwleloQxpI7boGF8JcQb0CqEhn2v6AmR7o0OtgSuiB+aMcEWLk6eMwolA4wfm
yvIYcOPw5HQerZFGO2YVyn4/ys3XVgjkR33+bdWi34wJvxA2EAH61kftB1Si1iFLF2BUaderJ5YX
wEC0IN80bB2CAtCAj9HLw1HmSYkVokW6K90Cq07rr1QxPJUzSWusfH0VIomyXa42v+W3VLDVi45V
hmqJzHKDsl7bkpkLvq+YFI1Fl+rVGeH0i+cV3Y5PZ9GXA3tOE4Jz1bzISF0dNwqw0BQnXsJmaftd
urJ60Ex93hHUuCc6I9gEqfvEVUjMQ4iMommtZ6S57qPDx1eyCfga6pttlqBpSsLIAgYgbMHloxRv
JEtnMOzqZ+bHTML4JKgwD214C61mZ3bttYymD4yn0SapfzN4MuDYrTet57dqiOC8WOhPRSpB2U6I
Ily3aXZPoo2fSoNn0WpR1vUT3vBEe5oC+ID//K2Q9lPjEgMidATvfrq1Sgh/I6npbDtUZejHUquO
biGfucJ+cM4Axfti3pgnJBF7RfDrWepAD7SbspMNioqw9TtqLXORecGpDQiWanJQHZ6tHuFOwSJG
0jCRj7nwq/TCoYRa0dO8hWVF2JnH1TBV49PIahfbg7NNyM4dskCsBu27cx8ygaglcVPULPIYFdpZ
uYgpmeATV6E/EdBIgrD6mPWqWIwvImOpSd4sQFWP6PRJwS/qEQ06/SvmhzdUzedgIGulti/BgMcK
ZQxWW4YcJ62g+TUnBxOQyQwbvEKZIup0AupRpfBkTwZ/2q5/0BUQ6QLlzTAxA0IvlUF24gA8DY0w
2QDkG8uAfZLKW0YlBWCLtWxaLbVAfTeKwTNPSzgXC4ehrq+hG3AmWkejdHYMXV8CF3VCQuK0Y8Fh
nMTXwGiwYpDgx36w6LvsUw3g0A37FQTKua2jR+DKZ3i95OhNODnYSaGYPmuYi1lt/dgm7LVQ5Zcs
aH3Kn8LDM+8E8O1sFqLAsJjcQKgs23Ugrd8mLc+Ryk6B0E4yQHVXs92jziYdO2iR3VSvuSaGQ4PN
qsjeMzvaVUH1pzXuV116hG2IkgHQHJXhskhk8LEMGxQvarYT6IMqKeWphEPzxpAgZh1vMJFHwqfN
iKR6lB+Dpq5+lcA40LqV6ZB3LYdoXxHlt3XioFmHWrAOWcVNMONZgYOaHBrDP9tAvZeZFVZbBCMM
5AdyQK0O9QimHbdumFp64QqPFu4Aib5/jKLVDFLQOVYhMaw9AyHppL11dR4cUlQabEdYP3RRaq2h
qgNeYBSu2nttP8g8vjmdT+9cV2tCjvgVa+TKAOopwHq1i4AdLEPKtG1d6icvb089KfZ4quB4ehHK
9QkXHZT0dt2b5puoyZ8tCYpZZ+RZT7W1EEJuAGsUZLPSksuWFzjxPFjYvP1HopMWFf/9WKCw7kB2
jVXXIrxLd0FIyloVeOzf0/Be4sis9rGp4wlUa2eCApYW1sOUGmsk6q+Wcj8drb1hr7m0BYFCrgMi
eKSBKk6BL17h+2B484m2NI5tYu5coTZd9U7yIhtLou5iszgKiCNl779IX1tVRAfsyrzFHWJX64CP
2nVQ1BhZ8B646iXPAJ4DVYE9vs/q4F3DiSJj4ly76WMkaFf7HexNDR9rVwjtt2CMQPnL5FqzNtME
oEr4xcnMmzX961P2Z4CfIENu3WgBEAHd4euO4nPQe2efzGgYfafOTu+etUs15+qYxm8YgloyvGNe
jtzxBCkwWUCi7p10vfG2woRBNNXJi+itvUcWQdQ9MZl5ZFb0KuLyVlNyeMG+byaEYM48iMnjVaLp
24zYAgdrXPRO0urKL3vGo8zhd8VElmeeH0RV73M7/uHXx//YJm+uCh5Gt/jViulZMEdBfQNFxw39
H3qZgyr0e9lla03bOJmWHMg1Zx4rGIf7FACh8KeD4Fdj7wAaP8mf4gqMUi/aehe5xTPQ4GzXYMrM
J1UvO5/uowbgqNDKXEvay5nsSCf4VJeCFUTclQeFVHbvaio/dVby06CQ25QYHXkf0qsbpG9drL66
9K0FJimBSvZldmQ4kbCyEEX10IOeLGv9tZ1ZlDlQynSmUzozrPKfv5Uzu5Lf4cGZaZbjzLXMAFxS
ALCanZmXFvDLcKZgeuAwQTp9RFUFErD/AJNySCsO3RLX/b1nJLwxZ6qmDmdqI2bSpg5y0/UrvnsY
nOlXY2rRUQMNks2MTgzBlwGXTPi/2TuPHduRLMt+ERNURjG9WrrWE8IltTCj5tf3slfdaHRPGjXv
QQUqE8iIeO73kmbnrL32IKj6GS9t5kvagt+iyfH5DhDHNTpyI0q7P31uulLbQJ3Wf5otcVMtp0Hb
QsuZHMsQPiXirLRNdAitu8Tr3zM0oxm60TiR83rKyGhQLBERk8JKWurMF2uRSftKKTB9CZZlE7Fy
PM55f83a4bfR56X30MF3Os2MrtJmcigARuImrZktOYLUVJtSg8YLN4yjIee0R7XVRlVbC1b//UVq
32oUVs/4n26jqiUkxmjaachiCHk/lvKJn9uvnRxMbXClVfwHsvBl4q6+ytX82w7xe4L0lbMiBTFS
5yARLu1C1LD0K6JjhWFNkMZ6FfXohs+8yEU9lGmz7EDQd9Gu2RRkMBuaT8ms5ibQOlrtpa20obZR
uGrr7CX1tlwGittJTrwTKnG0oFqVXyegWjbxKDhMDwGuiQi300bcHo+ndGcQ7bHnyCdfYmxLk4EI
0GMHatnGOe2KLfaBn7jy+pWpLSrz8NRpE2/x6qPlNdHzIlZTpKDglYd3lrIHYvGvdep/LGh9l5ri
YtE8OXaDZybMzjmr+kqbgKV2AhtlifXMRm4yaGNwyDgw1Q7hkmlfb4d/dn1VHOlhkGDRF+cisA/3
WIgDzlW51hLXWlCcOuFrjrG4NrOntH9c8BjjqnsyMjY6Q8Z0VNLavub7REDF58GfKmNjCV6XbUxY
zCxjoHJGEMU0jtTgxR0FanB4PVblROuVFzbLqylEUybis9XhFbG1jJnP8moqCZMH+hhpOqSVlB2A
a2mNc4fPWeF29lR1h08Xfmb55EfAtA4BdK1V0J2WQifYoY2huKVYEu6ZhrTBZSyRZD8ySFgrzSxl
WpWOrBvX6L1osyPnUWXeQ6911FbGd18LqvX/AwazGbMHySN3vTDzAXrJvnNtuP73F8VuTGIdjao0
hUdGhc1LnCSQXnJgyfb9oWYginjfHV+bqsq2dIyAjwB62Ti2Fa5taaJ7y2z0260WcU9ayT15vDqx
2TvHpvrz5uCXTdQ994uXjsw3DWCJ/gei+GZgbYCfov3uJALwqZfPCiP4oNXgZsfiBlf4gjM8IfCR
me9B3tItMyTxyfCXGzMWoHkepE6KeZyepdc2poTQ15kT/wlXpMNYsz/NIYbSJfAOHLx4DJvWoZWs
YQyzeHK06tzHed5q+bnQGnQj6+6ypbf3VMgQhNpODL5EnD7UM9vvOkTsT1ntyYuGdDdlE428/BOz
kuLXIb+Dyy42Zanz68lMkoPx3dkMWB75LKYBS8YjJWrlmveGz4c0fPatCGNvazx4wlfYWLX/AYvu
mFnv+eS12wG0goqts/BxaVRJYD5lTvOWl8q7Kq8V11CYZJgnNpgrz1TrmQMGWu0JqmfKUeQsYly5
eGtXBaWuG66UbPbtNFhTCnmwzHTYk/+5op6Nb/yKo0saPbe23BgGfzu0ZXzPMh2OIbTSse5e5IR9
AfsDrpz2lPfiD+LB2Ll2VNzUnBAJ8mtAia7hlcW9hs6LR5ogGRtP+6Zv/tiAmOsiKIpzxOl2lo3A
TUaDYD61x9Hyy0sHW3rxrOGzmcf3hee1tKddJf9ENFDtknsctIidBEvTnjn+nGOVJ4SR2pPJfD0z
Hp2hezYCglEzWCZ6caqL5AhuNdThDsT54rfGkxvrT4/I7wPT+iLc7LB7cC8U5zWbvGBcq7ziAQHb
3MmXZKyIlGUi2SZRjZJ3RPxjgJTsWCadIpf2JA8izmrUymwp0/CN7ipYnWQs9FK7fBgp5lrzRajW
Q8atchjqp1GP42MowzgPw00s++Uc0I68s8izrLyApwkyJnMdmAvxVIe+jqbnyNjlhN9sRi2dVQZU
ZxAqssvU1iFWUpEeRSOoBVkDl8B4cwr4OAX+ds7YuFGes5zcVD+gm3Vv9e1zTOOH10uCnPVwz0op
OCeJfOic4cxtNN66qQkL1z1Re3k2I/ubCQ9fY3IxvVmSvQfHby2OZlXNsr3I4OOzAssuY3AZw1WE
Jj8PDCje7JzoLHkjIP8rPYckE85px78dbIO0PPDJxvN55NiuW+9oIxwfOnfx7xpCXp6qEQ6PxZsl
3XuAjEMBHRdYaGaqgjgaUi2CM2385eDg2hdR/myUxbXPP8suuZUDoO7A7LSavOKCAWBYI251oDFl
TmKWg1KdTurg2US7+uI9HOLwbIJmBfEC2h20PuvbwttOZsi0m3RmjuxyEzsZo3H31lKg4zZvrEVU
u6RBmIJSjhsvdI7j7iKaGbQ0/besYgyggvF9H5lf3lLmx8QKB0xSfMz5e21jjarnY8AIuINZhnu7
J/h361Ycpur+vRkRNuQD+0II9i5Sv7bZsOKS+Zsjo9MEiDkMwaU9WPGEJ7zdLEyYm0BijWiIXcXc
zqakvynUfDO21WGsuXVClDxWIeS6eSzC4Ubof1IEM4d+g0ZxiDmUa2Ey3abSJRQh3Wsyqo/Kzl+G
4cEN2G7ngAJcOKu7tkNfQwPf1BbqRgr1J4sIV7+hXhqHH0KwsOMT8mZYWsADabP/mBxzN8Q+1j8T
HGkhAnLIAsmheVkoRPc4NgIGLCzGUqN9tELg99JELBglt34WfDeIENISpHuw2/PiGO/OgoN5zDWb
4N0Snv1qoNlRHXE5nx9jvwceYo8ZHjluX9Okvw2Se2lDA4nyiqH0XYnHXszHYYo/XCZJXUdqjPYC
4F6FnoO6KNXJm9J8Srr6WMbGV08EdfS65lCFxRN8NKfkss35SEz3iJ1xtij0KFRKf/a2/1Q0Dl8h
Xv6W19+wzyOyX9pXy/ZPpp+cfNncT5V1l3f8MGqrREPO0cvF25eZfH9dhm1cHYEyDOXsvDyEX2y/
nBYxGOfFKXBvJWGkNQ6qO8IKZkIUL7fvuyjN9ouTZKtgesCVo66tAFSr+koHGsgD+3Z+MHXTVJli
TocpRW/02hFP9M3ys8GEgmuafL4ZhhC9i78VzkByl6EKJ5paNc52ivrg3JWCNK5k9xKm1rRvFajS
WGL/74f6ZnTJG9WB76+M3vAPrsAaRNDpuW5bkqDs77PaOYaiQtMEpWJ9UqPgr5O5CUkgetD/cI5q
Y440sULmY7JpTFy7yz0YTgmsnvO29UEvap7dbIervsExUEIvLeTu/GL8Fh6L7UAY5+y/KI/C26T2
SPZqmKIbqE4o82X8KrLpmSQn51wz471T62baVu0om7uEC3YcB9vcCKDtUqqXKPM8TdXW5GA5VsGZ
SpHLlA6nuO3OwaK+O7McqFGIzKuXecTgQAlm+85K63Ft9M53GTv9SljJOVdBcx7CcFeADvDBUDw0
/WRF5LXb2tb8ZdHaAiNkotisweBs1J7WbKDRQLC3yjru+ExVmHiSeoBXH5X9oUpegjNltXv6H0kx
5ETrQ6U7dTOMH7PRMPRWFHPkxi3tV+9zToJztJmumdcpGIzVMk7+Ee2KujdUdyxbECSr40g9iorj
yNI8+UbyAolyy8MVLo+p8dJPJwi8+6UaVrIi90nF2yAMf+dGkkcPqzMaJ7HOPpbKf6iS9Av6kBdh
U/Mate3XgGJVxnTmg4fFixeS9RgL/zh7XXxInHqLWPcmkvKByc5LXtN2Yg810q2G0EPc7R2jOBv7
JA/vIsM5CcfnDiuOjscss1TJwA2sS87/35b331mAUSb+/7DlXT+Xekx/v/P0ly1X1aXdfPxht2T+
W6Dxv/+vzZft/Mdy6L4K3QAyxQxYLP3PUqTwPzb1Rm4oLMu3Ah9R3f+y5Tn/cX1qkULfCcNQb6X+
ty7P+o9pCTOEEkNC73NF/e/o8vg3M//vvRfVSh6yYdMJeIERjvg/916YKedkinR/Hth0l46EsHyk
Lo6ZW5uiV68U4WJppinX1ZW5tpM9Kzp0Bwlh1w1/JnunIGq5p4qexyQL7i0DkL9UV/HSEPZiV/2v
b8PtQX+hy6tYjHDKWDuz9OGz8hMVPmuhS36zkrRcKAVhihp5ZUFQlEJgXpzEiDw6FxZdF8z18xNP
JajbQgttCqujdLlwomuGcVZtZl08HHgsy6sFelWXEocqU2uM8vyPRyqLwxQsyKY/enhSPZXGJe7z
OqfkOBIVEauKPz39x7ypwXjLWmx6zm6ShXkDju71LU9nTXT1oF2hZrxyYC9XU1+akwUCy+l9zS36
Bo3a4IlhGvduGLzCVJYrng7EZTVNVoCVBZovqwK6Avs5ddlB7dyWdH7s0j87FrO1N2yFKUuzar2u
q+44/S5MdwUjsZF5M689CDdM16cK5M0AfVOagZvy2duD0XeajnPYFBhTd/Rq/7mvMp9kYXhvi7cF
T8tLSVRJpcufnXj8BqwK9q7pf8qFfqvYgMszAfSUJvUweh2zIOQ0rSm+FJxPaq4v0oRfCuonNPPH
B+iu0RRgqXnAqPd+S1/UG9IBiiAc5xrpByhNeEfz2lS0osIWYodEuwxuGHfIXLhyYvUY8/KeydRm
jvzyOoEpjhxIUs0tUuwxgPcjI2hmYzNqujHVnCOzJeIjUGqagOxAIW3NRDqajhw0JzkMv1KYzTZM
5a2DFifIxy82J8GusoaD0KzlAHTpafoyd4a7XPOYviYzBYhmyrcQtx/Upq/5zRyQEyXCbtJkp6kZ
T6lpT1oCnmvNfy5ZHN56Qcwo2kvM3cQ9KJmp00QweTQq4wmvPPAxROmi2dJCU6bUFSwUmj7Fmj9l
yEapPESqC5o6akaV2z2cNscOL8x9qqF4QZmaaeXgRWqX4TsJc27fxECr0bkN58xkpTgTxGO5qrq5
2SY9nxfto0X/ujcmYqoInLelL0Eci/SY0g1Ayr155KIHrNuEW4oNbPbO6S2XBZIhY0MuZmghjvn0
eprkhQP5DOPiy8P9rEnf4F/pq6Z/O80Bu5oIlqDBUjPCaafHIwkBEQZde29EKsy+gM0GLcrslK5D
LsmczdOKdMOwizWJPFTPY+G0WzQr86YoxAVZmH0eNb+capLZBWnGxncKNOOcatp51twz7tG7SpPQ
DU78XROikMthpDUtHYBN1wb3KaFJagOkutRstakpa/Y3LaRUuCpKxV6t//TrAk1tieKtK9M1Juxh
Gw2SN6zvoRJMx50F0p2Ddg+a8WZmSFRcc9+VJsATzYK75Rdzwiv062OiWfEmDh0+Gg9h5UD5kvJS
NUv+liq8bSLQmdh+IW7te6kZ9F7T6AlYettiH3LnhYEZtozW674NRZyFQlqwfW5oRdhqrcAmZHBN
JTHkO32npNY0DT+AxQ+aj6c19kVqYt7S7Dw5uWXTvakopnkgxmPSpdhKgkNB4w9DXlqiaUZeofX5
bgDzYwB9jv3RTmpmX2h6f9QcfzhA9BcdU998ukUSrTYsred1Z9rE5Wz2Tab0eW+wYJANGuk0xxHI
bpD3irlSnU2/wkgpgtLpgpyYgS63r4gdNCWZDPKc/H64s7YuUkCMglFWoHqq/R9vnqv91HXjye9C
4neLt/Eyl87Z2BFkm/uNJ6WkIwNVGPUKELLeh5pNiO6RzUQ3eenKc9DxzOpX1jySUp2tgOD8qO1P
bqV3lc5e1DqFkRPHGHQuI9IJjYaoBnMXvgAz3sXuXugsx6BTHVLnOwId9NBBMkgxy+BOuBQwii1J
ksJ1snVmfGJop4+gsQku8keHhd5KAiXRSLJk0BmTGepQDSQ2VEcA3+eDDD7IWCQM+Li6QB1r2ZWX
QidXQu6Moc6yVIRaGEGS99Q5F6gRcqML2ZeWDIzOwviEYjydjpkPfFanQ6BTMz7xmSFr0yM7ipJU
S48FkIwNcPi4yuRzpUjfwGv6HNsxK3rbSOdzKEnz9li7uc3b0S4Y3Xib6jxPo5M9AREfAs0wpUGb
X2gruo9ZCMP4z3LlEA2q5wfCfPzgFZkhKA44NXe+Cz3zpajnR6XzRXwp662rM0f2WGAPwyxDyR7O
chsJdDELrgt1EG19uE4GRsTjo7AN1ozX93Es/3KXlJNP3MltuA2mOgFlJGShfJ2KaqDWV7lOSvEZ
WrH+Yk+uU1QpcapS56poDMw3iqSVTlwpr2Qr3XIb5a2+CyThfKq+t6LpzG3mI85NgFM2qcLqoUzc
9BIbbWR58iZ0GDYv/6qyzKtjZtPeqbk+WdFjpj1oJlh3CQfLYT4mE0qHN1FyDxi1GdGykF316dcm
klsfBBUpKBnXiwiiWxbgZAVcEiENF6GJ5dI+RaNJ4sjYB3QJEhB5bRbjyaxJq1oxRVme+SYyMhEj
HxsWbsccJx6/F3w3XhHo3lhsxtDbQ4Jkw2rQDoYxq59uIAIbB/45BJYxMhtP6SSwzfCZUPLVKMwr
ceknb961OH+h/DDW9OjH04ZNMn53/s06PDKp8UnmPabkykfr5IL8pKykVnGA40BE/jtw8kMSeDyc
wr7aiNjdxnYT7I2q/uH0xmKom2B0J15tdkI4qr4rw/4t9XJSuozNI2LHc2iltCNAwTh5925X1UMe
JsFKWv1VBv1ldqk/SOwPJ7eqbWE5VzF49C2a8+1i8SUmHWqhIbOoKYhtgmv9rzszs46d14wOXyuS
Ljc3clQ8/UjucC82cjKVRpL1u8aPP+OFdVNIrYXlvumFltBYcDn7JlZL9GaSbzvbPL5FMwUSpK7f
vFR9xfiGNtns5jQ/dE/uUO7UOEGi8u5YhpzmwaRlPEzhM8RswJG4KT+SPrvrqGzeIb2ftcKnS2dz
jT701obsXv37izdChoeFqXYOZ1elEiRkXrJ32xQ/lt2/G/UhNML72C/yk/6/sZGkbky0KhlmEjcw
WNjNnb1i4lds4t58G4k8UK5jS63ksQ3inW+tnVl7Lygg1LuvlPoqvu4L37+wx4NSx8eUPPeuYYEy
+Lx/SzvaNzNZqdovjyn4WK+68JxUBk49JzhQXjec44U2D1dbLzvR4vNLWC4ZgowwYJqZkWByF/vO
8Oo7v+3cndTlnKXKb5OpPhphW+/dwWZM1X8WCb5imwYNFpsMBFNlE6+MLiI/iSYZHwNSFLssDj6s
pX1LETi7GSm4kYXTWtjNBLvXipOMf2f6tAgDwNfCKVxMBV+Syu4JB4Bzk0pJoM/+y4PxbhjsvVmy
7POJUmzyenmvt9innpx67tbL6P9Q6Pbq5cx37XxbVMNDpvpn0BFWfcs+aElAjdZLbOdvRd9fEAZV
25TIgz4L1Szf1lMooY2Q/EnBt8XqJaB30QxEjLFdGKp3N9WEVnlWLg/k8KYTO4VvOZJgYdSIRIKH
phXtKXzfu/Da/hg5p1xQXs72kDGnNxzmKDWoSGecUVTk67KU+03NfiK8ZjYR7g78aGcGwXVRCJkr
9WUtdPFNk8NYxZXI3WbJTy9Kn4MOhitXlL+PUSV2VVh9mHHx1mbf7VT95nF4Y0PYwZG/SI6OipqZ
MW+/tX2JSerBhfQ9tqbzmJcS3aagYmhiEr7raeme3OkX5x1VNr67nxACqd589Uw/YITSfmVOmO1w
m97PtbguJv7u2R7Z4ufxqRcuQiHjbArKgzwN+I1d8NVwKUT6bn4ExN72nnEQy8NYYJDBSjgiBjqg
KElpHddFUP5VP8XYI5R/gQO05VY/PFjPMroDPm52ZB6f2nh8bBzMhiUPjm3deDe+OhcjAiLbvlON
5/CDt3yesA6PlzH+SpZrk7NvwbnlkZ6ySWrPlzEhEOJ0XfPT86mTPUx8u49pYLtCcZyU7wiS/jnb
BGGRO1uiF5eHKqI8RpnVyAWqZbE2GXfSgbDu40pqQkr3uadfEbst0Do6bEpApN2CUvMmQC9bWvpG
PIT26zjRSzP2sHL//mNOZzgPxPaI+rQG7tiERXEKFTL5vLcejKX5VjzAW47PJxHJM/VjaNSC8GVs
mXryssyXHIjV0w6vBR99Umu63TtUJbCnnvVSF/yVGZyHBxtHW73wxs96qsZrxfBV9PkmjZZ7MzT2
0uCJGtFyZ5QH1sgMImtJzis8NoHZnqiy/+NqcxPyErTj8qT67OwgS+6bq+VkxY74/rBxO2j+vvpo
RbjcDbQbJTaEpx17D7CG9J8L+K+4z59m9Vz4ojgayyK3w0ADsRt2BzfG+7/EHu7o6JuXfMs9gV8T
V2quXK2LhxUFYIumQhY3aTKxh0wMc6Pr/FZx9e7ZBPybobtH5MsfDMccqS0dsfRruepdYCgqUqpA
OvtqKC9WTbq4s/SpoLVOLiI/niiOrjlZAp7Ern0BfmebLwZjK/RLxSiuQRB+cCEiZa1xm6oOz2mu
DOLY3oMfgfiRbnmptWNkDD7scdxycz/GS/zcT/OLk7MzGY23rna/Avd7ctP2xrTb6TanGXlt4llI
J9LYkdtHRN2baZdlTbQvB/SlNJpZcUit9UIpk03pOzZ1QX/n9JmVHjtpuhBJLI0fJOjmU+l6LFyC
xxrKfztNS/nCqYi8TFp+OEG7nkogz+GAOXtGC0eyJ+14XSCoI4BSISccrpHJDmzuat7pBeNM6TyP
boREXPBthJsqL8KscdsUOq0s+RmO3riOJ2y1nfKf/eSYzOSJYuejM1iFVS0KtbgLdoT83K07s8Ns
3wiP44Lxir95AAvLWzZZA3YNSgGCG6pssL2GfnFUo/Gc8DvfZY3L8Z+mSbQ+4zrS+Zq8wgvHHa9k
gcdJcikgNxO55c+vgO0YrzOx5axUdSTMRv1hzFa/WZq8+hOr/1Tv6NpKXKa6OPP2W7Mgv3OlvIGO
/WjOsjH+MJQwItCvTWrSWKwk8WayeYZFTr1XJlIQYzFO8HGbkA8Obo0l4H5NaqmlOelEzzmuJ0fa
tPYsH2OtaPa59F79YbntXZTQazVPpPClu1VedxtbPQ3ZQyc3hVe/0D5wjinj4PXYQa5jN21EbV1t
u2QEIcaKpBwr91U1eHuL4Z4fmNyMR2YR7GGvmckbxuCuwKk+umuD8pPys7ekKD76KiYlPrGP6cjv
LYX7OdU1v6mETPkcwVbFnLmyfTF277Ez/ioLVxTu7TytxiNR9HzdD+Imsu2zi/KB3gu+9uaMbtHE
VMzfQXikkh3EexlSAJijTTiM9K+atLaxDb/tDEFN22KUx4azM3WL6alw+2/ANLXFqFZzNRwIAKk4
Pocf0eA2a9ssfjqCoRxH6iv9dGwWplPeZa+c1v4s10d0TqtdSJxxlQNHU8+Gu7zhNERS8m2sfCYu
y7SZevRXZNWGVQYGtIsFTiammO2e18N+MJ0Xd/DxKobFjQG04Lh4zJKWv3fNH7iNprelwR9RRM6u
Mo0HXkabJMFcYywCxiVwP8DlFStRLnU4rvBJYBiCScq79H0ojbu8Wb4UL9pVaFAHwPNiVbQMb1cL
KOJKSh/LjtcsGsl8ThXCNZiJB9XLvyhMhiNY/qbiUUwrkQ964z+nVnYnGm4ZfXQfzO4agBd4FxO8
Wf2Qxwb3c7iJxvaZe8VHbO1KC5NmSTflptddtv/+40hL97lnfdUHwTbMGOWkk1fpYPbBdrBeyMpj
nELIgn7iOyMpP5bc93ceP+h0wPZLKjjZObQ2pDyrLM3jDiZkbqgZXalpXUtzu7xX2eczMtNEb9R6
X15WcyOMDyVXOsDfQhPAKSiwq5lgO7+VmhGuNC0caGzYJhvWVDfNaP52YdbxleaSHHAULECOc80e
685puh7gke05xxnd8y9LGjKBWBagywTEOGYBM5NSPYKS3/RAzimws8HPbNCwBRA0txQ2WmDRVF79
mPmXp2lpNE6UlANQh4DUSegcGOzQPUVxWtvc2QDXviavlWawI2BsUtD8ZMCzdeCtANe2wbYH8O1Z
c9wWQHcJ2J0CeM+A3jXAdxvG/OpFf+H19tDXvL86ReGnJZh8hEaxbxG92gl0e1wzIR41VT5qvjzS
pHkNch6BnrtBeSOD6BW5zWsAmk73ZsWgCVqdMp3sABtASDG/HQHaG022e9gwEkj3HuS9gwCqVXhD
DS2zYmdVajZ+9C6z8T1rYl5aAh6pEphRYPGzaHqS3rThLvywGOxOQwZKNMEnt7Nm8VHFQTMyffXA
9JXm9eGCqSg1jWv4j+UH6neA+2fMUKD+qENOBvNnW3ULIrJ1SyQgyTZw3j+CoEComnOZtea5r9EQ
QGvRL7tqBOetQqcMFGkDQgezjiD8+wuzoKdRDA4DlPTbsrmpckB6fBQ6vxBr0yu/ETINhBs6nXLg
GmtuEKu8NbGfrGf/B3IMK8kwfkSjugOsPLTRfUpwYiJAMekkRUZteZW5xC/yt4CoBUVE9Yoh2rRz
+xLlbgxT4ydf3NhWZTZ7D6YlmzPZnpu+DNXVF7SL0NXk7xLH2PPu5y6DuCpa1KEgXURa+cGNoyeV
2X9FNIDWMSNUTf/qx+bFr6ndEUPGN4IL2ej445lr38oRMzOmZl7OauSnEJPaUTwnDh05HoogdfVA
8OOS8KlI+igSPybJn4kxm5IvEu9wNwOvYqL5bhrGmn78GMJVpkv8AxZBdzv7iIZLyzpzXWs7w8Og
q/LHrREU55YAC5tV8uAUNkZ4LwBRdGSJasxwU8NqgnsYHy4ztTV6cpMkAmknJTa2Dj9x+XqjqPKx
JBXFzntFsPLeJC016NiUJD/lV9O0tlti8yr5qTh0kXu0SVTzCIdewR5Q/aLIB7NMmD1rYzhH1hLg
jeZwfON2BHJJObEhF1TwU4RadM5/hS0ug3R0D4z69PQxAVnwScvQeSQT8OEV5TTtnjkQo92c0QkT
oHTrKuTH7px/YaCQ23l2gcmz75jyBIHMwyY5U8Z/vc/7t/AT55CEXkNVEJXkaZadspzCiWyxfERp
1ttYLvS41b27RgJ3VYPl7CG3+PrYARhzIhnBZ9yG8A+DXNPnPbf9fdfI6aII6BC45D3BdRwkKz0F
oyMR5pBrda3y1nR4K1YUtY5ZUF5ab3wzPfmEGoh1f1keHCRIWxGDI83p64S0BGTIjIH6+LYPTozV
jSjduuBwxCDTXy1DhDiFOPHsZNEqL4IS541zblXfHcxZnBcCwLmHR5MNPm8vsqUxE8BKd60P9FHG
CIDgTwWtM91cbmeDzqjUEV+wMrDnklmu4q0B2BfdkTJsNipggF488YgZ4EdLB3Ocd2+z6DxhQIHe
AG3bqCTmWNVOyB24aOhWHt6d1SUFuo47NlqtGMVmNsfviFP22cDx6hQuBWLyimwAdZGs3ktvPDFv
wHVY3C8N+zxbOWLbJQWNI1Q5WHW5ngR/cCd2cXt69cm0onFPtPa9NrDNLyBeq8xmttMbzcblOLER
qOGyQvLALme2HMFL64XuyQxe3aUZtvaAYr93GCQjieHlgzTrMGXhIbd7jrcmQf6SMWqd2o+V7yBc
6jn1zim1MFWxzdg1EqzHRud3rAhrtOPYp+fnUasVgtFipuiwd81bwlJ5+FoBkqipXXctg/HBlRSD
SevZ4WC4XkIZETuhpMaw0nUcIAagSuJIUNrACy756I38V26f45VSE8mHnPYFj8ncwDlwXaBZXcWN
DuQXk9bTUyVIZlxukjEDrqJ3aqjmXayoV22ppGI33OOg5/AtzPK+VvWXmuJHo8XSnj0HJlXGPC90
/daIaq+HuObXf+jZ4sricRLoPwart3hzTPe5gTi9Y8e80AIOgVxyerVRS2ST2I3BdIyy+aGWzK8V
T+Zk8ej4avHfpi3XMBO8eZ2GDVwf0f6uoGd4qbwdScn93MeXkrPtbrEdfoZG7u4ti2dLzC8ocVKQ
5IbhSym7ml/fiE0w60+8O1ZK2QnkfjZeOjaceNjmO3TXmMPaZn6pXM6LIuJz6bbMxEOr/jUYIYY9
lRv92N1wTYYYSupm7RYPUT5S1SKo4B54YxEera+NNgIiuLjNaQnJeGLQZywXxEt0qvnG3gbxJQ1y
G1nTsJ6mmkddkZRbFkxnfDcftZupp8Ex+by4NiJCVT9mafSb2GePODwnCAyVsZvIHfX19EmwlrU5
e7KX48kaJIjKjIlvq9FtgkDgZ+p5gGYWqa6FP7Y9N29TxXnWbG8THDIXIyJaxTYfNheQjPxgwweY
567Z9v7WddlKDKbaq4BJMPAqyyBqBgquJ1GZsHQSMdZPOszPlUuFLvMbmy/oKrITNo8xTSGAeBFd
k/6j7RgY8EvUbDLnbC1TxZMl6+uVaYQZU/zo2c3TQzLbv5biuOVO5NRFGZPKQ2zi+XOwXwrxYEWk
o2iuoA5MiQ+9rTU7AyE2eouAmDS9trSFtHZNyYhID2FK5GCuplT3uSEFw19hGlTO5M2LWhhiVjV6
RdxwjGPD8MFr5rt+LHYV5pJ1kFHp0pjhfRvjsa6wyG+c0kgPUBzkkA2LZ2yN38bNjB328t5l5YYs
8aVME5I+A7Gdgt9DNtTbLnhEhoDV3mYpOg+ga0mE587KrR1xJT2W4d3rpGwiSpsWNiP7zab+Veo6
nfwrnizzxHzhmnn2eKHGhdc8oF/tiXNS42MKI+6OEkEii52rw7CaFeoeMirekHmkRyCnCQF8dsOs
kwf4zjM/BxPJqU+KxC8zmlOyQfuap5KVjbj2ccLzsoclzQrjBc3MvS3RPE0iYTH/rsoRh/nSUXBM
zgFsOdh1k7jGo/FpU5y0NqsS2E3sjdqwj8Y0ofCyKQt3ahFukyp+yNvpIgUMcbokCYtToH7Zz/xH
J9mEPccvvT2FqcJwDZa8HmcngPFP3tMCny2auHLbe/m2E7zpEDQNdIM79/MQn6Y8oBami5sDjapk
Jltzkyi2TksJCVJbSGYHDHqIXYOjR/QM7TmLu6aO78YGMfDYsQf3aPlD/klLFnK4vE8w9FoM4gRF
2PiKrIStH+8WuXS8WoOq3mfBp6R3JuAguot58ir04avRBqRpsOYzCX1wUXwhbuammIZcZ1te6S5f
ycpzqJ0hSRWJE2EjtrPGgLvILx6UIEEhlP9JS9afB4e/NaJl3wEoo/yf+k2yKDZF1IkoL8anyI9i
NerXpjHCbefED0tbbKcRw0pQFSOvQHNLNszb0kinbSX+y6jCvdlP90kOvAFCu/G4cGxEyQSiZXmH
Ame+oecpvjjx/F3Ozl/f59M+Sp10yyrky89Mc89zBcaarQNoAK0OHDgzrkhp3gc8+knczLxL8A+5
w9YprNP/YO+8ditHsiz6Q8MCg4ygeb3eSbry5oWQSdF7z6+fFTWDmUGjgUa/z0NXoStRlSldihHn
7L3Xtlv0him+BmX/YUwcOl4T/iR1JLXdc2VMjXfCM/jlkA9yXfEu+BPsDbtyTky4Dlc43r7M0OFw
NHnI//5ntRc6p5mOtVNZw9rgzghIu973gjRV56QPZhXywj0tMnGpteMbnrXcgYysJp85fbgZ694i
4KsveXlL596seD6zGV53xNtTCWoXzCbfCJMA+/87+f4dJx+Ot3/h5Lv0X7xY/qmNj3/5vwEWzl/S
VqZrspf0SAb59M7+t49P/qWRFq5PXbRQHtmc/2vkE5bEWufwa57eyP1fI59NvbTPL+G8cx3l/DtG
PmEr8Q9GPvzOeAzxkzm+paTjaKPf9+dDjMkeU+J/VIFKRCEJQPUivQfJGZPeiXKsq/na6nrFaVnX
6wz33YnyQVhIUWptVUuQwrI6vCb9/MIWl+Q/yZWjqn26sGfvwx7iYFtRg7VOCqIi1mARKDTk2a8z
qiVIH6+cucTIi45b2zBc7YIdikeQCSwR21ca7Dz95DsZ1Ojpb3HVtKjqJvRh8rtC4XSvTYhf2zbI
DUXOlzBwXAU5SmxjcInsXyiDaiIqB0khM5BM/DdTJ7lbkuuQE/giIhbAperxigdUp/lz+wqA4juY
gJCl01X1xc0y0LPtKZKzDqzZgUW3+A51oMAvW7W1Ck/sqtl/8UW6z61yj4bUMiHizjIihvPgTvQD
7V7FY9klLzIfDCBFaluAezoEUWkSI27XTiz28qacAdliA/t00rcw4ytMTULDRUwtRmlBRku9VzqA
SMMU5PgcioEtm14hFXfksM3ogAuzgN7tfIMUolWi717SurXo7RLXJqv7xyofBozRQ7XPlrfJHR+K
Ma7ujVpV97Mi/Il7PsQADoG7YHy6yeyhpuhhng95wfvFaxTr3NbaG+bQreKq8naKNV3dBZ9tXkCL
nUP/gn1iYbZkAB81+7BPeuACwIUss9x6ufmYJDwfpkDZM9Nat5LxeqtDc0/wMd7g32w3ShFwNqLp
j+XCQ/Kawd/SHF5E+ibeVcw8jOXrojHancLjtqY7NV1FYPvKH1B4OktIxVcAeeMURIJ6vfEjzfuf
vqrw1jm92g1W7IDqqs6JHCHymvKL5NWdX1jMFHZ3JyvUYNthswqiqfZqwUPekbvOrzLdi4yz1ht4
PHN2yw29hlkYMezRW7JKcFvu7Hmmcn5WR7Ntb8bQHX/c2joqErQeXk7MLUi9zD/BRG1NDgq5FCGK
arZgn+dPwhKJ4cspJppdeEzY6nP+yIaJwmewDypSx1Z5acOcGqRkX3vTc1Hm9HmwRFsl1A+6osqQ
tNNPr89wA/InqBj0UQrlwQDwdUor91ViprLil77nn5XLUdrlzQC3G0tgwg2Agx8kW7ltXJI/RWNd
jIYEd+UX91FOISGiQf3t2PJWpWyzHPU7R2WxT0f4VSn5OEIk9YY1/8vMxLokQ7cLUgTSwsN371tM
F4kLwq/w7hJPOGeHNZfyAZbX07tl81TEbQ44Icsd+OoVXbFR95U4zC414Q8A3hWB0w6dz36cmBhp
jfFPcRFku1p6OPXiigKQhbKCjjlfMAFuJtohYXPQv7IqHfInMa5/s35xZ8lbhA87rM4yldUWtNcd
m9tiYyyoW/xUrFsz2BSVyQMN/8bt+oPkJrJLw5m4dN+/W37AUvuHEMehKz4KL8iPybA3feSVaG4p
/2tBlAoccsGYQdwvSexbT+RYIZoG2ReS+k/cRdeOh8wLa3NToK+vBBrMeQZIbkYlhD+6Jx1vea6k
eyOm9g+EPdDZXvdcu7Lc2G38sQzMjHn73KeYU8ZDiF/H7dhmYpNgHonoecICu69BN2LC7WFw8EYS
MxW9xnnyzRO1tO78FGMmBRK4kEI0fpxcp8jsNN+VJA7DylfYP6haVU7O8gkWjkmsFlcb+2J2sPS0
fxSl8QY2OPP8G7gg5yDrb9rI/zATrKpaDcM0HFsk7SW+YD++F9DUVp4MMAESQYnLDNddjGrBznPe
93HxEzIR7rKx+jIwcO2ZG6+55C0kOrB2sbjL1XIDzukkQT8XE5ZQsvTrougUDEUSSu04YNB1vhAT
JY0RbXaw1mFPI1DMPZoEqE3r1EARyVhjVYh/gqD/7ZLxxQumL4NJHNqs/JrK6IGWEgaw0OU7KAAQ
YjJbvcuJ99ncHKVrPpUOrLq+jF8j5vh+BpDtxPdVjim9pkM64+9BCJzD40658ah3Ix6i38kTSe6w
lVuV9O99Np0sw73xisLaeOSooLI9dgvruKX9nnuV7bgL37sDTKOOxsjRwkgCvzVRBVE4kbsnI4GK
PY44LYKjnVB7ZnCLNf3y18WvjhM7JRS90FUbn5MonC6WTXy6j5trMVEkxNGwJpmKk4ZaMxL63oOP
s4WsmnNuRLhzFswuS1irVVgHt2qYp6OZgAAf+CU7edYvjjE1bt3Ju9jQEXOfN5hXcXZXJq4s43EI
x2dTuc/GYFdr6kPfx9rCvzXiCPCKj6AvsA9hsjFUWqwjvlptPCEQSRecxYFtvvbwrRAZnRJNw/zG
YJRxjorvgVrGVe+AHohC9Uvo547fZLss4x9d55lkn8SpcNDvl7a/yawGfZwTY11V5sFPaCyYe4Nm
ryQ0aYKKTjm2NmYJGzcboLnQ5nrTOoM6DGOltunMK28OilvDkJt6QjRPjDHb211arbJU2PwUwyfF
n0djiNnSRpNum4ibfCUNSmab9l005kfHemDFyHtD7A7Hm6XPJ//LF8Dmlmb6tE5ZlsPmqgrMXLX3
ZnWo7j7m89w825lFOZVZnhIwr4HrnnitPaCU51vf4JzJWFg7VGkPXXIzi5PvXLBDpIt110YgPYLx
uisUW84uwLIA+vBSluluaJG1mftoxGsbDq6DOdBLgCPPwkVduesgaqgn0tN9nr4oy3S3DIYENWQZ
3Re9fzKT/sFpcNknPD8QDa4upD7tlnao0tng21yAzaQ/YeO8eLnDXiDzztPSH4QRPnLnC6hV706T
oDQuaQhf4Qtremp7Q+hJfguSKtRKb1N8esi5NmFiStBr0Eg97jFKV35jh0tOUXtr187ezUJdbRct
B9cPispQfeVq082k/HIW37qg5cfxixIV3wkvDZdH7IDeKbMCcvjkIzZ1sXDFhNS4cye2FN0XjkK4
mhZNPToC7CXxnZWWz0UF4ECLR2tqHux93ZBB76vu3fD6w4OkESQb8t+yYclWEUGBxw6Ps2FjO7XP
cdz/qaaro2jFrCV6e1v2d2WhPqXnUMtLJbEImufFdjCruXfoIpDNex7+TVKKVwr84L1VFOoYceew
djQP2MYgiMEvjUpy1NhnVmTCz2NW3kNueUrUBIBWJMe+YSHRG6geFo6YtSlu2i7/8HpsJSopNGFI
3Anjq1LufeZ002mMKUvplhdnqB8xy6bbuBYvnENiFResfvp5OwvIjkHTP4mWbVs6P9hcJEnSwG0H
mQECnU8tbi7e6GzwnlH3gTeyjqynDGfwOlG/TVqL3bAUryDmuu2bYejCLEyLiZOlW6EQalXudut4
dJG+p7Nsomth+88Qgxgh+uJ29OQ5ZqHRxUuMqUHMO3fmi50CWmdQ6D0DSEwvLEhf6P06Uo9fob3L
4c4dlRV8UUpZrdjukKSMPd7Bhb3D+NQcvFCxQdPFh1BPmEdE9tLi0+tHYdypTrMwYXdwrjScrPWZ
kexE98TazDOiM9XboImjOjfD5X5jzDhAZUrIdXyV4B74eh5wMUKBrV5YC65hxmxGI76H1XA7k47c
Z7a0KSr0XupsuAv5WVShuC8Xdy8fDYu7/0AVkIrFfe9wOWVOkZybffqbGzlnctZ+NjSw5/Pj7Mrb
KnvxrM/ONXEQIOuTqn/0iwDOGxHDNsA1kcUgXd/dwCWwSxqfhUH0wqXFXsXc2PhcUbjaod7XTv87
sCZdBTUXkcwunxnrzmOcCwopcBRlCUH/uGW86Qv6m6hyBSTDMDXOpKaL4kTmAAPFAMjTi3np+dG7
i3ikJFZWDly8x2L6zRLnPmr7Z4Nmpdjv69u//5LPSXPrUby69QTX74bOm9KSwHRr7RexgWFE9JhT
wOa4RxcLNZ7WdoMYndO0Yz20PZ73fERX5UQ7u7lX8nt3uMhnEpQ+aCyOrVVhgQAIMCPi3ks/MpsU
qMLa7GU/VROQ1lz4HxkcC5/Lvq9wLvgmUSbD4yXZi2eX+0vqgJwCwWqzyo6YXLEcU10ZIMgqKHEz
muqsmS2uKXdJmh9nqhwuLVrS3aRyY9/r6np6b3c81NeFbfVhCNV9mvviFCtp3rkMuzeafktHiLgb
ydGd+fgfg8Yzj1bl3wReeJu0kmZVvnyVB/SwOtCvhkxmbBP9fD9l8U02BUBoj0BRX9mt7TzKr3y9
mwtTAnI4hi4wtODQhRiZe+Z/VlpPE3II4JkNWGyfQ5DimDrpXodDaFrfxWzfROhTjW385JNELwq3
XTwwhaQ+s1tiLtjN47NVgt5/lk4/rV1/OFPaySbfMu+GGVJ5XXwMkGehr3xabs99xLB/cn9vOZAN
Ahmh/mg+kZ2oTexbu9Hw7grXWg5suU+8oAJkHxCybmU/CzOiCmf5kxigM6w+frOowcG/JWACNixE
q1hdSvkS8ibmBMvvSniV2JPGjUESYuuM0LOMkiIFC6E+jOgOks1TK8WrY8TtzujGqz8Ib+uY9NUk
vo9aBU1CVzFwHuVHCnipFvYcb0Uv5FdkM32Ty+uBhK7iHlW5dWAJ1qX5MPTubT40l7pDlZIdQOJs
8I8EAwl4PNEkboD28C+QB0h94Dsts4peYRu7+tTKY57hqQ5mPlbW7V9c6LndVIfBp0dc1VwysdMF
s/myVPB3QDsFa4xRn7SFcMlPiDY21P2sUDKCJj+MHh97N3C4dqgPnsT+087fYiZv0zc5zj+nX0u9
l5Y+5RR8H24bmdCqC40QB7j75YIKP5vTz+KpfVfNJ4Slam/EGPDN0GLtWKkbs1cXZczgQcb3jrUA
Kb9kPnkzp+VUGsfekhVW1uaPERjIcnxsa6+lMhIqg6INL6bHUxuVkYD9WuDKGx4nN132Ru/t56S/
mmmFnUPkb+go2j1l4+2obGoCciwg5neTo2jbQUGv8UJQDOrQqxe5ycbvBH7KLJ/OiOQ2BT2dDbZG
dcO2g2S1Kdgq/fiQ19vsu7SyQ4+xHb3WpQUlh7KRK9Fsm4TBnASXsRZuvTOtxsSaWOEjLKaXKGFH
NdXFmvXwh+XO2U4m775rhlhjWxS2vr7xc5YNRoePs8DLUMFFqdIx2nRJ9tYrPDqs7IHXZGuprMd2
Ee0KEA1kLbPMujcsKH8Euuulw0jiQ57gauTzQQ2o0qrK9hgb+/MMnJtXUq5ksI3oIdl2tdphvYi3
MBh3nVvcQ4B8jxTSDP5HXQrPA+WZDj6oelibmYEQmcanuUvwt2qw+S86Hpm/pJbsY7q144d/mP7e
4hkl0iNFhUiRH6KewE7lE2QhY/ArR2KvZG0oRzfEn9LRq8Fx+hSu8VyMBVW6xWAyYSFPWhHTAfoY
/oBbe5riVVSWP7J9k844Ucxbf9U+rR3BDPzCEM3HTP1GJlpnC6GdTj1eAJUNIWkYTLqt4JsGGRsy
y7t0lXMsZ2zwFORGWwb23SSG2yJn/qtX5ZNBRQgQxp5SwvYN2ZykIDem3rUf8GsGm3tVJJ8swuSu
DzOuuAXN87gSwihIUIrdP2E52XvWbpCeamIZI+7kJhUPIv5OQ+epc529HJaXmbzhqm5z+6a32L0J
1ok1wQiKVTadM/CTnkTPRuoCm+wScWjKT9XjXWxKSgMnT90l3O+YHVheTSag+OYeJ73keaqhgbYE
dLx23Pgu1re2mNkqCXMHYdFbjySNcW/Io1tRVu5lFRSLCFsgMdCVo6ZN6nw3QO9OPtsic4Hf7pFZ
g+dI3ggKbFu/JHIut/YQ7ssiPAfTBGQq2Iwxb4bYbut92mCHwORX4L5QlZ3tMly/ZADik3Bh9VdW
To106rOkGWtM0ui5k3uG9X87eEsJWKWjUHnwLwk1hUY9mzvyUc9VncE5iTKE9pHf0HOWCy0UCTA8
hOEsaL7BUBkFdxgxwGOt3Y/UPg6waeHtEO0WQENigLL7PIjfpqF7gmOJct45By8y623Yu/uS1xaB
Um4bWAZygDCyyK+p496UALyK6H40k2vvaVGt5LNOCgvhqQp/MkgSq96tKL42L/U0Yid2MpZJzMR1
4B4C8aCanK4rOJsZwlebsOxjMqS4JrDf/19X+Xd0FaAE/0JXuZY/VKT9c2GFf/t/+Ai+BO3tKcQL
6784CP8lrFjiL0DkHrd01//7l7z/FVbkX7DJXAvWAtQCkN3/q6tYf1msd0zX9TzTU4gr/5auotx/
BINLmAiO9EzTQcQRUvwDGDwZ+AnssOdsat+hMwp9aA2GknKNSpKtaqge3UEvQezNL0Nq4aNYlHxd
yoYhso81US7cLwNt5uxMX0Zf/uAzvFBI8j60YfnqgS5khHgpfHiNlaHqgxlF8Ko7MDiJM++DZi4w
EXDksDgPH5ThczJYOIi1+9QnetoY1aM54o/npYKFD4trijugUx897q61YhXNFlKyZoNdkDnceFNv
wgjuZe+FR6y95NY89PFuxvYClBagTEVSsVgWcz3hWd9jdCcwM94HKQS7wCbIr7ofrzeCDTkJ/yGI
KbLyNSIqKegjzOVXmZrRKYFusPF60TJWuL8VKbCDEmyzwbmBoBBnTl9qi+ifAuvQhFAUKjjB5gqL
Prr3bG6thKUzOQBnaY9LlG5NsYCafjEugl1VIn9867bzZ+B/CC33UzmdqcKlZyvWXDB0dlrV2mqN
+XmV68rmodvwH2QLpvsF7jwKVP3wYBH2ZKW0NmSyLbXnPof8FLx2YK+dqDqaFBxzXhUmFYIdo11G
mMWyzzpsGQxjQDR6zJ4kQYfeGrXxgvbw/AW/zItskuS2njocXQnbgs79HjpPcgOR42vmtAQUcaDZ
CfzM0eCRCqLrCOtwn/RE3HRFZNmd4j47YDy298OQcI2Mpn5HGpH7JjwhBAPM0DTY6DQvvXapR4zK
Zu0ewjpbT3im1kmz5ZLYuePOyZpdaD/W+Fxq0W9MS63ExHIdKO2EYmSy0Bf19IUFtYGO1cz7ZcI8
UsrUeBLcBUp2qEtcaRwPpDqL6ZMSmbtWjCSAo+Jp8h4DQHkx1gE75LY0fC8OBaQgCJqR6zASoMAE
5cM3CJYZkgdn23Sjm3YHgkWS7RdsdUaAVUPGxRrjTUAzrktRpM21uZRg+6idI+ChjyawlwTMftkN
ErYo14N8Rms8jB1VrVjxlofWAHQVfqGssLblc1WfkNCYl5JVVhLcNjee3KQkRsv4x7WTnYHPtAoV
i0X+bUiR0QJJIc0OuUHrVnya1EdedLuy7I+B+h4adhCoQJX/LJJ7WlCIOLtI/9BOQppgq30jDzoR
lDj7ZAQCkoHZ22cFeWKbNnYGn2y0VgtgKRpbePrf2CUlEjpcd0vjalM95dWrV5NMMdtjksIMKU9l
IGF935cMT76BzMbNs2S/SNRpEw80i5Pxqg/gA1YlK8zYvVDkWZGLyW3KqMyPEWzCIF5L3D02juYI
s7kRPAFDJEz9NuABE7SltkgmHYrLBEmkwP2S812DprGJi7MFmZBARD6vcETM3oizU+CLpmsrgdeU
kmDcFLDGOwfiX3uq5mI7x+yt2Vpl2KLv534vuosZn+m0VwFT5rhh+7SLumA/yf1I9burPgbxUDFL
TAmwgxnjVkn3/FbzqWjaZIsHzC3YWrm19iH2soZZG5XN6EORyo9koMq7i91z62OR40F5jn+ipNxY
Wb/CJhWlH3kVYKS8A0jHhmNtmDANSl4Gn2X+GBf1gdw76+5sa2OaFAbNeS3Om7jeTXxrrP6CZZel
Ci0Ibz5wRWbWim/NhKtM8amUXJFLsosD4V0PejQeejavvfe6dFipxW3VJueSKQ7l61IQkqmqN+rK
arJQXQAymM2obqk+h8MfK7hW1wAe68DiaLRuJpNiYSDd87Q2hmOrzmMA+58lSLU8GJ2kA5ZcanN2
gydrxrnJ+56+UBYIT3kyaOoydVuP84i1+HtB5pysax1R8XZqAVf2XKnHm9n/EwzVVrNQc1YS7bgl
L0UQDalgMXeKxc98cBLcqaQL//jgyuApHjN+iBsCWIbqdo7/62S8XZZmn5ISV84fM6IpHLcP1IiB
Tve6OCWS+7F8NrHucJxhZToBLYgCFoHPBbElldSQ2tju/nY4ewuPHu1DKe953zGI7wSLMApC1zmv
bnGiQgdNf78oehmkcQRCz3CA3L11DYmQcmcn44pOhhnHaPMmYP+O2Tey4LonsBGUL9N4ZnzyqKqJ
W7zW0NhJJSV0Ypuodk71OcW8O3ZM8es6P/lJsQ5DrojXYS7Qb96a9JeDdmUpmCS8Le24pK+apyFp
sXK+gHNfV/nRTkH/Qis+hNmHQnCsf3AuwkOFlvntUO9hBM+Yv2mHrxvz4A7AB9wFbyv98S08oqtX
PrizyRquxZDY1MP3PFY0lkLMO4qZ/b/rxRBKwUfUbkH7NtXYOyTIaG+0ibEBH4ee17FF1m082fLH
NuW7s6AkEefWzGcVPPrqbqQ122XweDFif1ONuUfSO5zWrKp+IpVjLx50A19YvzUwH5D1ynv48OYt
fuATtMT0olyWVJN3aw+Jeu67DwuK0LaAdLsZcfaii9/jfQwfZPbtBwOi3cSrypAdmqVjEZ4phl+I
5q8Oegkatf4E7zX6xI6dx5Yt2Z4OkZ0TIroMRftFPWvJStBkyZOnNI1DerZ6XvhGZIptZI3hjmt9
P16ET5atvpv7Z/CX2KYnVi5wI4J7EfPD4GJG5fdRxT6WjxZDOga52PyaUvMANqAgIOfPAK5Q/7xf
CiVc80p51xPNLRsHtHZj/QadtgDiAxl/O3pURlofL2wc0YfuEVDXtK+4q7EGxf6UJoRf7X7bQ/En
8knAZcAA360c+UDeGTMGL7esJq50wxbCH+QtjGSDZJYx4BuNb/XhiI0es7rcptF4aVCHZQSUfZI4
ETN3vKKGFhuLZvMuNt+zxrpd8qhgfUaJ+hLQX6nqCn6SDlCy+vJaBAdwPJnhiR/KEfdSEQcchnUS
RMu1JvYbGVx5cjfhfHTyCGqkUmdgWhgZmvm1MzYtdv071aPhQPbz9mFLO2VqUOimy9AD8xIX6W08
aKVJewJKMa7sJXUeMxY1pgu4qzSYDK2qgsWJ86Lq2Pp0Vo0vcEELGxkur5mRXAIidNXMy5mfBUFM
IUl3tU0xwthOID/CF68ayhurb6LtQAh/1S/ZxbNZUi+m7B4CeUu6+iHOOncvQoZtNrBYN/Nm5l5k
aXC6c0dmFX5ATSo3jh1IlifIQdNmHNn/jtxm22mubrKlOExBQlVmnX75FgIEF2K6IMfs6LvtwifF
qtoAfbmm3fCuCfNyrajp3iZGhxSTfwisn9s2+ZqVOZ18os1Gq5Z9m9ZsatPsj2DWNcqCEBM/tmu7
5w/Ed2NTe+KljNXIM3Tli0PT8j3ibF28awLO96YxwT/1RFBiozzliq+HLlSOO3tW3BjFPojcms0C
zI84OuDrwMdTRx7hYyJwVDrg4SADPZHZxHgDe6Ob/KPRVXo64aYY6jAMFes0SaSEweIITqEaDxSS
cI+IHJRMqwC0ytHfiPK96NCksvgEJmTAr5PCfmIa2RTB9DzYzA+jh2+MdpI305TAa9x6I6LpaAjx
bBreRcJxJCzNmFHnb3bR9XdT/sfxuhuDzGU3ezWWLb5yMAEAooi7xxTuHBYmna1r1iH8HfllDwoc
U5beihHbeLBIbz+RH0lqPsvEDj+6MHwmwsaOnkG/QCFzKWYg8JI+k/qFPm93sJ3ciabPVJ1pMf0a
miQ8VqNzpFoOw2ko++3Cbn5tT4TZVU0PNNASnpNkJK9vVZBgFq4tmtVvkEVEYT/NDnmKejKqnai9
u3EKf0O7WTZlIrdkhoy15QTZoUa42oSTS3VvD8fCnBvrYCYYkIh5zAM7Gr8wfi0bVYgf1MucqNcm
b5oz0dph7xH73NU1N31VGNHV4QUc+cY5F3O2LUX5oUSwA8vU7RSws3WUY7MvosmD35OmOwVSiVSl
zI6tZNXj9MPrZFnmuvIIDfCdyM8Y+MuluCuJhZxFI2mEdy1Q8JP5VMR9c7CrnpyQBaZJNQtlcIn9
VeVGQzy9oaq6iY6xN1UbDGWPeRXZ3G7bb7NW8DblwK5ymC9x1wIDwjGgn19eoDAR0faVhtNfECna
h4oOjzhCOrcE21gfd0Q0L/Zh4O/1hPViGMjSDua0iUoYTq7xGuk1aZVyoY2RdngFkAVe3AELlpuc
CfWWENpRPTC9pRiJcbGf09S7jyKXIS95zjrn6Kjos2+SB7uLQ67BDpAO66lJ8fjQ0pVILEmZw4eL
Oz2y0684ssCqLuPFDxvxkuZjup1HbGqOb94A5MJpDjos8drtbPvMJSmbqKSxmXEYlNwi5N4T8kZu
rW9H6kg/EKeVaK0Xs5RvMO7pZ+fDKtWQomGRvKrCSTvxoyeSAQ0XVJ82ZgMlahoSEKk0HsD+4KKd
GKAJwOe552qZd4FQ8jac63MpbpMCXFqX9t1poHUxb/J2M9iA4DE3dm85JSgS1t7jxH0xhDl9rXP3
vgIe90LN81YForpTjE2g7LJrutTvnHAUCvtMp7z4pV9SEeEh6tmB6lbpGATbOD73mEzWPCjJbhz6
A23xcPpjE3d5OkGyjkHOOdG2aRAH3HD6GEhV0xxTQI66ny273HiiG9cCgMPKpX8zIJhyN/XlV9em
4aEBZku4M9v7ivYDU5csksKJbr3gi+OEx8EF0+SR08R+2HMrK9YpkPmNIRF4emf5oOhh16qSXKQ5
NVeTnz3mr+SCYQOY5FDsl9r8SbKccx4TBvCTcbpZAG2h4RDSAJaP47L1b3Ow1euCiFlm8NmI6cqM
joYYgBLJXrmb2SdPtdZ2+BseAUUCVbE79Mh7gQZMpBo1MTXPRpc+0S4ynYSGUXA5fQg1nqKHU9Fo
YEUMuQLqEbUboCxMDbXIoVtYQLthXQiYF5iL1nnY3OK+/PXztgXT4R9bKBkj5xhngcwP/nJTW/KZ
oW0fwdUgb8X8QAhucBPUBwttaQFlt441kCODzJFJjeiA1dHB7Gj/hncMvbmZI9R9T0W/+BU30nbO
y+S+mHhF1h1J2XSw5lPNbYnexu8ESkglCIVjBjnB9JnInJxNwc0igSyCDcR6HTRsZNDYkb//b6ZR
JC5MEhJ71i1UCphvdgiwJPOwvpfxF1uOcNNprEnFJMLq2LjOPkhLjqDN5ENx1w9fBhUFhysvfw1K
MRpfbRbYKYYLRKWBpkK2skMstTogK/QggJGaL4XGr1R/g1g0kiXzb7yEfvEBHx9GDnczmJHcz0LC
e/QfneZcQHfJNOYly4nEUwP7CG/0qYtAwcTLteq88yhpiGAbgczyCyliYVB3b6bF+Bhil7wIRs3D
YkIpGNWDXNjTHVwNoaFN7KPUWBqWQF8ALUBmKJA1DeyaDi0RyhUREmt8AGTs7iY4N6OV3ccafJM1
Lf8CKJwaJs7YOve9huTEdXObMT4GrU0lu1XvAJ5CrtBonca0H0fRMaBD3fHx6A5QeDQGrq6JGjv+
S54TyXKD2wZqT5N8LzB8clg+g4b6JBrv42rQD5SQZ3LzwL00BGjUOCBK1vsjZTxfM6SgBWJQq9FB
saWMtboL84wAYQJcKCXoZmnckONy6Vjy6ZBgbWQZA5TI0XgiG7uYaTv7wDCg1QMwUpCMaN7bUjZa
hXuwbLdO6tzkGnuEc0USW2fDyS6RHxKNR6o0KGmGmAQ/CBUrHZM1dkosL94B5SHfpnCWDJG+yfjV
FFwy7NFf6HB5iBstKg0Ps8MLvfaOlWO/Fkr+uG6HdBbET5KHcXn3NOYJKY9Mdi72qd9fE0C2FaSs
QqOhorp7WjQsqoWlcIngR00aJFWFfyYNlpIaMTVo2BQOFcHahZXiAocKHpVr8W7Khg6fYHdq4vDG
6eyt0MEh7JPsDRwz37rJ9Bka9pGK23IfQ77qi/yOMCpjcs6ZsKj6ynN09TibdxmVOAtXYrhE/Gk0
UsvWcK1woQl6sqYBOK97YOs0nHqaFc6UVOF5BM9VwumKNLBr4OcAm+Um0igvSgbCYw/dq84XLEA2
L94gqL9i/PAeGsve6d+CJtgHHQM0Hnue9U0Zzm9TF2Yb6VXs6zRWLIYvNmrQ2KCRY3iETob+C5PC
fVCCIOzf+ah4y2tcWd1EJwt+mYe8tSNmi+dXE87+/ouEd9Zq8NmkEWiUj7QVSDR/iK6tSgjyYMhD
NCbxGRcabouE3WioWj1ORBVynrruKdbYtdJpULCt7quEyBZrNBuLSDYGhHw3GQGgwGcSExGJoQqm
WwHbLYTxZsyw2mG+BRr+FmgMHIt6PQ5xeGtEnKlhcTHUOMN6lSarb9anf6isZ8EHX46UPR5VjZzL
Yc+JPiDqLOwbS2PpgDV9OPH8MlP4VMGtSzTAjrjjg7uw0tP78Nl0Y9jJLhxHwo78yT4yOHgVPDwR
vdCjSHC/pWkNoiZL+qD+MQQQPQlND1dbwRzIl0Lf5QO/7XsZgQuONISv1zi+ToP5Yo3ogwj2OWpo
HzBiHlEwfh2hdKnBfq0JGgakThr3TwHkv7p+nTUIMCgshcYmHybVvNYN5sDeNQmDaYBgr1GCPUxB
CJw1rw8OX40bZBalfxwCYYKzGUQoBwtswr6d35Q7PC4aWug76Kw97WUFoVmNNYxyBmhrnPb4LHh1
hQBcdMBs1jhERVQdS/LOgZPoaGBiq9GJpg+WcQgw5Idwy6wmYdMlHXIWQVevh0Fy/f9P9s4jyXIl
vdJboXGOZw7pwICTq2VolTGBhciE1oBDDNusV9Hbae6rP08+kkU2zapqXpOsqlcvIiPuvXBx/nO+
Ez1ZcJcsjWX0AtzKUm25HUJSrvNol7EfKlxz/5gJ/u0zQTcI/upMcFNhs/rX/5P/3//9Pw4Gf3+L
PxNX8g8yVbYVSIZygXCIVf1H4IqQAfFuD0SR7fqMEsuq7eN/+WfX5Et8n5AW7Acv4Or+n3NB8Qdf
4Dj8U/6TtJb8++aC4r/PBRlV+jYjQdsJTM7r4r+B04u6TFIzRrCkJC6B04vnoWjtZe94EZnXwnh1
EgBwpQ+qmdPjzvFjg8jiSETYnuHIeekdpY8TPYureQrNXT+V9AKp4sDY/Gz0PgxxGiTXi0d1H9+M
nwKcLT7n3owPlZG/dhZqhvBb3DSkBdKEb+zagB5tXJmwzLlFM4OoCzqyYMyjD/dUdyEd1XldnJSQ
e8uPXcpvuIW5M/Y0b4B+MuC/4miBSjRS4Yehjdi/jaV1EV81tuxYGPGRn4fzedk+8pwBKiwrJF/U
77he4juRS9ooOKJGqIAknhL0a1/raa2/LWkqIVA5HufEOFM1/msGj7Yi8Otz0SAML0wS1KkbXRlC
bejPeR0DWC8ZEdCVcKj4aKJbmALhoenmzdg6VCggFfBS0w6+qIQQAooMLVIbai5xu8XxxDoL7oD/
7yEmTcURaMleoE8IqhsosiOia6OItBDQSnasURmwThzrymSX3lXEVgOgMjknX66wIo2n5MEsvRKA
RASOl9is4o9NEwGJmFIKiYLEecMawb2SQvMV+QSYN1db1tMeRMvB7sgcF623G5hFJbm+iyayhwVI
eq1vix+5A0kmmlyyoBUztD5lEBEXz+GgNJhl4Art9w/m4ox7r3LkqY47n9pZ5g0kfJ757U7E8S/B
MLrQqZkEJeAADmXdXCe7NcGPMe6ChcDl0cBmFhrFo2jBfCzk31bheOhtQ6DLUrM31PdsDvJqdzm+
cZheBhXsHGNGTGMJFmp6jKtQtlvMzR7A3fbONnumOLwFTltT32M6V0gBSMYuw2rlE+gimODSa/Iy
SxVc8ep/togoqy7J3wj1UdpmF+OTQ+Bt6wbjzjAisat16eo8CmD+w0CcZZaQ+P3wjB+GZqisZ09L
maxE2fcsWu6ICpW8pMsmwJkK2Sc/2MLAnG+jKYbE1ma14NlNEvgDIxa0HJEfdtKKVB1hrYkylhJx
paPHZyNGcDUqRp621xOYQGpoRL0WQH2sthRbxVgmGtV7z7iSUEP56Ew+PeGL+9nl/n1SzcQhHiIF
4oLEdLivKrWNoIkREak2i+ceG84O26q3sdGNIQZuHGe58d3mznmObql4fAJd7G5DZPjFa4nddyGg
Koj+LlS5XdtYmL2AXhO8MBn7xfc5+OWNOdmg+ZLLQq06zkFASTJEaseZCbXOJhDlOiqB0Urv0GI0
z/6AbZNoP4P2oCIgXQYHk+AQsiFu4l5HPtqiHncCUsTd5BPQQViMtiQVn82O1lWZ1+vIMvnHFhaB
Lp9v00ZQxgaoPBXTCKedT/QQp7so5ShcLgHTPIMFDJrAOpfla4TnVpSDdSUihHsqCe+iUlECFzKz
DifOs4YLUX1Gw27pBAdjVuiuy/EoxvhuHj0Qz91UIdXh762yBddATT4MUMlOCp7HdhKHmmnAJmg4
sk0Z4UYclLuwR2Pw7HvDComsGBzdKJ5Bv1RMECy6z4MWP2s8aZ1lnl30ExHvBq1w1nxSd9DV7wIr
+vQ7XMA41xEvwViinbyENB1t0mV4nkRVXZGa6PfkVZ97bvBFGH+ZE7nQRgw9yBrGtw4DhoA7Wof/
Gcbiy5Qvzq7Kmc4AUuKGNK+Xcx9QOtGYKAZTaeebpGHItoC6CDw58LACHzBM4N8prJ/Cfhqb/K7n
GoKxrmtGcyVz9ommX74mL33oFo5TwuUKNp11uCOsOJFhuJo2zjRf4naBELGc8kIGuBWhQeJf5jTq
MdrI6MVbN2Px3A3zO/5iEnFJ5a2zbO/0wVs/46cOht+Ywp4i6NLD18zvN2pzovCo9J3ukayt4xia
xQk5GEUravAPmvCoMu8cM3HnD3ltunHa9qNTnRKCv11T+w+1pf3mcGkLcAA8tFWIts1HGZzLAE30
0NDJ8SA79wamWnWkDRT34SNVH0zeHehTuR7mh3VaXE0XwlT3Xmg6QCqbmFP7cAoBq50zq/rweMIR
Pt87O+3Xo/Tb8097gJaM+ZdUJgy7qhdsH1zw7SxzN0Phl6f6XFPFtFU1wiqhmXMwo/u6kqN1XdJl
4U/ntGse+DihuQnOwztZMqBtEO6uS1F9jbo3fMnBa8uwwn8jj/2C3tyJkRczzk59ZIyXghZNL6dc
pddYAImeAel+ZThxtpEgOTOsPkwuVsGcxFtJvcrWbqNfSUc3u4huBiMPN1brbIVe8IPiGzJKBasT
adpigrFRjnfNM7qYMGt7SLeEtHSiJ3SwFxT8C6s4SgyKqxEKDKe4LgnpI+T7uQsuNBIzscUy4BCN
3AnwcjnaNBUm3trI4gLUYLhsxz6uqQLH3+sUzhvMs2RfRATNa2+pmTbWzkYfCtq2So9y5tjym6up
KFzDm+1k6EiMoz3XfE4yeG8J4Tt7jPKTm4QoShmRUQVtU/aXynNwXLQaMB9VFmMsW5x//xHkNC0J
vyQQvojbOii2SH47MFO4TOB8NTci49KT4w8hlys/I8mMyjKYt4ULPheVvbpBeXFG72fWv0zcXlZN
nqBVB7+GjrG1qbCHxkXzGeXehbYA4Y384MOAockkoLpTCft+QBvvFhWL+agBNo3eSybCarwp2+Hi
F9XzQ0tiC0wJUxY7b27GRitA2ZdMVHaIENNPIQxlo6BBCgd/67Q+1/z7xYeOs3gZiwBSz4yGzELE
uCJmWKuM26aKvvs2/ayBLGMtEU9FeMWbwA9XLOsu4WTW0wOx6RrOkUa5l44FGtP9UQwcMuvvApA8
2v3wI0vH28gpYc8kmGrQR9eyWCikCjaIS+t04qyQLGa5iQkhRTWlIk5XngM6RokJbkXwjCeG9ZyY
bvrLp4BrJrtr6RAvMmiCGwmbCTYY5ptEfVMd+jXpm5h1DHggD4zc4Oh4cKuDwpmODCdkh8N5Esck
IMKbKCw2lsHxIiFr7JE5bqixKOeOxCNQWx1KDnU8mZJvHhcdWRY6vLyQYg5IM3OeajawRKhbIelM
R3u598k+exkZaLLQPZlo/kby0U1Q3kcd6cGK5HSnI9Qqrmkn6NsHKNMcbmjPxTkN/dQDFgWWzUxg
7dr7tJavoQ5oo0c6B6VD247fXP0qfWoYPvg61p2R76510LvSkW9vUc/ekCCa4Y2W5aXS4XC/Oro6
LJ7o2HiBa289q95hCNVx2pj1aTyhi8CpsNoJHT43SKF7yCPjGGWn2pAYvhoG4eLoiHb87kRzdfEb
t85AGr4fW/YaDMluLTEJqpbvqLBaoWUJHYq3UXrIyENduJkrkkPSRz3URqdx9i+G1d/6OmDP8PE2
iaxPlaA9FmN5XvzQXc06lt/rgH6n2u/G7N8HY9mGQkI7kQTwJmTZdeh85epZaNyeacNgko4DmK8K
1XqZYSHICCrCMO2ylP6ZEIMWJkQg/S4ogVxDBVAzkk3UAhpYsDRCaeb81lD3VoKY0NXjjxalRYHJ
1CGgiWNPjwcRTFz/i2LQWWnrucjjadt48G1mAxc9sxWc3GRU4DYEv8EIGpEQRd58mAxWF5c+bti9
UQqfn5d9vcBXiFpAC6T1oS3AXiiWN5z79b7RUAYG58NjTrwu18CGMWsZHbnMvmLna9FQhw66g6cx
D7YGPiTCWFN8G+kUdbT2bffViXEVaUxELgBGxBodIbO3GZLEmOHziC4zw2VsdmugSGKT9gsmUfK6
Y9MYawa1L5QhPUIT2sHCuJ046yJDrrEidutioPVioJ2ilC+hMs2dqzeOKOd9iD9GzgSYiMRFNNZx
1pCMwIKrk6s7wEmcWPKvumxeIyQ/bloANsJ0CJnbTBzi0rscBkelYRydxnJ0MYCOJb1nTXzpDLxj
6GWWBnnI2PusNdqjg/HhwfowNfTD1PiPyLR2swaCyBw0CIdLdeKM4yd8z0DjQxwNEmk1UoQtcDVb
jKIWboSrycJ7GueWcx5M8BMllSO5B4NsKaAW5bH33ivTOqQySY4a5QXsb3xBycsOAd7KPSA3cytH
OGm1R+B0UgUl7RbNuz4I35yu4pVdYSOFY3sv8YtP2jgOmUKR3Rm2Zl0+jvRepgaJbFOKgxnDg52+
aEWiVyGx8eqTO6QQGk97XS2kOJuPoOPXYA24XwrmGkJQ8F4mT4hxHJFQ3RIkAODHlJ+ErAywk8Cr
FkzoTBkckTkhPlH2yxOPcRbCOXfe2VNAU/wzYik5yAbBN8ufnbI91Fn+LsTD2NePdFKPa89unTUn
/vViedpgT0q7neeTqrDohKFzEA2FSwOYYkbe7b2TxjRJB8x+vYn7Get73oLUK0DlUzS8tW2i8e48
3VM+RciFB9fRFTxThRlMcuca8TfnmUsMkJUHJYMXCdrBXkw924i3bIyg+gkx7LFMKIRRRU9+m6kv
NoH8WAQOQFfvoa6x7Ppp9zMhmzWYA3CQGUEyr0lgp6TEEdXBMnX3I1GKsGxnjqTNVw4Rdccih2Qf
Qv6kpD2frlkJQ3KAR3xoRhbiXN2n8QL8X79+MNq5iTNgWMVBegJG/7aY3lPsu5eMQcSqnYZfTdGG
G89UJyg2XxnErZXtSIQanAlML5xXaDn2qpxpFZ1q63vo87tqqnsyjAORmDi6yWzOyNWS3to1LcEE
3ndG5L3yQ7KaDekb63CxjgKOJbOzXBUzVLYukwx7b6r9UjM5Jc4Nt8+io4UxJwOAsSULGiFvNqPr
bWqqg2pEAFTduME2DIMxAQ6xHnybolVnXNsc8deVxPxMzYS1kvhAayP/DZis8awTojPEqwIbsF0i
5vBD28gj4bBjXtvt2aBtNzUWygfyS83HCQFsPGTTcAkIu3A7JqQh38xwOBPxOQ9R8GvGF3IIGbJw
MODAaDmPXOBNerdtEmDZ+0L57D4qekp45Wsmq3LHKDatPiOjvpL5eG+CaFvGbrwvwzA5ZvT78eiI
sx9ZoI5pdonGuzKkVSr2+0dGOC4X3FRt+c0hAUqcKy629Y1Sg08lH9nqLvPWixx9YnektPoueLcd
ysW48pe3hu19jV39oeAR+tjSdjY4HIzGlOsCUy8Yj7i+zeD5FXAIT+HifXB5wGu/ON1mGgQzTLVl
wSF5RLYst29GBv/LyKBowRgT1XS98Ztjw/dAig6Oelq6+hljdUFs3583sSbOBSD/Tx3pMAJ+7xj+
7bWIHIYWI/hTvycdzQvw1PHTF2lwV0Cmq0Z0odGvvU1myQcG9Lh3sbeSiZ5fwVFaLieGvL8dLfvF
Y/vCbZAwXcMNtQwxghtPeNNipYCDgMcd3ysepoe5s51NbHCkEbX4lhd3aUny5MwQUhgfQ84tljZT
B4eBlb+2Ew7I1sy2lQRT7ChKoanbg59KGatqdYVcviJtIAGHnmmg+FxcqIzQ+TC4ZR0nqIJqX9oW
ttEn44UH7CSsBZLRD6NLyRvAdStlF1l7mqkYgT4m6pCtNSWRp8OFBV57B1b9B1Njcz0K7sHcUkCe
dYA/q757zKKGZveOHaFF4ckCjbry+OJOBdwXyVNToQWBMsUc0vuvhXk/SvrgaiP1GB/AConaV79u
JiIC4UvXDe9Dg6/T6yHMUOTFGOZg5vZjh0XofsgzwA4mXz33xRnZZqKwpB/WLhYXj4Fukp3DEENO
2JNVxR97W0cwVdGcUEDb/MscKdMr/AgQTP7KnsEHOQooeWSghVmLBPQwUOwSeLdWMyC/vcDoMU80
v20CqghopSx2kUreVcPFozSBRNupRbGVvA4jN0Vd5L2DKPvYV3NEqwdlRC7b9nruxKXL8CbgPN4D
bWeCUpjv6YIP0pbWsVAs5kNtHnkIWVZSuBix913HmgdKbwPaMot1Dx42SoS1rXvnlAP6praP5HtO
He+hcUFMhW5L25ZN5gsS7ENdLqRvA7RoI6+ehiokWWoD0oF1qy9tXwUSH9lEv1rHJkWSk3Vb2Tb8
naS/OgtQyiVicZzaeu9b0CpESvS5bFW7Z4Xd0WwU7AxiHwK/zN5wUIzCacyuXVlcOz0RBrNR36YT
GT23Q+Pzk9o9pCkp1IiEWIx+bbYjpIhkMZgiw5jPSnEIm2iP/4aRmjN8pFVGt919k2KbJAOHFmGb
1Rbvxlk3N5aNndEN8VFC6LuaQM8qK0SmWCZW8LGC9wlUJJeU9ZYZfmOzAA06FX5Ml/SuLSJazxiR
a0tjWA73BZs081PQM6xAcYirEdUoyDhEE/xhqPBU+qR/SQExFKuvoyh3iNxnytPZZGRHksIr7/rM
+BZFDeJkkBMg3pru9OrSj+b7oBD8qzCZV2lg3v3+Xz435k2ZxxB7Uxs3zdwgQCRjfohYMkNb0OIq
mbd1EI5gFUQs6TR1iHDcWR53SYYG9Zp6s199h1QYxSPVbgmYj/hX4mbkCyx/2aA1HzA5q2fOU3RT
TOXBC3BZp/gd1lbNiS5OnGEnPOJKorwbEjzkkSAkMKfpbqlIKViyqE7K9I+R3q4SwTs3MEkxS2fc
Vaq/MemdJogCBgmyWzJPvxoSzpwL7LW0mGdnXU8kNKzLdS2n85whtbg9fEq7njlytviwEzYm/fFY
F0Utt3MXHpyK2KCd9+/J0E87o8uIVIMO7TP1KwF9oUKn2NrGtidpymM6MvH0jY/aklyNHFpDnRyH
bYqDOgiRR/vyxvKTa5UYco0rVan+pxDRS8EY5dIt5XteZzPnpv7exzhw9tryEvoN+QaIMdS7FFfX
6V4bQXO2SwHkJjdW/5hM/o2TSWF5jsl47q+kFW/rKv//Z5L//sV/ziT9PxgusomYHpNH2zWZCv45
lPT+8APfgf5og3u0bD0P/M+ppCVMM/Ah8f9bKPE/ppJO8EcgHWEFrmMK0yUG+fdMJfnSf/4nfuo5
qkpdPS2FZTuWw7QUGANocMcjMfmXEEhlQtEdQnvBDkSoWMwlNkWDpl/8I7709xlWoaPTGyeaUwwW
fU7YgQng0SoVY7TWPmbBdAv82uWabd4bWR6sM9IZpuO8tD0Qn8XF4BLnn0b4Ez2XkhpJrE8Sdqe7
b8Q6LOSG8R0pwTgBYaGqM20AIIDUF+MF6lHraVhDM9klY0kSJdh3ebbzDAenYPcRUSS0awg65kzi
CkkUISKSWNJWioD32bU3jt2bW0T0EPv4ypvmeWcuLOr0Y1ylPIgwuveWwcI6OSSbdnSffFk/eGmo
B1SN2BZImHlVYX1YfqKhiZXHGXttumGwwveCeywhk+VOALS99N00RrXp3eCX6pofyRD529nCPQwV
etv5sPbciOIM274jwE7126TA9tR7HO70TgtwXYln7xInlHscm3eYbIZTF/XsJlhmEGwOFFeJNaF/
Br811vOq6zfK9U7cmh3ocfiiLc4qcuUoLB1ShCRBPbWr5gofW6jV8J7WLIxsmM2jWIkjp8dPBz6H
WbZ4q0ZgMXQpLqd6ES1BVfEjHQSKqxG98hbcZF3rHSfqYoO+GDGgL7QzcSGJTa6wTISJXMJxK5cu
BbJDbC6uPgvJQXcQnK8aT11UbErcNrV2ZCChFd4X5+6fUVeQa9sK8iSw6dkiuK3ARsvAZwfORYH0
W49w+TJykpjwjSfkgIncLOkI6pEDzrR0VBbzjvbnLbv/tMfGyi9gPddWUaOeBTmzMFgJYXO1LB/S
JO1orfTXuRuX4CNc9PHCPlPVFnBjQB2kNeIrq+KTUvN4sgkkVqVjbxUyxoqiQ9rdmmyXFwMcQgtT
J7uFrbqHoXLaNTespxK4gT7y8AK74c7Nm/vU41Ce5UBSsWpdJjd6acjoUe93plKl2YdT3538wfM2
Vt/duIsFpYdqqS1nsCMst3DvNXm2Vz3ntqL0r7//WMS5S9Ngm0W8JGpiVpezYayqOnzwDez2FvCN
ransNz8eD4VIX4r2I8xPln1f9BR2q4g0HlSc6xKL5FDKZZvoFF7rBdUOgJgP+HST2x8Thes3JHOK
23ls6d8u6RZKnHJfWdG6cDwCcK7BPdV9zqeOYXcrCOnVxQcNjHBNYxIzpY4vmnQKKesjbmY6uUoq
k302rEntWwBZ6zw2r8RZkQWULq+tyzsrIGM6FN77LOZz54QhNNm3GZQVxsDKxCzAZQS3ESB1bui+
jVrtUBTkz5g78b1PK8JtulQV4R0UGcIOc5ZdP1MUBQyETq5y9O4cAACcMJHdK7Uw6ZqrJ3yZ3Dyc
Xy30J7O7Imr4uOfrR1NZn0YauCSfdBaDMqUVN10yjNzPTom0frRmx0GyKM7o/kg1ynx19BTYqpqn
JKR7uWhAECqvq29tQ/dHRFvBoBIbc3WS3On6xaqRxxlxYJ7YldHQbwrNHJ+He2grIIjkmwpc63Zx
VbFHeb9VDisaxEPSIXn+hj2tYTwTQgQqmD0sibOWfHR3+LUFPRDOUOBQq4+8e8klJtZ00xH8DlxJ
4Ymk/taaphXXahKN3L5wgj2lxtkILf+HWR6Fw/PCIvpTWf3JCam7SytYXGJKn33GMoZCguHBSPBw
9PT5VdkeeE9MK3N1mzSwdSWsbh0NQQ+tPG4ZzFi2dWLc0LyxbOoBRYgSA+Nchh0biMrKU190xSr3
F6rHZ9pKjA5A5TAAdadTnM3gsOTmcOJXfFsMOqYpi2dj2M0VdtUhhHHDVdIU/X03Ne3Zxggbjify
pJ1ARWHYSdMxAKkKWC0FNCzqkTemW7x2dzE/DmGv+NEkNbQZpXv0TX+T16SLhoRjXjjRxgm1yq3n
7qzccZtzbj9A4libJcXHk+ts0gA/mR/+Cj3np9s+JWV3cXGMlLoM2Hj3YMKuE0kVchBk1NLNiHnG
kqzrGLujpGIodEe1tpv6LsBbsa4Hx904PC+JGPyzVTArBzVYnzijjPddeLKczrkE/a5ucYP6Zjts
HRtOUy6rc6U/nVNUvLU1nLskzU9z08THFH/hhFIPPdEUK0UBoCMKiBz6czRbw2Yxw6tNppkj7QjK
sAupLK0Z0y/ohWay85X7kRW0vgtfLBtaLZ7cTOxtg4DpOGLhARNFwqsId1ZvQoIfr43K4HLCbeZz
LQjkT81DzepC/iJ4zCbIIlaWXFr8sT5pVYtRhWDSs3PT8AOL5R212sUOAQ9mB26AnR337obiBL7P
yFKPawulfaluJRQsgiIM5LGFYPTTM3pm9S4z+1kP70M9xm/0QL9jsu/rEX9UMexnnz9UEDtZVDEC
pNoSAIBPq4XGrQyHo7toA3nJ1jnhJICJDdVn4qpYa5sB9TVsHzgPQm1BYEW3rmNirFyVo/pgU6i1
YSENQCzNdP5kOLt3AyElI6rGyzCmB6IP47arxluF/xH4DWYIXiZGnyK/siU8lQXLgzkjKsNGq24p
whh3nTZWGAmbotBmC0vbLlL8FxD3ONksOD8pc3hOtUnD03YNVzBvs7SFgzwRhEIGU7CyMXiwe14s
HB8xT9amxgPiaTNIOvceP6C578c52HU55qfBIjAfp+KkIWtBWLkktKenxLrpcJtQrvA9mdtUm1Bq
bUdh0W+2AocK04VNrC0rNd4VBm7hfuyRYT38U7hbcH7eW7hdbG17yfC/dNoIwyLCwEcdwwrkfxeL
29HkbICHISAozGEGfEu22Lc+Q5tNrLqcn8RiYeKY5WobDo81n0HBFFQfLxxlEzQotxiRaYkcSDYO
Tnrwfxt7cPiggJgbgBvUjqffvTYBTYg3TLKraBfiEKp/e4UWXEMNqF8uUPTItUygyb+Ry9cmI9vG
btTEGI9aHEiNtiLFeJKIFGFO8l8cBMZ7cOG0OZJDZ4+lr8qQ1tXR2OuRwQUOBb4C31OsDVCltkL1
eKIcbY5C1ru0fcH6mtpvUvn+qagLBJqhvHdgd3baZBWMB6Uql7IQi7cYPdzQhixPW7OCDm9OnyTm
JZ2qqxfP48HNKWWOTUqhmEsiwHanfJLjc5+JG9wP/mbulDzBghv3lts+VAudzMOM2tu7T502kPUZ
zLHIFxZ8OlOj1tMfvJbcBaTZY0ILDQBKLORopjtJZ4fdzwdHG9ZKnGvG8KvWRjZjZhwQ4m2btcmt
1XY3ptoYErUFzsALN3HRPyXMdYrx5GtZuh1omUsRpAa3SjnjiWuV+RAisrrAn5fysDXRHYilhMNU
8+RVpk3AjQrrCYlqmOUN3Vd3Rc6S7gBDhDEN+qnpps0QMS1NwT62zXudvouGCrEadFKwBP66Rnmc
K/fTCdnBu1IUuzHOaTx3s63tmO+Tmz3Qw6nLD4fn1qNoYSlbJkAzGEbC/Vj6SDjl5F+C4MMnLZIu
FkGE7Gvs+xcyY0wq0/eZGQvDTHJ/Ic6DaKqK1VyWSA+iO1sYcE6zxQfeVKSBywGIJvjcqicRBCmF
0i3tE3IIwC3VDN0yusKLqU/LUPXbrFxII5XBszlZPOK0kYNyDLudReCqwFdKfxIeG524lKqh1GZE
463IPeghk/Kks9W7spUOap8HEo2mo0XJc1udjNX/hj+t2ix6MJVAYgRDgHPkpcHzUgetLoNLUbcy
hwW9j0himL/qNgGykIfvNMlcFnwbTESCLyfLoBoQcBTDDxj+m95q6X0RA+6ezPtkpXwkTRrz0HB9
UxvXmh9z+jEJ8N0HtJfaEBbzEPZBSR3X2qvqSvPyrU2bR/LYKXUswtA9R8wrSj5oJ5w3OhYM/6+A
A7IU8KfMlv0Bozuoffw3Zn5LSO1HIVgAAAsbSDGMDkefoYfB7m7tk5FGkbDJfMKYgFzSMt0HIn3P
iDrjLKq7U++qb1lTUuZN5U6M5CcSqGXMyRFsC48kXQnppakf6VAQ/Ep5SvKIyiAIzXlIEZ1LNYoc
s5cGAsZYtAiWZSQBTaXbhIeCRFNIPDYY0JHvsirC384Jo/AqbIZG44ENFvvM4o03AvMwmv7HkGJk
4Q2zBG9J5mVUrmT6GmW1H0nFcLkr7/KYA/5MMSP2kVcoxQtpQdZ4hoQtt0eAhUvCPa4jnRjACtgl
NcSbGVs8+rNZoaRngGd7KHihi+RNX+VKufDWsB2sYw71NCzivDJ83RwZm995Xj03TIhLy0jPgwW1
uEWrXKdF92FAtfaI0q8cZ/qRl5naSSd785wGunYXfYhk2AuDieDQbStBMWTb1+pgueImnOWhatsn
0+oukU+VHW0114Gx3zqoSmieESdF6f+wi+CjykCLz/Wt8NMn6P0BN9emPKQJN2fh7Du7vLVG6vPI
JtKE4yIv8vzzaHCWIZq2SmQ27pTXeqvez0Ay1en+Hyra36ii0W3iBshdf0VFu3786//iIf4flLR/
/wZ/Yr9M+lSswApw6Xs4/H36TP5U0gKc+r5rBT6CmLR96y+wX+IPcu+eK1xpS1tg5v9LJQ2OFLoX
k+C/T0XjX+fb/FcZzSHLi7VfuGSkfQxx/1VGK7D+W/CZmPUTqrWCGc55Z32JHuXXaCFwzVay7Raw
mqVLD0pVpl/xZNwD6X5MHfW6hCPewnz4qgIL3ybSWt27h1xFX2kbZMeBJTuHUGPZLY5ZFXcH8gpc
5eJ6W8cfpc2txVflBWIsdXRu6K+6Nj06BMZWTaG7lnpORl3jsdbMCT0u5jUSi0ELmPG8tO1nLO0F
67F649DHEDd+Fg3TMtpCg435uNABdnAr4t1ZwUGvJyswMi8h9MmMhqQbtfBUC9fZa5ixtrQxy28S
mj+sdkbSL98bnSX6Lom42i1rjBHmVEd2d7UxnPqMlbOayvfUH3H0mT/8Kc3AwICsytrY3jZu8qDs
10rkNBYk2QW/13qA4gs4jO7C7tB31ak3xg9lmz/Ktr+l3uGl46RL4MkmR8t5ngAxrHlcPckHoLFH
s531qwd7W7np1q7U3sL8vpEegFfPFDfMedWGz1K0TXhhxeBU9PyVt21VbcnEvszIRic58l8Q90+m
N3LppXRwiJqFFTu8+w3sj3THQRvZ1dqcssdB+EAVmU1N/XMYMPuC5muugjx7a6oeLlnd7LxmF0DL
iaGm1buh7ao1UAh4LDOH3cLPtipPLl7iJ1vIGSSDQZxvKilRmfBYAelVJju+1VjdJnWqt8AhETHP
GKc7MvNVfI7wBvH3AUS2hjtPUoE2MAXm9oIVOSTx6+OIMdUc4Y/GnJhOTC/GGCs1iWUw0y8yKPGT
09RiFG9NwU+rBH8TcYlzO3QPHbBQnjyUn276Vc7ZTVBADLaK+Ua5RbyhMQ9tyPzEWFqcrUAjy7X8
QGEagRF3F2fA4jBF34okf5GPDHWCg7JBSGbpEbM1pCZuTfXU3y05YUifU6XdVVxs5AIwz3CPdgHf
sUlvuX/4eAGjJ4UrrVfKvnEHYioW6DJfawkiJgjqJu3RbNJfZpUduu6FHuh3iQVpjRx8V/1bh9sG
zPuP2uZ21UQ9+c6YonmTMOd6sINDaJm/6PewbywkFnMk9hlq+23UR6egc3ZY2h59p3qph5zDAKlZ
gh9QMBpjq5Lh3csKToLjdOn7vNyhxlobtKqLJWk7C4ed77v+JjDtt9o0NkM6EdTo1XMqGLNZbRht
DNah1aDmegfzbGcImOWdkCVMsuI7NSWoAx/DrdNnp6zl5GEW87eTIcsE/fQ0oDPtfB3R94Fh55ZL
MHtGarVzpq5y4nZFem4VPWBjfk78FHmAzXqDKxDRbsZxAmyQ08BoHKniWYMF2hq2+Iya9JiE8ofr
II8q3XqhfM0/D/a1x22i6ouY3ptNWXk10hS/e1t1L3UVoOuAcjEi1HYJABsDtpy42ftwLgLyHOQN
3KZ4kQCQ+jH5GAqsb/jaidMzb1vbHGZhA9/3PpFqoUj72a9zhfGXTzBUMBbNtvnmHVK8aTQzJLyF
xkyeBAXjTckYRERNVtxOofkK0p1noljboutf4f1Ty0Y/BfK+c0dzhVbVQRaMTHhN+Br7lpch9auM
Dxwl150PryALhYBRdkBvwVxeAyzzAyD2TDYm7hFLtEln5vWd39DjOessbVQm25FrBg9pfSRdSBBV
cktBRJAAxLEX6Olfo267qTeORrnIDShC2LsJ9IH/x96ZJceObFd2KjUByAA4WllZfUTfMNjzksEf
GFv0gKN3YCg1n5pXLU81JT0rmfT+9akny5s3yQjA/Zy112Y1nN/kYpoZz9L0JwL5XS1l/ogIcNUE
Q8+eP7chSME+Zl23vsT1ekBsUZiZy4gsYEYWw43lU/wyRDY9QHHwEcLFiPYZu7Se0RAcyAISUnwM
c57NZaCbEqqZQhziLCKv36QjS8aShrtOKmDgRZvOS8s552jGlEAIq7Djr+M2/aIOCKnsgOHBUPNb
oeS0WgR7CVa+psTCnBj5Key5DBT0iq4CrgqWoGF1ZOq0AaNmBljOxBY8cuIszfils93nZfvd/Uxp
FZ7kyB5kEezcx6Upmd8rVDuk25YYYRAm8oFjq/ZTGSvY3k3jzR1H7RDm1Bd0g9XIWeR4YwzLQxNj
wFcSWqdJzI5kM1t3g9yY1drWzmy5/udTecQm8zPGn7yWjqRbeM9K/0b2nnOOFcEwnWkxqL7liuTv
YpogV2Oht1/l8GjW2VMyG2pvhA4STOs2T1y8y4E/HDqGtRtZed9UePobKx/QtdMa23Skk1GLkZ05
kKE5+C3csYfilMQ3YWmribxT02M6sXtUJJi4D6KtJkTQjMQa19ilQfRuls439PK3R8WDV0hra0/1
R5rgNITFJm8XV5wHKvvFZlK/XrKo37u9796P8bUPrtUAA+sWJC6yYtjkaGGIIyzacFloAIG+7FEF
F2pzNwuOAZJQNiHyicd1Idt2DVnFUSRVcmvXVX5yuklsCnvE3N+Z5HJcrDKZdbTA/3gt+R912xyN
MlM4AZmaxh7OwHE0PxmGPTskUQ50OT9yBATLaFwebRnGGts7jrlO36TJqfVMyNY82zSksgiG81Nv
ltvSnReCQGgIIebnyC03KmbmRgz7OvY0Urvqqe0hff0q4L04qZPgUnJqZv+tY1R7i0r56Kjm7AiG
4zMdKNuRukyW+ybxJbdHuCZ3i9mMR0mnRZvw9M8K+SGM5RX+c+1bDyqjqtkc7QO5hA24OFSWjc+l
HctzGCBqylwAiYmn9qnyH+as+25d3p2IqX5xaunpNwPXUC3QiHWwnpd2a0d2B1aB0aDx4s+8NJ5s
MgbN0JWbMGcdwsXwhcKMs58UF7N3LlZCNiH0+W4nHpHEeGZa0FsFA2CQyHr2HiqrilelQVttDRZE
lkOu6iHicXsgbtnviob74Eh3NcQM5Qg/rFRpMgeEhhijzRSL9hoXR75vWzwEzFNO0m+ZHiflpRHV
tF38/lsN47mpOnPPHO/auM4fochcitpnt8oBw7ddKGSs/zO9ZcfKuOk6o9umEo9fU0QvOadfnqvo
SlN/JPpqrYMR6iQu0UY6SA02g5/oDaGA8RHV1rBCMhwlMy8U1EezZi/GjgauI+I91Tf+yc9pY8gZ
StmeAFFC1ppmYtrC1NznJWuSAWdhQE7ITb9smqEPMjD5OiUjJVKcwB1cikkLFAIj/AVBq9W2iXsw
A1pBAnQXRcyDJeE8bOCbJgx4yu3gZLXOe8JKiBOh+5nE7TPzYW3kSX5zaR3cLJvJFoCdJmEJPDQa
e8GzMuy9/mrnKLdEHBxCt+WaDOK5VeGu9HRPl4m0kIoaHNXxH4xv2yyEQqEHsF7Jni+Fh2Qma4pT
5lN7FFQA0RSPbrLK/8GBM2y72Hzo7akEC6PHVchyk/eoQhikNzHIUoil1WQrpFBsbd0liWm9ENsh
jdjKBIR2QkoPyfSWG1///zo2AtQ6EdBbEKY2jMvJz4/8HnjuFjHtEOmCu5U2pkvi8+TtDPZTYflD
ojTduVM962n1XVfndJ9PJsPwjiWc1TU7p4C1MUbfYBA9AAq35RtM6weDuj/8IvwVq3xoTQV6V4Kl
q1EhVnH757aN5l2fOs7Kp+SHlEcOKqDy08iFiIuY4uXUDZDg5P5tsFlMNzRawDUp7JmQ0XLttQeb
1JtZMd2xKlIx4xjx1SsibxMLpjMOgiCWVrhkQt5/oV2c045tVj+zUBmi5TfBrrbzW2/j9LzR7I53
e5UwdAPA8Hm3Wr9+7+vpG/HUYirvSr20oqWgRpzF8HrguY91nmXs4slDGXdMbpqXmCp5LKOg4cut
lRHWdSu7gd2OAQ74e7Eb9td0aIasNnCY2wprsYWcg+vCCknj8lKNUBN180BKxV1HRmEdn5TD2KZ2
cWyOPbPnJOhoqLcnNiE0btfsM+OZp6jr4MpNLXkZLD7SiRx+l6rZ25r/qg0CqAmXixVrFAfRWlAf
qPp4bXOLTKUmI2f9n55CNUj413EumKgMj3nogCfon3sVMVyeKnNnkzM/mJNxH5Qg8jYhwNTz96Xn
iZskkOMmz41tq9J+Sx8nK33r3FgOd5a/5BmKwNZUde8czx5FISjdmxn4lAjPdsx9n302nMxs869U
Vu8hhOo6LLiJRA2uIxEvNyVe932XVZBsOJrWtVgSrEn+Pqr55Y/OcDDH3GJ572+Bvmh0pDqBvjGy
w1GzmZz+zN/qytj+3knH5pgoQPvMKHcyInJj1hHhwUbH/HpS6rNTPpsN7HQboC1Z6oXIGlf8hHMJ
fjJ2aPU03FuNODYBd3ZwhaRhPczIHhtMRIlMZJCWipFogqvxEzB1XNetaIk3OM4LmIhhqdbgBnzD
Ouc3Ltiku11ybHJ1DRcR71sLqXZ+tLzx4FTp0Vfplr2P+nADigAxpWyitKRWgxz/xLbTniTH7JQh
Wc+63JyHbcMXD0cRJ2GD+utd+TaZo9rRLbELVXCtl/xOp4+5Jw7lJh48quDuxsAlVG9xWemKXp4I
Wt45M0guSYJzwpME4h7hAVTshdnpS9dJbhXYgnh4NycnA17smVAuCMbimkXjooOAEcj2LiEww/CB
BTwt0je96V1Hm4MbFzR/7WYSqwBOoT5xNvzu/HWeoVKI2Yp2QWLtYJFLcZprx74dF5aWNq0L+i4F
Bdj+dlnypYT5ZNoY/Nwq3zSKpp+WBJsRATbX+XQ3F91EnI5qZmkCuEQtWxuH3y7DRO4JgtfrEJ+B
/R6ydi7xvFBRTUEiJOzSggPNyZkus3ENSYRTgeaiFq/LEHf5DhkNHFJcvLrB8GM6mGVcfxpPzjKQ
5Ikr+VzYzHSaydstCwcQgOl0w/Fm03G7OJCYPLL/R+7wV+NgF9y1YTWyfBSPcZLdlLE8imF6JZDT
8BPskaFToaG8JODlruoz7kmj/iAnjOcFw/Qu6x/DiQqcKAVPaQIeGxFverlgDJyFvbc7HmTcUaF0
eyE3Zjp+mk366Fri3q67YrOEzGQAcFks8RhpiUNtE2e4zGkaHcM0vbLveqki5wkbzsUdls/cWHZT
6D5F7oJmUIJmhFTG1bWxpWoImkglWzb1zr4CvqY5ZWMkqcFNqDqIgQB1/qmITOw7qlDXFVE2iHFt
PAo1IT4d0qGBo+r2uDSonre9YN+4bg/4nbEYsKuFYxn6od74YxUyZNTE24RNWXI05EtRKN0AxD/F
pJ/ZfzHsBbpQyjz2LBB5/C9Uqps+14bF6s8WZAn1eeAhxE7Xc6MQABaPlAT/lgvR3+glRE2eEiyg
GDgMNlVAHazHh7JOoLNZDOFDb7zuUJThTWf1w3myMs3ZkjwkhHMOAufVXPhu5lUzbjPvy4AAgDUj
BGrR2UhQ9pl2InHgOvQH3wE66CjFx0lYYtWW0QaqaYbNI8DdInhuAfFXcmo8YI/8w8lJ9Ulr+Qxi
pv0EkZ9hI2y2uCPHn5lAjWu53NnSJeewVWYbSbqxuSdTRBF9QAsqjcjc2oIdiDZe2pYPDwf8IVnI
6zbuhxfjopi4G6waF4cGXSRzDlMs0EenFZyaanLSUwFp12ThfzcsdgzTgTrLn0S0r1ni7tnHPSoR
vEs7wujk3Otld2RhyyB0DCiWuMwT1aELIl6nLev8RND3Q3wrdm0KpGGdqyxYx2lJLy/V6ftyWfjU
UwuqyvFe5HZzbwysup2kPZZMr9jnDnvsaLdW06fbpp51KW50DFz5pUj4GDOvkyzxO4BpRPF0uNXI
rDXKdMub0tjAH/JfauUWC2pw7YR0/n/vDv6e3cF/qS8k/2jlx9f/rzLEDf9tZYjr+J6At0UDZHEf
/ZfdAZUhluP5dsAn22MN8K8IrvkPge2QKHMCBH/I8dk2UN2onUEguBC9/CnQtME/Ib3/639+qX+M
f+r7f0Jru7/5v/8HJWH3dVr1ulgdYuVvlgf8K/jzfQcaFz8Rf+S/Xx74FlkMLwhDRuc9DEh/zlu5
ywKTitanUbIJdZgi2ZzCqsnfcSskV8GsIifXL6iX5Fg4tPANSLQFplAi64bLO4qnATGrgzc4u7G4
Zt4lVpQRHNMAEoxbkoAih99jXnGocoyWy7tvfTjGbQRiZQFPkSbeQS+S72GlPHBB6z9kQmyO7w9G
g4/yjTo98v4GHRwBl+wvnmdo8KItATW2rH90Q0Kcdzc5bnr+DdCvhq70pjgyK99Vz1BMzLtAPsrm
tSJj9F7Gz5KvX6Audoh1nwLWs5ihWQlesmtFSvsAmAhX53HhsDuc5tBYti5dpQ6svRjyweU8SizF
0HUBLuen96q4hOj2Y0QaiTb0+ByA/TfYfizh4DiPIecB+oLlR83G0sl20XDoqQ2t3e7E9NnmBR2F
JvNDoJLk0hq4Hk6iDdYNvlzzmvvnLCcY2LKiD9cT9/eR4y0y2JETP7uJihSPVD9jG+6EIR6H3D05
ySVpeSLSrQEuNjAhJBCpI5B0Zm4rNHWZM+CvNFGt8RTml+Zaa5Ob4crhvxFj775EQki1RGtf7bhb
++IYxXhvoo1grJ8CFfiXkZF47rym5ZeW1XXjCfgaEy5DPnQYpTHdNcYxXXjuC1+nQ4k0MYJB+rxE
rKNJetizSb0iQbA0IiOL8IcYT9QWMLQPJed4GagNScmWvFTmkLYXIT9dUM+k0VerzXiYxdMUJgDZ
wZHJNfKS4uKwtamG5SRAnMzoEni0WYIll3j/3PESDsaKUQmZFYZM0WM4sOKxBnZVQAX5DcdUtvXM
ZZDMMoN9ZiGlxItwmFklwwOUUAgolZDfAD0n43OnaCfNxvuFq1wi2VMhQl+0KJSIoJPf8C5YEW5b
1cFyRIOE+XPn+6jJb3wHy9MDIqs03rUtBuw9LyAO1GWQ4smFh8DLjQuD2CvSrjF8tLJ+q5iQz3bA
ZWLZyuIlyPnQEJzKlNqamCUGFdEHTiEZNmauliu4WJ3eXiVUrVB6um6b+Gikh1Ym9wJZMpOb7eCp
DcMM0FT2afGHL/Aobrr9HI0XYMsm+INYa8UgFlpLJQd9N6z/LNxUGnoj6Ii9BnF0myjwulTy4eX7
yvlOheW5ILJe2B/t8ivsl6bgT5zvgUO3EcfQprEouXExI5d7l8oIy4BDJjydiG63tNzOly3sWSqC
cyebQz9Nz1P/LTpvFVfqMKavQUBvnCr2jGX2td++ogJZlSMDJ/OUMH801F1afTiYMszmeejwF2AP
ZtK+wNKM3fSeYTKRX8ny6dO3YROldiM+euFnIR6WuXgcWx3qI43GR0ry8/bqF623bIsZqbZDZyly
ZxMFRPzkajVE1e6kVWwT1z4UFaNk9qrd2ribLUyubEIryjIwyO7T8nfkSeSbOn90MlW+rUp7J6R7
zOVn54t1Mha7wKH0xhm3rhWe4vFFAyM2siLTfshMADJxV3rJDkhquwwLGe7i5PC4iCG7kUddos7X
0CG+0faY6p2KcUaA5HFAh2OAhjxE7fKZlXQX+m9L4tU3bUcAVfUJq8ytBzq2zUbO830R29ueFRwp
QrArDvJUmS8OkXrPcladgFyaIqyMXcs+J8xp4YBUWSz/ghmrvHXg0iclJe3DVM+79XzP2O5YSdK/
zqgh6eXbwTADV+EpDMpGe6lPBsSOWgX2Gwf8L6wg7M0MyjRC5Z9sN/1j+zZ29Nj4ChPyhy6+FWXY
Z27S1BRSKFf5LZfItnAPuHRZ0eh21CeExYDqXcg8Bs15ZWdc/1nRFjIwNk4n5q1uqbJURgcjNyGr
gz/EhzZBauWKaAl7Ty9MSW2qhyZF6loK3BDd6EFBk/rXrH/VU0TScEIUJuMPt05/48wMDzzaiQgM
OWuriiSLsxwMGtyJUY/QwLijjthB0oJ2zwFnaENYnuA+DYTLMO6IkKqV82DTobhN2k1IxiypiOz5
5KhpirM2SZP+ksIfQkdiDHGLjSpq89h42Q+e756fYINnqkZGBpYCttcgi171/b5zX/voqiwiaAHL
32Eq7h1aM4nz5dEhVO33vPVbeg6XJLtfZjWwHwvLIya5I2Qmk4Om+bLT/mGanc8Ei+cDjHjN7MgY
9kOrUxK+Gk6DNH+ULplpGh6M0Xwbmemu7zufBHS8d5CnFr68HRr/l4cb62irDY5BSoFvQUKvSBv/
cWiL29DiYZ/quDDm7Dsr8kfuQpfCLOZ9ai8WT2/Ks2qKI510GZjVhC+5qppT4c/vFNd+2nOptnIJ
+MWO3lqOmGZ6UsoTfiD9yWhtjvR8o/vyTxfZL4uZW9rR9Zi0b5S88A2gl9VOBX0LJs9kQuvzgVXK
nTvBc2VO8tqwXyUCl2zGZen3YzYGL8bIaiOO+X6E7UR/iTgliTmcYYA6Vvj2n9j3E0RzfnSIUKWz
FvxquESRjWA6yA+H8VmVnYZpk3azhQPW+bNQc7TqCXXBx1nUqIXuxXTrj8BxMaAIM193LRVEVX6R
Q8K2RCoaFEruaOXMi61y4x33+i8AjHCTL5LmWGzYHLqILA/FhxlSQJkHnKWqJGcP31E7bPCDJh9+
9TKk1r0H/xUBU7HbbEntUNiSF/bGbkiFpyYT8EAiuEpE/K1UP2ypgUbxsiigs2bf1/w3DTlN3m3X
QxGbSIu78WywlCyNUD9+yR8FbNXavC43rhqnHSNrQHB80A690dsFo3OU6h3zQG92FSukPWxYVnVr
TmvUABO7odp+hL8Pb5ppOM/VDV+OkXu7CUSClzy882UZ3cg0ea7kML9aZALoIxC30TJ9hrDs3NHQ
6fo2X+VpIgGRSBneBdjVC8wcahYpo6Mg4D/mNjb5+vT8bNAT8SRonOZLtBwFWoPyn7D/xs4UnPgc
P/U5vc9A0WR3JpN/bDAOtL3pJ+GMSgjNw56d5BlERh37fhB7Uq3vijH8Jeum8FQv0NGBSpA8Foy2
lmznlLxm0dvzJzTeSobDZzw210WAhpAZ3XBr7HezEVyooO1v+yH+DcLul0MmkYOUZL7NSKQaa+7m
8U0DWxvk6I6Nsd50Ec2nbVC+mopJc1QsMy27saZLeDQtEO/TfCx15C220nAVuM696nJG0vQBHEoK
EXg819hIIjhXeriJ0vQfUcpHv9L/TB2Mj0NDAFh6nBKDkpesDaHeJSx3Z7wXnPoGlieuz8Sfsx2f
lB12GKLYBZs02ViHxiQqFWAmwvo7Y+7TH180ZvcMUiBGbYb8qSPf6vrGp/AVFXEFQFlv630hql0S
q2bduOxopo4RW+va/qF1Bb+5lsI3arUOVW9ci4i2sDxFDYaVak1rHqig4ljG35PLgw8UuxAqGWTx
FhT+NahZFy5Te1PMsj+JOh0uPWz4pnLucTbn4AEUyZqrMupvPJN8S5/l1SFucYpPtIor4kAtxr8V
69WRahJQWWiQWECTQiFFq6Fu7jTqEpRUIhcwtiRBQn4iwtlTpv7IJPa7z1lMcB94ThSRHU9aNeyA
Mm/tmkEINIw0Cav30Yfv4I7wU7bWgD8ZNVHulXr48EwzBVobMVCkEdakukd3ZyJQ5wU0PRMX7bHP
6A72qPhjWsyjYuZgbctRyBiHXRcMfKmi7zTcNz7SRLI9Z6OAE0iwgKzC6Zv9FPuxernx4uUnUVN9
UxvOHyq63L1B/KONzPeM4eyIaP6eRvCD5+GLGQbmHGnCNyC/5GyR1mWXSK1Q2OWdDUXL93M1G1jB
aa/kpMX7CwT+Ii1Ku+hMh4hg3SkdlA1LFL+mhXPytYs7iei35k/a9d3rYqWaJrKcjcAGzT3N2RvB
jEcnAhGAv3JaxHMdbem8q3m7NjWcJtJx3RufHSIxWg/p0mOeBxLPnNTcugJvVFtxZBXzveUjH6Co
j/4gA9Nm0v4aJvl4VZS/XquIQ1RxuJJl+dyXDSInvDwSlIzBpWMRr4R2TxIy5CPigjBjLkpPwX1U
K+vGCcrrNHaIDVT97HXD2bBwmYX9hNm/Cw6Lwx2P6SYIkoW7XnBfxhfC3hafSFP58almA+81zOF5
Y+xyuHej6dFySjM/8p4yuXHRgV3qq3l7EjY/PsI1D6m0/vhGkBHsxPNmuORLhizfpkg818YQHaTJ
iYlE/J6GmA9sFkPHJamLsgtCdmiL5XXuBoyJUl4il6vibJcsYli+x954hc4IGRi41zHmtsVL6d0s
ckTkYuGa1gbXbEx3gIorCG9G1PlINgjupx+4bfbEKdf22P4xq6DbxDXZ3H6mCE80vM9LBgIl4R2K
N/q91xl3hZ39+EH9UOp0ZQ/guObhTplfUqyzzFQ8ZTxn3eDW7hAkFSxzAie/cwY4/EBh6zG8pGNe
2YQ3AAQat58eJ8pi9gQZsp1PhbGy5PKXNPeW7eQuGGgl61pr4HhFj04JM94xGiFwpIytXdHLN6TE
vQRK3iOR3ZWwWX3KqJW8QDlnmpPcIj2JT/RSM7Wd/A8HV3jcPKOSds+E6JCiR79ppvuUKX98dGC8
cSdEBwxuRBSEzRl+EAcjLGYO89l6sohh9d3YsT40z31pxgc6MLBMDuIWEunk+96ytabxLBaTv+kM
K0KHw7fddHuyfSyhjg5zzl1hsoz0pLEZ6bjHklJ9IHkh/of9dKzHc+jGy7ryaTuvqxq5L/+Bdq5+
2NDlJ0QeLG00fJFrDCNrUi5+E7nBEYkZwNa4yRA5loHErTymbCXDNjuyoODS7iM6WdjZnLOFy39w
HeIrBwD3ftZgCPcKvq3R8hJmwBeGn4KPaJDEgihxNVriwpjEsCaLZk5gT+ZuNnYdNArqW2KjXngo
s5podkpDjztYHkAmGEuTevaK+gDQFhgXqWEXMp6EWDAFA8GY0DCdxmJq+JjcoUmlK0yWcjX3nT4D
CoemYWON8j1Pnrqse8zaOATi91z2+C6VBwYMi85ZTVX6p9agDuI7/2aC3ZlgeHz1EfXJD6/oY2Dj
NknM0dq1LAPjlnhnY3FdtAYu6zNg/YpqC4Kz4EKi3imNDxkl62ypkSIftig0MGCy8h40dIR0CBZF
g0hwbXck4MpzlTOAQGnI7kaDS+0Ph9JvXqGM8jTY1GnESeUYTUMOPctCmanMUdUFvvfFyZkzh8+y
zxqyEyYwkjh/AVRilaRMwNp8eiPiSjmghq0Mrmqzxq9mDWIVEFlDyAqBaoxoj+3i2mW+C01alHBT
hEclYSup4a4CyiuD9ho19pVoAGwG/NNAWGs8Kc9h0Od+lOmI94uYmqkRsl7DZExOSMaK+uwCMgFu
gZwJ2DNjAEKTGkeTnO1BxPJHG1It18gazMUMEgfGxrdTctQAbYs05NZq3I0n412tATjDD0sqmbLX
CDbO0pAcj+zjqLE5tgLptmRKSzaMzhBUHsBWGrTzNHLXWXQnFYbJ+Z1V3W2OJYBSKLLjVrJlt58B
SILvNXB8pgb6oKJwBWvIj0KAkwv1xzWEF1DoMfSCCCwhA9lO5Gdbw4KxxgbhTph8QRJya6dBfRAU
lXpokMVC3EJzhxpApPhXaSDRfl00nugWwFuiYok1yw0FFpTb5jQzlwVnDpfx5MBSsRyy6FQmbKfM
jBea62HAC8i1RKKu2cfBifTdcODB8xmT/o1csWU3TB2n60JcEaBhgfWQptNhylDqyjDGAZk6dKX5
8r0BzqESg2YzO3d/4sl71xcyWXspRyokD4lVsghx85sLgxvBSZJVRy3crzm8ZqK9tQfuIKEAwUoN
+5kLY7ZWvscWfeSapAwO8KbPj7G3s9esZDiCkxyx3Ixo3WeuGCQdbHGSvA7M5DcshY7sdmZW8MZx
acNHQyC4T/cmH9Q9DdS0TWX5jdQjUAQ8lOwWwQvimXqFuJDDgYXEOJ8al8PxtAbmiLdqJl2S0PA6
N/6PYoDN1Z5zlEXpHt62Ta5eVMHHhJaIaN3FXkpMq3cfevHt1sOvC2y6G0sPcjT/4tjPkTFU9P0g
YYiQGOAT5ZQ89qhZk3uECgXgNY9dWZs7OPmIdwvVu4HF9VCwaVjXJVAXAc0TbaAsuuhA21EtxNwp
Bh6bBVMfYZt7E8KC/mn/fhnxclsQmpBw9PGAyyA0v3fjN3/qLnUiznyqmqx5MaJfTqT3wi6f3B4n
Dia6XeYV7jZzs5fB5b7VyvSnmuWbzYSFLCwr+N6yXKpbqEYOx2U3J0iL0lRSJmcIQstoLcuzXzf5
RiYShtyWx4afxD7vVQNe+F4NkOlzIsmIBdvOt871TLveEn80hGix/HgVVqjkpRq6w6Ch6aA8G+3w
HdsEtzEWUmpn83OBB3S/A2l8WFL4uzHNft3MlvvRRmEpnZzi7GXKbzglX8p2oEAp9I9u7LgnYwEl
ThlWcMWACGw8TvGIPC7YnQDRQ0Axrg7IJa44Pt+U3WQ7j/tVMsRPXWj2u1w9hhay4cUefm1Fjpt+
O6SzFQ8tyYet0JXd5Ps5KHjHgBIf+oBAsHP9L1ePKlylnFQzysx0vjMW6jj39berhWjxJ4j2uc1G
Ztm6V5G1OWuBydfhg8exyJ+TbObIW+zL6No7E0/HeBOY8piOA2Jjb5/E3rGW4Rl7n1z1sTyxzeav
U58GVNWNQU0en62YuYGxXob8PgSWHugSLhc+aBpiJ/K/RId2yA9jWF4bkg+pis/zkl+tBezaULs6
uLY2GTz82adQJKzXuX5+4dk+y/Shuboyvres11i88407TZD+QFrQitRjOvC0VXVL+AOwuv30qJnu
WAJNr1RpMusfxpdwVJcp4IkNwzK0/BUNvo5T9dY0/BQGlt5u157DjJVDwUXC5gEVsYM19zT9PHrW
VlThjmkAcxuXsUlZWA+EK97b0dkG5KnJmYVMsVzVbTR2FWp1noeMlIzHGbhhK9LyaWIZ4g+/scDV
NYZgfxN7pCm0jl6WHchwv7qSgmfWsQM/GeHH15pOOJbVK4HWJfHVM6zFCbDDbJr7wR6/bevFkrwZ
JrjANN9mOV9P7B6OR51WzCZ+XiVGcDtUt/PMov+/d7l/zy6Xhet/kgP7P//7P6544Z/+Z50S+iMi
Xi76I5tdrtYV/XMGLPgH0zE564YuWgLX8/5dx4tlkvgwbQT+HgNW/qH/t8oV5L/Y8jpse3VBy99j
U7LY1f7NKtemqDi0sCr99a9zXOpk/q1OiTauIWCAgRLf9gqGRMwc3NY9jri66IeABzYYlLHSqx+K
6ezPzEC99A4BtaQi8K1OrozUj84IGm2biDaqCoatc8QlbeE3JUWoUFDcFdmTGXze2SZw2fQrwh6m
7m+VOd4hny8sAxfeVGVJ1l1dkvpqEiBd073FKzNu3nh+cpId0l2dzX8YWPVrNZCYRa7PUoXCTfYe
mfrmb3FTpD6wZnWdVAdXNLw0lKQy59/maYido0KIznT4UDgVW454uvptCNXhHebKz3YGxwoZMVLM
ffO+De9Gqkk5Q3Z/koDhdvhUJdMnRBWVM29LxqFH9kwtfend2kXyxqkP9MRure3gvI2Kn2dEv/HS
G/eGFfsbGhnjTXPLJvLsK/cAVTdsU4vLaR9yJWN28U1llrFS41vsYhs0GrVLLIx8i4ARBxsmwGxT
nuWT2rBM/VQXaGId2vLmdMvaCVSri5n8sMUTEEqGRpUUzFJeWLswtT8nd7ksmf9EvwkrqfS6aNiJ
N9el0/iTJZDWuGHK0x6vi9CQFB9KaL/0kRsZXkswqqBn9RpVzJ5TegWLkkU8aRJ23WH3YDcunqCE
LYThPLoEBnajibaKrvKPYjNphGvWMJcF1WWwFdpOQ9IQQhhey7k6Om3Cb008UsRA6wVsGC260Zoe
cHAxuDGqLrmk0o86aaTM1HBZC2VWatws0OCZqxE0T8NoQefD7lvqh/HL66yBtVGja4mG2ByEthpq
8zXeNsC5IdYiyF3xG/CmoUAQrj/3gfOQiCI+DzV9a+T4Tvx28L1A0TXQdKbG6lJrQleZzHeZB2bG
YRC+nXRbkWsBwqIjOPZT7mRflv9rFzavmA54aNIo36KhvgS6j09j4ZvIGflhmgXr6Xby14S5xGaY
xF1PeU2pUcFJQ4MD9GCtMUJTA4UpZCHIMb5dcjlQqgmj1oVIdevRVj05B3oD2AqAKJq+Mo421GIJ
vWhkXLRSDTQKyMbYJVvpRequcy15KgVLDt+Ps33c3MMxbztnKTd9NHN6HUt6yYxrN1HnLG21s9/R
Qie7UUOWUuOWLUZJFkjRxofEFBrJVLCZMFycvNpiM+tYmpVZzzRBq49q5jBlZUel4eWTKMLkFGjw
U0KAOpCgjqbMzdL/bTUkqjQu6mtwNC73SUcAR2qktOjEGVGcCxEByxqT8GNghmrDCn2WXowSApbB
NpSq1LRqigrCctC+VBplzWGhNh0nA0tjrgu8q6fBV/oml82iYVgr408SGZN6I9FQp2iOXTDdW2q8
1nolEaKn0XAtIXwKe5LhMoaB7jXnmKBRXAMml5j8XmpIt9e4bq/B3UojvA4sr6GhXnwn4L0a9M0g
fpl+fQUaAUbu8Qw/OO8MjQc7GhR2IIYV5LCtEWI2hykKWcA4ENxzQ2XpOBKWCKp4h+R15IOTOzcp
F0muCU+YcGh+hle2NIXIlX5XapQ5ZsG+1l/jtfQege0oWNDgcwkBbSgur5GGosVkH+h9eQWTl0xg
6c9KNUItNUwtNFZtwlencNYYz9DpQl57GsGeOiy1cQJc1hEAjDSoHUNsM7zlAdCMM7J2cO5nQ6Pd
4B3u2oFaDi0uLsuyvGCYps++5zWg0fAFRlxpWJxBAspV+PFMg+TF7LEi9JzhpO4KJ2wp6onY7STN
SwGF7lVpcxClSV5z4uzXA2aqllWpTcRppbr6jj0VuJEiaScG59fz2TiUGnu3NADv1DluhpbHdGr6
ux5KvtO4fEN5BqOG6gx16vF+BKoX0PWGDWZfigxwp8s7xnicBk1O66ym2fwtBy/jVeA7LtndyqWB
Q/JzTzXO32uwf9aEv91Sk7rzqEA8LXaxgw6ZNonvOwwJCmwubv8868BARXKA647aOmV7CbrwsSwq
BEOyhE7PnumVg/loc8Zl/5e7M0luI7nC8FUcvS+45mHhXhAAMZEiJU6SNgiIggo1z+POEb6E7WP4
CHbfy1+CohqESInd6LAY3iiimySASmS+zHzvf9+v5UNDWmoTxYrg401hRV4pLoQOxcO6vtBeoeXc
nMk04oxNK6RNgsBhhgEoIavQ5n1dzNxKRwbjpS1wkQ3eOQGQtR6vAg3RyxDJN/U/+4JG0IALPXmD
rIaN5SZIKjdWPl123Lgy+NB0/IUANXKqBS5P2JB2B4yYWpY0r9OOvhMUpWpbKFgghOi7pXmpTWuk
IQWnA6kjFizPgxPynrVq2Mc1ejHSx/m7uEelrNveqijIlut+53M1S0h7WQ1aLuVtQwPHSI/PZYcr
SCgp7aRTOzpg8+PSxi5FqmGolbKK0Zo9KtQOGUO3kYa5aOdKbRpE7JbggCHTUSwXF1HNpKNdkn1c
kUBe4LTFiYEkiW3NknqzMpMiGeWIWuNM8RdqBm7XlEq8yUlUu8S2Y73PX3kJxc0iL/CrpIX7SNZV
aRiA9lGlknyJamRQgCHEkeBn0TuLolLQN7T8rcTKLXq2mbApkW1I9Rvy8mx7EmV3OoVOAwtqj4eJ
aptRYtd7iC+oB3TIX8Dtukg+ScP+vKnteaCkOM8Vi5ZTxGmDdecRNSpzo/uXluZcOHrVzMD0sDeQ
8oy6kdriD4xRZeH4LCzb+VQowaxwTIIqbWFgJyKEw7j2qIpLYtVnd7AWckkUQ0IqQyKLzyKL7igr
6EcOnEN6lpKKmZr1b3ksg0XmNGOvkD7RlEHhcEM1wgtWSOAvCoRhXmehaakRzthydktBSaHfUH1D
p9KbNM4duryX9ai2LwTtkbfBoQrHowqh41hqyjl92FAadYuEmLVEc6f3IwVWG8t/003CQlq5eP20
RsK36no0QKbVJCtpil62sjy1rOAd5WE4TrZIFerFRUNT/9AmQZv37GdKkGDHkSU3eqz0IwQ0xw1S
Ls+dgavJAoj7AaTCnj4j+js3nHP7ZBia8LqQJ89UgEwjW3qTYDjFJbl+1bfZR0Nq9LkvKfMoa9XX
novqrZR7TqQB8EinasMZxXTuloaG2C4WVaa+J1uyvGil4pzumBmVAhLEMk1KtUNVFQspnCfUYC4F
/TQMS7Q9JSBGXwMHyulDqwFupnQeQkKmcUnXbpbC2gHJFIKH1jyqLPtDW2LEhqtWrFXOGam9UemC
5swlSR5z8ptScr3t7O40xwukDrt2sqTD5wgJkvuK7OSChmhC1tQzcoAveZy/rqIW3RweNmlhkosm
QU9+IZpv7EhFD71suEgbr8DbzWmTWPuuAkQ1oriW9woKl6gmcV5YKvuUl82QoHb0TcI3Uwr7wmxy
dxIa5lVkYladwnNSzDgf9wW5iC7PjmrMH474FlB52KfWBltUe1mc4QEBjOhj0EcW0CwsVc6xbQV+
3njNxBW0wVpwBzEH0ASHsAAXKztnGnziY/pdEX3a2XUu6eE4FhRDC5yhZAKoqAThcNkGZ1j4RpPc
q9WzonwrG5CoXLCIIcdobh/lqBRyAUFOLHoKsrUKj9OP572gK4KfkEaWOs8DL2X1UOvIUAwdV15y
6SYk91q/v5EbhD7LPljULsWmLpff5ZKfAvqGwJ4nQgeiosXIC53mAav/oOjCvWNjn/RwGU5rLjPK
J5Fo7bvkMhYUSWI3JUFBloxATNIDZhX0BRTdbScIlIpgUWqCSkkPH41kW1KlYFaWjWqPPZMijFkb
08RtMSXMlmMvhm3W5QLs6dwUFIZm8KxAXWnvl2bB4SAPz1P6BEjf8ty4heCKx2Rm6tUTxbCHOgo5
BePF1u5Xmwp5VCRYnGRe8G8kaQKksxe0zkBwOy1Xu8KNjI0fTUEM2tPdMj6BfbaC+ukI/ifoiwJr
ipUlyKCoxuqMSsimgxkaCbaQoIjW4ESxdECRWAg8aPG6cmZhvqLz/DpQq6mxUd5qgkpqNxwAmxDH
Nh8Pnb5CfRAg6iMugPGU5YUkIKfbf5oyeWMJ9mknKKjgruho0qxxaXdYjPa4cjkyzFShttQbobZT
FumWq2q415ogrfogV9FJgOMDwpoKGqu0kdWjiI4EgLmXpSC2Igt8A5G7XXjqTSSYrjpw1wwm5nEf
cslJBflV9+URFiUNisHNXAIO2wpKLL1qzkkFOLZlPxgaqk15HcLXUJVxL9MAGUfpqQV21hf8WaX2
aa9VrypBppWgVExqYLUW0No2p31PRgWK8BjunyDb1iBuA6ANfIsOjZt4atiCg2sJIi5RthSE3KAB
roDc1JV8rH60tQlKF+m6RnNHOqw2UHYpqNEfBRivakUFCxSvTx0kEmxeA0gvOAMutgpZLmIt3aCg
fJeC6dsB98W9zZw14H5Dgf0NKHfCVnsXJmhYQ8PqiK+kdlPLNye6bU30Nv/gcjycmajULCFlaaJy
GlGzFsxhDQV5nZqcoQSPOLY4Kps3Du0f5Hd1nKGRQlfFKINEeVQIprFXiTJZM20TCklBkEhcHWh6
DOXm3Mw0a+IDR04EJRm1J5gyAOiCn0zlLOAeem4KsjKFZzr4lDIVjWvgkuEv93QgbyTzkyrIzHG2
eU/LJ4qYjPVFdXMoDIRBkrHeZXiCXCnXYEwJZECfOSugOxAc6MLA+SDVLjVBiO7YRSeE4nOpn/bo
yYwIha1n5x3YFm5GKTAbOVa4wbySPArzWuLM3CY+M908XZBQZiS0+rVUN+OspGQtuevOVhc+vXjk
Qb0P0BKvexW0pF1LQym13lEzxuOky2aRX+GeU+t8di7VOZAh8L9hcOTV1867utHXpqnitFvbcP1b
pJWtuVpSJabwCLShR4q37Fk9tEdOApmdNY0TxII9EQNy9LFekPhJ83pqbzgulxt2azhwVxEM26PN
LAQ7RtNeN+JmeeqmgO0ayZjUuMkgt+z4Lq4U/9MyLIHWVG3wqo20C5+9yonoHbBsneuVYY/NMH+P
eyXiJoOjiIJ0yBR7psL9bolE4NjRAQwZn2Kn07gp882gvwgxLpn03fKysm1lUVbTFtT1vFBTZBbx
ZkZN5NYFuz1SM6rFHc1fjrWpL6jdHHFYCk5CWHgdZ68JPpdnQeVgw4mr1TjXPWtoBs1c6s61sryo
crzM28gd6bqBr6VFsgd3Drk50jrpHBejGelCf4whZDmq0IGM2hh7RC9srpyc3RX20HWIWh21tXOm
m/LrQM8RZC7tD3DwyFdr7ItZBy6wkLDRJMxL3ORGZZFBT1rGHMowMELPh5TgjD6obqWRzRr5VcaK
R9w7jNGADAO1L6dpXrGHqPpmpDnxhzjlBTbhdVYu/bm3bE5JQFE1kEpC7DKb5lxEkC4Hc68mcATc
KzQcso6XdbYuM0zpG2XdSGzNMdw6HqE4wwEGsZ/IGqo5eHXOZC31icQEytsZtJVlmBBr4jzQcKwQ
tlJKFhTHLSRm7CWPbayJkRZgkoy2eiwl3klqc52rzFOJZwQywqYPu3vCYknGTdQaI5V8hsc1SHgH
EpUb+X1kcmOA3gvfsZvFWr5ocPKh6SKzR9BwJnkPXwGMbzmOfem66TzROKENlYTlF7WgDWx0/0kJ
frXpo5u+n/hBsi4ba666vFtoaJPOEXuVPElaSi0c3pdHMZZznlEuYRA4C8XznUloYp3iyuYMe9PX
cRuRJlQIulZLoJTjG/Qj8hiQKVL+sR9h9lxyQkUFACBBNuZtW1xxwrrIo9Q5ClHlI5nBm6nSLnD2
mFQa0h54JQg+qnjhyGj1Sk2ctpX3GOoI7JJDM3reniz7/hLIPaEe+PbQJy9UcExAbissWYJg+H9W
kPjzXUvVaFWuxnHpld3rap13b9bUeMsvDVbip9vOqsvk9/3SfafW4y/0p+eXOEx53zBi+7m2H/pb
LxOueLbq4xovem2AplOmTqsZ+M7T2f3Tn0JEop9/rNKRpiGhtIHf0aGDBG33C3/889+N1ref8Tm/
860HuBsi4SZB3UMB+WftlXp+8zgoAwZTtbDGoPeZ+E8/3M44KM5Ap4NPMS3Z1oQVBj+mtLQzXZ6a
EH/wONxy6y7FjHS9JKZAtZ2k23Fw+OYeVLueGIK9V9iZCupAoRpq2ooKS9CyxQvuDQFjQwezqRP5
f9wQrDB9jdHFl8CdygdDIKYCstvnjcPey+yMgzYwbJXKjUPGXrbkvSWhGAOaNmmNBAbJZuyYd0vw
fz8V9h5gZyrQKUp+kDLgc+bD3svsjIMyEAVFBwEYs54uVqqbO/NBVQeOzC9wAaEVXzW0lxkaTHmf
BvrEunh6HPQB0VGWLUO2NFGw5UF3xkGxMMfBSsfUkNERHOyXOg53IevXDe43j4M6AE/lKLRcWTwt
qZsH40BTs8x6sQkMskWV+nM8elHrYhsfDl4X2oCJQGv33SCI/u3d6WAPuI4ahm5wtdiumx+0U+zN
593wsB2GZ24Xey+zEx6YDhqXKYWzg6WqpsE62x0Ha8Ba0eDmEpMdIXR4oeMgHxom2TYdogyP+kXp
sTsOBqsG7QgmpIbFPy92WRDdD9sutAG7jm4QKLdRElnL7nwQ24WKjEZXSOsjpbnbpV9adDCcu+h9
QJQkDLJZMhs0Ng3V0h7umorJQVIxZNMkV4cOUxwufshBcm9d74aH7enh4IuFPDB1C2KFAU3TNhzt
4XRg1wQuYXN+ctgvXu50OPTwALeDh9dl2mG2+PC93YL7lWrJdMbcDcKLnA4E8C3V5KDoICwECY+2
wtXKJkTsHx4IooyDTPadH4FT/1H3q28si+04MIsPGgdDZtek34pcr0XHhyq4LLu7hT0Q2wiJSoeb
luDEv7zwsB2HPyA8iEOzShTkQmmoe2GSdQE4zyIycLRwZCoTzx+HZ+wpX1I5+LmGH8fiEu2tqRV9
net56hfur/Vf/3zvTv7gFy+7dH333nfxVvz3zw+m3DalsPPD+xTD9n0+//nnB/z6rR+81/1T3f/P
qbfOV/ntBhKmSGx9/pivVhFZoJPqw/oRL4T7a+Svn+cvPz34tDuL4Vsv/x3P0u3nEc/2+179PPn4
PR7Tge/wyz8a7z9/p16S993X3qv36+HQUXqGJ8Whz/HXf//rY/84torz2KEP8D0x9YGffpSEcfLL
P58WbBMjDn0EFkL16DdsytwTDn31Gw/D2SdtR0yZs+Chb7Go/FVTULBMkyhBnuSt71/zS7LUlLmK
Hfo+p6s+abz17eNvwO596BuwqsPVE5+fI/WhL3+zyiPvl7+JkUKFgJji8Qdhmzv0nc6/8UWw+R/6
8u9Xt5vkY+wxrZ7+wr+7uB/bUr6kt7/eaO7T94/92cNdVPzGbbhe5T//FwAA//8=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1HvZct24luWvOPzcUIIYCPDGzRvRIHlGHY2WZeuFIUsyCRKcQBIc3qqi+yO6+jP6E7ryv3pLzsFS
Ol2uCN+OcoRNHR6QOCAW9t5rr038/W762515uLWvptJU3d/upp9fZ33f/O2nn7q77KG87Y5KfWfr
rv7YH93V5U/1x4/67uGne3s76ir9iWCP/XSX3dr+YXr9j79Db+lDfVzf3fa6rs6HBztfPHSD6buv
tH2x6dXtfamrSHe91Xe99/Pr5fYuq+8rXTd1Wduu0A+vXz1Uve7nN3Pz8PPrZ9e/fvXTy17/NIJX
BgbZD/dwL6dHXBLPxwELBBaYeq9fmbpKf232+BH3iS8DIT1PysDnv/30yW0Jt1/X+dGrm//U+J5G
d3t/bx+6Dh716e9XOnr2cD+/vjl7/equHqr+cXpTmOmfX5/VpituX7/SXR1+agnrx0c7O36ai5+e
I/OPv7/4AmbnxTefgfdyKv+jpj9h98+AjB15nGIsOBaUMOIFzyETR4HwCfUpo1RSIaH502r5DLKz
b1lJX0Hqs/tfAHR2+LEAMsOH4TubFDnyAh/7NAg49T1K5HN8+BEgwwNJfS7gEIDF/Qmf428Y1Vfg
+eP2F+gcqx8LnfHWlvqX/9EVNSpvl+H7Oz/JGfbAnLjPGH/h/Ag+kpRjJn3BORUe/pIlXf8xwsO3
jPArqH25qxcIXv9g9lUM+e34iN8/wxPSI3CBnAlwdkR6BILT57FLHjEJyDHOsSewDMAO/2Ro+9+G
95lH+3TRl2LrV8D7UkcvoNv/YLFr1A+mANIB4fW7Ug5yRKnHgVB4XBDic/85bOIIgho4T+JxP5Dw
+QuwXX/r0L6C2Is+XoB1/YOB9cu//t//c798X6C8Ix9zIhjBmNEA/ONzoIIj5gnu+WBbVDBMoPlP
9vXLv3zDsL4C0mf3vwDoOPqxQhnErxos6u77QgS2xFjgCRL86gSfQUS8Iwy0XgI2WHhEfpFrQNj6
loF9BaRnPbyA6fDffyyYmvre3H5nh0ePyCO9AMr+xNflc0JIyFFAAl8wj0nOAy6+YEZn3zKqryD0
2f0v8Dn7wczovjZV/cv/Nv/+P78zSGAqQBEg7lBIroig7JkleT44O49j3+dEUvKUJ//J2UXfPLav
QPWykxd4RZc/lj1BfvXwvQmEd0QIJoEUj6EnkOw5VI/2hOECDOxBcsLpl2g7ZEj/8bC+gtJn978A
6PjqxwLon0Dw8JHPBOhjnEoseUCf+ztPHMkAoIEDhKUv+7vTb2CdX0Hnj9tfgHP6g7E6iEbFrW1u
vy9rYMHRozQhPeB0EqKSfC76gQFBvuRhX0poEiAifTkifdPIvoISBKXPuniB1Nn+v7YZ/YUI+Xnu
+OyS/6wuCxgQ5gNGxKOPIt5ziDzg3kDKQZn1mU/+zL1/00T/ejhfxuW3+54N/b+4xPrPIAMYUlRK
OIcIIwnkqC9SVHn0qO0JyQKAgPjBl1TxX/7tGzjKl1F4UtU/u/+FaVyCsP1jATTqf/9ffV3YZf7O
pA0fPUrdBDgZWAInL0gbCHgCihoQZEBnCDD+IhP45d++fXRfhetlNy9Ru/6xUCtvf/nX788NIPQA
I2CYc5AOILq80OwAMQKhh/3KDL5Msw/fOLKvoPW8ixdIHf5/k4S/rj/9XrqLbvvb+Knm91kJ6uut
T48PNckXt/6q0XxJ3vy1aXv/82sPP8pvGBzb7+XEx37+LPB8WbT+FHeed/Rw2/U/vwZyAR6VA20H
XQmEdQHkcHx4bIGY5lHuyQBzqJ34TAKtr2rbZ1ClZEeMCSAlhAvugygPlL6rh6cmeuQxWEYSJEPB
HuuYvxdjIZjNaV39Pku/nr+qhvKs1lXfwW9CBH39qvl04eNw4Sfg530MwVVCmeYxaYf2u9sLKPk+
Xv/fTL4Q0qVGR5nBnkIyX6J+yssQIaomkouDV6xw5cW5v6wSpE/5MDuFCNknrTihQVWEua7GrejK
VWXFXUbHhwa595QX68np66lJD3rORDzX9RYbdovbJVBoypSrUqy0MTcGiXfd0Nz2LEnO8kaGLuis
Slx9cOnMIjfk7pajXuVcrJMx9xQbqzrySOnNqua1dyCBXjnTL2p0kqipSPZZYd9m3txGKZ2Mqqg7
rXse9/PUqyArTiY6nCWtvUn64zTvT8rEuxk7R0KJfRLaNB131PSTsohI1XQBDovCRUuZ7SvHgrDL
UL3uPRrlfplGad1vDMtZWJo8DZsGfaz3fMluedueIKfPSKHDuTb7LvGPYYor5U9to7TOru87nhaq
meebturDoG1HlQ7Gj1o9W5VnbRwspjj1uynGeCp3eeVZFeAiiJirxrBjRR6B7rwJunxaUZ697dKi
3E5oKFVRypPBS/wQs3RQrWi7kPnmY563RmH/HZ/Zcd4YFgdpL1d1V7wZEAwsS+mNnvlKZtsJB1fp
4GcqxVNIG5arsTYw58I2Ku/T6tiOFVWOJSxiLb0ihRH7qa9heFScOndoq2GNZ38Os154YVv4KOQp
nmPuNmNZhIvXh95c33BLCtXPafUWNL8kRvWbEqEuqnM773Jvvkkav1kjkyB4InyLKnEOcW9SIimT
fdNmbZiQRQ1Zq+g0JuulGadV0uEkmkuWxlhMF8Ws81A6Op16ed+dFPU9l/6HYkTvSOHvymp8O9rk
TdAMW28c4yRDN2ByavLKt6iQNgpKeQFLCYVlHezrxpkY95lWQF9vGDKHfvRUVhAUa0daNaYHOk9E
LTjw4nRWlOFV0Hm7Rrhh3dQwh6Koj/Nqpmt/cZtkQGrJu1YlVufKL8c69LwiU2Z054Lkk0q991ma
dQoNhRfpithID9iciHLsoq7OprBwOk3CTOSFYk3fxWRK7gTvSFwBx96xxVy3iUabpIqwN521vW5V
3sVDLbuwTmlwMrOeqLFjNJoHrbp6nA7c+H6oTdlEc4vvrXHVeraw/mibHy9Iqx5P9szy2j8hfrPq
/eVGeIlUsq7LKG3qMOPLsKqkzNeob1RD/DmS/Z3xC33S0a5XDe+RMpqatfMLlUmbboy2H5JkIKeO
aoWXAqbJ68dwIrSOxHhes2o1IF6v/HS6ocx5Ec1THVuTh2neTtEgSxwuWXVbC7exBOerEswqzPQ+
H5Mkzm3QK83rTNGgHlad3vKsrFTdNGNU6P69X5flmbdMynhpezqlcxyYdHyr6+CcgZmfmSYNx8zZ
y4TzsHRz/y6v2nRHJttFNsNh45N+h8okjxg6GU23T0zBTwxfVr4p5b5CAI5OqkUd6q6RK0OLdcoF
W7V13scL72w4tfmbOp3AriTDquKu2Lp6kqqTlVpq9q6h7C3P0kq1GW0Vy/gd9kwTOaeveFUrhH3w
ChY1qnUZU2Wm+3iwQnUouPUJOfhTk4Vd4hVxUzLv7dLMx1ombJfS4kPDCr3qjH+ONOtVeoKGoVNU
Xy28HC9EX6Yh6c3FbItbLsVW2PwqzcRpXsjzltb7oqcqTQKrUhjLRk5xMhXFPl+ECx3EipnRVHmO
z2BFE1+5/p23FEtkfA6g+XiKdDulaoTpmRe6qZA2ivR1OJdNDWD44SRNf1GCTTVJE1Uz99WcjfV6
KAei5sBNqivxcYFn+JGWpxtCuzuS1XRVUnyZy6mJJpttl9IOYVsie4xz+sG3S7uuiMRgL4MIaz3Y
jSkm/KYQ5JpYxuJmKLt9s1SnmuypmMp9C3OlZlDfQjG4654VgepTZra+RXlUtEWxAkuUSpeTDr3a
4nAkZb8KJFoxY2/KgZnYzNlxO5fHfoWyM9vCgggyk6+mjrl1V1q7X3J+nXSePB6S7GNSoY+LaxYF
hqy8HBbnbMkGDWB82SRsaAuaRtRPzCbVHQqbnMUZtUs0TelH0spTO6Fm1Za2C+dW7mxCzpemPp0a
O69E0TtVF0sB7tJNkVc7rdi04KjCsgp9FAwxmacsDJDYLtamW0L6D5T5+6ThwZponK5w3sPwp/IK
5Q0KlwbHQ2Ls2qBlndX6qqryG92SKRrnJQwWJtd47DrlmeJEDImOBPE/oMmlETKsinXGyk3LOSw9
3UdOpHPYCNQqO7Vh67mDIQ8C0eE0Y/U7CGtGpTZRkiTHKfGuSDZtO9FGHmZc1Za9G5Ft1gvHRokS
X7UOzVFti1El6eLClPFWpZk7myefHgvfROPYxCjNg81QlW95DWFI+yKqRFeoJfVsrXzn6T3VU1ur
xiV6/3TOWsxWzCsu56lYduPjoTCoK9XTx6cvnw6GC4hgZOxL9fTx6cu+RcGqAy4StEGwkwMaOUR9
+Djrklfg740OfYh9oSlSVfb1WKoOV3g3PB4mkSyfDk/f/XH61Priu6fWvh8/v62plmwn7a6mC2ah
X/ViN7ukq5TX5XmE0KJDQfuzwEv7tdOjBvc9gZWjFue/fsSlcDIMsO23sk3CYUmbfemGev+pwTuh
Dg87Is28Q83YlorjYd59Org8UfnoUJiSSezs7Ivd06fm90+fTjVvtlRXIcpdCSzutwMU2IuQyBQW
PGLFnidlsfc433ddvqxtqZJq7vcEuMOnA8+bfk8fDy++S1pktqh0cSNysR9NL/ZPn7gjYk+KmYb+
3EWM5uBt+oqSVTHxem3z4f2YUK9XFbxReTwYaVRTJ9WqJk2+oTBr2cDZXk6Ftqqkmu+TYmR7lNNn
59mULvvs+o8Lnu56unSoCFOJ51fxgid0rAfx62FhiY5RULmVRcM2m70iglg5qnnxP+RtYEJUsA8l
CUYl+sQqGnotLPdJQHhDQFPCwYscsMHIlJdIZCyqEJwkI4tdR60yy+liWbtj4zwoUzf7YuQ8ToKS
hkFyZsel2/ft0itkpyHUcqBxxnCYedmySgGIUzTSZeNfYvARfUPRKln6MsryJa4gswmbGvUhcdUW
51UT8x5WRFuKc53UWulO0m3K25NSz8MWLVtUtEsozaBD22C6tTkBL0XxBpxqGmGeb9DcpUpqOq4E
tyuzTHrTtkDNl0FHM2GrSvhSQYLyMYD/xrgxyhJcbIhNr+dsuHAV6s+ldg9lkpGQTVbEfDod0pGG
OWf1CjKNKvLrK2/EZVSmgz6WGG0KlwQb145NZBrPhaKdt35XPUwDu0w0feAkqNYptv52MdOsGG2m
WC7IC3HOhojIfB9Qdt5Xd+PE6ti2xYMENhe6pAx5Iq87P9Fh3WXx6Gywkl7TApvDfTTlvo6A36+7
tpRr3+Ra0aE4YZxlu6AuFfL4IZvTdeUBQclg+TPuHfd1i1b9zNJ93epR8aDoII62a9ygQzAM3pq4
fFFEq9ksjcLirlyK7Jh37IM3yIho+c5r+jWkH8aYd6lsor6fXdiPiVv1PJsuDEeb2vfsmubFKi+M
ci3P1rqagJQEVbYuF9crvxF0azq562j1JgiCTb0kp1lWH+wQTV7SbFomZnD35LzxRuUHwAAmNn4g
E6vCxKzHwWpVSMRVmehFWUggkrnwtj1jmWoLpGM24ixyWfVhlMMH3vlemM72o3DNabMsmeIemVSJ
5wbCZxq3yTTA2m1W9cxPZtmkYDZ4Dr1e3+c6+KDLwVOTCLBys3jnT7nqEr4DGA5inHdVQMNm9t5i
hG8Lk+fKTfkmn4cxGujihWMe5Bs7GE+ZZNzXQFxXlUc2udbgpSFtDCbahcY/9sggNxK7TYvyYDU3
6Cpliadq3LehEy5qmdNRkkztulnkqighTUXCAzaog1KVs31b1eOlKxcRSwxUlvr70kuwKu2BGD1s
h2EmK8RXrXTwzVzelzlSWc71WtpNg3p7TjOgSkbDu3zNHhxMo7JSvPdof9U4uqpzfQsBMjgr51mE
BWLXbT/txxydtmmr1VDC9cW6st0Ny8Bv0OnNQvUc4sGdgKIwqqoDMYALc50xHQKdL9eGpfYYUsVB
zJCYp30GANh61aFO1XXfbiiZ92Zwy4Wv5xMWqDFYjT6ZQrcUh7Rxx3wE1oLnN5lkZ5UtFMqaK6Bt
pz0Z3gyLO2/dAIwvEdfWtRUEbeIDvZjfVzUWKiFv/bywJwZ+px9RcexJvw6nnvCz2Tf3g9xW8Jp1
OiqHfMi580Hhub5cuuXWSBeikURVVd+jDIx8RhssehcRXl/WPT1zfv6AW7oHtnI2F8WbZobMvawv
kyF48DQCu7ZvHHlD5yw9LAyShqzm+1IvyzGu9ce0RDE85drNt2VbXbVcjkrjyoSD7JvQwIugocUy
lBA7N4hXV67o7SZtJ2A2Mn9jSMtUzrL7oJDLTmSzkgXQJIkaA9GY6F3OV95QxIOeL7Xsd+Ba7jsm
TJwH9RRC8nE1+dUDH4LjudfvvDqYIwO95a3dZmW5W9r5Km1luoGXopI1aXTkZ+n7ImX74i5DeB3w
MoOMmhcQM5ZL522pXx7jtDrnaL5GpbjwUvdGpncyJdtKp29zUgeQBHdi7VtxyMuljrFemWYWO+qJ
fZAA7sR70Iif+XQzsPwS8qaD5DicuuCkSLMTh3kfYqxpOM9x49gE6ZwSGL/xyi7OZXWYwXWpFNGV
JMNdPnKQaoLsI5Ju2fRoZUT2cToL3HJTZWid2CkqbPA+rdstqCEnJVm20h/eYhO85zx1oRRJFDDW
xnXZx4116aaSKKpH+TZP0/NAl3ubCwbLyIaLfDejDrJIsuHeHl4Te5N3kH41dXXt8/qQE/y+h9Ql
E/1ez/qUQcghg39b4uC6KgnEcXYcTDwFxjLEKcHHiW639SXLk8smEBDdksRXfpZv/KDtw8GHSFBZ
rBrw8CJxSrdNus+EGKK044kKBtGpxXbVWtbNyrWOwpXbntMp7ny/Wo0FfzfJpY/rBTpYRNpCTgmJ
I11k6Jf9oW3wIaCBt4bIisI2GYeN1WyJA7/ZoRm0H6fLNmZOfqxLdEaH476xl8zwQclBCagjxfM0
mbBqvUwtQyB3ekHvfE8cF5Z0cTumkfU3wpk0YjXM0Zxlqoap5rZrwyEo8yhZqAtpO+6Wog+bhbZr
6hdzOEIqdNIRSHhmjJFyY5HtjaezQ//o7o1pbPR0ivBKtPVN49F95rXR3AwmJLi6H2zax4RdBzML
gyE59xu0bhdzFtjgyo2DOBM+OvBBRINp3RZV/cfE9PLCR55ql/oq9SH5alrRhDPqZ0WwyqoINtQY
kHrQSeVgYgpv/LCUwVne6/cConrIUOsp3ihaDUqPwp6C97pJFk43KaR6iuQ0KjG6KBIKEcCmYdHh
d0sH0mmQSWUtkZHt/EsZGKDQolQDpm9bJNekd906TR10PAcQ3CfI3zzcluEUsAneqwlOkZjeBc1C
QONLUpW3+oMEBVdBatGC9idUO04f8z6/TgPg5D3oP3N7yJBpIH7U9wOXTTjdORA89yhxxb7mug7B
ydi4YMNd0Td6VzMd2QWV2w7xYZ3742mObb3+fCfKM1n6rm5mq9Ps121Cv5/+401dwr+nrSl/fPm4
y+iPs8Nv25O+etX6oX7c+NG9vOix6PB7X39sgnlU+X/fEfOidPBpQ9Nf1BW+2vis6PCsdvnbqwVP
tYLHKvdf1xtg4p42+nxWXHh6ofFTXQF2xTAOZgbvE2PMocj0e10BWkAGfdy8BIzQwx4Uc/+oKzzu
wHjcjCHhLX/Y4fR7XQEKVRhqAZ6AqoKE/QFw128P/gxAKLD8ev55XUHAuy8v6gpQz4B31GHTDocN
BYw+bsv5vK4gPMRS2GgVhDrpT9HU7wsgYrnEe+tdugYWMUM0JHSOqlGsEtLtjNQKBNBY0GztpXk4
2Ps+HyJKi21B8hDxUs11pRJ/2vgDA8H/fe4f0unc6C1EPZA2vZCSOsQgwhTlpipA1nyUJ29BmEt8
t/KMF86uXz0KvANk2vkAkll/22SDyodAeTO5Ld95UEQAb6iKTqqR3bV+p/IyiR11wBHfZkun0qI7
Lty2g1+gOkJ9GrqhjfLyZuppONB5JZuLpr2uhvzipkyBJ1glJ6hQXOpqTSEpBd4gIG3TnggbeV51
JyXwYA4+olujbgw9YpVP8iiwB9Sc83ojAlBLRATv/UNyc1OZQ0CAQBdNlPU5yBVQARHvHskIGU6d
fxEwEHci3dzW4JRZvkqGTQ+6S827XWtDAu4pgZRJ4hpU84MFvyh31MqwNdsOvy/EPi+yyLMXzRIA
wQXKS0tF2M55H0W36SummmZ6eMxVKKIXQ8F3LDtk1sbzUAMVPB6AsCx+VHBgWEsVVxJcEhvWKfDV
iYXcA9A45Ea93ysGz5i3xbqk11A1Upa8J2kHAsQ2SVfzmERUrnoN2bw4OOJUwa51eRdQrDq3A7oZ
6QBkmnrZlGg8bdFWL20I7y+ojOQKQ4Ggn4Ltkgio1OiQzFilQRZXOlHG1+GCSZxYcyDkvARm0cgp
EqDlYgpjxVtNA5hdo0zWRsC9IreZ6eUYZMo3cmuTNLSdObDZD6th2dESvGxykP7lLJLQlEvkuINk
Cym/oGqEND1JLoLBhyx8UJDLQQQ5rlgEEnibb71Ag+QLSVI00SsozJ25bDhf6GlAmzBrqhBnMFXD
6WSPZe7OltSqrOnDUZcxsOEGtFXOiuNyWVRrEdDEZduAS3fZSojVLI8Fe5sn55mOdLqydov6NZU3
UIIopd65CvhSNSsDJjJCbildcAHlkXjC1Womcg2aStyYK1nAoinGMJ+gALCk4TAlYTLasA7QHlep
qqpK6RrCYm7jigahbdMt0hvbZGcUVFcQCeLBnyJcYqDZRViktwIqH0PUrefEHXoctcCwWgpabAkR
a8o2HAhW/XbxRdweV42vyHuZJifZNIVEN7B4wV7rQU1BuTfaWxtya5ePlFy1Bnqcz0YLBZyuWLWt
ty4d3z8mIxyELg+B2JBBsYF2q8W2oQR1IthoKvdd85gmjG/G/p52vkqraQMFSynbiE1mLbJiXQt7
jRjkYQ5yRLzLGi9G06mubiHjPcbtm6FbyxyoPIfVaE3ouvEmL3Z9c5ctHwSuQ5IYxRNYesEHQ8+X
2Vw4S9XMxjCBJdXAfIPikED5x5o5bCe2H/W8KrDYFekll1Daquyq8UyccbIBCpLDEnVdiE4htZIg
wwMEdmdqvdblRweeSGBYS3aHpyIGurmiDd8WzYdO0DBzZiVB4JiYi7kX7FJ3NTK3I1kfYXKe41YF
9LT0s9W0ePEyLDHjZsfAXaS2XbuFHpJOrDBQDFbYrc6xWtDektRXhR5zNeluk9jlQ14OkPe9WzK/
PrbdKNXUZ7eOxn4ORDJ3lVO9SUnci6AKK88Hc+mLYUVA41LC95jqaJOpMWGe6uxjwaZIo7Lpdosn
DjwYSxBA/Dfj1DRrL6G+4vV8Zm2xrRpPh0BTXbgs91D1IorM/gRpC7KHeodQCJKAJO9wq++cNqAR
ILlKA1AhCddviSDBOk/RXZD5e8FTs5sQ2YMwcwUJj11XwoIqZA3fVJwo7MrtjC7nIteh6QIXS9Di
K5KviIP01jSQNrCOzrGvwZFPebvCcnjwugXSuJKPYcOLaVsEUsd+oC8LCF2tdmAftA+Tzvnv6tmo
gJSNqvrsvWg9UH2wLOA5IYHMcbAB117KcCggu6x4e8aWDcrcEqaBq0CEmIZtC2Vlk0fDUIeuLTM1
NbwGTzy4FWr8SbFzYpCNs8e6Zr3LqqmIRD+H3JZelLX64xMvZ00MLyyYaDI13raQ9Xbx3MMMto3e
1PMAespMdNjOUEzs+3XHr/vk/QSbQpWEysAwmjOWoELVrEg2wWTv51hYlMVLlp8tM6gxZg7Kbe/G
bZaDkCjb9o7o/nyc2YeMpew84BDBbYGGNShBOhzFNOyGBj9MHkS9FuSxBrLHBNLJvu9ELLJ0zeyK
G9GcDK34CM6tVSBRya3UC/i3bLwwuhUXgzUngQfOXgeNIqYfTkFAcGvaHQw281oT0HOgWufiek5W
TC9DbKfgqpiqdmfEfJM7UKjmcopBoQFgnR82zoPnLd90o4W3C2BlWKJcAhbdl2+7/0fBeWxHqoNB
+Ik4B5HZEju37XbecJwGIYIEEhLw9FO9uhv7jptGf6j6SpXzstmwbP0R5vH0DpgCJyCWKGLusFts
1GSFHX63opL4EGIDbPZvY6+y3uGQtrYN8jvT0Yulhyipa5yPeAJeAUeXUns+sqaThYmc1zoM6Zk1
YbWrNEMBVD8jZMsDbNNE4uEkPRnYAWqVXU8sJeAhfM67Mx3Jm/GjKLPiCjMD6aHWTePO5ONdXq1q
uqXU0SozCHiU0dJd0AwvlVfTawWb6sLIZVIRFqUeAxJ8IFAOATboCL76ONu58e5+PN7RxbXSyY/r
fKD85LpwfIJuHXLVuuZq995trVt/BzEKHcRFe2nYlkq8U/u4C24erdqSQQ8p7dG7GJHC1TUyqZiw
MyVtPzER9Q/+6nrprBSWL2F2SyXr/bygH+PH1syeGn2qWP0ahG2fqFM0hdizhkAVmzaJiMB8TPhh
dNRIF0y5Y45Phxlw5Ad8Olaw8DfenBvExiD1WK/SQKuTb7mqkLE5xYzrs4acYDuqgH793LL4a5qj
iwNHz5rcB1ySkLmK8YI4CXN2njxElYYndlcKlsSgGTkOxyx09Lsdm06Du4+culxYlDrTknbWnGK0
rKNsrGQ610WnIXb0256or03khhyD+SqhlrsDdEBUTN+EoFDGq9cdOvpJyU/Ajy75c+NrTMsJQ0OH
T0DlLYIH0IQFNorrJB18yGtf78FyxLZVWu2/gF2w8l163eOc0BxGWCUcWLUPmhzAaGRC0H3HD6Ie
Ch3dKsMTMww7uwYVQLyv1Z+SpV4O2vXhxcJcH6rdCqikj4+daj4H1X9ZcBz8Hi9vW8yxB/1GFQSG
EoSHVJC3qflYu7bo8e3pOZm2o7TGNMT3q3l9bMcnjNChmd44ZlcVbwUUPDHCcw4uI5EHmTjTgxTt
c6C2dMTbb/cHdwzyWX9IPT1Rdl2gDstqB1e+wJyTAHNKXGplCl+7xkilPQ8j8cM820WA3VoaegqN
m3N5INsTH9rEhE7uWfbRs48B4c8eUQwae/wAIutuikATuPhrnMvxIxY9gIu7rQBdyS83Kz7Y05po
vV6YBX2AnGRv7cBJOJh9eClgZ9v+u4YvsGCc6IdiIhgnYnLUw2GPWXuJdsA7HpoFgAjO0BBv2VSd
KYTDfrtWjthpf8vrcO/QbzjEeF8hnMMjwF6xQJuHrAjhfx/Zj3Yr8nmmAKscKDM/tC3ceckXfFfd
orDBnCMIg9vy20o/kS0Wrs1L6Pw32wKyOZakqcsXdLEgNFngJW0MtuJY1196KpbqwRZ+0mDs7M66
69PI4+cwKtvgTZYTmTDaPG70aTZWMs8vluMnA/FR5V4rcEE1Jv4YKlWHVlf19wND9l3DMhi96dZc
x0qlXOuLnFoAK1nTh3kbRjvpQwVdIGTYYX2lPR6v8MrKCyd45tvrrOMEfTljXp3Kzk44UKhFRHnI
9+NKHxoDPbXGXwGTitAgV0uTYHRpyB7qThq5l9p/gLUiPHQ768Gun6BFaxNg1bL3ND6Mhpzi5sNZ
+tRupsJ2y7thZgcMhjBwNbvNZAtFx/wGzakKg7SfHqMeC4DGv1p9trTNHDxPEZqiGSWmXshA21C4
QDBWq0prWzzpdr0F4gLlE5IpdkMa7gYpcubCS4tobsklE56Tqug88/ktAo7mLkfXOoaUFSOFp6Le
0b2SGS48Cx7aARuautBo7zV1YrHg0NnuwXbOOIyg+sARTdnYb2nfs13Tv6/DhZBtj32Hw6yblwys
ShLXn0GNgcD4R1F9zSxOsW3q4OpOFf4+kAEkfBlrmio9Fg22r9EBjNLgrY04voF3f9IvnofeEMJz
WK8OMdm6Wonr0OsA+EpgvWjdwzR4xWyf6xELocGcu5Vz0GdVtGu0fnbCZ7CEqUtNHvsdjJCdO8MV
tO5LQyyxre9ndVjF8CwhLQLFSzqAAduwpDJs8mUSN2V5z1VFymb7Xkb/4mCDX4q4g6qwkWJYjiH+
VJe8VqgSHlWoahIvUahyEuxaSBKLsABZHHsb8qt+WmFsaOtnkyYHKYhTLauMYoM18bhbYHYNkCCq
ZieIKBkLiynoxsTv6LV2+3SI+ofFQ7cF3EX5deg/TASbrxZ7C2dgrJ1rb9g3b1DaSQ1wsg5P49Af
l72L4kXYtXZuY7TtQjqXoTxtGzRVGmCbeBHLurfAbay+f3L2UzCVsQfDILSOW1ClcW+lHXZ4WPZY
IfkNZaGwRnkbNkCBFcl6EJxYUV5tWu+9YHoUaMxuNJ7gWGR1+7pCUVj4cSU8G2uR+k9++OxLCLdA
+NbGgbe2tu8xq49wJK9zWwBTTyXwvaqd85ii63LnMbRPJBalvVapTVq4wKH32Ud49N51otY5RG0k
NaxcK1TYGdezbnhWL1POvLgcY5aHdtr4/sviN3hZFaZJaEJ1HYKec38XB+THjK9YvjodGk09Hmll
/a6RlS8xiK8hemzC7THCCtn3PLeiD2Y/1vGU+/x3CZ7l9j4x98CiFvPvS1D960BAtJ6Hah+jbkiQ
NrpwR6AJfOaPuvGOZP03ar9waogW2BJqf/kRoHGile+FmgjayVQEIQbZLncigKdAkcDXTGfaoeWQ
KaMtnAR/eVujJbGXwtTy2jVDAz0YioR+j9b+uvllbPDqxRveZJbq4er4ABt1uA/iIHO9p6bf2cZO
g/vrvl0sLEwKM4d2uxyIVzfY2Svx1sfWGQoyfLDYgjUhLn4jMPv+LfHb2tnH2nZT7f0D2pQM4srh
r4NmS+WyD5ZDbbCyec6ha1c8KlpM7glySjba52ot2wjjahflTf9tD1XeTfRkef4HofGlqk3ahvUj
vXeyReaN+2SPNfxV77L5Oz9E6wQA7Dt9GnZYTOvwLk3t/eFs/5swYjfOnBuMGXXf7aCZjfwFYMCB
dS1csoL4045TPIV2Siw+pG6AU+yMh7AyMFSXEw9jdCJI//JiRY8BCqCX4lqpbnDfebMjLD60PC45
FXDmvIxhGxPVUboUn54+VuuDSycUWBRX9yr8/sgH58YNdsUHd+M3YR0VO/BeZjgVOHJPDfCwxUb7
mb5jOj97zpi6Zs1AQ2BU/DfTXS2qhNP1W3Mfb0SVgVxJgG3C/usLUNS3ZnxBH53YWxV/z+E3VZcw
fu4dk2/rmvYDOfTzPu77EvJaANrJet9G+tZAtZk2jl6zZe647GqXF+vWZbqXxeBmIzmYoYYX3afx
LQqK2ksiUgR4/pQB7Dh5D4G8clAAg1LpUEMe7VPuaGA5t66F3CHNkEUmKFd8RhK2OwGegFOz6/0L
wXIXzmbnTQM2Hmykmp1BL+UBdw5u4cEDcUgKZUK1KB6AYgVtXjXEqqZ6uIN7jxsHLdYABBXPqovO
TIywF9rU1DfbOUZ0Lmr2HjdevmzOXs6mEK7ch818xmmACfJbxxjZPFIKHM4NLPKGOnjn+ciw5wxf
ikRhqavCzPfJq9jk4+J4EJQxEwZjotvHtloKB6PKYMc/7exmvqQpF12y+m2x2W8EsE1n1p+R/uta
K3fcA9bKXE1HBid6lrro+HEw+rgEW+Isz7L5s+05xXFLqgXwjR1kfsyTRVd57zhJ7Tws4Ks4HRIb
BGgjvdQKPkIQkTSGBoCyukJhVJ3AOn1t62m3+hE+yYCSGmOhY49PW0f3zSBBE3PIZNiBVobVv0sn
PR/6Djpne2UuHO7GT8hMU4bjxil/XNX0FEj8ClbSvq8utWbpj1JbBTQiPFqDLGJTQAbBbm4nIcpR
G40p/+MofWhLcvUB/BbQhjCzyr3Gj8/ESnWfCHD2NXblGArA3EEs9aeD7MrGtAC7y0BgxgHQXg1X
AMIwHEHP7euengdnSKP5atbqIEGxxPhhMOx1oWOoeSNkFU/lE+Qfj0DU8c5rq8B66B3DB5bmGJs2
i/m00+BhzXoRwBIohQoZ/UZ3mGWGMjcYKNBj6fVrOd2nKPGvW94k3XaMzpmlnQJOacY6THMxQNU5
EzbiBTils+Xkk5oxLn5seJen9QdGcR4IudPOV00kzsYGZarfhePOCbIQvdpuk750OytV45vll+7c
YYSSCAl0GBDOZgMnao/pYAqjBwQj1Hlh12b9ChudjhzgAkTfGLEFHaHeoKqDBML03WJrPwzeVsD+
B9pjQB/W68EoINcd7Ol3f2kTWG8Zr3dxd1XB3oKXYeDVAb7JzaCz+ZWZNW003n516jFijPwoAhAi
gG85WnB0tdcRlfMQYZIWqtoJ73WQ18pXO2exEjU8C/9T6Djt8LfZzaWzIDHVE/wRGI79Odiutvbz
GgQmVqe5+/Ga182s+9A1u1UBQZ9xCOT84caP9WYnbs1yrDIYZoAThQnTU+KEJ9bsW/sycpHD0AGG
s1u6OpkhKeKOuxz25r4/ryvmu3DL1uCm/YOAPFsvHbrNcbQ+gWSmAOqJOKgAkzj7mfo2a1n966q/
Ln6WWKPm/kmYtezIFx1v2/Rt4rk0LQYh4uYeZDXkAHb28h7EW6oU6LHmONKDXQcFbtrbA6tNSTMk
zLJOa+XkUlJs6VHqi0yi9qgQSk10U2ZM0OjApoGd1QOg981PoYtT/+ySLmE8OHbbH4Inqeut6Uq+
wmkPgraorQXiWGL8MRsdXTZL9aK4BrMmck3UJ8csepd7La8ApJ1s281H3ZqjDg7Pz4Ay7qootRzI
APZabu1wDloY79juiN/emtBHWGLca9hmATwGzF110JSV6lNtiph+IVpwDlYIOHnQt4VDwAD4YO1M
Bk99Arc910siDErFxrKe/foMEHw0HJV1FuPzgknGXUFv1QCcm0/Lp2k3H91IFBCGVoyoen2Qrikr
eyo3Fd8lFfSM8U37981dZposR6nFGb532sdwb/rrGq0voRqLapwTd6uTsGY7CIxznHqxOPitSMBP
J5R8ULpgTrvR9hyROt365lXhXQqrCn48ALKHQTx7y7ce+R5gAzSTNRstAycvQIbnOHg8tdQ/IfIV
LEICkecE7zPpnccKYG03sTwACWTJOCfr+6bf1jDzwx15r+YfWPAAzPPAH0pdv3Du3br3bbpK1KzF
RsDD0y8tdurWth+E0EAukWZZgAN7b4EK86mds22Onurty/Q4XDw64pbLk4aC2VpdNhGVQ8ZdtY0n
fmc2+ueNipxsDU+idfpY7O21o1DHAvR0HzjEIHcjxKA6jiFsf2x8zqoJRQ6tVjjWLjJ+zpfvDeui
x15Xc42dbCUBkMj+MBKeg21I4vHNZXChgu7DQJgLaZzarj5FCKmAMLh1YFkwpR+iEQEjEdiFo0zm
dJcoZIfaDouhbYCVnCx1jKP6VWPm91EXveptwkowL1PZjgp9i+HpT2jadb6EA3Ru69nH6s2sw8p0
Pixxhq0yG3r24sGJ44JhGfSSYTGpckw5DA+sfY4Ez2UMqc7Ioq7WtG2aZKkqDDvRMx18xIu8ktr9
kUD2JnG7U8G7t1AMkHRnwuhsSHvyg8dNYQPmkC+x/NlTVdDayoboOYgRB4k+uvFtZsELYi0/c78l
8WUgXurOgGOCo8udHAIrwhUHsMNbH0KmHtLOeQkbkbfqJQbmSq8zFYUzPjiIRq3BEXRoQm3Y29WN
O9eGUJ107ku1DSBCNMWpxEAHMVj/a0N5le1Q0o2WTOu3Cv86CMZHM/UAWdzEntV+RapM0y0T4y/Q
5nyK5HHC7rNN7KiCjEbNKRzYkXqwk+/l/8rQT0Z/AQSr03g9KV3tQaglhtHU8aBljzhduoS4ucf3
sK2FdicsI/rgQc2vyQca4U7/oBIE8qmeT/ZWNvq6xM+Nd6MFQcMl+hed2KLXtnkNJy+bomIb31j3
GLGHde1T9dBz5zgGiXkSCrDLXoFwfyHevtVnp9q1VsnWRMZtOvZdEkH/CL7Gbvtpe1IsFiY76hXS
AbSskBLQPnYigK/rDC186EtL+Ojvfz3xDkEzAgSWxTqzN4R+Eo7ZCc4dJN3w0UQPCgJHH9y2fj5a
pi/rsTCo72pj5+HOEYj1qQFAMEr2Fa9O4o+8UPBkvN7JQkJybTnQHy+bE+R344OD5FzMkDM48aMW
+xbDBnzDA4C2fESHdYBe9UuH7+Y24MWoORzy+tB4MHXR4IdpKbtRZsEid3Lp9m71YW3/ggG5LoSM
XCzO0qHvvW7zTYYZH2GKEpQBRPYQD2ymGorbkhswvv0CRCx8WCLrqw5vIMCfPOfRUyfPRFkLi1si
gzUGDtTct0hCOejkkmxF4DpP4Wxl7bqWfvjtkN0MtV4NJJPVn72+Y5rPexa+uXxMa/IJNjGR85dj
9Bm1wIOZLDZsbu1FseuARcBBjQrx4m0VT8KBpKFEcjHEGivMp2i/gsZDanQuiUCtj1VWd6oMv5VD
sQRrfNgP7YVQO+48hoNv5bGJXjiJUgk8INebBWerS+0VZ9c5Np9hxa8Nx8Bip6xTF95/c/9jMMjb
9PTPGtEs++ohBq/XmG/fOsSzn1HnlYb2WfGqVHi3LefPxBe6kTdM38BLZCqt5jecuzzS447BpLUY
JM0F7jdFV/dURijGCau00dDhp6aMBq9D+FL3/waPplN17SGHte56ZYQkK7qk1+rcdAEQWond/Ikj
3lbZc7LJ/YTcDOn7dOqs3O62dPN+IiEvkYnLoKLP3F8PuF1hH7vhzp5PkX5ZWQ3pAFoKZjsTvwX9
P3/AMzhETVQwaMCyK0Bupj666whZzetgaFbJ5ILuwKwNWiX3qPUMEgMVACUSXwvWOQPuOZjPfMZS
GxIAbsHOIDEo+Iq6zna0o5kzL/vQM4e607vZojdcMhx15kEr68dRcT6G82GzN6iZqlSiOyA8BOQM
ah+MVtVPeR3lngoLa+ie9cT+QiQBDBb7fu0Lf/vrdEnHDxYu2Kv11ZZuIsWfM8kkwm4QwTJS3nK1
mgmj1KsfweVu07qrEgHoYhjHsxtXb6vzaCEf1xB+xC8eRdvBksGneJu35/vCAEv+QwV4du26C514
xvsFiA+rIKfY6v9hjNr1jnjpY7dgyFY+zTOkvMoTez/+JRtitnNTTkqCRDrIxd0ZIV/aAWoV4AM2
v3WtXeJuz3vuSKZRfOMCJpONCCnxrk1lX7nZcYwbXsUQikBAq5djqRad28h3QXhHJsV6Ys66lxPf
A/1D2gWjIzQBLkg5IRIrzYWH897Qq/vLIfoau/sKYXngsQT8Yk+YwB1yc+v5CCLgNM7Tv2UoOqQ8
qy0oReTtqdwK4ZuyjuiRB1B7GsSaxJnqo4NyVlt1IkgI4R++pG+CvTtXwFmOfPUSMjlFxaNDvJDM
DlFp/FgjURomRMKN7Tcr5ahSZFK3aJl/3EplxzaY9qbF98OetgkNphug5I2PIdra6kKSN9+VJ+Ft
kqOBQAhv4SluEeBYB8S0EEoE+IG03hN4kXxy+hIX8xTIymSWH6QORGrLIe9qMweGpkWs7Tn0XaTT
QOsAuIchkPVViAwf2QuwQ3An0656NKZL5kY8KDKdwhBclk32s5bYKD4iIyHiB3UWTfyeT1+Qu+M7
APwgkqq8brBwdzz32+BRz3MROsuDBXKjehgtnawYmIEo6VtL448pqjH3GqCTL6TzoLuBz5pN3tS/
dMZ0gpefEztvsDqO3rGHrzhYHih/9bkA8q7ky4Rhs2EItyQjSsAMnhsuc5UHcOe29W/ZfmfL2mNi
ytauKrYBsI/jTUmrhz+P3nVvdRgcuZcYySx6xFhiJvk63E8exVAn5/0W/ouALw18Kad1y4DUpkOL
VPm0JRxwUBeG6aadV0B+mVtFIIgBoPZx+EC0RowSM2hpsJpUXH2qlu8oI1mgYLWyUkizY6qDq/cR
KfSmCWJ0XVs7PVjpzIsFmkWPSQBGicHLMRhwTGO5ykel6Lldl6zCc/c8+L5YrhFr1kAtKkTqmrrP
RdSkFRl31t2Eq61XFM2Mtw8BufvOpgCy73sbUvPI1gcI7zveBeH1TK1Z297jwvO1rnaS6KIySGk1
de479Y7E4LukTmpI9NBDECoB8aYE0nlons6cTjw4CGe4VsjoT98RXsgZZODdKoLSDiyIvw/8Fcz/
FWkBNHfICo15FE2XG/BbuB/+acBuXiG832MzHIIp448jokhzoJNwQl7Jt/DcxY3Nayr5AAHhw/M+
mg2DaIhVxM5Cg1cKobrBOcJkeA0x/E46hDZ3bkM/QQTiWajhMPnVj+PhFPNF7BpPP1mt++FIjEru
EJQSGkxv2/m0qoOr2nKcrcuyYioaeqhZ285u7MTBrITsuZ1L5mQewYN3sIVDvxidIhQIe06juTQR
8uiLu7dqiDkRLVpskawYVIRJvIWGUP021Vz0WMqQPXyxujgdww30i8geRkScBHXTSG0Htv22ANgW
iWAQd98rttfwt1bvzbP+BISUBQRjPLxHZC1rBqd7/EXY3XWwHdCrQv+sEK4TMSA659layG4VLvT8
5lHU3i6cEfxOEcJMY17tx3pOGWxvBxyd6s9EI5hH2d5r+2wCG+fVN9f/3IZ9b+tinPHfXoPM+xbx
zWHWTiCrXQ0Uzv5ls59q8eQsX2aAKOQhEoG9w2PZiidrCIAvVz7OW/QX9hBS0BkwyqoFhwR5cupi
y/dvtDdHikQSxsczb5DjcEW5Rhv0MJW6PjutWn43tvkgPUmIweUUFocBE+wsGCUEk2AYl5Z1Xjgi
WRqgCIqZ2NTjMmN2CVD1Q8+H0kNOptFJbGoFlC/+MyH9mCCtcx9J0MadzxOKH+7dwJ6wfG4VyoL8
5n2NUWpozzCoW3e6oKD6/s22+jmVxEm3RYFR0dV75xGEUXTSXwCH4m2odSK69WHextvI6dlf3FSu
DvgA+3jHGSORGIU0rv2joddO4rBtuD902VgiKk+lrbjr3RM6TeFhUuOkP+nW6XNr8703iLsPgT83
x5badblpLK/BYr+a2PutW/ukKP3QsuZvUb0glBC+DvGIyK/ljzubUqi3SFh4LFgR2VihjQ4yuYNU
9ZNv3cMRDgZfHGLMCAlH3P1mGzijguZuaNIBOKh2lf85G+QTfa/XZ4Ivu98ksgIBksMtvGKoCt3H
EHVFyBnSIXNTgFSHTY8yt4kaetwG9W6BLYUrD5KuQzWoWiQwKhcYva9+kdetMDRG8VPVAE2KEcby
GHKZY+9989amBzbPVRbNRGZRE/5DGw4QEqlBblBsPh45hvZdWx0WhDa2qS7bTrxRnN9WQgf0Vzt3
gCLEzE0CjJMbbXObbAdVvVonQiH/eb+xc1Ex0mv0ve4eF74cMfnkd/zCacU+qNa8k1CS4Z329wkd
DA/+hyAhPYQRrxH6ZYyQfKhhfNup5bGcOw7YM7aX1ZtaliKgYm9jnhXBfrDxxkD5g5MPN949knq9
VdpUx7423bOH6yOQQLVf+wbLYv+6emg2E2OXcVEi8xj8KhX+aIUSFiDb99YhMJnD2EogQcSZsQZg
LfTBOAK74bzXy70icHVo5m7XxsottWYDDM1lLiyKrPwCEjHhBiYX7tvKNJNzWrWwdxa3D5D9wxa8
SMiPYFBdjJfw1INuKmr3NgJJHskMvBHa+ALy0QGVRB6ozaYDGZdvBkFqZ/gEPQ1h+BTAmvVMbBDm
BNcuNCKEj9HaWPYGN/eDqyRgFwQdnheQL2t9aWDdujXNlP7ZoLn1zIbfD9oZ97gQ9L8Y+lq1rXk0
gkdezvfBCmJh6pFDjExlICBo4C4RxyD5h0EoRF1wNdq3Z+ch4jV1DVUIBIPrZET/67CHTgOIPu/F
rdXOKHRmD1Tfk4TWFdffIziHCN8W87+sHoky2DwdBx9hZ5GXtciXcOxALqzeALNh7afrjN+uo+QO
s/O2A0K97CRCi/5nP6iC83lf+T8aTDYCH6mIXwgDYR8ki487JZDX4zUav4DOvrvfUcKCkpkC0ieu
sSi7YSuIi+W7QVzWQCeDz2dBMI+898H/Yh68J3VBg53Ecy/eIohG2pb7O8e68QOvPNh3j7hNIYkt
eD1RB9AYQyxol0ZjkazS/h4exMex5akJT6jbAqZd7+IaBvvT2CuUxjdkaRO3RWJHAF+pngMbQWH+
jouGUoLmKAOoBhvWpQUN3esQsdeJhHveDEdH/MMKYWE4aFZUdwPogCB+eg3RLtyw3U8Ujv6W3KXn
QR4EMJy1aVPfmLS7QXFasQOrk90cIWH41TWAVm+3a0FVVS5eabDph/6nJk8Cia2F+QldiwDWNt9w
d4ObjMh2RWwfW1WOIT6NI1H2Mk4tdEcP0jP9hSya9uoE3gEFf0qhzbbNL2UcIt0M8AVO8mcvQAHw
azVe7gaSBYMD+PE4fvEewQO4Fz0sN7vL3VmmxNLwvYAjNGOx4NE486mCchrMKe5hiiHhzs27wKNZ
fPwMvhUO+JmPxYycagTI9k5ihiumiLcNorRPLkKyI3cFLkxogG1DQRTvTO5HXPOjqgND0AMilCDH
Wv851YN4qODbajQ745wXZJ1BMMt1SS1EKvyjQVJAYUcX25OlwG7TLrOmY1g9O4BFQtT7oQUn1z33
TB9arOhU3FaTe9PPNgKjdx5G+js2BwnICZxRa85r/FdpaKs1Ak/eADcpj9BhXeMn8CkKH5TtugsA
Tw4Ajf9iOd094H2HQzxhM7d8VQTxv6BDddkgci5+6gd/NsViaHK14VNghR+HA/Nww4X3Yi9lhXY2
U3moWE6rY8NeBlwi5WMNbZ2iEf9AgiYDom3YIT2ANR0Eo4IEIqm6Je1RusmBQ3KjuMjIB6HsWfsF
pWS2H60xDy3QNOTqYmWRUbkCTJveSR3gBoOfGtPsrBB956+LOdpBEa2l3cj8/upscNkZViB7tLNA
fC1IgkyFu9zluEMMZbOuSQK+bx2K3nmf/rN3JsuN49oW/SJGgD05VS9Ltiy3aU8YdmaaDdiDIEh+
/VvKO7jf8CLuxFFZVWlJFAkc7LP3OvKHjXbl+OMuZbV084bjCXdDoVZVR2lnr9vq6MqXJfirxkNa
fvoYPrs/TS43TbzGfxpU3sZKXt0WI4nf9YLwn1rW4VLPO+QClU/tY9Q8hbNQB1txKum78fds2nTT
OHZwtGe/PIZRbm8aerVdWHPY4iS085MyIxpTWBsICKvcGpqrpNGHyPLXFd5HsFhYmOdc05bwk+fY
vxgOSaGde29WHm9ag9budOm0Nt38J/Or6E2NnKSStPvVa9qUedPQENACqYaueROhIIfVfpoioniF
/6qHT6cuwm1dOtXGTEhTkXXtgjp98srfcTKWNNBYqixvIKkUOCGV4/hTtfN7ULJ7Yg/jG7yCzuJy
Bs8q6aN9pgNYRurDprH6XXVZs6o4KXi0szhYtmhumgXfyoS9zRyT7qAbaYNr5pLa3WXWr4LH3uON
uCGR2ORq5zwM2CdiXod2BcKtQ0c6IhIlvicpDnX9VMuzjmfsnjSYoh/QTKF4nBv5MhMiCurlrnd+
kgFNE7jOYn6G8NCbl846R+UfzyquOZcXT3RIMf8mDVbXgOCT3mqimzlWGhOMm1AT/PeeFEaSlJhS
Vnb4je/r6S0evYc4/rTI7Vjjv8bibXN0S4OO7G1lZs69x6fJqjs5YT/Bx20eGzHW0Aiq7ZCLj7J3
HsCukfPuOTMvSbz2/a7FGtuwzCv8bypYBwERfCuy/yC37j1fy/M4roskWx67XB0zi5KnCgv2x6DK
dmkDNKScinbPzv8+WBtVdgaknVusooUvJ1XBoZBWvKdSTsktnfNaPuQj6x0+IjY/29CxksFzOVB6
hZ2/aSwxrZy2nY5xxwMyVJxXnM7Hv2AKwjUifCyt4pzQ5mxnFmeeBXsFF4KYijuvS6OmHUy/t6gd
m3tH99l2lETD9VKeIxc4AaSW4SnxHmhgPeXASsjFKbNxb44tyEZkvwzYEGsILn2FVl51MMTyPMBX
eGfXNwqPAXVxsx2raW7vywX7OfboQ9bJ79jBoEBBbO+p6Y5xqBa+qY1urJcMr3AkL31aNWufU9m2
sIgQT9WnPY8ph8zv2RcT8qvcWMpf9kp2tLNl+RcJ5+bHwZbJY0tDhTfE1SDkY781uW+4hx75cDnV
XjTdEAy7PmF/73vMM4HGwJdbzV1F23PVcTk5dM8+FaO9T7KQ1gy0GrqVhzauoXl1GRSaPqzXC5Ar
KGApIscYIDkhJ9+SX6DHbqcTKsVUTGrHiVptQ5nhwMjKZ4IYB/wS1BEYP5cOa0JTsfX3dvNRD8WR
ZODd/2BBd/+DBdH/+38HC9JL25/+6pBGUyKK078fJnY5Cf33zy7AJPqjGuHAI7+wnxLxNTi9A9mi
JlYThR2G1tJ/XsbovR0G/AycSxzvatWV/QAgcWuson8Y3XC72IW6eu6Q39G2/XTIBeESw6GOsSXa
m4EDiN9P5X1qCK1qJ75bBhuHMhmdrZlwZHl2kZ2DwvnCoOPvlCcgHboDQisK5unfDwKeChXIwvqg
2+405VXEPxLTd3QdD1trnYS9e0oX9S0lkf/CxSyDV0IljbVt0/Q1TbyOJpwcTyENLgQr6vg6MvdJ
31vbDIURyAoZP9GOp15jjOks8bSMgThU4XKEDYmtQE3NMQip0WKMpm0wk0SWyHF2pnZN7e79YMEw
Jrp+O6VlSOtYX4rEa465eQmyyHpL8XvXI6cKZ4GV4zic2PCaJ8cwzjH6FtZ+pL+8dZd4Z1sE+l0c
1l6dczZzOVsNlnNJJek+IYRZLZmVgR0kkLtImgvRPOyGTtx6GflTHSObqWUoz03aUY1V6rG5X0JQ
GHo02Tb3UelzG09jVCKTdb26ZOB7bi/tq4TwQyL8U92SRTD58lLPxAbnhM6UP4wvgUWcBWvKv/9x
7pDRbQ6bRwiTWLCbIdj7JVrrGKPozISSIs4z27HLO5p8zbCbvASzSx8X6xat6WowblHNVx+9KPTW
1lW3yypK0MK1gkMV1OKxtihOw26p9uR/lsc4HFJStiMS/bB8iHgx14AkZIinTTpqPjh407Kl+GnK
FFs1+MzHBqjFuLTuO9+FA9GjDdfZQmvSs9t0T0kLlSkYsIyV8kU2k8LKefOaJulPLWb/5GAVTqoj
4hD6v2zUfeHOFgbs6c2vegkqcZw/c/IxYVv3j+kgn+YIQqiNQtTmVkgvQYdPg+OOkBs2U8vFziYn
uHpxF1xDnLecDd1q999/1xU3VdrxcVLpSV+0Ah+YiuFxXOjfk3tv9hBchsd/P1QFEFbyko4rFjJn
YXYJFuecOLfUaMOJVdVcJmWnYl+1cX+eclfubEaurmA7pkCDrPSERF7tG1cxIHaFYhOyEQ7ZuWyD
9EyFLdz7UQYejek8vp1SkdScOd37cQgQ6fajS6kiIGfGW132qCoU2js1TM4qdKrmoRuimgSU3++D
m6Sm+q65T5ION2+oMcT4xFdSxPJNq/V0puDPj24BQvV2N8oF7zPQw4Z7IsKrOLjAkQKdfrsS3SyN
tX0iNkkQdXLoz9bW/TjY6mwRDJ88Lc568PjhaEGbUCPNRPcB/LkbMyR8zGy6pglmv4PCoh4TKLzK
8sbt7OHN/vtdXQV+w/e8x6EbkYxqr7861hA+1kB1RktsjPbEcZgBbYScneikhjwur76KMKWqhAgP
BWBQ6BtWxFdPMkzeS4zodKZo9/AaIhrytW9l1invCqJCOnJQUpf0vtC5ja2YNm9XPEw6E6dRPam+
RCeq4ughJfl6EkOoTnKalxWR2mQLD2V8KJtufJjs9Bqk5Ln5qr1NNWfJgyu7aOtQEW4iG0qqhXPn
EDnZmohicE3d+K0d5hhzJsc6ZwycV2XMuPWioxhZm/GimyM9kidXEzSNRXDfxINzmIzpV3NXlPiL
5pcRK/659BE/ihsJbqmWrzZqX4xDCDwpRHey8qp4iXsCNkgmfO3yFbBitU1ADh4dAULZdnGidFZ1
39JAfaxpoYbpSxTnDtGsqSeSWvl73eGe+7dIJT6iedUWWBky5ynolHcYIsMRGNufJktI1jDsZ3Pq
Kr5tPYXm5Hu5PJYi3CY2ziG/J0jozU1mr0bFzRVl//ij9MDGdPDuJIYEu8j/c3+FpHgsx+g7lEcc
mGYCN2OdIck2IEtzfIBT0rUfZinExfWxbdbjs0joAYuBpn/QhZcum637fzdULJHDRFNMGz9P8wPl
+dGMsTyxfYHFacPgV46X/macag+KhevS27a1r2HoriZjlxeZZekleE4b27qkLFY7Ozf1Gjgcf7z9
u8i1sW06RB/iBLnYDtg+R9cNH4bbj8wvMcjmi/jPEz2P3n3UgDwaNCb6qXn498AthjZmUfFro3Eg
CGKpc2tBgUzHOMNCECP1eJmjLrap7APsPzp5MicPJMa3pJDOhQOMcwFQQDVQQ9PNugBKnZc/DMmQ
4y/Ni//8kxp8lFyNGRLZf5tOCd1Snx+b2JLv7qxsnGKOu4kYyXyUoALSrHfgLAlSgCMh9Wkaf006
be5NjpktQkWTLkgQ0jP5rcMCxnsYIXy30d4tHIng6k+Pwxz9KJDI+yAqkxMoi1EUCdCd+W+c2enG
Vu4uSUS4Dty82uQLcKIqlN5WWPmuw4t8oAX26NLmxEUoSLcnFS7qNKEBaojYTw1hKUjvp85HXHED
/asAvBTW2Y9wOhw+be6+jlXEhoKiO5OD84ekOJDXLu5KH7Oykj5hLbb+WGFISLDn7kNv3M2VuUyO
t4lrdcS8S6Ez+49Eop46vRxUlqyN7dg7R3Dqa4f4acnTlxKmw7Q3WKXv8uTT86v42bcDrEg3LnID
OTzHp6ndHk9jlSV3QaLX2UwGrfZywapywz72u1G6ErGslaty9K9V0x6WqObkh3fLeIfarzt4l3Oz
q2hhVe4tFzBZ79U03HP+1PfiZibpIoI6sGBXgUkuNVc6ZDjFehzP8xQ5m7zwGhgX0cVrOZOLKB/u
zDgToLvMrmSH68Sxgta+ZTNFDAZsMpBDBy4Q4PMDBVte9FhTZsjf4GdSsLxNvpa6plVWvQG9QIQr
ty0n4yCqBd5gVaxln345RekCpcJHENTJKR4d6LnRbdtZvse0OIobP0lYS3fWrnm3U9xnrb3c2535
jELQrAOUapV4+Ncjje9WtDfgudcdO0Fr0MNyKyfCb4XvP9V5ENNiMtDBw/Be8NRs7Txw7uYG8BId
JcQGeWYw1LPlpJt4Wv46OdI7WgNmr0yn68Jq8p1Vvs8BpBLMCj3IM+Wd0tk9CcIHijXy6jbmQXlK
nVPPfkjruH8z5Yh1o+Kjz+01jpZwxXrnX9IBOW+pG1R4nGN3JUZTdusBb1o1rpIcOECQOzsFFQCd
MTtmXq93tDlubtog22g//sgcsC2z7M+xn3UPCQo6xgxY4rZGcEksTJb9tS9K60OofO9Ew3OZOZe2
7zvYourOIvRHEttZNkzA4u2a4kK5Bl5ZodxoYe5qQL2boQIrYfzlZSpN/RySZTxTtb1pN7v+K//+
FX2JPcg7K3K+I7fFfmICCtim3tOAmHAJuXt9CxqIEFzkbM85bgE86X6ucaQ2bHtRQQOrau4nbIO0
qYZ1AXbeCUa9o92q1kv5LYbuLcgADyRhQhCkH7bTeE0KNT5GsbvNnbY5aGiefD8xoRqQtaMAio51
4ktkCXwVMX1jESD3H8TDemyTfmOy7iZWk05rAQwZ3je+Wk0FT8Qm8qCAqfk3GGeQbn31xAXX6Pp0
q7zYRFvFF9t7Bb5wYoR7T4XfYeP5JzH9WSIfC9Z8N7gOEPwcaKNInQ0DbP17oX3i6DMzes3HUFsA
UrsCg9ns7Oep4Xo7HsFY0/+1YDFs5sLK15HC9JhdFx8/V44TlbxIN25KRCswPOPzFMplb2mk5UI/
EhR2QIdWv7LZ+bG90F2VRetuKgdxqxIY7wss4UmNM3+hN6dxF0esuJt4sPGRc/udoIC4tJgHt3hX
HCK2Q9F1mxrl/U88P0JS+9045UGH5Llqmy/VqvxiXfl2v+0LGl1lBXAfC/lOOL3YLFHrrizExAwe
EaMT6nUYyE8nnMudV3wwDDSFGqqwBOjuPq5sjDlAxONaQwpW1ksrDU26ovylff2WNekmm1FrPd95
VotNf1ltUUtFUw6/RO/8tStTngfC3rHDNigoPOGKlOxZbbn3O1efZsAJ2gYN4iXbTJb9duj8nT8W
+dbFnTKE9XXR9Ufm00QffQyFJqVxzVCJHTlKFkDoG+tc5nfzUDw5lKV985OGVrKvCwCPwgYzEKd/
XVn9ymdAFFFGOAoV/5Bpphm0MVSeOUp/PONAy5TE4D3L/tsEGTKzmb7s0HqtTY0ZvKZfM1PJBE52
dnsgTrHxHqAsUBY0zR9P/fIC5iTMfvfdxRTvycwObtn955xQ6tgq2Aa6wRWGr6h1qYjHUeDOgJid
lGodOBEYwODYzFm9xeJNFnlJdpM9PtQVyKVu1bxYN5CeFvRfavWLAw9RnZn9M3SfQGwkm6tfF199
2ZH0TUsUfhb4JDC/0uwWOtTh37SZ3H1aYj0uSJ8JTpHwQOwnO/8t0+BlCIO9Ny5vs6Sp1KnKRVmg
SWgz16Lzjl4o5WYIRutOFtmrJUPalkNBBdN8+ZoRJD0s4dUU+ZdbtMhOnJ3vTSD3k/5aOD5c76Lb
57licYlQWeMbOkLVMx0UW+z6liC90bf3lXtH8Mozh2ncB1Pmvnmg/FaBD2Yy+N3LKryLb23fpaUv
y3E/AmZQin7rqe6toBrdQsPYN3V6SqZp08tkY3JWhtzFSQhwJnehD9Y0gP3WLXfUVPSZA+TccCaG
55DRtyHQ58p0G8yjz8UUnlKMg2O0QEVIBiIBY3xGdSbYO4udtObXtiMk32cl+43hBaNggfcwF9hS
OLeUSf/bu7k5na/BHuEed+GndDH1hEgDUxei0yJmtLw1eLy/pnF4mdk6Ab8EhygT3TbV4b5h2Qoq
zkUk8oHXgJSvq0cZhPcNltiaQ78oHnUE8Sdq+K6LmlNb1aZ/yp6HRIct0Q1x7kgBgOco75hig6E9
CQ+J/QSXRoBKZkdTuKg8BIO2fjY9jg2rXms7hA2d/Umz6XeF6rTycqztnD7XMOh5Ly2lmrC7r1hh
ObPb8rpUIH2F2Bd1nb/keEYNhzCuZLfOa1Ou3aRid2FXAtUzvg1g8o4Z6hKPMc1ZUeHhgC2WbecZ
3An4lBPal7uWXbGZZPnq1f0Bo+qnEE9maJ/bmvEsgdt7a4jZa3zltwuDM7Gf57uxYf1JEu8gumzc
6aRp6BL0V6/IPiIZi5XPJrVSqj6Vvam2Vf411zLYui5wFn+eriInseAkI+5mQGvUo/0+LMoDVRXQ
ePbvXoluN0xcpC709mIatkLAWbJi0n2hfK5zj9hSNeyFHhkaIuLyWMUeUcDgqW1xj0SF+psn80rf
0oRExvAoAk3WBXFT37UDbHJXwyOQgNHFJd79Los52PWehg6RPNNlIRs23Usg+hsmSQSHznT3SE7X
gsjDob9dvzGEcWNPHESzuLgTMXFWO4D165/lYOFzmPQPswuSTWCPMFPq3/KW+nO9sFtPBIhXwvXe
HYe5E/VcZxAdnD96KB+xzg0Ii7DtoO8+SBdhr1mKi9uKap2l/s5Kg3fe5EKHsPjFNIYKZBKem9lb
7gH7oZdFNqohDwATZOxN2BNgJfV7CmP6oLC5TJ/j/iwAUBs/2HCKBmxOhQfEp8PBAnsqt2cbkq/7
MAeQvVyP2qEJ8eE0jUAbwZLQQtykaYfXU5I9hSLyPsaQwpkzwI3cd+GRTf1Ytm5/siS9K7gHS12e
W26nyA3MQU76HLNIORjivDr8ZSf6xNJ80mn8Mwc05EAi4nKDHgUH/RmlDdBh5rJzy89l0f0+rYaH
sg/fZdiAbqn3RfOdWu09z+pn9w/RgzZZk7Ih0FRxm7XiBMr3viz0eU7NY5043Taj3qOz6VMuEubh
k5M9Dmmi+DioSMtokD8dNDAlg/USGtBALbsrAAUmtszII6NdXyw3+G1U+zXOzIuhQ7pzawzUjXcJ
i9TcVdWx8SNCMP37THuVLzD4KkK+cmfx1GbSAhor9fXaYsegJijdBwNNZjH2XiJNcAhUzF66gSoA
XZF08saXRbWveHyqTa0o/zO7E6t4gY6s2NUpzD7xngHtSD2gB8hGp2iYlhUX4AWXOnBaiNhuBgSY
FJuJWpiGTviEYRgjCU6LlZXP7zeUlM9CXw4X47hvQcrntymNE4vG3KIBDkqecM4pMy5mC7sVFgza
aU+zcklNWACcRSv+hGd/6VmBS11vChnyAMHR2Syl150okt77iWY8PJhtE7avNWfFtsjagyw7wNmA
V8IyR8h1CZ1JdVos53shMDZ4qaLzDP59zCj+Fy9lob5VvU/MQWEtCEsMIk6HGbuGp1tMXbkOoqLc
AmKB8wyUVljAEGcPdhjYsMNi4ic7I1EQWOGyNsrPeDEU3WZQMMw6nKIKY1yPai3RTtdOwF9WY3zo
3ARgi8WRThcOKJDovbKvJkyoEUGQrEQs8e7279GN4uOMyZtS+lN3WAyCAfW1bHbSHQ526T4rd1qu
upTknWz+9jwAZC69aT+pQa/9VVEGzkOfyxMQdVzGw5xtsGpc2tRO1pMRmEn68rdtXFbTKN2aqHxn
z+BGTm/kY2viZuyDExIlqOM4uDidvnfVmy9dG7LeuIkLgy8+qnbpmH8S9aLst5unBMFhmxThvb65
fZt86nfQTp+HBkxSXLpYPRNU8VmJswKgmGCC2cepgzetsj+LhZa8GzrHamQx16195CFkWSmcdZIF
f9qsSdgFUqCJEYv1oNJ9moOsbFGsyojwchL0JMwSiyvsjyQc/L6lUGOvjpbyib4dMaCYaJRVNi+6
STgRuOiRSwvtyk1/V8iC1JSQTuh/vHSTA/ABuVoQVPYWae8WdHRUvnYfOWjETHuZSTSN/Z4Vdhdb
cbyzcCAKTYjf8uhPJ5OR96qu7lXMmJRAVe2lmKitfIUJO8pb/1CgUJUpO3vWa8IFQKNsMNGr2c12
rqzFIemQ5TXjVxZPfxUNIOjy2pGOg0VP1Ti4JBhTp4CkPu04+8mNSb9qkWB6ZaJT4yC/NgsYu8aA
dogTZ1OGTC+pJeqMXdH+mCoYFcmy66v0rcStIG/d9aTW14pNOi03bYUHDt4YDfZTlcRyq0Y8qHZW
vtQRpzYMqdiUiHUDagyXEcw0AZQkhMMogvpxkNYfUTEGB/F3WqdRe12s5jwY+1Mjo62bJJ9XRWw/
/vsTpMBmU5fwSFN6CpuQVspK5YYpPiyZiSuGVRRi3FIzYce0TFnSmX0gErNzAsg8bUlL3BXFz6AM
CFq4dgpHfZdnP6Ansbo5EQOAXLJ8ahlftdPeUdzVB8Yr5JvCJ97mtHiastzTOxHgnBX1o86xM6UC
v9pcFLuFOObaCaECjnZ0TG/bVc7ApJVOyUjVntk14/Bg5+MdnsjjaMnpMZ+nn46TKXWBuw4dhrxJ
RXYgSXBnt+F0miWRMX8w8caFTospEktQzsZ0uz1gt7RgbW6cnYZyj1F7n7kepp0FHaD3Jns9yPEn
X+r3MfGqrWttB04IPKZm2WjicK1DXW88QJVeidmjwMwTJ/e0img/RPnNo00CgmVxHP4Kkb5VEJ/O
aqk/yxa4OAvSNZoCeQr6+pxEHVY7iIO57Kt7umTvnWjM2s8yCELWKnGRUqlfcOj07rL3Aq5GUVnv
lJrzuY4kTY2FU2iUWXRTeOQadz6VJigeKSqnEnV4nhKbaqye9u1YHSijT9YA8cFaBGNLgiHb8Mtc
zH2kQ/3DYGeHBjlIwYjh2QfJtOTTvsj5xb67bAo3JHdb682YY7NklpdcuzG3WcaYri0aC7dIdTeK
EGkm8zeBhtPhz3yWAEBCr4EOJqSxqtB4ePlmrPGdq/CZiN8tz2UmrIxll88h6v45GTp2uLrhiITB
L2uX7FGUJFMWIuIpRid2+ZxVlehAZfqIbW7aLVZqjnMOZ2iZfmY6nqtJq2gX0H84Cdt6LAufsQjT
CCSneDdx7u5kfpv25pEf71JoQeQ7OjVvTO9RY3fQAmmu4Rwb870m7qFIxmxA04OhIhJ+bm1ufv7b
U2ZwHsHikLBueesG22RNWeVi+ujb24KBW0e2FX+foRh+lz5yJMwPXtC9BI3t0hPL9t7E0qzn8KGs
0seKuW00DFKU+5ijagdmS6dFiULSHPvusy0+RTcw14ajXrzEEdZ153tu/G8v4XOoGqKLyW7EREYl
uJ79OfnySdU++c5av/YBifKlhhLbArHAP8TKjSIiS+xzcfwVRQkuQ+chkPI3/vs3Kwl2Y1N8MpWG
EXFOdDFJA1FkIhk61zWPnACOrGDnzw7sRHvEkFXrl1K364IpG1uJWX03q0W/Tp4C59zMRzIz91j2
MfTrZtjKegnWQ429F+V5Je2EnQTc4M5hZl7Ffb8u0mDtY5o3IRp7nhKrV00BcpDD1UhoYVsuKY51
Pe5LWoNrVxUVR+D+Zk66/R8RGUuZPtmjYGvFCRreJNuoP9GumlYEB1nVJbZJh1lqu8H+afscn2uZ
fFZ5dl46MgYAOH8TV8BYCr9V6A96EBtsCtCOhba3Rgbfczk9Y+ghG9ntOoWl1ZmfS/r4m9C6xtad
cpFIywSxty5rPNeM/l0HuQ36roSVp8bxWCWJf0qp0+sk9+4yFhScWQOpAazYC7PvCruv13MK98FX
sCHpzMR5/VEJRFPmAFosQePdYiKKfcs3W2efGybtJZ2MDh2GfGYeFftYFJ/oxYwSsOHYDv74J2zB
agSE+oRR1R4KeLIaIWhMFRy2qsZs3xEpwk7OR0LJx//e5c1PWCYxDO9k2YdGvnWYkE3Vs1HXgJMY
3sX4SYa2DUCFTBQj9A6PsiEyuPh0BoMGkcVCug5ako0OX7wV2wdjRzDcsMTxhTmCr0QGkhir5ICB
+/ArJy7CGZTZQiGaU+9dRO28jz1mzq5zuBQhbkOs1ikK8rLtlR2Ql6obLK6EDmacldRddkMFKdc5
uvQqSHxKvZYg4eijDyWkhbMM15iTMlHLim6x+Mz+U5bNawdLrHas4qQd0AIkffgWKoVDZDoFuBlX
njd9lLUkB+PJX4HX9UdPpV8iJ1lpcRLWatsIWDj90I4HxxcPyRwemr5/sR0kaVqHABTSe81xl5BR
/YdJDEwWCaMPt4q/GumDtm0vgoErOsMFzYiVGoRSuaaG3DPO6OIYaB20lejK+2yrPP88GoIUEeFK
Gp5mNwY96aFIkoppCwwMqEECO0wrLYK7AHujECQiKOSjN5BfHo1F1ccR+zb5lKAa06WW3oWbMF2W
oPFv/O+rJUliSZzCtue99UMX8aWG5Torv63kbykDRpOFNgECVEoggaR/exGCcBxJrGQQktKxOQ2z
+5MH4+9hxHCYtczxCpkWQkcRV3S8VxA3A8v7pAP4lYox4baDdA7MuAqxxabEY+qEUlR131au7yy3
iY/4eS5B2renmQnot9G6V2skxjdYyLTpX0wgp2KCMhen+TcRprfFyS1ySBZ29vCD0XOcNOfuWLFy
oK16WHPpsvSkQtbjVELGGt/ij9F4f4PAYV8aI6orBJFyCr4SSvg1I0nWcgHFS7rCxb+Y7KVYsnVb
0xoy2KaJfU07T/HgMsgFjSr0VkM2/Vu3XqvqRmA/ljwEzBYGdemmTBximTWAfDAfELkTMwsYiYfb
RBC4hXqix1i5z0VCI6lC2g8jhHXbj8iS9p9TSV7e+MLe2JBZAj6Cshl0QiccIJkH5sz/qePZ3QyJ
vfaVPpUcH/fLnLzoKLJPg4YTWHt3yml3oKCyoz9Mv9M+KGiqxSHCS72Ow2x8xlVPyMHIc8nKPMdF
v++MfZE6JoLX4s7s8eauA2nuLNBlw/Cs+0GxnDB0xfNj2iRrKOCrAgMRTpZHtKQjQyEA6XWQv7VQ
t3wozLq8NK9xT3ZwsMxbifoDjy2+eIG4Sg/uTp9E36zKaMHugjFmZvNSlsawlE7Whumcg+K2WRIo
Ay0yEqUjAboLgNT5y4Wrvyk0I1JyBde+tnSypm8/HCg70AUcL9u4cf1dt/yCrHzr6JfS0MSilef9
WlsDyJykO0BPlKDL5V0+EvKUaGFu3mGcGLu/AyKxMfZfY8FVq1lF+Qj0rRX7iZpx3Dg99/i0QJsg
YhIsHMr8PNh2PZJ8T1TS0EW/iXt2B4xvQrFqpnkXlWAy1UhJAVt9S5fu3EassDq4t/iMK7ePicyl
096vmmZrGG66cai08hHjfJ0P4PeM+KyCCVg/CAwP01iNsmPQUwDAddGmmKJ9v4DTaThgbOvCejMz
i9YSwMEgfgP5Ac0twmrRDCC+zFK9L8u+kM3fwYR3Tsqrlb67n0FZ8ULIr6lH48+mlWUtdMqG5Fhb
8cnOCX+VmLPjVARHkc7XeoI3YmPaWTHXdN2I+p3aQ2yniAQSjo4Kq/0wLhm9+YiWok/3Xb0yMvi5
x04EvAKQE/Pg9ot2nzlf7bVrA4Hvqhs/oj5x3EBUcRldxukHWYMk1ITpCsbKOVmWF1YatZIzswMK
VnSVB4Imz+1gLEkiOEG5mxlavfZ7/zhShK+9JIJfCwdn5TnNtTSncAarHeQXURDmGJdfTfYxWc7R
G3HJOYJTcl1rnj7Pvc9RTSmwQPjXxFl8Ri9YLi2YKaf7Tp9+F9Pr4bmR0fZ2c7RkZehkVTgppuk+
az4EO+Tao+PEvt/9clB32oCcYFPMb3mph/WkWVmM18DpX+cZKP1i+sO7OJd5eLmFgM2kzkC4X7sh
he3EGJ08Hg9LbZEERdNm5inXLDXMDIrnFZa3uQ7JZSHWtknYgLUVj318GbMYaFCu3jJy+Kv4uc7M
t4Suv2t/LQXVSjsA5A1bJjCX2S+KznbdOL291d4vVlAbT6R5XAbr0QIdSvYR2bl74CE8hZN/wMKu
MQIGhGxiOvOmLv60/8feee3YjqTZ+VUGfc8SI8igEdS62N6l93lDpKX3DLo7PZMeQdB76WO1oJ4G
RqPpewGNRp06p/Kk2Tv4x/rX+pYg7YzPIlxkBKMed5Hgqj1bWI6Ej44kJfRUF5CfMK0PVmYbI4rZ
iMbFwVrYrOnniOa6b4uSOWsgAddHKKaFv0hMwyHWtQVca8+lCUqWdLx9rWj2KjsQxbMs5o2zbBo7
45lCY5/0DEpQSLP10aiesmwETQ61VzIyMURBGbFYyrDF2ZsNjOdk5iQxXRsNUHRnwX5x6slOWUOY
UXw7Xvwwuw9z9ZvP54pMis+LPEaZXDeR7wEDgqzuDCi0EfIOEzbZvtppD1nuX1rR6TPR0uWiDnAR
Ff/sefaLOfMWT4u63ybOl2GD8vNVfT0IQUIj1I+RhV5Q9cUzBniiTQFnzIzaumryYGM6aCYuciQL
gIEdlMuWZoBNDR/tw07ZL+E/+PRCxibljY8Z0tEmGvoEdgGKvBKo+oxZKcUKcG35YTf1LUsJjASe
/Z074uKNvrdD4yFj0ZB4boEuRLO9mWv14YRkE4ngUg+luCyxhJpSRAmLKFRcAEca65QqLi/j7J35
9wZH9mo4GMb0E1nNSxKpPReb+5HmkEoGZGPtW97ZPd4qFNLIA94WKWRw4oNeoDcsdHqMq7zzhDyE
ijeSi1hSADUP49xZZUVg7Kkr8WCfWpsx72+tVNa3hibnaEfNMWfH6eSt3mdhfy0oK9/WJRfhYQiO
nqq+RlYExsTKKolcTMGa0GPW35QEs7i8j+ADCmPD/MJXKlJxpPYehlamj0yPG+mjOLut/MJN5/BN
4jygwmDbzmzTgSlS9VYkX9Fo3BVl9pDY/cscYBtAE/4qfVluOwazqlMHfBdfSeOnR3pvtxlZO2k1
3YYwUXvwHWcrRyBeVfRBK5ALb6a4KDCqZOhoR28bkuuCmCPU/GmVd6RX2hrQtE/vL4usq9CcjZO2
jSdMOZ8RtMptOPSvUzyyA4ieTMC3a52TzhAP84RQoDB5zGkOArpDEhiQ2+bRReLLMmB/2GfTKn0J
Ukb0BnMt7UviTTYTilDxzvPddb+LsXmyGkZ1I6CyJGlvK0OfupQLSDkW74kHbzEXb96YpLwlWfCn
TWRtaxXf99ZLaWaHuY7TCw2+ax1sBRHodUqgq2tB5xvDR2+Jt6LpbuzUfm4Fg2QfWyes1pBCy81I
BJV7+weR6QcB04DvngQjqpKtVeKZFewSXEdzkRTmNWsC2hfRXKiJrtjSU9E6eMVNwyPXGIvnqVPV
yR34B7Shk6CXLK7xf+sQLv6sgttEER8PASoR5YOQKcb0QZseu1SkzbF7CnykU8fFe+xn6Wtd0l2R
VDWD2M4n9xeR/652uoGNQ7yFZNm0MCUgA/dZfHFiHOxkgDggmxEqBBySnbrxip5Nu+DiLGsJbJLK
at9G+Jiml1CB4pRldAYIU/D30TQo9a3j0nCkWSIoYtabJAAU4wnBTZ5C8zKl4zIZEb+GiGR7K7f+
5DzTmgI3N0Y0yl+xPNa73uRvQhXBvY5zlPeP7fDbTjv+FlN67ed+vZL5dN0v/Y1xkyDiik8MjflZ
+gRdGmR3Xp6wOiy1i1Ji70Hh3Jhx9uw+oAn6B7CmEJATzItUR3nlcFON3e2cOdXOYyS3eN4xXs5E
/w11tHLWunVyMzTLcDOFjz1F913fW9cKTpMjCWF7mme8GeGTU3FzFHXyK8r00LbPWVq9u1EXQdnS
t2XAp5QPG9t33yqL46bGqrnJom4Rjum71JZ/CKT4DQZWQLJuNmJI0LZyKEghXnGMdTtHqwcA9M+V
hsMEJnpTOFyuitrY9rF+d9IcQWUYL12XFbtCd3IzdxiS3a1IQGB4nvI2vrBeK2FsNKPaBpPhU2Ki
0krqnzZGhdlV9xMEuAH3FvbPVWu6Benq/DthS7+JPVfubBxM6WLFE/n0TRUKg0c3Pup45nuHiLDC
wnnOpJoXoCuJ5QUN5oIUm8xKrKDNO+Ip9vDBIW2bG8tFfZYTC0uwCUt3kHHs4KBjQ9gSrPsMqZKK
A/dN2dAUew8tofforPX9feWweiyhZ53IPRelU61xNFA0WrbPVelTIkgozaDoeOMudIcMhzOpWNzJ
kw+h1aifVA21hCinpto110lwyml2Zidg8FRylLvyGEYCC9dqELP57Vp9SCz5GQ4TypYFd7AmdAuI
wwV7jm4w3sXxcBiSDgFsoXhNsV2TEK/e64pWe6pWKMVI1U84OO+zR1dO6cSs97g+RyLnEaHSy1XJ
Qn6ddTwESkt9Tf5bAvZCamQOsFpLgEw+gutNaL920o2Fh38zGibuGJd7aichx+U0HnVsBEfwaBsK
HQj9RS3vuyh60bbrbHhcHnnqTRsrNI5z498bFhovAQy/sfdwJoxVmKSXauk1Y7dBlD7zntD08Th2
My9NQfFzOtQUlDArtDoDhAjQlIUd42Tt/owg4enroatHEK1jJc6e6mnMCkaYBO5/C7QTJbBTd531
rUr9q/hB7Prc8TYi/ao8BH1ai9YZToo4wOvIxVCv/R5mF4Vbdu9kHEoFXfWlueMZEjDX4qn0xMhl
yXY8Um4sFNqC6qcQtwQ+bGvX4QNbG2Fh7CaL5aUlzb1ZtgLKhHs797XcixC6Qjlb606Pa9vKb1X4
6g7tFWiUswNQL6mfjOAXYfHWkvkDF9gY5gTaspOpbaKSJ63Y8TVV/EOm5FVSmwQvUVO3IIQCqQIA
gY7W3RSxD4rjSh5Mw3qimqx08rNbkmOpIqo+S1nR2cDLOe0W3mn9XmhO7Ql/Vu/gnnMFcCsc6XP4
UYdYKNvJoUka90+h24NeDhQvPxuN/g7lBP+ab3qZwKPBu7NS315lfIjKcnd9nPyqRFb7XpoYx+wU
PMbMnZtHx1XeaOcakfOoyAWeMI4SQg5M5n8b8bl2CLQikVyxOOOQ9rGMZwHw7OjNVsbryA1i5/Tl
M3bPh9Y3O+rk733RNrtZ6l85kgWtU1o57AIrSsWLLVvAHPhBsP84R891uyMLlJmfE3/5eD/i/MkF
fQLwGllchdZ4RIP5xtq0LcJPji8w4gsGZ0lPfsxL19/gLg/m+yXtEiXTyywyjDxvnT2wFIWUZVbH
GHKSnTv7KMTUVflnjBGYF0MaYFkZZFyaNWFLci1gSIES22s6BGad3vocJBofYw5T2loOeGKfc3Bo
dHro/fytZiqIx/BMT++bmDmSjHFXem+N5Fo+BFAwrOgzNXgOfdWFc67iu/pNVeGtEC+h9c477jTw
FMxgAMFnZDPok0csrhmMNknVfDrAJFqaHYcXArMU+On+ye/HK9b0m8pbDBV8inCT9VC81jXfBc11
QLXNGZRDamfrHNcBDxmmU3M/driHxdYq/J1/w25kqxRIiUzcMXi8N7299YLbACnTD+07BamksBgY
FleCM7KC0ME5yMAZx/kDCe7R1b+hxRq0961pNdDgM/ji6CTJQcvoRVVgHBhUNd8ZbqRvJa5rxnh6
3eU+csfHsE1PRYqPs77Vsv+W4klQd8RpsiridJukvD2hjtrO/WSG3FGmVWR417q4niauQP+/jRXb
WDc9gvn/618+vvO42MQt0aev7h/aWE0pFGmmf6+S9aVM/viX//nf/sd//57T+Off/q9/Ptrur3+R
5h8OVgfT8yzXIzAj1f/pZ/X+MD3HpB/dRoO2+QN/72eVf1hLNyvmO7zGStl8Mm2pu+ivf1HmHx4N
mY5Ll5pyPIu+13+in1VYJlWzzCbUERVL9axrStMXvu1bhEIUH1bREvuv+1nJc0RVGWCWyRaxmyUF
psn8OMgwXKUlJ+mcAtMPYOJm/rDlmRGjmywDobaOZSc9nCjTdaGa+4529nXgPdR18olTTOwqEVkr
HB14bV8ym5uRxdZ7jpnBVIlREoylt2tTX65Iety7tH4o98aU+XtIZHDZjd77TX7OqVml/gHcE30V
6Hde6TzHbDQYurEaDr+4bdYVtYPTSB1M338adQ6Fq+a6ZkQEP/OHqMYd0uBZz8oc2KpxM48+U3ee
b1On/RrTqtuGdnZoZ47eOaazp1D0YOgQI25F1KGRxU8Zxd6+sB7CquI7kUO0sYL2vgCHvJIWHQTd
ENFtk6TcVM3HjNX7VkR29ZAG1H9hDE5otlK3HvG+tZEN93GVfCWSq7dZBekmHuobXQN1VHNy7ell
4xqnr01DrHCuAI3mxbQOU89CwyNqZwA7mMkk5AIgq56Slxy0PK6G5cYTsdUMYGlCVj1VUE7rcRU7
HX4TBrFRcl/NxmLBHrEPrqdkh6oA6LX9sktaC7SvfkbDuYV0TLI2mrYQk+xtmwFcDDW2gJHWmqDr
aH6MsGT7KRda0yHE6zFbRTEQ5qpkcrE6VkG6LfeOTat2liccst0Zg4+3ok9WwmBeW3OMu7mC24St
yD1NLWqYZAosCBJDwM44VtlU4SxhbR0FAJmVUZHpiDRbomnjZCiGA18HDk7nAWHQIZRGbQKebG8l
sCWP/Ddb/MJcsZkjPXd8qmxMRDXLuSqDNOJSsMQhXh+Fiq8ZqtEGtYnDkYzpWlFPgWup/5DUGbCB
Zs06pHrvMezSFWtQvx5+GbDPzshlq96FZpt0ZbUBUJCfIlkBBJpp9ArIMTkOllakjg7n6L4aBpxU
AXuJbrQvpSfT29z4bUzcbCqFbZNFLeVbIcxcA1pEAi3L9QziImTh8pw4rp/B8R7Kt1KySnKg1QFF
45NqV83S8mJ4w0tn5T+ScdrNUTG7HlY6WBxuV3D/RBbWtIotNJkuhwrcyYmam0f4sFtsxdyKgnlc
yyF5k4HEIDG4tG2dSlEbuyZeau5BCa5cC96vRSXUPJjQcl1U90wadx6uBHCmWMH6AZRaBUnOJ5Nk
RXj5CDCve5KRhKSevGpA1yzLcufBGpqLMT4Hcck3yYf2HoLQvsU5gquDWLDsfWzV2HUanmtTA9hv
saNJFoko8OredSdvT+xsSy4EZI2SGO+apF53AGdLB6uMFTwJw0+uh4Ske8NNl90zP3QzgzQo58I+
TLUPHDo0EM1xdGBRgXShPASApTKLRXuGi/LMW4RKJnILaycrSpYj62qA0VR7IEu12ewtm6TIjEWd
Otc0X3O9AdljjbAW7WaD76VZh5ZZXub2ZkD6vRGMvMMM1joV3irWSFCgLUPQzdRPoEbTH4yvZ6A/
VCp2GrNEmgx4p0d2BBjfAH/q1lgEYwnqiVVfUz7MNu+EweL2U9lJ8zgFNicm9URZlG9JfdDmmEoy
BuZN7rIt7kPX2JdA85t6vkmJ660zunLKkEK1BZTZN/UVXgtEd0XZsp8ONuf8fV4zO/pm67PC6K4D
jcoYDvmOCejHpp0R7YKgBd5X4JNtNT2PBe0p/ezxErAoTCiS4dI2OD7cBeZdJvpk9aD56q7cYiVG
UpHQ8CPmZSnYRJhGikFZWtBLM8IOsw7Z0AYch4WzU1Iz2bLsd7hDmsx/64Qm59XYguKOWY7yIonp
V4YwQtHQvd0NR6siiNFZ7AQ9Rj+sXaiZiiIE4Ctfrr20z0FnyZgx1yihMlwKx6sD4MiKSmjB5O5y
C/NNhLb0Kewov2Anf29b2SdZxDujYt+IAnFoXc6kqOHQRemddhlhoWGxPbR2vck9kjZpYEk8wzgN
lA0MIUmI33aOKLZGQMWx14xr8DRUXAzYkwYiavgfS7rGofVEmPdWDX6tNZ/JmsaHYI1fuMRhLp4G
m1uEZptF/o7HgAupkBxea4FTDWmaMXldrYdxDtlhmk8EM/js6Yzfzw4jalrgxOgK7oZx8Wg6NRXb
A5bfobAffMIu68wk6SOBgk0IPuSRwkMPHYE9H9tXq6fLpmTnsk37l9Yw7dPkPeucQCD+02bjAHBV
vNQ3vVFhj2WqNit2cBVGSN7u+q3VtEJU5AdPFLtuJpIg20SwJqCmSWP1WFsN+yKzQsaPsrs0xBZf
oOQNdfFWj+xi7bG9wl3OnUWzylce8en5q1MD1O+O53NCU0/dZ8WlpElwxDkXtIwyRZXRVMGntwkE
EDk5RNPJUPZdZeTWkZUqUSRAVF7ya/sS11UY3OJdjehHIOSDY66GRKA+8dGGe9FNIIhChYOcxM66
cfwPF/fu4o42dzhcomxR+UiAbYyRiHZgnT0z7w4+wo4XWznLZSxJEf17iNLW1mtCoMxIZF7AqToT
mSKJidQiDZpRxVTiNRIYFOmgTMDpbCs6l0ojJy+NVakjHcPzIb8QJDim7DF54ac3qBcxD1Ys+qwS
T8XssfmBfclelkUlllrOIX03BGwk/Ybj2HLXFOFixvNSJJSZEPu6RYfHQxtfTaUGp5jPwPGEeE1n
gR89JSwv4yQ5GZgmYh/tKHcj69C7RL8qI/4N6IpeZ+E+Ko9B8jVPNstcKtO3ako/VbP4JBbHcJ+y
i25b+jCaqNlrjbIi7NzfUI7r0SdyqiPg3ljC4ZFTlSYXhT/9kSPMiLCZl7LZrRVw6SeZIdnpgQni
3O2XGqMQvplMWCoGDnxxNqkDWfCWfuVVOXG2tNE3yyIDUN6IwYMfiWOCKTdYeVmwj05ZGyHsWsq8
RD39Pcii3IEd9VLQPQfmDyhESoQ0CqtdpetfwsAnI+S+naIDROF069CefHF5c+wD+rfQpzr7SrXX
XhN5x5gR6FQ3Jm/mGUUXF1bJoUtrnaxr0rVcVyPJY6jiQZblJGVz38E/HZw67Bpsx73PvJJktcKd
RbNmNvOCyxPjm35O7tN9hHXXoQdRtjy1qq1MbSxiA68+LwWgR9CeKjzEpw7zyFCBcQ/wyIadBuRJ
SyX9Nh9F1z4Vgf+KJfLVtxavv+VT5SWR3MeSFz1u1UOTcEg2i2sNzArLC+q4qU8sumu/jRDUqNvg
Nt/Dg2d0ykYcT+OQ7LuUnQbkEg6imVKtsQbZhMhr1Cokd+whj7pieQm5d3Rkg0BUIyOhF+BAX4wJ
NizGuGLUmxfUMGg/J6lvbTpA13nmWCs3bfehFs1OoAWvehYfMS5fmCPTSy/CbO+0j2pKvrwYX5Qs
kYyiHs2+zJHVFVSPHRrRQ1rn6sQWbT846TEhA0QTV3uII3jCPbHRFQf5rrLY3c8NDX8m3dyIr89m
UdB0P54iVz5mLnlu1J9iNYWGsWozgm0SZ3U/T0cOvgYiVdkd0UQueWHKdRoyUVdut6uCuIbIIr/U
MP9oBAiwnJYFlhL/w+C3x0B3CeFF6oniMoEfvoRqyLHiamHzYkLfCtRN4DLJtFOLjF+w8q5bTt12
UcmaRkGc5ecSUYAI+HLj25a8yNK8kjY5LcK2omIvMfcEV1zXemni8c5oGPcUNxLaDPya8H2Sb3SH
p7kdm2FtWonc+dWCUVUX8hTAnavhlqNpWvnJ3rSZjseUphqqSD7bKSNSnWHwlvEnxshroVMIKiQJ
pIZqCQh5zT5+E8jY28Tk+1fDKFgc0IxnDx9WAhu5ieuXid0ux1awQsDON5NJiNB3GGv9PmXACqke
QtFz+NU2RasDGcEHqh0eazq/lrPzFFnxbypAlsRWgkv1Rkts4mae/jIbvFYdfzpwxyP5hNcBMAa+
IPWESW+DmSLdBIoSDTumb76a6n1lEMNUCKaxqd01AWN8i644JEKamx4w6aZy68e+NpzdElIHnRlf
BDGkni02Bp9Jb6kneTeMvDiQH33pclzs9jQ7x55uIMsJ7B0D3tFOkruun4JVlscCAGNyj7aNxIsD
bC+t6cFKA/AVLlE5DOTv0mHYT0tGdkOSekKv2nRNb2z9LnrUHP6zHzobhSdyP5uo0j03tH4w5k0w
wmJsPfCPgQ810ZuKG8qYdyLkW5SBjuPQwVviLK+rmoSsmeKBMSQuVuL9GVc7hGbWvOMh5VwkbR4O
1ywtXINeZbMgi0oeDd4sMG80v15EbPwddcFf5SL0h+Rfp3xju5/asy+ACSGoVibDy3L1CWBDUd5V
bO1x3KPOXY/hq+HZ+cFw23obQzvaosgDJKCNHuzLQXl0Udiupi65BPmhYe+gwelNrmzqLVz/wRm4
jGtBHKW0NfThHP6oOT4bY89rzmRCZB1KLNLtvRbTIbkzd6gpfOTcalOUztB2CL1NcjfZz1nsBzsU
x+kbA2bCvEyuOo3hbUTmcy1MQe1ObpwqAWy/HQB7ev007/NkGm+AMK+55wss7jOyuA7eenb32zoJ
QswZG8pD4zBlNrbfvCDSmy7SS1BTIXSkv/WU30YTpomxI7Ps2wVvCpVtURl8qHt8a/FyNefes409
17JohfLr7yo/eE1H0Ob+4g/szHg18MMKa5okggrIFE7eG8tgUqHwEfArdgfOWJoGTIxYHnzWgD7P
ORlGpJM5JVrCrSj2QDl4LlpOF/YPSd+9AN14Sb2W8WHq8RzCBlw773xd5gYsp7thmBoi3Ce2rmnE
dbnP9eS2qK+J11b6HQbsKchTM8i58r3leu53hAQKWLfrke0idkUcca5DvUtBX3aQslqC90wE0zk2
iKurSlGhbYog3OaTsYmov+yMB9+xf9zgN/b5GeC7sjdmUT85Fc4MsiCH2R25I0LMaWleGYMR0Bm7
+HTpgGglc6qrjiaQxQ13rIfQwuqNcfQW7y5tdSmVlMNQ8SIH+V0GlaBplPSg7dyFmgfAfNOMdXM2
ze6uI3FF0pa9iB8dIqeHA1aTTdNfwxy/TpnAJakPixy36sxpIU20I+0VSM8e5rM2Z91U9mlxyqkZ
3vaWQZ9oBdABFhjh6yDEc8ceN1siDESrMKil0sC6q3Dmp/WN7bJJbEv28kVnknnDiBH0BDnduVrP
Y/IUl3NM6UPo7LXsTjgwf2Y7qK/M4hgE0nvDnx94jyXz7dbLwVzAH8G4ao5bT7kdFVsN9o1q2Fsm
d5dnZ6Y4LNVwYiwySX145S6vqaLX+7C47gMz2DU+1/UY4/jUshUYra6BQE7cJrU8JH3/ydHQo6Be
PiClsIGnFGDtYigDquaCmwdMzjoGy2GU48FLQ8HaoYDS0usTKJ/rPKnHWx8iy8rl6XqSpQsSpWqd
y4wXs8sBsTZFcxcp7uRGmNG6AK8jOue5DK99ASJIZxMHTF/tR2+6Ckvza+6sA0q92LZh7rLHm1Fw
tH/Tztjt2wBjhPdZjg6eCYpL/SVhbC2Py5aLfojug4+E3Qd7GZ1Y5tZSdDGkGT5SOhiaUCLdc4vQ
PsEBG4AUyorlXmTvHLtA39KK/ehT7sjEgTYVuIoPwqEaaNqhKpuO+Gpy3UNt4sqCb0f7zWCdbGPg
tjXW34TZr22PmKhrgBnzkIuGfkHllKSayrWeIwyNLgbYgtfOGqsaLVmQ4urwONz57Y6Ts59xApUv
Zlqa63quCgwW4Iswd3CPbx98zyOSDeOIVvf0zR9N84AlGTmj0ntePhFXjdJdGxPR0Nb4GJpo2kPL
owKztWcWqMGdQ+QeVhhRITwzp8721Lad6ogcFtZ5dD+3fOwd9lUihWfu+/29qO17WoLFhgaUrwQZ
i9VolG1T1a5V7jwoM/8wSL8XxjBTSWD8IkZQ7jkS2KvmV1x+PnKXNWw9LK+8YWCBXdKquAkzDSmi
wwTonMMEcii+LLC/g8UgNdn5+p9fkFzFXyzKy9/uv/ynr/E/f5UVkkMYdX9K8n//1WOZ879/94/8
Xz/QP3zc9r/++UHCn3Lz0X38wy+2f+427vRPM93/sFX+2+fwv//kf/Q3/+XnP7whccz/94bk/eMr
Kr9BiVVlTrfhv7Uq+fPD/G1VIpw/fCJinomZEFqvsFiIDD/LEkXYfwgpfc93lM0T3RQsKYqy+XMf
Yv+hHN+nXMh12caZvv33VYn8g/UKSxSH3/WwWlv/1KpESb7Af1iVCO7Hvrd8hpby0E74q/71qgS1
x7WJmtCaI4tDzBoddXzlJVzwpoBTk4DfB3d3lKwOv5325XOlUcuxUHI28DwnN3AwJwjQdERPuM+y
zGCF0dq0gY2Ylsn27Stl38wVLqNE+5c4Zs5wH+VQzIfICI6lXQAaF8hKedZdktq/nhqJSwTTEmIe
TcT1yGfCTCsS40V0w2eyuM6UmdqnXtGNgtBExUJx6itE+KlhYA+I+QFvGG5dI253/MGX0n60yWnA
wyH2jGVhHeeY/+fItLeVzbEW5TFP/PLGHo0cKf5lClsy+1ASKn42PHPYKlhw41MD9j+oI5Uu42XF
Pt+mJyMTobEmuUhNaTAfAHreRL7cySVGUWEJy03kroC+XiTMw2RwkwEdt5pwkw2dTxyoeB8m81BK
88bUHlTgcTyXDQK2UzzrmZh/SlGVM+9UR7RGRTxrWfJoywXmZxkQZ4i9TdaVMcsvfaiS7kUvtMxp
RuUcmPBAMG+HGJXFAnUeYqnQDqFXAwTaxUgI1Y5WBXJ9vtT5sLOC5qXxjiTJMAQkVzjCij1Q6mzr
YiVjZxNwiUPypOiZbYMXXovKv/IbD6hnLB6Gyo3OmdbixgAMWbDUuprmRNwgWMpTErt3VuOVh1Da
t7Od7Wi5wu1QasrpFvCbo+vigu8NfBXlaFyUtrlJOAvaB/rhuDjQ/Po77nDAYsbhQubAQPBiiQtF
PDkGxszARBasRHJraR6MrA3iHYbQra+pq5vwEBQdtHnr3A/puz/hUMvlJHaBCYufKXs8xe58iWx9
KTr0J3v0zrqY0VoLi4fJYN9rlxEeQPWmb8yBaDGsOPYX5MCUT7xO9B3JtTi5sgj1mBlZzrYl8xJ4
XXM9Fdho//y/Bhp02IKNSZy7QYy/uicdZNspuWL0KhwVLpkAyoSNZJPwZZH3K071MLUHhlEkUXzk
tEeWh9gynivoNBeuD0vqHt1Xmxkm4PopR89faZuFOa7u36av934z4H1NBx/LGQ/3Mk2fWSpWvMQi
fxOLt8yoQfsY4eccjqeggDqqIvo/4MFq16RplTLL59m1r+PGfLA80Jr6I4+XlElZ/LZ2eqf4uIyx
WWrdkQF/xn9FEOq5hI+bxdYiz4GGgTmGrgpfzVrNE5wrth3XtpHeBWAwoEmuHbMCepkf7Ny9X/xQ
0n+hPgFTt6FeZsNg4AKwN2MyaVX16tXFQ1Zb6xwGDjCPM9o5pvuQJpAOPTTQYXiL/LCnsOO5rLl0
ZEt5ricJNFRJ2eDfsHdJaRT8IBKWd9RVYsEPPhEM1bEjVsEq9ZpyZDzbJKpWrqHtFbjUITD6lTPB
TxikQG+JmUKjZHzm0nJOTAKRdA1xsLlP5J5uur4/Y0Ffi8UhrPi8MTiEBK+5hTacOatLF8TPKqB7
owyrrZoNUCle9E5Hbc8MjfySgM9JXBomMpflXCuhuWpfqK2dhPFVw1JrXwcCHo87GQdTORe0mZNW
bYwnMC82kaI/qLaz93mwm8tQfuHjylfsLUEGo3wYwDOIehb30LiIVC1ku9ExftUg7qEX7fNo6a8z
kt0Uy3doCu+yfgoqBiasNLzf7Otzs2TgyD+RaxnjuyS071HpJBXfexdC6ToDkRURKd9p62SV8y3/
PMImFxar5YRi9dZ/K1P0iCHq3ryw+olHJtEwXA93gBbpQmLvttVkjLT/2TihPqJTxuVnUfhwIKV3
5WfB80iVRD8PxxwroF/i32W/flG+c5Im14isATMRx6CKzFtHmWwCmfKKWr/+wljDXl+wG4AgawJu
AbQzeaeRIHQIy5DnVPI0lz13uHI4QkL7CJ3WXF0lwn9q04YwceE+Bnb4mLrTixyp9x09fNn+fKt5
jyFp3UviPAfqY85cb26CtusPZrJEeRrnoSBkGWJvqkZWROgX46bOjccinpwNpsclQBsfxiX5VmNM
IKK9BKSXF+hofHcYx4Asmkb2Ts8U2k1enFTcc9rF10VCXnpykCsnq5x2yNQ8i1yu7oYZHQx4LWo3
BcAtuTFc97bcwmz6jkiGVbW/S11aFyw8fHhGbgNVUGBdPwBlJMhgw7cRvceundDkiFUdHADOeQqn
byhee1IyOVhZ8VI3vL8LTEUzSwvbpHSP9/96mrxo6wKn3w4aF3TGQzozbe5oFAnjqy5xOx/1xNUg
5D6ukQk3fd/ckBglYWxGFAhX7O9zIzgEgQHQ2VZ8oxMFNIUNICywbUZOhY49UW1dOmXCHN2CfsE3
Yat8n9cp9s4I4F9rTA+pJ3fstOtTjh8TS1R0bjyUgry2XwmofxMhJrqpD6BsvrMo+DYSY9mRRfvA
Ng6dPVJ4L2pKi4rpc9kBXoqbVIFXgliD1VuzrYtIrlnYlzHDwwfK9SmwebfXAMBpuxip3QkQ/nIi
JZSanakoftNuHRP4YFEC0qgZWMdiUHlCVM4C9cSVn7pK8FwEnHNMZsZXLqwn3oPhrrMXkIuwzyrl
BqdbID4WEsWh9MN9Udtssjqadianm2HMxDcGtbOXDOAuS6Syfp4JVuwaG+3K7ZLXCst8lqGGKk98
umNDAK59dun5WIPJaDwoGthYc1Jb7qkem1dcLK7XYLpebJfk9p5HxAXiRizRpwErANrIJzSK1zhT
9qWl7lSM+FqT/I39qHMm0tjuahP0tx3EiOEAvxX7U8Gr6SpPwheqSyg1mK/wsu+jothnaZRiypC0
hJIS2sPlIEy7vAhWtBGNwAXkgUjgfO6deRs4khsf+shuBvmTTvQ9s21eSTbFEHHQ/SqnLk9mApxq
CWVv+yk5nFOGHDVG0E48rnQ8/YY1feOA2ZvkTgxFcBi84Y0nsu9hoMMmsxb4wTFTzqvRElsjnzeu
gau289M3SYpqk7aMHizBU4JhwY23ODdNKBbVSGxDhszPsy2AnKmHv/2io3QVRAqlko21F7V4GVu3
2ehh+oI8e3BQWdC4UC8UpcErXzOezRaXzKUKXeYETTCMIl859H1iQ6Wmke3QzWzF0PIIKQizvna6
fm+VoU2FN6U+/symY5jk0qAXGt589idkm7qlUk1RQggFsuk4udqdI3Cc/C/2zivHkiXLriPyR3Nh
Ln6v1qFFxo8jIzLDtTTXM2mOh5wXl2VXd3UTJMgCvwjUT6P6AU9kxL3uZuesvXa11PS/+nB9YWE+
dqQkmjI5ujPRC380W27JNGS41JlAdLLGx2qu6CPJLbpblltR0d2ifpUYH/cMPC54zTkK0QbH7SBS
0JhbyD9eOCVR6qZCTJ/LtziGVrQcIn79xerHm+DPviJ3/IJnJ9iUqarvKfnY5m6CNpqvcfDHn6Q4
EMrs6rkFncCG9Yq0FqiiK598vz7Fhn1iX/lEQvYR4wcbz988bD84o4u1KIS9JXsKDpDzBTK3XZW4
P+ZEqUMkxN6K7Fsk4myf8AopPIQTtXMMR2x5QWzt7X78SaPxpcD7iuYkuqpXKtsmMoH8RirZCpIX
vKOSPO92eamiA9LT3wSbm1PiqwPb74MNgnQAzj+aU7o85qM40dzUrCIa7D3nC4HcnbdE+aHR9Z64
IaRdufuk49UStfQ16v2sMgnnhgolfJeO51LgnEH7gbmYoTEG8GBL4pNgZe8/DMr5MfraDjGHW59+
5tWE+qecXUrkJOGd19SzcJy7/MMV5xB3+DBc8Wz5/TECjJnSixcDZL8iIN8hpH7JK/+x6+VN65QS
CpKrXu7yobc3VH0PTNgsCmomP2LA4ezMwqkPddztbJ9DEZde72R6X3OpbKSwy08fr+8cWcneJ5qX
Z/7eWMAN7Ji2N8fvNk3iUEIjl/tEucPe1UsjNdlX23Upqg2tUxzy5Rws2kdR7twCrKAbIWix8crh
s7UpS1G4kuoGvKUyx3nDXStbt0bBXjmaDrUfVecSXcymNaks7iUrl7QdENS5hEtH3oeJgitwp4Vr
KqKmWyVpXiWHukIpb5xlMu59JjXPnnxPm+Xaco+66/qwuDGXAe6v7kSzNDwJQfLH9tkzA3ARq6Gh
LVZH4Q2vyzBi7Oc9RrVX8ZqHc/Vg9fuBQP9GpMIHpZ3OfDhMtsRhvpE2q8EiaEsyJ+JsDux+J1Lb
ZxVF5YG6Gqx91JnlXBDecuIbR5I/w2beDX4yvBm4nEfIxAl9v3YH2Q+FPjLX4d0g3HxvI3yztfAt
7SaXPCbHnHnGw63czrxWBracMLs0wg42dV5KeLy4gNeyiT80H2xg6Vq3Xf/Ap4FJJuUTszd80fXU
7+YytfnxBc9+kdPl2Kd7y63nq8eh3p0g6iB8Z8QClnPJcPVO2nzdcv+ncjYlXZuyYJIpA3cxD6+9
dONjkgXVsTfMp1oM4sqpl2epx/Ikda3uTBb66tZRs3fn4TEcdYQyGzc5B+KgG8sTDsEvaw6Hy1De
px0aB9ZWGCBS1z75Aa5JX8ZHb+B22DoRSacyadCQ+k+tlve3bNVWsYyiLU150cVOoh0/+uY02qRk
0OI527bNn2GwP3j/OJxDqt8olGlaI/R8p95FvEw3TIvp1lIwlxN6trM00Fy5ZkK7cBuflNPTj1ZE
t54jJLwaX1RJsmnJE+bBi+g+baulTbljhymYQRz8J9OmgYAFbnrAyPe96EtlaC4cE5libho7wutc
YvtL3vAWxdfIVOmN4RVaBW6lvcdrB/+dYElJo0AwGMe4l3eK0eOG5GK3wffIghzaSf/1lt265Csp
/PtYmuekVya/Lnojw/Hm1PJWZYFzVEI807uUH9stONwmJMNzszmGdlQ3XVEbP6ftRGwL6MHjs1NZ
v3wq+vg6b0Vb5NhPQ7kJGq51ZsCmumgBoIAivP1shc6+YhW6XvzpsbMSno8sGDd2UZhnfNyYDhHO
jxHSttwgn77kDzFk0JaMlIERApdcRSlHKDiipJFk42SyB7WTiUMsh1LgMJs25cLf/r+p0tMiuRCH
Y02YzfnGYpfSkcS0XUUPtBE5x/S3V47FRnj1zXNmdqRueOWNbm0C0pWbGF4hTRmQuXaY7waw1ZiL
h+eYzyHdXfjq8w8nPtbjgmITuerGMtNTNABeZtYJDsLfiHz0N0WKXWbSJQChbz7iB892nXC+R15A
9BkWT0KWnyneMhlZ7+Gffy0ZCXZ/8UM/TogCC3AsXD0vaLb48tNgK99hQNs1QBpZvpQSdiz9xzbV
zY7e5HFKqI6QShahXsTjWVR9dLFPB7S9cZieH/LcOS1WvZytPDwuXNRvZUdgxAfu4N6UcGNU5Wu+
MAKA/EPLOkt0bAy+rdSF5UgnWE9n43UuLX+4uTD1ZQ1/HyhZyFefObdE8fVtDXRyp6nEGkNtX6i8
Z6/2FErvgb6TUF8P2vYQGS1bpdY9RlZbcRijnAIl3LAOHZfe8VPucR0y9N+qM9JhvhzB2fiaM0/0
4Tv2rJTxhVhPxI0Fq+Waa5nBzdcfEfqURb7p0Lonf5y5KVv4fGbdPI1dv4KTzTbDNG4WjUX4HYMR
q1K3mkySWfATG0xrtzRwL644mc00AyaxwNd/uI6Xy4oVArf8Kv50HXmLF3pRjflNBfCLvTsO6z8/
dAQ+VNKV/LV4zh/91kF7xJ+5Bo2hFIBls+CwEYMxDDtF3umDc9HDFBIQ7fyhOasUS5mNJdyP3OCU
WfLbYXC3rSOiwFZII20+NlBdQXNocsM+mmzaDq3pHKKi37o9cSuW9PzX5zQZjbG8mzzzvpbWKYvS
9ghgxGwndkKGU+fRHmY0BOFnsRRfuKsSMMR565WBvidqJdLgoOxOWJPT1/kBKsYHtmbYsq+0xmjK
2HeHo/HuS6wzjUM4WTTl+9CNukRR41/6IV/9os5j1QRsNyeGKKPR3puBcYte3DtK/5AW/7NgQPyz
YOCfBQP+/58FA//cZv4j20xyUf/l35JUern6t1Xo7WdBWOxP3ustwaXFKjP/3ywy+Sf8bZEZ/GWa
iMcDGUC1sCi0/n2RKf/yWEhagcTnaPIkDv6+yLT/ItTl2j5JMHgXPNp/X2Saf5nktByXTaZkLWk7
/8gi0yJ99j8tMvlLvnAsAr+BQwDN5b/iPy4yvXh20jyfLQqiMWW0c3ycF6yRJolYTO/vTrjwvu6b
c4SPZuUj9YF7hyTBqVUMXEvQkltNRuQBwdkJPBgaKQT2GBP5k5EEXT85g5a2bu+tCtLOtpGgxvHC
NXNJIOHyB6n64uKWOFyawJLr5Qv8Ve2CmDHgjOWxzeJtPqBBUhoAqiCBIlYUhkaD6ho2MJYhOzpz
oJCeA07LhRPdL1ARgq2thDKyCo0b5VTCO9mvRINI7h8kCTbJKQDDK2fAnzKwFOLYxtJBbJr3YEoN
/A7M9zK8GGt2um8Z7FMPA5UVTrOmvYaUrwakQo1KCQ1NGdBTmd2+kzdjEKHBKt2s5WNzWrHmFiCf
6i6owbBIDhDZ6OcD8ywQLRtZshLWo9nGP5KU0j+7AruDkjP2o4a8So174ZQLtgPw4Vaa1SaoF2Od
aDyshRMLNS8GN8b0ikbCPygZTFkKW4ZU1fE2TZbEuFFm0LMw+ujoRkfNCpamZVOo2qc7TyNrrYbX
Ko2xIb/WQBsjYqWs1yyK7/kN0nRel+kaXOfXrmboy6EGDMwh2LB4EOekb0wDWUM5t1szNIMVafiO
2DvyuV2qgbtoBr1rYPAAS9m0aSzP1oCex8llgNgrNbq3GG6/kWLRPHfPKLwc8atI2pUcyzwUyTfg
DfdYjQNGxIe2mNPKQ96/c3q5IdQCEiZToVFCDvVQpDk69tAHlu4X9+JA0JJb2jDs+VFqJLGCTRw1
pCjCQ6ahxUbji37dRVvfZouA2Gppxps/sf5GAz0dgjme17CWOWw9CgX2MDFTQYa8iALWuJOnFWc3
PcDkdLtAVQbQlSSS2E9JHc+LFWd1n0/XCI0Jp0BaWAOaXEXdjTVQEL+kz5PJchLWMoKOZfLj1sva
1qgntPCHoeHPReGoMuFBhQZDHY2IxrCiLKtMUDzKQ6Isf+g992hpsLTXhKlGTZWGTrGuvrUUkRzc
MP9AXUBbs0ZUBayqKWoMJjZK2Lzwdoz2cUQDtuLFpCAc1pW/Azmjxl8dONhKA7GtRmP9ID92niM2
Vsk3u/k5NIw9qUZU2pAxSzaC88IiLgnEeD8byAl89zIN006gEeBIPY5rSwEio2Jg4NIk7Sbo65FY
ngmWly6Yd9w3IzLY4Nas7zuSQxpftuGYQw00O/wwEwjnQKPOjMjkBtDi3GoMGssmAReNRof6t2N7
ZEkFUTGNTxcapDYgqlPI6tGkycnQsPUEdV1o/BpY2qYECyTbhc1mSarR62ZjRtwQWJqvCz71XK7G
yzSP3RGFNpl3aG8T6huIAmmFBsFDjYTXMZ7RPJHPfL5Ovlud5+l10RA51FC57nRHYsMVtO0UfesJ
vGPkqUOmMfSqQnjOzEnx8T9ho3/CEUZduobXI42xmxpoF3AwzGCKr0Y+p1aZ70FF3uYy7wjpora3
YDxjDcgPdCRa9E+unCQkSQRFj0qblgWU/xqvTz1+aa1O3aHc35uZheq65O8N/eCBkkAeY4B6O69l
OUCK7uhojH+cnU2UluFaNmz+cyfbTzPffshWsSa2sSY+FVMuxO9lJCOAsDnZWi0wNsNxIgR22mEg
ChCO6ngBoSJWrTpyIGcUd1iv3yvSCIjkX3LSCfSg8ImcBsxoLUUH7nByMmy7IHISJTabLR1zGHXg
gVrInU8CwtZRCOk+E3sUG75N5Rqb3q9CxybaOUFXFu8g7m8VuQoMyPXaDY1T4dAIyhaY/QyBuG7q
4nPZxgPJitbidSaPru1RzSJPQID37ZHh3JnYAUVMy442nG6nbAoNvN54MZrm0RTOLXd43DZmdIil
dwToeKL/IN66ATnmBIGVsqy3lhwkX23WDUSKP8uWRb6XPwWxuAw9tGzYEEc0vF0At8I+cl8KTC52
9FAG/PIqHlAGv37kOHeDZbz4qnyeJCWRVgc8RAjG3y5Beyylah/KtPaOeJNYE9TiGk3WGyn2j7LK
eBAGd3XCZiXMcnhy1PjM3Al7yRD+AYHybhFJsOfpUa6m1vrwwNtrehJ6NPOrrMNWiZSBJK4h1jZU
hqoIo7F9h+LFKLzFPPrZBh3D4JxRutSF40Uw7Uf0Jbrl5cxH5EylTY+P1P6KZ8XkJn5oC5LfKbrL
gm7iay9IO2V1/xWr7jwjGk+t5uLM7lk78E0WbpTDnangktuwDnZd3+3j0P5aqvLCroiBbCS2Pbss
RN0xDHs6vVTl8uk4jIi7YQpvqTWqu8nJGZU1E/RrBkOq0zHD2H0NLR0Fc8FEosfJ4DOpGXgvX2pv
JVsyfY5C8WNE0wPwI4vuGJ9M2Q+bAeH7TLpqcR+SGUFi1ytvXf8iTUHM3ar4GduMvMr3Wil8v8p9
kTKvGFQZHvM5XlcOL4xjN1DdUxCI4lSQkPrq+KEJPRKN0WIFS87RqkhR6YxI0ljREotAQutu/Rki
S+n2z7xvEqrBsp+9gcO36N40mFomwc43DP4s4FQq5FdS9Tz6O8mPshZVew2mRygv3pZhQqSjeVA5
xxAWC3HgsFjA1jP7zl0Qx1tHiV0xqU8vC767IrdJnFOtE9KQkQmef8rRayPSwGlDso0lKXMz+35o
2wfTo6vY8k5OYV0xR/JjN93+xidjldX2uRjkc1tl8KTeuJnjGLKeHC2pW3IbGW7rNq2eo8GsD30r
bmVkfCZddbTKZ2OubskMKpAPO2nze6T4lahlTdH9FH0Mcj4q+RQlyY8pzq8uxLew7vF6Qo21VzqX
Q39cxdpJ585PblW9Nvl4b5XlZ1y5d7UXjBxfmB7axo+06c9pwVq/c8sznMEX1P6dRadkbFCLkxrq
SS4TiWXGfi7ZFDSwRLCa5SQYfePCQ+HiTTZ7z8kWu6ChEs+jJgLKTd2Cxdlz+nBoZmpf+bbk51a2
30HsNbd0SaHP04tR5fe5yWkKvx8aAu/RM4pXM+o/IGevCYnIrcrskfxffIR1eSyA231mfk453MXO
dFOnRW+82a8/DRVs4qDKQz2OtzC3u5ub0MyWGdVV1aSfRb4NDfR40XTsDq3jXsgKbVrHP5lB/M6c
kaRfUf+ucpzMcQu6EjongLQfkn8TtMUdwrMH3EwUInpJvIsdQxFn1iEdRZjAZMqGGyw7QoqDI3KU
Kkv2nNk4/EZlxfc0lLtC/1AIztEvlZHylcRTrOpgtca+sZy72E6fSGrGG4cjWl653FD8kK9/zLnF
i5Z5k2XiNc65fkgjITLqstSs2wPFp+PWc5qMPbZjb6eRESKJ9fyCj2jtuhzRizq9C+ef1FBf46J8
8cix7hnTfRroXLl0UCYY0EK81shx1uQHq3Ee/DF/T0reCWaSb3pn8e6RII6PtoOUzvPaeVNxwN2k
lPdsIjO4i0X11PLomQLWq7J6dzNsqgTypNk/1BjwARc169iq/OT4hNyoRWjNKmCHgLuh5FG4Ht3o
BV8S8RrrC+36Gbv0c1RYj1UhGau37MFS9SgcnYqtpwevb9JrPFHf1XvqpcLP5cjlFwaN5YQxlKft
5HtbxtC0DyMAgyrM9sLl+1uxL1/ZBcYBxInDvjcZ/dtZvSfFRQlXD6pv2AVBLLJoDylxk7XnAwVa
NqrIDN04WtR8OY8je7A2Kkcujtxxhup5TDFizcIuOWklRLet4pE4Ka0agNxu3V9Jsax5iMDyeT0b
Pp6FqPyisTcZnQbTNgkRy+HQp7d8BN9ZOhANY2375aOoWEZmEX2UMhgwc9nFjafOfFwcLNHO8FLU
8bOJvFMp2kYYRM/OcBb2rM4zWdxUBJSvU77Cl/Y78eedSKbXZkbGag4/STUXl8n0iks+KYLCfIQJ
sMq1NfAR9fP8rDjPE+ypv/1pz2qQZHpdPFmJ8TyFGTcEVGlsTmjNHY2quFEkAqLWy+/YtNXJpNBn
MAWlKMI6oCM4hDxFWEwl9YYtDv9rIUvdRq8DN1R7gRqlo+VqiWTYO75xyIKA9wo69y0FmSaRZRMf
4CJp+poysLOY1s0ltsTWg4PQ8od4uoZSHJSr5JUiRfea2TW+XF88u17hPJXqPPbtuEWorbbRYv9w
euz0pR2voNvpWeIu+shq4qry6DVbaH1guVGAkbTjceh5T1E2xx6iAOHzLGTbpq4ymggQUuGb3S9L
9QGoi6GNV15jJTuLh2KCEy6QZn7xBaZ/VdFwUB0FMYiV1heubcr4cgoNiUICEXTXnFTuCKdMVjC8
76vg2up0CFEJYabBHeuQ+9EU207RmuyN26nP8F/4b/HAJguoFWWz618l259dh6L72HZQCcu8LhLe
qpYBGVdMUCNt7ZGAbihIn73wnHYBvqACNZUY/J+NhOe1nMcJS7rvfgr+/LswSkP6ptVAaMxL0b3w
K0sKC0QiMe4XS/6QZvHaRoSdS6NDxyLeIn3jo6QdeHVAqNaw7Zvdz6oTqLoqwciCs6rdZ/RZlX24
n13KBbMqrY+e14OLVuz1xuTJiYS/k+aYHdoa9aHo3Z5P8PMy+a9pHrLDSrzNNPoHy+BGEvA4Jqiy
mMhyattNd1TA7juj4QUfzlf+qYUTvEpKnnkzxmd0qbBGQEczfVkbC45j54US7YjzXkPM8Jom+dkP
bKLRY1pW+4kxlSuIDX6HXzVmHy7R8cRiV4aA4VQWJln9nvKE5BlWbOlcRvmBD0ZzU2ziXsupfmBl
8hnz8F2ZnE+NKH4fjJxsCYa+Xel79Su0P1ZgjlwXuK07HtkLCj4W01D5nBwt1u50ihwKIzWR67CA
5gTinHvQr1IzYCUwWFsGX2UAQk7oELc0vBivmZc0hBoMX2wTsRE55YzrPa+dAn1XHv8A4aAnXm1i
zaLZmkqrNZ9WLCg7DaFQIoH4cRdf8cDlAKy5tkQTbimoW3HX/+HeAOBGTcIpzcQh/Tz4GpLTtJx0
ot/R3GFoYy0NTTeD1dF8+d5ozo6a3TOGEtLZmsFLgfGoCnuaNJ2Xa06Px3uxN0H3jJwBDQ1dx1ZT
faRlO77mxXbSxN8I+udpBjDQNKCtucBWE4ItqKDUzGAPPNhpirDSPGEHWFhqwnDhlHIRoU42X+PW
s0/smJ6wVPTbRfOJJfnbiuJcpPzOpu1sNoAurLKbvfFoPFSNePG8gpoC7QvW/OOgmOHxcTyYE1qE
zvcQCoBLBmCTAnxSaI7Sz4ZLl/q7BMDSBLQcAS5jP76B9DFHnHeRc4uowCk0n0lop1stf5hNTW8S
GO2pyeT8AteZAnhOmvRkoPDR+3sFAAom+0tEEedSQx+3BxJ5mha1/Ojgtx38qCZJa5DSyERbn89U
EiDUC1bpvG15KoqK62hv5gMtjtyTQFRtzapyT3ocIIz4YN7z9rpZMxaPbBjfsN49FZF89rVkFqHw
y7Yqagq7eu/nIll1C6Dziq01i0iCGQC0Qxae+Ir3Sl0dKusGMFsX3JYJS9O/Fzx6V66xrH13vse2
FZPm3oTU5uC6kidMmxdfY7w5PK+XDceuRx7pea914F4LDf7GFRJukF9Hx8/dT04xY2EuW3qtxvV4
z4gCt7Fu3yx+j3Pzw+FExqwyQP0DcOxq9DjSEDLWqXurP5nGgPYgBpElec1XpMn2agJWMh+XKXrg
FhxjAG+6zZ5KkJsH9Rxo/NlsXvgWfixQ0VGU7UqNSRfw0i7cNPztt61B6qbtc3qF8scFBeUxD8Ru
zJiCmSYc4Cg/B6NvL2TgP3IXLx7oVLmxnCh56pg1wwBdEr8xDrMEllEa8pYa9x40+N1pBLzQMDgP
Z3XM4MNzDYrTKDxwaIw/XA2R1yxCXY2Vc+t5NRgEbdMqfzMUwrKy/mZ/29/q2HruB9+E9ag3Aq3/
nLSXKCa5ZlKGRO4czDA07wX1W0IRNM8Vczx+BNSONCaqKWE35grRzCsrgmxLOdtT0S2v49SeMlCF
k2nLBzl+Ynu+w5rMg61nrJsFlAq11yLhVhxGPUHEtqHnBLIwISGyIonzPOSAUCI7zw25trajS7ed
b2nFtls6FKglnQvFzeufGR+fRujrFaoUZlI+ToxykBQvOvdW2L7EY7wfO+aVo7B+ilbdud5ATEiG
WDOm+zjpf8eTeimQANSqD69VRayxxfUDP/dtB979Qzt1h95tfpBHzTcKlcl+igSurzpDFZpVL16K
ol8fJ7l8U/7l5ee5bT+H7K2lxWrXeMRA8hz3UmxrTTFX4ZMxNP/KEDV9XO2kO//qlW+eJPV7uxyt
JAP7zykjqepRF8KV+r6s0x/p4K1TN+KzVPnfVth8zqY8mDyxGtNmfv6bPP1PM2n1RL65LVGd0D7G
tE8KSpzTFgQ/2Tpze7JbPdXywseg1D2D/tnDpk4AwH0N5+zXlJn4E0yoFOnY9+5Y/4Cjuh/jFFXF
GNz8SD0WfXAyHfxVLW99LvSCTrNBpq8AiEXPmLZvao4aAwHwBcHVvjkUiuY+inK4Q6jO3zGX2WWq
xx0mqWFlsrteczS87+LhOV+sO3TpoXtx1Qkq5eqqhdinS1iIl+8flIZ2sMfA40dI2IKr4wl5UEXz
wcxYFK9bOr4Ovnz36hJa1iD2UjAh6n9OLlNdpAmfg4WhK2U07VnjlSECUqZWfIyt+tEJDLoc8fkK
DintzupCP40FoFwhtdBPC6uDb02MMd/X9Fryn+xsprC8pXM1rXvYqG3rIik3rJBeF54wGVkCvop5
vVdufJrSSJynHsaw9jyqvoP50HpE8+ua4otSqGtAYWFpXWzrI6Z0dl7ICVq49MPpjkDRN6xMQGYM
mdRUL19Gx6evccSXPxD8sTq0g0bxVvV8+AdhRrSGNnj+v9Il4rDF1WMX9OXK8csPrgI08TbWj8R1
foSDzWx85KDgdC/O/NRN9tavcbdbI9G1dijuwCsvThXcQgw40kZrS51n5lp7Z5gnugqouYz4aspF
5xPoAyARx9wKid/kF/6jcuc7V7caM/VZe3PNWDru7k1bG13iaKI64jx2C3srDvZubYF2BdV3joN/
bXGK5RR85ANxXKpgnegQB4dGfO+G/zDa/T14dcY3fjiz93uYepnvWFh8qcU7us745MXJDzoFLWQJ
wTW05pOT0qMVKWcbWjzKCqctV96fl0qP8jqizD4jjlFb8Sf/xmiFKYUMUvPdpYKPTPYWUfS8dhL7
2V2Ozsg5DnyoMZE7GKTdqpLuUvZrK7zej7nhfoZ4vACwp89adq9B2H+bya9pbPpdOgzmqgrES5IR
0zY6ygBYZthZfigFfUBYXD4Z2dNnlvrHNKbPvLTyZs3yaBtVcu+Rleuj+WrE5p1UclPQA3yNLHGP
VynaZ2P9aRhUS3ZJ+Yvl1LwPEwCfuMq5bdBp7jnI3mTL/yrC7EFIPnhNUFgYD/LpiHA7Ovqz8dGH
w7Xu44s0DQYuXM+Nd891PsRsfMXGbBHDgJhrmSuM0i32bl7cG1UgT2VZ4NPJ6DksGAbMjfFL59IT
KyDiLMZnwj3tcuqNs5jNI7g7Jq+GNs+aYk3XTab9YsQtDl14N7czrhxjju146DLmLoV6mYfoYqnk
o/Yc0F2h/f2jsZ0k4xnHu8659RKUBKDjCvqK5Y4k7HieKFQM6moz+zUKB/ehAWja9SQhhVGYl3nY
GILbKUcqhoQy+8JrAp3GA7O0ynXDU2v9QB8kr4P+MjTDeKMPZ1sYVEVQs+lt5WQG2z7hVssq2WB6
2GOsX9yRY0rGBcjF3dl8ikHXsSvOc3HwXbMeWZt6CZNFr5Fj/8bLeWFh+eY0sF0xVrdNpcaj2Tmf
WWPRBW+yIMqim78Q+yrMUzaUO6zl224Rd4tf0ilFA906cW1x/vN/qEPnV4MQixRfCANFJPwycrru
++yJdcibRTMI8xs+6nFGY7w0X3Khxq0jwa36kO7ktDQ5Os4Mr5u2So/zyHi4qR1CtQ7XRhT2MLN1
srcL592x0WANHSlZS4RELZgK4/ImVZoZ8f3i4UlAm7GLU9QfMzb4SQWXuOfwYzfHwEvKa2HSj1VX
Bj9BxrShnzD5m8x0K2x7RTrW3WUZ03Jv8q89sePNUteYiXlx7GtIUWWaxAE49hg5SQ4R3WIMz1Yb
fRuVklgeq3g7OibKE01tk3KQBX0OksNuRlVt0xGJlxxNQ47ucqkoU5xxcInRJXtFXif3Pdrfqe40
Kucxyuz52faarxlzwXUoGTgvfWzvKIYxHFKuzWNBY8kZ4azjUYzqz7QLw3GemaNDqRu12FI/VvjA
xlmGpwhAb4W3goMJnDyGn2pv9dnpF0rN9tyyKVozU/iQqLlSq/oZMJY8L2FP8lTrBABC15WvPoQ8
BnVaXBNLOTzsqQNuJsU+5kGinOZ+albYduyba1fh49geOn4AVioP6BmwWPOkX3EaQAwGK8ejvan9
x5hrmqLR51QrNvvR7F3zOnfOWeaeoRxoVDUiFKimiYslREMhJuuYZstD4vpPjkhRiU0MIJrSXY9W
d5D0zG6ocCUB1QXv9Gd4SUXUWDFfUIb4aJzqJWWKw9Is8VZzihgys+yIqRxbltgWp4AhE6XhF8db
aJisaIzRR5HxvMhiOrRLwfXfiR9de/yinpMQl8k6MUg6/yJPlUrvR0M8k96En5CY6KeWaIPHI3sB
948bONLSpvHW5FyDijxczWdOmMgue+oi4HNH8NOdiILXQdZ0lVIGIqgtynghzSgc6TM1FSPg+Gvq
+vRML0jLXsg9j6KqrsnS8/yhDQhAw3xVzC2VHNdDqO7NLLmkUwKEKoKnipAS2eHmMV7QpvFJ0x7F
TG4bOV7Nznzk87zLafnSDjcK81qWUBQq7GEUnsSIx0KBUW/xBv8E4WbxQl2MzpaokAyeGtFfGnSF
zGZ4nWer36ieusBxItJotRvuG/w/Ai3gP9Gp/3t0SgYorf8P6NR//69j8t/+hSLAdpn/l/TUn3/I
34zZ5l8+YmtPkMol/cv0/N/pqeAvCKm/uRxMbdL+NwmE+ZfN+dsGuApQQGCy/js7Jf7C/eCCOWET
wcRtuv8IOwXzgoTiP0kgLO44gY9/x4fvYkfj/2d2igW9PRD/dNdpfUU+kh3HUZ1s33C2GcK+VToG
z9xSIkIE3muqmh/zSNlhl0znYR5/zXY3bqu40B0W4coUTXcaOLt5EffrfmGIGfflFrUU7LfHxjfv
it8Ti7A8JNMoXYBtn83zgVlhsQM7aUAj9KvWaNaFWXJmm92HRUaruGYKUY3cbU2MeHzXF46loB0r
nzCILXls0lDM1+Mlnmyef73C/BbA1Lfx89yln0RA4RlEiBjPVFuwHp+tv3mdytzfxmwiUZ6F3wNR
xc2Uql+F9zDQenJKuLatfZ/Ov2Yo2MaTM59jz6epxOKSZ1s0EExMPB7RpTGCXd5Ku/1pGAbbtSql
iWsejuXQ7OyEw7bNdXrd00cxiRQoKMVRBJR35pmAfybzOGeH77QQc5J1nImffXCmxcpfq3B5StPq
gqjnR+cbEUEgWdBbzdyPfSW+f8b1wa3QXfVJWFgn1h7phhsCO/AmPi2UzNi5f2SbssrTyN6Fuv+S
wNejrZbiUBQJQwHBesgfke4xfMPlispOtkfLC37WbFkYq1nHyQgEKL0+y6DicjzOtUWw/Ha4gpHY
oiKEJMZZtpjcWn88D1KLG1D7jXHz06u4h5PV4R0vuw2CzHDnn7qu1nPIbi9Hj5d+jfjGlwNyUz5Q
wBfbqZpObSNvkg0fh3aPSZdnnqfEVvzLmTsr7R8PMDylvQ13brmrxJ1aplVteKhmfFJp5z/OSZ9u
RivGScL7hGCIPJPOe3bqe1YmP6vIzNcMouOTPzVbJQigd/FS771SiQdYJyqn4v5oFfwJ0VCRZpsm
nReiCLQaFoiKUWygCnpqOCuExFOwm0dX3rhcLGjea+TXVbqLcqYSGEoeTdIoq2wRwaVF9rXJbJrE
RhlOyEKLu6mxz8LMHnhuwKSFDj5xZwJoIs3h1dVF0eXFrCoKkEI2D3Ff/Hab+D5Pun0uuJrH6PZX
c4GZo58Rw1csdQQVr5iXu1fJr4U6Gz58qmzEZq7ZgXKROhug+OXyP9g7k+XGkSyLfhHSMDuw5QCO
IqlZig1MCingmOfx6/u4Oqu7rKyth31vZJVREZkhinT4u+/ec5OgEeG7a9rJxhOlTYzc+NV4IM/7
wnvPMTiwQ5vfQe6nx1mW+7yn6rNZFg4IrBtj9JbbMQxeM7urUntc5eU2tpyPKGQ/FjGcMqWSCPGL
Fy2HolQ0lsR/lVP76N/4WbFNr6N8leGTGA1qQNw8vmYRF/pUy85hM+jHiCVu3MKYrWw1RSTxNl5y
8kJAm9ZVzyd86giqzzwpyxA6DWDAtYvmzo8oFKBli7eQvtPVOHpcvz2xhj74bfr2r7Dh9kiwF3h2
SgYpDV+5yWqgU1l7TioRLMaEmI79vgx/ErfV93FVNHj8eBcpOR0R0THJ7I0WlwwcMB8juOWcSWZV
pQO0dEu7QDGC1DQ8+QmbnzC+GaOtbdyZ9U0lOdNoAVb9K0Pgu/iKloRSLXbasC99B6yoqtvJ8j8G
OCEYcOgxRk4F8EIEg+U+FMuCeGKMixQ3ys7UZLh1GnsDGVpfuy07nnJWA2F6pJYIBi6HAJ8tNBFK
y9faRHcvgvn34CUvCYrMbtLTPyzPhq0QNRfopepYMCEFDn96+gJXzCknNKdnx9CRq334/umIStI3
r3Q+woxUwAknr7xAs5mh9RBfGu1DrkETeMwxlc+muYZpyY3cpaYAIE1LSd7Gy4ZjN0+/GKG2OXLY
OlxoYNJtFldYSIyKvnQ3fRgMwiqd3dW7BDdgVZPSEX58dFVJDUlO99g6M0gCu6eJugMQ//Nrjfo/
nE5MOw6Ld+FWFy+NP5de945DXrDvlnSBx8nXIjGJmc74a45vNs91XLXGEf/fQKshVW612kSxGaF/
R13MxQzpJbuzBmFsTQ20WNEJfSfQ/kKHrrShT6ddQQ2xHc2/9YKU8GLE86WDwWjntskyY6Fi3Rg3
3dBS4tcN96P0lBEGjBIezakAkM/gvfWLbNx2dZ7TOmNvx7kk9ov7ECkC3xcvCQot815sUmwEM2Kj
2xMW09JjkEIIwNzob2Vn/PFt+6MAcr3qneRh1Oh11SYL9lzoHNMq/uoK17rDKUMrRhuv2V8fU4MO
msg2zly9/VyfN5HZQ80cuAFrIj6IludVlTvboftAlaSReekALHEUkHMaMILpGeO3Ibjx4gzlUzq9
dC7QPFFGp6mr/c2Et3lVl9HNbUvKOtVsGBneYZxwy1QG63HOXdqGGuCGft3qPLER82no2XfwJ/Bg
hmxmjfsIQeIwZVW4AUe61SPCdgnU+AOuqHcOPI93OA0ehg/9BAY0wx5WQMVpcReTPYmB5pwsEgSL
w8KfoeYcF9GDXTr+NjN5f0bzBKuUuvtD4uwwIipDD2VActQ++skhRdd6wYihAu2gIQJXhVAX37M2
OuQDoUbOu/s0015IwFN6E5HQ8jS20/OUX0Qy8IbPE1LXJOBGnSiY0D8YFOIgXUdl2G28llM8N02q
K5H0KHHa2TNTkj2TjbXIdXfsHkuR0nbmnH68RCP4Y9S58WyNI64IQz9mn4LeBL+Zd7QuotT28Q5S
xnszRObGnKwTkzjjfBae/RoCN8BjZ2uwdI/AvrNsoQtDx2ScaX8KVeLQ0uYAWZn3BtyztfQXwNa4
OxcHTBSjJzv95ewLqAjFT0GEyKpNUtp0WagGWgWpqKPfus6ywlcFExNNE5OqnLBiyicsWii4MkXr
NIYXGPZUVIyqrIJNL4pzjYQ7cplQhRYV6wac1ZCUluGZqhGENGwyBvhx3uRo3GwmaefFmQ5PFx2u
tx/5vBRH/l44+OaNo4o1/DbT110x2WvUaNpBDK6hxiQpXFoWFDJVz7HQ0+Gowg7xU92hSjwgHVjs
SHgrUe9RdCAXqfuIi0rgLCp2TQJIp1NEen+gibFYKoyhOpUhtIGgHqgaEYyCwayKRdylSAIPWBEN
WaSEtXE7tJgKfI11RWp9W6qgxELPLGGLUT/AXeGnxGTGH8Vd4FANlGnOU7uLHWwz5R6zr3cMVRVK
J2+1qkbJVElKNyevPdRq+lWgO0IzlbLET+ro1s7mGELRzKeVBUsBWP+bPjJ5spjFwtG4u3kpgbKp
shZV21LrSMlJ/0BygUIXml16VfGShTxjTVX7kvOjoN1Vf+p+KmFUOYxFSwx3A47PsH3Q8tFUN/Rw
XVqPlYzZXNIxY1S4vEZVO1NiUdBVEU2nKmlgP+y7PGFLRVuNgzHU6ub+ZunXaoSWZGnlPTWiDPdO
+uhY2lPtpOUW5vynNwyfk+rEMes9sufa/k3yktfJ5VgRdOjY2ANMOnWUZSCjY8eja0eM88NYNuUG
0/2vwnOulnHXcSUjpsnfmIRHgORfIM/HZE0xhwH44hNCyehAJ2kIAoWnlB7EVvRpjnxnbF/Juj50
5XgZwfDi1DUODgVveIlxu5qqTshRoFqQQVyM7zzexphu/UdH2slTmb1RkacASEZ8h9U3MSqe2Qjf
WT7d4nE+2xUbXplgvHUWHMYzKGbeQCYDgkvkZFnu2pA3c90bMKj87kGWmJgb9QAdI6ffAr8OdI3I
aILNGRfEUm1wnfMjZQLROtjIMWRKb6JBjHpSNAgOLFmq/viluWhjPgVZy415JrUSplRS5gjgJ6X5
02xUbiKJEbP1D5Oih3kV33FOwYuv6waxllSscQA+Jg1GL1bWHbZBua7VKNHNfCoaE9B1AigbhcwM
Om3gluExjU11MBNJmKx+ogFvBiTkXSkJn1FD5rdJjIjuJfNLMicUv0UUJXr4nnUs7bSJvPcG5qTe
dLyAVbB3Z1T30MSjnd20lLfuW2tP4pdrc7xV+6rtInkBxKAqBmftiLv8d9Rzkmbtxkr7p0rjbgB5
PNrkTPv0lNb7UYehU+tcn8IJLlSOU2Wrm+6jG7GpjsgJZE2iqiTzQFfr0XmGCaihYK3moUUybK0j
cZP+UHPksCzs6UXgqQWPV14b66LH3cBzrAetbRvPeMZ1ke9sjaVj5uFdy5oUQhWsmTx5QrBCJmez
uBat/2DlzV1TMjSPmhDIrM4L8YoPFnVvQmXlydFzl83w3CGf1YGA8GqMek0tZkrnhu5e7bGkegni
VDCZ37oBzhXoEY5F2d3JZZm3GNAmPFcurzBuhCrk8E0Xnpr50gBXnnVmG67OtYMfT2LWrdloECLg
oyNre4upFyecGL2tzmjm8CuuZ2qEo/Id1c2fJtGAouAqwoqb9Vmk37sC7nVciG8RgXAvYMRYVUZN
blJnR2zSBnUfqwwtmegFOyYLX0gfRi+sZNdE6i3gMOwiRj9wS88A89sMAeUW3t5gr+B1bvcuQL+y
v9F2vJ4fFApgnGe9svEAsmiZ9u1rKHVR1DzNjvOZyQZV0TV+ecCPlvEYelgY3F5jbwRMoPdYfi9e
9TY10tmTdYt3qXR/Rw1ismsnNjMGwZGEnmgXslqeAMmaU07Ucd7jWEjyn7wPTIUEuqvdhq8k5iiC
TVE1XMLuYVeLYxLaW5w5xhpeJJ+dZDmwZQNlYNAy0Jj5lrqNeQV/giB3rtsbjVH2KKBqrbBjSIHr
SJ8a2ptKn+1jFj7Lyq14Imjt9v9Vwf+9KujqMFr/B1Xw9t9QYfnT/xGmdB3PMX3TM1zDNQ1ykX9T
YV3kQJ2hynSsv5v1/qEH2n95Fl5DdD9u5RZ/8j/1QOsvB/Of6UHm4A+TgPw/6YHWTz/eP/fnGb6J
zMR/Xzc9VEb3X/RAQiE2ze8d+TKNIR+xj/rtOH0wavPiRAlM8Q3uFJMVwHBjmCdqknnKKcojuHBw
HoniSU+XAtCMBRQvhNlXefu5t8Ul1ok/NKbFBc1/agpdWZj2Q5W8yto8w3EgZ2Z5JnRG4+KHVXRM
U5JVRQwicdnNMryvbBGQOvnqzYLjeYGi2tfPbT16pL8s1k090Ak8D4B3Rknco8xB1nvTi2eU926j
fWfWH1zVFhwm1iWjjpMHchANrWYNtF5hOup0eTFC2mvNfBcnfR0Y1NEiMbyaGT3AsIpKujCNYDAA
o1taHNSgF1Y9B+rGpv1yVcO4kRA5f754Ivmt+YW6yLm8ksODE2G9SaqdTbjuQf2PzgBCCZTkoU57
WsW5dCJK6S5a1DjDM5xz1V5vZ1/uwvDedvZ+olM2GrMrkPgTVoD2VmkEEIZ4XrZWpcGuXT4Mk71R
XbG3bW69V+zmDqh4MUfsY5aJJt4yxE8JLA9fNOmThVU91fHom23MPotZdjHJY7h4oTvf/7UoLTPU
0g4Zhsajum0ympBa8qwGUCSH8943R23DrbIMbACXbhuRMxWWEUSwa3iT1E9YNIOkfyzd7CnDS5NY
/mulpTRmeVZODoSloEi/Xad/42l2nrOYxZ6LP2G+C0dMjZms2LywNfSmdNVnFOYsOBm3QvJgrmK/
5XpWwDFj8qE0+5SYHfGgqH3SUphkFsTZyf7Vef1r7KnX7p2U4QtvDEqJswrjgvkrfWXj6LxMwxNJ
NyJ0uZr9x+nL7XKkFXnW4oVe+Sx5inQX6273gszDWIqGFPr5uc90HJ/kZMU0XbSefpcSGKllkfAi
krY26TTyJ6TapUtyqsmCInkpm8Ha5YvXHiaHwjhRgsSSbKYL2X7MlDmxjyr3PbW5cRe5p5rd2Nau
kWxdrfyO6uo3qaLnouXa6NEQ0pfIL03NcsrE6K/m+BsN3O9JM3+PqeSn64Qvqa9/LSSVt9gPDRoG
yqh86gh/5Q0SaqOcIE59QIu4+n7xXDHJ8BaM8rufL1hGITtXDjtKi9pXUbn4m5wOyCXzrFs6fZCF
MSz3BLBSZ6KNe1Y7bM0P0DVg6ebv2B/uTNqjDy03BwdL+lij6xAJQs0EHgSB8z7tadAdE+bAcuYl
i7nQxmn9Hrn9O+DTW13UMYaHs21qT2HfX8eua/clxmso+pjen6pqgdlSu6t6pDNrUcBlSxP2Cq8o
RCH3rZVZcyer+ZwP3IQHO1iq8pqKfA4ajwoag+L6+LPT++hAZR7goeWQAFNiNKz6wOCCf7X9oQwA
G9uPQ4TCnDYlYmj/K7KLD4hCv1w/f/KxNW7MKt2hjUOIZ729TnWdXGUdnmxqQPZuV59LzU5Pdpj/
/YUVa7XLuNC1Az+4stFfBy+7tlN5lhW8Y6bFKjsVpvyNr+ipT94aY/x06/xNbzLsNbjm9S5KAtFl
X7yz8zssF2zftZpGq6IQ26EsntDf812Ji1tvrVsd57xcRbZuEPqR5qrnRH5GdNTZVRR4Mvtjmkz2
huciDRNqZJKM7pLkuc37J0fIP37vf/PUY8kJhyxNn2ynu6WafSK2/W23zs1yykdDdCAsI8Ba43IQ
fv0lSDHkHgiXljNpJjRSJKhVo/9rBB3e6w9hyk+x/OoM6d4qypiJTYCunOyGB0XfXPL0VSS2oIFK
f5c+N16LowqLonhtKDJd9fp0L/3xiVnimtTNc8NcZAj3VgjaSqlzL7XxPC7p3eSiwqLO23KN0/Ui
a7E8iFo/FWVX7xs+WGHTlFTHdJLL1WzcpUjQdoQzktlxFzFZ2SJ7zduZxJOOyr30w8ViM7+Gbv5k
SVhMTfuLiqicwwMeGRkRyXwulxNl169E+piL6tC/EWz4MAw7kNH4HOfi3XTVYSObU2qlJDkZkzqn
udeXfRdHgNM4+vOq+ppdp7kT0c7MHYDibd0fcuPOJOmIPHluJa5kchhim3TzY+51LxplDqsmUVoN
IQpux36AVF3vZqfGRefjkq7ZKY+xAAMZ+c816cqAVOLeNHtvn7tnJ1vatR/O3gqwzlGUxj4qujSo
6uFkOYwx0WxQ95wwDA0lyofI432bRxyAmv5Rz8ZLCWjZw3vmG9WdUhzFxIU7dd6ygvaHWExsQGL/
0+ziL4ChTEwWhiy7ExcxMgY21JRRwrXthdLnc1WDtCxcKYbqKufmDyFDrude/8lT/dNhNts0qRZv
4V2jfSCeHXCigTmDF58hv60Yc3hshUEOow1Pf/9J6pIeEoOMXGzeNzbPO5bp1b5FeJflHSylq2wg
KvsVmRf/yDdqH3KNIRmFVe6SgsfOWDtyl+KusRNeE9dodrmj7XtHTg89rOug76B9SWq68yx7Q0M0
q24XjuFbRbIkk+IzhCtw9uovtwUyYDLpEA3nutIbO6PSMM3Uu6zEiIsZmr/kJOXJySYtIIB0rlKS
xaVR3mIqRyLTuQtLzFiOLY92n15qiGScu51HzgtLfazFGyOG6+ZpXb22IRgGYxtvWx+zV9dorw0G
KEqTUmoYi+9pssttX/wOLfve8pD7EzYR/oK/wrGqiSkO+KTU4Wm5LHJ2lVHsjIm+cjO6cjeksHUY
Lq4hxLaq6lueL9Wp7coHbRYfnSwpsYCvsLaBJmPxic8/X3pPk2f61P/+R6EV7HmGkLeMInl3HD1a
Fb+KbuYm5CTT3oiwqngahYJZGd6WefJvnvD8m9X2e9nm9Z1AndJoEep4pJsYzVOB2K9l0+vCesse
F3mwdbPbTaH+YVvLfOp0neye6YpNOxkzLkJd4/dPDzz3d6zhvSeLTfkFae08G82350U5iYq4vaC2
NJewsJtLrEkvYCELFTbcVnpHt1emZ/mdNbVboxtof9FzRz+i+ZBUJ5UL5ULQgDMkR+ZO85RlvnlK
1BfcSuOuAUtBFRYANfUM1ezGPrppNx7r3MYDBJ413EadtZxNO7+n6unV4P2Bqbixyf3R9hJPpB3i
ZT/LttlXBYLIkGHb66xcHog3v1YWRsUJRkRgNmNytWfGzn7gwuvm/dtAJuYwsmNCLlrYq7Y4cAZ7
V1kpwaBy5t/uhIFLBiU2xY1Eob+PhdyazSD26LgnMy9wz1v0UgI0WZcd23u/mwUxr6onmsiJyW9F
cY4n8OK+zzGE1zJtWN85hWtybTLeDQvpuvfJlxUjPz17ouHWax+jrKuCIcwdVdXHQxpbYO5heZ69
t94iPKyZzX2I7rHxMU1NlvjWwTuuKf1RexvjnFXNfonJOdU80gz9azTMVytvy7VvEG7R2Y509nyA
DdzwWRbu2ir5zltNdCyZPHhvOpTPAqiLrBfY0IQZQ4q9uMPDqfTZ79H2e9Y1pmttopzRybHS+fV8
4Tl41LHN0WzGUwMf6NPSjs9J/DlWlrnR0H2qLn6eKaQFWXduXI4qSix8ml9yePns29BhAUR3aGZy
ESxj6vWgAzXNK+DxbVt8VyGiylQ2JCiW8tiW9Uc4EoqbVZQB5wk88PBpNtiDFHx4tJkghdnbr7oS
0GzxRQT21YqTD6vW2GeZr/6IcQmvp85BQI48Sz78prqm3HtWlR9/zGWnOBAChae7NTF+jClSkSPf
gmjD1tkfec2M+lfOlWf15Wutvm5SxL8Y4x4JAzisCb9djvx6bPGtuqU8hO74OIQs+sIJz5iVoihr
MraC2olNWtmYEgRH7BIyhVkYugY8phrWRaH+5UY+HbuIjDkevRXbBHbAQttb9nDmagZgVcEkfDkC
3MWGF/KgHqZhN+PvhC1pZNs4fyu0GQna9V8TZDfImmGxMXAmGOodEJUdJ++S/wHsz3yj/m2QQN3W
T9YDtFxCXdkmrrpwW7cP7Nvhw/jlCEuCHcKMQc/ItBto3McOY/Xaz+n/nPWKPi1iPpVVusG0GpKs
xVngVs+DQ/HryFWzbeojq+JN6HKTkDXWi9FrVsKq4qNYRHXum/ZrnHPvMOncECvOldnUzIsE6Hgr
o+hNLEkY+Nny4uUOZdzGQuBvjL2BuGUybatBtQNRuXts0wz/zsBLPJPSQgVvDgNugYOdC8qt+pla
i0FQ8hGlh3jn4AIK4tQS5C00/970XiQK7D5WURi2FdzbimMWUctQu025G1r2EHPjGcBUXUnroz8f
3KXftUaME9xzYDK3sbdnOILzJ11iScZILaCcYM6PdFS5s3v7l0Px53j0HETIsqYofRmq+URxjb9u
mpFMfhXN9J/xxcS6sA1ryrcbl5Oc9zuHNOlAwoexxI3sIc1aEal89WUg8HniabpjgtbP5Or1Mwgp
9SEW+59fQvcHzNPbdwaIFERKfTrMUzTvy6YnrcgHn2OvVDXuDKddLt0j95Pu/POF60qtRHJa6XQf
TC1fiPqLs0PWMEsUY97LDy0PjvsfiAWom4A7N5glIgUsuUz7vrKS9l7gwoWBbtu1dUd3fEQT+cQq
2Y8f9XbLoyR/Gzzfp/5phJsPnSTpMueR5Wt2PyWgKNU/xctMKSx0412kEUZZ9Mo6kpXpT0DFMYTW
3W7hPXUXj7K9G82SkG0qCob2aM31Up5RXt27aqindQNGmXIZnyT38LkowvJkZAk+w/TSm4q+rDjM
FGUcTRcys+QZcBdz6XRnOZIKXW6V4jgTtceDAto5VIznUtGeRfI1Kfozu3PM78sHjBJi5O3v0R/E
kWqVmrtbE+iKIc3qPAB3iplB8aWp3UYWGmBOF8Cnoe9sk4i30WLRdu8+9ECqI2sIau/Fk78z90Re
fZX33SHR5ydG9l8SzDWPRQL6gK99UMwLXc16sx3BYuMjlmgNtNUpYnYPOlv03r0Y8Z3l4MK3JHBy
1ohsJkWSHlvQ275icAM7q/BIR58aOE9q6MnR2XzSdyxNK8XwBgZMuD4U15xuVDhPIawm7gvzUeJD
eYit9AD53tv7w7yfcfL+fFRm6WGLS6GHz2HLDcNFoMpKWCUdEYEowsmTPpFoOJtaA5WoD/GijB8e
ePKfs7gEWE5nyIF5F40ekrkB0lzDpIdBtd23inZOpNcDfm4oCvqieOiWD+IiBJE+gkqnDXUcuodw
ah+zDrZnWx7rKntMVNs40c4Xdi/kzIGvLy32dEVjbxSXPQXQnpOwA01S3fTK8TfaIJ5bmSt4UH+x
07MB5D1CxFpz63/1FP89nx32t6j9ZbOtFSEeXFWx0SYfuWewzrniyBOH/QrnK+uRy+hZ5xTcfGyz
SlH8+cnEvNvIjxTNf10b6FmunhxaoPUcvg+FB8We3Zd+dRTZPgZx3ynWva2o9/HgkyP3R06MECa+
vjzQsmPexYqW34HNNxU/3wGkzzukvrD0ZUyBtBbC2jcUdb9V/P1SMkfRQILjnDFuaDmZ0B05MxW5
XyqGP/UsPVigfh+6w+8ux6XLD//Vlam1m32ETNUFYEREA1PbeZypCfj5h1I1ByxUCAjVJcDwcJ1V
u0DSeirqR+NA66fvAGoTHBgLFiRjKygncLrKXUGcZpUUIu+Rx6fGQFd9BqKR9xq2ipUzoCiCcKVH
JREZRugh4GkU7zsv45Y/0WXk53F5hD0FdJdDjq02vkGQWnuryHeV6lnwVeNCT/VCqToYQsoYJtXK
gNQShrQ09M0uVa0Ns+pvmFVMm8HMGeQ9FSyYmBKxh7EDl45kNxD9l5agt7LZFCkmN1uFwC0VB9eG
+DHlxMXZTT+LioxPKjweqhg5dnq2WmgzjWcbKEau3M7V76p2k1PMRm2hjBokHcH0kIR6TlIdDRtT
d5tiQLPep9i/SRVqr1S8nZMv2cqFTWleY+egE6EIvOp319WBmT7Oc5JvF9Ly1ILhtlIBekqoTq6K
1JN6m+Hd88M2y4Yz22bmjSGZrTXxIaOeXMvC0dVaZJKaCi8sfpXNUL8ZS5lh35tUguEKL2Ebu85t
+Qn9k/5H5cMv6t8BernHlUgzJZwAE17AADcgVgAB07n2ukrVKLQA2/AD672ShGrgOcAHJBSC/9/y
/C+3POxwbQO05f+w5Tn3n9//BTLzH3/6b9O3/ZdhO0J40DJ1nX0PSMp/3/KYxl8wegzHNxDV/raD
/2PNY/5leoxV+LFZ6BjKEN6W/U8roP6X6fBnPIr6DMc2ffF/2fJYMIn+xfVNuabH0ONh1TBBdOr8
p/6ZmJmOky9AStKjEKEGG2nzwvszuyPl+zrChd9oGKpMyCmHjNvqftzWM5JNGEnaK02aoEbXtnfe
RAdWml1oR5JXim5Us/2l6TxEJpwTK3/KP5wa94LnUcRW9zr5HSzLMGj6ycIZ4PjRtpDl2bJwl7vZ
XICigADELeBxhpOyRygrKL+eMBXiKGpr2jr9DBwOZRC7pNE9CBD2ZaxYkeo8hEPQYISydIriPekc
ndmy131HowY93/spxLPVTwxW/LZ5ozfxcA6T6MWluWjVYRbBSNYUbkenzIgHKekuDb8ZV4s3BEln
1Vu+O9LSFMvw3SVMK1/+Yj5iBHbXVDN3GDW6s6NZeNkpf/CTcrgbyppS3i4gof+UJv5H03sX0x52
WmPdsOBtQPqjPbLtMvd2e/TCYaPwYhUMxlGCPzPLYHDQgfZJcy4smsyi3UQRjNngYtB6cqybCBhl
2K77iEoOuYryhYjZB+7jEaZCf20xKVFCj5bIWUwvelTWVzs7ZvKXNH7D8bOMb8uHhbVrKhwbfAey
ffTyRy0WwEGca9OafJPXPDpEFM7p2k5L/7jJJe2qC843yHcSsXvF6b/p3duAhXIG8VjJAz7OKirg
9T2GI3H9othTIb3qDJsFB9lWyuYGy9mb1rhJeUjR3L3K/VPWwXLr6Ee1IEvkweilQe9jFtS6gDFt
DSVsXRl01r7PWRpgsNEHOFDLqcVRK/j5DhgO0/rB9B/F2LyWeklNzxJo7q+qnmgLutRGewQ/3tza
Kn2iK2ldt8p7eLRqd9sP7+3QPMjkOqE4tuGe1CMmfQWsAtMotU3Hj31QjwQMdL289b2OLAKkbJRn
MVrbsj3SsYMVajVywbQ1/WTrYOHKJ9tQOTTfv80UvUhcsqlxcWZ/S37CxwtBSoMAG400DvlI/6g3
DOYD4XetX8XGuc21/dIDJFrZKhrHHcx5w2xKo8TOy4ugIVG7+MZpKI6Hxg8mb49N+oagvjb4DBX+
goPjTnY8opZraFZ7+KPbSBzIv8oJ/iXfWQP5LQdshLbJM9YckoOn3+tsnnpG7HCgKMX9TSMT3pzt
xM8qm7oN2TT6MzbLBIIdt3KarLWFCaD/7hkQ5wX5pckIbgJlgn3GbEDLd9KcouhjaCjRUNdDACNn
kd0NGTZJu7wTqJbua7trMN7V0/0i0VIpDeifNZO2TsPZDclL6GrrKIwCf+kUJZG7j/rAwFjg3PLM
ECHsWlNZXSJGtg0Nfjb0GqJUwiP5SbUitlEm+ugqSUsMlU3Bl4ASlSwvPeiDwoRsZUdrzILoNi5c
D28rykM9S+xY6G9YPwpYvqwott1EYgG52Dgw667RWyLnhiZbwSPTtJsePXj2bSBpWAr9IP1jPRpn
VnHmREs26EcMeeDj0B+S4wh1ZMAJBwOVfqQvNz6HSBB5c+8RgWtRzJLwF1VYG5PXsxJjENft3sF9
4y9FYCEpYIpdR3r1wILtEY/zoMIiJJVNKfYsBreJRY8mlBOquTcViM+OnGXZv3paubMm0B8nIZOg
xlgzdW8poLcei33i3lK8rXN3kURFYqzuCZ403TrqJryhIHFh18J2rfNljSNyj5oyFxeydgeSJaWg
zYRKuxJMS/TLjfRDPTqnKvzoExIL7sPgXq2fNaMeBYZ4pjB63RGJiSf/UCPecr+6xV7JT+ANA8+z
TYyyF1ZQzlcT0/RMlsMy5bWo+gP1dOvUOjYFRFj4j7VY0W/JG3DXs/8MPa72w5MpnqYqolIIjyBU
EcvdW32y1zSu1SW74tE+9N1xroqnNk825GFgfjKKFNO6FfF2aqrHTrOfwtDYxcvnRP7EzPfgoX0F
OllAaXDf5a9qGS/0m+9tqSB6+NoLlEPD3aeW3E2VtpmmU65TGj88zKiBg/YbHXCbdROf6jaEcwtJ
jqKFqek3RZpDuNhXRrVLEhE0Lr5RJ5PXyMrXhZffJjgwIQqpLK9F/j56IEei6qDxGagj85qPyWcZ
c7QbEWyGSJzrIj9NB4vDy0iukflY43MSst+J9rwsIbZYYrD6czXNB5hCB0xPZ/PQuA1Un+UohHZa
lLGVsvOsYH86AMupy0eOBagR7WNBZYgeGhsq3mkazF50GR2Ait5XPJgtrz7nNcCX9GUG4DABiAXu
XEeY2x4c8eS0mAfA7NEqGYFWSt/8BDVGghhJA0FwoXUr7uw9vSw8dUvzXuiUilU7fQ7XOGFBEgn7
V04SV9hXCoPuBGcj9uygQLAFpTPTe4M5kTxoYvuQt8ETIjk6zvPkxLxZkYQzbtdRJJC8ra+JxQt+
4aewfTEzHjRRfZKh9jV75M19FfT37imDvcd8usoJtGjee6Lf/+yqy6/JfWqXtyaxwBmlWzL+bvgn
wwaZ2janvc+5AekhGQKrhopb9uX9ENsnY/6DmZ5Ym3UIG14iZ/pdJTaQy/JQdY3B40TV5Ox6zk3T
m+D3Nf3WnFlZZzxyjIY4dxu0zvQ6e3CDpoBh+ZrFRczsPW3E8ObNgIocFADeegowBdp6ANcMR08f
4CT4WNnthzjf6yM+UvV2Xy4aIOaOO8dgQUiknpFo/Ythw/w2QRQW74mvIbpUFyeudlb7Pfmvc6af
It1aD/afjvxqUV1LawxypM52OrgTcLsBQZ12FcDhkS+DxjqbrPtr8MbzLvXkZiBhF+efehFuM2Wp
sJ13QwKciMZ1KiIwizzJWJ7E1oNes05s7cvi7B3cNg7+N8fM1yLLwCwzchX9QUGX/hAyYylBiI5r
RpRne6s71eWzl/XHBMJzoweG0+xLyauAz0SDhGu5fIrN+ihCortiOpcCqdrD/NheoE2QenSJP1Xf
WWG9lfGeueyImL1jzj/rpb1JyHlU4akFJFdU8j6cb5YkCdByuFrXyqHjqDAfy/FosglfysdKO3XJ
sczbDZ8KPnIPcWivJiKEQ/MJDv7JNrEOjfOmqyyuin96uY8YFUs5fw6Yt3sZ0sGXgqwjYAQ+TDPN
x7h+5jnaJK+h/9mLT9ldhP+Um+N2mcG/FcYx7w/wdXdFe/439s5jSXZky66/0sY52qAFjeQgtMhQ
GaknsJQQDsChHOrruVA9aDEg+QEcVJW9Z1X33owA3I/Ye20XxLP2NlXxawJipJ4kd800g2F3kSU3
I2aULm82hbWqjANTrl2a5Mvgjr4mshe+gYNj0cQMscMHG8vGhVhAZPDtsojOoZsvpdkd6vFOrGeO
r7xY+T06cn5GwxO7MkGuG/e73Dkb+P491e9mBkcHgIdV5ynBROJK82BtbGaFJugUH2AZh4dZ4YtK
XjAGLJLwmmM3uE2yZiXC8LxEbu6fQKLAKhdonO+6efRjtYnStyCx18Nk7hvVQ4Rr9l6iTrwNC2v8
iQJKNtvYzhrlqeYvzkHTx29d7GXKl9JwsEThpmfV6Ww3U3MbTBT6FjWhi2tN3EQ4bExKlUIPvgVD
R6cB9c9Ae3RmkvCrgdCE5LXvKv7LhLY2rYOqvHVbH9MahVLTMQc/Fn13JP5mYQ5PTfKro27hdUNI
XC8s3V2Rv7gYZuIEZPHIvA54HCViNb3A7dHYS8199xzI10GydjlWRz9dtZgdqvEiIsQRODkN2Nql
ybRlTG+P+BT3SQHwcCS8GkhSiFq6IMQLmcQhR5TciktqyeWQAFiaCa+8bhLPytjWj5hyUO/DFM7D
c9SlSyYgpArlunfUGHICjXU06qEa2wrHERTYpfyVHH0zngxYsW5tTHRXHXrnjn9dGdqyy+ftETB9
RvAsx9BHQXqqD/PwDvm0021d9kskhS7C4uIwCZy8o5XsozyezTVLH33PGLKxONuM79Hf29Gmg70w
VDMwDgIzMn/bcCHPnUa4SZXodik/cMNQdp79EfHc+QVCfEIAk0UcwwD1f3ycKaMig6kA0KkqDPfj
tp6rqPKPLXETT7s0VswszY0i+DYFlKcFyW5ml8B5DHlLFeO8ulWUi+8Tz3I9fos6wJ3f7Drzk6w1
3o1p4bn5zptTzhB0XcjjWuRbK9OWbfWqOVtLZZRQ5GDyMQzlCTHl0tOrZdFvepST7JpPQ3pJgLYi
o8YqtTAIHQwMjgsklRTyvEI51bc48KQV9rTxs53hnHoCrqLx0LcPRNEtfe/NGeZsPJKSol2QXVp3
D+MWsYdkPVute5Zx6gU58jLpePrZXVBiVPJYuiczG/nouIL9iz4id3QO81qfZdeutF+K5hI67c4c
tEVbPJXOR9kRz8qfTU/OmRbxswMUaZlO5id3uuids47IOad1Utm3nbxM/bj3rH6HBBEPOC9Bo96t
4BZNJGZGiEibLcXMNnNhDXdAmryHNNkL/VxJ6OdiP+njbmB5heZ7AeR5PQbaPgeAQH3nkbvh3oHK
ozxA45dx27Dm+DDYC9qc/uWhdanE0+8aPIhIox+r/c2Cp4Y2SuWPZT9uM+Mzru5T/dUHatsLCiHD
Wts529/O2unDG1qhZdsSX5UccVHrkbtJGrkXuJcMeCappj2wAFk3wP1QTi2dEjAGMwRvVrzf23mT
UcfYnmCOdAWs+4lcZT4Bh4x4tu3SPWbTrzFyCxCbPBqfXr23bE5gMNeYnnqnWlUQa5MhfG4lFG6v
XHdG+0EwcMF2U2n2JmcSPk13h3NL+dCHve+CYxwNyFJjjR7p43YSBT7+bP7yUQGKe+I5h9So9l28
NVwi3Km7IjfZhi0ZFT0r3c+8lydgTgBf3FxsTKNczYkVuMKT+FT7w1rB+2cTjWkbqHn6g3ZvHfjF
EZpPWT0NVDIWFo8BF7xBxoMTY9I6Wn65YTA0UqJ247VB7QDIbTu1wTxS4c6oXsm1pHNvVp0xHJuu
PI3AfHLMxU5+Gf3x2WMeG1agK7EMeVG6QxOkgqUdlAeHLUCAgyQ23uOYZZp/j3FMGNFyypOXlmfJ
C8NVVtxKA6jakz18dSTBN345s79WFeElhNniQIAIKpda+1fiL2URsWDI8+AFsz3sFva4k+uU5G44
Tk2wNsa3qXtF3uDAgXwL1beHeBWrq+sU2y56ltK+Z29TfWk4swbMu5PdPSNd5nHWr9iulwaYEcbi
h95+dVtcygL4r/Ifo+mzZ1XSSv8o6+ahYxSPA5qM0nZNPvLYEbmRo1Qu86cpLgl+AHYGieZ90KeX
DCeC63Kno6Xqi2ZXMQyKAqj14zuxxquQlcfIVVuaMDt7B8TL10S7aKcvY38J2AYb7mo080NlEELL
zDmoXq0U54ybvfcM5rw4APnXPfgRroOOnZBjHKnSDxghmFC5+sYklc3MYBSTUKh7G4xg+9Z50Npj
4EcvHTW/w7loh681LYEaWA9UQK6LlE+/5tLG+eoVexFoTw6td6qhIe3WxYDlyphWRZ4+QzVaSDhc
ig1DMeDNN1kukuYpnvxSImdiVAfWNUKfSuA7qzW0zLX/BFKLFG97G+s5qanT7OPbte4bDjkKyHjX
ez52c/GAI3lq6YAl40uaP70OUeZp8Bqe3CBcp/57Vr0qhLZjPXyrfFoE54JltIWpvXGPljTXKajs
rjuU7XHKvX2MRxdKlZcAMG2fgyPmXzKYy41ZXU0I8oD+O5aLsd4eRXiX5iUx2CRl1jMYMTZaXcxb
SUGHUbr7E/CVGqyG8YTsrOteWfQsnMa99XW+gemLtb/dj9AXOpKHyuqnQZuOYuZY0/tMdXpsCRnx
ExJx02NsB/dkPv4vKfcJjh0cSN0yGB/aLtw7DnIDSNWmHW5scoO9bstwc8/3MI2bzqppRgioIAAx
Mt65CHfdNyeB2zxG6kGftkl3Iec1se/xxuDCNbofbmItvojkxcOODolrql7T7Oan13FkfXrNJXIn
PEuPZbtDIdoGm+bZsPcCdTCpNdo2HaH2CAxjqAaYf7ifVTZ9i9zYDBqVXcxCxbSWRts0C4zJq9hN
2H/C4GQ3pZVEN4y/+IqBfVU7UJabUaWv6WyapHZqe9bchXfr/WvLgCN373CGjnjdtlG16Tnf2yk9
FVG6VCVrWcBcVYMQBgyaU8kNsRALOzdXHoCkDgBtaZwncH06fEhJqMTQF+vU5P7ryr2g2JgQdOgN
ihluWBPIZz5kfDf3ggcjIlbTjg4JUrX5gi/qYZtVzcod2Myy/7HCd236g5tOf4Zdk8YZQOhbTkIx
FlVUm9Enkk1GrjA13AeYb0zchnWPCDAnwyryroOvfUbeHavBo23e7PbB7v2VCAaiLJh8umTUuK+A
AKgIEKtMG9cyH8n4WIlx3DreF5lEiml9C4C7CX/18Y1qfp2n3qsl2TsbHzpSykZ9mn134iywJ/Kq
iCcV4tyml4JGwOSMIr0TnLuE/2hgU4Og6NHGlv1HKT7dBIp2plA5ctYH7Qpx19b7as2YJrjjh33v
QAcWvg5LEeVCdUv8Z7yuywYJz7qb0IywOWOvuuvNY/IBvOsyI3ahkaRZe5b5l3Teiz6YVRm/WsVl
mYdXsMPLpP9ytEOgHAJkXmJPP7Uy3LY825r5C+EynoxXqu/lzPVvtOTHUxnJ2NVuNp1rKSPNAQge
zgNCIFZGTDmhbXUudD8VyzR2XwrvOcr/CjTFdXhhSfgGS+yS4qQfuSVt0a17LNJx3tCbP0oXN6g+
c5b39UBGEQ7/OtPQVk7Lyf72y+bs9wEw6fhJzvE6drCHBLTT1YPfPRM6zuiAWQq1XR+8uvmfU/AZ
HPwECSIz4CbbhMW0dLhdK8ZqNoRmHjxCcFYJtTZ8z7Uda09EcXECcETytdDO9aQvuOoE7XldesZK
Ze6uz86QRnDku+kuzuKVqYY9+TeHCGiw0uI72jmfPImu1b7NNlhXngIsMzHNnKNjyCrGoUco3LKr
xb7N6zUp4eh6N9Bwn7qaQNx4YnCBmXEEHzj9Zt02rt5Tb6CvJmyhsXCM/pr1rAIAs8bKqLWHi5bU
lFIvjk/IKF75GZ5hMWmrqpMVhK+jeUPkv0kMiRCoOZYCypvPT/Gqpqe5YYBD9N66fHZi3HkmUS+F
3zH0Kml86Oqxuk+73CyfZzVbiv3uUSlGeaFd7p3gx5jaZYCJvm4RYfgH1C27vmyeRcG0CrlBql4z
oW+F1H49jS2+D/qrZMmkz6Fi9iUJ9YvsdwR97+0wbSkdZgNxtW0H/J5g+Bm8Hw1He0zNcd9AMIhi
IDToAFpmArI0tjVRWk1/lh7Msvhi/UiGvrC9PnEsrPhYXHnWaypw07gjbDrW2fhQqfpvKDYZttRw
crdY2fckw29Kp99GfnyULtMe+JxxeYrBl3CcRcA5SuI9hgEvj9O7ewswbySOcrQXRm1uQukfcK2s
dI+ThiyCVQKmwYBeGOdEFUhOKaNu7/6gvi0IBkfh1vte8P2kjxOCuCArmORVN49rbbQYyfdfod2s
XVYVeLtf2C08BgKn9FiEC/RuMCcoydWjDIDrYLnSKSUsXFmag6/0H+aK8dZix0y5tAxtIn4d/o4A
pIDmnIUADHQo8bWxLzH6s53EsX7rESuqpLy2Rv3goRKDhbRXHSoq8e4jhV7kbkTMliSJCdlKNspd
ScoIs8814Sqkr8i1A0+yUwqZ8HDVwHiG10rD9EPBjBinu4s4eAc1Qt1LCm3/bGSk0xMQ4ap+nUQ/
saI64eGX85Kf1rGyjzl7xUKzHwyz/RhybR02zzXFZpJae2RjHAFqNxMj9HDtsp2bxt9h+lGatqdi
WoGN2UxFyb7VxnzSFb92PM+9SS00G0QAx1CLj5QlfQ2Gfn7zcO6OjdpP3p9fZ6dCDtt6nFbSC1GF
EsReTwuZEDYFLHHqzBfbd1ZW6K+AYPF6Bt7V6LoVroWF2Pa0JqFsP1ohdzFUeheBuZ5uy6bfoT1j
q/fut9xNs+0iirRdV0BulpuBmUVOJcCipOfhILJ5hvSPza1t45MYh1XI526TaFHTXCPe6zJWTYix
E/KiS1TEoVHtUC8xItBeODRXUlxdY9479xtRnx17OjoTMYNueOQDORshD/eclaJhbVeXKNw1RrcJ
e+9oJvCmzGhn4JRpmo74CqYHbAyjBJUx4uJZo5WbCl+0eyCC7hKCNqy/fB5IhYl2XhUxaV+yw3sr
5IvWm5esnS93xgpJfyvRFvcKm6HnP5IQsAoFk2Y6w8KtV/JW1RH7UFDI9bTXHI3PvbynOJsaWTBA
eLftd/TaPV+AhZTO63mkkBoX5pElw4tH8Yu8mtncSSD0yFT3hDLqUDvht2nzFsuh3CV296gJ691s
KJWQd28bZjC5rq/x9B8sEpIqpZ2HkaoIZGsnph3YhQVabUAMgLUasJ22wQdv0oUzvyDAzisnxhpk
BJIbAqTM2msRwxw/3gi6yHRTtD6VuGCGEP4kIe4tmrJMRM9aFiwx02xpT1fXarYHQCzx2+mQTj+i
AJtMoEQrrbcwhbkJJ9J+tbXfkkEKPMNlULwRwbiNZtZYBT+O9DS6g/gC24b5VbMq55Q280kbjN1Y
orBxklsZ2TsPBJKHwtNdouXaVzj4CUdbmAIBM461DthGnO5tQTxiWSzt6G45H1Oxz5H8V4p/5h3O
pq8yuJuptisdB2FRzGb/POmPUfloDp99wVDIXqcBfQdUrJFPtjeGXWc1N5gjv17OIIWbgVK2RfYn
ik8ZW3T5zj3O+2OM74Ty8SQTbd1b5Xb0J+ZhLSEgKUDa5ivR+3cjNxZGbyxsTbKAcXcaixKDStAL
tpp2GhBlOp25qDnMyqm9DYraxeXUJwSBSY/x0Cdws/potqUEv4QkvdeM1qUjOEwsdQKod1PEdnnV
8DGFHAvNl8wjSqlCnFhQC6s+s9lz0I1qIAUaw1xOM5bM78K3DEkV6LBFfg5woS7qqFuU2XhVU3Wv
ZHxywPU1BKvGjX5EPqGjkseIx2T5u2NeW5eHaco+m2FKUcHyLVRMa3c9qHjGpAtEhNHGmmFrM2kq
gFjsiGA6ySbZxmQaqrqvzmXXlmutMrajBXShdSFLWTUVYJAX+lonAH3dMP91CAEE2NGhGoumTVVn
clFl77WEYcIgdlzG+A4kbjM6hbjYBrOxoYErlE25u/C1oVxGSdad0xCEeC8JAkMn+JLZOqV0XvzJ
wN7mAtdKik5mCXTIpGIy4GsZOGhKTScMBBAiNKj5BmFsYXWC/0tjSQS8BUhZ2t/xPLykTn9ta2YH
NELmqp0D3ugs7Ly6Z0NH8EkKaBBv/00pLFzwm6G7Msnka2I8ZETaovHIivW7AE7fQBBHMLiMyGob
wLO7jrqTjVV3Keu6XYvq2eiMfmHl7bg2muYsUpSqNWyhPTUk0A+YeGZiDjt2gMUME2COMn940E5u
kS6iTYvCcRGYAAd8xBMrGU7XMLcV0KF0nVfUvq4lHqIJZYjjs42eIn7wgiQoIHuYwTWjc7ACFjsl
J+ZHfTsuyyL5jrhG9XBUQDCmP89ntt/1nwwr0qVdoaHX2NcMIZvNPqt/IKIiKjd+mcaOHIgK1SxV
0qV12lsG/WYHS6pqZqhJophjgsjKHH9VNtRuchpn8Ya4luYnvsUPunEQg/+ELrnyt4oiWBYW7leN
Fkhru5K4RvsDPhfREyktnhtVD3VOJ1LQ4DEbJgpMKRdtsb9qTdEf3L4mU3Kwf9BhS4DsJJ6yepvg
4UQOG1rGaagNvP4lQmaQyWzTaGz9MOeEGwsbM/Zhdg1h0/x4GNm32LMQrGbjc5dkBHrytK9jnHWp
y5WgV3mNIP+Stzhsw64GRDtjhF1aDMLoKI6Jh2MyIaJj5Wd3QydAUO+pmRxr67i2dzB0ZtDzbsrS
YGZz3MQvrtZOKzaJFAmJgjkZlC8IcAKM4RF9M5koNiCPxSjcZutI+Hf4+OKK1AKcnoy6qfrYg7Cb
yepvMcYd2Cs6cxIUd0mc/nUqdhCN45kzL/BobaJXkNqLDt4H3Ct498UQHgdpXDXrlnmmtY5Q5zCF
je4lQCsrx3DaiQNiYX5yjXBYXZ/lBwillqnevOuJCREFqZVfO/u8yEhrq2uYQzX8gTy1Hwvdmx6A
4Q0FmTyG7SPGCGm64xHtE7T3ZYgK1hYhtZBWi5UnxKPvQlD2NJYzQXFpsUpssNN3K5Cr16G1001M
kANhdiVjcqc/WJ7cxBWhFVj7KYLxpBzBDCLy54OxC/aTffGMDxU4oOvCpgv7hTc/aSr2T17F5K3v
Z/0aCKZW63BGYNIkGTJdlzU2+FI1D+wDeL0TVAlmCavXmwFQve0yAKoWfpR9Ab36JKTNWLsar/Xg
0BDZOFNH28qJ9ogurjtgREGBttby9IvcvPtYmdikbDRtlahYX7hrrwkbYHBUb1pEtBmXDK40hlKm
pZaATB+HPCSvbzQuZhWH20ggIhtNNhN8YLjIGFLGCkJ7QokJyuHYGDnXeIwRAFHCyit7dasZ/cfk
92HmfupDBsT5vCjSG56wIbR9vETDJpIQm4jqaU3pbwKCXrzUY+hQIqwrcsO/FEMxros2fC75aRZE
2Sb4VqS3wky8SQfGTD5zKnjm2Sb2nTk/Lbi6BUoOYpJZV1rdlXzVaa8mY22P7ELSeNg1I7+Vb49f
U6zdBq2+5JaFjqn75YmVDLORLxkarqVmNO56rmeLWEBMi0s8hBMNgpGxyR1DNGWGvS7TAB8nui42
5CZiReenSkbWG6JflcLJbpq0BtopMJ+xr50xfOkr6XhEHSf1vq1cOhsWsxu/7YFgV9gSlaVjXzNB
wgOSWUkfbkQfDle7Y3QSG+NnkOhgP8l7wSETPgVORMmYI/oQOgIZz8YpVPlXLaSwD+22ABFT/2RV
2pCnQuxcJ/u/kPEHMM/xJazfeuHdTNN2z65mP09psyfPDqdjll284DcbHHdbTbN8nCFLnlb7QY2H
KS7q2QBF/QpDem+oGqI8gVzt+C7Jut2mFWII2+NyjpIqXksXeJsD3N1BpcMbCmRIQQMEEP8Y5cyP
obPTC81sTzm4r9YY3LiE/YVuQKUl9m4JCeUuOSljw36Afbny3UbbtpW8QddpIN5D3By7v0jZ7+NM
4lQDTM40ca5tOmNd+1dz5mKj0wM8Uc9OYZCeyK9/ownGJycR01+onzr4z2rmgI62hr4PNCieMJCF
5Pqxuq1XWQLSMuuxIsYzU9QBLiqRz23imTeq4YsKZgJpCopUzExS8rQQbffBSoAr9eefza1VRwnk
XaluHvIatmk4U04NcKcK7KkGlIQ9IjBPJxi2Urd4PFS4i33Bg5aKdehw9zYeMQSuRkZiXFIqhfM3
xygfdlB9aKENA/1ig5mvsHtgF5nLAVCCC9nGxoar5K+PYtI20/jASg74aPg3hYXFVqiJto1lMymd
bCb4TrDjUeTZYT7DIlsdy0E+sbE19pafvwdyMMiCna6IXcVaUyl/vDh2YNVLbvjB2ADDYgeJehOv
La1jnj85RRQsnHog3whOaaiDExBS/jX0qGBB1RpmkbFH+zBeidm6GiI/doY/8dgC6EvK+kXlwrhR
VKe7ljVwKROeNMU1KAyf5T0l7AqdYUtbuwwRyWzDxt6aY25sC2yg7CzQpjXNa5A38UaPw3LrovKJ
SbUdw+hV2nx8OhBm+KLsuA2/Zzl/wu9orq2e9LhBC9PVDL6hLsRVNDDRyRoKnRTkA/PMUxxbW8J3
k7XjQs1TLnlAfeRfE5Uz67c+PEpCH2kxQ0rvJSAr8IENxy+MqQcIUFRR/U80cnuHGVKpqaqPruey
chY7J/ypOdKQVCqKVp2FU41o0SiDrQizFxFroEktvUVkqZ5gcYEbbk1nE5kBrYGljoAOCsakBeYv
z3sHxJ+u3ARJpNaOkOdd7zPg1VRlyg3gfDecbufEpRMnH5noQ6d5agQgMJXKn6AqHo0ptLfk1G8E
3fFKJCEeWuqBsJYXL2LjEnUZoz5FJUkWHIdZt7dARC+SgZgLq09IU+NASyn7PB31VRFik65oYV1w
NIvyUdpXJSZrZUvEGEAm6Efd8qExBQvyzHtnVPg2SrEl9KA/KIMzrgu7iQgxAnqlxMNoCVyKeVgc
Zau9u3FU7LIxPMGMY9fvmN6OW5UtugP9KooG2L1WsSm2ZKfkDqhD12X1WcDPsMs3wwRe1psg8wlq
uGrYbKEXjeXSSwRTmQJlu2GacMI4k9qBAAxH2RunIlW8nAMpbW7LIUvHZR2n/JsaeJe8hh5pdB6e
JgowiWE8tQwsx1rlQ3f7BFc3YRKKhpVB/bOe7bxMBKW96xthUECZ18gOfXZZDZiTam9Hwcjynskt
Y8SV6TLDoKzFktSLVzE67La9CgwFmcwLt3mSIymOTvUCgnhTJ+xVI0r3eTf3xxrtT5AMfh40/wS7
r93UZNGOFj93FDbvMlBfNr2qFMo72RnLtCgiOjF0i3dJNiekn2aVNH1w4NZIT/BiPppWWVuvKwb8
eYJ45kRsbezvLGeIjtAmpe3MXj8r+OyINCAEeUl1L02mpH77U2msTOpZwDW27XcAAHQdoytf2CZ3
YsdT6UcBh1+UHmJERno5nYxcDy5ciMlGS/2WThAeEORIFCzEW8dJb51LtJy15Y2vmUyfrKQPH3J5
7etNpWNEygdQPEPxQF1C3nUbPKSRNJG0QFWOGF4zXZe8iErHtCVCEiJzurKiB/cKIX2dZLTYcRit
2/m2LvIWObaNJGIw2H10MXVjF68sUjrqxvupGnTUrUDj3EgLGF21nSawiYPnMrQYC6SLUfgNCl0t
Yx0+m1H5UKAyOGxoTXSD3Xhgzs5b17FXTsoqti/fUzdRZ9D/xhLjUkblESJmjFkvtNln0qRsjkKk
V+lUMpIxeHxtX30Tj7vJRpxf+AvspZ4afLUK8UouTlTJPDAT7xCjgngxOfJT851TGvQ9uySwqHio
mTXG3gtXnPH/gyL+5f/RLGQaGHv+72aho0o/edWl9n9iw/HL/JtryCAQwnEsg9wHx7KYjP97VISH
Acg0Lbp31hY2//j3sAjrXwFfUAyjN8Ej5P5H25D5r5Zlea7L4sh0/nEh/a//8T389+hXXv+N+db8
l//9L4XKrzIp2uZ//jfDtqHW/eewCN10dJMICyIpdIIp+FP8R9tQzZ8snbAWES2FQ7DJBwDOI0RW
nrNckriLeB/BdEuDM/Zxd9CdElV5QwBma58C5IhoRQhiHtueVINovKbKRQyaQ4IAkgG77S+JSGkU
mbWUgsRvQReCMPeVixtEjK/TcDep8QBlTYKjH8XBznwojEgS2to6Yu377IGSHIyh2dhMay1sQYUX
vdShfhe1erO0lkbAWQWue8nRzNcPdlGhAI2TTz7djPROIp8Di8bXErzGpRFiZOLsFAQD0dsXR02i
OBkjzaJSDA00GSMgWg0BJnSnbVVicqa1N7XkHuTepcji71hBpUryfttZLyNnuqG0ZcPNIlv5itP9
j5yhH01nbaV0/dK0nbuLY/9sudBg0t6bjlPBhVQxH5EBjssG9W9QF/4C3TOULct4KIz+FT7cwlFs
j7vA/pMyep664tGZwleloQxpI7boGF8JcQb0CqEhn2v6AmR7o0OtgSuiB+aMcEWLk6eMwolA4wfm
yvIYcOPw5HQerZFGO2YVyn4/ys3XVgjkR33+bdWi34wJvxA2EAH61kftB1Si1iFLF2BUaderJ5YX
wEC0IN80bB2CAtCAj9HLw1HmSYkVokW6K90Cq07rr1QxPJUzSWusfH0VIomyXa42v+W3VLDVi45V
hmqJzHKDsl7bkpkLvq+YFI1Fl+rVGeH0i+cV3Y5PZ9GXA3tOE4Jz1bzISF0dNwqw0BQnXsJmaftd
urJ60Ex93hHUuCc6I9gEqfvEVUjMQ4iMommtZ6S57qPDx1eyCfga6pttlqBpSsLIAgYgbMHloxRv
JEtnMOzqZ+bHTML4JKgwD214C61mZ3bttYymD4yn0SapfzN4MuDYrTet57dqiOC8WOhPRSpB2U6I
Ily3aXZPoo2fSoNn0WpR1vUT3vBEe5oC+ID//K2Q9lPjEgMidATvfrq1Sgh/I6npbDtUZejHUquO
biGfucJ+cM4Axfti3pgnJBF7RfDrWepAD7SbspMNioqw9TtqLXORecGpDQiWanJQHZ6tHuFOwSJG
0jCRj7nwq/TCoYRa0dO8hWVF2JnH1TBV49PIahfbg7NNyM4dskCsBu27cx8ygaglcVPULPIYFdpZ
uYgpmeATV6E/EdBIgrD6mPWqWIwvImOpSd4sQFWP6PRJwS/qEQ06/SvmhzdUzedgIGulti/BgMcK
ZQxWW4YcJ62g+TUnBxOQyQwbvEKZIup0AupRpfBkTwZ/2q5/0BUQ6QLlzTAxA0IvlUF24gA8DY0w
2QDkG8uAfZLKW0YlBWCLtWxaLbVAfTeKwTNPSzgXC4ehrq+hG3AmWkejdHYMXV8CF3VCQuK0Y8Fh
nMTXwGiwYpDgx36w6LvsUw3g0A37FQTKua2jR+DKZ3i95OhNODnYSaGYPmuYi1lt/dgm7LVQ5Zcs
aH3Kn8LDM+8E8O1sFqLAsJjcQKgs23Ugrd8mLc+Ryk6B0E4yQHVXs92jziYdO2iR3VSvuSaGQ4PN
qsjeMzvaVUH1pzXuV116hG2IkgHQHJXhskhk8LEMGxQvarYT6IMqKeWphEPzxpAgZh1vMJFHwqfN
iKR6lB+Dpq5+lcA40LqV6ZB3LYdoXxHlt3XioFmHWrAOWcVNMONZgYOaHBrDP9tAvZeZFVZbBCMM
5AdyQK0O9QimHbdumFp64QqPFu4Aib5/jKLVDFLQOVYhMaw9AyHppL11dR4cUlQabEdYP3RRaq2h
qgNeYBSu2nttP8g8vjmdT+9cV2tCjvgVa+TKAOopwHq1i4AdLEPKtG1d6icvb089KfZ4quB4ehHK
9QkXHZT0dt2b5puoyZ8tCYpZZ+RZT7W1EEJuAGsUZLPSksuWFzjxPFjYvP1HopMWFf/9WKCw7kB2
jVXXIrxLd0FIyloVeOzf0/Be4sis9rGp4wlUa2eCApYW1sOUGmsk6q+Wcj8drb1hr7m0BYFCrgMi
eKSBKk6BL17h+2B484m2NI5tYu5coTZd9U7yIhtLou5iszgKiCNl779IX1tVRAfsyrzFHWJX64CP
2nVQ1BhZ8B646iXPAJ4DVYE9vs/q4F3DiSJj4ly76WMkaFf7HexNDR9rVwjtt2CMQPnL5FqzNtME
oEr4xcnMmzX961P2Z4CfIENu3WgBEAHd4euO4nPQe2efzGgYfafOTu+etUs15+qYxm8YgloyvGNe
jtzxBCkwWUCi7p10vfG2woRBNNXJi+itvUcWQdQ9MZl5ZFb0KuLyVlNyeMG+byaEYM48iMnjVaLp
24zYAgdrXPRO0urKL3vGo8zhd8VElmeeH0RV73M7/uHXx//YJm+uCh5Gt/jViulZMEdBfQNFxw39
H3qZgyr0e9lla03bOJmWHMg1Zx4rGIf7FACh8KeD4Fdj7wAaP8mf4gqMUi/aehe5xTPQ4GzXYMrM
J1UvO5/uowbgqNDKXEvay5nsSCf4VJeCFUTclQeFVHbvaio/dVby06CQ25QYHXkf0qsbpG9drL66
9K0FJimBSvZldmQ4kbCyEEX10IOeLGv9tZ1ZlDlQynSmUzozrPKfv5Uzu5Lf4cGZaZbjzLXMAFxS
ALCanZmXFvDLcKZgeuAwQTp9RFUFErD/AJNySCsO3RLX/b1nJLwxZ6qmDmdqI2bSpg5y0/UrvnsY
nOlXY2rRUQMNks2MTgzBlwGXTPi/2TuPHduRLMt+ERNURjG9WrrWE8IltTCj5tf3slfdaHRPGjXv
QQUqE8iIeO73kmbnrL32IKj6GS9t5kvagt+iyfH5DhDHNTpyI0q7P31uulLbQJ3Wf5otcVMtp0Hb
QsuZHMsQPiXirLRNdAitu8Tr3zM0oxm60TiR83rKyGhQLBERk8JKWurMF2uRSftKKTB9CZZlE7Fy
PM55f83a4bfR56X30MF3Os2MrtJmcigARuImrZktOYLUVJtSg8YLN4yjIee0R7XVRlVbC1b//UVq
32oUVs/4n26jqiUkxmjaachiCHk/lvKJn9uvnRxMbXClVfwHsvBl4q6+ytX82w7xe4L0lbMiBTFS
5yARLu1C1LD0K6JjhWFNkMZ6FfXohs+8yEU9lGmz7EDQd9Gu2RRkMBuaT8ms5ibQOlrtpa20obZR
uGrr7CX1tlwGittJTrwTKnG0oFqVXyegWjbxKDhMDwGuiQi300bcHo+ndGcQ7bHnyCdfYmxLk4EI
0GMHatnGOe2KLfaBn7jy+pWpLSrz8NRpE2/x6qPlNdHzIlZTpKDglYd3lrIHYvGvdep/LGh9l5ri
YtE8OXaDZybMzjmr+kqbgKV2AhtlifXMRm4yaGNwyDgw1Q7hkmlfb4d/dn1VHOlhkGDRF+cisA/3
WIgDzlW51hLXWlCcOuFrjrG4NrOntH9c8BjjqnsyMjY6Q8Z0VNLavub7REDF58GfKmNjCV6XbUxY
zCxjoHJGEMU0jtTgxR0FanB4PVblROuVFzbLqylEUybis9XhFbG1jJnP8moqCZMH+hhpOqSVlB2A
a2mNc4fPWeF29lR1h08Xfmb55EfAtA4BdK1V0J2WQifYoY2huKVYEu6ZhrTBZSyRZD8ySFgrzSxl
WpWOrBvX6L1osyPnUWXeQ6911FbGd18LqvX/AwazGbMHySN3vTDzAXrJvnNtuP73F8VuTGIdjao0
hUdGhc1LnCSQXnJgyfb9oWYginjfHV+bqsq2dIyAjwB62Ti2Fa5taaJ7y2z0260WcU9ayT15vDqx
2TvHpvrz5uCXTdQ994uXjsw3DWCJ/gei+GZgbYCfov3uJALwqZfPCiP4oNXgZsfiBlf4gjM8IfCR
me9B3tItMyTxyfCXGzMWoHkepE6KeZyepdc2poTQ15kT/wlXpMNYsz/NIYbSJfAOHLx4DJvWoZWs
YQyzeHK06tzHed5q+bnQGnQj6+6ypbf3VMgQhNpODL5EnD7UM9vvOkTsT1ntyYuGdDdlE428/BOz
kuLXIb+Dyy42Zanz68lMkoPx3dkMWB75LKYBS8YjJWrlmveGz4c0fPatCGNvazx4wlfYWLX/AYvu
mFnv+eS12wG0goqts/BxaVRJYD5lTvOWl8q7Kq8V11CYZJgnNpgrz1TrmQMGWu0JqmfKUeQsYly5
eGtXBaWuG66UbPbtNFhTCnmwzHTYk/+5op6Nb/yKo0saPbe23BgGfzu0ZXzPMh2OIbTSse5e5IR9
AfsDrpz2lPfiD+LB2Ll2VNzUnBAJ8mtAia7hlcW9hs6LR5ogGRtP+6Zv/tiAmOsiKIpzxOl2lo3A
TUaDYD61x9Hyy0sHW3rxrOGzmcf3hee1tKddJf9ENFDtknsctIidBEvTnjn+nGOVJ4SR2pPJfD0z
Hp2hezYCglEzWCZ6caqL5AhuNdThDsT54rfGkxvrT4/I7wPT+iLc7LB7cC8U5zWbvGBcq7ziAQHb
3MmXZKyIlGUi2SZRjZJ3RPxjgJTsWCadIpf2JA8izmrUymwp0/CN7ipYnWQs9FK7fBgp5lrzRajW
Q8atchjqp1GP42MowzgPw00s++Uc0I68s8izrLyApwkyJnMdmAvxVIe+jqbnyNjlhN9sRi2dVQZU
ZxAqssvU1iFWUpEeRSOoBVkDl8B4cwr4OAX+ds7YuFGes5zcVD+gm3Vv9e1zTOOH10uCnPVwz0op
OCeJfOic4cxtNN66qQkL1z1Re3k2I/ubCQ9fY3IxvVmSvQfHby2OZlXNsr3I4OOzAssuY3AZw1WE
Jj8PDCje7JzoLHkjIP8rPYckE85px78dbIO0PPDJxvN55NiuW+9oIxwfOnfx7xpCXp6qEQ6PxZsl
3XuAjEMBHRdYaGaqgjgaUi2CM2385eDg2hdR/myUxbXPP8suuZUDoO7A7LSavOKCAWBYI251oDFl
TmKWg1KdTurg2US7+uI9HOLwbIJmBfEC2h20PuvbwttOZsi0m3RmjuxyEzsZo3H31lKg4zZvrEVU
u6RBmIJSjhsvdI7j7iKaGbQ0/besYgyggvF9H5lf3lLmx8QKB0xSfMz5e21jjarnY8AIuINZhnu7
J/h361Ycpur+vRkRNuQD+0II9i5Sv7bZsOKS+Zsjo9MEiDkMwaU9WPGEJ7zdLEyYm0BijWiIXcXc
zqakvynUfDO21WGsuXVClDxWIeS6eSzC4Ubof1IEM4d+g0ZxiDmUa2Ey3abSJRQh3Wsyqo/Kzl+G
4cEN2G7ngAJcOKu7tkNfQwPf1BbqRgr1J4sIV7+hXhqHH0KwsOMT8mZYWsADabP/mBxzN8Q+1j8T
HGkhAnLIAsmheVkoRPc4NgIGLCzGUqN9tELg99JELBglt34WfDeIENISpHuw2/PiGO/OgoN5zDWb
4N0Snv1qoNlRHXE5nx9jvwceYo8ZHjluX9Okvw2Se2lDA4nyiqH0XYnHXszHYYo/XCZJXUdqjPYC
4F6FnoO6KNXJm9J8Srr6WMbGV08EdfS65lCFxRN8NKfkss35SEz3iJ1xtij0KFRKf/a2/1Q0Dl8h
Xv6W19+wzyOyX9pXy/ZPpp+cfNncT5V1l3f8MGqrREPO0cvF25eZfH9dhm1cHYEyDOXsvDyEX2y/
nBYxGOfFKXBvJWGkNQ6qO8IKZkIUL7fvuyjN9ouTZKtgesCVo66tAFSr+koHGsgD+3Z+MHXTVJli
TocpRW/02hFP9M3ys8GEgmuafL4ZhhC9i78VzkByl6EKJ5paNc52ivrg3JWCNK5k9xKm1rRvFajS
WGL/74f6ZnTJG9WB76+M3vAPrsAaRNDpuW5bkqDs77PaOYaiQtMEpWJ9UqPgr5O5CUkgetD/cI5q
Y440sULmY7JpTFy7yz0YTgmsnvO29UEvap7dbIervsExUEIvLeTu/GL8Fh6L7UAY5+y/KI/C26T2
SPZqmKIbqE4o82X8KrLpmSQn51wz471T62baVu0om7uEC3YcB9vcCKDtUqqXKPM8TdXW5GA5VsGZ
SpHLlA6nuO3OwaK+O7McqFGIzKuXecTgQAlm+85K63Ft9M53GTv9SljJOVdBcx7CcFeADvDBUDw0
/WRF5LXb2tb8ZdHaAiNkotisweBs1J7WbKDRQLC3yjru+ExVmHiSeoBXH5X9oUpegjNltXv6H0kx
5ETrQ6U7dTOMH7PRMPRWFHPkxi3tV+9zToJztJmumdcpGIzVMk7+Ee2KujdUdyxbECSr40g9iorj
yNI8+UbyAolyy8MVLo+p8dJPJwi8+6UaVrIi90nF2yAMf+dGkkcPqzMaJ7HOPpbKf6iS9Av6kBdh
U/Mate3XgGJVxnTmg4fFixeS9RgL/zh7XXxInHqLWPcmkvKByc5LXtN2Yg810q2G0EPc7R2jOBv7
JA/vIsM5CcfnDiuOjscss1TJwA2sS87/35b331mAUSb+/7DlXT+Xekx/v/P0ly1X1aXdfPxht2T+
W6Dxv/+vzZft/Mdy6L4K3QAyxQxYLP3PUqTwPzb1Rm4oLMu3Ah9R3f+y5Tn/cX1qkULfCcNQb6X+
ty7P+o9pCTOEEkNC73NF/e/o8vg3M//vvRfVSh6yYdMJeIERjvg/916YKedkinR/Hth0l46EsHyk
Lo6ZW5uiV68U4WJppinX1ZW5tpM9Kzp0Bwlh1w1/JnunIGq5p4qexyQL7i0DkL9UV/HSEPZiV/2v
b8PtQX+hy6tYjHDKWDuz9OGz8hMVPmuhS36zkrRcKAVhihp5ZUFQlEJgXpzEiDw6FxZdF8z18xNP
JajbQgttCqujdLlwomuGcVZtZl08HHgsy6sFelWXEocqU2uM8vyPRyqLwxQsyKY/enhSPZXGJe7z
OqfkOBIVEauKPz39x7ypwXjLWmx6zm6ShXkDju71LU9nTXT1oF2hZrxyYC9XU1+akwUCy+l9zS36
Bo3a4IlhGvduGLzCVJYrng7EZTVNVoCVBZovqwK6Avs5ddlB7dyWdH7s0j87FrO1N2yFKUuzar2u
q+44/S5MdwUjsZF5M689CDdM16cK5M0AfVOagZvy2duD0XeajnPYFBhTd/Rq/7mvMp9kYXhvi7cF
T8tLSVRJpcufnXj8BqwK9q7pf8qFfqvYgMszAfSUJvUweh2zIOQ0rSm+FJxPaq4v0oRfCuonNPPH
B+iu0RRgqXnAqPd+S1/UG9IBiiAc5xrpByhNeEfz2lS0osIWYodEuwxuGHfIXLhyYvUY8/KeydRm
jvzyOoEpjhxIUs0tUuwxgPcjI2hmYzNqujHVnCOzJeIjUGqagOxAIW3NRDqajhw0JzkMv1KYzTZM
5a2DFifIxy82J8GusoaD0KzlAHTpafoyd4a7XPOYviYzBYhmyrcQtx/Upq/5zRyQEyXCbtJkp6kZ
T6lpT1oCnmvNfy5ZHN56Qcwo2kvM3cQ9KJmp00QweTQq4wmvPPAxROmi2dJCU6bUFSwUmj7Fmj9l
yEapPESqC5o6akaV2z2cNscOL8x9qqF4QZmaaeXgRWqX4TsJc27fxECr0bkN58xkpTgTxGO5qrq5
2SY9nxfto0X/ujcmYqoInLelL0Eci/SY0g1Ayr155KIHrNuEW4oNbPbO6S2XBZIhY0MuZmghjvn0
eprkhQP5DOPiy8P9rEnf4F/pq6Z/O80Bu5oIlqDBUjPCaafHIwkBEQZde29EKsy+gM0GLcrslK5D
LsmczdOKdMOwizWJPFTPY+G0WzQr86YoxAVZmH0eNb+capLZBWnGxncKNOOcatp51twz7tG7SpPQ
DU78XROikMthpDUtHYBN1wb3KaFJagOkutRstakpa/Y3LaRUuCpKxV6t//TrAk1tieKtK9M1Juxh
Gw2SN6zvoRJMx50F0p2Ddg+a8WZmSFRcc9+VJsATzYK75Rdzwiv062OiWfEmDh0+Gg9h5UD5kvJS
NUv+liq8bSLQmdh+IW7te6kZ9F7T6AlYettiH3LnhYEZtozW674NRZyFQlqwfW5oRdhqrcAmZHBN
JTHkO32npNY0DT+AxQ+aj6c19kVqYt7S7Dw5uWXTvakopnkgxmPSpdhKgkNB4w9DXlqiaUZeofX5
bgDzYwB9jv3RTmpmX2h6f9QcfzhA9BcdU998ukUSrTYsred1Z9rE5Wz2Tab0eW+wYJANGuk0xxHI
bpD3irlSnU2/wkgpgtLpgpyYgS63r4gdNCWZDPKc/H64s7YuUkCMglFWoHqq/R9vnqv91HXjye9C
4neLt/Eyl87Z2BFkm/uNJ6WkIwNVGPUKELLeh5pNiO6RzUQ3eenKc9DxzOpX1jySUp2tgOD8qO1P
bqV3lc5e1DqFkRPHGHQuI9IJjYaoBnMXvgAz3sXuXugsx6BTHVLnOwId9NBBMkgxy+BOuBQwii1J
ksJ1snVmfGJop4+gsQku8keHhd5KAiXRSLJk0BmTGepQDSQ2VEcA3+eDDD7IWCQM+Li6QB1r2ZWX
QidXQu6Moc6yVIRaGEGS99Q5F6gRcqML2ZeWDIzOwviEYjydjpkPfFanQ6BTMz7xmSFr0yM7ipJU
S48FkIwNcPi4yuRzpUjfwGv6HNsxK3rbSOdzKEnz9li7uc3b0S4Y3Xib6jxPo5M9AREfAs0wpUGb
X2gruo9ZCMP4z3LlEA2q5wfCfPzgFZkhKA44NXe+Cz3zpajnR6XzRXwp662rM0f2WGAPwyxDyR7O
chsJdDELrgt1EG19uE4GRsTjo7AN1ozX93Es/3KXlJNP3MltuA2mOgFlJGShfJ2KaqDWV7lOSvEZ
WrH+Yk+uU1QpcapS56poDMw3iqSVTlwpr2Qr3XIb5a2+CyThfKq+t6LpzG3mI85NgFM2qcLqoUzc
9BIbbWR58iZ0GDYv/6qyzKtjZtPeqbk+WdFjpj1oJlh3CQfLYT4mE0qHN1FyDxi1GdGykF316dcm
klsfBBUpKBnXiwiiWxbgZAVcEiENF6GJ5dI+RaNJ4sjYB3QJEhB5bRbjyaxJq1oxRVme+SYyMhEj
HxsWbsccJx6/F3w3XhHo3lhsxtDbQ4Jkw2rQDoYxq59uIAIbB/45BJYxMhtP6SSwzfCZUPLVKMwr
ceknb961OH+h/DDW9OjH04ZNMn53/s06PDKp8UnmPabkykfr5IL8pKykVnGA40BE/jtw8kMSeDyc
wr7aiNjdxnYT7I2q/uH0xmKom2B0J15tdkI4qr4rw/4t9XJSuozNI2LHc2iltCNAwTh5925X1UMe
JsFKWv1VBv1ldqk/SOwPJ7eqbWE5VzF49C2a8+1i8SUmHWqhIbOoKYhtgmv9rzszs46d14wOXyuS
Ljc3clQ8/UjucC82cjKVRpL1u8aPP+OFdVNIrYXlvumFltBYcDn7JlZL9GaSbzvbPL5FMwUSpK7f
vFR9xfiGNtns5jQ/dE/uUO7UOEGi8u5YhpzmwaRlPEzhM8RswJG4KT+SPrvrqGzeIb2ftcKnS2dz
jT701obsXv37izdChoeFqXYOZ1elEiRkXrJ32xQ/lt2/G/UhNML72C/yk/6/sZGkbky0KhlmEjcw
WNjNnb1i4lds4t58G4k8UK5jS63ksQ3inW+tnVl7Lygg1LuvlPoqvu4L37+wx4NSx8eUPPeuYYEy
+Lx/SzvaNzNZqdovjyn4WK+68JxUBk49JzhQXjec44U2D1dbLzvR4vNLWC4ZgowwYJqZkWByF/vO
8Oo7v+3cndTlnKXKb5OpPhphW+/dwWZM1X8WCb5imwYNFpsMBFNlE6+MLiI/iSYZHwNSFLssDj6s
pX1LETi7GSm4kYXTWtjNBLvXipOMf2f6tAgDwNfCKVxMBV+Syu4JB4Bzk0pJoM/+y4PxbhjsvVmy
7POJUmzyenmvt9innpx67tbL6P9Q6Pbq5cx37XxbVMNDpvpn0BFWfcs+aElAjdZLbOdvRd9fEAZV
25TIgz4L1Szf1lMooY2Q/EnBt8XqJaB30QxEjLFdGKp3N9WEVnlWLg/k8KYTO4VvOZJgYdSIRIKH
phXtKXzfu/Da/hg5p1xQXs72kDGnNxzmKDWoSGecUVTk67KU+03NfiK8ZjYR7g78aGcGwXVRCJkr
9WUtdPFNk8NYxZXI3WbJTy9Kn4MOhitXlL+PUSV2VVh9mHHx1mbf7VT95nF4Y0PYwZG/SI6OipqZ
MW+/tX2JSerBhfQ9tqbzmJcS3aagYmhiEr7raeme3OkX5x1VNr67nxACqd589Uw/YITSfmVOmO1w
m97PtbguJv7u2R7Z4ufxqRcuQiHjbArKgzwN+I1d8NVwKUT6bn4ExN72nnEQy8NYYJDBSjgiBjqg
KElpHddFUP5VP8XYI5R/gQO05VY/PFjPMroDPm52ZB6f2nh8bBzMhiUPjm3deDe+OhcjAiLbvlON
5/CDt3yesA6PlzH+SpZrk7NvwbnlkZ6ySWrPlzEhEOJ0XfPT86mTPUx8u49pYLtCcZyU7wiS/jnb
BGGRO1uiF5eHKqI8RpnVyAWqZbE2GXfSgbDu40pqQkr3uadfEbst0Do6bEpApN2CUvMmQC9bWvpG
PIT26zjRSzP2sHL//mNOZzgPxPaI+rQG7tiERXEKFTL5vLcejKX5VjzAW47PJxHJM/VjaNSC8GVs
mXryssyXHIjV0w6vBR99Umu63TtUJbCnnvVSF/yVGZyHBxtHW73wxs96qsZrxfBV9PkmjZZ7MzT2
0uCJGtFyZ5QH1sgMImtJzis8NoHZnqiy/+NqcxPyErTj8qT67OwgS+6bq+VkxY74/rBxO2j+vvpo
RbjcDbQbJTaEpx17D7CG9J8L+K+4z59m9Vz4ojgayyK3w0ADsRt2BzfG+7/EHu7o6JuXfMs9gV8T
V2quXK2LhxUFYIumQhY3aTKxh0wMc6Pr/FZx9e7ZBPybobtH5MsfDMccqS0dsfRruepdYCgqUqpA
OvtqKC9WTbq4s/SpoLVOLiI/niiOrjlZAp7Ern0BfmebLwZjK/RLxSiuQRB+cCEiZa1xm6oOz2mu
DOLY3oMfgfiRbnmptWNkDD7scdxycz/GS/zcT/OLk7MzGY23rna/Avd7ctP2xrTb6TanGXlt4llI
J9LYkdtHRN2baZdlTbQvB/SlNJpZcUit9UIpk03pOzZ1QX/n9JmVHjtpuhBJLI0fJOjmU+l6LFyC
xxrKfztNS/nCqYi8TFp+OEG7nkogz+GAOXtGC0eyJ+14XSCoI4BSISccrpHJDmzuat7pBeNM6TyP
boREXPBthJsqL8KscdsUOq0s+RmO3riOJ2y1nfKf/eSYzOSJYuejM1iFVS0KtbgLdoT83K07s8Ns
3wiP44Lxir95AAvLWzZZA3YNSgGCG6pssL2GfnFUo/Gc8DvfZY3L8Z+mSbQ+4zrS+Zq8wgvHHa9k
gcdJcikgNxO55c+vgO0YrzOx5axUdSTMRv1hzFa/WZq8+hOr/1Tv6NpKXKa6OPP2W7Mgv3OlvIGO
/WjOsjH+MJQwItCvTWrSWKwk8WayeYZFTr1XJlIQYzFO8HGbkA8Obo0l4H5NaqmlOelEzzmuJ0fa
tPYsH2OtaPa59F79YbntXZTQazVPpPClu1VedxtbPQ3ZQyc3hVe/0D5wjinj4PXYQa5jN21EbV1t
u2QEIcaKpBwr91U1eHuL4Z4fmNyMR2YR7GGvmckbxuCuwKk+umuD8pPys7ekKD76KiYlPrGP6cjv
LYX7OdU1v6mETPkcwVbFnLmyfTF277Ez/ioLVxTu7TytxiNR9HzdD+Imsu2zi/KB3gu+9uaMbtHE
VMzfQXikkh3EexlSAJijTTiM9K+atLaxDb/tDEFN22KUx4azM3WL6alw+2/ANLXFqFZzNRwIAKk4
Pocf0eA2a9ssfjqCoRxH6iv9dGwWplPeZa+c1v4s10d0TqtdSJxxlQNHU8+Gu7zhNERS8m2sfCYu
y7SZevRXZNWGVQYGtIsFTiammO2e18N+MJ0Xd/DxKobFjQG04Lh4zJKWv3fNH7iNprelwR9RRM6u
Mo0HXkabJMFcYywCxiVwP8DlFStRLnU4rvBJYBiCScq79H0ojbu8Wb4UL9pVaFAHwPNiVbQMb1cL
KOJKSh/LjtcsGsl8ThXCNZiJB9XLvyhMhiNY/qbiUUwrkQ964z+nVnYnGm4ZfXQfzO4agBd4FxO8
Wf2Qxwb3c7iJxvaZe8VHbO1KC5NmSTflptddtv/+40hL97lnfdUHwTbMGOWkk1fpYPbBdrBeyMpj
nELIgn7iOyMpP5bc93ceP+h0wPZLKjjZObQ2pDyrLM3jDiZkbqgZXalpXUtzu7xX2eczMtNEb9R6
X15WcyOMDyVXOsDfQhPAKSiwq5lgO7+VmhGuNC0caGzYJhvWVDfNaP52YdbxleaSHHAULECOc80e
685puh7gke05xxnd8y9LGjKBWBagywTEOGYBM5NSPYKS3/RAzimws8HPbNCwBRA0txQ2WmDRVF79
mPmXp2lpNE6UlANQh4DUSegcGOzQPUVxWtvc2QDXviavlWawI2BsUtD8ZMCzdeCtANe2wbYH8O1Z
c9wWQHcJ2J0CeM+A3jXAdxvG/OpFf+H19tDXvL86ReGnJZh8hEaxbxG92gl0e1wzIR41VT5qvjzS
pHkNch6BnrtBeSOD6BW5zWsAmk73ZsWgCVqdMp3sABtASDG/HQHaG022e9gwEkj3HuS9gwCqVXhD
DS2zYmdVajZ+9C6z8T1rYl5aAh6pEphRYPGzaHqS3rThLvywGOxOQwZKNMEnt7Nm8VHFQTMyffXA
9JXm9eGCqSg1jWv4j+UH6neA+2fMUKD+qENOBvNnW3ULIrJ1SyQgyTZw3j+CoEComnOZtea5r9EQ
QGvRL7tqBOetQqcMFGkDQgezjiD8+wuzoKdRDA4DlPTbsrmpckB6fBQ6vxBr0yu/ETINhBs6nXLg
GmtuEKu8NbGfrGf/B3IMK8kwfkSjugOsPLTRfUpwYiJAMekkRUZteZW5xC/yt4CoBUVE9Yoh2rRz
+xLlbgxT4ydf3NhWZTZ7D6YlmzPZnpu+DNXVF7SL0NXk7xLH2PPu5y6DuCpa1KEgXURa+cGNoyeV
2X9FNIDWMSNUTf/qx+bFr6ndEUPGN4IL2ej445lr38oRMzOmZl7OauSnEJPaUTwnDh05HoogdfVA
8OOS8KlI+igSPybJn4kxm5IvEu9wNwOvYqL5bhrGmn78GMJVpkv8AxZBdzv7iIZLyzpzXWs7w8Og
q/LHrREU55YAC5tV8uAUNkZ4LwBRdGSJasxwU8NqgnsYHy4ztTV6cpMkAmknJTa2Dj9x+XqjqPKx
JBXFzntFsPLeJC016NiUJD/lV9O0tlti8yr5qTh0kXu0SVTzCIdewR5Q/aLIB7NMmD1rYzhH1hLg
jeZwfON2BHJJObEhF1TwU4RadM5/hS0ug3R0D4z69PQxAVnwScvQeSQT8OEV5TTtnjkQo92c0QkT
oHTrKuTH7px/YaCQ23l2gcmz75jyBIHMwyY5U8Z/vc/7t/AT55CEXkNVEJXkaZadspzCiWyxfERp
1ttYLvS41b27RgJ3VYPl7CG3+PrYARhzIhnBZ9yG8A+DXNPnPbf9fdfI6aII6BC45D3BdRwkKz0F
oyMR5pBrda3y1nR4K1YUtY5ZUF5ab3wzPfmEGoh1f1keHCRIWxGDI83p64S0BGTIjIH6+LYPTozV
jSjduuBwxCDTXy1DhDiFOPHsZNEqL4IS541zblXfHcxZnBcCwLmHR5MNPm8vsqUxE8BKd60P9FHG
CIDgTwWtM91cbmeDzqjUEV+wMrDnklmu4q0B2BfdkTJsNipggF488YgZ4EdLB3Ocd2+z6DxhQIHe
AG3bqCTmWNVOyB24aOhWHt6d1SUFuo47NlqtGMVmNsfviFP22cDx6hQuBWLyimwAdZGs3ktvPDFv
wHVY3C8N+zxbOWLbJQWNI1Q5WHW5ngR/cCd2cXt69cm0onFPtPa9NrDNLyBeq8xmttMbzcblOLER
qOGyQvLALme2HMFL64XuyQxe3aUZtvaAYr93GCQjieHlgzTrMGXhIbd7jrcmQf6SMWqd2o+V7yBc
6jn1zim1MFWxzdg1EqzHRud3rAhrtOPYp+fnUasVgtFipuiwd81bwlJ5+FoBkqipXXctg/HBlRSD
SevZ4WC4XkIZETuhpMaw0nUcIAagSuJIUNrACy756I38V26f45VSE8mHnPYFj8ncwDlwXaBZXcWN
DuQXk9bTUyVIZlxukjEDrqJ3aqjmXayoV22ppGI33OOg5/AtzPK+VvWXmuJHo8XSnj0HJlXGPC90
/daIaq+HuObXf+jZ4sricRLoPwart3hzTPe5gTi9Y8e80AIOgVxyerVRS2ST2I3BdIyy+aGWzK8V
T+Zk8ej4avHfpi3XMBO8eZ2GDVwf0f6uoGd4qbwdScn93MeXkrPtbrEdfoZG7u4ti2dLzC8ocVKQ
5IbhSym7ml/fiE0w60+8O1ZK2QnkfjZeOjaceNjmO3TXmMPaZn6pXM6LIuJz6bbMxEOr/jUYIYY9
lRv92N1wTYYYSupm7RYPUT5S1SKo4B54YxEera+NNgIiuLjNaQnJeGLQZywXxEt0qvnG3gbxJQ1y
G1nTsJ6mmkddkZRbFkxnfDcftZupp8Ex+by4NiJCVT9mafSb2GePODwnCAyVsZvIHfX19EmwlrU5
e7KX48kaJIjKjIlvq9FtgkDgZ+p5gGYWqa6FP7Y9N29TxXnWbG8THDIXIyJaxTYfNheQjPxgwweY
567Z9v7WddlKDKbaq4BJMPAqyyBqBgquJ1GZsHQSMdZPOszPlUuFLvMbmy/oKrITNo8xTSGAeBFd
k/6j7RgY8EvUbDLnbC1TxZMl6+uVaYQZU/zo2c3TQzLbv5biuOVO5NRFGZPKQ2zi+XOwXwrxYEWk
o2iuoA5MiQ+9rTU7AyE2eouAmDS9trSFtHZNyYhID2FK5GCuplT3uSEFw19hGlTO5M2LWhhiVjV6
RdxwjGPD8MFr5rt+LHYV5pJ1kFHp0pjhfRvjsa6wyG+c0kgPUBzkkA2LZ2yN38bNjB328t5l5YYs
8aVME5I+A7Gdgt9DNtTbLnhEhoDV3mYpOg+ga0mE587KrR1xJT2W4d3rpGwiSpsWNiP7zab+Veo6
nfwrnizzxHzhmnn2eKHGhdc8oF/tiXNS42MKI+6OEkEii52rw7CaFeoeMirekHmkRyCnCQF8dsOs
kwf4zjM/BxPJqU+KxC8zmlOyQfuap5KVjbj2ccLzsoclzQrjBc3MvS3RPE0iYTH/rsoRh/nSUXBM
zgFsOdh1k7jGo/FpU5y0NqsS2E3sjdqwj8Y0ofCyKQt3ahFukyp+yNvpIgUMcbokCYtToH7Zz/xH
J9mEPccvvT2FqcJwDZa8HmcngPFP3tMCny2auHLbe/m2E7zpEDQNdIM79/MQn6Y8oBami5sDjapk
Jltzkyi2TksJCVJbSGYHDHqIXYOjR/QM7TmLu6aO78YGMfDYsQf3aPlD/klLFnK4vE8w9FoM4gRF
2PiKrIStH+8WuXS8WoOq3mfBp6R3JuAguot58ir04avRBqRpsOYzCX1wUXwhbuammIZcZ1te6S5f
ycpzqJ0hSRWJE2EjtrPGgLvILx6UIEEhlP9JS9afB4e/NaJl3wEoo/yf+k2yKDZF1IkoL8anyI9i
NerXpjHCbefED0tbbKcRw0pQFSOvQHNLNszb0kinbSX+y6jCvdlP90kOvAFCu/G4cGxEyQSiZXmH
Ame+oecpvjjx/F3Ozl/f59M+Sp10yyrky89Mc89zBcaarQNoAK0OHDgzrkhp3gc8+knczLxL8A+5
w9YprNP/YO+8ditHsiz6Q8MCg4ygeb3eSbry5oWQSdF7z6+fFTWDmUGjgUa/z0NXoStRlSldihHn
7L3Xtlv0him+BmX/YUwcOl4T/iR1JLXdc2VMjXfCM/jlkA9yXfEu+BPsDbtyTky4Dlc43r7M0OFw
NHnI//5ntRc6p5mOtVNZw9rgzghIu973gjRV56QPZhXywj0tMnGpteMbnrXcgYysJp85fbgZ694i
4KsveXlL596seD6zGV53xNtTCWoXzCbfCJMA+/87+f4dJx+Ot3/h5Lv0X7xY/qmNj3/5vwEWzl/S
VqZrspf0SAb59M7+t49P/qWRFq5PXbRQHtmc/2vkE5bEWufwa57eyP1fI59NvbTPL+G8cx3l/DtG
PmEr8Q9GPvzOeAzxkzm+paTjaKPf9+dDjMkeU+J/VIFKRCEJQPUivQfJGZPeiXKsq/na6nrFaVnX
6wz33YnyQVhIUWptVUuQwrI6vCb9/MIWl+Q/yZWjqn26sGfvwx7iYFtRg7VOCqIi1mARKDTk2a8z
qiVIH6+cucTIi45b2zBc7YIdikeQCSwR21ca7Dz95DsZ1Ojpb3HVtKjqJvRh8rtC4XSvTYhf2zbI
DUXOlzBwXAU5SmxjcInsXyiDaiIqB0khM5BM/DdTJ7lbkuuQE/giIhbAperxigdUp/lz+wqA4juY
gJCl01X1xc0y0LPtKZKzDqzZgUW3+A51oMAvW7W1Ck/sqtl/8UW6z61yj4bUMiHizjIihvPgTvQD
7V7FY9klLzIfDCBFaluAezoEUWkSI27XTiz28qacAdliA/t00rcw4ytMTULDRUwtRmlBRku9VzqA
SMMU5PgcioEtm14hFXfksM3ogAuzgN7tfIMUolWi717SurXo7RLXJqv7xyofBozRQ7XPlrfJHR+K
Ma7ujVpV97Mi/Il7PsQADoG7YHy6yeyhpuhhng95wfvFaxTr3NbaG+bQreKq8naKNV3dBZ9tXkCL
nUP/gn1iYbZkAB81+7BPeuACwIUss9x6ufmYJDwfpkDZM9Nat5LxeqtDc0/wMd7g32w3ShFwNqLp
j+XCQ/Kawd/SHF5E+ibeVcw8jOXrojHancLjtqY7NV1FYPvKH1B4OktIxVcAeeMURIJ6vfEjzfuf
vqrw1jm92g1W7IDqqs6JHCHymvKL5NWdX1jMFHZ3JyvUYNthswqiqfZqwUPekbvOrzLdi4yz1ht4
PHN2yw29hlkYMezRW7JKcFvu7Hmmcn5WR7Ntb8bQHX/c2joqErQeXk7MLUi9zD/BRG1NDgq5FCGK
arZgn+dPwhKJ4cspJppdeEzY6nP+yIaJwmewDypSx1Z5acOcGqRkX3vTc1Hm9HmwRFsl1A+6osqQ
tNNPr89wA/InqBj0UQrlwQDwdUor91ViprLil77nn5XLUdrlzQC3G0tgwg2Agx8kW7ltXJI/RWNd
jIYEd+UX91FOISGiQf3t2PJWpWyzHPU7R2WxT0f4VSn5OEIk9YY1/8vMxLokQ7cLUgTSwsN371tM
F4kLwq/w7hJPOGeHNZfyAZbX07tl81TEbQ44Icsd+OoVXbFR95U4zC414Q8A3hWB0w6dz36cmBhp
jfFPcRFku1p6OPXiigKQhbKCjjlfMAFuJtohYXPQv7IqHfInMa5/s35xZ8lbhA87rM4yldUWtNcd
m9tiYyyoW/xUrFsz2BSVyQMN/8bt+oPkJrJLw5m4dN+/W37AUvuHEMehKz4KL8iPybA3feSVaG4p
/2tBlAoccsGYQdwvSexbT+RYIZoG2ReS+k/cRdeOh8wLa3NToK+vBBrMeQZIbkYlhD+6Jx1vea6k
eyOm9g+EPdDZXvdcu7Lc2G38sQzMjHn73KeYU8ZDiF/H7dhmYpNgHonoecICu69BN2LC7WFw8EYS
MxW9xnnyzRO1tO78FGMmBRK4kEI0fpxcp8jsNN+VJA7DylfYP6haVU7O8gkWjkmsFlcb+2J2sPS0
fxSl8QY2OPP8G7gg5yDrb9rI/zATrKpaDcM0HFsk7SW+YD++F9DUVp4MMAESQYnLDNddjGrBznPe
93HxEzIR7rKx+jIwcO2ZG6+55C0kOrB2sbjL1XIDzukkQT8XE5ZQsvTrougUDEUSSu04YNB1vhAT
JY0RbXaw1mFPI1DMPZoEqE3r1EARyVhjVYh/gqD/7ZLxxQumL4NJHNqs/JrK6IGWEgaw0OU7KAAQ
YjJbvcuJ99ncHKVrPpUOrLq+jF8j5vh+BpDtxPdVjim9pkM64+9BCJzD40658ah3Ix6i38kTSe6w
lVuV9O99Np0sw73xisLaeOSooLI9dgvruKX9nnuV7bgL37sDTKOOxsjRwkgCvzVRBVE4kbsnI4GK
PY44LYKjnVB7ZnCLNf3y18WvjhM7JRS90FUbn5MonC6WTXy6j5trMVEkxNGwJpmKk4ZaMxL63oOP
s4WsmnNuRLhzFswuS1irVVgHt2qYp6OZgAAf+CU7edYvjjE1bt3Ju9jQEXOfN5hXcXZXJq4s43EI
x2dTuc/GYFdr6kPfx9rCvzXiCPCKj6AvsA9hsjFUWqwjvlptPCEQSRecxYFtvvbwrRAZnRJNw/zG
YJRxjorvgVrGVe+AHohC9Uvo547fZLss4x9d55lkn8SpcNDvl7a/yawGfZwTY11V5sFPaCyYe4Nm
ryQ0aYKKTjm2NmYJGzcboLnQ5nrTOoM6DGOltunMK28OilvDkJt6QjRPjDHb211arbJU2PwUwyfF
n0djiNnSRpNum4ibfCUNSmab9l005kfHemDFyHtD7A7Hm6XPJ//LF8Dmlmb6tE5ZlsPmqgrMXLX3
ZnWo7j7m89w825lFOZVZnhIwr4HrnnitPaCU51vf4JzJWFg7VGkPXXIzi5PvXLBDpIt110YgPYLx
uisUW84uwLIA+vBSluluaJG1mftoxGsbDq6DOdBLgCPPwkVduesgaqgn0tN9nr4oy3S3DIYENWQZ
3Re9fzKT/sFpcNknPD8QDa4upD7tlnao0tng21yAzaQ/YeO8eLnDXiDzztPSH4QRPnLnC6hV706T
oDQuaQhf4Qtremp7Q+hJfguSKtRKb1N8esi5NmFiStBr0Eg97jFKV35jh0tOUXtr187ezUJdbRct
B9cPispQfeVq082k/HIW37qg5cfxixIV3wkvDZdH7IDeKbMCcvjkIzZ1sXDFhNS4cye2FN0XjkK4
mhZNPToC7CXxnZWWz0UF4ECLR2tqHux93ZBB76vu3fD6w4OkESQb8t+yYclWEUGBxw6Ps2FjO7XP
cdz/qaaro2jFrCV6e1v2d2WhPqXnUMtLJbEImufFdjCruXfoIpDNex7+TVKKVwr84L1VFOoYceew
djQP2MYgiMEvjUpy1NhnVmTCz2NW3kNueUrUBIBWJMe+YSHRG6geFo6YtSlu2i7/8HpsJSopNGFI
3Anjq1LufeZ002mMKUvplhdnqB8xy6bbuBYvnENiFResfvp5OwvIjkHTP4mWbVs6P9hcJEnSwG0H
mQECnU8tbi7e6GzwnlH3gTeyjqynDGfwOlG/TVqL3bAUryDmuu2bYejCLEyLiZOlW6EQalXudut4
dJG+p7Nsomth+88Qgxgh+uJ29OQ5ZqHRxUuMqUHMO3fmi50CWmdQ6D0DSEwvLEhf6P06Uo9fob3L
4c4dlRV8UUpZrdjukKSMPd7Bhb3D+NQcvFCxQdPFh1BPmEdE9tLi0+tHYdypTrMwYXdwrjScrPWZ
kexE98TazDOiM9XboImjOjfD5X5jzDhAZUrIdXyV4B74eh5wMUKBrV5YC65hxmxGI76H1XA7k47c
Z7a0KSr0XupsuAv5WVShuC8Xdy8fDYu7/0AVkIrFfe9wOWVOkZybffqbGzlnctZ+NjSw5/Pj7Mrb
KnvxrM/ONXEQIOuTqn/0iwDOGxHDNsA1kcUgXd/dwCWwSxqfhUH0wqXFXsXc2PhcUbjaod7XTv87
sCZdBTUXkcwunxnrzmOcCwopcBRlCUH/uGW86Qv6m6hyBSTDMDXOpKaL4kTmAAPFAMjTi3np+dG7
i3ikJFZWDly8x2L6zRLnPmr7Z4Nmpdjv69u//5LPSXPrUby69QTX74bOm9KSwHRr7RexgWFE9JhT
wOa4RxcLNZ7WdoMYndO0Yz20PZ73fERX5UQ7u7lX8nt3uMhnEpQ+aCyOrVVhgQAIMCPi3ks/MpsU
qMLa7GU/VROQ1lz4HxkcC5/Lvq9wLvgmUSbD4yXZi2eX+0vqgJwCwWqzyo6YXLEcU10ZIMgqKHEz
muqsmS2uKXdJmh9nqhwuLVrS3aRyY9/r6np6b3c81NeFbfVhCNV9mvviFCtp3rkMuzeafktHiLgb
ydGd+fgfg8Yzj1bl3wReeJu0kmZVvnyVB/SwOtCvhkxmbBP9fD9l8U02BUBoj0BRX9mt7TzKr3y9
mwtTAnI4hi4wtODQhRiZe+Z/VlpPE3II4JkNWGyfQ5DimDrpXodDaFrfxWzfROhTjW385JNELwq3
XTwwhaQ+s1tiLtjN47NVgt5/lk4/rV1/OFPaySbfMu+GGVJ5XXwMkGehr3xabs99xLB/cn9vOZAN
Ahmh/mg+kZ2oTexbu9Hw7grXWg5suU+8oAJkHxCybmU/CzOiCmf5kxigM6w+frOowcG/JWACNixE
q1hdSvkS8ibmBMvvSniV2JPGjUESYuuM0LOMkiIFC6E+jOgOks1TK8WrY8TtzujGqz8Ib+uY9NUk
vo9aBU1CVzFwHuVHCnipFvYcb0Uv5FdkM32Ty+uBhK7iHlW5dWAJ1qX5MPTubT40l7pDlZIdQOJs
8I8EAwl4PNEkboD28C+QB0h94Dsts4peYRu7+tTKY57hqQ5mPlbW7V9c6LndVIfBp0dc1VwysdMF
s/myVPB3QDsFa4xRn7SFcMlPiDY21P2sUDKCJj+MHh97N3C4dqgPnsT+087fYiZv0zc5zj+nX0u9
l5Y+5RR8H24bmdCqC40QB7j75YIKP5vTz+KpfVfNJ4Slam/EGPDN0GLtWKkbs1cXZczgQcb3jrUA
Kb9kPnkzp+VUGsfekhVW1uaPERjIcnxsa6+lMhIqg6INL6bHUxuVkYD9WuDKGx4nN132Ru/t56S/
mmmFnUPkb+go2j1l4+2obGoCciwg5neTo2jbQUGv8UJQDOrQqxe5ycbvBH7KLJ/OiOQ2BT2dDbZG
dcO2g2S1Kdgq/fiQ19vsu7SyQ4+xHb3WpQUlh7KRK9Fsm4TBnASXsRZuvTOtxsSaWOEjLKaXKGFH
NdXFmvXwh+XO2U4m775rhlhjWxS2vr7xc5YNRoePs8DLUMFFqdIx2nRJ9tYrPDqs7IHXZGuprMd2
Ee0KEA1kLbPMujcsKH8Euuulw0jiQ57gauTzQQ2o0qrK9hgb+/MMnJtXUq5ksI3oIdl2tdphvYi3
MBh3nVvcQ4B8jxTSDP5HXQrPA+WZDj6oelibmYEQmcanuUvwt2qw+S86Hpm/pJbsY7q144d/mP7e
4hkl0iNFhUiRH6KewE7lE2QhY/ArR2KvZG0oRzfEn9LRq8Fx+hSu8VyMBVW6xWAyYSFPWhHTAfoY
/oBbe5riVVSWP7J9k844Ucxbf9U+rR3BDPzCEM3HTP1GJlpnC6GdTj1eAJUNIWkYTLqt4JsGGRsy
y7t0lXMsZ2zwFORGWwb23SSG2yJn/qtX5ZNBRQgQxp5SwvYN2ZykIDem3rUf8GsGm3tVJJ8swuSu
DzOuuAXN87gSwihIUIrdP2E52XvWbpCeamIZI+7kJhUPIv5OQ+epc529HJaXmbzhqm5z+6a32L0J
1ok1wQiKVTadM/CTnkTPRuoCm+wScWjKT9XjXWxKSgMnT90l3O+YHVheTSag+OYeJ73keaqhgbYE
dLx23Pgu1re2mNkqCXMHYdFbjySNcW/Io1tRVu5lFRSLCFsgMdCVo6ZN6nw3QO9OPtsic4Hf7pFZ
g+dI3ggKbFu/JHIut/YQ7ssiPAfTBGQq2Iwxb4bYbut92mCHwORX4L5QlZ3tMly/ZADik3Bh9VdW
To106rOkGWtM0ui5k3uG9X87eEsJWKWjUHnwLwk1hUY9mzvyUc9VncE5iTKE9pHf0HOWCy0UCTA8
hOEsaL7BUBkFdxgxwGOt3Y/UPg6waeHtEO0WQENigLL7PIjfpqF7gmOJct45By8y623Yu/uS1xaB
Um4bWAZygDCyyK+p496UALyK6H40k2vvaVGt5LNOCgvhqQp/MkgSq96tKL42L/U0Yid2MpZJzMR1
4B4C8aCanK4rOJsZwlebsOxjMqS4JrDf/19X+Xd0FaAE/0JXuZY/VKT9c2GFf/t/+Ai+BO3tKcQL
6784CP8lrFjiL0DkHrd01//7l7z/FVbkX7DJXAvWAtQCkN3/q6tYf1msd0zX9TzTU4gr/5auotx/
BINLmAiO9EzTQcQRUvwDGDwZ+AnssOdsat+hMwp9aA2GknKNSpKtaqge3UEvQezNL0Nq4aNYlHxd
yoYhso81US7cLwNt5uxMX0Zf/uAzvFBI8j60YfnqgS5khHgpfHiNlaHqgxlF8Ko7MDiJM++DZi4w
EXDksDgPH5ThczJYOIi1+9QnetoY1aM54o/npYKFD4trijugUx897q61YhXNFlKyZoNdkDnceFNv
wgjuZe+FR6y95NY89PFuxvYClBagTEVSsVgWcz3hWd9jdCcwM94HKQS7wCbIr7ofrzeCDTkJ/yGI
KbLyNSIqKegjzOVXmZrRKYFusPF60TJWuL8VKbCDEmyzwbmBoBBnTl9qi+ifAuvQhFAUKjjB5gqL
Prr3bG6thKUzOQBnaY9LlG5NsYCafjEugl1VIn9867bzZ+B/CC33UzmdqcKlZyvWXDB0dlrV2mqN
+XmV68rmodvwH2QLpvsF7jwKVP3wYBH2ZKW0NmSyLbXnPof8FLx2YK+dqDqaFBxzXhUmFYIdo11G
mMWyzzpsGQxjQDR6zJ4kQYfeGrXxgvbw/AW/zItskuS2njocXQnbgs79HjpPcgOR42vmtAQUcaDZ
CfzM0eCRCqLrCOtwn/RE3HRFZNmd4j47YDy298OQcI2Mpn5HGpH7JjwhBAPM0DTY6DQvvXapR4zK
Zu0ewjpbT3im1kmz5ZLYuePOyZpdaD/W+Fxq0W9MS63ExHIdKO2EYmSy0Bf19IUFtYGO1cz7ZcI8
UsrUeBLcBUp2qEtcaRwPpDqL6ZMSmbtWjCSAo+Jp8h4DQHkx1gE75LY0fC8OBaQgCJqR6zASoMAE
5cM3CJYZkgdn23Sjm3YHgkWS7RdsdUaAVUPGxRrjTUAzrktRpM21uZRg+6idI+ChjyawlwTMftkN
ErYo14N8Rms8jB1VrVjxlofWAHQVfqGssLblc1WfkNCYl5JVVhLcNjee3KQkRsv4x7WTnYHPtAoV
i0X+bUiR0QJJIc0OuUHrVnya1EdedLuy7I+B+h4adhCoQJX/LJJ7WlCIOLtI/9BOQppgq30jDzoR
lDj7ZAQCkoHZ22cFeWKbNnYGn2y0VgtgKRpbePrf2CUlEjpcd0vjalM95dWrV5NMMdtjksIMKU9l
IGF935cMT76BzMbNs2S/SNRpEw80i5Pxqg/gA1YlK8zYvVDkWZGLyW3KqMyPEWzCIF5L3D02juYI
s7kRPAFDJEz9NuABE7SltkgmHYrLBEmkwP2S812DprGJi7MFmZBARD6vcETM3oizU+CLpmsrgdeU
kmDcFLDGOwfiX3uq5mI7x+yt2Vpl2KLv534vuosZn+m0VwFT5rhh+7SLumA/yf1I9burPgbxUDFL
TAmwgxnjVkn3/FbzqWjaZIsHzC3YWrm19iH2soZZG5XN6EORyo9koMq7i91z62OR40F5jn+ipNxY
Wb/CJhWlH3kVYKS8A0jHhmNtmDANSl4Gn2X+GBf1gdw76+5sa2OaFAbNeS3Om7jeTXxrrP6CZZel
Ci0Ibz5wRWbWim/NhKtM8amUXJFLsosD4V0PejQeejavvfe6dFipxW3VJueSKQ7l61IQkqmqN+rK
arJQXQAymM2obqk+h8MfK7hW1wAe68DiaLRuJpNiYSDd87Q2hmOrzmMA+58lSLU8GJ2kA5ZcanN2
gydrxrnJ+56+UBYIT3kyaOoydVuP84i1+HtB5pysax1R8XZqAVf2XKnHm9n/EwzVVrNQc1YS7bgl
L0UQDalgMXeKxc98cBLcqaQL//jgyuApHjN+iBsCWIbqdo7/62S8XZZmn5ISV84fM6IpHLcP1IiB
Tve6OCWS+7F8NrHucJxhZToBLYgCFoHPBbElldSQ2tju/nY4ewuPHu1DKe953zGI7wSLMApC1zmv
bnGiQgdNf78oehmkcQRCz3CA3L11DYmQcmcn44pOhhnHaPMmYP+O2Tey4LonsBGUL9N4ZnzyqKqJ
W7zW0NhJJSV0Ypuodk71OcW8O3ZM8es6P/lJsQ5DrojXYS7Qb96a9JeDdmUpmCS8Le24pK+apyFp
sXK+gHNfV/nRTkH/Qis+hNmHQnCsf3AuwkOFlvntUO9hBM+Yv2mHrxvz4A7AB9wFbyv98S08oqtX
PrizyRquxZDY1MP3PFY0lkLMO4qZ/b/rxRBKwUfUbkH7NtXYOyTIaG+0ibEBH4ee17FF1m082fLH
NuW7s6AkEefWzGcVPPrqbqQ122XweDFif1ONuUfSO5zWrKp+IpVjLx50A19YvzUwH5D1ynv48OYt
fuATtMT0olyWVJN3aw+Jeu67DwuK0LaAdLsZcfaii9/jfQwfZPbtBwOi3cSrypAdmqVjEZ4phl+I
5q8Oegkatf4E7zX6xI6dx5Yt2Z4OkZ0TIroMRftFPWvJStBkyZOnNI1DerZ6XvhGZIptZI3hjmt9
P16ET5atvpv7Z/CX2KYnVi5wI4J7EfPD4GJG5fdRxT6WjxZDOga52PyaUvMANqAgIOfPAK5Q/7xf
CiVc80p51xPNLRsHtHZj/QadtgDiAxl/O3pURlofL2wc0YfuEVDXtK+4q7EGxf6UJoRf7X7bQ/En
8knAZcAA360c+UDeGTMGL7esJq50wxbCH+QtjGSDZJYx4BuNb/XhiI0es7rcptF4aVCHZQSUfZI4
ETN3vKKGFhuLZvMuNt+zxrpd8qhgfUaJ+hLQX6nqCn6SDlCy+vJaBAdwPJnhiR/KEfdSEQcchnUS
RMu1JvYbGVx5cjfhfHTyCGqkUmdgWhgZmvm1MzYtdv071aPhQPbz9mFLO2VqUOimy9AD8xIX6W08
aKVJewJKMa7sJXUeMxY1pgu4qzSYDK2qgsWJ86Lq2Pp0Vo0vcEELGxkur5mRXAIidNXMy5mfBUFM
IUl3tU0xwthOID/CF68ayhurb6LtQAh/1S/ZxbNZUi+m7B4CeUu6+iHOOncvQoZtNrBYN/Nm5l5k
aXC6c0dmFX5ATSo3jh1IlifIQdNmHNn/jtxm22mubrKlOExBQlVmnX75FgIEF2K6IMfs6LvtwifF
qtoAfbmm3fCuCfNyrajp3iZGhxSTfwisn9s2+ZqVOZ18os1Gq5Z9m9ZsatPsj2DWNcqCEBM/tmu7
5w/Ed2NTe+KljNXIM3Tli0PT8j3ibF28awLO96YxwT/1RFBiozzliq+HLlSOO3tW3BjFPojcms0C
zI84OuDrwMdTRx7hYyJwVDrg4SADPZHZxHgDe6Ob/KPRVXo64aYY6jAMFes0SaSEweIITqEaDxSS
cI+IHJRMqwC0ytHfiPK96NCksvgEJmTAr5PCfmIa2RTB9DzYzA+jh2+MdpI305TAa9x6I6LpaAjx
bBreRcJxJCzNmFHnb3bR9XdT/sfxuhuDzGU3ezWWLb5yMAEAooi7xxTuHBYmna1r1iH8HfllDwoc
U5beihHbeLBIbz+RH0lqPsvEDj+6MHwmwsaOnkG/QCFzKWYg8JI+k/qFPm93sJ3ciabPVJ1pMf0a
miQ8VqNzpFoOw2ko++3Cbn5tT4TZVU0PNNASnpNkJK9vVZBgFq4tmtVvkEVEYT/NDnmKejKqnai9
u3EKf0O7WTZlIrdkhoy15QTZoUa42oSTS3VvD8fCnBvrYCYYkIh5zAM7Gr8wfi0bVYgf1MucqNcm
b5oz0dph7xH73NU1N31VGNHV4QUc+cY5F3O2LUX5oUSwA8vU7RSws3WUY7MvosmD35OmOwVSiVSl
zI6tZNXj9MPrZFnmuvIIDfCdyM8Y+MuluCuJhZxFI2mEdy1Q8JP5VMR9c7CrnpyQBaZJNQtlcIn9
VeVGQzy9oaq6iY6xN1UbDGWPeRXZ3G7bb7NW8DblwK5ymC9x1wIDwjGgn19eoDAR0faVhtNfECna
h4oOjzhCOrcE21gfd0Q0L/Zh4O/1hPViGMjSDua0iUoYTq7xGuk1aZVyoY2RdngFkAVe3AELlpuc
CfWWENpRPTC9pRiJcbGf09S7jyKXIS95zjrn6Kjos2+SB7uLQ67BDpAO66lJ8fjQ0pVILEmZw4eL
Oz2y0684ssCqLuPFDxvxkuZjup1HbGqOb94A5MJpDjos8drtbPvMJSmbqKSxmXEYlNwi5N4T8kZu
rW9H6kg/EKeVaK0Xs5RvMO7pZ+fDKtWQomGRvKrCSTvxoyeSAQ0XVJ82ZgMlahoSEKk0HsD+4KKd
GKAJwOe552qZd4FQ8jac63MpbpMCXFqX9t1poHUxb/J2M9iA4DE3dm85JSgS1t7jxH0xhDl9rXP3
vgIe90LN81YForpTjE2g7LJrutTvnHAUCvtMp7z4pV9SEeEh6tmB6lbpGATbOD73mEzWPCjJbhz6
A23xcPpjE3d5OkGyjkHOOdG2aRAH3HD6GEhV0xxTQI66ny273HiiG9cCgMPKpX8zIJhyN/XlV9em
4aEBZku4M9v7ivYDU5csksKJbr3gi+OEx8EF0+SR08R+2HMrK9YpkPmNIRF4emf5oOhh16qSXKQ5
NVeTnz3mr+SCYQOY5FDsl9r8SbKccx4TBvCTcbpZAG2h4RDSAJaP47L1b3Ow1euCiFlm8NmI6cqM
joYYgBLJXrmb2SdPtdZ2+BseAUUCVbE79Mh7gQZMpBo1MTXPRpc+0S4ynYSGUXA5fQg1nqKHU9Fo
YEUMuQLqEbUboCxMDbXIoVtYQLthXQiYF5iL1nnY3OK+/PXztgXT4R9bKBkj5xhngcwP/nJTW/KZ
oW0fwdUgb8X8QAhucBPUBwttaQFlt441kCODzJFJjeiA1dHB7Gj/hncMvbmZI9R9T0W/+BU30nbO
y+S+mHhF1h1J2XSw5lPNbYnexu8ESkglCIVjBjnB9JnInJxNwc0igSyCDcR6HTRsZNDYkb//b6ZR
JC5MEhJ71i1UCphvdgiwJPOwvpfxF1uOcNNprEnFJMLq2LjOPkhLjqDN5ENx1w9fBhUFhysvfw1K
MRpfbRbYKYYLRKWBpkK2skMstTogK/QggJGaL4XGr1R/g1g0kiXzb7yEfvEBHx9GDnczmJHcz0LC
e/QfneZcQHfJNOYly4nEUwP7CG/0qYtAwcTLteq88yhpiGAbgczyCyliYVB3b6bF+Bhil7wIRs3D
YkIpGNWDXNjTHVwNoaFN7KPUWBqWQF8ALUBmKJA1DeyaDi0RyhUREmt8AGTs7iY4N6OV3ccafJM1
Lf8CKJwaJs7YOve9huTEdXObMT4GrU0lu1XvAJ5CrtBonca0H0fRMaBD3fHx6A5QeDQGrq6JGjv+
S54TyXKD2wZqT5N8LzB8clg+g4b6JBrv42rQD5SQZ3LzwL00BGjUOCBK1vsjZTxfM6SgBWJQq9FB
saWMtboL84wAYQJcKCXoZmnckONy6Vjy6ZBgbWQZA5TI0XgiG7uYaTv7wDCg1QMwUpCMaN7bUjZa
hXuwbLdO6tzkGnuEc0USW2fDyS6RHxKNR6o0KGmGmAQ/CBUrHZM1dkosL94B5SHfpnCWDJG+yfjV
FFwy7NFf6HB5iBstKg0Ps8MLvfaOlWO/Fkr+uG6HdBbET5KHcXn3NOYJKY9Mdi72qd9fE0C2FaSs
QqOhorp7WjQsqoWlcIngR00aJFWFfyYNlpIaMTVo2BQOFcHahZXiAocKHpVr8W7Khg6fYHdq4vDG
6eyt0MEh7JPsDRwz37rJ9Bka9pGK23IfQ77qi/yOMCpjcs6ZsKj6ynN09TibdxmVOAtXYrhE/Gk0
UsvWcK1woQl6sqYBOK97YOs0nHqaFc6UVOF5BM9VwumKNLBr4OcAm+Um0igvSgbCYw/dq84XLEA2
L94gqL9i/PAeGsve6d+CJtgHHQM0Hnue9U0Zzm9TF2Yb6VXs6zRWLIYvNmrQ2KCRY3iETob+C5PC
fVCCIOzf+ah4y2tcWd1EJwt+mYe8tSNmi+dXE87+/ouEd9Zq8NmkEWiUj7QVSDR/iK6tSgjyYMhD
NCbxGRcabouE3WioWj1ORBVynrruKdbYtdJpULCt7quEyBZrNBuLSDYGhHw3GQGgwGcSExGJoQqm
WwHbLYTxZsyw2mG+BRr+FmgMHIt6PQ5xeGtEnKlhcTHUOMN6lSarb9anf6isZ8EHX46UPR5VjZzL
Yc+JPiDqLOwbS2PpgDV9OPH8MlP4VMGtSzTAjrjjg7uw0tP78Nl0Y9jJLhxHwo78yT4yOHgVPDwR
vdCjSHC/pWkNoiZL+qD+MQQQPQlND1dbwRzIl0Lf5QO/7XsZgQuONISv1zi+ToP5Yo3ogwj2OWpo
HzBiHlEwfh2hdKnBfq0JGgakThr3TwHkv7p+nTUIMCgshcYmHybVvNYN5sDeNQmDaYBgr1GCPUxB
CJw1rw8OX40bZBalfxwCYYKzGUQoBwtswr6d35Q7PC4aWug76Kw97WUFoVmNNYxyBmhrnPb4LHh1
hQBcdMBs1jhERVQdS/LOgZPoaGBiq9GJpg+WcQgw5Idwy6wmYdMlHXIWQVevh0Fy/f9P9s4jyXIl
vdJboXGOZw7pwICTq2VolTGBhciE1oBDDNusV9Hbae6rP08+kkU2zapqXpOsqlcvIiPuvXBx/nO+
Ez1ZcJcsjWX0AtzKUm25HUJSrvNol7EfKlxz/5gJ/u0zQTcI/upMcFNhs/rX/5P/3//9Pw4Gf3+L
PxNX8g8yVbYVSIZygXCIVf1H4IqQAfFuD0SR7fqMEsuq7eN/+WfX5Et8n5AW7Acv4Or+n3NB8Qdf
4Dj8U/6TtJb8++aC4r/PBRlV+jYjQdsJTM7r4r+B04u6TFIzRrCkJC6B04vnoWjtZe94EZnXwnh1
EgBwpQ+qmdPjzvFjg8jiSETYnuHIeekdpY8TPYureQrNXT+V9AKp4sDY/Gz0PgxxGiTXi0d1H9+M
nwKcLT7n3owPlZG/dhZqhvBb3DSkBdKEb+zagB5tXJmwzLlFM4OoCzqyYMyjD/dUdyEd1XldnJSQ
e8uPXcpvuIW5M/Y0b4B+MuC/4miBSjRS4Yehjdi/jaV1EV81tuxYGPGRn4fzedk+8pwBKiwrJF/U
77he4juRS9ooOKJGqIAknhL0a1/raa2/LWkqIVA5HufEOFM1/msGj7Yi8Otz0SAML0wS1KkbXRlC
bejPeR0DWC8ZEdCVcKj4aKJbmALhoenmzdg6VCggFfBS0w6+qIQQAooMLVIbai5xu8XxxDoL7oD/
7yEmTcURaMleoE8IqhsosiOia6OItBDQSnasURmwThzrymSX3lXEVgOgMjknX66wIo2n5MEsvRKA
RASOl9is4o9NEwGJmFIKiYLEecMawb2SQvMV+QSYN1db1tMeRMvB7sgcF623G5hFJbm+iyayhwVI
eq1vix+5A0kmmlyyoBUztD5lEBEXz+GgNJhl4Art9w/m4ox7r3LkqY47n9pZ5g0kfJ757U7E8S/B
MLrQqZkEJeAADmXdXCe7NcGPMe6ChcDl0cBmFhrFo2jBfCzk31bheOhtQ6DLUrM31PdsDvJqdzm+
cZheBhXsHGNGTGMJFmp6jKtQtlvMzR7A3fbONnumOLwFTltT32M6V0gBSMYuw2rlE+gimODSa/Iy
SxVc8ep/togoqy7J3wj1UdpmF+OTQ+Bt6wbjzjAisat16eo8CmD+w0CcZZaQ+P3wjB+GZqisZ09L
maxE2fcsWu6ICpW8pMsmwJkK2Sc/2MLAnG+jKYbE1ma14NlNEvgDIxa0HJEfdtKKVB1hrYkylhJx
paPHZyNGcDUqRp621xOYQGpoRL0WQH2sthRbxVgmGtV7z7iSUEP56Ew+PeGL+9nl/n1SzcQhHiIF
4oLEdLivKrWNoIkREak2i+ceG84O26q3sdGNIQZuHGe58d3mznmObql4fAJd7G5DZPjFa4nddyGg
Koj+LlS5XdtYmL2AXhO8MBn7xfc5+OWNOdmg+ZLLQq06zkFASTJEaseZCbXOJhDlOiqB0Urv0GI0
z/6AbZNoP4P2oCIgXQYHk+AQsiFu4l5HPtqiHncCUsTd5BPQQViMtiQVn82O1lWZ1+vIMvnHFhaB
Lp9v00ZQxgaoPBXTCKedT/QQp7so5ShcLgHTPIMFDJrAOpfla4TnVpSDdSUihHsqCe+iUlECFzKz
DifOs4YLUX1Gw27pBAdjVuiuy/EoxvhuHj0Qz91UIdXh762yBddATT4MUMlOCp7HdhKHmmnAJmg4
sk0Z4UYclLuwR2Pw7HvDComsGBzdKJ5Bv1RMECy6z4MWP2s8aZ1lnl30ExHvBq1w1nxSd9DV7wIr
+vQ7XMA41xEvwViinbyENB1t0mV4nkRVXZGa6PfkVZ97bvBFGH+ZE7nQRgw9yBrGtw4DhoA7Wof/
Gcbiy5Qvzq7Kmc4AUuKGNK+Xcx9QOtGYKAZTaeebpGHItoC6CDw58LACHzBM4N8prJ/Cfhqb/K7n
GoKxrmtGcyVz9ommX74mL33oFo5TwuUKNp11uCOsOJFhuJo2zjRf4naBELGc8kIGuBWhQeJf5jTq
MdrI6MVbN2Px3A3zO/5iEnFJ5a2zbO/0wVs/46cOht+Ywp4i6NLD18zvN2pzovCo9J3ukayt4xia
xQk5GEUravAPmvCoMu8cM3HnD3ltunHa9qNTnRKCv11T+w+1pf3mcGkLcAA8tFWIts1HGZzLAE30
0NDJ8SA79wamWnWkDRT34SNVH0zeHehTuR7mh3VaXE0XwlT3Xmg6QCqbmFP7cAoBq50zq/rweMIR
Pt87O+3Xo/Tb8097gJaM+ZdUJgy7qhdsH1zw7SxzN0Phl6f6XFPFtFU1wiqhmXMwo/u6kqN1XdJl
4U/ntGse+DihuQnOwztZMqBtEO6uS1F9jbo3fMnBa8uwwn8jj/2C3tyJkRczzk59ZIyXghZNL6dc
pddYAImeAel+ZThxtpEgOTOsPkwuVsGcxFtJvcrWbqNfSUc3u4huBiMPN1brbIVe8IPiGzJKBasT
adpigrFRjnfNM7qYMGt7SLeEtHSiJ3SwFxT8C6s4SgyKqxEKDKe4LgnpI+T7uQsuNBIzscUy4BCN
3AnwcjnaNBUm3trI4gLUYLhsxz6uqQLH3+sUzhvMs2RfRATNa2+pmTbWzkYfCtq2So9y5tjym6up
KFzDm+1k6EiMoz3XfE4yeG8J4Tt7jPKTm4QoShmRUQVtU/aXynNwXLQaMB9VFmMsW5x//xHkNC0J
vyQQvojbOii2SH47MFO4TOB8NTci49KT4w8hlys/I8mMyjKYt4ULPheVvbpBeXFG72fWv0zcXlZN
nqBVB7+GjrG1qbCHxkXzGeXehbYA4Y384MOAockkoLpTCft+QBvvFhWL+agBNo3eSybCarwp2+Hi
F9XzQ0tiC0wJUxY7b27GRitA2ZdMVHaIENNPIQxlo6BBCgd/67Q+1/z7xYeOs3gZiwBSz4yGzELE
uCJmWKuM26aKvvs2/ayBLGMtEU9FeMWbwA9XLOsu4WTW0wOx6RrOkUa5l44FGtP9UQwcMuvvApA8
2v3wI0vH28gpYc8kmGrQR9eyWCikCjaIS+t04qyQLGa5iQkhRTWlIk5XngM6RokJbkXwjCeG9ZyY
bvrLp4BrJrtr6RAvMmiCGwmbCTYY5ptEfVMd+jXpm5h1DHggD4zc4Oh4cKuDwpmODCdkh8N5Esck
IMKbKCw2lsHxIiFr7JE5bqixKOeOxCNQWx1KDnU8mZJvHhcdWRY6vLyQYg5IM3OeajawRKhbIelM
R3u598k+exkZaLLQPZlo/kby0U1Q3kcd6cGK5HSnI9Qqrmkn6NsHKNMcbmjPxTkN/dQDFgWWzUxg
7dr7tJavoQ5oo0c6B6VD247fXP0qfWoYPvg61p2R76510LvSkW9vUc/ekCCa4Y2W5aXS4XC/Oro6
LJ7o2HiBa289q95hCNVx2pj1aTyhi8CpsNoJHT43SKF7yCPjGGWn2pAYvhoG4eLoiHb87kRzdfEb
t85AGr4fW/YaDMluLTEJqpbvqLBaoWUJHYq3UXrIyENduJkrkkPSRz3URqdx9i+G1d/6OmDP8PE2
iaxPlaA9FmN5XvzQXc06lt/rgH6n2u/G7N8HY9mGQkI7kQTwJmTZdeh85epZaNyeacNgko4DmK8K
1XqZYSHICCrCMO2ylP6ZEIMWJkQg/S4ogVxDBVAzkk3UAhpYsDRCaeb81lD3VoKY0NXjjxalRYHJ
1CGgiWNPjwcRTFz/i2LQWWnrucjjadt48G1mAxc9sxWc3GRU4DYEv8EIGpEQRd58mAxWF5c+bti9
UQqfn5d9vcBXiFpAC6T1oS3AXiiWN5z79b7RUAYG58NjTrwu18CGMWsZHbnMvmLna9FQhw66g6cx
D7YGPiTCWFN8G+kUdbT2bffViXEVaUxELgBGxBodIbO3GZLEmOHziC4zw2VsdmugSGKT9gsmUfK6
Y9MYawa1L5QhPUIT2sHCuJ046yJDrrEidutioPVioJ2ilC+hMs2dqzeOKOd9iD9GzgSYiMRFNNZx
1pCMwIKrk6s7wEmcWPKvumxeIyQ/bloANsJ0CJnbTBzi0rscBkelYRydxnJ0MYCOJb1nTXzpDLxj
6GWWBnnI2PusNdqjg/HhwfowNfTD1PiPyLR2swaCyBw0CIdLdeKM4yd8z0DjQxwNEmk1UoQtcDVb
jKIWboSrycJ7GueWcx5M8BMllSO5B4NsKaAW5bH33ivTOqQySY4a5QXsb3xBycsOAd7KPSA3cytH
OGm1R+B0UgUl7RbNuz4I35yu4pVdYSOFY3sv8YtP2jgOmUKR3Rm2Zl0+jvRepgaJbFOKgxnDg52+
aEWiVyGx8eqTO6QQGk97XS2kOJuPoOPXYA24XwrmGkJQ8F4mT4hxHJFQ3RIkAODHlJ+ErAywk8Cr
FkzoTBkckTkhPlH2yxOPcRbCOXfe2VNAU/wzYik5yAbBN8ufnbI91Fn+LsTD2NePdFKPa89unTUn
/vViedpgT0q7neeTqrDohKFzEA2FSwOYYkbe7b2TxjRJB8x+vYn7Get73oLUK0DlUzS8tW2i8e48
3VM+RciFB9fRFTxThRlMcuca8TfnmUsMkJUHJYMXCdrBXkw924i3bIyg+gkx7LFMKIRRRU9+m6kv
NoH8WAQOQFfvoa6x7Ppp9zMhmzWYA3CQGUEyr0lgp6TEEdXBMnX3I1GKsGxnjqTNVw4Rdccih2Qf
Qv6kpD2frlkJQ3KAR3xoRhbiXN2n8QL8X79+MNq5iTNgWMVBegJG/7aY3lPsu5eMQcSqnYZfTdGG
G89UJyg2XxnErZXtSIQanAlML5xXaDn2qpxpFZ1q63vo87tqqnsyjAORmDi6yWzOyNWS3to1LcEE
3ndG5L3yQ7KaDekb63CxjgKOJbOzXBUzVLYukwx7b6r9UjM5Jc4Nt8+io4UxJwOAsSULGiFvNqPr
bWqqg2pEAFTduME2DIMxAQ6xHnybolVnXNsc8deVxPxMzYS1kvhAayP/DZis8awTojPEqwIbsF0i
5vBD28gj4bBjXtvt2aBtNzUWygfyS83HCQFsPGTTcAkIu3A7JqQh38xwOBPxOQ9R8GvGF3IIGbJw
MODAaDmPXOBNerdtEmDZ+0L57D4qekp45Wsmq3LHKDatPiOjvpL5eG+CaFvGbrwvwzA5ZvT78eiI
sx9ZoI5pdonGuzKkVSr2+0dGOC4X3FRt+c0hAUqcKy629Y1Sg08lH9nqLvPWixx9YnektPoueLcd
ysW48pe3hu19jV39oeAR+tjSdjY4HIzGlOsCUy8Yj7i+zeD5FXAIT+HifXB5wGu/ON1mGgQzTLVl
wSF5RLYst29GBv/LyKBowRgT1XS98Ztjw/dAig6Oelq6+hljdUFs3583sSbOBSD/Tx3pMAJ+7xj+
7bWIHIYWI/hTvycdzQvw1PHTF2lwV0Cmq0Z0odGvvU1myQcG9Lh3sbeSiZ5fwVFaLieGvL8dLfvF
Y/vCbZAwXcMNtQwxghtPeNNipYCDgMcd3ysepoe5s51NbHCkEbX4lhd3aUny5MwQUhgfQ84tljZT
B4eBlb+2Ew7I1sy2lQRT7ChKoanbg59KGatqdYVcviJtIAGHnmmg+FxcqIzQ+TC4ZR0nqIJqX9oW
ttEn44UH7CSsBZLRD6NLyRvAdStlF1l7mqkYgT4m6pCtNSWRp8OFBV57B1b9B1Njcz0K7sHcUkCe
dYA/q757zKKGZveOHaFF4ckCjbry+OJOBdwXyVNToQWBMsUc0vuvhXk/SvrgaiP1GB/AConaV79u
JiIC4UvXDe9Dg6/T6yHMUOTFGOZg5vZjh0XofsgzwA4mXz33xRnZZqKwpB/WLhYXj4Fukp3DEENO
2JNVxR97W0cwVdGcUEDb/MscKdMr/AgQTP7KnsEHOQooeWSghVmLBPQwUOwSeLdWMyC/vcDoMU80
v20CqghopSx2kUreVcPFozSBRNupRbGVvA4jN0Vd5L2DKPvYV3NEqwdlRC7b9nruxKXL8CbgPN4D
bWeCUpjv6YIP0pbWsVAs5kNtHnkIWVZSuBix913HmgdKbwPaMot1Dx42SoS1rXvnlAP6praP5HtO
He+hcUFMhW5L25ZN5gsS7ENdLqRvA7RoI6+ehiokWWoD0oF1qy9tXwUSH9lEv1rHJkWSk3Vb2Tb8
naS/OgtQyiVicZzaeu9b0CpESvS5bFW7Z4Xd0WwU7AxiHwK/zN5wUIzCacyuXVlcOz0RBrNR36YT
GT23Q+Pzk9o9pCkp1IiEWIx+bbYjpIhkMZgiw5jPSnEIm2iP/4aRmjN8pFVGt919k2KbJAOHFmGb
1Rbvxlk3N5aNndEN8VFC6LuaQM8qK0SmWCZW8LGC9wlUJJeU9ZYZfmOzAA06FX5Ml/SuLSJazxiR
a0tjWA73BZs081PQM6xAcYirEdUoyDhEE/xhqPBU+qR/SQExFKuvoyh3iNxnytPZZGRHksIr7/rM
+BZFDeJkkBMg3pru9OrSj+b7oBD8qzCZV2lg3v3+Xz435k2ZxxB7Uxs3zdwgQCRjfohYMkNb0OIq
mbd1EI5gFUQs6TR1iHDcWR53SYYG9Zp6s199h1QYxSPVbgmYj/hX4mbkCyx/2aA1HzA5q2fOU3RT
TOXBC3BZp/gd1lbNiS5OnGEnPOJKorwbEjzkkSAkMKfpbqlIKViyqE7K9I+R3q4SwTs3MEkxS2fc
Vaq/MemdJogCBgmyWzJPvxoSzpwL7LW0mGdnXU8kNKzLdS2n85whtbg9fEq7njlytviwEzYm/fFY
F0Utt3MXHpyK2KCd9+/J0E87o8uIVIMO7TP1KwF9oUKn2NrGtidpymM6MvH0jY/aklyNHFpDnRyH
bYqDOgiRR/vyxvKTa5UYco0rVan+pxDRS8EY5dIt5XteZzPnpv7exzhw9tryEvoN+QaIMdS7FFfX
6V4bQXO2SwHkJjdW/5hM/o2TSWF5jsl47q+kFW/rKv//Z5L//sV/ziT9PxgusomYHpNH2zWZCv45
lPT+8APfgf5og3u0bD0P/M+ppCVMM/Ah8f9bKPE/ppJO8EcgHWEFrmMK0yUG+fdMJfnSf/4nfuo5
qkpdPS2FZTuWw7QUGANocMcjMfmXEEhlQtEdQnvBDkSoWMwlNkWDpl/8I7709xlWoaPTGyeaUwwW
fU7YgQng0SoVY7TWPmbBdAv82uWabd4bWR6sM9IZpuO8tD0Qn8XF4BLnn0b4Ez2XkhpJrE8Sdqe7
b8Q6LOSG8R0pwTgBYaGqM20AIIDUF+MF6lHraVhDM9klY0kSJdh3ebbzDAenYPcRUSS0awg65kzi
CkkUISKSWNJWioD32bU3jt2bW0T0EPv4ypvmeWcuLOr0Y1ylPIgwuveWwcI6OSSbdnSffFk/eGmo
B1SN2BZImHlVYX1YfqKhiZXHGXttumGwwveCeywhk+VOALS99N00RrXp3eCX6pofyRD529nCPQwV
etv5sPbciOIM274jwE7126TA9tR7HO70TgtwXYln7xInlHscm3eYbIZTF/XsJlhmEGwOFFeJNaF/
Br811vOq6zfK9U7cmh3ocfiiLc4qcuUoLB1ShCRBPbWr5gofW6jV8J7WLIxsmM2jWIkjp8dPBz6H
WbZ4q0ZgMXQpLqd6ES1BVfEjHQSKqxG98hbcZF3rHSfqYoO+GDGgL7QzcSGJTa6wTISJXMJxK5cu
BbJDbC6uPgvJQXcQnK8aT11UbErcNrV2ZCChFd4X5+6fUVeQa9sK8iSw6dkiuK3ARsvAZwfORYH0
W49w+TJykpjwjSfkgIncLOkI6pEDzrR0VBbzjvbnLbv/tMfGyi9gPddWUaOeBTmzMFgJYXO1LB/S
JO1orfTXuRuX4CNc9PHCPlPVFnBjQB2kNeIrq+KTUvN4sgkkVqVjbxUyxoqiQ9rdmmyXFwMcQgtT
J7uFrbqHoXLaNTespxK4gT7y8AK74c7Nm/vU41Ce5UBSsWpdJjd6acjoUe93plKl2YdT3538wfM2
Vt/duIsFpYdqqS1nsCMst3DvNXm2Vz3ntqL0r7//WMS5S9Ngm0W8JGpiVpezYayqOnzwDez2FvCN
ransNz8eD4VIX4r2I8xPln1f9BR2q4g0HlSc6xKL5FDKZZvoFF7rBdUOgJgP+HST2x8Thes3JHOK
23ls6d8u6RZKnHJfWdG6cDwCcK7BPdV9zqeOYXcrCOnVxQcNjHBNYxIzpY4vmnQKKesjbmY6uUoq
k302rEntWwBZ6zw2r8RZkQWULq+tyzsrIGM6FN77LOZz54QhNNm3GZQVxsDKxCzAZQS3ESB1bui+
jVrtUBTkz5g78b1PK8JtulQV4R0UGcIOc5ZdP1MUBQyETq5y9O4cAACcMJHdK7Uw6ZqrJ3yZ3Dyc
Xy30J7O7Imr4uOfrR1NZn0YauCSfdBaDMqUVN10yjNzPTom0frRmx0GyKM7o/kg1ynx19BTYqpqn
JKR7uWhAECqvq29tQ/dHRFvBoBIbc3WS3On6xaqRxxlxYJ7YldHQbwrNHJ+He2grIIjkmwpc63Zx
VbFHeb9VDisaxEPSIXn+hj2tYTwTQgQqmD0sibOWfHR3+LUFPRDOUOBQq4+8e8klJtZ00xH8DlxJ
4Ymk/taaphXXahKN3L5wgj2lxtkILf+HWR6Fw/PCIvpTWf3JCam7SytYXGJKn33GMoZCguHBSPBw
9PT5VdkeeE9MK3N1mzSwdSWsbh0NQQ+tPG4ZzFi2dWLc0LyxbOoBRYgSA+Nchh0biMrKU190xSr3
F6rHZ9pKjA5A5TAAdadTnM3gsOTmcOJXfFsMOqYpi2dj2M0VdtUhhHHDVdIU/X03Ne3Zxggbjify
pJ1ARWHYSdMxAKkKWC0FNCzqkTemW7x2dzE/DmGv+NEkNbQZpXv0TX+T16SLhoRjXjjRxgm1yq3n
7qzccZtzbj9A4libJcXHk+ts0gA/mR/+Cj3np9s+JWV3cXGMlLoM2Hj3YMKuE0kVchBk1NLNiHnG
kqzrGLujpGIodEe1tpv6LsBbsa4Hx904PC+JGPyzVTArBzVYnzijjPddeLKczrkE/a5ucYP6Zjts
HRtOUy6rc6U/nVNUvLU1nLskzU9z08THFH/hhFIPPdEUK0UBoCMKiBz6czRbw2Yxw6tNppkj7QjK
sAupLK0Z0y/ohWay85X7kRW0vgtfLBtaLZ7cTOxtg4DpOGLhARNFwqsId1ZvQoIfr43K4HLCbeZz
LQjkT81DzepC/iJ4zCbIIlaWXFr8sT5pVYtRhWDSs3PT8AOL5R212sUOAQ9mB26AnR337obiBL7P
yFKPawulfaluJRQsgiIM5LGFYPTTM3pm9S4z+1kP70M9xm/0QL9jsu/rEX9UMexnnz9UEDtZVDEC
pNoSAIBPq4XGrQyHo7toA3nJ1jnhJICJDdVn4qpYa5sB9TVsHzgPQm1BYEW3rmNirFyVo/pgU6i1
YSENQCzNdP5kOLt3AyElI6rGyzCmB6IP47arxluF/xH4DWYIXiZGnyK/siU8lQXLgzkjKsNGq24p
whh3nTZWGAmbotBmC0vbLlL8FxD3ONksOD8pc3hOtUnD03YNVzBvs7SFgzwRhEIGU7CyMXiwe14s
HB8xT9amxgPiaTNIOvceP6C578c52HU55qfBIjAfp+KkIWtBWLkktKenxLrpcJtQrvA9mdtUm1Bq
bUdh0W+2AocK04VNrC0rNd4VBm7hfuyRYT38U7hbcH7eW7hdbG17yfC/dNoIwyLCwEcdwwrkfxeL
29HkbICHISAozGEGfEu22Lc+Q5tNrLqcn8RiYeKY5WobDo81n0HBFFQfLxxlEzQotxiRaYkcSDYO
Tnrwfxt7cPiggJgbgBvUjqffvTYBTYg3TLKraBfiEKp/e4UWXEMNqF8uUPTItUygyb+Ry9cmI9vG
btTEGI9aHEiNtiLFeJKIFGFO8l8cBMZ7cOG0OZJDZ4+lr8qQ1tXR2OuRwQUOBb4C31OsDVCltkL1
eKIcbY5C1ru0fcH6mtpvUvn+qagLBJqhvHdgd3baZBWMB6Uql7IQi7cYPdzQhixPW7OCDm9OnyTm
JZ2qqxfP48HNKWWOTUqhmEsiwHanfJLjc5+JG9wP/mbulDzBghv3lts+VAudzMOM2tu7T502kPUZ
zLHIFxZ8OlOj1tMfvJbcBaTZY0ILDQBKLORopjtJZ4fdzwdHG9ZKnGvG8KvWRjZjZhwQ4m2btcmt
1XY3ptoYErUFzsALN3HRPyXMdYrx5GtZuh1omUsRpAa3SjnjiWuV+RAisrrAn5fysDXRHYilhMNU
8+RVpk3AjQrrCYlqmOUN3Vd3Rc6S7gBDhDEN+qnpps0QMS1NwT62zXudvouGCrEadFKwBP66Rnmc
K/fTCdnBu1IUuzHOaTx3s63tmO+Tmz3Qw6nLD4fn1qNoYSlbJkAzGEbC/Vj6SDjl5F+C4MMnLZIu
FkGE7Gvs+xcyY0wq0/eZGQvDTHJ/Ic6DaKqK1VyWSA+iO1sYcE6zxQfeVKSBywGIJvjcqicRBCmF
0i3tE3IIwC3VDN0yusKLqU/LUPXbrFxII5XBszlZPOK0kYNyDLudReCqwFdKfxIeG524lKqh1GZE
463IPeghk/Kks9W7spUOap8HEo2mo0XJc1udjNX/hj+t2ix6MJVAYgRDgHPkpcHzUgetLoNLUbcy
hwW9j0himL/qNgGykIfvNMlcFnwbTESCLyfLoBoQcBTDDxj+m95q6X0RA+6ezPtkpXwkTRrz0HB9
UxvXmh9z+jEJ8N0HtJfaEBbzEPZBSR3X2qvqSvPyrU2bR/LYKXUswtA9R8wrSj5oJ5w3OhYM/6+A
A7IU8KfMlv0Bozuoffw3Zn5LSO1HIVgAAAsbSDGMDkefoYfB7m7tk5FGkbDJfMKYgFzSMt0HIn3P
iDrjLKq7U++qb1lTUuZN5U6M5CcSqGXMyRFsC48kXQnppakf6VAQ/Ep5SvKIyiAIzXlIEZ1LNYoc
s5cGAsZYtAiWZSQBTaXbhIeCRFNIPDYY0JHvsirC384Jo/AqbIZG44ENFvvM4o03AvMwmv7HkGJk
4Q2zBG9J5mVUrmT6GmW1H0nFcLkr7/KYA/5MMSP2kVcoxQtpQdZ4hoQtt0eAhUvCPa4jnRjACtgl
NcSbGVs8+rNZoaRngGd7KHihi+RNX+VKufDWsB2sYw71NCzivDJ83RwZm995Xj03TIhLy0jPgwW1
uEWrXKdF92FAtfaI0q8cZ/qRl5naSSd785wGunYXfYhk2AuDieDQbStBMWTb1+pgueImnOWhatsn
0+oukU+VHW0114Gx3zqoSmieESdF6f+wi+CjykCLz/Wt8NMn6P0BN9emPKQJN2fh7Du7vLVG6vPI
JtKE4yIv8vzzaHCWIZq2SmQ27pTXeqvez0Ay1en+Hyra36ii0W3iBshdf0VFu3786//iIf4flLR/
/wZ/Yr9M+lSswApw6Xs4/H36TP5U0gKc+r5rBT6CmLR96y+wX+IPcu+eK1xpS1tg5v9LJQ2OFLoX
k+C/T0XjX+fb/FcZzSHLi7VfuGSkfQxx/1VGK7D+W/CZmPUTqrWCGc55Z32JHuXXaCFwzVay7Raw
mqVLD0pVpl/xZNwD6X5MHfW6hCPewnz4qgIL3ybSWt27h1xFX2kbZMeBJTuHUGPZLY5ZFXcH8gpc
5eJ6W8cfpc2txVflBWIsdXRu6K+6Nj06BMZWTaG7lnpORl3jsdbMCT0u5jUSi0ELmPG8tO1nLO0F
67F649DHEDd+Fg3TMtpCg435uNABdnAr4t1ZwUGvJyswMi8h9MmMhqQbtfBUC9fZa5ixtrQxy28S
mj+sdkbSL98bnSX6Lom42i1rjBHmVEd2d7UxnPqMlbOayvfUH3H0mT/8Kc3AwICsytrY3jZu8qDs
10rkNBYk2QW/13qA4gs4jO7C7tB31ak3xg9lmz/Ktr+l3uGl46RL4MkmR8t5ngAxrHlcPckHoLFH
s531qwd7W7np1q7U3sL8vpEegFfPFDfMedWGz1K0TXhhxeBU9PyVt21VbcnEvszIRic58l8Q90+m
N3LppXRwiJqFFTu8+w3sj3THQRvZ1dqcssdB+EAVmU1N/XMYMPuC5muugjx7a6oeLlnd7LxmF0DL
iaGm1buh7ao1UAh4LDOH3cLPtipPLl7iJ1vIGSSDQZxvKilRmfBYAelVJju+1VjdJnWqt8AhETHP
GKc7MvNVfI7wBvH3AUS2hjtPUoE2MAXm9oIVOSTx6+OIMdUc4Y/GnJhOTC/GGCs1iWUw0y8yKPGT
09RiFG9NwU+rBH8TcYlzO3QPHbBQnjyUn276Vc7ZTVBADLaK+Ua5RbyhMQ9tyPzEWFqcrUAjy7X8
QGEagRF3F2fA4jBF34okf5GPDHWCg7JBSGbpEbM1pCZuTfXU3y05YUifU6XdVVxs5AIwz3CPdgHf
sUlvuX/4eAGjJ4UrrVfKvnEHYioW6DJfawkiJgjqJu3RbNJfZpUduu6FHuh3iQVpjRx8V/1bh9sG
zPuP2uZ21UQ9+c6YonmTMOd6sINDaJm/6PewbywkFnMk9hlq+23UR6egc3ZY2h59p3qph5zDAKlZ
gh9QMBpjq5Lh3csKToLjdOn7vNyhxlobtKqLJWk7C4ed77v+JjDtt9o0NkM6EdTo1XMqGLNZbRht
DNah1aDmegfzbGcImOWdkCVMsuI7NSWoAx/DrdNnp6zl5GEW87eTIcsE/fQ0oDPtfB3R94Fh55ZL
MHtGarVzpq5y4nZFem4VPWBjfk78FHmAzXqDKxDRbsZxAmyQ08BoHKniWYMF2hq2+Iya9JiE8ofr
II8q3XqhfM0/D/a1x22i6ouY3ptNWXk10hS/e1t1L3UVoOuAcjEi1HYJABsDtpy42ftwLgLyHOQN
3KZ4kQCQ+jH5GAqsb/jaidMzb1vbHGZhA9/3PpFqoUj72a9zhfGXTzBUMBbNtvnmHVK8aTQzJLyF
xkyeBAXjTckYRERNVtxOofkK0p1noljboutf4f1Ty0Y/BfK+c0dzhVbVQRaMTHhN+Br7lpch9auM
Dxwl150PryALhYBRdkBvwVxeAyzzAyD2TDYm7hFLtEln5vWd39DjOessbVQm25FrBg9pfSRdSBBV
cktBRJAAxLEX6Olfo267qTeORrnIDShC2LsJ9IH/x96ZJceObFd2KjUByAA4WllZfUTfMNjzksEf
GFv0gKN3YCg1n5pXLU81JT0rmfT+9akny5s3yQjA/Zy112Y1nN/kYpoZz9L0JwL5XS1l/ogIcNUE
Q8+eP7chSME+Zl23vsT1ekBsUZiZy4gsYEYWw43lU/wyRDY9QHHwEcLFiPYZu7Se0RAcyAISUnwM
c57NZaCbEqqZQhziLCKv36QjS8aShrtOKmDgRZvOS8s552jGlEAIq7Djr+M2/aIOCKnsgOHBUPNb
oeS0WgR7CVa+psTCnBj5Key5DBT0iq4CrgqWoGF1ZOq0AaNmBljOxBY8cuIszfils93nZfvd/Uxp
FZ7kyB5kEezcx6Upmd8rVDuk25YYYRAm8oFjq/ZTGSvY3k3jzR1H7RDm1Bd0g9XIWeR4YwzLQxNj
wFcSWqdJzI5kM1t3g9yY1drWzmy5/udTecQm8zPGn7yWjqRbeM9K/0b2nnOOFcEwnWkxqL7liuTv
YpogV2Oht1/l8GjW2VMyG2pvhA4STOs2T1y8y4E/HDqGtRtZed9UePobKx/QtdMa23Skk1GLkZ05
kKE5+C3csYfilMQ3YWmribxT02M6sXtUJJi4D6KtJkTQjMQa19ilQfRuls439PK3R8WDV0hra0/1
R5rgNITFJm8XV5wHKvvFZlK/XrKo37u9796P8bUPrtUAA+sWJC6yYtjkaGGIIyzacFloAIG+7FEF
F2pzNwuOAZJQNiHyicd1Idt2DVnFUSRVcmvXVX5yuklsCnvE3N+Z5HJcrDKZdbTA/3gt+R912xyN
MlM4AZmaxh7OwHE0PxmGPTskUQ50OT9yBATLaFwebRnGGts7jrlO36TJqfVMyNY82zSksgiG81Nv
ltvSnReCQGgIIebnyC03KmbmRgz7OvY0Urvqqe0hff0q4L04qZPgUnJqZv+tY1R7i0r56Kjm7AiG
4zMdKNuRukyW+ybxJbdHuCZ3i9mMR0mnRZvw9M8K+SGM5RX+c+1bDyqjqtkc7QO5hA24OFSWjc+l
HctzGCBqylwAiYmn9qnyH+as+25d3p2IqX5xaunpNwPXUC3QiHWwnpd2a0d2B1aB0aDx4s+8NJ5s
MgbN0JWbMGcdwsXwhcKMs58UF7N3LlZCNiH0+W4nHpHEeGZa0FsFA2CQyHr2HiqrilelQVttDRZE
lkOu6iHicXsgbtnviob74Eh3NcQM5Qg/rFRpMgeEhhijzRSL9hoXR75vWzwEzFNO0m+ZHiflpRHV
tF38/lsN47mpOnPPHO/auM4fochcitpnt8oBw7ddKGSs/zO9ZcfKuOk6o9umEo9fU0QvOadfnqvo
SlN/JPpqrYMR6iQu0UY6SA02g5/oDaGA8RHV1rBCMhwlMy8U1EezZi/GjgauI+I91Tf+yc9pY8gZ
StmeAFFC1ppmYtrC1NznJWuSAWdhQE7ITb9smqEPMjD5OiUjJVKcwB1cikkLFAIj/AVBq9W2iXsw
A1pBAnQXRcyDJeE8bOCbJgx4yu3gZLXOe8JKiBOh+5nE7TPzYW3kSX5zaR3cLJvJFoCdJmEJPDQa
e8GzMuy9/mrnKLdEHBxCt+WaDOK5VeGu9HRPl4m0kIoaHNXxH4xv2yyEQqEHsF7Jni+Fh2Qma4pT
5lN7FFQA0RSPbrLK/8GBM2y72Hzo7akEC6PHVchyk/eoQhikNzHIUoil1WQrpFBsbd0liWm9ENsh
jdjKBIR2QkoPyfSWG1///zo2AtQ6EdBbEKY2jMvJz4/8HnjuFjHtEOmCu5U2pkvi8+TtDPZTYflD
ojTduVM962n1XVfndJ9PJsPwjiWc1TU7p4C1MUbfYBA9AAq35RtM6weDuj/8IvwVq3xoTQV6V4Kl
q1EhVnH757aN5l2fOs7Kp+SHlEcOKqDy08iFiIuY4uXUDZDg5P5tsFlMNzRawDUp7JmQ0XLttQeb
1JtZMd2xKlIx4xjx1SsibxMLpjMOgiCWVrhkQt5/oV2c045tVj+zUBmi5TfBrrbzW2/j9LzR7I53
e5UwdAPA8Hm3Wr9+7+vpG/HUYirvSr20oqWgRpzF8HrguY91nmXs4slDGXdMbpqXmCp5LKOg4cut
lRHWdSu7gd2OAQ74e7Eb9td0aIasNnCY2wprsYWcg+vCCknj8lKNUBN180BKxV1HRmEdn5TD2KZ2
cWyOPbPnJOhoqLcnNiE0btfsM+OZp6jr4MpNLXkZLD7SiRx+l6rZ25r/qg0CqAmXixVrFAfRWlAf
qPp4bXOLTKUmI2f9n55CNUj413EumKgMj3nogCfon3sVMVyeKnNnkzM/mJNxH5Qg8jYhwNTz96Xn
iZskkOMmz41tq9J+Sx8nK33r3FgOd5a/5BmKwNZUde8czx5FISjdmxn4lAjPdsx9n302nMxs869U
Vu8hhOo6LLiJRA2uIxEvNyVe932XVZBsOJrWtVgSrEn+Pqr55Y/OcDDH3GJ572+Bvmh0pDqBvjGy
w1GzmZz+zN/qytj+3knH5pgoQPvMKHcyInJj1hHhwUbH/HpS6rNTPpsN7HQboC1Z6oXIGlf8hHMJ
fjJ2aPU03FuNODYBd3ZwhaRhPczIHhtMRIlMZJCWipFogqvxEzB1XNetaIk3OM4LmIhhqdbgBnzD
Ouc3Ltiku11ybHJ1DRcR71sLqXZ+tLzx4FTp0Vfplr2P+nADigAxpWyitKRWgxz/xLbTniTH7JQh
Wc+63JyHbcMXD0cRJ2GD+utd+TaZo9rRLbELVXCtl/xOp4+5Jw7lJh48quDuxsAlVG9xWemKXp4I
Wt45M0guSYJzwpME4h7hAVTshdnpS9dJbhXYgnh4NycnA17smVAuCMbimkXjooOAEcj2LiEww/CB
BTwt0je96V1Hm4MbFzR/7WYSqwBOoT5xNvzu/HWeoVKI2Yp2QWLtYJFLcZprx74dF5aWNq0L+i4F
Bdj+dlnypYT5ZNoY/Nwq3zSKpp+WBJsRATbX+XQ3F91EnI5qZmkCuEQtWxuH3y7DRO4JgtfrEJ+B
/R6ydi7xvFBRTUEiJOzSggPNyZkus3ENSYRTgeaiFq/LEHf5DhkNHFJcvLrB8GM6mGVcfxpPzjKQ
5Ikr+VzYzHSaydstCwcQgOl0w/Fm03G7OJCYPLL/R+7wV+NgF9y1YTWyfBSPcZLdlLE8imF6JZDT
8BPskaFToaG8JODlruoz7kmj/iAnjOcFw/Qu6x/DiQqcKAVPaQIeGxFverlgDJyFvbc7HmTcUaF0
eyE3Zjp+mk366Fri3q67YrOEzGQAcFks8RhpiUNtE2e4zGkaHcM0vbLveqki5wkbzsUdls/cWHZT
6D5F7oJmUIJmhFTG1bWxpWoImkglWzb1zr4CvqY5ZWMkqcFNqDqIgQB1/qmITOw7qlDXFVE2iHFt
PAo1IT4d0qGBo+r2uDSonre9YN+4bg/4nbEYsKuFYxn6od74YxUyZNTE24RNWXI05EtRKN0AxD/F
pJ/ZfzHsBbpQyjz2LBB5/C9Uqps+14bF6s8WZAn1eeAhxE7Xc6MQABaPlAT/lgvR3+glRE2eEiyg
GDgMNlVAHazHh7JOoLNZDOFDb7zuUJThTWf1w3myMs3ZkjwkhHMOAufVXPhu5lUzbjPvy4AAgDUj
BGrR2UhQ9pl2InHgOvQH3wE66CjFx0lYYtWW0QaqaYbNI8DdInhuAfFXcmo8YI/8w8lJ9Ulr+Qxi
pv0EkZ9hI2y2uCPHn5lAjWu53NnSJeewVWYbSbqxuSdTRBF9QAsqjcjc2oIdiDZe2pYPDwf8IVnI
6zbuhxfjopi4G6waF4cGXSRzDlMs0EenFZyaanLSUwFp12ThfzcsdgzTgTrLn0S0r1ni7tnHPSoR
vEs7wujk3Otld2RhyyB0DCiWuMwT1aELIl6nLev8RND3Q3wrdm0KpGGdqyxYx2lJLy/V6ftyWfjU
UwuqyvFe5HZzbwysup2kPZZMr9jnDnvsaLdW06fbpp51KW50DFz5pUj4GDOvkyzxO4BpRPF0uNXI
rDXKdMub0tjAH/JfauUWC2pw7YR0/n/vDv6e3cF/qS8k/2jlx9f/rzLEDf9tZYjr+J6At0UDZHEf
/ZfdAZUhluP5dsAn22MN8K8IrvkPge2QKHMCBH/I8dk2UN2onUEguBC9/CnQtME/Ib3/639+qX+M
f+r7f0Jru7/5v/8HJWH3dVr1ulgdYuVvlgf8K/jzfQcaFz8Rf+S/Xx74FlkMLwhDRuc9DEh/zlu5
ywKTitanUbIJdZgi2ZzCqsnfcSskV8GsIifXL6iX5Fg4tPANSLQFplAi64bLO4qnATGrgzc4u7G4
Zt4lVpQRHNMAEoxbkoAih99jXnGocoyWy7tvfTjGbQRiZQFPkSbeQS+S72GlPHBB6z9kQmyO7w9G
g4/yjTo98v4GHRwBl+wvnmdo8KItATW2rH90Q0Kcdzc5bnr+DdCvhq70pjgyK99Vz1BMzLtAPsrm
tSJj9F7Gz5KvX6Audoh1nwLWs5ihWQlesmtFSvsAmAhX53HhsDuc5tBYti5dpQ6svRjyweU8SizF
0HUBLuen96q4hOj2Y0QaiTb0+ByA/TfYfizh4DiPIecB+oLlR83G0sl20XDoqQ2t3e7E9NnmBR2F
JvNDoJLk0hq4Hk6iDdYNvlzzmvvnLCcY2LKiD9cT9/eR4y0y2JETP7uJihSPVD9jG+6EIR6H3D05
ySVpeSLSrQEuNjAhJBCpI5B0Zm4rNHWZM+CvNFGt8RTml+Zaa5Ob4crhvxFj775EQki1RGtf7bhb
++IYxXhvoo1grJ8CFfiXkZF47rym5ZeW1XXjCfgaEy5DPnQYpTHdNcYxXXjuC1+nQ4k0MYJB+rxE
rKNJetizSb0iQbA0IiOL8IcYT9QWMLQPJed4GagNScmWvFTmkLYXIT9dUM+k0VerzXiYxdMUJgDZ
wZHJNfKS4uKwtamG5SRAnMzoEni0WYIll3j/3PESDsaKUQmZFYZM0WM4sOKxBnZVQAX5DcdUtvXM
ZZDMMoN9ZiGlxItwmFklwwOUUAgolZDfAD0n43OnaCfNxvuFq1wi2VMhQl+0KJSIoJPf8C5YEW5b
1cFyRIOE+XPn+6jJb3wHy9MDIqs03rUtBuw9LyAO1GWQ4smFh8DLjQuD2CvSrjF8tLJ+q5iQz3bA
ZWLZyuIlyPnQEJzKlNqamCUGFdEHTiEZNmauliu4WJ3eXiVUrVB6um6b+Gikh1Ym9wJZMpOb7eCp
DcMM0FT2afGHL/Aobrr9HI0XYMsm+INYa8UgFlpLJQd9N6z/LNxUGnoj6Ii9BnF0myjwulTy4eX7
yvlOheW5ILJe2B/t8ivsl6bgT5zvgUO3EcfQprEouXExI5d7l8oIy4BDJjydiG63tNzOly3sWSqC
cyebQz9Nz1P/LTpvFVfqMKavQUBvnCr2jGX2td++ogJZlSMDJ/OUMH801F1afTiYMszmeejwF2AP
ZtK+wNKM3fSeYTKRX8ny6dO3YROldiM+euFnIR6WuXgcWx3qI43GR0ry8/bqF623bIsZqbZDZyly
ZxMFRPzkajVE1e6kVWwT1z4UFaNk9qrd2ribLUyubEIryjIwyO7T8nfkSeSbOn90MlW+rUp7J6R7
zOVn54t1Mha7wKH0xhm3rhWe4vFFAyM2siLTfshMADJxV3rJDkhquwwLGe7i5PC4iCG7kUddos7X
0CG+0faY6p2KcUaA5HFAh2OAhjxE7fKZlXQX+m9L4tU3bUcAVfUJq8ytBzq2zUbO830R29ueFRwp
QrArDvJUmS8OkXrPcladgFyaIqyMXcs+J8xp4YBUWSz/ghmrvHXg0iclJe3DVM+79XzP2O5YSdK/
zqgh6eXbwTADV+EpDMpGe6lPBsSOWgX2Gwf8L6wg7M0MyjRC5Z9sN/1j+zZ29Nj4ChPyhy6+FWXY
Z27S1BRSKFf5LZfItnAPuHRZ0eh21CeExYDqXcg8Bs15ZWdc/1nRFjIwNk4n5q1uqbJURgcjNyGr
gz/EhzZBauWKaAl7Ty9MSW2qhyZF6loK3BDd6EFBk/rXrH/VU0TScEIUJuMPt05/48wMDzzaiQgM
OWuriiSLsxwMGtyJUY/QwLijjthB0oJ2zwFnaENYnuA+DYTLMO6IkKqV82DTobhN2k1IxiypiOz5
5KhpirM2SZP+ksIfQkdiDHGLjSpq89h42Q+e756fYINnqkZGBpYCttcgi171/b5zX/voqiwiaAHL
32Eq7h1aM4nz5dEhVO33vPVbeg6XJLtfZjWwHwvLIya5I2Qmk4Om+bLT/mGanc8Ei+cDjHjN7MgY
9kOrUxK+Gk6DNH+ULplpGh6M0Xwbmemu7zufBHS8d5CnFr68HRr/l4cb62irDY5BSoFvQUKvSBv/
cWiL29DiYZ/quDDm7Dsr8kfuQpfCLOZ9ai8WT2/Ks2qKI510GZjVhC+5qppT4c/vFNd+2nOptnIJ
+MWO3lqOmGZ6UsoTfiD9yWhtjvR8o/vyTxfZL4uZW9rR9Zi0b5S88A2gl9VOBX0LJs9kQuvzgVXK
nTvBc2VO8tqwXyUCl2zGZen3YzYGL8bIaiOO+X6E7UR/iTgliTmcYYA6Vvj2n9j3E0RzfnSIUKWz
FvxquESRjWA6yA+H8VmVnYZpk3azhQPW+bNQc7TqCXXBx1nUqIXuxXTrj8BxMaAIM193LRVEVX6R
Q8K2RCoaFEruaOXMi61y4x33+i8AjHCTL5LmWGzYHLqILA/FhxlSQJkHnKWqJGcP31E7bPCDJh9+
9TKk1r0H/xUBU7HbbEntUNiSF/bGbkiFpyYT8EAiuEpE/K1UP2ypgUbxsiigs2bf1/w3DTlN3m3X
QxGbSIu78WywlCyNUD9+yR8FbNXavC43rhqnHSNrQHB80A690dsFo3OU6h3zQG92FSukPWxYVnVr
TmvUABO7odp+hL8Pb5ppOM/VDV+OkXu7CUSClzy882UZ3cg0ea7kML9aZALoIxC30TJ9hrDs3NHQ
6fo2X+VpIgGRSBneBdjVC8wcahYpo6Mg4D/mNjb5+vT8bNAT8SRonOZLtBwFWoPyn7D/xs4UnPgc
P/U5vc9A0WR3JpN/bDAOtL3pJ+GMSgjNw56d5BlERh37fhB7Uq3vijH8Jeum8FQv0NGBSpA8Foy2
lmznlLxm0dvzJzTeSobDZzw210WAhpAZ3XBr7HezEVyooO1v+yH+DcLul0MmkYOUZL7NSKQaa+7m
8U0DWxvk6I6Nsd50Ec2nbVC+mopJc1QsMy27saZLeDQtEO/TfCx15C220nAVuM696nJG0vQBHEoK
EXg819hIIjhXeriJ0vQfUcpHv9L/TB2Mj0NDAFh6nBKDkpesDaHeJSx3Z7wXnPoGlieuz8Sfsx2f
lB12GKLYBZs02ViHxiQqFWAmwvo7Y+7TH180ZvcMUiBGbYb8qSPf6vrGp/AVFXEFQFlv630hql0S
q2bduOxopo4RW+va/qF1Bb+5lsI3arUOVW9ci4i2sDxFDYaVak1rHqig4ljG35PLgw8UuxAqGWTx
FhT+NahZFy5Te1PMsj+JOh0uPWz4pnLucTbn4AEUyZqrMupvPJN8S5/l1SFucYpPtIor4kAtxr8V
69WRahJQWWiQWECTQiFFq6Fu7jTqEpRUIhcwtiRBQn4iwtlTpv7IJPa7z1lMcB94ThSRHU9aNeyA
Mm/tmkEINIw0Cav30Yfv4I7wU7bWgD8ZNVHulXr48EwzBVobMVCkEdakukd3ZyJQ5wU0PRMX7bHP
6A72qPhjWsyjYuZgbctRyBiHXRcMfKmi7zTcNz7SRLI9Z6OAE0iwgKzC6Zv9FPuxernx4uUnUVN9
UxvOHyq63L1B/KONzPeM4eyIaP6eRvCD5+GLGQbmHGnCNyC/5GyR1mWXSK1Q2OWdDUXL93M1G1jB
aa/kpMX7CwT+Ii1Ku+hMh4hg3SkdlA1LFL+mhXPytYs7iei35k/a9d3rYqWaJrKcjcAGzT3N2RvB
jEcnAhGAv3JaxHMdbem8q3m7NjWcJtJx3RufHSIxWg/p0mOeBxLPnNTcugJvVFtxZBXzveUjH6Co
j/4gA9Nm0v4aJvl4VZS/XquIQ1RxuJJl+dyXDSInvDwSlIzBpWMRr4R2TxIy5CPigjBjLkpPwX1U
K+vGCcrrNHaIDVT97HXD2bBwmYX9hNm/Cw6Lwx2P6SYIkoW7XnBfxhfC3hafSFP58almA+81zOF5
Y+xyuHej6dFySjM/8p4yuXHRgV3qq3l7EjY/PsI1D6m0/vhGkBHsxPNmuORLhizfpkg818YQHaTJ
iYlE/J6GmA9sFkPHJamLsgtCdmiL5XXuBoyJUl4il6vibJcsYli+x954hc4IGRi41zHmtsVL6d0s
ckTkYuGa1gbXbEx3gIorCG9G1PlINgjupx+4bfbEKdf22P4xq6DbxDXZ3H6mCE80vM9LBgIl4R2K
N/q91xl3hZ39+EH9UOp0ZQ/guObhTplfUqyzzFQ8ZTxn3eDW7hAkFSxzAie/cwY4/EBh6zG8pGNe
2YQ3AAQat58eJ8pi9gQZsp1PhbGy5PKXNPeW7eQuGGgl61pr4HhFj04JM94xGiFwpIytXdHLN6TE
vQRK3iOR3ZWwWX3KqJW8QDlnmpPcIj2JT/RSM7Wd/A8HV3jcPKOSds+E6JCiR79ppvuUKX98dGC8
cSdEBwxuRBSEzRl+EAcjLGYO89l6sohh9d3YsT40z31pxgc6MLBMDuIWEunk+96ytabxLBaTv+kM
K0KHw7fddHuyfSyhjg5zzl1hsoz0pLEZ6bjHklJ9IHkh/of9dKzHc+jGy7ryaTuvqxq5L/+Bdq5+
2NDlJ0QeLG00fJFrDCNrUi5+E7nBEYkZwNa4yRA5loHErTymbCXDNjuyoODS7iM6WdjZnLOFy39w
HeIrBwD3ftZgCPcKvq3R8hJmwBeGn4KPaJDEgihxNVriwpjEsCaLZk5gT+ZuNnYdNArqW2KjXngo
s5podkpDjztYHkAmGEuTevaK+gDQFhgXqWEXMp6EWDAFA8GY0DCdxmJq+JjcoUmlK0yWcjX3nT4D
CoemYWON8j1Pnrqse8zaOATi91z2+C6VBwYMi85ZTVX6p9agDuI7/2aC3ZlgeHz1EfXJD6/oY2Dj
NknM0dq1LAPjlnhnY3FdtAYu6zNg/YpqC4Kz4EKi3imNDxkl62ypkSIftig0MGCy8h40dIR0CBZF
g0hwbXck4MpzlTOAQGnI7kaDS+0Ph9JvXqGM8jTY1GnESeUYTUMOPctCmanMUdUFvvfFyZkzh8+y
zxqyEyYwkjh/AVRilaRMwNp8eiPiSjmghq0Mrmqzxq9mDWIVEFlDyAqBaoxoj+3i2mW+C01alHBT
hEclYSup4a4CyiuD9ho19pVoAGwG/NNAWGs8Kc9h0Od+lOmI94uYmqkRsl7DZExOSMaK+uwCMgFu
gZwJ2DNjAEKTGkeTnO1BxPJHG1It18gazMUMEgfGxrdTctQAbYs05NZq3I0n412tATjDD0sqmbLX
CDbO0pAcj+zjqLE5tgLptmRKSzaMzhBUHsBWGrTzNHLXWXQnFYbJ+Z1V3W2OJYBSKLLjVrJlt58B
SILvNXB8pgb6oKJwBWvIj0KAkwv1xzWEF1DoMfSCCCwhA9lO5Gdbw4KxxgbhTph8QRJya6dBfRAU
lXpokMVC3EJzhxpApPhXaSDRfl00nugWwFuiYok1yw0FFpTb5jQzlwVnDpfx5MBSsRyy6FQmbKfM
jBea62HAC8i1RKKu2cfBifTdcODB8xmT/o1csWU3TB2n60JcEaBhgfWQptNhylDqyjDGAZk6dKX5
8r0BzqESg2YzO3d/4sl71xcyWXspRyokD4lVsghx85sLgxvBSZJVRy3crzm8ZqK9tQfuIKEAwUoN
+5kLY7ZWvscWfeSapAwO8KbPj7G3s9esZDiCkxyx3Ixo3WeuGCQdbHGSvA7M5DcshY7sdmZW8MZx
acNHQyC4T/cmH9Q9DdS0TWX5jdQjUAQ8lOwWwQvimXqFuJDDgYXEOJ8al8PxtAbmiLdqJl2S0PA6
N/6PYoDN1Z5zlEXpHt62Ta5eVMHHhJaIaN3FXkpMq3cfevHt1sOvC2y6G0sPcjT/4tjPkTFU9P0g
YYiQGOAT5ZQ89qhZk3uECgXgNY9dWZs7OPmIdwvVu4HF9VCwaVjXJVAXAc0TbaAsuuhA21EtxNwp
Bh6bBVMfYZt7E8KC/mn/fhnxclsQmpBw9PGAyyA0v3fjN3/qLnUiznyqmqx5MaJfTqT3wi6f3B4n
Dia6XeYV7jZzs5fB5b7VyvSnmuWbzYSFLCwr+N6yXKpbqEYOx2U3J0iL0lRSJmcIQstoLcuzXzf5
RiYShtyWx4afxD7vVQNe+F4NkOlzIsmIBdvOt871TLveEn80hGix/HgVVqjkpRq6w6Ch6aA8G+3w
HdsEtzEWUmpn83OBB3S/A2l8WFL4uzHNft3MlvvRRmEpnZzi7GXKbzglX8p2oEAp9I9u7LgnYwEl
ThlWcMWACGw8TvGIPC7YnQDRQ0Axrg7IJa44Pt+U3WQ7j/tVMsRPXWj2u1w9hhay4cUefm1Fjpt+
O6SzFQ8tyYet0JXd5Ps5KHjHgBIf+oBAsHP9L1ePKlylnFQzysx0vjMW6jj39berhWjxJ4j2uc1G
Ztm6V5G1OWuBydfhg8exyJ+TbObIW+zL6No7E0/HeBOY8piOA2Jjb5/E3rGW4Rl7n1z1sTyxzeav
U58GVNWNQU0en62YuYGxXob8PgSWHugSLhc+aBpiJ/K/RId2yA9jWF4bkg+pis/zkl+tBezaULs6
uLY2GTz82adQJKzXuX5+4dk+y/Shuboyvres11i88407TZD+QFrQitRjOvC0VXVL+AOwuv30qJnu
WAJNr1RpMusfxpdwVJcp4IkNwzK0/BUNvo5T9dY0/BQGlt5u157DjJVDwUXC5gEVsYM19zT9PHrW
VlThjmkAcxuXsUlZWA+EK97b0dkG5KnJmYVMsVzVbTR2FWp1noeMlIzHGbhhK9LyaWIZ4g+/scDV
NYZgfxN7pCm0jl6WHchwv7qSgmfWsQM/GeHH15pOOJbVK4HWJfHVM6zFCbDDbJr7wR6/bevFkrwZ
JrjANN9mOV9P7B6OR51WzCZ+XiVGcDtUt/PMov+/d7l/zy6Xhet/kgP7P//7P6544Z/+Z50S+iMi
Xi76I5tdrtYV/XMGLPgH0zE564YuWgLX8/5dx4tlkvgwbQT+HgNW/qH/t8oV5L/Y8jpse3VBy99j
U7LY1f7NKtemqDi0sCr99a9zXOpk/q1OiTauIWCAgRLf9gqGRMwc3NY9jri66IeABzYYlLHSqx+K
6ezPzEC99A4BtaQi8K1OrozUj84IGm2biDaqCoatc8QlbeE3JUWoUFDcFdmTGXze2SZw2fQrwh6m
7m+VOd4hny8sAxfeVGVJ1l1dkvpqEiBd073FKzNu3nh+cpId0l2dzX8YWPVrNZCYRa7PUoXCTfYe
mfrmb3FTpD6wZnWdVAdXNLw0lKQy59/maYido0KIznT4UDgVW454uvptCNXhHebKz3YGxwoZMVLM
ffO+De9Gqkk5Q3Z/koDhdvhUJdMnRBWVM29LxqFH9kwtfend2kXyxqkP9MRure3gvI2Kn2dEv/HS
G/eGFfsbGhnjTXPLJvLsK/cAVTdsU4vLaR9yJWN28U1llrFS41vsYhs0GrVLLIx8i4ARBxsmwGxT
nuWT2rBM/VQXaGId2vLmdMvaCVSri5n8sMUTEEqGRpUUzFJeWLswtT8nd7ksmf9EvwkrqfS6aNiJ
N9el0/iTJZDWuGHK0x6vi9CQFB9KaL/0kRsZXkswqqBn9RpVzJ5TegWLkkU8aRJ23WH3YDcunqCE
LYThPLoEBnajibaKrvKPYjNphGvWMJcF1WWwFdpOQ9IQQhhey7k6Om3Cb008UsRA6wVsGC260Zoe
cHAxuDGqLrmk0o86aaTM1HBZC2VWatws0OCZqxE0T8NoQefD7lvqh/HL66yBtVGja4mG2ByEthpq
8zXeNsC5IdYiyF3xG/CmoUAQrj/3gfOQiCI+DzV9a+T4Tvx28L1A0TXQdKbG6lJrQleZzHeZB2bG
YRC+nXRbkWsBwqIjOPZT7mRflv9rFzavmA54aNIo36KhvgS6j09j4ZvIGflhmgXr6Xby14S5xGaY
xF1PeU2pUcFJQ4MD9GCtMUJTA4UpZCHIMb5dcjlQqgmj1oVIdevRVj05B3oD2AqAKJq+Mo421GIJ
vWhkXLRSDTQKyMbYJVvpRequcy15KgVLDt+Ps33c3MMxbztnKTd9NHN6HUt6yYxrN1HnLG21s9/R
Qie7UUOWUuOWLUZJFkjRxofEFBrJVLCZMFycvNpiM+tYmpVZzzRBq49q5jBlZUel4eWTKMLkFGjw
U0KAOpCgjqbMzdL/bTUkqjQu6mtwNC73SUcAR2qktOjEGVGcCxEByxqT8GNghmrDCn2WXowSApbB
NpSq1LRqigrCctC+VBplzWGhNh0nA0tjrgu8q6fBV/oml82iYVgr408SGZN6I9FQp2iOXTDdW2q8
1nolEaKn0XAtIXwKe5LhMoaB7jXnmKBRXAMml5j8XmpIt9e4bq/B3UojvA4sr6GhXnwn4L0a9M0g
fpl+fQUaAUbu8Qw/OO8MjQc7GhR2IIYV5LCtEWI2hykKWcA4ENxzQ2XpOBKWCKp4h+R15IOTOzcp
F0muCU+YcGh+hle2NIXIlX5XapQ5ZsG+1l/jtfQege0oWNDgcwkBbSgur5GGosVkH+h9eQWTl0xg
6c9KNUItNUwtNFZtwlencNYYz9DpQl57GsGeOiy1cQJc1hEAjDSoHUNsM7zlAdCMM7J2cO5nQ6Pd
4B3u2oFaDi0uLsuyvGCYps++5zWg0fAFRlxpWJxBAspV+PFMg+TF7LEi9JzhpO4KJ2wp6onY7STN
SwGF7lVpcxClSV5z4uzXA2aqllWpTcRppbr6jj0VuJEiaScG59fz2TiUGnu3NADv1DluhpbHdGr6
ux5KvtO4fEN5BqOG6gx16vF+BKoX0PWGDWZfigxwp8s7xnicBk1O66ym2fwtBy/jVeA7LtndyqWB
Q/JzTzXO32uwf9aEv91Sk7rzqEA8LXaxgw6ZNonvOwwJCmwubv8868BARXKA647aOmV7CbrwsSwq
BEOyhE7PnumVg/loc8Zl/5e7M0luI7nC8FUcvS+45mHhXhAAMZEiJU6SNgiIggo1z+POEb6E7WP4
CHbfy1+CohqESInd6LAY3iiimySASmS+zHzvf9+v5UNDWmoTxYrg401hRV4pLoQOxcO6vtBeoeXc
nMk04oxNK6RNgsBhhgEoIavQ5n1dzNxKRwbjpS1wkQ3eOQGQtR6vAg3RyxDJN/U/+4JG0IALPXmD
rIaN5SZIKjdWPl123Lgy+NB0/IUANXKqBS5P2JB2B4yYWpY0r9OOvhMUpWpbKFgghOi7pXmpTWuk
IQWnA6kjFizPgxPynrVq2Mc1ejHSx/m7uEelrNveqijIlut+53M1S0h7WQ1aLuVtQwPHSI/PZYcr
SCgp7aRTOzpg8+PSxi5FqmGolbKK0Zo9KtQOGUO3kYa5aOdKbRpE7JbggCHTUSwXF1HNpKNdkn1c
kUBe4LTFiYEkiW3NknqzMpMiGeWIWuNM8RdqBm7XlEq8yUlUu8S2Y73PX3kJxc0iL/CrpIX7SNZV
aRiA9lGlknyJamRQgCHEkeBn0TuLolLQN7T8rcTKLXq2mbApkW1I9Rvy8mx7EmV3OoVOAwtqj4eJ
aptRYtd7iC+oB3TIX8Dtukg+ScP+vKnteaCkOM8Vi5ZTxGmDdecRNSpzo/uXluZcOHrVzMD0sDeQ
8oy6kdriD4xRZeH4LCzb+VQowaxwTIIqbWFgJyKEw7j2qIpLYtVnd7AWckkUQ0IqQyKLzyKL7igr
6EcOnEN6lpKKmZr1b3ksg0XmNGOvkD7RlEHhcEM1wgtWSOAvCoRhXmehaakRzthydktBSaHfUH1D
p9KbNM4duryX9ai2LwTtkbfBoQrHowqh41hqyjl92FAadYuEmLVEc6f3IwVWG8t/003CQlq5eP20
RsK36no0QKbVJCtpil62sjy1rOAd5WE4TrZIFerFRUNT/9AmQZv37GdKkGDHkSU3eqz0IwQ0xw1S
Ls+dgavJAoj7AaTCnj4j+js3nHP7ZBia8LqQJ89UgEwjW3qTYDjFJbl+1bfZR0Nq9LkvKfMoa9XX
novqrZR7TqQB8EinasMZxXTuloaG2C4WVaa+J1uyvGil4pzumBmVAhLEMk1KtUNVFQspnCfUYC4F
/TQMS7Q9JSBGXwMHyulDqwFupnQeQkKmcUnXbpbC2gHJFIKH1jyqLPtDW2LEhqtWrFXOGam9UemC
5swlSR5z8ptScr3t7O40xwukDrt2sqTD5wgJkvuK7OSChmhC1tQzcoAveZy/rqIW3RweNmlhkosm
QU9+IZpv7EhFD71suEgbr8DbzWmTWPuuAkQ1oriW9woKl6gmcV5YKvuUl82QoHb0TcI3Uwr7wmxy
dxIa5lVkYladwnNSzDgf9wW5iC7PjmrMH474FlB52KfWBltUe1mc4QEBjOhj0EcW0CwsVc6xbQV+
3njNxBW0wVpwBzEH0ASHsAAXKztnGnziY/pdEX3a2XUu6eE4FhRDC5yhZAKoqAThcNkGZ1j4RpPc
q9WzonwrG5CoXLCIIcdobh/lqBRyAUFOLHoKsrUKj9OP572gK4KfkEaWOs8DL2X1UOvIUAwdV15y
6SYk91q/v5EbhD7LPljULsWmLpff5ZKfAvqGwJ4nQgeiosXIC53mAav/oOjCvWNjn/RwGU5rLjPK
J5Fo7bvkMhYUSWI3JUFBloxATNIDZhX0BRTdbScIlIpgUWqCSkkPH41kW1KlYFaWjWqPPZMijFkb
08RtMSXMlmMvhm3W5QLs6dwUFIZm8KxAXWnvl2bB4SAPz1P6BEjf8ty4heCKx2Rm6tUTxbCHOgo5
BePF1u5Xmwp5VCRYnGRe8G8kaQKksxe0zkBwOy1Xu8KNjI0fTUEM2tPdMj6BfbaC+ukI/ifoiwJr
ipUlyKCoxuqMSsimgxkaCbaQoIjW4ESxdECRWAg8aPG6cmZhvqLz/DpQq6mxUd5qgkpqNxwAmxDH
Nh8Pnb5CfRAg6iMugPGU5YUkIKfbf5oyeWMJ9mknKKjgruho0qxxaXdYjPa4cjkyzFShttQbobZT
FumWq2q415ogrfogV9FJgOMDwpoKGqu0kdWjiI4EgLmXpSC2Igt8A5G7XXjqTSSYrjpw1wwm5nEf
cslJBflV9+URFiUNisHNXAIO2wpKLL1qzkkFOLZlPxgaqk15HcLXUJVxL9MAGUfpqQV21hf8WaX2
aa9VrypBppWgVExqYLUW0No2p31PRgWK8BjunyDb1iBuA6ANfIsOjZt4atiCg2sJIi5RthSE3KAB
roDc1JV8rH60tQlKF+m6RnNHOqw2UHYpqNEfBRivakUFCxSvTx0kEmxeA0gvOAMutgpZLmIt3aCg
fJeC6dsB98W9zZw14H5Dgf0NKHfCVnsXJmhYQ8PqiK+kdlPLNye6bU30Nv/gcjycmajULCFlaaJy
GlGzFsxhDQV5nZqcoQSPOLY4Kps3Du0f5Hd1nKGRQlfFKINEeVQIprFXiTJZM20TCklBkEhcHWh6
DOXm3Mw0a+IDR04EJRm1J5gyAOiCn0zlLOAeem4KsjKFZzr4lDIVjWvgkuEv93QgbyTzkyrIzHG2
eU/LJ4qYjPVFdXMoDIRBkrHeZXiCXCnXYEwJZECfOSugOxAc6MLA+SDVLjVBiO7YRSeE4nOpn/bo
yYwIha1n5x3YFm5GKTAbOVa4wbySPArzWuLM3CY+M908XZBQZiS0+rVUN+OspGQtuevOVhc+vXjk
Qb0P0BKvexW0pF1LQym13lEzxuOky2aRX+GeU+t8di7VOZAh8L9hcOTV1867utHXpqnitFvbcP1b
pJWtuVpSJabwCLShR4q37Fk9tEdOApmdNY0TxII9EQNy9LFekPhJ83pqbzgulxt2azhwVxEM26PN
LAQ7RtNeN+JmeeqmgO0ayZjUuMkgt+z4Lq4U/9MyLIHWVG3wqo20C5+9yonoHbBsneuVYY/NMH+P
eyXiJoOjiIJ0yBR7psL9bolE4NjRAQwZn2Kn07gp882gvwgxLpn03fKysm1lUVbTFtT1vFBTZBbx
ZkZN5NYFuz1SM6rFHc1fjrWpL6jdHHFYCk5CWHgdZ68JPpdnQeVgw4mr1TjXPWtoBs1c6s61sryo
crzM28gd6bqBr6VFsgd3Drk50jrpHBejGelCf4whZDmq0IGM2hh7RC9srpyc3RX20HWIWh21tXOm
m/LrQM8RZC7tD3DwyFdr7ItZBy6wkLDRJMxL3ORGZZFBT1rGHMowMELPh5TgjD6obqWRzRr5VcaK
R9w7jNGADAO1L6dpXrGHqPpmpDnxhzjlBTbhdVYu/bm3bE5JQFE1kEpC7DKb5lxEkC4Hc68mcATc
KzQcso6XdbYuM0zpG2XdSGzNMdw6HqE4wwEGsZ/IGqo5eHXOZC31icQEytsZtJVlmBBr4jzQcKwQ
tlJKFhTHLSRm7CWPbayJkRZgkoy2eiwl3klqc52rzFOJZwQywqYPu3vCYknGTdQaI5V8hsc1SHgH
EpUb+X1kcmOA3gvfsZvFWr5ocPKh6SKzR9BwJnkPXwGMbzmOfem66TzROKENlYTlF7WgDWx0/0kJ
frXpo5u+n/hBsi4ba666vFtoaJPOEXuVPElaSi0c3pdHMZZznlEuYRA4C8XznUloYp3iyuYMe9PX
cRuRJlQIulZLoJTjG/Qj8hiQKVL+sR9h9lxyQkUFACBBNuZtW1xxwrrIo9Q5ClHlI5nBm6nSLnD2
mFQa0h54JQg+qnjhyGj1Sk2ctpX3GOoI7JJDM3reniz7/hLIPaEe+PbQJy9UcExAbissWYJg+H9W
kPjzXUvVaFWuxnHpld3rap13b9bUeMsvDVbip9vOqsvk9/3SfafW4y/0p+eXOEx53zBi+7m2H/pb
LxOueLbq4xovem2AplOmTqsZ+M7T2f3Tn0JEop9/rNKRpiGhtIHf0aGDBG33C3/889+N1ref8Tm/
860HuBsi4SZB3UMB+WftlXp+8zgoAwZTtbDGoPeZ+E8/3M44KM5Ap4NPMS3Z1oQVBj+mtLQzXZ6a
EH/wONxy6y7FjHS9JKZAtZ2k23Fw+OYeVLueGIK9V9iZCupAoRpq2ooKS9CyxQvuDQFjQwezqRP5
f9wQrDB9jdHFl8CdygdDIKYCstvnjcPey+yMgzYwbJXKjUPGXrbkvSWhGAOaNmmNBAbJZuyYd0vw
fz8V9h5gZyrQKUp+kDLgc+bD3svsjIMyEAVFBwEYs54uVqqbO/NBVQeOzC9wAaEVXzW0lxkaTHmf
BvrEunh6HPQB0VGWLUO2NFGw5UF3xkGxMMfBSsfUkNERHOyXOg53IevXDe43j4M6AE/lKLRcWTwt
qZsH40BTs8x6sQkMskWV+nM8elHrYhsfDl4X2oCJQGv33SCI/u3d6WAPuI4ahm5wtdiumx+0U+zN
593wsB2GZ24Xey+zEx6YDhqXKYWzg6WqpsE62x0Ha8Ba0eDmEpMdIXR4oeMgHxom2TYdogyP+kXp
sTsOBqsG7QgmpIbFPy92WRDdD9sutAG7jm4QKLdRElnL7nwQ24WKjEZXSOsjpbnbpV9adDCcu+h9
QJQkDLJZMhs0Ng3V0h7umorJQVIxZNMkV4cOUxwufshBcm9d74aH7enh4IuFPDB1C2KFAU3TNhzt
4XRg1wQuYXN+ctgvXu50OPTwALeDh9dl2mG2+PC93YL7lWrJdMbcDcKLnA4E8C3V5KDoICwECY+2
wtXKJkTsHx4IooyDTPadH4FT/1H3q28si+04MIsPGgdDZtek34pcr0XHhyq4LLu7hT0Q2wiJSoeb
luDEv7zwsB2HPyA8iEOzShTkQmmoe2GSdQE4zyIycLRwZCoTzx+HZ+wpX1I5+LmGH8fiEu2tqRV9
net56hfur/Vf/3zvTv7gFy+7dH333nfxVvz3zw+m3DalsPPD+xTD9n0+//nnB/z6rR+81/1T3f/P
qbfOV/ntBhKmSGx9/pivVhFZoJPqw/oRL4T7a+Svn+cvPz34tDuL4Vsv/x3P0u3nEc/2+179PPn4
PR7Tge/wyz8a7z9/p16S993X3qv36+HQUXqGJ8Whz/HXf//rY/84torz2KEP8D0x9YGffpSEcfLL
P58WbBMjDn0EFkL16DdsytwTDn31Gw/D2SdtR0yZs+Chb7Go/FVTULBMkyhBnuSt71/zS7LUlLmK
Hfo+p6s+abz17eNvwO596BuwqsPVE5+fI/WhL3+zyiPvl7+JkUKFgJji8Qdhmzv0nc6/8UWw+R/6
8u9Xt5vkY+wxrZ7+wr+7uB/bUr6kt7/eaO7T94/92cNdVPzGbbhe5T//FwAA//8=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 custT="1"/>
      <dgm:spPr/>
      <dgm:t>
        <a:bodyPr/>
        <a:lstStyle/>
        <a:p>
          <a:r>
            <a:rPr lang="pl-PL" sz="1200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 sz="1200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 sz="1200"/>
        </a:p>
      </dgm:t>
    </dgm:pt>
    <dgm:pt modelId="{F8A95D65-6CCA-4E4F-A30E-39E5E7C7E6B8}">
      <dgm:prSet phldrT="[Tekst]" custT="1"/>
      <dgm:spPr/>
      <dgm:t>
        <a:bodyPr/>
        <a:lstStyle/>
        <a:p>
          <a:r>
            <a:rPr lang="pl-PL" sz="1200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 sz="1200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 sz="1200"/>
        </a:p>
      </dgm:t>
    </dgm:pt>
    <dgm:pt modelId="{02CCA218-C7F0-4A14-91B9-1F40FB518121}">
      <dgm:prSet phldrT="[Tekst]" custT="1"/>
      <dgm:spPr/>
      <dgm:t>
        <a:bodyPr/>
        <a:lstStyle/>
        <a:p>
          <a:r>
            <a:rPr lang="pl-PL" sz="1200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 sz="1200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 sz="1200"/>
        </a:p>
      </dgm:t>
    </dgm:pt>
    <dgm:pt modelId="{7AB467AF-249F-46C2-8D5D-2759547490C4}">
      <dgm:prSet phldrT="[Tekst]" custT="1"/>
      <dgm:spPr/>
      <dgm:t>
        <a:bodyPr/>
        <a:lstStyle/>
        <a:p>
          <a:r>
            <a:rPr lang="pl-PL" sz="1200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 sz="1200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 sz="1200"/>
        </a:p>
      </dgm:t>
    </dgm:pt>
    <dgm:pt modelId="{5F2D4ABB-7258-422A-8400-99C86F8F1752}">
      <dgm:prSet phldrT="[Tekst]" custT="1"/>
      <dgm:spPr/>
      <dgm:t>
        <a:bodyPr/>
        <a:lstStyle/>
        <a:p>
          <a:r>
            <a:rPr lang="pl-PL" sz="1200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 sz="1200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 sz="1200"/>
        </a:p>
      </dgm:t>
    </dgm:pt>
    <dgm:pt modelId="{9554B709-92F8-4188-85B3-E4883AEF4485}">
      <dgm:prSet phldrT="[Tekst]" custT="1"/>
      <dgm:spPr/>
      <dgm:t>
        <a:bodyPr/>
        <a:lstStyle/>
        <a:p>
          <a:r>
            <a:rPr lang="pl-PL" sz="1200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 sz="1200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 sz="1200"/>
        </a:p>
      </dgm:t>
    </dgm:pt>
    <dgm:pt modelId="{B3163363-C972-47C1-90B6-9B92073D9457}">
      <dgm:prSet phldrT="[Tekst]" custT="1"/>
      <dgm:spPr/>
      <dgm:t>
        <a:bodyPr/>
        <a:lstStyle/>
        <a:p>
          <a:r>
            <a:rPr lang="pl-PL" sz="1200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 sz="1200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 sz="1200"/>
        </a:p>
      </dgm:t>
    </dgm:pt>
    <dgm:pt modelId="{100FDA97-E50E-4E7C-8478-2BFEA6187D43}">
      <dgm:prSet phldrT="[Tekst]" custT="1"/>
      <dgm:spPr/>
      <dgm:t>
        <a:bodyPr/>
        <a:lstStyle/>
        <a:p>
          <a:r>
            <a:rPr lang="pl-PL" sz="1200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 sz="1200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 sz="1200"/>
        </a:p>
      </dgm:t>
    </dgm:pt>
    <dgm:pt modelId="{B75ED07C-A3A8-4019-BD70-7391E2160760}">
      <dgm:prSet phldrT="[Tekst]" custT="1"/>
      <dgm:spPr/>
      <dgm:t>
        <a:bodyPr/>
        <a:lstStyle/>
        <a:p>
          <a:r>
            <a:rPr lang="pl-PL" sz="1200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 sz="1200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 sz="1200"/>
        </a:p>
      </dgm:t>
    </dgm:pt>
    <dgm:pt modelId="{5951302B-2A82-47D0-8020-7A31309B15A9}">
      <dgm:prSet phldrT="[Tekst]" custT="1"/>
      <dgm:spPr/>
      <dgm:t>
        <a:bodyPr/>
        <a:lstStyle/>
        <a:p>
          <a:r>
            <a:rPr lang="pl-PL" sz="1200"/>
            <a:t>Wiatr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 sz="1200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 sz="1200"/>
        </a:p>
      </dgm:t>
    </dgm:pt>
    <dgm:pt modelId="{63F064C5-C3BE-4B4E-B7BD-DF800C1BBA7E}">
      <dgm:prSet phldrT="[Tekst]" custT="1"/>
      <dgm:spPr/>
      <dgm:t>
        <a:bodyPr/>
        <a:lstStyle/>
        <a:p>
          <a:pPr rtl="0"/>
          <a:r>
            <a:rPr lang="pl-PL" sz="1200"/>
            <a:t>Skumulowana moc poszczególnych źródeł OZE na dzień 10.03.2023 [MW]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 sz="1200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 sz="1200"/>
        </a:p>
      </dgm:t>
    </dgm:pt>
    <dgm:pt modelId="{7116742A-E8BE-4EB7-8DE2-3ABFF75747D4}">
      <dgm:prSet custT="1"/>
      <dgm:spPr/>
      <dgm:t>
        <a:bodyPr/>
        <a:lstStyle/>
        <a:p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Funkcjonujące farmy wiatrowe na terenie Polski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73DA6A9-FF09-4B3B-8641-226EAE8153BA}" type="parTrans" cxnId="{F2427DCB-2680-4B4A-8937-AD5316100274}">
      <dgm:prSet/>
      <dgm:spPr/>
      <dgm:t>
        <a:bodyPr/>
        <a:lstStyle/>
        <a:p>
          <a:endParaRPr lang="en-GB"/>
        </a:p>
      </dgm:t>
    </dgm:pt>
    <dgm:pt modelId="{42C5FFAA-1804-404F-8581-AECC53BF7F4A}" type="sibTrans" cxnId="{F2427DCB-2680-4B4A-8937-AD5316100274}">
      <dgm:prSet/>
      <dgm:spPr/>
      <dgm:t>
        <a:bodyPr/>
        <a:lstStyle/>
        <a:p>
          <a:endParaRPr lang="en-GB"/>
        </a:p>
      </dgm:t>
    </dgm:pt>
    <dgm:pt modelId="{242D61B6-B2AC-401A-A4E1-91A240F77878}">
      <dgm:prSet custT="1"/>
      <dgm:spPr/>
      <dgm:t>
        <a:bodyPr/>
        <a:lstStyle/>
        <a:p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Mapy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62C8ECA-226B-42B2-B010-60D2C5F27519}" type="parTrans" cxnId="{D79920DC-962B-43B5-8BEB-A3E21D8361DF}">
      <dgm:prSet/>
      <dgm:spPr/>
      <dgm:t>
        <a:bodyPr/>
        <a:lstStyle/>
        <a:p>
          <a:endParaRPr lang="en-GB"/>
        </a:p>
      </dgm:t>
    </dgm:pt>
    <dgm:pt modelId="{4B4303F5-9793-4110-89DC-DC15000AC89E}" type="sibTrans" cxnId="{D79920DC-962B-43B5-8BEB-A3E21D8361DF}">
      <dgm:prSet/>
      <dgm:spPr/>
      <dgm:t>
        <a:bodyPr/>
        <a:lstStyle/>
        <a:p>
          <a:endParaRPr lang="en-GB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3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3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9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3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9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3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9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3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9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3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3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9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3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9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3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9"/>
      <dgm:spPr/>
    </dgm:pt>
    <dgm:pt modelId="{7AE34E36-D467-46B5-9055-F0D6233E3971}" type="pres">
      <dgm:prSet presAssocID="{B75ED07C-A3A8-4019-BD70-7391E2160760}" presName="vertSpace2b" presStyleCnt="0"/>
      <dgm:spPr/>
    </dgm:pt>
    <dgm:pt modelId="{8954F815-B73E-4D74-8E36-C4E47EBF130A}" type="pres">
      <dgm:prSet presAssocID="{242D61B6-B2AC-401A-A4E1-91A240F77878}" presName="thickLine" presStyleLbl="alignNode1" presStyleIdx="2" presStyleCnt="4"/>
      <dgm:spPr/>
    </dgm:pt>
    <dgm:pt modelId="{97BD85E6-22FD-470E-9C80-5025796AB8B8}" type="pres">
      <dgm:prSet presAssocID="{242D61B6-B2AC-401A-A4E1-91A240F77878}" presName="horz1" presStyleCnt="0"/>
      <dgm:spPr/>
    </dgm:pt>
    <dgm:pt modelId="{D1A20D37-B710-4096-8A46-A6E54116C1F4}" type="pres">
      <dgm:prSet presAssocID="{242D61B6-B2AC-401A-A4E1-91A240F77878}" presName="tx1" presStyleLbl="revTx" presStyleIdx="9" presStyleCnt="13" custScaleY="28724"/>
      <dgm:spPr/>
    </dgm:pt>
    <dgm:pt modelId="{E29199E6-8D6D-4D04-9D7D-B4762132972D}" type="pres">
      <dgm:prSet presAssocID="{242D61B6-B2AC-401A-A4E1-91A240F77878}" presName="vert1" presStyleCnt="0"/>
      <dgm:spPr/>
    </dgm:pt>
    <dgm:pt modelId="{7B9F8773-63B4-43CD-84C6-56885945E889}" type="pres">
      <dgm:prSet presAssocID="{7116742A-E8BE-4EB7-8DE2-3ABFF75747D4}" presName="vertSpace2a" presStyleCnt="0"/>
      <dgm:spPr/>
    </dgm:pt>
    <dgm:pt modelId="{B56B8492-854E-4B80-842F-EF4C72D73E08}" type="pres">
      <dgm:prSet presAssocID="{7116742A-E8BE-4EB7-8DE2-3ABFF75747D4}" presName="horz2" presStyleCnt="0"/>
      <dgm:spPr/>
    </dgm:pt>
    <dgm:pt modelId="{B4B48598-252D-4243-BEA9-02C58A870F5F}" type="pres">
      <dgm:prSet presAssocID="{7116742A-E8BE-4EB7-8DE2-3ABFF75747D4}" presName="horzSpace2" presStyleCnt="0"/>
      <dgm:spPr/>
    </dgm:pt>
    <dgm:pt modelId="{7BC39451-B35B-42C5-B9CC-1177DE4D79AA}" type="pres">
      <dgm:prSet presAssocID="{7116742A-E8BE-4EB7-8DE2-3ABFF75747D4}" presName="tx2" presStyleLbl="revTx" presStyleIdx="10" presStyleCnt="13" custScaleY="25622"/>
      <dgm:spPr/>
    </dgm:pt>
    <dgm:pt modelId="{1F3C46B9-07FB-4E74-B17F-330C8528B130}" type="pres">
      <dgm:prSet presAssocID="{7116742A-E8BE-4EB7-8DE2-3ABFF75747D4}" presName="vert2" presStyleCnt="0"/>
      <dgm:spPr/>
    </dgm:pt>
    <dgm:pt modelId="{8ACF289A-07A1-4A49-A708-D0D407EF14F7}" type="pres">
      <dgm:prSet presAssocID="{7116742A-E8BE-4EB7-8DE2-3ABFF75747D4}" presName="thinLine2b" presStyleLbl="callout" presStyleIdx="7" presStyleCnt="9"/>
      <dgm:spPr/>
    </dgm:pt>
    <dgm:pt modelId="{F98C7A3E-5EE3-4E77-AF47-48DF26B77B38}" type="pres">
      <dgm:prSet presAssocID="{7116742A-E8BE-4EB7-8DE2-3ABFF75747D4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3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11" presStyleCnt="13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DBD563C2-A656-48AB-829F-6D75DF66F560}" type="pres">
      <dgm:prSet presAssocID="{63F064C5-C3BE-4B4E-B7BD-DF800C1BBA7E}" presName="vertSpace2a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2" presStyleCnt="13" custScaleY="41049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9"/>
      <dgm:spPr/>
    </dgm:pt>
    <dgm:pt modelId="{262730BE-5DFB-4330-90A8-AC2BAB4B8E1D}" type="pres">
      <dgm:prSet presAssocID="{63F064C5-C3BE-4B4E-B7BD-DF800C1BBA7E}" presName="vertSpace2b" presStyleCnt="0"/>
      <dgm:spPr/>
    </dgm:pt>
  </dgm:ptLst>
  <dgm:cxnLst>
    <dgm:cxn modelId="{9943BC0A-DBE8-4CB5-887A-A8B39E632E4C}" type="presOf" srcId="{02CCA218-C7F0-4A14-91B9-1F40FB518121}" destId="{D6ACEEA1-FF0A-41D4-93A8-878FA8D6BC8E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3" destOrd="0" parTransId="{A2AE48CA-6A41-40D0-9AE9-84656169710A}" sibTransId="{0BAD6EB9-3613-4947-BCCE-504831E6D425}"/>
    <dgm:cxn modelId="{281E6D3C-F298-45E6-9BC9-3A693A498C47}" type="presOf" srcId="{B3163363-C972-47C1-90B6-9B92073D9457}" destId="{5BE51277-2141-4B8D-9D9A-A4C9610E2260}" srcOrd="0" destOrd="0" presId="urn:microsoft.com/office/officeart/2008/layout/LinedList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1C81C269-34A0-4EC4-8A9F-047BEDEC61DB}" type="presOf" srcId="{63F064C5-C3BE-4B4E-B7BD-DF800C1BBA7E}" destId="{AAB5483F-CAD4-4913-8D9F-FCB9F959FC94}" srcOrd="0" destOrd="0" presId="urn:microsoft.com/office/officeart/2008/layout/LinedList"/>
    <dgm:cxn modelId="{DF50034D-B98B-4161-8108-03CCAEBA9AC7}" type="presOf" srcId="{7AB467AF-249F-46C2-8D5D-2759547490C4}" destId="{FFE9FB32-1A35-4FDB-BD84-FEC6A5D2723B}" srcOrd="0" destOrd="0" presId="urn:microsoft.com/office/officeart/2008/layout/LinedList"/>
    <dgm:cxn modelId="{91962B59-6719-40E3-B4DA-DA8FB1C1FF3C}" type="presOf" srcId="{7116742A-E8BE-4EB7-8DE2-3ABFF75747D4}" destId="{7BC39451-B35B-42C5-B9CC-1177DE4D79AA}" srcOrd="0" destOrd="0" presId="urn:microsoft.com/office/officeart/2008/layout/LinedList"/>
    <dgm:cxn modelId="{44F3735A-926F-4320-B0D8-8E1A473A5FA7}" type="presOf" srcId="{5F2D4ABB-7258-422A-8400-99C86F8F1752}" destId="{0A843ED7-393A-443F-9322-7115A3152F35}" srcOrd="0" destOrd="0" presId="urn:microsoft.com/office/officeart/2008/layout/LinedList"/>
    <dgm:cxn modelId="{28823A7F-84CA-4460-A65C-08D08D2FA4D5}" type="presOf" srcId="{5951302B-2A82-47D0-8020-7A31309B15A9}" destId="{8AA797A4-5E7B-4FFB-9B92-B839DFBB0D95}" srcOrd="0" destOrd="0" presId="urn:microsoft.com/office/officeart/2008/layout/LinedList"/>
    <dgm:cxn modelId="{10570A91-9137-4597-AFD5-E023A9F74739}" type="presOf" srcId="{100FDA97-E50E-4E7C-8478-2BFEA6187D43}" destId="{922B7BDD-D2E1-4000-ACA8-5BC4158614C4}" srcOrd="0" destOrd="0" presId="urn:microsoft.com/office/officeart/2008/layout/LinedList"/>
    <dgm:cxn modelId="{6DB80A93-300A-4A95-86FC-E93E80BA5957}" srcId="{5951302B-2A82-47D0-8020-7A31309B15A9}" destId="{63F064C5-C3BE-4B4E-B7BD-DF800C1BBA7E}" srcOrd="0" destOrd="0" parTransId="{607FBFCA-5EE3-46A9-A9CB-CE5140BD60BC}" sibTransId="{C2C2947E-4915-4F29-98AB-3E586CF840D8}"/>
    <dgm:cxn modelId="{D80E369B-8575-45BB-A265-60E2E687B266}" type="presOf" srcId="{1CB6C32B-88F2-46AB-8B22-450406E7A737}" destId="{1B55148F-059E-423F-BDCA-F29C09864B25}" srcOrd="0" destOrd="0" presId="urn:microsoft.com/office/officeart/2008/layout/LinedList"/>
    <dgm:cxn modelId="{4659349F-2781-45A8-A8D5-936384B51311}" type="presOf" srcId="{F8A95D65-6CCA-4E4F-A30E-39E5E7C7E6B8}" destId="{E968BB63-F626-4A03-A627-E76F890FF7B7}" srcOrd="0" destOrd="0" presId="urn:microsoft.com/office/officeart/2008/layout/LinedList"/>
    <dgm:cxn modelId="{EFD22AB9-817D-49B9-B3DC-9D9315C406C8}" type="presOf" srcId="{B75ED07C-A3A8-4019-BD70-7391E2160760}" destId="{6F9F0316-F670-47F3-BEFD-9243A51A8013}" srcOrd="0" destOrd="0" presId="urn:microsoft.com/office/officeart/2008/layout/LinedList"/>
    <dgm:cxn modelId="{726A50BA-6635-44F2-9205-0261F20CC75A}" type="presOf" srcId="{9554B709-92F8-4188-85B3-E4883AEF4485}" destId="{239C815B-F65F-4252-8532-48AE7102003F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F2427DCB-2680-4B4A-8937-AD5316100274}" srcId="{242D61B6-B2AC-401A-A4E1-91A240F77878}" destId="{7116742A-E8BE-4EB7-8DE2-3ABFF75747D4}" srcOrd="0" destOrd="0" parTransId="{173DA6A9-FF09-4B3B-8641-226EAE8153BA}" sibTransId="{42C5FFAA-1804-404F-8581-AECC53BF7F4A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52E7F4D8-8F69-4E4F-9D0E-0E8DE2FDC6B9}" type="presOf" srcId="{242D61B6-B2AC-401A-A4E1-91A240F77878}" destId="{D1A20D37-B710-4096-8A46-A6E54116C1F4}" srcOrd="0" destOrd="0" presId="urn:microsoft.com/office/officeart/2008/layout/LinedList"/>
    <dgm:cxn modelId="{D79920DC-962B-43B5-8BEB-A3E21D8361DF}" srcId="{B0579EA1-A493-4150-B536-A1F7B4D76392}" destId="{242D61B6-B2AC-401A-A4E1-91A240F77878}" srcOrd="2" destOrd="0" parTransId="{162C8ECA-226B-42B2-B010-60D2C5F27519}" sibTransId="{4B4303F5-9793-4110-89DC-DC15000AC89E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9675848A-FFDF-4636-8D17-6F40B2B06EE3}" type="presParOf" srcId="{B60B5014-B555-444D-BF75-BCD9A54277B6}" destId="{B3FECB67-4F77-4AF2-A391-94B0AFCDC5E6}" srcOrd="0" destOrd="0" presId="urn:microsoft.com/office/officeart/2008/layout/LinedList"/>
    <dgm:cxn modelId="{32563E51-E414-475E-B115-828BC8B4D6C6}" type="presParOf" srcId="{B60B5014-B555-444D-BF75-BCD9A54277B6}" destId="{204B2FDA-0B3B-46CA-9FC8-6A2442DC374F}" srcOrd="1" destOrd="0" presId="urn:microsoft.com/office/officeart/2008/layout/LinedList"/>
    <dgm:cxn modelId="{C3E00792-FE32-46BB-872F-41355A1006E8}" type="presParOf" srcId="{204B2FDA-0B3B-46CA-9FC8-6A2442DC374F}" destId="{1B55148F-059E-423F-BDCA-F29C09864B25}" srcOrd="0" destOrd="0" presId="urn:microsoft.com/office/officeart/2008/layout/LinedList"/>
    <dgm:cxn modelId="{0D520A2D-D562-4C31-BD43-5889E0A505E6}" type="presParOf" srcId="{204B2FDA-0B3B-46CA-9FC8-6A2442DC374F}" destId="{65114A39-1B3D-4ED6-AD01-69C9208B4ACE}" srcOrd="1" destOrd="0" presId="urn:microsoft.com/office/officeart/2008/layout/LinedList"/>
    <dgm:cxn modelId="{2C299D1F-CADA-440D-A05A-5148CD19BBBF}" type="presParOf" srcId="{65114A39-1B3D-4ED6-AD01-69C9208B4ACE}" destId="{A5C66078-2EA7-4602-BA84-83E9F8D4ACAE}" srcOrd="0" destOrd="0" presId="urn:microsoft.com/office/officeart/2008/layout/LinedList"/>
    <dgm:cxn modelId="{70B66954-F811-4008-B6F1-F98DF902645F}" type="presParOf" srcId="{65114A39-1B3D-4ED6-AD01-69C9208B4ACE}" destId="{24BB50EA-5FCA-47F4-9451-C1A92EFAA0E0}" srcOrd="1" destOrd="0" presId="urn:microsoft.com/office/officeart/2008/layout/LinedList"/>
    <dgm:cxn modelId="{0D3E48B3-D50A-4B6B-9D1E-DB24928D7B00}" type="presParOf" srcId="{24BB50EA-5FCA-47F4-9451-C1A92EFAA0E0}" destId="{46E91F42-23CB-4D4F-8F89-1C008E269018}" srcOrd="0" destOrd="0" presId="urn:microsoft.com/office/officeart/2008/layout/LinedList"/>
    <dgm:cxn modelId="{00C04869-2CCF-4CB6-ABE6-F9CB41D4EDFD}" type="presParOf" srcId="{24BB50EA-5FCA-47F4-9451-C1A92EFAA0E0}" destId="{E968BB63-F626-4A03-A627-E76F890FF7B7}" srcOrd="1" destOrd="0" presId="urn:microsoft.com/office/officeart/2008/layout/LinedList"/>
    <dgm:cxn modelId="{B0858FFE-3E4C-4438-9636-4D9A43B00D4B}" type="presParOf" srcId="{24BB50EA-5FCA-47F4-9451-C1A92EFAA0E0}" destId="{EE076B80-7AB9-41C6-BB1D-6169C3C555BA}" srcOrd="2" destOrd="0" presId="urn:microsoft.com/office/officeart/2008/layout/LinedList"/>
    <dgm:cxn modelId="{C3757BD3-27EA-46F4-AEF5-EA8453DCD7A0}" type="presParOf" srcId="{65114A39-1B3D-4ED6-AD01-69C9208B4ACE}" destId="{D6B8C478-0FC5-4A8F-A7B4-C924FA72AE7C}" srcOrd="2" destOrd="0" presId="urn:microsoft.com/office/officeart/2008/layout/LinedList"/>
    <dgm:cxn modelId="{AE4CD460-DB59-4408-8D6F-131DA9123CCD}" type="presParOf" srcId="{65114A39-1B3D-4ED6-AD01-69C9208B4ACE}" destId="{753099CB-DA44-4B7D-AEE9-7976E9AAC202}" srcOrd="3" destOrd="0" presId="urn:microsoft.com/office/officeart/2008/layout/LinedList"/>
    <dgm:cxn modelId="{3AC8384C-60D6-46A2-A5A3-370621EF433B}" type="presParOf" srcId="{65114A39-1B3D-4ED6-AD01-69C9208B4ACE}" destId="{304E5DD4-300B-490E-B4B8-5E05A4A91248}" srcOrd="4" destOrd="0" presId="urn:microsoft.com/office/officeart/2008/layout/LinedList"/>
    <dgm:cxn modelId="{DD1A7F6D-26CA-4008-95B1-73969031CF3C}" type="presParOf" srcId="{304E5DD4-300B-490E-B4B8-5E05A4A91248}" destId="{13F9388E-9F86-447F-AB48-06F01A2AEDEB}" srcOrd="0" destOrd="0" presId="urn:microsoft.com/office/officeart/2008/layout/LinedList"/>
    <dgm:cxn modelId="{EDA19B9E-72A2-4C48-9EF9-1210EADFB0B2}" type="presParOf" srcId="{304E5DD4-300B-490E-B4B8-5E05A4A91248}" destId="{239C815B-F65F-4252-8532-48AE7102003F}" srcOrd="1" destOrd="0" presId="urn:microsoft.com/office/officeart/2008/layout/LinedList"/>
    <dgm:cxn modelId="{63F33043-ECC2-41F2-863E-E96A579D786F}" type="presParOf" srcId="{304E5DD4-300B-490E-B4B8-5E05A4A91248}" destId="{80D7419A-6ADB-48DC-A4D2-5DE2701517D8}" srcOrd="2" destOrd="0" presId="urn:microsoft.com/office/officeart/2008/layout/LinedList"/>
    <dgm:cxn modelId="{84262D8B-0C56-4A3E-9CA0-42723D888AEE}" type="presParOf" srcId="{65114A39-1B3D-4ED6-AD01-69C9208B4ACE}" destId="{E0B862CF-46D0-4ED4-9914-32B66F3A64D7}" srcOrd="5" destOrd="0" presId="urn:microsoft.com/office/officeart/2008/layout/LinedList"/>
    <dgm:cxn modelId="{CE59E569-F5D3-424A-8F7A-216D62684799}" type="presParOf" srcId="{65114A39-1B3D-4ED6-AD01-69C9208B4ACE}" destId="{0B6367E2-5A91-4C09-8E81-952D2B2A2800}" srcOrd="6" destOrd="0" presId="urn:microsoft.com/office/officeart/2008/layout/LinedList"/>
    <dgm:cxn modelId="{DECD90FF-35F4-44AD-925B-344EDD110DF8}" type="presParOf" srcId="{65114A39-1B3D-4ED6-AD01-69C9208B4ACE}" destId="{1FFAB80E-A05E-4CF6-877A-7ACB534BF3FA}" srcOrd="7" destOrd="0" presId="urn:microsoft.com/office/officeart/2008/layout/LinedList"/>
    <dgm:cxn modelId="{B719F975-AC63-466F-9224-3BA2B15E4A15}" type="presParOf" srcId="{1FFAB80E-A05E-4CF6-877A-7ACB534BF3FA}" destId="{76CDC386-4BE8-4442-B6B6-513657F17C75}" srcOrd="0" destOrd="0" presId="urn:microsoft.com/office/officeart/2008/layout/LinedList"/>
    <dgm:cxn modelId="{EAC4BC14-D119-4C4B-ADBE-F8E599DC9E21}" type="presParOf" srcId="{1FFAB80E-A05E-4CF6-877A-7ACB534BF3FA}" destId="{5BE51277-2141-4B8D-9D9A-A4C9610E2260}" srcOrd="1" destOrd="0" presId="urn:microsoft.com/office/officeart/2008/layout/LinedList"/>
    <dgm:cxn modelId="{712E6E07-63A5-426F-80C9-90E646E5C7AC}" type="presParOf" srcId="{1FFAB80E-A05E-4CF6-877A-7ACB534BF3FA}" destId="{BBA79E00-85A3-40C2-BCFA-2938B73A937C}" srcOrd="2" destOrd="0" presId="urn:microsoft.com/office/officeart/2008/layout/LinedList"/>
    <dgm:cxn modelId="{0D2C682E-1066-4219-822F-D2FCCF180803}" type="presParOf" srcId="{65114A39-1B3D-4ED6-AD01-69C9208B4ACE}" destId="{B8C757D8-2B32-4243-A813-FAFB7E747675}" srcOrd="8" destOrd="0" presId="urn:microsoft.com/office/officeart/2008/layout/LinedList"/>
    <dgm:cxn modelId="{F222F2CB-8D6E-4498-A75A-4A18DAF141DE}" type="presParOf" srcId="{65114A39-1B3D-4ED6-AD01-69C9208B4ACE}" destId="{A3342C96-B433-4E87-972A-9926C7AE9F52}" srcOrd="9" destOrd="0" presId="urn:microsoft.com/office/officeart/2008/layout/LinedList"/>
    <dgm:cxn modelId="{81DECA37-7824-4C95-B6D0-9B67406E675E}" type="presParOf" srcId="{65114A39-1B3D-4ED6-AD01-69C9208B4ACE}" destId="{30B0F988-4C50-4175-842E-DB8B47C5DCA7}" srcOrd="10" destOrd="0" presId="urn:microsoft.com/office/officeart/2008/layout/LinedList"/>
    <dgm:cxn modelId="{8D7A3781-1CEC-49FA-9242-48DA2C37F0BA}" type="presParOf" srcId="{30B0F988-4C50-4175-842E-DB8B47C5DCA7}" destId="{5F4B6E2B-6980-4B14-A8A8-BC97AA1674B8}" srcOrd="0" destOrd="0" presId="urn:microsoft.com/office/officeart/2008/layout/LinedList"/>
    <dgm:cxn modelId="{2C4F45EB-69B9-4B09-9B14-E3CACF8406AF}" type="presParOf" srcId="{30B0F988-4C50-4175-842E-DB8B47C5DCA7}" destId="{922B7BDD-D2E1-4000-ACA8-5BC4158614C4}" srcOrd="1" destOrd="0" presId="urn:microsoft.com/office/officeart/2008/layout/LinedList"/>
    <dgm:cxn modelId="{3541643F-26D3-4D7D-9A16-9DB74C0DDCE1}" type="presParOf" srcId="{30B0F988-4C50-4175-842E-DB8B47C5DCA7}" destId="{1625F5AF-15ED-4BBB-845A-A9E815FF9438}" srcOrd="2" destOrd="0" presId="urn:microsoft.com/office/officeart/2008/layout/LinedList"/>
    <dgm:cxn modelId="{C1B5383D-78D2-4B03-B9BB-FCEB072FE43B}" type="presParOf" srcId="{65114A39-1B3D-4ED6-AD01-69C9208B4ACE}" destId="{51B94992-BF9D-4EEE-9B8D-F5D209BD1636}" srcOrd="11" destOrd="0" presId="urn:microsoft.com/office/officeart/2008/layout/LinedList"/>
    <dgm:cxn modelId="{F82B1FCE-A527-4427-9CF5-93768ECF1A28}" type="presParOf" srcId="{65114A39-1B3D-4ED6-AD01-69C9208B4ACE}" destId="{E4A2EEA9-7DCD-4C22-8A28-0BD135064B55}" srcOrd="12" destOrd="0" presId="urn:microsoft.com/office/officeart/2008/layout/LinedList"/>
    <dgm:cxn modelId="{DAFF6F05-3371-42F0-862B-CD333A58D198}" type="presParOf" srcId="{B60B5014-B555-444D-BF75-BCD9A54277B6}" destId="{B5FF28E2-4CBA-4555-B227-7158508FD938}" srcOrd="2" destOrd="0" presId="urn:microsoft.com/office/officeart/2008/layout/LinedList"/>
    <dgm:cxn modelId="{A7A7E5CB-D9B5-4919-B488-32AE9BE69D96}" type="presParOf" srcId="{B60B5014-B555-444D-BF75-BCD9A54277B6}" destId="{596B4304-43C2-4593-9648-00EA802B350D}" srcOrd="3" destOrd="0" presId="urn:microsoft.com/office/officeart/2008/layout/LinedList"/>
    <dgm:cxn modelId="{B15CD1E8-BEC5-44CB-9FD5-D0F4FC518C23}" type="presParOf" srcId="{596B4304-43C2-4593-9648-00EA802B350D}" destId="{D6ACEEA1-FF0A-41D4-93A8-878FA8D6BC8E}" srcOrd="0" destOrd="0" presId="urn:microsoft.com/office/officeart/2008/layout/LinedList"/>
    <dgm:cxn modelId="{E24B7E07-606F-46B1-BEFE-935D7AD8B55E}" type="presParOf" srcId="{596B4304-43C2-4593-9648-00EA802B350D}" destId="{C1C4080F-CA32-4125-8263-1850AEF1E282}" srcOrd="1" destOrd="0" presId="urn:microsoft.com/office/officeart/2008/layout/LinedList"/>
    <dgm:cxn modelId="{A955DCE7-40F6-42C3-9DCD-C7D9387D4BEE}" type="presParOf" srcId="{C1C4080F-CA32-4125-8263-1850AEF1E282}" destId="{BEF7BB75-9CCB-4742-853F-5D7B0BDFB376}" srcOrd="0" destOrd="0" presId="urn:microsoft.com/office/officeart/2008/layout/LinedList"/>
    <dgm:cxn modelId="{CC1E43A0-DEE2-4A4C-B51F-221AC329D545}" type="presParOf" srcId="{C1C4080F-CA32-4125-8263-1850AEF1E282}" destId="{D59EEDD8-AB87-4ED1-B966-AA41D5EF8AD3}" srcOrd="1" destOrd="0" presId="urn:microsoft.com/office/officeart/2008/layout/LinedList"/>
    <dgm:cxn modelId="{F62A73E0-6372-4525-9FB1-3808FA1DA814}" type="presParOf" srcId="{D59EEDD8-AB87-4ED1-B966-AA41D5EF8AD3}" destId="{3878D555-9BD1-486E-B1CD-DE986379EA65}" srcOrd="0" destOrd="0" presId="urn:microsoft.com/office/officeart/2008/layout/LinedList"/>
    <dgm:cxn modelId="{42F36197-D689-4CDB-A5F9-6D52DC025C13}" type="presParOf" srcId="{D59EEDD8-AB87-4ED1-B966-AA41D5EF8AD3}" destId="{FFE9FB32-1A35-4FDB-BD84-FEC6A5D2723B}" srcOrd="1" destOrd="0" presId="urn:microsoft.com/office/officeart/2008/layout/LinedList"/>
    <dgm:cxn modelId="{3C663F55-7A40-4126-91B6-AA4A0C44A903}" type="presParOf" srcId="{D59EEDD8-AB87-4ED1-B966-AA41D5EF8AD3}" destId="{BEBABAB9-B608-47ED-B0AD-DAC1243C74EE}" srcOrd="2" destOrd="0" presId="urn:microsoft.com/office/officeart/2008/layout/LinedList"/>
    <dgm:cxn modelId="{C0DF5D7A-6CE4-43D1-A936-7BA47CFA260A}" type="presParOf" srcId="{C1C4080F-CA32-4125-8263-1850AEF1E282}" destId="{496CE3FE-ABC8-4018-8A5D-EFD7747A61FD}" srcOrd="2" destOrd="0" presId="urn:microsoft.com/office/officeart/2008/layout/LinedList"/>
    <dgm:cxn modelId="{BC5FDF5A-610C-4610-9B6A-CCF808E2E766}" type="presParOf" srcId="{C1C4080F-CA32-4125-8263-1850AEF1E282}" destId="{66F17A0D-EDDB-4D5B-AE41-C629AA7D0E9E}" srcOrd="3" destOrd="0" presId="urn:microsoft.com/office/officeart/2008/layout/LinedList"/>
    <dgm:cxn modelId="{20A1AC09-B23D-4F55-B85F-52B54E9038AD}" type="presParOf" srcId="{C1C4080F-CA32-4125-8263-1850AEF1E282}" destId="{EA90E1DC-26A4-4CBC-B942-C32BE4FF7E05}" srcOrd="4" destOrd="0" presId="urn:microsoft.com/office/officeart/2008/layout/LinedList"/>
    <dgm:cxn modelId="{261928F4-9556-4BB5-99EA-746E36333679}" type="presParOf" srcId="{EA90E1DC-26A4-4CBC-B942-C32BE4FF7E05}" destId="{832BA266-24A2-44CB-B2B5-A4D7ACC33E3C}" srcOrd="0" destOrd="0" presId="urn:microsoft.com/office/officeart/2008/layout/LinedList"/>
    <dgm:cxn modelId="{AB7FEF91-EA0A-4B13-B8C3-1D7050CB82A5}" type="presParOf" srcId="{EA90E1DC-26A4-4CBC-B942-C32BE4FF7E05}" destId="{0A843ED7-393A-443F-9322-7115A3152F35}" srcOrd="1" destOrd="0" presId="urn:microsoft.com/office/officeart/2008/layout/LinedList"/>
    <dgm:cxn modelId="{8E9F4B4C-435A-4911-ACB6-88E9C9ECFFFA}" type="presParOf" srcId="{EA90E1DC-26A4-4CBC-B942-C32BE4FF7E05}" destId="{D9AD0C66-209D-438E-93AF-577E68D36A3E}" srcOrd="2" destOrd="0" presId="urn:microsoft.com/office/officeart/2008/layout/LinedList"/>
    <dgm:cxn modelId="{04075E21-1495-41D0-B47B-75974641871C}" type="presParOf" srcId="{C1C4080F-CA32-4125-8263-1850AEF1E282}" destId="{FFDBB292-D296-457E-B986-FD661169B24C}" srcOrd="5" destOrd="0" presId="urn:microsoft.com/office/officeart/2008/layout/LinedList"/>
    <dgm:cxn modelId="{81612CB3-8744-42DB-B814-04B7E1799C6F}" type="presParOf" srcId="{C1C4080F-CA32-4125-8263-1850AEF1E282}" destId="{1FE6AAB8-20B9-4913-AE9D-90C55AFD6B91}" srcOrd="6" destOrd="0" presId="urn:microsoft.com/office/officeart/2008/layout/LinedList"/>
    <dgm:cxn modelId="{81221875-7CDF-482F-B9E2-AE8B0DDCBAC1}" type="presParOf" srcId="{C1C4080F-CA32-4125-8263-1850AEF1E282}" destId="{F4583916-A6A5-48D0-9EF9-49778BE10270}" srcOrd="7" destOrd="0" presId="urn:microsoft.com/office/officeart/2008/layout/LinedList"/>
    <dgm:cxn modelId="{10C7D8B1-82A7-4A81-B82C-165A4A144F38}" type="presParOf" srcId="{F4583916-A6A5-48D0-9EF9-49778BE10270}" destId="{B7C8A112-0545-41AA-B3F4-55D06322A336}" srcOrd="0" destOrd="0" presId="urn:microsoft.com/office/officeart/2008/layout/LinedList"/>
    <dgm:cxn modelId="{8ECA14E9-1C71-4D57-9C65-0F358863A46A}" type="presParOf" srcId="{F4583916-A6A5-48D0-9EF9-49778BE10270}" destId="{6F9F0316-F670-47F3-BEFD-9243A51A8013}" srcOrd="1" destOrd="0" presId="urn:microsoft.com/office/officeart/2008/layout/LinedList"/>
    <dgm:cxn modelId="{79FB639D-1074-437B-9B7C-B599B9FD6B69}" type="presParOf" srcId="{F4583916-A6A5-48D0-9EF9-49778BE10270}" destId="{350FB82B-A3E8-493A-B884-80E3647FC2A8}" srcOrd="2" destOrd="0" presId="urn:microsoft.com/office/officeart/2008/layout/LinedList"/>
    <dgm:cxn modelId="{2FDFD178-FE35-45ED-9B35-A7D63FD02636}" type="presParOf" srcId="{C1C4080F-CA32-4125-8263-1850AEF1E282}" destId="{89E4B533-8528-43DA-BA15-162B21144446}" srcOrd="8" destOrd="0" presId="urn:microsoft.com/office/officeart/2008/layout/LinedList"/>
    <dgm:cxn modelId="{07D6EE24-6DBE-411A-8126-9470A8C364AE}" type="presParOf" srcId="{C1C4080F-CA32-4125-8263-1850AEF1E282}" destId="{7AE34E36-D467-46B5-9055-F0D6233E3971}" srcOrd="9" destOrd="0" presId="urn:microsoft.com/office/officeart/2008/layout/LinedList"/>
    <dgm:cxn modelId="{151DFB93-02E1-4534-9D54-111ED7C88F37}" type="presParOf" srcId="{B60B5014-B555-444D-BF75-BCD9A54277B6}" destId="{8954F815-B73E-4D74-8E36-C4E47EBF130A}" srcOrd="4" destOrd="0" presId="urn:microsoft.com/office/officeart/2008/layout/LinedList"/>
    <dgm:cxn modelId="{039C11DA-ACBB-4C26-80C1-9FC07B1A7C57}" type="presParOf" srcId="{B60B5014-B555-444D-BF75-BCD9A54277B6}" destId="{97BD85E6-22FD-470E-9C80-5025796AB8B8}" srcOrd="5" destOrd="0" presId="urn:microsoft.com/office/officeart/2008/layout/LinedList"/>
    <dgm:cxn modelId="{F08E5888-7898-4153-945F-6B9C7CCC6280}" type="presParOf" srcId="{97BD85E6-22FD-470E-9C80-5025796AB8B8}" destId="{D1A20D37-B710-4096-8A46-A6E54116C1F4}" srcOrd="0" destOrd="0" presId="urn:microsoft.com/office/officeart/2008/layout/LinedList"/>
    <dgm:cxn modelId="{38855D07-29FE-462E-81DB-F0BAA17AECE3}" type="presParOf" srcId="{97BD85E6-22FD-470E-9C80-5025796AB8B8}" destId="{E29199E6-8D6D-4D04-9D7D-B4762132972D}" srcOrd="1" destOrd="0" presId="urn:microsoft.com/office/officeart/2008/layout/LinedList"/>
    <dgm:cxn modelId="{F59E73D9-0CD7-431C-821B-F82F1B5026F4}" type="presParOf" srcId="{E29199E6-8D6D-4D04-9D7D-B4762132972D}" destId="{7B9F8773-63B4-43CD-84C6-56885945E889}" srcOrd="0" destOrd="0" presId="urn:microsoft.com/office/officeart/2008/layout/LinedList"/>
    <dgm:cxn modelId="{A0C25572-94F2-4E2A-BDAC-0A853B9EEAE9}" type="presParOf" srcId="{E29199E6-8D6D-4D04-9D7D-B4762132972D}" destId="{B56B8492-854E-4B80-842F-EF4C72D73E08}" srcOrd="1" destOrd="0" presId="urn:microsoft.com/office/officeart/2008/layout/LinedList"/>
    <dgm:cxn modelId="{782CD06D-BCDF-4C90-8EF3-57C1E64AB649}" type="presParOf" srcId="{B56B8492-854E-4B80-842F-EF4C72D73E08}" destId="{B4B48598-252D-4243-BEA9-02C58A870F5F}" srcOrd="0" destOrd="0" presId="urn:microsoft.com/office/officeart/2008/layout/LinedList"/>
    <dgm:cxn modelId="{327D36E1-3B73-4656-B731-E2ABCC826D64}" type="presParOf" srcId="{B56B8492-854E-4B80-842F-EF4C72D73E08}" destId="{7BC39451-B35B-42C5-B9CC-1177DE4D79AA}" srcOrd="1" destOrd="0" presId="urn:microsoft.com/office/officeart/2008/layout/LinedList"/>
    <dgm:cxn modelId="{1FBF74DD-6004-49E9-91A4-4A93DE0DE5F3}" type="presParOf" srcId="{B56B8492-854E-4B80-842F-EF4C72D73E08}" destId="{1F3C46B9-07FB-4E74-B17F-330C8528B130}" srcOrd="2" destOrd="0" presId="urn:microsoft.com/office/officeart/2008/layout/LinedList"/>
    <dgm:cxn modelId="{B1CA4306-CBFD-4BAA-B358-C9516D309033}" type="presParOf" srcId="{E29199E6-8D6D-4D04-9D7D-B4762132972D}" destId="{8ACF289A-07A1-4A49-A708-D0D407EF14F7}" srcOrd="2" destOrd="0" presId="urn:microsoft.com/office/officeart/2008/layout/LinedList"/>
    <dgm:cxn modelId="{3CBABF18-B664-4AC2-8A24-0C8D126D4B4D}" type="presParOf" srcId="{E29199E6-8D6D-4D04-9D7D-B4762132972D}" destId="{F98C7A3E-5EE3-4E77-AF47-48DF26B77B38}" srcOrd="3" destOrd="0" presId="urn:microsoft.com/office/officeart/2008/layout/LinedList"/>
    <dgm:cxn modelId="{074B8C5A-C003-425B-8C31-DFE61C7DA11B}" type="presParOf" srcId="{B60B5014-B555-444D-BF75-BCD9A54277B6}" destId="{B8561BF4-9A09-4FE8-B977-7F399BEA88D3}" srcOrd="6" destOrd="0" presId="urn:microsoft.com/office/officeart/2008/layout/LinedList"/>
    <dgm:cxn modelId="{4399D25D-9BC9-442E-9AE9-DF023448325E}" type="presParOf" srcId="{B60B5014-B555-444D-BF75-BCD9A54277B6}" destId="{521E4C2E-FA44-4A20-BD98-16D53D3F57CE}" srcOrd="7" destOrd="0" presId="urn:microsoft.com/office/officeart/2008/layout/LinedList"/>
    <dgm:cxn modelId="{A361F712-F47F-4E1E-A55A-DE273C42BD31}" type="presParOf" srcId="{521E4C2E-FA44-4A20-BD98-16D53D3F57CE}" destId="{8AA797A4-5E7B-4FFB-9B92-B839DFBB0D95}" srcOrd="0" destOrd="0" presId="urn:microsoft.com/office/officeart/2008/layout/LinedList"/>
    <dgm:cxn modelId="{F1D5CC4A-2B4E-4913-ABAC-CB88FF2C16ED}" type="presParOf" srcId="{521E4C2E-FA44-4A20-BD98-16D53D3F57CE}" destId="{EECBCA6C-4418-418C-B2E9-45CD3B7CECAC}" srcOrd="1" destOrd="0" presId="urn:microsoft.com/office/officeart/2008/layout/LinedList"/>
    <dgm:cxn modelId="{4AA23EDA-455D-473F-A4AE-4E3A79632079}" type="presParOf" srcId="{EECBCA6C-4418-418C-B2E9-45CD3B7CECAC}" destId="{DBD563C2-A656-48AB-829F-6D75DF66F560}" srcOrd="0" destOrd="0" presId="urn:microsoft.com/office/officeart/2008/layout/LinedList"/>
    <dgm:cxn modelId="{DE807C76-69D3-4CA0-BAAB-C6A565C367EB}" type="presParOf" srcId="{EECBCA6C-4418-418C-B2E9-45CD3B7CECAC}" destId="{2C3B727D-5278-416E-ABDC-22C63F69D8F2}" srcOrd="1" destOrd="0" presId="urn:microsoft.com/office/officeart/2008/layout/LinedList"/>
    <dgm:cxn modelId="{E90A9DB9-D431-48B4-8F18-D3B69837288F}" type="presParOf" srcId="{2C3B727D-5278-416E-ABDC-22C63F69D8F2}" destId="{BC9FD562-157F-465C-8781-813F2BB5795D}" srcOrd="0" destOrd="0" presId="urn:microsoft.com/office/officeart/2008/layout/LinedList"/>
    <dgm:cxn modelId="{6D5A9BAD-2BEC-4B8F-ABBC-E3B5649BB14E}" type="presParOf" srcId="{2C3B727D-5278-416E-ABDC-22C63F69D8F2}" destId="{AAB5483F-CAD4-4913-8D9F-FCB9F959FC94}" srcOrd="1" destOrd="0" presId="urn:microsoft.com/office/officeart/2008/layout/LinedList"/>
    <dgm:cxn modelId="{81343758-B458-44B7-8C23-87C18AC8B772}" type="presParOf" srcId="{2C3B727D-5278-416E-ABDC-22C63F69D8F2}" destId="{25F2BC0A-3813-4C9D-9187-6003400688A6}" srcOrd="2" destOrd="0" presId="urn:microsoft.com/office/officeart/2008/layout/LinedList"/>
    <dgm:cxn modelId="{3294D6FE-6ADF-46F1-BF1C-5D02F4A4515D}" type="presParOf" srcId="{EECBCA6C-4418-418C-B2E9-45CD3B7CECAC}" destId="{328F807D-5AA1-4892-8FDF-5214E01BE0EF}" srcOrd="2" destOrd="0" presId="urn:microsoft.com/office/officeart/2008/layout/LinedList"/>
    <dgm:cxn modelId="{69F098C9-4ABC-4001-B432-449ED528065C}" type="presParOf" srcId="{EECBCA6C-4418-418C-B2E9-45CD3B7CECAC}" destId="{262730BE-5DFB-4330-90A8-AC2BAB4B8E1D}" srcOrd="3" destOrd="0" presId="urn:microsoft.com/office/officeart/2008/layout/LinedList"/>
  </dgm:cxnLst>
  <dgm:bg>
    <a:solidFill>
      <a:schemeClr val="bg2"/>
    </a:solidFill>
  </dgm:bg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AC57AA58-1EA8-481D-89A4-5F7FE4F66E16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Farmy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7 887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755 instalacji</a:t>
          </a:r>
        </a:p>
      </dgm:t>
    </dgm:pt>
    <dgm:pt modelId="{92E9C314-4191-4493-89D4-3DFCDED07F06}" type="parTrans" cxnId="{11B790BA-5FCF-4DA3-8598-5250C3F050F4}">
      <dgm:prSet/>
      <dgm:spPr/>
      <dgm:t>
        <a:bodyPr/>
        <a:lstStyle/>
        <a:p>
          <a:endParaRPr lang="pl-PL"/>
        </a:p>
      </dgm:t>
    </dgm:pt>
    <dgm:pt modelId="{CEB27E2B-962D-4749-BAA0-22B154317437}" type="sibTrans" cxnId="{11B790BA-5FCF-4DA3-8598-5250C3F050F4}">
      <dgm:prSet/>
      <dgm:spPr/>
      <dgm:t>
        <a:bodyPr/>
        <a:lstStyle/>
        <a:p>
          <a:endParaRPr lang="pl-PL"/>
        </a:p>
      </dgm:t>
    </dgm:pt>
    <dgm:pt modelId="{ACB7B499-FD36-4C37-9B24-D9B060D38DC4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390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593 instalacji</a:t>
          </a:r>
        </a:p>
      </dgm:t>
    </dgm:pt>
    <dgm:pt modelId="{B49DCF08-1B90-4D2E-A44C-E28E6522DF55}" type="parTrans" cxnId="{BFB72599-8CBE-4615-85B6-ECEC368BF056}">
      <dgm:prSet/>
      <dgm:spPr/>
      <dgm:t>
        <a:bodyPr/>
        <a:lstStyle/>
        <a:p>
          <a:endParaRPr lang="pl-PL"/>
        </a:p>
      </dgm:t>
    </dgm:pt>
    <dgm:pt modelId="{ED81B936-0A4A-44B2-A365-2F8DE17B9F1A}" type="sibTrans" cxnId="{BFB72599-8CBE-4615-85B6-ECEC368BF056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0FB30B70-2B05-4BDA-A77F-E431BCCC6CA8}" type="pres">
      <dgm:prSet presAssocID="{AC57AA58-1EA8-481D-89A4-5F7FE4F66E16}" presName="composite" presStyleCnt="0"/>
      <dgm:spPr/>
    </dgm:pt>
    <dgm:pt modelId="{0862C0A0-7191-47BE-87EE-604C1A449D98}" type="pres">
      <dgm:prSet presAssocID="{AC57AA58-1EA8-481D-89A4-5F7FE4F66E16}" presName="rect1" presStyleLbl="trAlignAcc1" presStyleIdx="0" presStyleCnt="2" custScaleX="107593" custLinFactNeighborX="-681">
        <dgm:presLayoutVars>
          <dgm:bulletEnabled val="1"/>
        </dgm:presLayoutVars>
      </dgm:prSet>
      <dgm:spPr/>
    </dgm:pt>
    <dgm:pt modelId="{CC926E3C-0B99-4624-A85E-8F64EC3DEB26}" type="pres">
      <dgm:prSet presAssocID="{AC57AA58-1EA8-481D-89A4-5F7FE4F66E16}" presName="rect2" presStyleLbl="fgImgPlace1" presStyleIdx="0" presStyleCnt="2" custScaleX="87522" custScaleY="86914" custLinFactNeighborX="-2332" custLinFactNeighborY="12002"/>
      <dgm:spPr>
        <a:blipFill>
          <a:blip xmlns:r="http://schemas.openxmlformats.org/officeDocument/2006/relationships" r:embed="rId1">
            <a:grayscl/>
          </a:blip>
          <a:srcRect/>
          <a:stretch>
            <a:fillRect t="-13000" b="-13000"/>
          </a:stretch>
        </a:blipFill>
      </dgm:spPr>
    </dgm:pt>
    <dgm:pt modelId="{31D005E2-B225-47E7-817F-EEA680BFEFDA}" type="pres">
      <dgm:prSet presAssocID="{CEB27E2B-962D-4749-BAA0-22B154317437}" presName="sibTrans" presStyleCnt="0"/>
      <dgm:spPr/>
    </dgm:pt>
    <dgm:pt modelId="{D0F481AD-C29C-40D0-B9D8-A9114F496FB4}" type="pres">
      <dgm:prSet presAssocID="{ACB7B499-FD36-4C37-9B24-D9B060D38DC4}" presName="composite" presStyleCnt="0"/>
      <dgm:spPr/>
    </dgm:pt>
    <dgm:pt modelId="{487FC525-E178-49B9-B5E8-037AD170D930}" type="pres">
      <dgm:prSet presAssocID="{ACB7B499-FD36-4C37-9B24-D9B060D38DC4}" presName="rect1" presStyleLbl="trAlignAcc1" presStyleIdx="1" presStyleCnt="2" custScaleX="107546">
        <dgm:presLayoutVars>
          <dgm:bulletEnabled val="1"/>
        </dgm:presLayoutVars>
      </dgm:prSet>
      <dgm:spPr/>
    </dgm:pt>
    <dgm:pt modelId="{583FA3D9-2152-43E4-96D1-0B41AC7F4E90}" type="pres">
      <dgm:prSet presAssocID="{ACB7B499-FD36-4C37-9B24-D9B060D38DC4}" presName="rect2" presStyleLbl="fgImgPlace1" presStyleIdx="1" presStyleCnt="2" custScaleX="87156" custScaleY="85244" custLinFactNeighborX="-302" custLinFactNeighborY="11813"/>
      <dgm:spPr>
        <a:blipFill rotWithShape="1">
          <a:blip xmlns:r="http://schemas.openxmlformats.org/officeDocument/2006/relationships" r:embed="rId2">
            <a:duotone>
              <a:srgbClr val="E7E6E6">
                <a:shade val="45000"/>
                <a:satMod val="135000"/>
              </a:srgbClr>
              <a:prstClr val="white"/>
            </a:duotone>
          </a:blip>
          <a:srcRect/>
          <a:stretch>
            <a:fillRect t="-27000" b="-27000"/>
          </a:stretch>
        </a:blipFill>
      </dgm:spPr>
      <dgm:extLst>
        <a:ext uri="{E40237B7-FDA0-4F09-8148-C483321AD2D9}">
          <dgm14:cNvPr xmlns:dgm14="http://schemas.microsoft.com/office/drawing/2010/diagram" id="0" name="" descr="Liść"/>
        </a:ext>
      </dgm:extLst>
    </dgm:pt>
  </dgm:ptLst>
  <dgm:cxnLst>
    <dgm:cxn modelId="{9F7A1381-075B-4CA5-96E3-16EDFF39722E}" type="presOf" srcId="{ACB7B499-FD36-4C37-9B24-D9B060D38DC4}" destId="{487FC525-E178-49B9-B5E8-037AD170D930}" srcOrd="0" destOrd="0" presId="urn:microsoft.com/office/officeart/2008/layout/PictureStrips"/>
    <dgm:cxn modelId="{BFB72599-8CBE-4615-85B6-ECEC368BF056}" srcId="{A343D06A-2731-4ECC-A594-BA7DF29101C7}" destId="{ACB7B499-FD36-4C37-9B24-D9B060D38DC4}" srcOrd="1" destOrd="0" parTransId="{B49DCF08-1B90-4D2E-A44C-E28E6522DF55}" sibTransId="{ED81B936-0A4A-44B2-A365-2F8DE17B9F1A}"/>
    <dgm:cxn modelId="{11B790BA-5FCF-4DA3-8598-5250C3F050F4}" srcId="{A343D06A-2731-4ECC-A594-BA7DF29101C7}" destId="{AC57AA58-1EA8-481D-89A4-5F7FE4F66E16}" srcOrd="0" destOrd="0" parTransId="{92E9C314-4191-4493-89D4-3DFCDED07F06}" sibTransId="{CEB27E2B-962D-4749-BAA0-22B154317437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F55A3FDA-8484-4A6B-9055-0F7E8E47F53C}" type="presOf" srcId="{AC57AA58-1EA8-481D-89A4-5F7FE4F66E16}" destId="{0862C0A0-7191-47BE-87EE-604C1A449D98}" srcOrd="0" destOrd="0" presId="urn:microsoft.com/office/officeart/2008/layout/PictureStrips"/>
    <dgm:cxn modelId="{EE991E96-6EBA-44C3-8603-B3B7C2E67DA1}" type="presParOf" srcId="{B2EBD5A3-CD54-4966-B188-B6EAB6172198}" destId="{0FB30B70-2B05-4BDA-A77F-E431BCCC6CA8}" srcOrd="0" destOrd="0" presId="urn:microsoft.com/office/officeart/2008/layout/PictureStrips"/>
    <dgm:cxn modelId="{D8D35B2E-24BC-4B15-8CA3-E7F8C950BE31}" type="presParOf" srcId="{0FB30B70-2B05-4BDA-A77F-E431BCCC6CA8}" destId="{0862C0A0-7191-47BE-87EE-604C1A449D98}" srcOrd="0" destOrd="0" presId="urn:microsoft.com/office/officeart/2008/layout/PictureStrips"/>
    <dgm:cxn modelId="{CB4A6F64-EA9D-4A5C-8B2E-71A1800F6F66}" type="presParOf" srcId="{0FB30B70-2B05-4BDA-A77F-E431BCCC6CA8}" destId="{CC926E3C-0B99-4624-A85E-8F64EC3DEB26}" srcOrd="1" destOrd="0" presId="urn:microsoft.com/office/officeart/2008/layout/PictureStrips"/>
    <dgm:cxn modelId="{743BC2CD-7A0D-45C2-93C6-57D1AB0C6E6A}" type="presParOf" srcId="{B2EBD5A3-CD54-4966-B188-B6EAB6172198}" destId="{31D005E2-B225-47E7-817F-EEA680BFEFDA}" srcOrd="1" destOrd="0" presId="urn:microsoft.com/office/officeart/2008/layout/PictureStrips"/>
    <dgm:cxn modelId="{74CF9A3B-8039-4190-9A2D-7F0BF8EF89CB}" type="presParOf" srcId="{B2EBD5A3-CD54-4966-B188-B6EAB6172198}" destId="{D0F481AD-C29C-40D0-B9D8-A9114F496FB4}" srcOrd="2" destOrd="0" presId="urn:microsoft.com/office/officeart/2008/layout/PictureStrips"/>
    <dgm:cxn modelId="{6AB9EB3A-927E-4271-B068-7F8FF6CDE9C3}" type="presParOf" srcId="{D0F481AD-C29C-40D0-B9D8-A9114F496FB4}" destId="{487FC525-E178-49B9-B5E8-037AD170D930}" srcOrd="0" destOrd="0" presId="urn:microsoft.com/office/officeart/2008/layout/PictureStrips"/>
    <dgm:cxn modelId="{98E26911-2551-41E9-B5C8-F2090CC9693B}" type="presParOf" srcId="{D0F481AD-C29C-40D0-B9D8-A9114F496FB4}" destId="{583FA3D9-2152-43E4-96D1-0B41AC7F4E90}" srcOrd="1" destOrd="0" presId="urn:microsoft.com/office/officeart/2008/layout/PictureStrips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1349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1349"/>
          <a:ext cx="1087755" cy="134212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Lista instalacji </a:t>
          </a:r>
        </a:p>
      </dsp:txBody>
      <dsp:txXfrm>
        <a:off x="0" y="1349"/>
        <a:ext cx="1087755" cy="1342127"/>
      </dsp:txXfrm>
    </dsp:sp>
    <dsp:sp modelId="{E968BB63-F626-4A03-A627-E76F890FF7B7}">
      <dsp:nvSpPr>
        <dsp:cNvPr id="0" name=""/>
        <dsp:cNvSpPr/>
      </dsp:nvSpPr>
      <dsp:spPr>
        <a:xfrm>
          <a:off x="1169336" y="17126"/>
          <a:ext cx="4269438" cy="31554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lokalizacja instalacji</a:t>
          </a:r>
        </a:p>
      </dsp:txBody>
      <dsp:txXfrm>
        <a:off x="1169336" y="17126"/>
        <a:ext cx="4269438" cy="315544"/>
      </dsp:txXfrm>
    </dsp:sp>
    <dsp:sp modelId="{D6B8C478-0FC5-4A8F-A7B4-C924FA72AE7C}">
      <dsp:nvSpPr>
        <dsp:cNvPr id="0" name=""/>
        <dsp:cNvSpPr/>
      </dsp:nvSpPr>
      <dsp:spPr>
        <a:xfrm>
          <a:off x="1087754" y="33267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348447"/>
          <a:ext cx="4269438" cy="31554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inwestor/właściciel instalacji</a:t>
          </a:r>
        </a:p>
      </dsp:txBody>
      <dsp:txXfrm>
        <a:off x="1169336" y="348447"/>
        <a:ext cx="4269438" cy="315544"/>
      </dsp:txXfrm>
    </dsp:sp>
    <dsp:sp modelId="{E0B862CF-46D0-4ED4-9914-32B66F3A64D7}">
      <dsp:nvSpPr>
        <dsp:cNvPr id="0" name=""/>
        <dsp:cNvSpPr/>
      </dsp:nvSpPr>
      <dsp:spPr>
        <a:xfrm>
          <a:off x="1087754" y="663991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679768"/>
          <a:ext cx="4269438" cy="31554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moc instalacji</a:t>
          </a:r>
        </a:p>
      </dsp:txBody>
      <dsp:txXfrm>
        <a:off x="1169336" y="679768"/>
        <a:ext cx="4269438" cy="315544"/>
      </dsp:txXfrm>
    </dsp:sp>
    <dsp:sp modelId="{B8C757D8-2B32-4243-A813-FAFB7E747675}">
      <dsp:nvSpPr>
        <dsp:cNvPr id="0" name=""/>
        <dsp:cNvSpPr/>
      </dsp:nvSpPr>
      <dsp:spPr>
        <a:xfrm>
          <a:off x="1087754" y="99531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1011090"/>
          <a:ext cx="4269438" cy="31554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data rozpoczęcia wytwarzania energii elektrycznej</a:t>
          </a:r>
        </a:p>
      </dsp:txBody>
      <dsp:txXfrm>
        <a:off x="1169336" y="1011090"/>
        <a:ext cx="4269438" cy="315544"/>
      </dsp:txXfrm>
    </dsp:sp>
    <dsp:sp modelId="{51B94992-BF9D-4EEE-9B8D-F5D209BD1636}">
      <dsp:nvSpPr>
        <dsp:cNvPr id="0" name=""/>
        <dsp:cNvSpPr/>
      </dsp:nvSpPr>
      <dsp:spPr>
        <a:xfrm>
          <a:off x="1087754" y="1326634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34347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343476"/>
          <a:ext cx="1087755" cy="134212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Analiza statystyczna instalacji z uwagi na:</a:t>
          </a:r>
        </a:p>
      </dsp:txBody>
      <dsp:txXfrm>
        <a:off x="0" y="1343476"/>
        <a:ext cx="1087755" cy="1342127"/>
      </dsp:txXfrm>
    </dsp:sp>
    <dsp:sp modelId="{FFE9FB32-1A35-4FDB-BD84-FEC6A5D2723B}">
      <dsp:nvSpPr>
        <dsp:cNvPr id="0" name=""/>
        <dsp:cNvSpPr/>
      </dsp:nvSpPr>
      <dsp:spPr>
        <a:xfrm>
          <a:off x="1169336" y="1364447"/>
          <a:ext cx="4269438" cy="4194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zakres mocy instalacji</a:t>
          </a:r>
        </a:p>
      </dsp:txBody>
      <dsp:txXfrm>
        <a:off x="1169336" y="1364447"/>
        <a:ext cx="4269438" cy="419414"/>
      </dsp:txXfrm>
    </dsp:sp>
    <dsp:sp modelId="{496CE3FE-ABC8-4018-8A5D-EFD7747A61FD}">
      <dsp:nvSpPr>
        <dsp:cNvPr id="0" name=""/>
        <dsp:cNvSpPr/>
      </dsp:nvSpPr>
      <dsp:spPr>
        <a:xfrm>
          <a:off x="1087754" y="1783861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804832"/>
          <a:ext cx="4269438" cy="4194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rok rozpoczęcia wytwarzania energii</a:t>
          </a:r>
        </a:p>
      </dsp:txBody>
      <dsp:txXfrm>
        <a:off x="1169336" y="1804832"/>
        <a:ext cx="4269438" cy="419414"/>
      </dsp:txXfrm>
    </dsp:sp>
    <dsp:sp modelId="{FFDBB292-D296-457E-B986-FD661169B24C}">
      <dsp:nvSpPr>
        <dsp:cNvPr id="0" name=""/>
        <dsp:cNvSpPr/>
      </dsp:nvSpPr>
      <dsp:spPr>
        <a:xfrm>
          <a:off x="1087754" y="222424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2245218"/>
          <a:ext cx="4269438" cy="4194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lokalizację instalacji</a:t>
          </a:r>
        </a:p>
      </dsp:txBody>
      <dsp:txXfrm>
        <a:off x="1169336" y="2245218"/>
        <a:ext cx="4269438" cy="419414"/>
      </dsp:txXfrm>
    </dsp:sp>
    <dsp:sp modelId="{89E4B533-8528-43DA-BA15-162B21144446}">
      <dsp:nvSpPr>
        <dsp:cNvPr id="0" name=""/>
        <dsp:cNvSpPr/>
      </dsp:nvSpPr>
      <dsp:spPr>
        <a:xfrm>
          <a:off x="1087754" y="266463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954F815-B73E-4D74-8E36-C4E47EBF130A}">
      <dsp:nvSpPr>
        <dsp:cNvPr id="0" name=""/>
        <dsp:cNvSpPr/>
      </dsp:nvSpPr>
      <dsp:spPr>
        <a:xfrm>
          <a:off x="0" y="2685603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1A20D37-B710-4096-8A46-A6E54116C1F4}">
      <dsp:nvSpPr>
        <dsp:cNvPr id="0" name=""/>
        <dsp:cNvSpPr/>
      </dsp:nvSpPr>
      <dsp:spPr>
        <a:xfrm>
          <a:off x="0" y="2685603"/>
          <a:ext cx="1087755" cy="38551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Mapy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0" y="2685603"/>
        <a:ext cx="1087755" cy="385512"/>
      </dsp:txXfrm>
    </dsp:sp>
    <dsp:sp modelId="{7BC39451-B35B-42C5-B9CC-1177DE4D79AA}">
      <dsp:nvSpPr>
        <dsp:cNvPr id="0" name=""/>
        <dsp:cNvSpPr/>
      </dsp:nvSpPr>
      <dsp:spPr>
        <a:xfrm>
          <a:off x="1169336" y="2752710"/>
          <a:ext cx="4269438" cy="34387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Funkcjonujące farmy wiatrowe na terenie Polski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1169336" y="2752710"/>
        <a:ext cx="4269438" cy="343879"/>
      </dsp:txXfrm>
    </dsp:sp>
    <dsp:sp modelId="{8ACF289A-07A1-4A49-A708-D0D407EF14F7}">
      <dsp:nvSpPr>
        <dsp:cNvPr id="0" name=""/>
        <dsp:cNvSpPr/>
      </dsp:nvSpPr>
      <dsp:spPr>
        <a:xfrm>
          <a:off x="1087754" y="309659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31636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3163696"/>
          <a:ext cx="1087755" cy="88307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Wiatr na tle innych źródeł OZE</a:t>
          </a:r>
        </a:p>
      </dsp:txBody>
      <dsp:txXfrm>
        <a:off x="0" y="3163696"/>
        <a:ext cx="1087755" cy="883079"/>
      </dsp:txXfrm>
    </dsp:sp>
    <dsp:sp modelId="{AAB5483F-CAD4-4913-8D9F-FCB9F959FC94}">
      <dsp:nvSpPr>
        <dsp:cNvPr id="0" name=""/>
        <dsp:cNvSpPr/>
      </dsp:nvSpPr>
      <dsp:spPr>
        <a:xfrm>
          <a:off x="1169336" y="3230802"/>
          <a:ext cx="4269438" cy="55092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Skumulowana moc poszczególnych źródeł OZE na dzień 10.03.2023 [MW]</a:t>
          </a:r>
        </a:p>
      </dsp:txBody>
      <dsp:txXfrm>
        <a:off x="1169336" y="3230802"/>
        <a:ext cx="4269438" cy="550929"/>
      </dsp:txXfrm>
    </dsp:sp>
    <dsp:sp modelId="{328F807D-5AA1-4892-8FDF-5214E01BE0EF}">
      <dsp:nvSpPr>
        <dsp:cNvPr id="0" name=""/>
        <dsp:cNvSpPr/>
      </dsp:nvSpPr>
      <dsp:spPr>
        <a:xfrm>
          <a:off x="1087754" y="378173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862C0A0-7191-47BE-87EE-604C1A449D98}">
      <dsp:nvSpPr>
        <dsp:cNvPr id="0" name=""/>
        <dsp:cNvSpPr/>
      </dsp:nvSpPr>
      <dsp:spPr>
        <a:xfrm>
          <a:off x="0" y="563032"/>
          <a:ext cx="4513072" cy="1310805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87852" tIns="91440" rIns="91440" bIns="9144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Farmy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7 887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755 instalacji</a:t>
          </a:r>
        </a:p>
      </dsp:txBody>
      <dsp:txXfrm>
        <a:off x="0" y="563032"/>
        <a:ext cx="4513072" cy="1310805"/>
      </dsp:txXfrm>
    </dsp:sp>
    <dsp:sp modelId="{CC926E3C-0B99-4624-A85E-8F64EC3DEB26}">
      <dsp:nvSpPr>
        <dsp:cNvPr id="0" name=""/>
        <dsp:cNvSpPr/>
      </dsp:nvSpPr>
      <dsp:spPr>
        <a:xfrm>
          <a:off x="21211" y="628937"/>
          <a:ext cx="803070" cy="1196237"/>
        </a:xfrm>
        <a:prstGeom prst="rect">
          <a:avLst/>
        </a:prstGeom>
        <a:blipFill>
          <a:blip xmlns:r="http://schemas.openxmlformats.org/officeDocument/2006/relationships" r:embed="rId1">
            <a:grayscl/>
          </a:blip>
          <a:srcRect/>
          <a:stretch>
            <a:fillRect t="-13000" b="-13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87FC525-E178-49B9-B5E8-037AD170D930}">
      <dsp:nvSpPr>
        <dsp:cNvPr id="0" name=""/>
        <dsp:cNvSpPr/>
      </dsp:nvSpPr>
      <dsp:spPr>
        <a:xfrm>
          <a:off x="1874" y="2111644"/>
          <a:ext cx="4511100" cy="1310805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87852" tIns="91440" rIns="91440" bIns="9144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390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593 instalacji</a:t>
          </a:r>
        </a:p>
      </dsp:txBody>
      <dsp:txXfrm>
        <a:off x="1874" y="2111644"/>
        <a:ext cx="4511100" cy="1310805"/>
      </dsp:txXfrm>
    </dsp:sp>
    <dsp:sp modelId="{583FA3D9-2152-43E4-96D1-0B41AC7F4E90}">
      <dsp:nvSpPr>
        <dsp:cNvPr id="0" name=""/>
        <dsp:cNvSpPr/>
      </dsp:nvSpPr>
      <dsp:spPr>
        <a:xfrm>
          <a:off x="41516" y="2186440"/>
          <a:ext cx="799711" cy="1173252"/>
        </a:xfrm>
        <a:prstGeom prst="rect">
          <a:avLst/>
        </a:prstGeom>
        <a:blipFill rotWithShape="1">
          <a:blip xmlns:r="http://schemas.openxmlformats.org/officeDocument/2006/relationships" r:embed="rId2">
            <a:duotone>
              <a:srgbClr val="E7E6E6">
                <a:shade val="45000"/>
                <a:satMod val="135000"/>
              </a:srgbClr>
              <a:prstClr val="white"/>
            </a:duotone>
          </a:blip>
          <a:srcRect/>
          <a:stretch>
            <a:fillRect t="-27000" b="-27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1D6E78D-461A-4092-B42B-AD2D904E2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144250" y="952501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EA15534-F38E-4229-A6E5-9F5A1CEDA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12</xdr:col>
      <xdr:colOff>238126</xdr:colOff>
      <xdr:row>1</xdr:row>
      <xdr:rowOff>76199</xdr:rowOff>
    </xdr:from>
    <xdr:to>
      <xdr:col>17</xdr:col>
      <xdr:colOff>552450</xdr:colOff>
      <xdr:row>3</xdr:row>
      <xdr:rowOff>38100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42485243-6E3A-4981-9662-E209725F1596}"/>
            </a:ext>
          </a:extLst>
        </xdr:cNvPr>
        <xdr:cNvSpPr txBox="1"/>
      </xdr:nvSpPr>
      <xdr:spPr>
        <a:xfrm>
          <a:off x="7467601" y="504824"/>
          <a:ext cx="3362324" cy="609601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ysClr val="windowText" lastClr="000000"/>
              </a:solidFill>
            </a:rPr>
            <a:t>Stan projektów w bazie na dzień: 10.03.2023</a:t>
          </a:r>
        </a:p>
      </xdr:txBody>
    </xdr:sp>
    <xdr:clientData/>
  </xdr:twoCellAnchor>
  <xdr:twoCellAnchor>
    <xdr:from>
      <xdr:col>18</xdr:col>
      <xdr:colOff>295276</xdr:colOff>
      <xdr:row>10</xdr:row>
      <xdr:rowOff>161925</xdr:rowOff>
    </xdr:from>
    <xdr:to>
      <xdr:col>19</xdr:col>
      <xdr:colOff>1066801</xdr:colOff>
      <xdr:row>18</xdr:row>
      <xdr:rowOff>47625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1301563C-126F-4AED-B304-5514A8CCB556}"/>
            </a:ext>
          </a:extLst>
        </xdr:cNvPr>
        <xdr:cNvSpPr txBox="1"/>
      </xdr:nvSpPr>
      <xdr:spPr>
        <a:xfrm>
          <a:off x="11182351" y="2581275"/>
          <a:ext cx="1600200" cy="140970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Copyright ©2023 IEO. Wszelkie prawa zastrzeżone. </a:t>
          </a:r>
        </a:p>
      </xdr:txBody>
    </xdr:sp>
    <xdr:clientData/>
  </xdr:twoCellAnchor>
  <xdr:twoCellAnchor>
    <xdr:from>
      <xdr:col>10</xdr:col>
      <xdr:colOff>285750</xdr:colOff>
      <xdr:row>3</xdr:row>
      <xdr:rowOff>152399</xdr:rowOff>
    </xdr:from>
    <xdr:to>
      <xdr:col>18</xdr:col>
      <xdr:colOff>9525</xdr:colOff>
      <xdr:row>24</xdr:row>
      <xdr:rowOff>28573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7FE1EF2-69CA-4517-9BEA-5FD718A635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857FCBC-ED21-45F0-A0E3-67D3D1908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203B9891-08FA-4887-AD38-0AA4BA2D1C6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E3524784-B22C-4AD2-9546-3364DCC62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6EA56EB6-878D-4347-B809-9FCEABCFAA25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EAD6BB65-5E3B-4067-A6EF-3DB63EE69067}"/>
            </a:ext>
          </a:extLst>
        </xdr:cNvPr>
        <xdr:cNvSpPr txBox="1"/>
      </xdr:nvSpPr>
      <xdr:spPr>
        <a:xfrm>
          <a:off x="54429" y="12898212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35 MW projektów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923706</xdr:colOff>
      <xdr:row>0</xdr:row>
      <xdr:rowOff>119205</xdr:rowOff>
    </xdr:from>
    <xdr:to>
      <xdr:col>16</xdr:col>
      <xdr:colOff>358588</xdr:colOff>
      <xdr:row>2</xdr:row>
      <xdr:rowOff>242519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4157853" y="119205"/>
          <a:ext cx="2191529" cy="7284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407193</xdr:colOff>
      <xdr:row>7</xdr:row>
      <xdr:rowOff>33412</xdr:rowOff>
    </xdr:from>
    <xdr:ext cx="9212843" cy="468013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79336" y="1992841"/>
          <a:ext cx="9212843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2400" b="0" cap="none" spc="0">
              <a:ln w="0"/>
              <a:solidFill>
                <a:schemeClr val="tx2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Wszystkie konesjonowane funkcjonującec instalacje wiatrowe w Polscce</a:t>
          </a:r>
        </a:p>
      </xdr:txBody>
    </xdr:sp>
    <xdr:clientData/>
  </xdr:oneCellAnchor>
  <xdr:oneCellAnchor>
    <xdr:from>
      <xdr:col>10</xdr:col>
      <xdr:colOff>938197</xdr:colOff>
      <xdr:row>7</xdr:row>
      <xdr:rowOff>91799</xdr:rowOff>
    </xdr:from>
    <xdr:ext cx="4712445" cy="468013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3456768" y="2051228"/>
          <a:ext cx="4712445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2400" b="0" cap="none" spc="0">
              <a:ln w="0"/>
              <a:solidFill>
                <a:schemeClr val="tx2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Instalacje wiatrowe powyżej 10 MW</a:t>
          </a:r>
        </a:p>
      </xdr:txBody>
    </xdr:sp>
    <xdr:clientData/>
  </xdr:oneCellAnchor>
  <xdr:twoCellAnchor editAs="oneCell">
    <xdr:from>
      <xdr:col>1</xdr:col>
      <xdr:colOff>272142</xdr:colOff>
      <xdr:row>9</xdr:row>
      <xdr:rowOff>1</xdr:rowOff>
    </xdr:from>
    <xdr:to>
      <xdr:col>8</xdr:col>
      <xdr:colOff>920336</xdr:colOff>
      <xdr:row>57</xdr:row>
      <xdr:rowOff>27215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BD1952F9-85BE-7CA0-65B0-A5EF5AA1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285" y="2585358"/>
          <a:ext cx="10259785" cy="9171214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39</xdr:row>
      <xdr:rowOff>176893</xdr:rowOff>
    </xdr:from>
    <xdr:to>
      <xdr:col>2</xdr:col>
      <xdr:colOff>723614</xdr:colOff>
      <xdr:row>57</xdr:row>
      <xdr:rowOff>56365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56052143-2F16-E20A-5E0B-FBF5D3DB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072" y="8477250"/>
          <a:ext cx="1856717" cy="330847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272142</xdr:colOff>
      <xdr:row>9</xdr:row>
      <xdr:rowOff>1</xdr:rowOff>
    </xdr:from>
    <xdr:to>
      <xdr:col>2</xdr:col>
      <xdr:colOff>724379</xdr:colOff>
      <xdr:row>12</xdr:row>
      <xdr:rowOff>84840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A6F85EE-5F6E-43C8-ABCF-3E7F169AA04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544285" y="2585358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15</xdr:col>
      <xdr:colOff>1062159</xdr:colOff>
      <xdr:row>57</xdr:row>
      <xdr:rowOff>13607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AADE8D3F-FA8B-8D06-C3E3-8422689A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7857" y="2585357"/>
          <a:ext cx="9293680" cy="91576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68037</xdr:rowOff>
    </xdr:from>
    <xdr:to>
      <xdr:col>11</xdr:col>
      <xdr:colOff>402424</xdr:colOff>
      <xdr:row>57</xdr:row>
      <xdr:rowOff>13781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8B833B18-ABAB-D988-55B2-3CD218683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57857" y="9892394"/>
          <a:ext cx="3146265" cy="1850744"/>
        </a:xfrm>
        <a:prstGeom prst="rect">
          <a:avLst/>
        </a:prstGeom>
      </xdr:spPr>
    </xdr:pic>
    <xdr:clientData/>
  </xdr:twoCellAnchor>
  <xdr:twoCellAnchor editAs="oneCell">
    <xdr:from>
      <xdr:col>9</xdr:col>
      <xdr:colOff>27214</xdr:colOff>
      <xdr:row>9</xdr:row>
      <xdr:rowOff>1</xdr:rowOff>
    </xdr:from>
    <xdr:to>
      <xdr:col>10</xdr:col>
      <xdr:colOff>485561</xdr:colOff>
      <xdr:row>12</xdr:row>
      <xdr:rowOff>84840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ED812EC-FC64-4447-BD47-1CC4D00E541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185071" y="2585358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1102179</xdr:colOff>
      <xdr:row>0</xdr:row>
      <xdr:rowOff>95250</xdr:rowOff>
    </xdr:from>
    <xdr:to>
      <xdr:col>5</xdr:col>
      <xdr:colOff>184017</xdr:colOff>
      <xdr:row>3</xdr:row>
      <xdr:rowOff>394608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2435679" y="95250"/>
          <a:ext cx="3817124" cy="18641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1102179</xdr:colOff>
      <xdr:row>0</xdr:row>
      <xdr:rowOff>95250</xdr:rowOff>
    </xdr:from>
    <xdr:to>
      <xdr:col>5</xdr:col>
      <xdr:colOff>184017</xdr:colOff>
      <xdr:row>3</xdr:row>
      <xdr:rowOff>394608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D145A09-1011-4910-B50A-FD264FA86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2426154" y="95250"/>
          <a:ext cx="3815763" cy="18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96289" y="159341"/>
          <a:ext cx="2308580" cy="7976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23</xdr:row>
      <xdr:rowOff>0</xdr:rowOff>
    </xdr:from>
    <xdr:to>
      <xdr:col>11</xdr:col>
      <xdr:colOff>408214</xdr:colOff>
      <xdr:row>37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80</xdr:row>
      <xdr:rowOff>23813</xdr:rowOff>
    </xdr:from>
    <xdr:to>
      <xdr:col>20</xdr:col>
      <xdr:colOff>1061357</xdr:colOff>
      <xdr:row>103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80</xdr:row>
      <xdr:rowOff>153941</xdr:rowOff>
    </xdr:from>
    <xdr:to>
      <xdr:col>11</xdr:col>
      <xdr:colOff>381000</xdr:colOff>
      <xdr:row>102</xdr:row>
      <xdr:rowOff>100542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109</xdr:row>
      <xdr:rowOff>89050</xdr:rowOff>
    </xdr:from>
    <xdr:to>
      <xdr:col>11</xdr:col>
      <xdr:colOff>571500</xdr:colOff>
      <xdr:row>129</xdr:row>
      <xdr:rowOff>45923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109</xdr:row>
      <xdr:rowOff>54429</xdr:rowOff>
    </xdr:from>
    <xdr:to>
      <xdr:col>22</xdr:col>
      <xdr:colOff>1</xdr:colOff>
      <xdr:row>129</xdr:row>
      <xdr:rowOff>68035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23</xdr:row>
      <xdr:rowOff>0</xdr:rowOff>
    </xdr:from>
    <xdr:to>
      <xdr:col>21</xdr:col>
      <xdr:colOff>13608</xdr:colOff>
      <xdr:row>37</xdr:row>
      <xdr:rowOff>163286</xdr:rowOff>
    </xdr:to>
    <xdr:graphicFrame macro="">
      <xdr:nvGraphicFramePr>
        <xdr:cNvPr id="15" name="Wykres 14">
          <a:extLst>
            <a:ext uri="{FF2B5EF4-FFF2-40B4-BE49-F238E27FC236}">
              <a16:creationId xmlns:a16="http://schemas.microsoft.com/office/drawing/2014/main" id="{B5F3A3B5-8CE3-49F8-AC89-820E62AFE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7" name="Wykres 26">
              <a:extLst>
                <a:ext uri="{FF2B5EF4-FFF2-40B4-BE49-F238E27FC236}">
                  <a16:creationId xmlns:a16="http://schemas.microsoft.com/office/drawing/2014/main" id="{298C0269-CDF8-4312-90B0-B03D4F4664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82950" y="13582650"/>
              <a:ext cx="6279696" cy="4054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8" name="Wykres 27">
              <a:extLst>
                <a:ext uri="{FF2B5EF4-FFF2-40B4-BE49-F238E27FC236}">
                  <a16:creationId xmlns:a16="http://schemas.microsoft.com/office/drawing/2014/main" id="{66F5BE7F-9F0D-438F-AD3F-8D2EE52406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96400" y="13582650"/>
              <a:ext cx="6252483" cy="4054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9" name="Wykres 28">
              <a:extLst>
                <a:ext uri="{FF2B5EF4-FFF2-40B4-BE49-F238E27FC236}">
                  <a16:creationId xmlns:a16="http://schemas.microsoft.com/office/drawing/2014/main" id="{DA272FDC-29E7-4F76-9683-4B8EDE789E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582650"/>
              <a:ext cx="6293303" cy="4054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ela5" displayName="Tabela5" ref="B6:R16" totalsRowShown="0" headerRowDxfId="36" dataDxfId="35" tableBorderDxfId="34">
  <autoFilter ref="B6:R16" xr:uid="{00000000-0009-0000-0100-000005000000}"/>
  <sortState xmlns:xlrd2="http://schemas.microsoft.com/office/spreadsheetml/2017/richdata2" ref="B7:R16">
    <sortCondition descending="1" ref="H6:H16"/>
  </sortState>
  <tableColumns count="17">
    <tableColumn id="1" xr3:uid="{00000000-0010-0000-0000-000001000000}" name="Lp." dataDxfId="33"/>
    <tableColumn id="2" xr3:uid="{00000000-0010-0000-0000-000002000000}" name="Rodzaj instalacji" dataDxfId="32"/>
    <tableColumn id="3" xr3:uid="{00000000-0010-0000-0000-000003000000}" name="Miejscowość" dataDxfId="31"/>
    <tableColumn id="4" xr3:uid="{00000000-0010-0000-0000-000004000000}" name="Gmina" dataDxfId="30"/>
    <tableColumn id="5" xr3:uid="{00000000-0010-0000-0000-000005000000}" name="Powiat" dataDxfId="29"/>
    <tableColumn id="6" xr3:uid="{00000000-0010-0000-0000-000006000000}" name="Województwo " dataDxfId="28"/>
    <tableColumn id="7" xr3:uid="{00000000-0010-0000-0000-000007000000}" name="Moc [MW]" dataDxfId="27"/>
    <tableColumn id="8" xr3:uid="{00000000-0010-0000-0000-000008000000}" name="Inwestor" dataDxfId="26"/>
    <tableColumn id="9" xr3:uid="{00000000-0010-0000-0000-000009000000}" name="Adres" dataDxfId="25"/>
    <tableColumn id="10" xr3:uid="{00000000-0010-0000-0000-00000A000000}" name="Kod pocztowy" dataDxfId="24"/>
    <tableColumn id="11" xr3:uid="{00000000-0010-0000-0000-00000B000000}" name="Miejscowość inwestora " dataDxfId="23"/>
    <tableColumn id="12" xr3:uid="{00000000-0010-0000-0000-00000C000000}" name="Województwo inwestora" dataDxfId="22"/>
    <tableColumn id="14" xr3:uid="{F3759E13-425E-47FF-9EF0-18A0C205C9B7}" name="Spółka holdingowa"/>
    <tableColumn id="13" xr3:uid="{00000000-0010-0000-0000-00000D000000}" name="NIP" dataDxfId="21" dataCellStyle="Dziesiętny"/>
    <tableColumn id="15" xr3:uid="{00000000-0010-0000-0000-00000F000000}" name="Data Wydania" dataDxfId="20"/>
    <tableColumn id="16" xr3:uid="{00000000-0010-0000-0000-000010000000}" name="Data Od" dataDxfId="19"/>
    <tableColumn id="17" xr3:uid="{00000000-0010-0000-0000-000011000000}" name="Data Do" data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F6ADD8-167A-4707-937F-41B509E8581E}" name="Tabela52" displayName="Tabela52" ref="B6:P16" totalsRowShown="0" headerRowDxfId="17" dataDxfId="16" tableBorderDxfId="15">
  <autoFilter ref="B6:P16" xr:uid="{00000000-0009-0000-0100-000005000000}"/>
  <sortState xmlns:xlrd2="http://schemas.microsoft.com/office/spreadsheetml/2017/richdata2" ref="B7:P16">
    <sortCondition ref="B6:B16"/>
  </sortState>
  <tableColumns count="15">
    <tableColumn id="1" xr3:uid="{2D85D490-6628-40BC-9767-F97B8627E494}" name="Lp." dataDxfId="14"/>
    <tableColumn id="2" xr3:uid="{F61F9C9B-E5D9-49B3-A3CB-809A1CE1104D}" name="Rodzaj instalacji" dataDxfId="13"/>
    <tableColumn id="3" xr3:uid="{5D25D79B-4C3A-49B7-B5FB-F09721596E15}" name="Miejscowość" dataDxfId="12"/>
    <tableColumn id="4" xr3:uid="{20336CA1-2503-4258-98F2-CE7AA7F56605}" name="Gmina" dataDxfId="11"/>
    <tableColumn id="5" xr3:uid="{224E85FA-C00B-4095-AA03-CDFEADABF61C}" name="Powiat" dataDxfId="10"/>
    <tableColumn id="6" xr3:uid="{0C4EDD50-DD3F-419C-A712-77C858498BA5}" name="Województwo " dataDxfId="9"/>
    <tableColumn id="7" xr3:uid="{26C708B3-A893-4D8D-BE77-A86F41D03566}" name="Moc [MW]" dataDxfId="8"/>
    <tableColumn id="8" xr3:uid="{43113302-6EC6-4B77-9785-6F3090C09346}" name="Inwestor" dataDxfId="7"/>
    <tableColumn id="9" xr3:uid="{1619FA68-D77C-4893-B2B7-31C1CCAC4218}" name="Adres" dataDxfId="6"/>
    <tableColumn id="10" xr3:uid="{650E6E4C-871B-4C80-8BEB-7272FEAAE603}" name="Kod pocztowy" dataDxfId="5"/>
    <tableColumn id="11" xr3:uid="{6AA0052F-DFA0-426C-85BE-A4704B5DD9E8}" name="Miejscowość inwestora " dataDxfId="4"/>
    <tableColumn id="12" xr3:uid="{E0870305-12C7-4471-8D9E-812B87A5F9BD}" name="Województwo inwestora" dataDxfId="3"/>
    <tableColumn id="13" xr3:uid="{5F1070F5-C781-4D13-9B7D-54D3AADB7DCA}" name="NIP" dataDxfId="2" dataCellStyle="Dziesiętny"/>
    <tableColumn id="15" xr3:uid="{224CA01C-155B-4CEE-A9D2-3AFE50868820}" name="Data wpisu do rejestru" dataDxfId="1"/>
    <tableColumn id="16" xr3:uid="{D63300FC-89AA-446C-8C21-EA5A1E0B8C8E}" name="Data O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7057F-1F6D-49EB-A455-CB95C2D801AF}">
  <dimension ref="A1:X38"/>
  <sheetViews>
    <sheetView tabSelected="1" workbookViewId="0">
      <selection activeCell="T27" sqref="T27"/>
    </sheetView>
  </sheetViews>
  <sheetFormatPr defaultColWidth="0" defaultRowHeight="15" customHeight="1" zeroHeight="1" x14ac:dyDescent="0.25"/>
  <cols>
    <col min="1" max="11" width="9.140625" customWidth="1"/>
    <col min="12" max="12" width="7.8554687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ht="33.75" customHeight="1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2"/>
      <c r="T1" s="12"/>
      <c r="U1" s="13"/>
      <c r="V1" s="13"/>
      <c r="W1" s="13"/>
      <c r="X1" s="13"/>
    </row>
    <row r="2" spans="1:24" ht="34.5" thickBot="1" x14ac:dyDescent="0.55000000000000004">
      <c r="A2" s="13"/>
      <c r="B2" s="112" t="s">
        <v>221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3"/>
      <c r="N2" s="13"/>
      <c r="O2" s="13"/>
      <c r="P2" s="13"/>
      <c r="Q2" s="13"/>
      <c r="R2" s="13"/>
      <c r="S2" s="12"/>
      <c r="T2" s="12"/>
      <c r="U2" s="13"/>
      <c r="V2" s="13"/>
      <c r="W2" s="13"/>
      <c r="X2" s="13"/>
    </row>
    <row r="3" spans="1:24" ht="16.5" thickBot="1" x14ac:dyDescent="0.3">
      <c r="A3" s="13"/>
      <c r="B3" s="113" t="s">
        <v>123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3"/>
      <c r="N3" s="13"/>
      <c r="O3" s="13"/>
      <c r="P3" s="13"/>
      <c r="Q3" s="13"/>
      <c r="R3" s="13"/>
      <c r="S3" s="12"/>
      <c r="T3" s="12"/>
      <c r="U3" s="13"/>
      <c r="V3" s="13"/>
      <c r="W3" s="13"/>
      <c r="X3" s="13"/>
    </row>
    <row r="4" spans="1:24" ht="15.75" thickTop="1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2"/>
      <c r="T4" s="12"/>
      <c r="U4" s="13"/>
      <c r="V4" s="13"/>
      <c r="W4" s="13"/>
      <c r="X4" s="13"/>
    </row>
    <row r="5" spans="1:24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2"/>
      <c r="T5" s="12"/>
      <c r="U5" s="13"/>
      <c r="V5" s="13"/>
      <c r="W5" s="13"/>
      <c r="X5" s="13"/>
    </row>
    <row r="6" spans="1:24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2"/>
      <c r="T6" s="12"/>
      <c r="U6" s="13"/>
      <c r="V6" s="13"/>
      <c r="W6" s="13"/>
      <c r="X6" s="13"/>
    </row>
    <row r="7" spans="1:24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2"/>
      <c r="T7" s="12"/>
      <c r="U7" s="13"/>
      <c r="V7" s="13"/>
      <c r="W7" s="13"/>
      <c r="X7" s="13"/>
    </row>
    <row r="8" spans="1:24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2"/>
      <c r="T8" s="12"/>
      <c r="U8" s="13"/>
      <c r="V8" s="13"/>
      <c r="W8" s="13"/>
      <c r="X8" s="13"/>
    </row>
    <row r="9" spans="1:24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2"/>
      <c r="T9" s="12"/>
      <c r="U9" s="13"/>
      <c r="V9" s="13"/>
      <c r="W9" s="13"/>
      <c r="X9" s="13"/>
    </row>
    <row r="10" spans="1:24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2"/>
      <c r="T10" s="12"/>
      <c r="U10" s="13"/>
      <c r="V10" s="13"/>
      <c r="W10" s="13"/>
      <c r="X10" s="13"/>
    </row>
    <row r="11" spans="1:24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2"/>
      <c r="T11" s="12"/>
      <c r="U11" s="13"/>
      <c r="V11" s="13"/>
      <c r="W11" s="13"/>
      <c r="X11" s="13"/>
    </row>
    <row r="12" spans="1:24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2"/>
      <c r="T12" s="12"/>
      <c r="U12" s="13"/>
      <c r="V12" s="13"/>
      <c r="W12" s="13"/>
      <c r="X12" s="13"/>
    </row>
    <row r="13" spans="1:24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2"/>
      <c r="T13" s="12"/>
      <c r="U13" s="13"/>
      <c r="V13" s="13"/>
      <c r="W13" s="13"/>
      <c r="X13" s="13"/>
    </row>
    <row r="14" spans="1:24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2"/>
      <c r="T14" s="12"/>
      <c r="U14" s="13"/>
      <c r="V14" s="13"/>
      <c r="W14" s="13"/>
      <c r="X14" s="13"/>
    </row>
    <row r="15" spans="1:24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2"/>
      <c r="T15" s="12"/>
      <c r="U15" s="13"/>
      <c r="V15" s="13"/>
      <c r="W15" s="13"/>
      <c r="X15" s="13"/>
    </row>
    <row r="16" spans="1:24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2"/>
      <c r="T16" s="12"/>
      <c r="U16" s="13"/>
      <c r="V16" s="13"/>
      <c r="W16" s="13"/>
      <c r="X16" s="13"/>
    </row>
    <row r="17" spans="1:24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2"/>
      <c r="T17" s="12"/>
      <c r="U17" s="13"/>
      <c r="V17" s="13"/>
      <c r="W17" s="13"/>
      <c r="X17" s="13"/>
    </row>
    <row r="18" spans="1:24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2"/>
      <c r="T18" s="12"/>
      <c r="U18" s="13"/>
      <c r="V18" s="13"/>
      <c r="W18" s="13"/>
      <c r="X18" s="13"/>
    </row>
    <row r="19" spans="1:24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2"/>
      <c r="T19" s="12"/>
      <c r="U19" s="13"/>
      <c r="V19" s="13"/>
      <c r="W19" s="13"/>
      <c r="X19" s="13"/>
    </row>
    <row r="20" spans="1:24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2"/>
      <c r="T20" s="12"/>
      <c r="U20" s="13"/>
      <c r="V20" s="13"/>
      <c r="W20" s="13"/>
      <c r="X20" s="13"/>
    </row>
    <row r="21" spans="1:24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2"/>
      <c r="T21" s="12"/>
      <c r="U21" s="13"/>
      <c r="V21" s="13"/>
      <c r="W21" s="13"/>
      <c r="X21" s="13"/>
    </row>
    <row r="22" spans="1:24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2"/>
      <c r="T22" s="12"/>
      <c r="U22" s="13"/>
      <c r="V22" s="13"/>
      <c r="W22" s="13"/>
      <c r="X22" s="13"/>
    </row>
    <row r="23" spans="1:24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2"/>
      <c r="T23" s="12"/>
      <c r="U23" s="13"/>
      <c r="V23" s="13"/>
      <c r="W23" s="13"/>
      <c r="X23" s="13"/>
    </row>
    <row r="24" spans="1:24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2"/>
      <c r="T24" s="12"/>
      <c r="U24" s="13"/>
      <c r="V24" s="13"/>
      <c r="W24" s="13"/>
      <c r="X24" s="13"/>
    </row>
    <row r="25" spans="1:24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2"/>
      <c r="T25" s="12"/>
      <c r="U25" s="13"/>
      <c r="V25" s="13"/>
      <c r="W25" s="13"/>
      <c r="X25" s="13"/>
    </row>
    <row r="26" spans="1:24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2"/>
      <c r="T26" s="12"/>
      <c r="U26" s="13"/>
      <c r="V26" s="13"/>
      <c r="W26" s="13"/>
      <c r="X26" s="13"/>
    </row>
    <row r="27" spans="1:24" ht="23.25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11"/>
      <c r="L27" s="13"/>
      <c r="M27" s="13"/>
      <c r="N27" s="13"/>
      <c r="O27" s="13"/>
      <c r="P27" s="13"/>
      <c r="Q27" s="13"/>
      <c r="R27" s="13"/>
      <c r="S27" s="12"/>
      <c r="T27" s="12"/>
      <c r="U27" s="13"/>
      <c r="V27" s="13"/>
      <c r="W27" s="13"/>
      <c r="X27" s="13"/>
    </row>
    <row r="28" spans="1:24" hidden="1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2"/>
      <c r="T28" s="12"/>
      <c r="U28" s="13"/>
      <c r="V28" s="13"/>
      <c r="W28" s="13"/>
      <c r="X28" s="13"/>
    </row>
    <row r="29" spans="1:24" hidden="1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2"/>
      <c r="T29" s="12"/>
      <c r="U29" s="13"/>
      <c r="V29" s="13"/>
      <c r="W29" s="13"/>
      <c r="X29" s="13"/>
    </row>
    <row r="30" spans="1:24" hidden="1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2"/>
      <c r="T30" s="12"/>
      <c r="U30" s="13"/>
      <c r="V30" s="13"/>
      <c r="W30" s="13"/>
      <c r="X30" s="13"/>
    </row>
    <row r="31" spans="1:24" hidden="1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2"/>
      <c r="T31" s="12"/>
      <c r="U31" s="13"/>
      <c r="V31" s="13"/>
      <c r="W31" s="13"/>
      <c r="X31" s="13"/>
    </row>
    <row r="32" spans="1:24" hidden="1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2"/>
      <c r="T32" s="12"/>
      <c r="U32" s="13"/>
      <c r="V32" s="13"/>
      <c r="W32" s="13"/>
      <c r="X32" s="13"/>
    </row>
    <row r="33" spans="1:24" hidden="1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2"/>
      <c r="T33" s="12"/>
      <c r="U33" s="13"/>
      <c r="V33" s="13"/>
      <c r="W33" s="13"/>
      <c r="X33" s="13"/>
    </row>
    <row r="34" spans="1:24" hidden="1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2"/>
      <c r="T34" s="12"/>
      <c r="U34" s="13"/>
      <c r="V34" s="13"/>
      <c r="W34" s="13"/>
      <c r="X34" s="13"/>
    </row>
    <row r="35" spans="1:24" hidden="1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2"/>
      <c r="T35" s="12"/>
      <c r="U35" s="13"/>
      <c r="V35" s="13"/>
      <c r="W35" s="13"/>
      <c r="X35" s="13"/>
    </row>
    <row r="36" spans="1:24" hidden="1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2"/>
      <c r="T36" s="12"/>
      <c r="U36" s="13"/>
      <c r="V36" s="13"/>
      <c r="W36" s="13"/>
      <c r="X36" s="13"/>
    </row>
    <row r="37" spans="1:24" hidden="1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2"/>
      <c r="T37" s="12"/>
      <c r="U37" s="13"/>
      <c r="V37" s="13"/>
      <c r="W37" s="13"/>
      <c r="X37" s="13"/>
    </row>
    <row r="38" spans="1:24" hidden="1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2"/>
      <c r="T38" s="12"/>
      <c r="U38" s="13"/>
      <c r="V38" s="13"/>
      <c r="W38" s="13"/>
      <c r="X38" s="13"/>
    </row>
  </sheetData>
  <mergeCells count="2">
    <mergeCell ref="B2:L2"/>
    <mergeCell ref="B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S21"/>
  <sheetViews>
    <sheetView zoomScale="70" zoomScaleNormal="70" workbookViewId="0">
      <selection activeCell="B5" sqref="B5:H5"/>
    </sheetView>
  </sheetViews>
  <sheetFormatPr defaultColWidth="0" defaultRowHeight="15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4" width="23.7109375" customWidth="1"/>
    <col min="15" max="15" width="13.85546875" customWidth="1"/>
    <col min="16" max="16" width="14.42578125" customWidth="1"/>
    <col min="17" max="17" width="12.42578125" customWidth="1"/>
    <col min="18" max="18" width="11.28515625" bestFit="1" customWidth="1"/>
    <col min="19" max="19" width="9.140625" style="9" customWidth="1"/>
    <col min="20" max="21" width="0" hidden="1" customWidth="1"/>
  </cols>
  <sheetData>
    <row r="1" spans="2:18" s="1" customFormat="1" ht="78" customHeight="1" x14ac:dyDescent="0.25">
      <c r="F1" s="6" t="s">
        <v>129</v>
      </c>
      <c r="I1" s="5"/>
      <c r="J1" s="5"/>
      <c r="K1" s="5"/>
      <c r="L1" s="5"/>
      <c r="M1" s="5"/>
      <c r="N1" s="5"/>
      <c r="O1" s="5"/>
      <c r="P1" s="5"/>
      <c r="Q1" s="5"/>
      <c r="R1" s="5"/>
    </row>
    <row r="2" spans="2:18" s="1" customFormat="1" ht="22.5" customHeight="1" x14ac:dyDescent="0.25">
      <c r="F2" s="7" t="s">
        <v>120</v>
      </c>
      <c r="I2" s="3"/>
      <c r="J2" s="3"/>
      <c r="K2" s="3"/>
      <c r="L2" s="3"/>
      <c r="M2" s="3"/>
      <c r="N2" s="3"/>
      <c r="O2" s="3"/>
      <c r="P2" s="3"/>
      <c r="Q2" s="3"/>
      <c r="R2" s="3"/>
    </row>
    <row r="3" spans="2:18" s="1" customFormat="1" ht="22.5" customHeight="1" x14ac:dyDescent="0.25">
      <c r="F3" s="7" t="s">
        <v>177</v>
      </c>
      <c r="I3" s="3"/>
      <c r="J3" s="3"/>
      <c r="K3" s="3"/>
      <c r="L3" s="3"/>
      <c r="M3" s="3"/>
      <c r="N3" s="3"/>
      <c r="O3" s="3"/>
      <c r="P3" s="3"/>
      <c r="Q3" s="3"/>
      <c r="R3" s="2"/>
    </row>
    <row r="4" spans="2:18" s="1" customFormat="1" ht="33" customHeight="1" x14ac:dyDescent="0.25">
      <c r="F4" s="4" t="s">
        <v>184</v>
      </c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ht="20.25" customHeight="1" x14ac:dyDescent="0.3">
      <c r="B5" s="115" t="s">
        <v>115</v>
      </c>
      <c r="C5" s="115"/>
      <c r="D5" s="115"/>
      <c r="E5" s="115"/>
      <c r="F5" s="115"/>
      <c r="G5" s="115"/>
      <c r="H5" s="115"/>
      <c r="I5" s="8" t="s">
        <v>114</v>
      </c>
      <c r="J5" s="8"/>
      <c r="K5" s="8"/>
      <c r="L5" s="8"/>
      <c r="M5" s="8"/>
      <c r="N5" s="8"/>
      <c r="O5" s="8"/>
      <c r="P5" s="114" t="s">
        <v>119</v>
      </c>
      <c r="Q5" s="114"/>
      <c r="R5" s="114"/>
    </row>
    <row r="6" spans="2:18" ht="21.75" customHeight="1" x14ac:dyDescent="0.25">
      <c r="B6" s="78" t="s">
        <v>116</v>
      </c>
      <c r="C6" s="78" t="s">
        <v>0</v>
      </c>
      <c r="D6" s="78" t="s">
        <v>7</v>
      </c>
      <c r="E6" s="78" t="s">
        <v>1</v>
      </c>
      <c r="F6" s="78" t="s">
        <v>2</v>
      </c>
      <c r="G6" s="78" t="s">
        <v>118</v>
      </c>
      <c r="H6" s="79" t="s">
        <v>8</v>
      </c>
      <c r="I6" s="78" t="s">
        <v>3</v>
      </c>
      <c r="J6" s="78" t="s">
        <v>4</v>
      </c>
      <c r="K6" s="78" t="s">
        <v>6</v>
      </c>
      <c r="L6" s="78" t="s">
        <v>176</v>
      </c>
      <c r="M6" s="78" t="s">
        <v>117</v>
      </c>
      <c r="N6" s="78" t="s">
        <v>199</v>
      </c>
      <c r="O6" s="80" t="s">
        <v>5</v>
      </c>
      <c r="P6" s="81" t="s">
        <v>194</v>
      </c>
      <c r="Q6" s="81" t="s">
        <v>193</v>
      </c>
      <c r="R6" s="81" t="s">
        <v>192</v>
      </c>
    </row>
    <row r="7" spans="2:18" x14ac:dyDescent="0.25">
      <c r="B7" s="71">
        <v>1</v>
      </c>
      <c r="C7" s="11" t="s">
        <v>190</v>
      </c>
      <c r="D7" t="s">
        <v>139</v>
      </c>
      <c r="E7" t="s">
        <v>137</v>
      </c>
      <c r="F7" t="s">
        <v>110</v>
      </c>
      <c r="G7" t="s">
        <v>59</v>
      </c>
      <c r="H7">
        <v>51.98</v>
      </c>
      <c r="I7" t="s">
        <v>145</v>
      </c>
      <c r="J7" t="s">
        <v>149</v>
      </c>
      <c r="K7" t="s">
        <v>61</v>
      </c>
      <c r="L7" t="s">
        <v>60</v>
      </c>
      <c r="M7" t="s">
        <v>10</v>
      </c>
      <c r="N7" t="s">
        <v>219</v>
      </c>
      <c r="O7" s="82" t="s">
        <v>158</v>
      </c>
      <c r="P7" s="76">
        <v>44958</v>
      </c>
      <c r="Q7" s="76">
        <v>44958</v>
      </c>
      <c r="R7" s="76">
        <v>52263</v>
      </c>
    </row>
    <row r="8" spans="2:18" x14ac:dyDescent="0.25">
      <c r="B8" s="10">
        <v>2</v>
      </c>
      <c r="C8" s="11" t="s">
        <v>190</v>
      </c>
      <c r="D8" t="s">
        <v>50</v>
      </c>
      <c r="E8" t="s">
        <v>50</v>
      </c>
      <c r="F8" t="s">
        <v>51</v>
      </c>
      <c r="G8" t="s">
        <v>47</v>
      </c>
      <c r="H8">
        <v>9.6</v>
      </c>
      <c r="I8" t="s">
        <v>144</v>
      </c>
      <c r="J8" t="s">
        <v>148</v>
      </c>
      <c r="K8" t="s">
        <v>128</v>
      </c>
      <c r="L8" t="s">
        <v>49</v>
      </c>
      <c r="M8" t="s">
        <v>47</v>
      </c>
      <c r="N8" t="s">
        <v>209</v>
      </c>
      <c r="O8" s="82" t="s">
        <v>155</v>
      </c>
      <c r="P8" s="76">
        <v>44690</v>
      </c>
      <c r="Q8" s="76">
        <v>44690</v>
      </c>
      <c r="R8" s="76">
        <v>51501</v>
      </c>
    </row>
    <row r="9" spans="2:18" x14ac:dyDescent="0.25">
      <c r="B9" s="10">
        <v>3</v>
      </c>
      <c r="C9" s="11" t="s">
        <v>190</v>
      </c>
      <c r="D9" t="s">
        <v>135</v>
      </c>
      <c r="E9" t="s">
        <v>50</v>
      </c>
      <c r="F9" t="s">
        <v>51</v>
      </c>
      <c r="G9" t="s">
        <v>47</v>
      </c>
      <c r="H9">
        <v>7.5</v>
      </c>
      <c r="I9" t="s">
        <v>52</v>
      </c>
      <c r="J9" t="s">
        <v>53</v>
      </c>
      <c r="K9" t="s">
        <v>54</v>
      </c>
      <c r="L9" t="s">
        <v>48</v>
      </c>
      <c r="M9" t="s">
        <v>47</v>
      </c>
      <c r="N9" t="s">
        <v>212</v>
      </c>
      <c r="O9" s="82" t="s">
        <v>157</v>
      </c>
      <c r="P9" s="76">
        <v>40856</v>
      </c>
      <c r="Q9" s="76">
        <v>40856</v>
      </c>
      <c r="R9" s="76">
        <v>47796</v>
      </c>
    </row>
    <row r="10" spans="2:18" x14ac:dyDescent="0.25">
      <c r="B10" s="71">
        <v>4</v>
      </c>
      <c r="C10" s="11" t="s">
        <v>190</v>
      </c>
      <c r="D10" t="s">
        <v>132</v>
      </c>
      <c r="E10" t="s">
        <v>46</v>
      </c>
      <c r="F10" t="s">
        <v>95</v>
      </c>
      <c r="G10" t="s">
        <v>44</v>
      </c>
      <c r="H10">
        <v>2</v>
      </c>
      <c r="I10" t="s">
        <v>108</v>
      </c>
      <c r="J10" t="s">
        <v>109</v>
      </c>
      <c r="K10" t="s">
        <v>107</v>
      </c>
      <c r="L10" t="s">
        <v>21</v>
      </c>
      <c r="M10" t="s">
        <v>13</v>
      </c>
      <c r="N10" t="s">
        <v>208</v>
      </c>
      <c r="O10" s="82" t="s">
        <v>152</v>
      </c>
      <c r="P10" s="76">
        <v>41523</v>
      </c>
      <c r="Q10" s="76">
        <v>41523</v>
      </c>
      <c r="R10" s="76">
        <v>47848</v>
      </c>
    </row>
    <row r="11" spans="2:18" x14ac:dyDescent="0.25">
      <c r="B11" s="10">
        <v>5</v>
      </c>
      <c r="C11" s="11" t="s">
        <v>190</v>
      </c>
      <c r="D11" t="s">
        <v>134</v>
      </c>
      <c r="E11" t="s">
        <v>88</v>
      </c>
      <c r="F11" t="s">
        <v>43</v>
      </c>
      <c r="G11" t="s">
        <v>44</v>
      </c>
      <c r="H11">
        <v>2</v>
      </c>
      <c r="I11" t="s">
        <v>86</v>
      </c>
      <c r="J11" t="s">
        <v>87</v>
      </c>
      <c r="K11" t="s">
        <v>89</v>
      </c>
      <c r="L11" t="s">
        <v>84</v>
      </c>
      <c r="M11" t="s">
        <v>68</v>
      </c>
      <c r="N11" t="s">
        <v>213</v>
      </c>
      <c r="O11" s="82" t="s">
        <v>154</v>
      </c>
      <c r="P11" s="76">
        <v>41151</v>
      </c>
      <c r="Q11" s="76">
        <v>41151</v>
      </c>
      <c r="R11" s="76">
        <v>50282</v>
      </c>
    </row>
    <row r="12" spans="2:18" x14ac:dyDescent="0.25">
      <c r="B12" s="10">
        <v>6</v>
      </c>
      <c r="C12" s="11" t="s">
        <v>190</v>
      </c>
      <c r="D12" t="s">
        <v>136</v>
      </c>
      <c r="E12" t="s">
        <v>77</v>
      </c>
      <c r="F12" t="s">
        <v>78</v>
      </c>
      <c r="G12" t="s">
        <v>12</v>
      </c>
      <c r="H12">
        <v>2</v>
      </c>
      <c r="I12" t="s">
        <v>75</v>
      </c>
      <c r="J12" t="s">
        <v>76</v>
      </c>
      <c r="K12" t="s">
        <v>73</v>
      </c>
      <c r="L12" t="s">
        <v>74</v>
      </c>
      <c r="M12" t="s">
        <v>10</v>
      </c>
      <c r="N12" t="s">
        <v>211</v>
      </c>
      <c r="O12" s="82" t="s">
        <v>156</v>
      </c>
      <c r="P12" s="76">
        <v>41514</v>
      </c>
      <c r="Q12" s="76">
        <v>41514</v>
      </c>
      <c r="R12" s="76">
        <v>47848</v>
      </c>
    </row>
    <row r="13" spans="2:18" x14ac:dyDescent="0.25">
      <c r="B13" s="71">
        <v>7</v>
      </c>
      <c r="C13" s="11" t="s">
        <v>190</v>
      </c>
      <c r="D13" t="s">
        <v>133</v>
      </c>
      <c r="E13" t="s">
        <v>66</v>
      </c>
      <c r="F13" t="s">
        <v>67</v>
      </c>
      <c r="G13" t="s">
        <v>68</v>
      </c>
      <c r="H13">
        <v>1.7</v>
      </c>
      <c r="I13" t="s">
        <v>143</v>
      </c>
      <c r="J13" t="s">
        <v>69</v>
      </c>
      <c r="K13" t="s">
        <v>70</v>
      </c>
      <c r="L13" t="s">
        <v>71</v>
      </c>
      <c r="M13" t="s">
        <v>10</v>
      </c>
      <c r="N13" t="s">
        <v>210</v>
      </c>
      <c r="O13" s="82" t="s">
        <v>153</v>
      </c>
      <c r="P13" s="76">
        <v>43249</v>
      </c>
      <c r="Q13" s="76">
        <v>43250</v>
      </c>
      <c r="R13" s="76">
        <v>47848</v>
      </c>
    </row>
    <row r="14" spans="2:18" x14ac:dyDescent="0.25">
      <c r="B14" s="10">
        <v>8</v>
      </c>
      <c r="C14" s="11" t="s">
        <v>190</v>
      </c>
      <c r="D14" t="s">
        <v>131</v>
      </c>
      <c r="E14" t="s">
        <v>83</v>
      </c>
      <c r="F14" t="s">
        <v>55</v>
      </c>
      <c r="G14" t="s">
        <v>47</v>
      </c>
      <c r="H14">
        <v>1.5</v>
      </c>
      <c r="I14" t="s">
        <v>185</v>
      </c>
      <c r="J14" t="s">
        <v>146</v>
      </c>
      <c r="K14" t="s">
        <v>147</v>
      </c>
      <c r="L14" t="s">
        <v>106</v>
      </c>
      <c r="M14" t="s">
        <v>13</v>
      </c>
      <c r="N14" t="s">
        <v>207</v>
      </c>
      <c r="O14" s="82" t="s">
        <v>150</v>
      </c>
      <c r="P14" s="76">
        <v>42565</v>
      </c>
      <c r="Q14" s="76">
        <v>42565</v>
      </c>
      <c r="R14" s="76">
        <v>46217</v>
      </c>
    </row>
    <row r="15" spans="2:18" x14ac:dyDescent="0.25">
      <c r="B15" s="10">
        <v>9</v>
      </c>
      <c r="C15" s="11" t="s">
        <v>190</v>
      </c>
      <c r="D15" t="s">
        <v>45</v>
      </c>
      <c r="E15" t="s">
        <v>45</v>
      </c>
      <c r="F15" t="s">
        <v>95</v>
      </c>
      <c r="G15" t="s">
        <v>44</v>
      </c>
      <c r="H15">
        <v>1.5</v>
      </c>
      <c r="I15" t="s">
        <v>103</v>
      </c>
      <c r="J15" t="s">
        <v>104</v>
      </c>
      <c r="K15" t="s">
        <v>105</v>
      </c>
      <c r="L15" t="s">
        <v>106</v>
      </c>
      <c r="M15" t="s">
        <v>13</v>
      </c>
      <c r="N15" t="s">
        <v>206</v>
      </c>
      <c r="O15" s="82" t="s">
        <v>151</v>
      </c>
      <c r="P15" s="76">
        <v>41565</v>
      </c>
      <c r="Q15" s="76">
        <v>41565</v>
      </c>
      <c r="R15" s="76">
        <v>47848</v>
      </c>
    </row>
    <row r="16" spans="2:18" x14ac:dyDescent="0.25">
      <c r="B16" s="71">
        <v>10</v>
      </c>
      <c r="C16" s="11" t="s">
        <v>190</v>
      </c>
      <c r="D16" t="s">
        <v>140</v>
      </c>
      <c r="E16" t="s">
        <v>141</v>
      </c>
      <c r="F16" t="s">
        <v>11</v>
      </c>
      <c r="G16" t="s">
        <v>10</v>
      </c>
      <c r="H16">
        <v>1.2</v>
      </c>
      <c r="I16" t="s">
        <v>35</v>
      </c>
      <c r="J16" t="s">
        <v>36</v>
      </c>
      <c r="K16" t="s">
        <v>37</v>
      </c>
      <c r="L16" t="s">
        <v>38</v>
      </c>
      <c r="M16" t="s">
        <v>14</v>
      </c>
      <c r="N16" t="s">
        <v>35</v>
      </c>
      <c r="O16" s="82" t="s">
        <v>159</v>
      </c>
      <c r="P16" s="76">
        <v>40473</v>
      </c>
      <c r="Q16" s="76">
        <v>40476</v>
      </c>
      <c r="R16" s="76">
        <v>47848</v>
      </c>
    </row>
    <row r="17" spans="2:18" x14ac:dyDescent="0.25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</row>
    <row r="18" spans="2:18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2:18" hidden="1" x14ac:dyDescent="0.25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2:18" hidden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2:18" hidden="1" x14ac:dyDescent="0.25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</sheetData>
  <mergeCells count="2">
    <mergeCell ref="P5:R5"/>
    <mergeCell ref="B5:H5"/>
  </mergeCells>
  <phoneticPr fontId="29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A365B-85A0-40E8-95C8-553C237FFA8A}">
  <sheetPr>
    <tabColor theme="4"/>
  </sheetPr>
  <dimension ref="A1:S929"/>
  <sheetViews>
    <sheetView zoomScale="70" zoomScaleNormal="70" workbookViewId="0">
      <selection activeCell="B5" sqref="B5:H5"/>
    </sheetView>
  </sheetViews>
  <sheetFormatPr defaultColWidth="0" defaultRowHeight="15" customHeight="1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3" width="23.7109375" customWidth="1"/>
    <col min="14" max="14" width="13.85546875" customWidth="1"/>
    <col min="15" max="15" width="14.42578125" customWidth="1"/>
    <col min="16" max="16" width="12.42578125" customWidth="1"/>
    <col min="17" max="17" width="9.140625" style="9" customWidth="1"/>
    <col min="18" max="19" width="0" hidden="1" customWidth="1"/>
  </cols>
  <sheetData>
    <row r="1" spans="2:19" s="1" customFormat="1" ht="78" customHeight="1" x14ac:dyDescent="0.25">
      <c r="F1" s="6" t="s">
        <v>129</v>
      </c>
      <c r="I1" s="5"/>
      <c r="J1" s="5"/>
      <c r="K1" s="5"/>
      <c r="L1" s="5"/>
      <c r="M1" s="5"/>
      <c r="N1" s="5"/>
      <c r="O1" s="5"/>
      <c r="P1" s="5"/>
    </row>
    <row r="2" spans="2:19" s="1" customFormat="1" ht="22.5" customHeight="1" x14ac:dyDescent="0.25">
      <c r="F2" s="7" t="s">
        <v>120</v>
      </c>
      <c r="I2" s="3"/>
      <c r="J2" s="3"/>
      <c r="K2" s="3"/>
      <c r="L2" s="3"/>
      <c r="M2" s="3"/>
      <c r="N2" s="3"/>
      <c r="O2" s="3"/>
      <c r="P2" s="3"/>
    </row>
    <row r="3" spans="2:19" s="1" customFormat="1" ht="22.5" customHeight="1" x14ac:dyDescent="0.25">
      <c r="F3" s="7" t="s">
        <v>177</v>
      </c>
      <c r="I3" s="3"/>
      <c r="J3" s="3"/>
      <c r="K3" s="3"/>
      <c r="L3" s="3"/>
      <c r="M3" s="3"/>
      <c r="N3" s="3"/>
      <c r="O3" s="3"/>
      <c r="P3" s="3"/>
    </row>
    <row r="4" spans="2:19" s="1" customFormat="1" ht="33" customHeight="1" x14ac:dyDescent="0.25">
      <c r="F4" s="4" t="s">
        <v>184</v>
      </c>
      <c r="I4" s="4"/>
      <c r="J4" s="4"/>
      <c r="K4" s="4"/>
      <c r="L4" s="4"/>
      <c r="M4" s="4"/>
      <c r="N4" s="4"/>
      <c r="O4" s="4"/>
      <c r="P4" s="4"/>
    </row>
    <row r="5" spans="2:19" ht="20.25" customHeight="1" x14ac:dyDescent="0.3">
      <c r="B5" s="115" t="s">
        <v>115</v>
      </c>
      <c r="C5" s="115"/>
      <c r="D5" s="115"/>
      <c r="E5" s="115"/>
      <c r="F5" s="115"/>
      <c r="G5" s="115"/>
      <c r="H5" s="115"/>
      <c r="I5" s="8" t="s">
        <v>114</v>
      </c>
      <c r="J5" s="8"/>
      <c r="K5" s="8"/>
      <c r="L5" s="8"/>
      <c r="M5" s="8"/>
      <c r="N5" s="8"/>
      <c r="O5" s="114" t="s">
        <v>119</v>
      </c>
      <c r="P5" s="114"/>
    </row>
    <row r="6" spans="2:19" ht="30" x14ac:dyDescent="0.25">
      <c r="B6" s="78" t="s">
        <v>116</v>
      </c>
      <c r="C6" s="78" t="s">
        <v>0</v>
      </c>
      <c r="D6" s="78" t="s">
        <v>7</v>
      </c>
      <c r="E6" s="78" t="s">
        <v>1</v>
      </c>
      <c r="F6" s="78" t="s">
        <v>2</v>
      </c>
      <c r="G6" s="78" t="s">
        <v>118</v>
      </c>
      <c r="H6" s="79" t="s">
        <v>8</v>
      </c>
      <c r="I6" s="78" t="s">
        <v>3</v>
      </c>
      <c r="J6" s="78" t="s">
        <v>4</v>
      </c>
      <c r="K6" s="78" t="s">
        <v>6</v>
      </c>
      <c r="L6" s="78" t="s">
        <v>176</v>
      </c>
      <c r="M6" s="78" t="s">
        <v>117</v>
      </c>
      <c r="N6" s="80" t="s">
        <v>5</v>
      </c>
      <c r="O6" s="81" t="s">
        <v>191</v>
      </c>
      <c r="P6" s="81" t="s">
        <v>193</v>
      </c>
    </row>
    <row r="7" spans="2:19" s="9" customFormat="1" x14ac:dyDescent="0.25">
      <c r="B7" s="71">
        <v>1</v>
      </c>
      <c r="C7" s="77" t="s">
        <v>189</v>
      </c>
      <c r="D7" t="s">
        <v>164</v>
      </c>
      <c r="E7" t="s">
        <v>56</v>
      </c>
      <c r="F7" s="77" t="s">
        <v>57</v>
      </c>
      <c r="G7" t="s">
        <v>10</v>
      </c>
      <c r="H7">
        <v>0.8</v>
      </c>
      <c r="I7" t="s">
        <v>188</v>
      </c>
      <c r="J7" t="s">
        <v>162</v>
      </c>
      <c r="K7" t="s">
        <v>58</v>
      </c>
      <c r="L7" t="s">
        <v>56</v>
      </c>
      <c r="M7" t="s">
        <v>10</v>
      </c>
      <c r="N7" s="82">
        <v>6221093977</v>
      </c>
      <c r="O7" s="76">
        <v>44558</v>
      </c>
      <c r="P7" s="76">
        <v>40806</v>
      </c>
      <c r="R7"/>
      <c r="S7"/>
    </row>
    <row r="8" spans="2:19" s="9" customFormat="1" x14ac:dyDescent="0.25">
      <c r="B8" s="71">
        <v>2</v>
      </c>
      <c r="C8" s="77" t="s">
        <v>189</v>
      </c>
      <c r="D8" t="s">
        <v>165</v>
      </c>
      <c r="E8" t="s">
        <v>171</v>
      </c>
      <c r="F8" s="11" t="s">
        <v>90</v>
      </c>
      <c r="G8" t="s">
        <v>14</v>
      </c>
      <c r="H8">
        <v>0.85</v>
      </c>
      <c r="I8" t="s">
        <v>186</v>
      </c>
      <c r="J8" t="s">
        <v>27</v>
      </c>
      <c r="K8" t="s">
        <v>28</v>
      </c>
      <c r="L8" t="s">
        <v>29</v>
      </c>
      <c r="M8" t="s">
        <v>14</v>
      </c>
      <c r="N8" s="82">
        <v>5540231993</v>
      </c>
      <c r="O8" s="76">
        <v>44545</v>
      </c>
      <c r="P8" s="76">
        <v>40431</v>
      </c>
      <c r="R8"/>
      <c r="S8"/>
    </row>
    <row r="9" spans="2:19" s="9" customFormat="1" x14ac:dyDescent="0.25">
      <c r="B9" s="10">
        <v>3</v>
      </c>
      <c r="C9" s="77" t="s">
        <v>189</v>
      </c>
      <c r="D9" t="s">
        <v>166</v>
      </c>
      <c r="E9" t="s">
        <v>172</v>
      </c>
      <c r="F9" s="11" t="s">
        <v>17</v>
      </c>
      <c r="G9" t="s">
        <v>14</v>
      </c>
      <c r="H9">
        <v>0.5</v>
      </c>
      <c r="I9" t="s">
        <v>62</v>
      </c>
      <c r="J9" t="s">
        <v>63</v>
      </c>
      <c r="K9" t="s">
        <v>64</v>
      </c>
      <c r="L9" t="s">
        <v>65</v>
      </c>
      <c r="M9" t="s">
        <v>10</v>
      </c>
      <c r="N9" s="82">
        <v>6652992120</v>
      </c>
      <c r="O9" s="76">
        <v>44573</v>
      </c>
      <c r="P9" s="76">
        <v>41800</v>
      </c>
      <c r="R9"/>
      <c r="S9"/>
    </row>
    <row r="10" spans="2:19" s="9" customFormat="1" x14ac:dyDescent="0.25">
      <c r="B10" s="71">
        <v>4</v>
      </c>
      <c r="C10" s="77" t="s">
        <v>189</v>
      </c>
      <c r="D10" t="s">
        <v>138</v>
      </c>
      <c r="E10" t="s">
        <v>32</v>
      </c>
      <c r="F10" s="72" t="s">
        <v>113</v>
      </c>
      <c r="G10" t="s">
        <v>14</v>
      </c>
      <c r="H10">
        <v>0.85</v>
      </c>
      <c r="I10" t="s">
        <v>160</v>
      </c>
      <c r="J10" t="s">
        <v>127</v>
      </c>
      <c r="K10" t="s">
        <v>24</v>
      </c>
      <c r="L10" t="s">
        <v>25</v>
      </c>
      <c r="M10" t="s">
        <v>14</v>
      </c>
      <c r="N10" s="82">
        <v>8891516671</v>
      </c>
      <c r="O10" s="76">
        <v>44916</v>
      </c>
      <c r="P10" s="76">
        <v>44927</v>
      </c>
      <c r="R10"/>
      <c r="S10"/>
    </row>
    <row r="11" spans="2:19" s="9" customFormat="1" x14ac:dyDescent="0.25">
      <c r="B11" s="71">
        <v>5</v>
      </c>
      <c r="C11" s="77" t="s">
        <v>189</v>
      </c>
      <c r="D11" t="s">
        <v>112</v>
      </c>
      <c r="E11" t="s">
        <v>175</v>
      </c>
      <c r="F11" s="11" t="s">
        <v>15</v>
      </c>
      <c r="G11" t="s">
        <v>10</v>
      </c>
      <c r="H11">
        <v>0.85</v>
      </c>
      <c r="I11" t="s">
        <v>161</v>
      </c>
      <c r="J11" t="s">
        <v>163</v>
      </c>
      <c r="K11" t="s">
        <v>111</v>
      </c>
      <c r="L11" t="s">
        <v>21</v>
      </c>
      <c r="M11" t="s">
        <v>13</v>
      </c>
      <c r="N11" s="82">
        <v>5252934093</v>
      </c>
      <c r="O11" s="76">
        <v>44914</v>
      </c>
      <c r="P11" s="76">
        <v>44927</v>
      </c>
      <c r="R11"/>
      <c r="S11"/>
    </row>
    <row r="12" spans="2:19" s="9" customFormat="1" x14ac:dyDescent="0.25">
      <c r="B12" s="10">
        <v>6</v>
      </c>
      <c r="C12" s="77" t="s">
        <v>189</v>
      </c>
      <c r="D12" t="s">
        <v>168</v>
      </c>
      <c r="E12" t="s">
        <v>31</v>
      </c>
      <c r="F12" s="11" t="s">
        <v>80</v>
      </c>
      <c r="G12" t="s">
        <v>14</v>
      </c>
      <c r="H12">
        <v>0.85</v>
      </c>
      <c r="I12" t="s">
        <v>33</v>
      </c>
      <c r="J12" t="s">
        <v>34</v>
      </c>
      <c r="K12" t="s">
        <v>30</v>
      </c>
      <c r="L12" t="s">
        <v>31</v>
      </c>
      <c r="M12" t="s">
        <v>14</v>
      </c>
      <c r="N12" s="82">
        <v>5562453353</v>
      </c>
      <c r="O12" s="76">
        <v>44610</v>
      </c>
      <c r="P12" s="76">
        <v>44610</v>
      </c>
      <c r="R12"/>
      <c r="S12"/>
    </row>
    <row r="13" spans="2:19" s="9" customFormat="1" x14ac:dyDescent="0.25">
      <c r="B13" s="71">
        <v>7</v>
      </c>
      <c r="C13" s="77" t="s">
        <v>189</v>
      </c>
      <c r="D13" t="s">
        <v>169</v>
      </c>
      <c r="E13" t="s">
        <v>26</v>
      </c>
      <c r="F13" s="11" t="s">
        <v>79</v>
      </c>
      <c r="G13" t="s">
        <v>14</v>
      </c>
      <c r="H13">
        <v>0.5</v>
      </c>
      <c r="I13" t="s">
        <v>39</v>
      </c>
      <c r="J13" t="s">
        <v>40</v>
      </c>
      <c r="K13" t="s">
        <v>41</v>
      </c>
      <c r="L13" t="s">
        <v>42</v>
      </c>
      <c r="M13" t="s">
        <v>14</v>
      </c>
      <c r="N13" s="82">
        <v>8931295326</v>
      </c>
      <c r="O13" s="76">
        <v>44559</v>
      </c>
      <c r="P13" s="76">
        <v>40168</v>
      </c>
      <c r="R13"/>
      <c r="S13"/>
    </row>
    <row r="14" spans="2:19" s="9" customFormat="1" x14ac:dyDescent="0.25">
      <c r="B14" s="71">
        <v>8</v>
      </c>
      <c r="C14" s="77" t="s">
        <v>189</v>
      </c>
      <c r="D14" t="s">
        <v>167</v>
      </c>
      <c r="E14" t="s">
        <v>173</v>
      </c>
      <c r="F14" s="11" t="s">
        <v>60</v>
      </c>
      <c r="G14" t="s">
        <v>10</v>
      </c>
      <c r="H14">
        <v>0.6</v>
      </c>
      <c r="I14" t="s">
        <v>187</v>
      </c>
      <c r="J14" t="s">
        <v>100</v>
      </c>
      <c r="K14" t="s">
        <v>101</v>
      </c>
      <c r="L14" t="s">
        <v>102</v>
      </c>
      <c r="M14" t="s">
        <v>12</v>
      </c>
      <c r="N14" s="82">
        <v>7550005621</v>
      </c>
      <c r="O14" s="76">
        <v>44561</v>
      </c>
      <c r="P14" s="76">
        <v>41922</v>
      </c>
      <c r="R14"/>
      <c r="S14"/>
    </row>
    <row r="15" spans="2:19" s="9" customFormat="1" x14ac:dyDescent="0.25">
      <c r="B15" s="10">
        <v>9</v>
      </c>
      <c r="C15" s="77" t="s">
        <v>189</v>
      </c>
      <c r="D15" t="s">
        <v>142</v>
      </c>
      <c r="E15" t="s">
        <v>94</v>
      </c>
      <c r="F15" s="11" t="s">
        <v>82</v>
      </c>
      <c r="G15" t="s">
        <v>10</v>
      </c>
      <c r="H15">
        <v>0.85</v>
      </c>
      <c r="I15" t="s">
        <v>91</v>
      </c>
      <c r="J15" t="s">
        <v>92</v>
      </c>
      <c r="K15" t="s">
        <v>85</v>
      </c>
      <c r="L15" t="s">
        <v>93</v>
      </c>
      <c r="M15" t="s">
        <v>68</v>
      </c>
      <c r="N15" s="82">
        <v>5871700140</v>
      </c>
      <c r="O15" s="76">
        <v>44566</v>
      </c>
      <c r="P15" s="76">
        <v>42348</v>
      </c>
      <c r="R15"/>
      <c r="S15"/>
    </row>
    <row r="16" spans="2:19" s="9" customFormat="1" x14ac:dyDescent="0.25">
      <c r="B16" s="71">
        <v>10</v>
      </c>
      <c r="C16" s="77" t="s">
        <v>189</v>
      </c>
      <c r="D16" t="s">
        <v>170</v>
      </c>
      <c r="E16" t="s">
        <v>174</v>
      </c>
      <c r="F16" s="11" t="s">
        <v>72</v>
      </c>
      <c r="G16" t="s">
        <v>44</v>
      </c>
      <c r="H16">
        <v>0.5</v>
      </c>
      <c r="I16" t="s">
        <v>96</v>
      </c>
      <c r="J16" t="s">
        <v>97</v>
      </c>
      <c r="K16" t="s">
        <v>98</v>
      </c>
      <c r="L16" t="s">
        <v>99</v>
      </c>
      <c r="M16" t="s">
        <v>19</v>
      </c>
      <c r="N16" s="82">
        <v>6020125297</v>
      </c>
      <c r="O16" s="76">
        <v>44578</v>
      </c>
      <c r="P16" s="76">
        <v>42479</v>
      </c>
      <c r="R16"/>
      <c r="S16"/>
    </row>
    <row r="17" spans="2:19" s="9" customFormat="1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/>
      <c r="S17"/>
    </row>
    <row r="18" spans="2:19" s="9" customForma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/>
      <c r="S18"/>
    </row>
    <row r="19" spans="2:19" s="9" customFormat="1" hidden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R19"/>
      <c r="S19"/>
    </row>
    <row r="20" spans="2:19" s="9" customFormat="1" ht="17.25" hidden="1" customHeight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R20"/>
      <c r="S20"/>
    </row>
    <row r="21" spans="2:19" s="9" customFormat="1" ht="17.25" hidden="1" customHeight="1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/>
      <c r="S21"/>
    </row>
    <row r="22" spans="2:19" s="9" customFormat="1" ht="17.25" hidden="1" customHeight="1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R22"/>
      <c r="S22"/>
    </row>
    <row r="23" spans="2:19" s="9" customFormat="1" ht="17.25" hidden="1" customHeight="1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R23"/>
      <c r="S23"/>
    </row>
    <row r="24" spans="2:19" s="9" customFormat="1" ht="17.25" hidden="1" customHeight="1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R24"/>
      <c r="S24"/>
    </row>
    <row r="25" spans="2:19" s="9" customFormat="1" ht="17.25" hidden="1" customHeight="1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R25"/>
      <c r="S25"/>
    </row>
    <row r="26" spans="2:19" s="9" customFormat="1" ht="17.25" hidden="1" customHeight="1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R26"/>
      <c r="S26"/>
    </row>
    <row r="27" spans="2:19" s="9" customFormat="1" ht="17.25" hidden="1" customHeight="1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R27"/>
      <c r="S27"/>
    </row>
    <row r="28" spans="2:19" s="9" customFormat="1" ht="17.25" hidden="1" customHeight="1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R28"/>
      <c r="S28"/>
    </row>
    <row r="29" spans="2:19" s="9" customFormat="1" ht="17.25" hidden="1" customHeight="1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R29"/>
      <c r="S29"/>
    </row>
    <row r="30" spans="2:19" s="9" customFormat="1" ht="17.25" hidden="1" customHeight="1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R30"/>
      <c r="S30"/>
    </row>
    <row r="31" spans="2:19" s="9" customFormat="1" ht="17.25" hidden="1" customHeight="1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R31"/>
      <c r="S31"/>
    </row>
    <row r="32" spans="2:19" s="9" customFormat="1" ht="17.25" hidden="1" customHeight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R32"/>
      <c r="S32"/>
    </row>
    <row r="33" spans="2:19" s="9" customFormat="1" ht="17.25" hidden="1" customHeight="1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R33"/>
      <c r="S33"/>
    </row>
    <row r="34" spans="2:19" s="9" customFormat="1" ht="17.25" hidden="1" customHeight="1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R34"/>
      <c r="S34"/>
    </row>
    <row r="35" spans="2:19" s="9" customFormat="1" ht="17.25" hidden="1" customHeight="1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R35"/>
      <c r="S35"/>
    </row>
    <row r="36" spans="2:19" s="9" customFormat="1" ht="17.25" hidden="1" customHeight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R36"/>
      <c r="S36"/>
    </row>
    <row r="37" spans="2:19" s="9" customFormat="1" ht="17.25" hidden="1" customHeight="1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R37"/>
      <c r="S37"/>
    </row>
    <row r="38" spans="2:19" s="9" customFormat="1" ht="17.25" hidden="1" customHeight="1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R38"/>
      <c r="S38"/>
    </row>
    <row r="39" spans="2:19" s="9" customFormat="1" ht="17.25" hidden="1" customHeight="1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R39"/>
      <c r="S39"/>
    </row>
    <row r="40" spans="2:19" s="9" customFormat="1" ht="17.25" hidden="1" customHeight="1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R40"/>
      <c r="S40"/>
    </row>
    <row r="41" spans="2:19" s="9" customFormat="1" ht="17.25" hidden="1" customHeight="1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R41"/>
      <c r="S41"/>
    </row>
    <row r="42" spans="2:19" s="9" customFormat="1" ht="17.25" hidden="1" customHeight="1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R42"/>
      <c r="S42"/>
    </row>
    <row r="43" spans="2:19" s="9" customFormat="1" ht="17.25" hidden="1" customHeight="1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R43"/>
      <c r="S43"/>
    </row>
    <row r="44" spans="2:19" s="9" customFormat="1" ht="17.25" hidden="1" customHeight="1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R44"/>
      <c r="S44"/>
    </row>
    <row r="45" spans="2:19" s="9" customFormat="1" ht="17.25" hidden="1" customHeight="1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R45"/>
      <c r="S45"/>
    </row>
    <row r="46" spans="2:19" s="9" customFormat="1" ht="17.25" hidden="1" customHeight="1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R46"/>
      <c r="S46"/>
    </row>
    <row r="47" spans="2:19" s="9" customFormat="1" ht="17.25" hidden="1" customHeight="1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R47"/>
      <c r="S47"/>
    </row>
    <row r="48" spans="2:19" s="9" customFormat="1" ht="17.25" hidden="1" customHeight="1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R48"/>
      <c r="S48"/>
    </row>
    <row r="49" spans="2:19" s="9" customFormat="1" ht="17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R49"/>
      <c r="S49"/>
    </row>
    <row r="50" spans="2:19" s="9" customFormat="1" ht="17.25" hidden="1" customHeight="1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R50"/>
      <c r="S50"/>
    </row>
    <row r="51" spans="2:19" s="9" customFormat="1" ht="17.25" hidden="1" customHeight="1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R51"/>
      <c r="S51"/>
    </row>
    <row r="52" spans="2:19" s="9" customFormat="1" ht="17.25" hidden="1" customHeight="1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R52"/>
      <c r="S52"/>
    </row>
    <row r="53" spans="2:19" s="9" customFormat="1" ht="17.25" hidden="1" customHeight="1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R53"/>
      <c r="S53"/>
    </row>
    <row r="54" spans="2:19" s="9" customFormat="1" ht="17.25" hidden="1" customHeight="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R54"/>
      <c r="S54"/>
    </row>
    <row r="55" spans="2:19" s="9" customFormat="1" ht="17.25" hidden="1" customHeight="1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/>
      <c r="S55"/>
    </row>
    <row r="56" spans="2:19" s="9" customFormat="1" ht="17.25" hidden="1" customHeight="1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R56"/>
      <c r="S56"/>
    </row>
    <row r="57" spans="2:19" s="9" customFormat="1" ht="17.25" hidden="1" customHeight="1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R57"/>
      <c r="S57"/>
    </row>
    <row r="58" spans="2:19" s="9" customFormat="1" ht="17.25" hidden="1" customHeight="1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R58"/>
      <c r="S58"/>
    </row>
    <row r="59" spans="2:19" s="9" customFormat="1" ht="17.25" hidden="1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R59"/>
      <c r="S59"/>
    </row>
    <row r="60" spans="2:19" s="9" customFormat="1" ht="17.25" hidden="1" customHeight="1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R60"/>
      <c r="S60"/>
    </row>
    <row r="61" spans="2:19" s="9" customFormat="1" ht="17.25" hidden="1" customHeight="1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R61"/>
      <c r="S61"/>
    </row>
    <row r="62" spans="2:19" s="9" customFormat="1" ht="17.25" hidden="1" customHeight="1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R62"/>
      <c r="S62"/>
    </row>
    <row r="63" spans="2:19" s="9" customFormat="1" ht="17.25" hidden="1" customHeight="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/>
      <c r="S63"/>
    </row>
    <row r="64" spans="2:19" s="9" customFormat="1" ht="17.25" hidden="1" customHeight="1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R64"/>
      <c r="S64"/>
    </row>
    <row r="65" spans="2:19" s="9" customFormat="1" ht="17.25" hidden="1" customHeight="1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R65"/>
      <c r="S65"/>
    </row>
    <row r="66" spans="2:19" s="9" customFormat="1" ht="17.25" hidden="1" customHeight="1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R66"/>
      <c r="S66"/>
    </row>
    <row r="67" spans="2:19" s="9" customFormat="1" ht="17.25" hidden="1" customHeight="1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R67"/>
      <c r="S67"/>
    </row>
    <row r="68" spans="2:19" s="9" customFormat="1" ht="17.25" hidden="1" customHeight="1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R68"/>
      <c r="S68"/>
    </row>
    <row r="69" spans="2:19" s="9" customFormat="1" ht="17.25" hidden="1" customHeight="1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R69"/>
      <c r="S69"/>
    </row>
    <row r="70" spans="2:19" s="9" customFormat="1" ht="17.25" hidden="1" customHeight="1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R70"/>
      <c r="S70"/>
    </row>
    <row r="71" spans="2:19" s="9" customFormat="1" ht="17.25" hidden="1" customHeight="1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R71"/>
      <c r="S71"/>
    </row>
    <row r="72" spans="2:19" s="9" customFormat="1" ht="17.25" hidden="1" customHeight="1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R72"/>
      <c r="S72"/>
    </row>
    <row r="73" spans="2:19" s="9" customFormat="1" ht="17.25" hidden="1" customHeight="1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R73"/>
      <c r="S73"/>
    </row>
    <row r="74" spans="2:19" s="9" customFormat="1" ht="17.25" hidden="1" customHeight="1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R74"/>
      <c r="S74"/>
    </row>
    <row r="75" spans="2:19" s="9" customFormat="1" ht="17.25" hidden="1" customHeight="1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R75"/>
      <c r="S75"/>
    </row>
    <row r="76" spans="2:19" s="9" customFormat="1" ht="17.25" hidden="1" customHeight="1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R76"/>
      <c r="S76"/>
    </row>
    <row r="77" spans="2:19" s="9" customFormat="1" ht="17.25" hidden="1" customHeight="1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R77"/>
      <c r="S77"/>
    </row>
    <row r="78" spans="2:19" s="9" customFormat="1" ht="17.25" hidden="1" customHeight="1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R78"/>
      <c r="S78"/>
    </row>
    <row r="79" spans="2:19" s="9" customFormat="1" ht="17.25" hidden="1" customHeight="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R79"/>
      <c r="S79"/>
    </row>
    <row r="80" spans="2:19" s="9" customFormat="1" ht="17.25" hidden="1" customHeight="1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R80"/>
      <c r="S80"/>
    </row>
    <row r="81" spans="2:19" s="9" customFormat="1" ht="17.25" hidden="1" customHeight="1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R81"/>
      <c r="S81"/>
    </row>
    <row r="82" spans="2:19" s="9" customFormat="1" ht="17.25" hidden="1" customHeight="1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R82"/>
      <c r="S82"/>
    </row>
    <row r="83" spans="2:19" s="9" customFormat="1" ht="17.25" hidden="1" customHeight="1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R83"/>
      <c r="S83"/>
    </row>
    <row r="84" spans="2:19" s="9" customFormat="1" ht="17.25" hidden="1" customHeight="1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R84"/>
      <c r="S84"/>
    </row>
    <row r="85" spans="2:19" s="9" customFormat="1" ht="17.25" hidden="1" customHeight="1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R85"/>
      <c r="S85"/>
    </row>
    <row r="86" spans="2:19" s="9" customFormat="1" ht="17.25" hidden="1" customHeight="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R86"/>
      <c r="S86"/>
    </row>
    <row r="87" spans="2:19" s="9" customFormat="1" ht="17.25" hidden="1" customHeight="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R87"/>
      <c r="S87"/>
    </row>
    <row r="88" spans="2:19" s="9" customFormat="1" ht="17.25" hidden="1" customHeight="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R88"/>
      <c r="S88"/>
    </row>
    <row r="89" spans="2:19" s="9" customFormat="1" ht="17.25" hidden="1" customHeight="1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R89"/>
      <c r="S89"/>
    </row>
    <row r="90" spans="2:19" s="9" customFormat="1" ht="17.25" hidden="1" customHeight="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R90"/>
      <c r="S90"/>
    </row>
    <row r="91" spans="2:19" s="9" customFormat="1" ht="17.25" hidden="1" customHeight="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R91"/>
      <c r="S91"/>
    </row>
    <row r="92" spans="2:19" s="9" customFormat="1" ht="17.25" hidden="1" customHeight="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R92"/>
      <c r="S92"/>
    </row>
    <row r="93" spans="2:19" s="9" customFormat="1" ht="17.25" hidden="1" customHeight="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R93"/>
      <c r="S93"/>
    </row>
    <row r="94" spans="2:19" s="9" customFormat="1" ht="17.25" hidden="1" customHeight="1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R94"/>
      <c r="S94"/>
    </row>
    <row r="95" spans="2:19" s="9" customFormat="1" ht="17.25" hidden="1" customHeight="1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R95"/>
      <c r="S95"/>
    </row>
    <row r="96" spans="2:19" s="9" customFormat="1" ht="17.25" hidden="1" customHeight="1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R96"/>
      <c r="S96"/>
    </row>
    <row r="97" spans="2:19" s="9" customFormat="1" ht="17.25" hidden="1" customHeight="1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R97"/>
      <c r="S97"/>
    </row>
    <row r="98" spans="2:19" s="9" customFormat="1" ht="17.25" hidden="1" customHeight="1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R98"/>
      <c r="S98"/>
    </row>
    <row r="99" spans="2:19" s="9" customFormat="1" ht="17.25" hidden="1" customHeight="1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R99"/>
      <c r="S99"/>
    </row>
    <row r="100" spans="2:19" s="9" customFormat="1" ht="17.25" hidden="1" customHeight="1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R100"/>
      <c r="S100"/>
    </row>
    <row r="101" spans="2:19" s="9" customFormat="1" ht="17.25" hidden="1" customHeight="1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R101"/>
      <c r="S101"/>
    </row>
    <row r="102" spans="2:19" s="9" customFormat="1" ht="17.25" hidden="1" customHeight="1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R102"/>
      <c r="S102"/>
    </row>
    <row r="103" spans="2:19" s="9" customFormat="1" ht="17.25" hidden="1" customHeight="1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R103"/>
      <c r="S103"/>
    </row>
    <row r="104" spans="2:19" s="9" customFormat="1" ht="17.25" hidden="1" customHeight="1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R104"/>
      <c r="S104"/>
    </row>
    <row r="105" spans="2:19" s="9" customFormat="1" ht="17.25" hidden="1" customHeight="1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R105"/>
      <c r="S105"/>
    </row>
    <row r="106" spans="2:19" s="9" customFormat="1" ht="17.25" hidden="1" customHeight="1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R106"/>
      <c r="S106"/>
    </row>
    <row r="107" spans="2:19" s="9" customFormat="1" ht="17.25" hidden="1" customHeight="1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R107"/>
      <c r="S107"/>
    </row>
    <row r="108" spans="2:19" s="9" customFormat="1" ht="17.25" hidden="1" customHeight="1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R108"/>
      <c r="S108"/>
    </row>
    <row r="109" spans="2:19" s="9" customFormat="1" ht="17.25" hidden="1" customHeight="1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R109"/>
      <c r="S109"/>
    </row>
    <row r="110" spans="2:19" s="9" customFormat="1" ht="17.25" hidden="1" customHeight="1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R110"/>
      <c r="S110"/>
    </row>
    <row r="111" spans="2:19" s="9" customFormat="1" ht="17.25" hidden="1" customHeight="1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R111"/>
      <c r="S111"/>
    </row>
    <row r="112" spans="2:19" s="9" customFormat="1" ht="17.25" hidden="1" customHeight="1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R112"/>
      <c r="S112"/>
    </row>
    <row r="113" spans="2:19" s="9" customFormat="1" ht="17.25" hidden="1" customHeight="1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R113"/>
      <c r="S113"/>
    </row>
    <row r="114" spans="2:19" s="9" customFormat="1" ht="17.25" hidden="1" customHeight="1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R114"/>
      <c r="S114"/>
    </row>
    <row r="115" spans="2:19" s="9" customFormat="1" ht="17.25" hidden="1" customHeight="1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R115"/>
      <c r="S115"/>
    </row>
    <row r="116" spans="2:19" s="9" customFormat="1" ht="17.25" hidden="1" customHeight="1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R116"/>
      <c r="S116"/>
    </row>
    <row r="117" spans="2:19" s="9" customFormat="1" ht="17.25" hidden="1" customHeight="1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R117"/>
      <c r="S117"/>
    </row>
    <row r="118" spans="2:19" s="9" customFormat="1" ht="17.25" hidden="1" customHeight="1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R118"/>
      <c r="S118"/>
    </row>
    <row r="119" spans="2:19" s="9" customFormat="1" ht="17.25" hidden="1" customHeight="1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R119"/>
      <c r="S119"/>
    </row>
    <row r="120" spans="2:19" s="9" customFormat="1" ht="17.25" hidden="1" customHeight="1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R120"/>
      <c r="S120"/>
    </row>
    <row r="121" spans="2:19" s="9" customFormat="1" ht="17.25" hidden="1" customHeight="1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R121"/>
      <c r="S121"/>
    </row>
    <row r="122" spans="2:19" s="9" customFormat="1" ht="17.25" hidden="1" customHeight="1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R122"/>
      <c r="S122"/>
    </row>
    <row r="123" spans="2:19" s="9" customFormat="1" ht="17.25" hidden="1" customHeight="1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R123"/>
      <c r="S123"/>
    </row>
    <row r="124" spans="2:19" s="9" customFormat="1" ht="17.25" hidden="1" customHeight="1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R124"/>
      <c r="S124"/>
    </row>
    <row r="125" spans="2:19" s="9" customFormat="1" ht="17.25" hidden="1" customHeight="1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R125"/>
      <c r="S125"/>
    </row>
    <row r="126" spans="2:19" s="9" customFormat="1" ht="17.25" hidden="1" customHeight="1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R126"/>
      <c r="S126"/>
    </row>
    <row r="127" spans="2:19" s="9" customFormat="1" ht="17.25" hidden="1" customHeight="1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R127"/>
      <c r="S127"/>
    </row>
    <row r="128" spans="2:19" s="9" customFormat="1" ht="17.25" hidden="1" customHeight="1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R128"/>
      <c r="S128"/>
    </row>
    <row r="129" spans="2:19" s="9" customFormat="1" ht="17.25" hidden="1" customHeight="1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R129"/>
      <c r="S129"/>
    </row>
    <row r="130" spans="2:19" s="9" customFormat="1" ht="17.25" hidden="1" customHeight="1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R130"/>
      <c r="S130"/>
    </row>
    <row r="131" spans="2:19" s="9" customFormat="1" ht="17.25" hidden="1" customHeight="1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R131"/>
      <c r="S131"/>
    </row>
    <row r="132" spans="2:19" s="9" customFormat="1" ht="17.25" hidden="1" customHeight="1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R132"/>
      <c r="S132"/>
    </row>
    <row r="133" spans="2:19" s="9" customFormat="1" ht="17.25" hidden="1" customHeight="1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R133"/>
      <c r="S133"/>
    </row>
    <row r="134" spans="2:19" s="9" customFormat="1" ht="17.25" hidden="1" customHeight="1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R134"/>
      <c r="S134"/>
    </row>
    <row r="135" spans="2:19" s="9" customFormat="1" ht="17.25" hidden="1" customHeight="1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R135"/>
      <c r="S135"/>
    </row>
    <row r="136" spans="2:19" s="9" customFormat="1" ht="17.25" hidden="1" customHeight="1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R136"/>
      <c r="S136"/>
    </row>
    <row r="137" spans="2:19" s="9" customFormat="1" ht="17.25" hidden="1" customHeight="1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R137"/>
      <c r="S137"/>
    </row>
    <row r="138" spans="2:19" s="9" customFormat="1" ht="17.25" hidden="1" customHeight="1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R138"/>
      <c r="S138"/>
    </row>
    <row r="139" spans="2:19" s="9" customFormat="1" ht="17.25" hidden="1" customHeight="1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R139"/>
      <c r="S139"/>
    </row>
    <row r="140" spans="2:19" s="9" customFormat="1" ht="17.25" hidden="1" customHeight="1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R140"/>
      <c r="S140"/>
    </row>
    <row r="141" spans="2:19" s="9" customFormat="1" ht="17.25" hidden="1" customHeight="1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R141"/>
      <c r="S141"/>
    </row>
    <row r="142" spans="2:19" s="9" customFormat="1" ht="17.25" hidden="1" customHeight="1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R142"/>
      <c r="S142"/>
    </row>
    <row r="143" spans="2:19" s="9" customFormat="1" ht="17.25" hidden="1" customHeight="1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R143"/>
      <c r="S143"/>
    </row>
    <row r="144" spans="2:19" s="9" customFormat="1" ht="17.25" hidden="1" customHeight="1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R144"/>
      <c r="S144"/>
    </row>
    <row r="145" spans="2:19" s="9" customFormat="1" ht="17.25" hidden="1" customHeight="1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R145"/>
      <c r="S145"/>
    </row>
    <row r="146" spans="2:19" s="9" customFormat="1" ht="17.25" hidden="1" customHeight="1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R146"/>
      <c r="S146"/>
    </row>
    <row r="147" spans="2:19" s="9" customFormat="1" ht="17.25" hidden="1" customHeight="1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R147"/>
      <c r="S147"/>
    </row>
    <row r="148" spans="2:19" s="9" customFormat="1" ht="17.25" hidden="1" customHeight="1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R148"/>
      <c r="S148"/>
    </row>
    <row r="149" spans="2:19" s="9" customFormat="1" ht="17.25" hidden="1" customHeight="1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R149"/>
      <c r="S149"/>
    </row>
    <row r="150" spans="2:19" s="9" customFormat="1" ht="17.25" hidden="1" customHeight="1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R150"/>
      <c r="S150"/>
    </row>
    <row r="151" spans="2:19" s="9" customFormat="1" ht="17.25" hidden="1" customHeight="1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R151"/>
      <c r="S151"/>
    </row>
    <row r="152" spans="2:19" s="9" customFormat="1" ht="17.25" hidden="1" customHeight="1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R152"/>
      <c r="S152"/>
    </row>
    <row r="153" spans="2:19" s="9" customFormat="1" ht="17.25" hidden="1" customHeight="1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R153"/>
      <c r="S153"/>
    </row>
    <row r="154" spans="2:19" s="9" customFormat="1" ht="17.25" hidden="1" customHeight="1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R154"/>
      <c r="S154"/>
    </row>
    <row r="155" spans="2:19" s="9" customFormat="1" ht="17.25" hidden="1" customHeight="1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R155"/>
      <c r="S155"/>
    </row>
    <row r="156" spans="2:19" s="9" customFormat="1" ht="17.25" hidden="1" customHeight="1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R156"/>
      <c r="S156"/>
    </row>
    <row r="157" spans="2:19" s="9" customFormat="1" ht="17.25" hidden="1" customHeight="1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R157"/>
      <c r="S157"/>
    </row>
    <row r="158" spans="2:19" s="9" customFormat="1" ht="17.25" hidden="1" customHeigh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R158"/>
      <c r="S158"/>
    </row>
    <row r="159" spans="2:19" s="9" customFormat="1" ht="17.25" hidden="1" customHeigh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R159"/>
      <c r="S159"/>
    </row>
    <row r="160" spans="2:19" s="9" customFormat="1" ht="17.25" hidden="1" customHeigh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R160"/>
      <c r="S160"/>
    </row>
    <row r="161" spans="2:19" s="9" customFormat="1" ht="17.25" hidden="1" customHeigh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R161"/>
      <c r="S161"/>
    </row>
    <row r="162" spans="2:19" s="9" customFormat="1" ht="17.25" hidden="1" customHeigh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R162"/>
      <c r="S162"/>
    </row>
    <row r="163" spans="2:19" s="9" customFormat="1" ht="17.25" hidden="1" customHeigh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R163"/>
      <c r="S163"/>
    </row>
    <row r="164" spans="2:19" s="9" customFormat="1" ht="17.25" hidden="1" customHeigh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R164"/>
      <c r="S164"/>
    </row>
    <row r="165" spans="2:19" s="9" customFormat="1" ht="17.25" hidden="1" customHeigh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R165"/>
      <c r="S165"/>
    </row>
    <row r="166" spans="2:19" s="9" customFormat="1" ht="17.25" hidden="1" customHeigh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R166"/>
      <c r="S166"/>
    </row>
    <row r="167" spans="2:19" s="9" customFormat="1" ht="17.25" hidden="1" customHeigh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R167"/>
      <c r="S167"/>
    </row>
    <row r="168" spans="2:19" s="9" customFormat="1" ht="17.25" hidden="1" customHeigh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R168"/>
      <c r="S168"/>
    </row>
    <row r="169" spans="2:19" s="9" customFormat="1" ht="17.25" hidden="1" customHeigh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R169"/>
      <c r="S169"/>
    </row>
    <row r="170" spans="2:19" s="9" customFormat="1" ht="17.25" hidden="1" customHeight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R170"/>
      <c r="S170"/>
    </row>
    <row r="171" spans="2:19" s="9" customFormat="1" ht="17.25" hidden="1" customHeight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R171"/>
      <c r="S171"/>
    </row>
    <row r="172" spans="2:19" s="9" customFormat="1" ht="17.25" hidden="1" customHeight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R172"/>
      <c r="S172"/>
    </row>
    <row r="173" spans="2:19" s="9" customFormat="1" ht="17.25" hidden="1" customHeight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R173"/>
      <c r="S173"/>
    </row>
    <row r="174" spans="2:19" s="9" customFormat="1" ht="17.25" hidden="1" customHeight="1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R174"/>
      <c r="S174"/>
    </row>
    <row r="175" spans="2:19" s="9" customFormat="1" ht="17.25" hidden="1" customHeight="1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R175"/>
      <c r="S175"/>
    </row>
    <row r="176" spans="2:19" s="9" customFormat="1" ht="17.25" hidden="1" customHeight="1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R176"/>
      <c r="S176"/>
    </row>
    <row r="177" spans="2:19" s="9" customFormat="1" ht="17.25" hidden="1" customHeight="1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R177"/>
      <c r="S177"/>
    </row>
    <row r="178" spans="2:19" s="9" customFormat="1" ht="17.25" hidden="1" customHeight="1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R178"/>
      <c r="S178"/>
    </row>
    <row r="179" spans="2:19" ht="17.25" hidden="1" customHeight="1" x14ac:dyDescent="0.25"/>
    <row r="180" spans="2:19" ht="17.25" hidden="1" customHeight="1" x14ac:dyDescent="0.25"/>
    <row r="181" spans="2:19" ht="17.25" hidden="1" customHeight="1" x14ac:dyDescent="0.25"/>
    <row r="182" spans="2:19" ht="17.25" hidden="1" customHeight="1" x14ac:dyDescent="0.25"/>
    <row r="183" spans="2:19" ht="17.25" hidden="1" customHeight="1" x14ac:dyDescent="0.25"/>
    <row r="184" spans="2:19" ht="17.25" hidden="1" customHeight="1" x14ac:dyDescent="0.25"/>
    <row r="185" spans="2:19" ht="17.25" hidden="1" customHeight="1" x14ac:dyDescent="0.25"/>
    <row r="186" spans="2:19" ht="17.25" hidden="1" customHeight="1" x14ac:dyDescent="0.25"/>
    <row r="187" spans="2:19" ht="17.25" hidden="1" customHeight="1" x14ac:dyDescent="0.25"/>
    <row r="188" spans="2:19" ht="17.25" hidden="1" customHeight="1" x14ac:dyDescent="0.25"/>
    <row r="189" spans="2:19" ht="17.25" hidden="1" customHeight="1" x14ac:dyDescent="0.25"/>
    <row r="190" spans="2:19" ht="17.25" hidden="1" customHeight="1" x14ac:dyDescent="0.25"/>
    <row r="191" spans="2:19" ht="17.25" hidden="1" customHeight="1" x14ac:dyDescent="0.25"/>
    <row r="192" spans="2:19" ht="17.25" hidden="1" customHeight="1" x14ac:dyDescent="0.25"/>
    <row r="193" ht="17.25" hidden="1" customHeight="1" x14ac:dyDescent="0.25"/>
    <row r="194" ht="17.25" hidden="1" customHeight="1" x14ac:dyDescent="0.25"/>
    <row r="195" ht="17.25" hidden="1" customHeight="1" x14ac:dyDescent="0.25"/>
    <row r="196" ht="17.25" hidden="1" customHeight="1" x14ac:dyDescent="0.25"/>
    <row r="197" ht="17.25" hidden="1" customHeight="1" x14ac:dyDescent="0.25"/>
    <row r="198" ht="17.25" hidden="1" customHeight="1" x14ac:dyDescent="0.25"/>
    <row r="199" ht="17.25" hidden="1" customHeight="1" x14ac:dyDescent="0.25"/>
    <row r="200" ht="17.25" hidden="1" customHeight="1" x14ac:dyDescent="0.25"/>
    <row r="201" ht="17.25" hidden="1" customHeight="1" x14ac:dyDescent="0.25"/>
    <row r="202" ht="17.25" hidden="1" customHeight="1" x14ac:dyDescent="0.25"/>
    <row r="203" ht="17.25" hidden="1" customHeight="1" x14ac:dyDescent="0.25"/>
    <row r="204" ht="17.25" hidden="1" customHeight="1" x14ac:dyDescent="0.25"/>
    <row r="205" ht="17.25" hidden="1" customHeight="1" x14ac:dyDescent="0.25"/>
    <row r="206" ht="17.25" hidden="1" customHeight="1" x14ac:dyDescent="0.25"/>
    <row r="207" ht="17.25" hidden="1" customHeight="1" x14ac:dyDescent="0.25"/>
    <row r="208" ht="17.25" hidden="1" customHeight="1" x14ac:dyDescent="0.25"/>
    <row r="209" ht="17.25" hidden="1" customHeight="1" x14ac:dyDescent="0.25"/>
    <row r="210" ht="17.25" hidden="1" customHeight="1" x14ac:dyDescent="0.25"/>
    <row r="211" ht="17.25" hidden="1" customHeight="1" x14ac:dyDescent="0.25"/>
    <row r="212" ht="17.25" hidden="1" customHeight="1" x14ac:dyDescent="0.25"/>
    <row r="213" ht="17.25" hidden="1" customHeight="1" x14ac:dyDescent="0.25"/>
    <row r="214" ht="17.25" hidden="1" customHeight="1" x14ac:dyDescent="0.25"/>
    <row r="215" ht="17.25" hidden="1" customHeight="1" x14ac:dyDescent="0.25"/>
    <row r="216" ht="17.25" hidden="1" customHeight="1" x14ac:dyDescent="0.25"/>
    <row r="217" ht="17.25" hidden="1" customHeight="1" x14ac:dyDescent="0.25"/>
    <row r="218" ht="17.25" hidden="1" customHeight="1" x14ac:dyDescent="0.25"/>
    <row r="219" ht="17.25" hidden="1" customHeight="1" x14ac:dyDescent="0.25"/>
    <row r="220" ht="17.25" hidden="1" customHeight="1" x14ac:dyDescent="0.25"/>
    <row r="221" ht="17.25" hidden="1" customHeight="1" x14ac:dyDescent="0.25"/>
    <row r="222" ht="17.25" hidden="1" customHeight="1" x14ac:dyDescent="0.25"/>
    <row r="223" ht="17.25" hidden="1" customHeight="1" x14ac:dyDescent="0.25"/>
    <row r="224" ht="17.25" hidden="1" customHeight="1" x14ac:dyDescent="0.25"/>
    <row r="225" ht="17.25" hidden="1" customHeight="1" x14ac:dyDescent="0.25"/>
    <row r="226" ht="17.25" hidden="1" customHeight="1" x14ac:dyDescent="0.25"/>
    <row r="227" ht="17.25" hidden="1" customHeight="1" x14ac:dyDescent="0.25"/>
    <row r="228" ht="17.25" hidden="1" customHeight="1" x14ac:dyDescent="0.25"/>
    <row r="229" ht="17.25" hidden="1" customHeight="1" x14ac:dyDescent="0.25"/>
    <row r="230" ht="17.25" hidden="1" customHeight="1" x14ac:dyDescent="0.25"/>
    <row r="231" ht="17.25" hidden="1" customHeight="1" x14ac:dyDescent="0.25"/>
    <row r="232" ht="17.25" hidden="1" customHeight="1" x14ac:dyDescent="0.25"/>
    <row r="233" ht="17.25" hidden="1" customHeight="1" x14ac:dyDescent="0.25"/>
    <row r="234" ht="17.25" hidden="1" customHeight="1" x14ac:dyDescent="0.25"/>
    <row r="235" ht="17.25" hidden="1" customHeight="1" x14ac:dyDescent="0.25"/>
    <row r="236" ht="17.25" hidden="1" customHeight="1" x14ac:dyDescent="0.25"/>
    <row r="237" ht="17.25" hidden="1" customHeight="1" x14ac:dyDescent="0.25"/>
    <row r="238" ht="17.25" hidden="1" customHeight="1" x14ac:dyDescent="0.25"/>
    <row r="239" ht="17.25" hidden="1" customHeight="1" x14ac:dyDescent="0.25"/>
    <row r="240" ht="17.25" hidden="1" customHeight="1" x14ac:dyDescent="0.25"/>
    <row r="241" ht="17.25" hidden="1" customHeight="1" x14ac:dyDescent="0.25"/>
    <row r="242" ht="17.25" hidden="1" customHeight="1" x14ac:dyDescent="0.25"/>
    <row r="243" ht="17.25" hidden="1" customHeight="1" x14ac:dyDescent="0.25"/>
    <row r="244" ht="17.25" hidden="1" customHeight="1" x14ac:dyDescent="0.25"/>
    <row r="245" ht="17.25" hidden="1" customHeight="1" x14ac:dyDescent="0.25"/>
    <row r="246" ht="17.25" hidden="1" customHeight="1" x14ac:dyDescent="0.25"/>
    <row r="247" ht="17.25" hidden="1" customHeight="1" x14ac:dyDescent="0.25"/>
    <row r="248" ht="17.25" hidden="1" customHeight="1" x14ac:dyDescent="0.25"/>
    <row r="249" ht="17.25" hidden="1" customHeight="1" x14ac:dyDescent="0.25"/>
    <row r="250" ht="17.25" hidden="1" customHeight="1" x14ac:dyDescent="0.25"/>
    <row r="251" ht="17.25" hidden="1" customHeight="1" x14ac:dyDescent="0.25"/>
    <row r="252" ht="17.25" hidden="1" customHeight="1" x14ac:dyDescent="0.25"/>
    <row r="253" ht="17.25" hidden="1" customHeight="1" x14ac:dyDescent="0.25"/>
    <row r="254" ht="17.25" hidden="1" customHeight="1" x14ac:dyDescent="0.25"/>
    <row r="255" ht="17.25" hidden="1" customHeight="1" x14ac:dyDescent="0.25"/>
    <row r="256" ht="17.25" hidden="1" customHeight="1" x14ac:dyDescent="0.25"/>
    <row r="257" ht="17.25" hidden="1" customHeight="1" x14ac:dyDescent="0.25"/>
    <row r="258" ht="17.25" hidden="1" customHeight="1" x14ac:dyDescent="0.25"/>
    <row r="259" ht="17.25" hidden="1" customHeight="1" x14ac:dyDescent="0.25"/>
    <row r="260" ht="17.25" hidden="1" customHeight="1" x14ac:dyDescent="0.25"/>
    <row r="261" ht="17.25" hidden="1" customHeight="1" x14ac:dyDescent="0.25"/>
    <row r="262" ht="17.25" hidden="1" customHeight="1" x14ac:dyDescent="0.25"/>
    <row r="263" ht="17.25" hidden="1" customHeight="1" x14ac:dyDescent="0.25"/>
    <row r="264" ht="17.25" hidden="1" customHeight="1" x14ac:dyDescent="0.25"/>
    <row r="265" ht="17.25" hidden="1" customHeight="1" x14ac:dyDescent="0.25"/>
    <row r="266" ht="17.25" hidden="1" customHeight="1" x14ac:dyDescent="0.25"/>
    <row r="267" ht="17.25" hidden="1" customHeight="1" x14ac:dyDescent="0.25"/>
    <row r="268" ht="17.25" hidden="1" customHeight="1" x14ac:dyDescent="0.25"/>
    <row r="269" ht="17.25" hidden="1" customHeight="1" x14ac:dyDescent="0.25"/>
    <row r="270" ht="17.25" hidden="1" customHeight="1" x14ac:dyDescent="0.25"/>
    <row r="271" ht="17.25" hidden="1" customHeight="1" x14ac:dyDescent="0.25"/>
    <row r="272" ht="17.25" hidden="1" customHeight="1" x14ac:dyDescent="0.25"/>
    <row r="273" ht="17.25" hidden="1" customHeight="1" x14ac:dyDescent="0.25"/>
    <row r="274" ht="17.25" hidden="1" customHeight="1" x14ac:dyDescent="0.25"/>
    <row r="275" ht="17.25" hidden="1" customHeight="1" x14ac:dyDescent="0.25"/>
    <row r="276" ht="17.25" hidden="1" customHeight="1" x14ac:dyDescent="0.25"/>
    <row r="277" ht="17.25" hidden="1" customHeight="1" x14ac:dyDescent="0.25"/>
    <row r="278" ht="17.25" hidden="1" customHeight="1" x14ac:dyDescent="0.25"/>
    <row r="279" ht="17.25" hidden="1" customHeight="1" x14ac:dyDescent="0.25"/>
    <row r="280" ht="17.25" hidden="1" customHeight="1" x14ac:dyDescent="0.25"/>
    <row r="281" ht="17.25" hidden="1" customHeight="1" x14ac:dyDescent="0.25"/>
    <row r="282" ht="17.25" hidden="1" customHeight="1" x14ac:dyDescent="0.25"/>
    <row r="283" ht="17.25" hidden="1" customHeight="1" x14ac:dyDescent="0.25"/>
    <row r="284" ht="17.25" hidden="1" customHeight="1" x14ac:dyDescent="0.25"/>
    <row r="285" ht="17.25" hidden="1" customHeight="1" x14ac:dyDescent="0.25"/>
    <row r="286" ht="17.25" hidden="1" customHeight="1" x14ac:dyDescent="0.25"/>
    <row r="287" ht="17.25" hidden="1" customHeight="1" x14ac:dyDescent="0.25"/>
    <row r="288" ht="17.25" hidden="1" customHeight="1" x14ac:dyDescent="0.25"/>
    <row r="289" ht="17.25" hidden="1" customHeight="1" x14ac:dyDescent="0.25"/>
    <row r="290" ht="17.25" hidden="1" customHeight="1" x14ac:dyDescent="0.25"/>
    <row r="291" ht="17.25" hidden="1" customHeight="1" x14ac:dyDescent="0.25"/>
    <row r="292" ht="17.25" hidden="1" customHeight="1" x14ac:dyDescent="0.25"/>
    <row r="293" ht="17.25" hidden="1" customHeight="1" x14ac:dyDescent="0.25"/>
    <row r="294" ht="17.25" hidden="1" customHeight="1" x14ac:dyDescent="0.25"/>
    <row r="295" ht="17.25" hidden="1" customHeight="1" x14ac:dyDescent="0.25"/>
    <row r="296" ht="17.25" hidden="1" customHeight="1" x14ac:dyDescent="0.25"/>
    <row r="297" ht="17.25" hidden="1" customHeight="1" x14ac:dyDescent="0.25"/>
    <row r="298" ht="17.25" hidden="1" customHeight="1" x14ac:dyDescent="0.25"/>
    <row r="299" ht="17.25" hidden="1" customHeight="1" x14ac:dyDescent="0.25"/>
    <row r="300" ht="17.25" hidden="1" customHeight="1" x14ac:dyDescent="0.25"/>
    <row r="301" ht="17.25" hidden="1" customHeight="1" x14ac:dyDescent="0.25"/>
    <row r="302" ht="17.25" hidden="1" customHeight="1" x14ac:dyDescent="0.25"/>
    <row r="303" ht="17.25" hidden="1" customHeight="1" x14ac:dyDescent="0.25"/>
    <row r="304" ht="17.25" hidden="1" customHeight="1" x14ac:dyDescent="0.25"/>
    <row r="305" ht="17.25" hidden="1" customHeight="1" x14ac:dyDescent="0.25"/>
    <row r="306" ht="17.25" hidden="1" customHeight="1" x14ac:dyDescent="0.25"/>
    <row r="307" ht="17.25" hidden="1" customHeight="1" x14ac:dyDescent="0.25"/>
    <row r="308" ht="17.25" hidden="1" customHeight="1" x14ac:dyDescent="0.25"/>
    <row r="309" ht="17.25" hidden="1" customHeight="1" x14ac:dyDescent="0.25"/>
    <row r="310" ht="17.25" hidden="1" customHeight="1" x14ac:dyDescent="0.25"/>
    <row r="311" ht="17.25" hidden="1" customHeight="1" x14ac:dyDescent="0.25"/>
    <row r="312" ht="17.25" hidden="1" customHeight="1" x14ac:dyDescent="0.25"/>
    <row r="313" ht="17.25" hidden="1" customHeight="1" x14ac:dyDescent="0.25"/>
    <row r="314" ht="17.25" hidden="1" customHeight="1" x14ac:dyDescent="0.25"/>
    <row r="315" ht="17.25" hidden="1" customHeight="1" x14ac:dyDescent="0.25"/>
    <row r="316" ht="17.25" hidden="1" customHeight="1" x14ac:dyDescent="0.25"/>
    <row r="317" ht="17.25" hidden="1" customHeight="1" x14ac:dyDescent="0.25"/>
    <row r="318" ht="17.25" hidden="1" customHeight="1" x14ac:dyDescent="0.25"/>
    <row r="319" ht="17.25" hidden="1" customHeight="1" x14ac:dyDescent="0.25"/>
    <row r="320" ht="17.25" hidden="1" customHeight="1" x14ac:dyDescent="0.25"/>
    <row r="321" ht="17.25" hidden="1" customHeight="1" x14ac:dyDescent="0.25"/>
    <row r="322" ht="17.25" hidden="1" customHeight="1" x14ac:dyDescent="0.25"/>
    <row r="323" ht="17.25" hidden="1" customHeight="1" x14ac:dyDescent="0.25"/>
    <row r="324" ht="17.25" hidden="1" customHeight="1" x14ac:dyDescent="0.25"/>
    <row r="325" ht="17.25" hidden="1" customHeight="1" x14ac:dyDescent="0.25"/>
    <row r="326" ht="17.25" hidden="1" customHeight="1" x14ac:dyDescent="0.25"/>
    <row r="327" ht="17.25" hidden="1" customHeight="1" x14ac:dyDescent="0.25"/>
    <row r="328" ht="17.25" hidden="1" customHeight="1" x14ac:dyDescent="0.25"/>
    <row r="329" ht="17.25" hidden="1" customHeight="1" x14ac:dyDescent="0.25"/>
    <row r="330" ht="17.25" hidden="1" customHeight="1" x14ac:dyDescent="0.25"/>
    <row r="331" ht="17.25" hidden="1" customHeight="1" x14ac:dyDescent="0.25"/>
    <row r="332" ht="17.25" hidden="1" customHeight="1" x14ac:dyDescent="0.25"/>
    <row r="333" ht="17.25" hidden="1" customHeight="1" x14ac:dyDescent="0.25"/>
    <row r="334" ht="17.25" hidden="1" customHeight="1" x14ac:dyDescent="0.25"/>
    <row r="335" ht="17.25" hidden="1" customHeight="1" x14ac:dyDescent="0.25"/>
    <row r="336" ht="17.25" hidden="1" customHeight="1" x14ac:dyDescent="0.25"/>
    <row r="337" ht="17.25" hidden="1" customHeight="1" x14ac:dyDescent="0.25"/>
    <row r="338" ht="17.25" hidden="1" customHeight="1" x14ac:dyDescent="0.25"/>
    <row r="339" ht="17.25" hidden="1" customHeight="1" x14ac:dyDescent="0.25"/>
    <row r="340" ht="17.25" hidden="1" customHeight="1" x14ac:dyDescent="0.25"/>
    <row r="341" ht="17.25" hidden="1" customHeight="1" x14ac:dyDescent="0.25"/>
    <row r="342" ht="17.25" hidden="1" customHeight="1" x14ac:dyDescent="0.25"/>
    <row r="343" ht="17.25" hidden="1" customHeight="1" x14ac:dyDescent="0.25"/>
    <row r="344" ht="17.25" hidden="1" customHeight="1" x14ac:dyDescent="0.25"/>
    <row r="345" ht="17.25" hidden="1" customHeight="1" x14ac:dyDescent="0.25"/>
    <row r="346" ht="17.25" hidden="1" customHeight="1" x14ac:dyDescent="0.25"/>
    <row r="347" ht="17.25" hidden="1" customHeight="1" x14ac:dyDescent="0.25"/>
    <row r="348" ht="17.25" hidden="1" customHeight="1" x14ac:dyDescent="0.25"/>
    <row r="349" ht="17.25" hidden="1" customHeight="1" x14ac:dyDescent="0.25"/>
    <row r="350" ht="17.25" hidden="1" customHeight="1" x14ac:dyDescent="0.25"/>
    <row r="351" ht="17.25" hidden="1" customHeight="1" x14ac:dyDescent="0.25"/>
    <row r="352" ht="17.25" hidden="1" customHeight="1" x14ac:dyDescent="0.25"/>
    <row r="353" ht="17.25" hidden="1" customHeight="1" x14ac:dyDescent="0.25"/>
    <row r="354" ht="17.25" hidden="1" customHeight="1" x14ac:dyDescent="0.25"/>
    <row r="355" ht="17.25" hidden="1" customHeight="1" x14ac:dyDescent="0.25"/>
    <row r="356" ht="17.25" hidden="1" customHeight="1" x14ac:dyDescent="0.25"/>
    <row r="357" ht="17.25" hidden="1" customHeight="1" x14ac:dyDescent="0.25"/>
    <row r="358" ht="17.25" hidden="1" customHeight="1" x14ac:dyDescent="0.25"/>
    <row r="359" ht="17.25" hidden="1" customHeight="1" x14ac:dyDescent="0.25"/>
    <row r="360" ht="17.25" hidden="1" customHeight="1" x14ac:dyDescent="0.25"/>
    <row r="361" ht="17.25" hidden="1" customHeight="1" x14ac:dyDescent="0.25"/>
    <row r="362" ht="17.25" hidden="1" customHeight="1" x14ac:dyDescent="0.25"/>
    <row r="363" ht="17.25" hidden="1" customHeight="1" x14ac:dyDescent="0.25"/>
    <row r="364" ht="17.25" hidden="1" customHeight="1" x14ac:dyDescent="0.25"/>
    <row r="365" ht="17.25" hidden="1" customHeight="1" x14ac:dyDescent="0.25"/>
    <row r="366" ht="17.25" hidden="1" customHeight="1" x14ac:dyDescent="0.25"/>
    <row r="367" ht="17.25" hidden="1" customHeight="1" x14ac:dyDescent="0.25"/>
    <row r="368" ht="17.25" hidden="1" customHeight="1" x14ac:dyDescent="0.25"/>
    <row r="369" ht="17.25" hidden="1" customHeight="1" x14ac:dyDescent="0.25"/>
    <row r="370" ht="17.25" hidden="1" customHeight="1" x14ac:dyDescent="0.25"/>
    <row r="371" ht="17.25" hidden="1" customHeight="1" x14ac:dyDescent="0.25"/>
    <row r="372" ht="17.25" hidden="1" customHeight="1" x14ac:dyDescent="0.25"/>
    <row r="373" ht="17.25" hidden="1" customHeight="1" x14ac:dyDescent="0.25"/>
    <row r="374" ht="17.25" hidden="1" customHeight="1" x14ac:dyDescent="0.25"/>
    <row r="375" ht="17.25" hidden="1" customHeight="1" x14ac:dyDescent="0.25"/>
    <row r="376" ht="17.25" hidden="1" customHeight="1" x14ac:dyDescent="0.25"/>
    <row r="377" ht="17.25" hidden="1" customHeight="1" x14ac:dyDescent="0.25"/>
    <row r="378" ht="17.25" hidden="1" customHeight="1" x14ac:dyDescent="0.25"/>
    <row r="379" ht="17.25" hidden="1" customHeight="1" x14ac:dyDescent="0.25"/>
    <row r="380" ht="17.25" hidden="1" customHeight="1" x14ac:dyDescent="0.25"/>
    <row r="381" ht="17.25" hidden="1" customHeight="1" x14ac:dyDescent="0.25"/>
    <row r="382" ht="17.25" hidden="1" customHeight="1" x14ac:dyDescent="0.25"/>
    <row r="383" ht="17.25" hidden="1" customHeight="1" x14ac:dyDescent="0.25"/>
    <row r="384" ht="17.25" hidden="1" customHeight="1" x14ac:dyDescent="0.25"/>
    <row r="385" ht="17.25" hidden="1" customHeight="1" x14ac:dyDescent="0.25"/>
    <row r="386" ht="17.25" hidden="1" customHeight="1" x14ac:dyDescent="0.25"/>
    <row r="387" ht="17.25" hidden="1" customHeight="1" x14ac:dyDescent="0.25"/>
    <row r="388" ht="17.25" hidden="1" customHeight="1" x14ac:dyDescent="0.25"/>
    <row r="389" ht="17.25" hidden="1" customHeight="1" x14ac:dyDescent="0.25"/>
    <row r="390" ht="17.25" hidden="1" customHeight="1" x14ac:dyDescent="0.25"/>
    <row r="391" ht="17.25" hidden="1" customHeight="1" x14ac:dyDescent="0.25"/>
    <row r="392" ht="17.25" hidden="1" customHeight="1" x14ac:dyDescent="0.25"/>
    <row r="393" ht="17.25" hidden="1" customHeight="1" x14ac:dyDescent="0.25"/>
    <row r="394" ht="17.25" hidden="1" customHeight="1" x14ac:dyDescent="0.25"/>
    <row r="395" ht="17.25" hidden="1" customHeight="1" x14ac:dyDescent="0.25"/>
    <row r="396" ht="17.25" hidden="1" customHeight="1" x14ac:dyDescent="0.25"/>
    <row r="397" ht="17.25" hidden="1" customHeight="1" x14ac:dyDescent="0.25"/>
    <row r="398" ht="17.25" hidden="1" customHeight="1" x14ac:dyDescent="0.25"/>
    <row r="399" ht="17.25" hidden="1" customHeight="1" x14ac:dyDescent="0.25"/>
    <row r="400" ht="17.25" hidden="1" customHeight="1" x14ac:dyDescent="0.25"/>
    <row r="401" ht="17.25" hidden="1" customHeight="1" x14ac:dyDescent="0.25"/>
    <row r="402" ht="17.25" hidden="1" customHeight="1" x14ac:dyDescent="0.25"/>
    <row r="403" ht="17.25" hidden="1" customHeight="1" x14ac:dyDescent="0.25"/>
    <row r="404" ht="17.25" hidden="1" customHeight="1" x14ac:dyDescent="0.25"/>
    <row r="405" ht="17.25" hidden="1" customHeight="1" x14ac:dyDescent="0.25"/>
    <row r="406" ht="17.25" hidden="1" customHeight="1" x14ac:dyDescent="0.25"/>
    <row r="407" ht="17.25" hidden="1" customHeight="1" x14ac:dyDescent="0.25"/>
    <row r="408" ht="17.25" hidden="1" customHeight="1" x14ac:dyDescent="0.25"/>
    <row r="409" ht="17.25" hidden="1" customHeight="1" x14ac:dyDescent="0.25"/>
    <row r="410" ht="17.25" hidden="1" customHeight="1" x14ac:dyDescent="0.25"/>
    <row r="411" ht="17.25" hidden="1" customHeight="1" x14ac:dyDescent="0.25"/>
    <row r="412" ht="17.25" hidden="1" customHeight="1" x14ac:dyDescent="0.25"/>
    <row r="413" ht="17.25" hidden="1" customHeight="1" x14ac:dyDescent="0.25"/>
    <row r="414" ht="17.25" hidden="1" customHeight="1" x14ac:dyDescent="0.25"/>
    <row r="415" ht="17.25" hidden="1" customHeight="1" x14ac:dyDescent="0.25"/>
    <row r="416" ht="17.25" hidden="1" customHeight="1" x14ac:dyDescent="0.25"/>
    <row r="417" ht="17.25" hidden="1" customHeight="1" x14ac:dyDescent="0.25"/>
    <row r="418" ht="17.25" hidden="1" customHeight="1" x14ac:dyDescent="0.25"/>
    <row r="419" ht="17.25" hidden="1" customHeight="1" x14ac:dyDescent="0.25"/>
    <row r="420" ht="17.25" hidden="1" customHeight="1" x14ac:dyDescent="0.25"/>
    <row r="421" ht="17.25" hidden="1" customHeight="1" x14ac:dyDescent="0.25"/>
    <row r="422" ht="17.25" hidden="1" customHeight="1" x14ac:dyDescent="0.25"/>
    <row r="423" ht="17.25" hidden="1" customHeight="1" x14ac:dyDescent="0.25"/>
    <row r="424" ht="17.25" hidden="1" customHeight="1" x14ac:dyDescent="0.25"/>
    <row r="425" ht="17.25" hidden="1" customHeight="1" x14ac:dyDescent="0.25"/>
    <row r="426" ht="17.25" hidden="1" customHeight="1" x14ac:dyDescent="0.25"/>
    <row r="427" ht="17.25" hidden="1" customHeight="1" x14ac:dyDescent="0.25"/>
    <row r="428" ht="17.25" hidden="1" customHeight="1" x14ac:dyDescent="0.25"/>
    <row r="429" ht="17.25" hidden="1" customHeight="1" x14ac:dyDescent="0.25"/>
    <row r="430" ht="17.25" hidden="1" customHeight="1" x14ac:dyDescent="0.25"/>
    <row r="431" ht="17.25" hidden="1" customHeight="1" x14ac:dyDescent="0.25"/>
    <row r="432" ht="17.25" hidden="1" customHeight="1" x14ac:dyDescent="0.25"/>
    <row r="433" ht="17.25" hidden="1" customHeight="1" x14ac:dyDescent="0.25"/>
    <row r="434" ht="17.25" hidden="1" customHeight="1" x14ac:dyDescent="0.25"/>
    <row r="435" ht="17.25" hidden="1" customHeight="1" x14ac:dyDescent="0.25"/>
    <row r="436" ht="17.25" hidden="1" customHeight="1" x14ac:dyDescent="0.25"/>
    <row r="437" ht="17.25" hidden="1" customHeight="1" x14ac:dyDescent="0.25"/>
    <row r="438" ht="17.25" hidden="1" customHeight="1" x14ac:dyDescent="0.25"/>
    <row r="439" ht="17.25" hidden="1" customHeight="1" x14ac:dyDescent="0.25"/>
    <row r="440" ht="17.25" hidden="1" customHeight="1" x14ac:dyDescent="0.25"/>
    <row r="441" ht="17.25" hidden="1" customHeight="1" x14ac:dyDescent="0.25"/>
    <row r="442" ht="17.25" hidden="1" customHeight="1" x14ac:dyDescent="0.25"/>
    <row r="443" ht="17.25" hidden="1" customHeight="1" x14ac:dyDescent="0.25"/>
    <row r="444" ht="17.25" hidden="1" customHeight="1" x14ac:dyDescent="0.25"/>
    <row r="445" ht="17.25" hidden="1" customHeight="1" x14ac:dyDescent="0.25"/>
    <row r="446" ht="17.25" hidden="1" customHeight="1" x14ac:dyDescent="0.25"/>
    <row r="447" ht="17.25" hidden="1" customHeight="1" x14ac:dyDescent="0.25"/>
    <row r="448" ht="17.25" hidden="1" customHeight="1" x14ac:dyDescent="0.25"/>
    <row r="449" ht="17.25" hidden="1" customHeight="1" x14ac:dyDescent="0.25"/>
    <row r="450" ht="17.25" hidden="1" customHeight="1" x14ac:dyDescent="0.25"/>
    <row r="451" ht="17.25" hidden="1" customHeight="1" x14ac:dyDescent="0.25"/>
    <row r="452" ht="17.25" hidden="1" customHeight="1" x14ac:dyDescent="0.25"/>
    <row r="453" ht="17.25" hidden="1" customHeight="1" x14ac:dyDescent="0.25"/>
    <row r="454" ht="17.25" hidden="1" customHeight="1" x14ac:dyDescent="0.25"/>
    <row r="455" ht="17.25" hidden="1" customHeight="1" x14ac:dyDescent="0.25"/>
    <row r="456" ht="17.25" hidden="1" customHeight="1" x14ac:dyDescent="0.25"/>
    <row r="457" ht="17.25" hidden="1" customHeight="1" x14ac:dyDescent="0.25"/>
    <row r="458" ht="17.25" hidden="1" customHeight="1" x14ac:dyDescent="0.25"/>
    <row r="459" ht="17.25" hidden="1" customHeight="1" x14ac:dyDescent="0.25"/>
    <row r="460" ht="17.25" hidden="1" customHeight="1" x14ac:dyDescent="0.25"/>
    <row r="461" ht="17.25" hidden="1" customHeight="1" x14ac:dyDescent="0.25"/>
    <row r="462" ht="17.25" hidden="1" customHeight="1" x14ac:dyDescent="0.25"/>
    <row r="463" ht="17.25" hidden="1" customHeight="1" x14ac:dyDescent="0.25"/>
    <row r="464" ht="17.25" hidden="1" customHeight="1" x14ac:dyDescent="0.25"/>
    <row r="465" ht="17.25" hidden="1" customHeight="1" x14ac:dyDescent="0.25"/>
    <row r="466" ht="17.25" hidden="1" customHeight="1" x14ac:dyDescent="0.25"/>
    <row r="467" ht="17.25" hidden="1" customHeight="1" x14ac:dyDescent="0.25"/>
    <row r="468" ht="17.25" hidden="1" customHeight="1" x14ac:dyDescent="0.25"/>
    <row r="469" ht="17.25" hidden="1" customHeight="1" x14ac:dyDescent="0.25"/>
    <row r="470" ht="17.25" hidden="1" customHeight="1" x14ac:dyDescent="0.25"/>
    <row r="471" ht="17.25" hidden="1" customHeight="1" x14ac:dyDescent="0.25"/>
    <row r="472" ht="17.25" hidden="1" customHeight="1" x14ac:dyDescent="0.25"/>
    <row r="473" ht="17.25" hidden="1" customHeight="1" x14ac:dyDescent="0.25"/>
    <row r="474" ht="17.25" hidden="1" customHeight="1" x14ac:dyDescent="0.25"/>
    <row r="475" ht="17.25" hidden="1" customHeight="1" x14ac:dyDescent="0.25"/>
    <row r="476" ht="17.25" hidden="1" customHeight="1" x14ac:dyDescent="0.25"/>
    <row r="477" ht="17.25" hidden="1" customHeight="1" x14ac:dyDescent="0.25"/>
    <row r="478" ht="17.25" hidden="1" customHeight="1" x14ac:dyDescent="0.25"/>
    <row r="479" ht="17.25" hidden="1" customHeight="1" x14ac:dyDescent="0.25"/>
    <row r="480" ht="17.25" hidden="1" customHeight="1" x14ac:dyDescent="0.25"/>
    <row r="481" ht="17.25" hidden="1" customHeight="1" x14ac:dyDescent="0.25"/>
    <row r="482" ht="17.25" hidden="1" customHeight="1" x14ac:dyDescent="0.25"/>
    <row r="483" ht="17.25" hidden="1" customHeight="1" x14ac:dyDescent="0.25"/>
    <row r="484" ht="17.25" hidden="1" customHeight="1" x14ac:dyDescent="0.25"/>
    <row r="485" ht="17.25" hidden="1" customHeight="1" x14ac:dyDescent="0.25"/>
    <row r="486" ht="17.25" hidden="1" customHeight="1" x14ac:dyDescent="0.25"/>
    <row r="487" ht="17.25" hidden="1" customHeight="1" x14ac:dyDescent="0.25"/>
    <row r="488" ht="17.25" hidden="1" customHeight="1" x14ac:dyDescent="0.25"/>
    <row r="489" ht="17.25" hidden="1" customHeight="1" x14ac:dyDescent="0.25"/>
    <row r="490" ht="17.25" hidden="1" customHeight="1" x14ac:dyDescent="0.25"/>
    <row r="491" ht="17.25" hidden="1" customHeight="1" x14ac:dyDescent="0.25"/>
    <row r="492" ht="17.25" hidden="1" customHeight="1" x14ac:dyDescent="0.25"/>
    <row r="493" ht="17.25" hidden="1" customHeight="1" x14ac:dyDescent="0.25"/>
    <row r="494" ht="17.25" hidden="1" customHeight="1" x14ac:dyDescent="0.25"/>
    <row r="495" ht="17.25" hidden="1" customHeight="1" x14ac:dyDescent="0.25"/>
    <row r="496" ht="17.25" hidden="1" customHeight="1" x14ac:dyDescent="0.25"/>
    <row r="497" ht="17.25" hidden="1" customHeight="1" x14ac:dyDescent="0.25"/>
    <row r="498" ht="17.25" hidden="1" customHeight="1" x14ac:dyDescent="0.25"/>
    <row r="499" ht="17.25" hidden="1" customHeight="1" x14ac:dyDescent="0.25"/>
    <row r="500" ht="17.25" hidden="1" customHeight="1" x14ac:dyDescent="0.25"/>
    <row r="501" ht="17.25" hidden="1" customHeight="1" x14ac:dyDescent="0.25"/>
    <row r="502" ht="17.25" hidden="1" customHeight="1" x14ac:dyDescent="0.25"/>
    <row r="503" ht="17.25" hidden="1" customHeight="1" x14ac:dyDescent="0.25"/>
    <row r="504" ht="17.25" hidden="1" customHeight="1" x14ac:dyDescent="0.25"/>
    <row r="505" ht="17.25" hidden="1" customHeight="1" x14ac:dyDescent="0.25"/>
    <row r="506" ht="17.25" hidden="1" customHeight="1" x14ac:dyDescent="0.25"/>
    <row r="507" ht="17.25" hidden="1" customHeight="1" x14ac:dyDescent="0.25"/>
    <row r="508" ht="17.25" hidden="1" customHeight="1" x14ac:dyDescent="0.25"/>
    <row r="509" ht="17.25" hidden="1" customHeight="1" x14ac:dyDescent="0.25"/>
    <row r="510" ht="17.25" hidden="1" customHeight="1" x14ac:dyDescent="0.25"/>
    <row r="511" ht="17.25" hidden="1" customHeight="1" x14ac:dyDescent="0.25"/>
    <row r="512" ht="17.25" hidden="1" customHeight="1" x14ac:dyDescent="0.25"/>
    <row r="513" ht="17.25" hidden="1" customHeight="1" x14ac:dyDescent="0.25"/>
    <row r="514" ht="17.25" hidden="1" customHeight="1" x14ac:dyDescent="0.25"/>
    <row r="515" ht="17.25" hidden="1" customHeight="1" x14ac:dyDescent="0.25"/>
    <row r="516" ht="17.25" hidden="1" customHeight="1" x14ac:dyDescent="0.25"/>
    <row r="517" ht="17.25" hidden="1" customHeight="1" x14ac:dyDescent="0.25"/>
    <row r="518" ht="17.25" hidden="1" customHeight="1" x14ac:dyDescent="0.25"/>
    <row r="519" ht="17.25" hidden="1" customHeight="1" x14ac:dyDescent="0.25"/>
    <row r="520" ht="17.25" hidden="1" customHeight="1" x14ac:dyDescent="0.25"/>
    <row r="521" ht="17.25" hidden="1" customHeight="1" x14ac:dyDescent="0.25"/>
    <row r="522" ht="17.25" hidden="1" customHeight="1" x14ac:dyDescent="0.25"/>
    <row r="523" ht="17.25" hidden="1" customHeight="1" x14ac:dyDescent="0.25"/>
    <row r="524" ht="17.25" hidden="1" customHeight="1" x14ac:dyDescent="0.25"/>
    <row r="525" ht="17.25" hidden="1" customHeight="1" x14ac:dyDescent="0.25"/>
    <row r="526" ht="17.25" hidden="1" customHeight="1" x14ac:dyDescent="0.25"/>
    <row r="527" ht="17.25" hidden="1" customHeight="1" x14ac:dyDescent="0.25"/>
    <row r="528" ht="17.25" hidden="1" customHeight="1" x14ac:dyDescent="0.25"/>
    <row r="529" ht="17.25" hidden="1" customHeight="1" x14ac:dyDescent="0.25"/>
    <row r="530" ht="17.25" hidden="1" customHeight="1" x14ac:dyDescent="0.25"/>
    <row r="531" ht="17.25" hidden="1" customHeight="1" x14ac:dyDescent="0.25"/>
    <row r="532" ht="17.25" hidden="1" customHeight="1" x14ac:dyDescent="0.25"/>
    <row r="533" ht="17.25" hidden="1" customHeight="1" x14ac:dyDescent="0.25"/>
    <row r="534" ht="17.25" hidden="1" customHeight="1" x14ac:dyDescent="0.25"/>
    <row r="535" ht="17.25" hidden="1" customHeight="1" x14ac:dyDescent="0.25"/>
    <row r="536" ht="17.25" hidden="1" customHeight="1" x14ac:dyDescent="0.25"/>
    <row r="537" ht="17.25" hidden="1" customHeight="1" x14ac:dyDescent="0.25"/>
    <row r="538" ht="17.25" hidden="1" customHeight="1" x14ac:dyDescent="0.25"/>
    <row r="539" ht="17.25" hidden="1" customHeight="1" x14ac:dyDescent="0.25"/>
    <row r="540" ht="17.25" hidden="1" customHeight="1" x14ac:dyDescent="0.25"/>
    <row r="541" ht="17.25" hidden="1" customHeight="1" x14ac:dyDescent="0.25"/>
    <row r="542" ht="17.25" hidden="1" customHeight="1" x14ac:dyDescent="0.25"/>
    <row r="543" ht="17.25" hidden="1" customHeight="1" x14ac:dyDescent="0.25"/>
    <row r="544" ht="17.25" hidden="1" customHeight="1" x14ac:dyDescent="0.25"/>
    <row r="545" ht="17.25" hidden="1" customHeight="1" x14ac:dyDescent="0.25"/>
    <row r="546" ht="17.25" hidden="1" customHeight="1" x14ac:dyDescent="0.25"/>
    <row r="547" ht="17.25" hidden="1" customHeight="1" x14ac:dyDescent="0.25"/>
    <row r="548" ht="17.25" hidden="1" customHeight="1" x14ac:dyDescent="0.25"/>
    <row r="549" ht="17.25" hidden="1" customHeight="1" x14ac:dyDescent="0.25"/>
    <row r="550" ht="17.25" hidden="1" customHeight="1" x14ac:dyDescent="0.25"/>
    <row r="551" ht="17.25" hidden="1" customHeight="1" x14ac:dyDescent="0.25"/>
    <row r="552" ht="17.25" hidden="1" customHeight="1" x14ac:dyDescent="0.25"/>
    <row r="553" ht="17.25" hidden="1" customHeight="1" x14ac:dyDescent="0.25"/>
    <row r="554" ht="17.25" hidden="1" customHeight="1" x14ac:dyDescent="0.25"/>
    <row r="555" ht="17.25" hidden="1" customHeight="1" x14ac:dyDescent="0.25"/>
    <row r="556" ht="17.25" hidden="1" customHeight="1" x14ac:dyDescent="0.25"/>
    <row r="557" ht="17.25" hidden="1" customHeight="1" x14ac:dyDescent="0.25"/>
    <row r="558" ht="17.25" hidden="1" customHeight="1" x14ac:dyDescent="0.25"/>
    <row r="559" ht="17.25" hidden="1" customHeight="1" x14ac:dyDescent="0.25"/>
    <row r="560" ht="17.25" hidden="1" customHeight="1" x14ac:dyDescent="0.25"/>
    <row r="561" ht="17.25" hidden="1" customHeight="1" x14ac:dyDescent="0.25"/>
    <row r="562" ht="17.25" hidden="1" customHeight="1" x14ac:dyDescent="0.25"/>
    <row r="563" ht="17.25" hidden="1" customHeight="1" x14ac:dyDescent="0.25"/>
    <row r="564" ht="17.25" hidden="1" customHeight="1" x14ac:dyDescent="0.25"/>
    <row r="565" ht="17.25" hidden="1" customHeight="1" x14ac:dyDescent="0.25"/>
    <row r="566" ht="17.25" hidden="1" customHeight="1" x14ac:dyDescent="0.25"/>
    <row r="567" ht="17.25" hidden="1" customHeight="1" x14ac:dyDescent="0.25"/>
    <row r="568" ht="17.25" hidden="1" customHeight="1" x14ac:dyDescent="0.25"/>
    <row r="569" ht="17.25" hidden="1" customHeight="1" x14ac:dyDescent="0.25"/>
    <row r="570" ht="17.25" hidden="1" customHeight="1" x14ac:dyDescent="0.25"/>
    <row r="571" ht="17.25" hidden="1" customHeight="1" x14ac:dyDescent="0.25"/>
    <row r="572" ht="17.25" hidden="1" customHeight="1" x14ac:dyDescent="0.25"/>
    <row r="573" ht="17.25" hidden="1" customHeight="1" x14ac:dyDescent="0.25"/>
    <row r="574" ht="17.25" hidden="1" customHeight="1" x14ac:dyDescent="0.25"/>
    <row r="575" ht="17.25" hidden="1" customHeight="1" x14ac:dyDescent="0.25"/>
    <row r="576" ht="17.25" hidden="1" customHeight="1" x14ac:dyDescent="0.25"/>
    <row r="577" ht="17.25" hidden="1" customHeight="1" x14ac:dyDescent="0.25"/>
    <row r="578" ht="17.25" hidden="1" customHeight="1" x14ac:dyDescent="0.25"/>
    <row r="579" ht="17.25" hidden="1" customHeight="1" x14ac:dyDescent="0.25"/>
    <row r="580" ht="17.25" hidden="1" customHeight="1" x14ac:dyDescent="0.25"/>
    <row r="581" ht="17.25" hidden="1" customHeight="1" x14ac:dyDescent="0.25"/>
    <row r="582" ht="17.25" hidden="1" customHeight="1" x14ac:dyDescent="0.25"/>
    <row r="583" ht="17.25" hidden="1" customHeight="1" x14ac:dyDescent="0.25"/>
    <row r="584" ht="17.25" hidden="1" customHeight="1" x14ac:dyDescent="0.25"/>
    <row r="585" ht="17.25" hidden="1" customHeight="1" x14ac:dyDescent="0.25"/>
    <row r="586" ht="17.25" hidden="1" customHeight="1" x14ac:dyDescent="0.25"/>
    <row r="587" ht="17.25" hidden="1" customHeight="1" x14ac:dyDescent="0.25"/>
    <row r="588" ht="17.25" hidden="1" customHeight="1" x14ac:dyDescent="0.25"/>
    <row r="589" ht="17.25" hidden="1" customHeight="1" x14ac:dyDescent="0.25"/>
    <row r="590" ht="17.25" hidden="1" customHeight="1" x14ac:dyDescent="0.25"/>
    <row r="591" ht="17.25" hidden="1" customHeight="1" x14ac:dyDescent="0.25"/>
    <row r="592" ht="17.25" hidden="1" customHeight="1" x14ac:dyDescent="0.25"/>
    <row r="593" ht="17.25" hidden="1" customHeight="1" x14ac:dyDescent="0.25"/>
    <row r="594" ht="17.25" hidden="1" customHeight="1" x14ac:dyDescent="0.25"/>
    <row r="595" ht="17.25" hidden="1" customHeight="1" x14ac:dyDescent="0.25"/>
    <row r="596" ht="17.25" hidden="1" customHeight="1" x14ac:dyDescent="0.25"/>
    <row r="597" ht="17.25" hidden="1" customHeight="1" x14ac:dyDescent="0.25"/>
    <row r="598" ht="17.25" hidden="1" customHeight="1" x14ac:dyDescent="0.25"/>
    <row r="599" ht="17.25" hidden="1" customHeight="1" x14ac:dyDescent="0.25"/>
    <row r="600" ht="17.25" hidden="1" customHeight="1" x14ac:dyDescent="0.25"/>
    <row r="601" ht="17.25" hidden="1" customHeight="1" x14ac:dyDescent="0.25"/>
    <row r="602" ht="17.25" hidden="1" customHeight="1" x14ac:dyDescent="0.25"/>
    <row r="603" ht="17.25" hidden="1" customHeight="1" x14ac:dyDescent="0.25"/>
    <row r="604" ht="17.25" hidden="1" customHeight="1" x14ac:dyDescent="0.25"/>
    <row r="605" ht="17.25" hidden="1" customHeight="1" x14ac:dyDescent="0.25"/>
    <row r="606" ht="17.25" hidden="1" customHeight="1" x14ac:dyDescent="0.25"/>
    <row r="607" ht="17.25" hidden="1" customHeight="1" x14ac:dyDescent="0.25"/>
    <row r="608" ht="17.25" hidden="1" customHeight="1" x14ac:dyDescent="0.25"/>
    <row r="609" ht="17.25" hidden="1" customHeight="1" x14ac:dyDescent="0.25"/>
    <row r="610" ht="17.25" hidden="1" customHeight="1" x14ac:dyDescent="0.25"/>
    <row r="611" ht="17.25" hidden="1" customHeight="1" x14ac:dyDescent="0.25"/>
    <row r="612" ht="17.25" hidden="1" customHeight="1" x14ac:dyDescent="0.25"/>
    <row r="613" ht="17.25" hidden="1" customHeight="1" x14ac:dyDescent="0.25"/>
    <row r="614" ht="17.25" hidden="1" customHeight="1" x14ac:dyDescent="0.25"/>
    <row r="615" ht="17.25" hidden="1" customHeight="1" x14ac:dyDescent="0.25"/>
    <row r="616" ht="17.25" hidden="1" customHeight="1" x14ac:dyDescent="0.25"/>
    <row r="617" ht="17.25" hidden="1" customHeight="1" x14ac:dyDescent="0.25"/>
    <row r="618" ht="17.25" hidden="1" customHeight="1" x14ac:dyDescent="0.25"/>
    <row r="619" ht="17.25" hidden="1" customHeight="1" x14ac:dyDescent="0.25"/>
    <row r="620" ht="17.25" hidden="1" customHeight="1" x14ac:dyDescent="0.25"/>
    <row r="621" ht="17.25" hidden="1" customHeight="1" x14ac:dyDescent="0.25"/>
    <row r="622" ht="17.25" hidden="1" customHeight="1" x14ac:dyDescent="0.25"/>
    <row r="623" ht="17.25" hidden="1" customHeight="1" x14ac:dyDescent="0.25"/>
    <row r="624" ht="17.25" hidden="1" customHeight="1" x14ac:dyDescent="0.25"/>
    <row r="625" ht="17.25" hidden="1" customHeight="1" x14ac:dyDescent="0.25"/>
    <row r="626" ht="17.25" hidden="1" customHeight="1" x14ac:dyDescent="0.25"/>
    <row r="627" ht="17.25" hidden="1" customHeight="1" x14ac:dyDescent="0.25"/>
    <row r="628" ht="17.25" hidden="1" customHeight="1" x14ac:dyDescent="0.25"/>
    <row r="629" ht="17.25" hidden="1" customHeight="1" x14ac:dyDescent="0.25"/>
    <row r="630" ht="17.25" hidden="1" customHeight="1" x14ac:dyDescent="0.25"/>
    <row r="631" ht="17.25" hidden="1" customHeight="1" x14ac:dyDescent="0.25"/>
    <row r="632" ht="17.25" hidden="1" customHeight="1" x14ac:dyDescent="0.25"/>
    <row r="633" ht="17.25" hidden="1" customHeight="1" x14ac:dyDescent="0.25"/>
    <row r="634" ht="17.25" hidden="1" customHeight="1" x14ac:dyDescent="0.25"/>
    <row r="635" ht="17.25" hidden="1" customHeight="1" x14ac:dyDescent="0.25"/>
    <row r="636" ht="17.25" hidden="1" customHeight="1" x14ac:dyDescent="0.25"/>
    <row r="637" ht="17.25" hidden="1" customHeight="1" x14ac:dyDescent="0.25"/>
    <row r="638" ht="17.25" hidden="1" customHeight="1" x14ac:dyDescent="0.25"/>
    <row r="639" ht="17.25" hidden="1" customHeight="1" x14ac:dyDescent="0.25"/>
    <row r="640" ht="17.25" hidden="1" customHeight="1" x14ac:dyDescent="0.25"/>
    <row r="641" ht="17.25" hidden="1" customHeight="1" x14ac:dyDescent="0.25"/>
    <row r="642" ht="17.25" hidden="1" customHeight="1" x14ac:dyDescent="0.25"/>
    <row r="643" ht="17.25" hidden="1" customHeight="1" x14ac:dyDescent="0.25"/>
    <row r="644" ht="17.25" hidden="1" customHeight="1" x14ac:dyDescent="0.25"/>
    <row r="645" ht="17.25" hidden="1" customHeight="1" x14ac:dyDescent="0.25"/>
    <row r="646" ht="17.25" hidden="1" customHeight="1" x14ac:dyDescent="0.25"/>
    <row r="647" ht="17.25" hidden="1" customHeight="1" x14ac:dyDescent="0.25"/>
    <row r="648" ht="17.25" hidden="1" customHeight="1" x14ac:dyDescent="0.25"/>
    <row r="649" ht="17.25" hidden="1" customHeight="1" x14ac:dyDescent="0.25"/>
    <row r="650" ht="17.25" hidden="1" customHeight="1" x14ac:dyDescent="0.25"/>
    <row r="651" ht="17.25" hidden="1" customHeight="1" x14ac:dyDescent="0.25"/>
    <row r="652" ht="17.25" hidden="1" customHeight="1" x14ac:dyDescent="0.25"/>
    <row r="653" ht="17.25" hidden="1" customHeight="1" x14ac:dyDescent="0.25"/>
    <row r="654" ht="17.25" hidden="1" customHeight="1" x14ac:dyDescent="0.25"/>
    <row r="655" ht="17.25" hidden="1" customHeight="1" x14ac:dyDescent="0.25"/>
    <row r="656" ht="17.25" hidden="1" customHeight="1" x14ac:dyDescent="0.25"/>
    <row r="657" ht="17.25" hidden="1" customHeight="1" x14ac:dyDescent="0.25"/>
    <row r="658" ht="17.25" hidden="1" customHeight="1" x14ac:dyDescent="0.25"/>
    <row r="659" ht="17.25" hidden="1" customHeight="1" x14ac:dyDescent="0.25"/>
    <row r="660" ht="17.25" hidden="1" customHeight="1" x14ac:dyDescent="0.25"/>
    <row r="661" ht="17.25" hidden="1" customHeight="1" x14ac:dyDescent="0.25"/>
    <row r="662" ht="17.25" hidden="1" customHeight="1" x14ac:dyDescent="0.25"/>
    <row r="663" ht="17.25" hidden="1" customHeight="1" x14ac:dyDescent="0.25"/>
    <row r="664" ht="17.25" hidden="1" customHeight="1" x14ac:dyDescent="0.25"/>
    <row r="665" ht="17.25" hidden="1" customHeight="1" x14ac:dyDescent="0.25"/>
    <row r="666" ht="17.25" hidden="1" customHeight="1" x14ac:dyDescent="0.25"/>
    <row r="667" ht="17.25" hidden="1" customHeight="1" x14ac:dyDescent="0.25"/>
    <row r="668" ht="17.25" hidden="1" customHeight="1" x14ac:dyDescent="0.25"/>
    <row r="669" ht="17.25" hidden="1" customHeight="1" x14ac:dyDescent="0.25"/>
    <row r="670" ht="17.25" hidden="1" customHeight="1" x14ac:dyDescent="0.25"/>
    <row r="671" ht="17.25" hidden="1" customHeight="1" x14ac:dyDescent="0.25"/>
    <row r="672" ht="17.25" hidden="1" customHeight="1" x14ac:dyDescent="0.25"/>
    <row r="673" ht="17.25" hidden="1" customHeight="1" x14ac:dyDescent="0.25"/>
    <row r="674" ht="17.25" hidden="1" customHeight="1" x14ac:dyDescent="0.25"/>
    <row r="675" ht="17.25" hidden="1" customHeight="1" x14ac:dyDescent="0.25"/>
    <row r="676" ht="17.25" hidden="1" customHeight="1" x14ac:dyDescent="0.25"/>
    <row r="677" ht="17.25" hidden="1" customHeight="1" x14ac:dyDescent="0.25"/>
    <row r="678" ht="17.25" hidden="1" customHeight="1" x14ac:dyDescent="0.25"/>
    <row r="679" ht="17.25" hidden="1" customHeight="1" x14ac:dyDescent="0.25"/>
    <row r="680" ht="17.25" hidden="1" customHeight="1" x14ac:dyDescent="0.25"/>
    <row r="681" ht="17.25" hidden="1" customHeight="1" x14ac:dyDescent="0.25"/>
    <row r="682" ht="17.25" hidden="1" customHeight="1" x14ac:dyDescent="0.25"/>
    <row r="683" ht="17.25" hidden="1" customHeight="1" x14ac:dyDescent="0.25"/>
    <row r="684" ht="17.25" hidden="1" customHeight="1" x14ac:dyDescent="0.25"/>
    <row r="685" ht="17.25" hidden="1" customHeight="1" x14ac:dyDescent="0.25"/>
    <row r="686" ht="17.25" hidden="1" customHeight="1" x14ac:dyDescent="0.25"/>
    <row r="687" ht="17.25" hidden="1" customHeight="1" x14ac:dyDescent="0.25"/>
    <row r="688" ht="17.25" hidden="1" customHeight="1" x14ac:dyDescent="0.25"/>
    <row r="689" ht="17.25" hidden="1" customHeight="1" x14ac:dyDescent="0.25"/>
    <row r="690" ht="17.25" hidden="1" customHeight="1" x14ac:dyDescent="0.25"/>
    <row r="691" ht="17.25" hidden="1" customHeight="1" x14ac:dyDescent="0.25"/>
    <row r="692" ht="17.25" hidden="1" customHeight="1" x14ac:dyDescent="0.25"/>
    <row r="693" ht="17.25" hidden="1" customHeight="1" x14ac:dyDescent="0.25"/>
    <row r="694" ht="17.25" hidden="1" customHeight="1" x14ac:dyDescent="0.25"/>
    <row r="695" ht="17.25" hidden="1" customHeight="1" x14ac:dyDescent="0.25"/>
    <row r="696" ht="17.25" hidden="1" customHeight="1" x14ac:dyDescent="0.25"/>
    <row r="697" ht="17.25" hidden="1" customHeight="1" x14ac:dyDescent="0.25"/>
    <row r="698" ht="17.25" hidden="1" customHeight="1" x14ac:dyDescent="0.25"/>
    <row r="699" ht="17.25" hidden="1" customHeight="1" x14ac:dyDescent="0.25"/>
    <row r="700" ht="17.25" hidden="1" customHeight="1" x14ac:dyDescent="0.25"/>
    <row r="701" ht="17.25" hidden="1" customHeight="1" x14ac:dyDescent="0.25"/>
    <row r="702" ht="17.25" hidden="1" customHeight="1" x14ac:dyDescent="0.25"/>
    <row r="703" ht="17.25" hidden="1" customHeight="1" x14ac:dyDescent="0.25"/>
    <row r="704" ht="17.25" hidden="1" customHeight="1" x14ac:dyDescent="0.25"/>
    <row r="705" ht="17.25" hidden="1" customHeight="1" x14ac:dyDescent="0.25"/>
    <row r="706" ht="17.25" hidden="1" customHeight="1" x14ac:dyDescent="0.25"/>
    <row r="707" ht="17.25" hidden="1" customHeight="1" x14ac:dyDescent="0.25"/>
    <row r="708" ht="17.25" hidden="1" customHeight="1" x14ac:dyDescent="0.25"/>
    <row r="709" ht="17.25" hidden="1" customHeight="1" x14ac:dyDescent="0.25"/>
    <row r="710" ht="17.25" hidden="1" customHeight="1" x14ac:dyDescent="0.25"/>
    <row r="711" ht="17.25" hidden="1" customHeight="1" x14ac:dyDescent="0.25"/>
    <row r="712" ht="17.25" hidden="1" customHeight="1" x14ac:dyDescent="0.25"/>
    <row r="713" ht="17.25" hidden="1" customHeight="1" x14ac:dyDescent="0.25"/>
    <row r="714" ht="17.25" hidden="1" customHeight="1" x14ac:dyDescent="0.25"/>
    <row r="715" ht="17.25" hidden="1" customHeight="1" x14ac:dyDescent="0.25"/>
    <row r="716" ht="17.25" hidden="1" customHeight="1" x14ac:dyDescent="0.25"/>
    <row r="717" ht="17.25" hidden="1" customHeight="1" x14ac:dyDescent="0.25"/>
    <row r="718" ht="17.25" hidden="1" customHeight="1" x14ac:dyDescent="0.25"/>
    <row r="719" ht="17.25" hidden="1" customHeight="1" x14ac:dyDescent="0.25"/>
    <row r="720" ht="17.25" hidden="1" customHeight="1" x14ac:dyDescent="0.25"/>
    <row r="721" ht="17.25" hidden="1" customHeight="1" x14ac:dyDescent="0.25"/>
    <row r="722" ht="17.25" hidden="1" customHeight="1" x14ac:dyDescent="0.25"/>
    <row r="723" ht="17.25" hidden="1" customHeight="1" x14ac:dyDescent="0.25"/>
    <row r="724" ht="17.25" hidden="1" customHeight="1" x14ac:dyDescent="0.25"/>
    <row r="725" ht="17.25" hidden="1" customHeight="1" x14ac:dyDescent="0.25"/>
    <row r="726" ht="17.25" hidden="1" customHeight="1" x14ac:dyDescent="0.25"/>
    <row r="727" ht="17.25" hidden="1" customHeight="1" x14ac:dyDescent="0.25"/>
    <row r="728" ht="17.25" hidden="1" customHeight="1" x14ac:dyDescent="0.25"/>
    <row r="729" ht="17.25" hidden="1" customHeight="1" x14ac:dyDescent="0.25"/>
    <row r="730" ht="17.25" hidden="1" customHeight="1" x14ac:dyDescent="0.25"/>
    <row r="731" ht="17.25" hidden="1" customHeight="1" x14ac:dyDescent="0.25"/>
    <row r="732" ht="17.25" hidden="1" customHeight="1" x14ac:dyDescent="0.25"/>
    <row r="733" ht="17.25" hidden="1" customHeight="1" x14ac:dyDescent="0.25"/>
    <row r="734" ht="17.25" hidden="1" customHeight="1" x14ac:dyDescent="0.25"/>
    <row r="735" ht="17.25" hidden="1" customHeight="1" x14ac:dyDescent="0.25"/>
    <row r="736" ht="17.25" hidden="1" customHeight="1" x14ac:dyDescent="0.25"/>
    <row r="737" ht="17.25" hidden="1" customHeight="1" x14ac:dyDescent="0.25"/>
    <row r="738" ht="17.25" hidden="1" customHeight="1" x14ac:dyDescent="0.25"/>
    <row r="739" ht="17.25" hidden="1" customHeight="1" x14ac:dyDescent="0.25"/>
    <row r="740" ht="17.25" hidden="1" customHeight="1" x14ac:dyDescent="0.25"/>
    <row r="741" ht="17.25" hidden="1" customHeight="1" x14ac:dyDescent="0.25"/>
    <row r="742" ht="17.25" hidden="1" customHeight="1" x14ac:dyDescent="0.25"/>
    <row r="743" ht="17.25" hidden="1" customHeight="1" x14ac:dyDescent="0.25"/>
    <row r="744" ht="17.25" hidden="1" customHeight="1" x14ac:dyDescent="0.25"/>
    <row r="745" ht="17.25" hidden="1" customHeight="1" x14ac:dyDescent="0.25"/>
    <row r="746" ht="17.25" hidden="1" customHeight="1" x14ac:dyDescent="0.25"/>
    <row r="747" ht="17.25" hidden="1" customHeight="1" x14ac:dyDescent="0.25"/>
    <row r="748" ht="17.25" hidden="1" customHeight="1" x14ac:dyDescent="0.25"/>
    <row r="749" ht="17.25" hidden="1" customHeight="1" x14ac:dyDescent="0.25"/>
    <row r="750" ht="17.25" hidden="1" customHeight="1" x14ac:dyDescent="0.25"/>
    <row r="751" ht="17.25" hidden="1" customHeight="1" x14ac:dyDescent="0.25"/>
    <row r="752" ht="17.25" hidden="1" customHeight="1" x14ac:dyDescent="0.25"/>
    <row r="753" ht="17.25" hidden="1" customHeight="1" x14ac:dyDescent="0.25"/>
    <row r="754" ht="17.25" hidden="1" customHeight="1" x14ac:dyDescent="0.25"/>
    <row r="755" ht="17.25" hidden="1" customHeight="1" x14ac:dyDescent="0.25"/>
    <row r="756" ht="17.25" hidden="1" customHeight="1" x14ac:dyDescent="0.25"/>
    <row r="757" ht="17.25" hidden="1" customHeight="1" x14ac:dyDescent="0.25"/>
    <row r="758" ht="17.25" hidden="1" customHeight="1" x14ac:dyDescent="0.25"/>
    <row r="759" ht="17.25" hidden="1" customHeight="1" x14ac:dyDescent="0.25"/>
    <row r="760" ht="17.25" hidden="1" customHeight="1" x14ac:dyDescent="0.25"/>
    <row r="761" ht="17.25" hidden="1" customHeight="1" x14ac:dyDescent="0.25"/>
    <row r="762" ht="17.25" hidden="1" customHeight="1" x14ac:dyDescent="0.25"/>
    <row r="763" ht="17.25" hidden="1" customHeight="1" x14ac:dyDescent="0.25"/>
    <row r="764" ht="17.25" hidden="1" customHeight="1" x14ac:dyDescent="0.25"/>
    <row r="765" ht="17.25" hidden="1" customHeight="1" x14ac:dyDescent="0.25"/>
    <row r="766" ht="17.25" hidden="1" customHeight="1" x14ac:dyDescent="0.25"/>
    <row r="767" ht="17.25" hidden="1" customHeight="1" x14ac:dyDescent="0.25"/>
    <row r="768" ht="17.25" hidden="1" customHeight="1" x14ac:dyDescent="0.25"/>
    <row r="769" ht="17.25" hidden="1" customHeight="1" x14ac:dyDescent="0.25"/>
    <row r="770" ht="17.25" hidden="1" customHeight="1" x14ac:dyDescent="0.25"/>
    <row r="771" ht="17.25" hidden="1" customHeight="1" x14ac:dyDescent="0.25"/>
    <row r="772" ht="17.25" hidden="1" customHeight="1" x14ac:dyDescent="0.25"/>
    <row r="773" ht="17.25" hidden="1" customHeight="1" x14ac:dyDescent="0.25"/>
    <row r="774" ht="17.25" hidden="1" customHeight="1" x14ac:dyDescent="0.25"/>
    <row r="775" ht="17.25" hidden="1" customHeight="1" x14ac:dyDescent="0.25"/>
    <row r="776" ht="17.25" hidden="1" customHeight="1" x14ac:dyDescent="0.25"/>
    <row r="777" ht="17.25" hidden="1" customHeight="1" x14ac:dyDescent="0.25"/>
    <row r="778" ht="17.25" hidden="1" customHeight="1" x14ac:dyDescent="0.25"/>
    <row r="779" ht="17.25" hidden="1" customHeight="1" x14ac:dyDescent="0.25"/>
    <row r="780" ht="17.25" hidden="1" customHeight="1" x14ac:dyDescent="0.25"/>
    <row r="781" ht="17.25" hidden="1" customHeight="1" x14ac:dyDescent="0.25"/>
    <row r="782" ht="17.25" hidden="1" customHeight="1" x14ac:dyDescent="0.25"/>
    <row r="783" ht="17.25" hidden="1" customHeight="1" x14ac:dyDescent="0.25"/>
    <row r="784" ht="17.25" hidden="1" customHeight="1" x14ac:dyDescent="0.25"/>
    <row r="785" ht="17.25" hidden="1" customHeight="1" x14ac:dyDescent="0.25"/>
    <row r="786" ht="17.25" hidden="1" customHeight="1" x14ac:dyDescent="0.25"/>
    <row r="787" ht="17.25" hidden="1" customHeight="1" x14ac:dyDescent="0.25"/>
    <row r="788" ht="17.25" hidden="1" customHeight="1" x14ac:dyDescent="0.25"/>
    <row r="789" ht="17.25" hidden="1" customHeight="1" x14ac:dyDescent="0.25"/>
    <row r="790" ht="17.25" hidden="1" customHeight="1" x14ac:dyDescent="0.25"/>
    <row r="791" ht="17.25" hidden="1" customHeight="1" x14ac:dyDescent="0.25"/>
    <row r="792" ht="17.25" hidden="1" customHeight="1" x14ac:dyDescent="0.25"/>
    <row r="793" ht="17.25" hidden="1" customHeight="1" x14ac:dyDescent="0.25"/>
    <row r="794" ht="17.25" hidden="1" customHeight="1" x14ac:dyDescent="0.25"/>
    <row r="795" ht="17.25" hidden="1" customHeight="1" x14ac:dyDescent="0.25"/>
    <row r="796" ht="17.25" hidden="1" customHeight="1" x14ac:dyDescent="0.25"/>
    <row r="797" ht="17.25" hidden="1" customHeight="1" x14ac:dyDescent="0.25"/>
    <row r="798" ht="17.25" hidden="1" customHeight="1" x14ac:dyDescent="0.25"/>
    <row r="799" ht="17.25" hidden="1" customHeight="1" x14ac:dyDescent="0.25"/>
    <row r="800" ht="17.25" hidden="1" customHeight="1" x14ac:dyDescent="0.25"/>
    <row r="801" ht="17.25" hidden="1" customHeight="1" x14ac:dyDescent="0.25"/>
    <row r="802" ht="17.25" hidden="1" customHeight="1" x14ac:dyDescent="0.25"/>
    <row r="803" ht="17.25" hidden="1" customHeight="1" x14ac:dyDescent="0.25"/>
    <row r="804" ht="17.25" hidden="1" customHeight="1" x14ac:dyDescent="0.25"/>
    <row r="805" ht="17.25" hidden="1" customHeight="1" x14ac:dyDescent="0.25"/>
    <row r="806" ht="17.25" hidden="1" customHeight="1" x14ac:dyDescent="0.25"/>
    <row r="807" ht="17.25" hidden="1" customHeight="1" x14ac:dyDescent="0.25"/>
    <row r="808" ht="17.25" hidden="1" customHeight="1" x14ac:dyDescent="0.25"/>
    <row r="809" ht="17.25" hidden="1" customHeight="1" x14ac:dyDescent="0.25"/>
    <row r="810" ht="17.25" hidden="1" customHeight="1" x14ac:dyDescent="0.25"/>
    <row r="811" ht="17.25" hidden="1" customHeight="1" x14ac:dyDescent="0.25"/>
    <row r="812" ht="17.25" hidden="1" customHeight="1" x14ac:dyDescent="0.25"/>
    <row r="813" ht="17.25" hidden="1" customHeight="1" x14ac:dyDescent="0.25"/>
    <row r="814" ht="17.25" hidden="1" customHeight="1" x14ac:dyDescent="0.25"/>
    <row r="815" ht="17.25" hidden="1" customHeight="1" x14ac:dyDescent="0.25"/>
    <row r="816" ht="17.25" hidden="1" customHeight="1" x14ac:dyDescent="0.25"/>
    <row r="817" ht="17.25" hidden="1" customHeight="1" x14ac:dyDescent="0.25"/>
    <row r="818" ht="17.25" hidden="1" customHeight="1" x14ac:dyDescent="0.25"/>
    <row r="819" ht="17.25" hidden="1" customHeight="1" x14ac:dyDescent="0.25"/>
    <row r="820" ht="17.25" hidden="1" customHeight="1" x14ac:dyDescent="0.25"/>
    <row r="821" ht="17.25" hidden="1" customHeight="1" x14ac:dyDescent="0.25"/>
    <row r="822" ht="17.25" hidden="1" customHeight="1" x14ac:dyDescent="0.25"/>
    <row r="823" ht="17.25" hidden="1" customHeight="1" x14ac:dyDescent="0.25"/>
    <row r="824" ht="17.25" hidden="1" customHeight="1" x14ac:dyDescent="0.25"/>
    <row r="825" ht="17.25" hidden="1" customHeight="1" x14ac:dyDescent="0.25"/>
    <row r="826" ht="17.25" hidden="1" customHeight="1" x14ac:dyDescent="0.25"/>
    <row r="827" ht="17.25" hidden="1" customHeight="1" x14ac:dyDescent="0.25"/>
    <row r="828" ht="17.25" hidden="1" customHeight="1" x14ac:dyDescent="0.25"/>
    <row r="829" ht="17.25" hidden="1" customHeight="1" x14ac:dyDescent="0.25"/>
    <row r="830" ht="17.25" hidden="1" customHeight="1" x14ac:dyDescent="0.25"/>
    <row r="831" ht="17.25" hidden="1" customHeight="1" x14ac:dyDescent="0.25"/>
    <row r="832" ht="17.25" hidden="1" customHeight="1" x14ac:dyDescent="0.25"/>
    <row r="833" ht="17.25" hidden="1" customHeight="1" x14ac:dyDescent="0.25"/>
    <row r="834" ht="17.25" hidden="1" customHeight="1" x14ac:dyDescent="0.25"/>
    <row r="835" ht="17.25" hidden="1" customHeight="1" x14ac:dyDescent="0.25"/>
    <row r="836" ht="17.25" hidden="1" customHeight="1" x14ac:dyDescent="0.25"/>
    <row r="837" ht="17.25" hidden="1" customHeight="1" x14ac:dyDescent="0.25"/>
    <row r="838" ht="17.25" hidden="1" customHeight="1" x14ac:dyDescent="0.25"/>
    <row r="839" ht="17.25" hidden="1" customHeight="1" x14ac:dyDescent="0.25"/>
    <row r="840" ht="17.25" hidden="1" customHeight="1" x14ac:dyDescent="0.25"/>
    <row r="841" ht="17.25" hidden="1" customHeight="1" x14ac:dyDescent="0.25"/>
    <row r="842" ht="17.25" hidden="1" customHeight="1" x14ac:dyDescent="0.25"/>
    <row r="843" ht="17.25" hidden="1" customHeight="1" x14ac:dyDescent="0.25"/>
    <row r="844" ht="17.25" hidden="1" customHeight="1" x14ac:dyDescent="0.25"/>
    <row r="845" ht="17.25" hidden="1" customHeight="1" x14ac:dyDescent="0.25"/>
    <row r="846" ht="17.25" hidden="1" customHeight="1" x14ac:dyDescent="0.25"/>
    <row r="847" ht="17.25" hidden="1" customHeight="1" x14ac:dyDescent="0.25"/>
    <row r="848" ht="17.25" hidden="1" customHeight="1" x14ac:dyDescent="0.25"/>
    <row r="849" ht="17.25" hidden="1" customHeight="1" x14ac:dyDescent="0.25"/>
    <row r="850" ht="17.25" hidden="1" customHeight="1" x14ac:dyDescent="0.25"/>
    <row r="851" ht="17.25" hidden="1" customHeight="1" x14ac:dyDescent="0.25"/>
    <row r="852" ht="17.25" hidden="1" customHeight="1" x14ac:dyDescent="0.25"/>
    <row r="853" ht="17.25" hidden="1" customHeight="1" x14ac:dyDescent="0.25"/>
    <row r="854" ht="17.25" hidden="1" customHeight="1" x14ac:dyDescent="0.25"/>
    <row r="855" ht="17.25" hidden="1" customHeight="1" x14ac:dyDescent="0.25"/>
    <row r="856" ht="17.25" hidden="1" customHeight="1" x14ac:dyDescent="0.25"/>
    <row r="857" ht="17.25" hidden="1" customHeight="1" x14ac:dyDescent="0.25"/>
    <row r="858" ht="17.25" hidden="1" customHeight="1" x14ac:dyDescent="0.25"/>
    <row r="859" ht="17.25" hidden="1" customHeight="1" x14ac:dyDescent="0.25"/>
    <row r="860" ht="17.25" hidden="1" customHeight="1" x14ac:dyDescent="0.25"/>
    <row r="861" ht="17.25" hidden="1" customHeight="1" x14ac:dyDescent="0.25"/>
    <row r="862" ht="17.25" hidden="1" customHeight="1" x14ac:dyDescent="0.25"/>
    <row r="863" ht="17.25" hidden="1" customHeight="1" x14ac:dyDescent="0.25"/>
    <row r="864" ht="17.25" hidden="1" customHeight="1" x14ac:dyDescent="0.25"/>
    <row r="865" ht="17.25" hidden="1" customHeight="1" x14ac:dyDescent="0.25"/>
    <row r="866" ht="17.25" hidden="1" customHeight="1" x14ac:dyDescent="0.25"/>
    <row r="867" ht="17.25" hidden="1" customHeight="1" x14ac:dyDescent="0.25"/>
    <row r="868" ht="17.25" hidden="1" customHeight="1" x14ac:dyDescent="0.25"/>
    <row r="869" ht="17.25" hidden="1" customHeight="1" x14ac:dyDescent="0.25"/>
    <row r="870" ht="17.25" hidden="1" customHeight="1" x14ac:dyDescent="0.25"/>
    <row r="871" ht="17.25" hidden="1" customHeight="1" x14ac:dyDescent="0.25"/>
    <row r="872" ht="17.25" hidden="1" customHeight="1" x14ac:dyDescent="0.25"/>
    <row r="873" ht="17.25" hidden="1" customHeight="1" x14ac:dyDescent="0.25"/>
    <row r="874" ht="17.25" hidden="1" customHeight="1" x14ac:dyDescent="0.25"/>
    <row r="875" ht="17.25" hidden="1" customHeight="1" x14ac:dyDescent="0.25"/>
    <row r="876" ht="17.25" hidden="1" customHeight="1" x14ac:dyDescent="0.25"/>
    <row r="877" ht="17.25" hidden="1" customHeight="1" x14ac:dyDescent="0.25"/>
    <row r="878" ht="17.25" hidden="1" customHeight="1" x14ac:dyDescent="0.25"/>
    <row r="879" ht="17.25" hidden="1" customHeight="1" x14ac:dyDescent="0.25"/>
    <row r="880" ht="17.25" hidden="1" customHeight="1" x14ac:dyDescent="0.25"/>
    <row r="881" ht="17.25" hidden="1" customHeight="1" x14ac:dyDescent="0.25"/>
    <row r="882" ht="17.25" hidden="1" customHeight="1" x14ac:dyDescent="0.25"/>
    <row r="883" ht="17.25" hidden="1" customHeight="1" x14ac:dyDescent="0.25"/>
    <row r="884" ht="17.25" hidden="1" customHeight="1" x14ac:dyDescent="0.25"/>
    <row r="885" ht="17.25" hidden="1" customHeight="1" x14ac:dyDescent="0.25"/>
    <row r="886" ht="17.25" hidden="1" customHeight="1" x14ac:dyDescent="0.25"/>
    <row r="887" ht="17.25" hidden="1" customHeight="1" x14ac:dyDescent="0.25"/>
    <row r="888" ht="17.25" hidden="1" customHeight="1" x14ac:dyDescent="0.25"/>
    <row r="889" ht="17.25" hidden="1" customHeight="1" x14ac:dyDescent="0.25"/>
    <row r="890" ht="17.25" hidden="1" customHeight="1" x14ac:dyDescent="0.25"/>
    <row r="891" ht="17.25" hidden="1" customHeight="1" x14ac:dyDescent="0.25"/>
    <row r="892" ht="17.25" hidden="1" customHeight="1" x14ac:dyDescent="0.25"/>
    <row r="893" ht="17.25" hidden="1" customHeight="1" x14ac:dyDescent="0.25"/>
    <row r="894" ht="17.25" hidden="1" customHeight="1" x14ac:dyDescent="0.25"/>
    <row r="895" ht="17.25" hidden="1" customHeight="1" x14ac:dyDescent="0.25"/>
    <row r="896" ht="17.25" hidden="1" customHeight="1" x14ac:dyDescent="0.25"/>
    <row r="897" ht="17.25" hidden="1" customHeight="1" x14ac:dyDescent="0.25"/>
    <row r="898" ht="17.25" hidden="1" customHeight="1" x14ac:dyDescent="0.25"/>
    <row r="899" ht="17.25" hidden="1" customHeight="1" x14ac:dyDescent="0.25"/>
    <row r="900" ht="17.25" hidden="1" customHeight="1" x14ac:dyDescent="0.25"/>
    <row r="901" ht="17.25" hidden="1" customHeight="1" x14ac:dyDescent="0.25"/>
    <row r="902" ht="17.25" hidden="1" customHeight="1" x14ac:dyDescent="0.25"/>
    <row r="903" ht="17.25" hidden="1" customHeight="1" x14ac:dyDescent="0.25"/>
    <row r="904" ht="17.25" hidden="1" customHeight="1" x14ac:dyDescent="0.25"/>
    <row r="905" ht="17.25" hidden="1" customHeight="1" x14ac:dyDescent="0.25"/>
    <row r="906" ht="17.25" hidden="1" customHeight="1" x14ac:dyDescent="0.25"/>
    <row r="907" ht="17.25" hidden="1" customHeight="1" x14ac:dyDescent="0.25"/>
    <row r="908" ht="17.25" hidden="1" customHeight="1" x14ac:dyDescent="0.25"/>
    <row r="909" ht="17.25" hidden="1" customHeight="1" x14ac:dyDescent="0.25"/>
    <row r="910" ht="17.25" hidden="1" customHeight="1" x14ac:dyDescent="0.25"/>
    <row r="911" ht="17.25" hidden="1" customHeight="1" x14ac:dyDescent="0.25"/>
    <row r="912" ht="17.25" hidden="1" customHeight="1" x14ac:dyDescent="0.25"/>
    <row r="913" ht="17.25" hidden="1" customHeight="1" x14ac:dyDescent="0.25"/>
    <row r="914" ht="17.25" hidden="1" customHeight="1" x14ac:dyDescent="0.25"/>
    <row r="915" ht="17.25" hidden="1" customHeight="1" x14ac:dyDescent="0.25"/>
    <row r="916" ht="17.25" hidden="1" customHeight="1" x14ac:dyDescent="0.25"/>
    <row r="917" ht="17.25" hidden="1" customHeight="1" x14ac:dyDescent="0.25"/>
    <row r="918" ht="17.25" hidden="1" customHeight="1" x14ac:dyDescent="0.25"/>
    <row r="919" ht="17.25" hidden="1" customHeight="1" x14ac:dyDescent="0.25"/>
    <row r="920" ht="17.25" hidden="1" customHeight="1" x14ac:dyDescent="0.25"/>
    <row r="921" ht="17.25" hidden="1" customHeight="1" x14ac:dyDescent="0.25"/>
    <row r="922" ht="17.25" hidden="1" customHeight="1" x14ac:dyDescent="0.25"/>
    <row r="923" ht="17.25" hidden="1" customHeight="1" x14ac:dyDescent="0.25"/>
    <row r="924" ht="17.25" hidden="1" customHeight="1" x14ac:dyDescent="0.25"/>
    <row r="925" ht="17.25" hidden="1" customHeight="1" x14ac:dyDescent="0.25"/>
    <row r="926" ht="17.25" hidden="1" customHeight="1" x14ac:dyDescent="0.25"/>
    <row r="927" ht="17.25" hidden="1" customHeight="1" x14ac:dyDescent="0.25"/>
    <row r="928" ht="17.25" hidden="1" customHeight="1" x14ac:dyDescent="0.25"/>
    <row r="929" ht="17.25" hidden="1" customHeight="1" x14ac:dyDescent="0.25"/>
  </sheetData>
  <mergeCells count="2">
    <mergeCell ref="B5:H5"/>
    <mergeCell ref="O5:P5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96"/>
  <sheetViews>
    <sheetView zoomScale="70" zoomScaleNormal="70" workbookViewId="0">
      <selection activeCell="K108" sqref="K108"/>
    </sheetView>
  </sheetViews>
  <sheetFormatPr defaultColWidth="0" defaultRowHeight="0" customHeight="1" zeroHeight="1" x14ac:dyDescent="0.25"/>
  <cols>
    <col min="1" max="1" width="5.7109375" style="14" customWidth="1"/>
    <col min="2" max="23" width="16.7109375" style="14" customWidth="1"/>
    <col min="24" max="24" width="5.7109375" style="14" customWidth="1"/>
    <col min="25" max="25" width="10.5703125" style="14" hidden="1" customWidth="1"/>
    <col min="26" max="26" width="9.140625" style="14" hidden="1" customWidth="1"/>
    <col min="27" max="27" width="10" style="14" hidden="1" customWidth="1"/>
    <col min="28" max="28" width="9.140625" style="14" hidden="1" customWidth="1"/>
    <col min="29" max="29" width="18.7109375" style="14" hidden="1" customWidth="1"/>
    <col min="30" max="30" width="10.5703125" style="14" hidden="1" customWidth="1"/>
    <col min="31" max="31" width="9.140625" style="14" hidden="1" customWidth="1"/>
    <col min="32" max="32" width="10" style="14" hidden="1" customWidth="1"/>
    <col min="33" max="33" width="9.140625" style="14" hidden="1" customWidth="1"/>
    <col min="34" max="38" width="18.7109375" style="14" hidden="1" customWidth="1"/>
    <col min="39" max="16384" width="9.140625" style="14" hidden="1"/>
  </cols>
  <sheetData>
    <row r="1" spans="1:24" ht="15" x14ac:dyDescent="0.25"/>
    <row r="2" spans="1:24" s="15" customFormat="1" ht="46.5" customHeight="1" x14ac:dyDescent="0.25">
      <c r="A2" s="14"/>
      <c r="B2" s="121" t="s">
        <v>125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4"/>
    </row>
    <row r="3" spans="1:24" s="15" customFormat="1" ht="9" customHeight="1" thickBot="1" x14ac:dyDescent="0.3">
      <c r="A3" s="14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4"/>
    </row>
    <row r="4" spans="1:24" s="15" customFormat="1" ht="15.75" thickBot="1" x14ac:dyDescent="0.3">
      <c r="A4" s="14"/>
      <c r="B4" s="123" t="s">
        <v>184</v>
      </c>
      <c r="C4" s="124"/>
      <c r="D4" s="12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7"/>
      <c r="X4" s="14"/>
    </row>
    <row r="5" spans="1:24" s="15" customFormat="1" ht="15" x14ac:dyDescent="0.25">
      <c r="A5" s="14"/>
      <c r="B5" s="18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7"/>
      <c r="X5" s="14"/>
    </row>
    <row r="6" spans="1:24" s="15" customFormat="1" ht="15" x14ac:dyDescent="0.25">
      <c r="A6" s="14"/>
      <c r="B6" s="18"/>
      <c r="C6" s="16"/>
      <c r="D6" s="16"/>
      <c r="E6" s="20">
        <v>39083</v>
      </c>
      <c r="F6" s="20">
        <v>39448</v>
      </c>
      <c r="G6" s="20">
        <v>39814</v>
      </c>
      <c r="H6" s="20">
        <v>40179</v>
      </c>
      <c r="I6" s="20">
        <v>40544</v>
      </c>
      <c r="J6" s="20">
        <v>40909</v>
      </c>
      <c r="K6" s="20">
        <v>41275</v>
      </c>
      <c r="L6" s="20">
        <v>41640</v>
      </c>
      <c r="M6" s="20">
        <v>42005</v>
      </c>
      <c r="N6" s="20">
        <v>42370</v>
      </c>
      <c r="O6" s="20">
        <v>42736</v>
      </c>
      <c r="P6" s="20">
        <v>43101</v>
      </c>
      <c r="Q6" s="20">
        <v>43466</v>
      </c>
      <c r="R6" s="20">
        <v>43831</v>
      </c>
      <c r="S6" s="20">
        <v>44197</v>
      </c>
      <c r="T6" s="20">
        <v>44562</v>
      </c>
      <c r="U6" s="20">
        <v>44927</v>
      </c>
      <c r="V6" s="20">
        <v>41275</v>
      </c>
      <c r="W6" s="17"/>
      <c r="X6" s="14"/>
    </row>
    <row r="7" spans="1:24" s="15" customFormat="1" ht="15" x14ac:dyDescent="0.25">
      <c r="A7" s="14"/>
      <c r="B7" s="18"/>
      <c r="C7" s="16"/>
      <c r="D7" s="16"/>
      <c r="E7" s="20">
        <v>39447</v>
      </c>
      <c r="F7" s="20">
        <v>39813</v>
      </c>
      <c r="G7" s="20">
        <v>40178</v>
      </c>
      <c r="H7" s="20">
        <v>40543</v>
      </c>
      <c r="I7" s="20">
        <v>40908</v>
      </c>
      <c r="J7" s="20">
        <v>41274</v>
      </c>
      <c r="K7" s="20">
        <v>41639</v>
      </c>
      <c r="L7" s="20">
        <v>42004</v>
      </c>
      <c r="M7" s="20">
        <v>42369</v>
      </c>
      <c r="N7" s="20">
        <v>42735</v>
      </c>
      <c r="O7" s="20">
        <v>43100</v>
      </c>
      <c r="P7" s="20">
        <v>43465</v>
      </c>
      <c r="Q7" s="20">
        <v>43830</v>
      </c>
      <c r="R7" s="20">
        <v>44196</v>
      </c>
      <c r="S7" s="20">
        <v>44561</v>
      </c>
      <c r="T7" s="20">
        <v>44926</v>
      </c>
      <c r="U7" s="20">
        <v>45291</v>
      </c>
      <c r="V7" s="20">
        <v>41639</v>
      </c>
      <c r="W7" s="17"/>
      <c r="X7" s="14"/>
    </row>
    <row r="8" spans="1:24" s="15" customFormat="1" ht="19.5" thickBot="1" x14ac:dyDescent="0.3">
      <c r="A8" s="14"/>
      <c r="B8" s="18"/>
      <c r="C8" s="16"/>
      <c r="D8" s="16"/>
      <c r="E8" s="21">
        <v>2007</v>
      </c>
      <c r="F8" s="21">
        <v>2008</v>
      </c>
      <c r="G8" s="21">
        <v>2009</v>
      </c>
      <c r="H8" s="21">
        <v>2010</v>
      </c>
      <c r="I8" s="21">
        <v>2011</v>
      </c>
      <c r="J8" s="21">
        <v>2012</v>
      </c>
      <c r="K8" s="21">
        <v>2013</v>
      </c>
      <c r="L8" s="21">
        <v>2014</v>
      </c>
      <c r="M8" s="21">
        <v>2015</v>
      </c>
      <c r="N8" s="21">
        <v>2016</v>
      </c>
      <c r="O8" s="21">
        <v>2017</v>
      </c>
      <c r="P8" s="21">
        <v>2018</v>
      </c>
      <c r="Q8" s="22">
        <v>2019</v>
      </c>
      <c r="R8" s="21">
        <v>2020</v>
      </c>
      <c r="S8" s="21">
        <v>2021</v>
      </c>
      <c r="T8" s="22">
        <v>2022</v>
      </c>
      <c r="U8" s="21">
        <v>2023</v>
      </c>
      <c r="V8" s="23" t="s">
        <v>124</v>
      </c>
      <c r="W8" s="17"/>
      <c r="X8" s="14"/>
    </row>
    <row r="9" spans="1:24" s="15" customFormat="1" ht="30" customHeight="1" thickTop="1" x14ac:dyDescent="0.25">
      <c r="A9" s="14"/>
      <c r="B9" s="18"/>
      <c r="C9" s="126" t="s">
        <v>196</v>
      </c>
      <c r="D9" s="24" t="s">
        <v>121</v>
      </c>
      <c r="E9" s="25">
        <f>COUNTIFS(Farmy!$Q:$Q,"&gt;="&amp;Analiza!E6,Farmy!$Q:$Q,"&lt;="&amp;Analiza!E7)</f>
        <v>0</v>
      </c>
      <c r="F9" s="25">
        <f>COUNTIFS(Farmy!$Q:$Q,"&gt;="&amp;Analiza!F6,Farmy!$Q:$Q,"&lt;="&amp;Analiza!F7)</f>
        <v>0</v>
      </c>
      <c r="G9" s="25">
        <f>COUNTIFS(Farmy!$Q:$Q,"&gt;="&amp;Analiza!G6,Farmy!$Q:$Q,"&lt;="&amp;Analiza!G7)</f>
        <v>0</v>
      </c>
      <c r="H9" s="25">
        <f>COUNTIFS(Farmy!$Q:$Q,"&gt;="&amp;Analiza!H6,Farmy!$Q:$Q,"&lt;="&amp;Analiza!H7)</f>
        <v>1</v>
      </c>
      <c r="I9" s="25">
        <f>COUNTIFS(Farmy!$Q:$Q,"&gt;="&amp;Analiza!I6,Farmy!$Q:$Q,"&lt;="&amp;Analiza!I7)</f>
        <v>1</v>
      </c>
      <c r="J9" s="25">
        <f>COUNTIFS(Farmy!$Q:$Q,"&gt;="&amp;Analiza!J6,Farmy!$Q:$Q,"&lt;="&amp;Analiza!J7)</f>
        <v>1</v>
      </c>
      <c r="K9" s="25">
        <f>COUNTIFS(Farmy!$Q:$Q,"&gt;="&amp;Analiza!K6,Farmy!$Q:$Q,"&lt;="&amp;Analiza!K7)</f>
        <v>3</v>
      </c>
      <c r="L9" s="25">
        <f>COUNTIFS(Farmy!$Q:$Q,"&gt;="&amp;Analiza!L6,Farmy!$Q:$Q,"&lt;="&amp;Analiza!L7)</f>
        <v>0</v>
      </c>
      <c r="M9" s="25">
        <f>COUNTIFS(Farmy!$Q:$Q,"&gt;="&amp;Analiza!M6,Farmy!$Q:$Q,"&lt;="&amp;Analiza!M7)</f>
        <v>0</v>
      </c>
      <c r="N9" s="25">
        <f>COUNTIFS(Farmy!$Q:$Q,"&gt;="&amp;Analiza!N6,Farmy!$Q:$Q,"&lt;="&amp;Analiza!N7)</f>
        <v>1</v>
      </c>
      <c r="O9" s="25">
        <f>COUNTIFS(Farmy!$Q:$Q,"&gt;="&amp;Analiza!O6,Farmy!$Q:$Q,"&lt;="&amp;Analiza!O7)</f>
        <v>0</v>
      </c>
      <c r="P9" s="25">
        <f>COUNTIFS(Farmy!$Q:$Q,"&gt;="&amp;Analiza!P6,Farmy!$Q:$Q,"&lt;="&amp;Analiza!P7)</f>
        <v>1</v>
      </c>
      <c r="Q9" s="25">
        <f>COUNTIFS(Farmy!$Q:$Q,"&gt;="&amp;Analiza!Q6,Farmy!$Q:$Q,"&lt;="&amp;Analiza!Q7)</f>
        <v>0</v>
      </c>
      <c r="R9" s="25">
        <f>COUNTIFS(Farmy!$Q:$Q,"&gt;="&amp;Analiza!R6,Farmy!$Q:$Q,"&lt;="&amp;Analiza!R7)</f>
        <v>0</v>
      </c>
      <c r="S9" s="25">
        <f>COUNTIFS(Farmy!$Q:$Q,"&gt;="&amp;Analiza!S6,Farmy!$Q:$Q,"&lt;="&amp;Analiza!S7)</f>
        <v>0</v>
      </c>
      <c r="T9" s="25">
        <f>COUNTIFS(Farmy!$Q:$Q,"&gt;="&amp;Analiza!T6,Farmy!$Q:$Q,"&lt;="&amp;Analiza!T7)</f>
        <v>1</v>
      </c>
      <c r="U9" s="25">
        <f>COUNTIFS(Farmy!$Q:$Q,"&gt;="&amp;Analiza!U6,Farmy!$Q:$Q,"&lt;="&amp;Analiza!U7)</f>
        <v>1</v>
      </c>
      <c r="V9" s="26">
        <f>COUNT(Farmy!H:H)</f>
        <v>10</v>
      </c>
      <c r="W9" s="17"/>
      <c r="X9" s="14"/>
    </row>
    <row r="10" spans="1:24" s="15" customFormat="1" ht="25.5" customHeight="1" thickBot="1" x14ac:dyDescent="0.3">
      <c r="A10" s="14"/>
      <c r="B10" s="18"/>
      <c r="C10" s="127"/>
      <c r="D10" s="27" t="s">
        <v>122</v>
      </c>
      <c r="E10" s="28">
        <f>SUMIFS(Farmy!$H:$H,Farmy!$Q:$Q,"&gt;="&amp;Analiza!E6,Farmy!$Q:$Q,"&lt;="&amp;Analiza!E7)</f>
        <v>0</v>
      </c>
      <c r="F10" s="28">
        <f>SUMIFS(Farmy!$H:$H,Farmy!$Q:$Q,"&gt;="&amp;Analiza!F6,Farmy!$Q:$Q,"&lt;="&amp;Analiza!F7)</f>
        <v>0</v>
      </c>
      <c r="G10" s="28">
        <f>SUMIFS(Farmy!$H:$H,Farmy!$Q:$Q,"&gt;="&amp;Analiza!G6,Farmy!$Q:$Q,"&lt;="&amp;Analiza!G7)</f>
        <v>0</v>
      </c>
      <c r="H10" s="28">
        <f>SUMIFS(Farmy!$H:$H,Farmy!$Q:$Q,"&gt;="&amp;Analiza!H6,Farmy!$Q:$Q,"&lt;="&amp;Analiza!H7)</f>
        <v>1.2</v>
      </c>
      <c r="I10" s="28">
        <f>SUMIFS(Farmy!$H:$H,Farmy!$Q:$Q,"&gt;="&amp;Analiza!I6,Farmy!$Q:$Q,"&lt;="&amp;Analiza!I7)</f>
        <v>7.5</v>
      </c>
      <c r="J10" s="28">
        <f>SUMIFS(Farmy!$H:$H,Farmy!$Q:$Q,"&gt;="&amp;Analiza!J6,Farmy!$Q:$Q,"&lt;="&amp;Analiza!J7)</f>
        <v>2</v>
      </c>
      <c r="K10" s="28">
        <f>SUMIFS(Farmy!$H:$H,Farmy!$Q:$Q,"&gt;="&amp;Analiza!K6,Farmy!$Q:$Q,"&lt;="&amp;Analiza!K7)</f>
        <v>5.5</v>
      </c>
      <c r="L10" s="28">
        <f>SUMIFS(Farmy!$H:$H,Farmy!$Q:$Q,"&gt;="&amp;Analiza!L6,Farmy!$Q:$Q,"&lt;="&amp;Analiza!L7)</f>
        <v>0</v>
      </c>
      <c r="M10" s="28">
        <f>SUMIFS(Farmy!$H:$H,Farmy!$Q:$Q,"&gt;="&amp;Analiza!M6,Farmy!$Q:$Q,"&lt;="&amp;Analiza!M7)</f>
        <v>0</v>
      </c>
      <c r="N10" s="28">
        <f>SUMIFS(Farmy!$H:$H,Farmy!$Q:$Q,"&gt;="&amp;Analiza!N6,Farmy!$Q:$Q,"&lt;="&amp;Analiza!N7)</f>
        <v>1.5</v>
      </c>
      <c r="O10" s="28">
        <f>SUMIFS(Farmy!$H:$H,Farmy!$Q:$Q,"&gt;="&amp;Analiza!O6,Farmy!$Q:$Q,"&lt;="&amp;Analiza!O7)</f>
        <v>0</v>
      </c>
      <c r="P10" s="28">
        <f>SUMIFS(Farmy!$H:$H,Farmy!$Q:$Q,"&gt;="&amp;Analiza!P6,Farmy!$Q:$Q,"&lt;="&amp;Analiza!P7)</f>
        <v>1.7</v>
      </c>
      <c r="Q10" s="28">
        <f>SUMIFS(Farmy!$H:$H,Farmy!$Q:$Q,"&gt;="&amp;Analiza!Q6,Farmy!$Q:$Q,"&lt;="&amp;Analiza!Q7)</f>
        <v>0</v>
      </c>
      <c r="R10" s="28">
        <f>SUMIFS(Farmy!$H:$H,Farmy!$Q:$Q,"&gt;="&amp;Analiza!R6,Farmy!$Q:$Q,"&lt;="&amp;Analiza!R7)</f>
        <v>0</v>
      </c>
      <c r="S10" s="28">
        <f>SUMIFS(Farmy!$H:$H,Farmy!$Q:$Q,"&gt;="&amp;Analiza!S6,Farmy!$Q:$Q,"&lt;="&amp;Analiza!S7)</f>
        <v>0</v>
      </c>
      <c r="T10" s="28">
        <f>SUMIFS(Farmy!$H:$H,Farmy!$Q:$Q,"&gt;="&amp;Analiza!T6,Farmy!$Q:$Q,"&lt;="&amp;Analiza!T7)</f>
        <v>9.6</v>
      </c>
      <c r="U10" s="28">
        <f>SUMIFS(Farmy!$H:$H,Farmy!$Q:$Q,"&gt;="&amp;Analiza!U6,Farmy!$Q:$Q,"&lt;="&amp;Analiza!U7)</f>
        <v>51.98</v>
      </c>
      <c r="V10" s="29">
        <f>SUM(Farmy!H:H)</f>
        <v>80.98</v>
      </c>
      <c r="W10" s="17"/>
      <c r="X10" s="14"/>
    </row>
    <row r="11" spans="1:24" s="15" customFormat="1" ht="15" x14ac:dyDescent="0.25">
      <c r="A11" s="14"/>
      <c r="B11" s="18"/>
      <c r="C11" s="16"/>
      <c r="D11" s="83" t="s">
        <v>197</v>
      </c>
      <c r="E11" s="32" t="str">
        <f>IFERROR(E10/E9,"-")</f>
        <v>-</v>
      </c>
      <c r="F11" s="32" t="str">
        <f t="shared" ref="F11" si="0">IFERROR(F10/F9,"-")</f>
        <v>-</v>
      </c>
      <c r="G11" s="32" t="str">
        <f t="shared" ref="G11" si="1">IFERROR(G10/G9,"-")</f>
        <v>-</v>
      </c>
      <c r="H11" s="32">
        <f t="shared" ref="H11" si="2">IFERROR(H10/H9,"-")</f>
        <v>1.2</v>
      </c>
      <c r="I11" s="32">
        <f t="shared" ref="I11" si="3">IFERROR(I10/I9,"-")</f>
        <v>7.5</v>
      </c>
      <c r="J11" s="32">
        <f t="shared" ref="J11" si="4">IFERROR(J10/J9,"-")</f>
        <v>2</v>
      </c>
      <c r="K11" s="32">
        <f t="shared" ref="K11" si="5">IFERROR(K10/K9,"-")</f>
        <v>1.8333333333333333</v>
      </c>
      <c r="L11" s="32" t="str">
        <f t="shared" ref="L11" si="6">IFERROR(L10/L9,"-")</f>
        <v>-</v>
      </c>
      <c r="M11" s="32" t="str">
        <f t="shared" ref="M11" si="7">IFERROR(M10/M9,"-")</f>
        <v>-</v>
      </c>
      <c r="N11" s="32">
        <f t="shared" ref="N11" si="8">IFERROR(N10/N9,"-")</f>
        <v>1.5</v>
      </c>
      <c r="O11" s="32" t="str">
        <f t="shared" ref="O11" si="9">IFERROR(O10/O9,"-")</f>
        <v>-</v>
      </c>
      <c r="P11" s="32">
        <f t="shared" ref="P11" si="10">IFERROR(P10/P9,"-")</f>
        <v>1.7</v>
      </c>
      <c r="Q11" s="32" t="str">
        <f t="shared" ref="Q11" si="11">IFERROR(Q10/Q9,"-")</f>
        <v>-</v>
      </c>
      <c r="R11" s="32" t="str">
        <f t="shared" ref="R11" si="12">IFERROR(R10/R9,"-")</f>
        <v>-</v>
      </c>
      <c r="S11" s="32" t="str">
        <f t="shared" ref="S11" si="13">IFERROR(S10/S9,"-")</f>
        <v>-</v>
      </c>
      <c r="T11" s="32">
        <f t="shared" ref="T11" si="14">IFERROR(T10/T9,"-")</f>
        <v>9.6</v>
      </c>
      <c r="U11" s="32">
        <f t="shared" ref="U11" si="15">IFERROR(U10/U9,"-")</f>
        <v>51.98</v>
      </c>
      <c r="V11" s="32">
        <f>IFERROR(V10/V9,"-")</f>
        <v>8.0980000000000008</v>
      </c>
      <c r="W11" s="17"/>
      <c r="X11" s="14"/>
    </row>
    <row r="12" spans="1:24" s="15" customFormat="1" ht="15" x14ac:dyDescent="0.25">
      <c r="A12" s="14"/>
      <c r="B12" s="18"/>
      <c r="C12" s="16"/>
      <c r="D12" s="16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17"/>
      <c r="X12" s="14"/>
    </row>
    <row r="13" spans="1:24" s="15" customFormat="1" ht="19.5" thickBot="1" x14ac:dyDescent="0.3">
      <c r="A13" s="14"/>
      <c r="B13" s="18"/>
      <c r="C13" s="16"/>
      <c r="D13" s="16"/>
      <c r="E13" s="21">
        <v>2007</v>
      </c>
      <c r="F13" s="21">
        <v>2008</v>
      </c>
      <c r="G13" s="21">
        <v>2009</v>
      </c>
      <c r="H13" s="21">
        <v>2010</v>
      </c>
      <c r="I13" s="21">
        <v>2011</v>
      </c>
      <c r="J13" s="21">
        <v>2012</v>
      </c>
      <c r="K13" s="21">
        <v>2013</v>
      </c>
      <c r="L13" s="21">
        <v>2014</v>
      </c>
      <c r="M13" s="21">
        <v>2015</v>
      </c>
      <c r="N13" s="21">
        <v>2016</v>
      </c>
      <c r="O13" s="21">
        <v>2017</v>
      </c>
      <c r="P13" s="21">
        <v>2018</v>
      </c>
      <c r="Q13" s="22">
        <v>2019</v>
      </c>
      <c r="R13" s="21">
        <v>2020</v>
      </c>
      <c r="S13" s="21">
        <v>2021</v>
      </c>
      <c r="T13" s="22">
        <v>2022</v>
      </c>
      <c r="U13" s="21">
        <v>2023</v>
      </c>
      <c r="V13" s="23" t="s">
        <v>124</v>
      </c>
      <c r="W13" s="17"/>
      <c r="X13" s="14"/>
    </row>
    <row r="14" spans="1:24" s="15" customFormat="1" ht="30" customHeight="1" thickTop="1" x14ac:dyDescent="0.25">
      <c r="A14" s="14"/>
      <c r="B14" s="18"/>
      <c r="C14" s="126" t="s">
        <v>189</v>
      </c>
      <c r="D14" s="24" t="s">
        <v>121</v>
      </c>
      <c r="E14" s="25">
        <f>COUNTIFS('Małe instalacje'!$P:$P,"&gt;="&amp;Analiza!E6,Farmy!$Q:$Q,"&lt;="&amp;Analiza!E7)</f>
        <v>0</v>
      </c>
      <c r="F14" s="25">
        <f>COUNTIFS('Małe instalacje'!$P:$P,"&gt;="&amp;Analiza!F6,Farmy!$Q:$Q,"&lt;="&amp;Analiza!F7)</f>
        <v>0</v>
      </c>
      <c r="G14" s="25">
        <f>COUNTIFS('Małe instalacje'!$P:$P,"&gt;="&amp;Analiza!G6,Farmy!$Q:$Q,"&lt;="&amp;Analiza!G7)</f>
        <v>0</v>
      </c>
      <c r="H14" s="25">
        <f>COUNTIFS('Małe instalacje'!$P:$P,"&gt;="&amp;Analiza!H6,Farmy!$Q:$Q,"&lt;="&amp;Analiza!H7)</f>
        <v>1</v>
      </c>
      <c r="I14" s="25">
        <f>COUNTIFS('Małe instalacje'!$P:$P,"&gt;="&amp;Analiza!I6,Farmy!$Q:$Q,"&lt;="&amp;Analiza!I7)</f>
        <v>2</v>
      </c>
      <c r="J14" s="25">
        <f>COUNTIFS('Małe instalacje'!$P:$P,"&gt;="&amp;Analiza!J6,Farmy!$Q:$Q,"&lt;="&amp;Analiza!J7)</f>
        <v>3</v>
      </c>
      <c r="K14" s="25">
        <f>COUNTIFS('Małe instalacje'!$P:$P,"&gt;="&amp;Analiza!K6,Farmy!$Q:$Q,"&lt;="&amp;Analiza!K7)</f>
        <v>6</v>
      </c>
      <c r="L14" s="25">
        <f>COUNTIFS('Małe instalacje'!$P:$P,"&gt;="&amp;Analiza!L6,Farmy!$Q:$Q,"&lt;="&amp;Analiza!L7)</f>
        <v>6</v>
      </c>
      <c r="M14" s="25">
        <f>COUNTIFS('Małe instalacje'!$P:$P,"&gt;="&amp;Analiza!M6,Farmy!$Q:$Q,"&lt;="&amp;Analiza!M7)</f>
        <v>5</v>
      </c>
      <c r="N14" s="25">
        <f>COUNTIFS('Małe instalacje'!$P:$P,"&gt;="&amp;Analiza!N6,Farmy!$Q:$Q,"&lt;="&amp;Analiza!N7)</f>
        <v>4</v>
      </c>
      <c r="O14" s="25">
        <f>COUNTIFS('Małe instalacje'!$P:$P,"&gt;="&amp;Analiza!O6,Farmy!$Q:$Q,"&lt;="&amp;Analiza!O7)</f>
        <v>3</v>
      </c>
      <c r="P14" s="25">
        <f>COUNTIFS('Małe instalacje'!$P:$P,"&gt;="&amp;Analiza!P6,Farmy!$Q:$Q,"&lt;="&amp;Analiza!P7)</f>
        <v>3</v>
      </c>
      <c r="Q14" s="25">
        <f>COUNTIFS('Małe instalacje'!$P:$P,"&gt;="&amp;Analiza!Q6,Farmy!$Q:$Q,"&lt;="&amp;Analiza!Q7)</f>
        <v>3</v>
      </c>
      <c r="R14" s="25">
        <f>COUNTIFS('Małe instalacje'!$P:$P,"&gt;="&amp;Analiza!R6,Farmy!$Q:$Q,"&lt;="&amp;Analiza!R7)</f>
        <v>3</v>
      </c>
      <c r="S14" s="25">
        <f>COUNTIFS('Małe instalacje'!$P:$P,"&gt;="&amp;Analiza!S6,Farmy!$Q:$Q,"&lt;="&amp;Analiza!S7)</f>
        <v>3</v>
      </c>
      <c r="T14" s="25">
        <f>COUNTIFS('Małe instalacje'!$P:$P,"&gt;="&amp;Analiza!T6,Farmy!$Q:$Q,"&lt;="&amp;Analiza!T7)</f>
        <v>3</v>
      </c>
      <c r="U14" s="25">
        <f>COUNTIFS('Małe instalacje'!$P:$P,"&gt;="&amp;Analiza!U6,Farmy!$Q:$Q,"&lt;="&amp;Analiza!U7)</f>
        <v>2</v>
      </c>
      <c r="V14" s="26">
        <f>COUNT('Małe instalacje'!H:H)</f>
        <v>10</v>
      </c>
      <c r="W14" s="17"/>
      <c r="X14" s="14"/>
    </row>
    <row r="15" spans="1:24" s="15" customFormat="1" ht="25.5" customHeight="1" thickBot="1" x14ac:dyDescent="0.3">
      <c r="A15" s="14"/>
      <c r="B15" s="18"/>
      <c r="C15" s="127"/>
      <c r="D15" s="27" t="s">
        <v>122</v>
      </c>
      <c r="E15" s="28">
        <f>SUMIFS('Małe instalacje'!$H:$H,'Małe instalacje'!$P:$P,"&gt;="&amp;Analiza!E6,'Małe instalacje'!$P:$P,"&lt;="&amp;Analiza!E7)</f>
        <v>0</v>
      </c>
      <c r="F15" s="28">
        <f>SUMIFS('Małe instalacje'!$H:$H,'Małe instalacje'!$P:$P,"&gt;="&amp;Analiza!F6,'Małe instalacje'!$P:$P,"&lt;="&amp;Analiza!F7)</f>
        <v>0</v>
      </c>
      <c r="G15" s="28">
        <f>SUMIFS('Małe instalacje'!$H:$H,'Małe instalacje'!$P:$P,"&gt;="&amp;Analiza!G6,'Małe instalacje'!$P:$P,"&lt;="&amp;Analiza!G7)</f>
        <v>0.5</v>
      </c>
      <c r="H15" s="28">
        <f>SUMIFS('Małe instalacje'!$H:$H,'Małe instalacje'!$P:$P,"&gt;="&amp;Analiza!H6,'Małe instalacje'!$P:$P,"&lt;="&amp;Analiza!H7)</f>
        <v>0.85</v>
      </c>
      <c r="I15" s="28">
        <f>SUMIFS('Małe instalacje'!$H:$H,'Małe instalacje'!$P:$P,"&gt;="&amp;Analiza!I6,'Małe instalacje'!$P:$P,"&lt;="&amp;Analiza!I7)</f>
        <v>0.8</v>
      </c>
      <c r="J15" s="28">
        <f>SUMIFS('Małe instalacje'!$H:$H,'Małe instalacje'!$P:$P,"&gt;="&amp;Analiza!J6,'Małe instalacje'!$P:$P,"&lt;="&amp;Analiza!J7)</f>
        <v>0</v>
      </c>
      <c r="K15" s="28">
        <f>SUMIFS('Małe instalacje'!$H:$H,'Małe instalacje'!$P:$P,"&gt;="&amp;Analiza!K6,'Małe instalacje'!$P:$P,"&lt;="&amp;Analiza!K7)</f>
        <v>0</v>
      </c>
      <c r="L15" s="28">
        <f>SUMIFS('Małe instalacje'!$H:$H,'Małe instalacje'!$P:$P,"&gt;="&amp;Analiza!L6,'Małe instalacje'!$P:$P,"&lt;="&amp;Analiza!L7)</f>
        <v>1.1000000000000001</v>
      </c>
      <c r="M15" s="28">
        <f>SUMIFS('Małe instalacje'!$H:$H,'Małe instalacje'!$P:$P,"&gt;="&amp;Analiza!M6,'Małe instalacje'!$P:$P,"&lt;="&amp;Analiza!M7)</f>
        <v>0.85</v>
      </c>
      <c r="N15" s="28">
        <f>SUMIFS('Małe instalacje'!$H:$H,'Małe instalacje'!$P:$P,"&gt;="&amp;Analiza!N6,'Małe instalacje'!$P:$P,"&lt;="&amp;Analiza!N7)</f>
        <v>0.5</v>
      </c>
      <c r="O15" s="28">
        <f>SUMIFS('Małe instalacje'!$H:$H,'Małe instalacje'!$P:$P,"&gt;="&amp;Analiza!O6,'Małe instalacje'!$P:$P,"&lt;="&amp;Analiza!O7)</f>
        <v>0</v>
      </c>
      <c r="P15" s="28">
        <f>SUMIFS('Małe instalacje'!$H:$H,'Małe instalacje'!$P:$P,"&gt;="&amp;Analiza!P6,'Małe instalacje'!$P:$P,"&lt;="&amp;Analiza!P7)</f>
        <v>0</v>
      </c>
      <c r="Q15" s="28">
        <f>SUMIFS('Małe instalacje'!$H:$H,'Małe instalacje'!$P:$P,"&gt;="&amp;Analiza!Q6,'Małe instalacje'!$P:$P,"&lt;="&amp;Analiza!Q7)</f>
        <v>0</v>
      </c>
      <c r="R15" s="28">
        <f>SUMIFS('Małe instalacje'!$H:$H,'Małe instalacje'!$P:$P,"&gt;="&amp;Analiza!R6,'Małe instalacje'!$P:$P,"&lt;="&amp;Analiza!R7)</f>
        <v>0</v>
      </c>
      <c r="S15" s="28">
        <f>SUMIFS('Małe instalacje'!$H:$H,'Małe instalacje'!$P:$P,"&gt;="&amp;Analiza!S6,'Małe instalacje'!$P:$P,"&lt;="&amp;Analiza!S7)</f>
        <v>0</v>
      </c>
      <c r="T15" s="28">
        <f>SUMIFS('Małe instalacje'!$H:$H,'Małe instalacje'!$P:$P,"&gt;="&amp;Analiza!T6,'Małe instalacje'!$P:$P,"&lt;="&amp;Analiza!T7)</f>
        <v>0.85</v>
      </c>
      <c r="U15" s="28">
        <f>SUMIFS('Małe instalacje'!$H:$H,'Małe instalacje'!$P:$P,"&gt;="&amp;Analiza!U6,'Małe instalacje'!$P:$P,"&lt;="&amp;Analiza!U7)</f>
        <v>1.7</v>
      </c>
      <c r="V15" s="29">
        <f>SUM('Małe instalacje'!H:H)</f>
        <v>7.1499999999999995</v>
      </c>
      <c r="W15" s="17"/>
      <c r="X15" s="14"/>
    </row>
    <row r="16" spans="1:24" s="15" customFormat="1" ht="15" x14ac:dyDescent="0.25">
      <c r="A16" s="14"/>
      <c r="B16" s="18"/>
      <c r="C16" s="16"/>
      <c r="D16" s="83" t="s">
        <v>197</v>
      </c>
      <c r="E16" s="32" t="str">
        <f>IFERROR(E15/E14,"-")</f>
        <v>-</v>
      </c>
      <c r="F16" s="32" t="str">
        <f t="shared" ref="F16" si="16">IFERROR(F15/F14,"-")</f>
        <v>-</v>
      </c>
      <c r="G16" s="32" t="str">
        <f t="shared" ref="G16" si="17">IFERROR(G15/G14,"-")</f>
        <v>-</v>
      </c>
      <c r="H16" s="32">
        <f t="shared" ref="H16" si="18">IFERROR(H15/H14,"-")</f>
        <v>0.85</v>
      </c>
      <c r="I16" s="32">
        <f t="shared" ref="I16" si="19">IFERROR(I15/I14,"-")</f>
        <v>0.4</v>
      </c>
      <c r="J16" s="32">
        <f t="shared" ref="J16" si="20">IFERROR(J15/J14,"-")</f>
        <v>0</v>
      </c>
      <c r="K16" s="32">
        <f t="shared" ref="K16" si="21">IFERROR(K15/K14,"-")</f>
        <v>0</v>
      </c>
      <c r="L16" s="32">
        <f t="shared" ref="L16" si="22">IFERROR(L15/L14,"-")</f>
        <v>0.18333333333333335</v>
      </c>
      <c r="M16" s="32">
        <f t="shared" ref="M16" si="23">IFERROR(M15/M14,"-")</f>
        <v>0.16999999999999998</v>
      </c>
      <c r="N16" s="32">
        <f t="shared" ref="N16" si="24">IFERROR(N15/N14,"-")</f>
        <v>0.125</v>
      </c>
      <c r="O16" s="32">
        <f t="shared" ref="O16" si="25">IFERROR(O15/O14,"-")</f>
        <v>0</v>
      </c>
      <c r="P16" s="32">
        <f t="shared" ref="P16" si="26">IFERROR(P15/P14,"-")</f>
        <v>0</v>
      </c>
      <c r="Q16" s="32">
        <f t="shared" ref="Q16" si="27">IFERROR(Q15/Q14,"-")</f>
        <v>0</v>
      </c>
      <c r="R16" s="32">
        <f t="shared" ref="R16" si="28">IFERROR(R15/R14,"-")</f>
        <v>0</v>
      </c>
      <c r="S16" s="32">
        <f t="shared" ref="S16" si="29">IFERROR(S15/S14,"-")</f>
        <v>0</v>
      </c>
      <c r="T16" s="32">
        <f t="shared" ref="T16" si="30">IFERROR(T15/T14,"-")</f>
        <v>0.28333333333333333</v>
      </c>
      <c r="U16" s="32">
        <f t="shared" ref="U16" si="31">IFERROR(U15/U14,"-")</f>
        <v>0.85</v>
      </c>
      <c r="V16" s="32">
        <f>IFERROR(V15/V14,"-")</f>
        <v>0.71499999999999997</v>
      </c>
      <c r="W16" s="17"/>
      <c r="X16" s="14"/>
    </row>
    <row r="17" spans="1:24" s="15" customFormat="1" ht="15" x14ac:dyDescent="0.25">
      <c r="A17" s="14"/>
      <c r="B17" s="18"/>
      <c r="C17" s="16"/>
      <c r="D17" s="16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17"/>
      <c r="X17" s="14"/>
    </row>
    <row r="18" spans="1:24" s="15" customFormat="1" ht="20.25" customHeight="1" thickBot="1" x14ac:dyDescent="0.3">
      <c r="A18" s="14"/>
      <c r="B18" s="18"/>
      <c r="C18" s="16"/>
      <c r="D18" s="16"/>
      <c r="E18" s="21">
        <v>2007</v>
      </c>
      <c r="F18" s="21">
        <v>2008</v>
      </c>
      <c r="G18" s="21">
        <v>2009</v>
      </c>
      <c r="H18" s="21">
        <v>2010</v>
      </c>
      <c r="I18" s="21">
        <v>2011</v>
      </c>
      <c r="J18" s="21">
        <v>2012</v>
      </c>
      <c r="K18" s="21">
        <v>2013</v>
      </c>
      <c r="L18" s="21">
        <v>2014</v>
      </c>
      <c r="M18" s="21">
        <v>2015</v>
      </c>
      <c r="N18" s="21">
        <v>2016</v>
      </c>
      <c r="O18" s="21">
        <v>2017</v>
      </c>
      <c r="P18" s="21">
        <v>2018</v>
      </c>
      <c r="Q18" s="22">
        <v>2019</v>
      </c>
      <c r="R18" s="21">
        <v>2020</v>
      </c>
      <c r="S18" s="21">
        <v>2021</v>
      </c>
      <c r="T18" s="22">
        <v>2022</v>
      </c>
      <c r="U18" s="21">
        <v>2023</v>
      </c>
      <c r="V18" s="23" t="s">
        <v>124</v>
      </c>
      <c r="W18" s="17"/>
      <c r="X18" s="14"/>
    </row>
    <row r="19" spans="1:24" s="15" customFormat="1" ht="30" customHeight="1" thickTop="1" x14ac:dyDescent="0.25">
      <c r="A19" s="14"/>
      <c r="B19" s="18"/>
      <c r="C19" s="126" t="s">
        <v>195</v>
      </c>
      <c r="D19" s="24" t="s">
        <v>121</v>
      </c>
      <c r="E19" s="25">
        <f t="shared" ref="E19:V19" si="32">E9+E14</f>
        <v>0</v>
      </c>
      <c r="F19" s="25">
        <f t="shared" si="32"/>
        <v>0</v>
      </c>
      <c r="G19" s="25">
        <f t="shared" si="32"/>
        <v>0</v>
      </c>
      <c r="H19" s="25">
        <f t="shared" si="32"/>
        <v>2</v>
      </c>
      <c r="I19" s="25">
        <f t="shared" si="32"/>
        <v>3</v>
      </c>
      <c r="J19" s="25">
        <f t="shared" si="32"/>
        <v>4</v>
      </c>
      <c r="K19" s="25">
        <f t="shared" si="32"/>
        <v>9</v>
      </c>
      <c r="L19" s="25">
        <f t="shared" si="32"/>
        <v>6</v>
      </c>
      <c r="M19" s="25">
        <f t="shared" si="32"/>
        <v>5</v>
      </c>
      <c r="N19" s="25">
        <f t="shared" si="32"/>
        <v>5</v>
      </c>
      <c r="O19" s="25">
        <f t="shared" si="32"/>
        <v>3</v>
      </c>
      <c r="P19" s="25">
        <f t="shared" si="32"/>
        <v>4</v>
      </c>
      <c r="Q19" s="25">
        <f t="shared" si="32"/>
        <v>3</v>
      </c>
      <c r="R19" s="25">
        <f t="shared" si="32"/>
        <v>3</v>
      </c>
      <c r="S19" s="25">
        <f t="shared" si="32"/>
        <v>3</v>
      </c>
      <c r="T19" s="25">
        <f t="shared" si="32"/>
        <v>4</v>
      </c>
      <c r="U19" s="25">
        <f t="shared" si="32"/>
        <v>3</v>
      </c>
      <c r="V19" s="25">
        <f t="shared" si="32"/>
        <v>20</v>
      </c>
      <c r="W19" s="17"/>
      <c r="X19" s="14"/>
    </row>
    <row r="20" spans="1:24" s="15" customFormat="1" ht="25.5" customHeight="1" thickBot="1" x14ac:dyDescent="0.3">
      <c r="A20" s="14"/>
      <c r="B20" s="18"/>
      <c r="C20" s="127"/>
      <c r="D20" s="27" t="s">
        <v>122</v>
      </c>
      <c r="E20" s="28">
        <f t="shared" ref="E20:V20" si="33">E10+E15</f>
        <v>0</v>
      </c>
      <c r="F20" s="28">
        <f t="shared" si="33"/>
        <v>0</v>
      </c>
      <c r="G20" s="28">
        <f t="shared" si="33"/>
        <v>0.5</v>
      </c>
      <c r="H20" s="28">
        <f t="shared" si="33"/>
        <v>2.0499999999999998</v>
      </c>
      <c r="I20" s="28">
        <f t="shared" si="33"/>
        <v>8.3000000000000007</v>
      </c>
      <c r="J20" s="28">
        <f t="shared" si="33"/>
        <v>2</v>
      </c>
      <c r="K20" s="28">
        <f t="shared" si="33"/>
        <v>5.5</v>
      </c>
      <c r="L20" s="28">
        <f t="shared" si="33"/>
        <v>1.1000000000000001</v>
      </c>
      <c r="M20" s="28">
        <f t="shared" si="33"/>
        <v>0.85</v>
      </c>
      <c r="N20" s="28">
        <f t="shared" si="33"/>
        <v>2</v>
      </c>
      <c r="O20" s="28">
        <f t="shared" si="33"/>
        <v>0</v>
      </c>
      <c r="P20" s="28">
        <f t="shared" si="33"/>
        <v>1.7</v>
      </c>
      <c r="Q20" s="28">
        <f t="shared" si="33"/>
        <v>0</v>
      </c>
      <c r="R20" s="28">
        <f t="shared" si="33"/>
        <v>0</v>
      </c>
      <c r="S20" s="28">
        <f t="shared" si="33"/>
        <v>0</v>
      </c>
      <c r="T20" s="28">
        <f t="shared" si="33"/>
        <v>10.45</v>
      </c>
      <c r="U20" s="28">
        <f t="shared" si="33"/>
        <v>53.68</v>
      </c>
      <c r="V20" s="29">
        <f t="shared" si="33"/>
        <v>88.13000000000001</v>
      </c>
      <c r="W20" s="17"/>
      <c r="X20" s="14"/>
    </row>
    <row r="21" spans="1:24" s="15" customFormat="1" ht="15" x14ac:dyDescent="0.25">
      <c r="A21" s="14"/>
      <c r="B21" s="18"/>
      <c r="C21" s="16"/>
      <c r="D21" s="83" t="s">
        <v>198</v>
      </c>
      <c r="E21" s="32" t="str">
        <f>IFERROR(E20/E19,"-")</f>
        <v>-</v>
      </c>
      <c r="F21" s="32" t="str">
        <f t="shared" ref="F21:U21" si="34">IFERROR(F20/F19,"-")</f>
        <v>-</v>
      </c>
      <c r="G21" s="32" t="str">
        <f t="shared" si="34"/>
        <v>-</v>
      </c>
      <c r="H21" s="32">
        <f t="shared" si="34"/>
        <v>1.0249999999999999</v>
      </c>
      <c r="I21" s="32">
        <f t="shared" si="34"/>
        <v>2.7666666666666671</v>
      </c>
      <c r="J21" s="32">
        <f t="shared" si="34"/>
        <v>0.5</v>
      </c>
      <c r="K21" s="32">
        <f t="shared" si="34"/>
        <v>0.61111111111111116</v>
      </c>
      <c r="L21" s="32">
        <f t="shared" si="34"/>
        <v>0.18333333333333335</v>
      </c>
      <c r="M21" s="32">
        <f t="shared" si="34"/>
        <v>0.16999999999999998</v>
      </c>
      <c r="N21" s="32">
        <f t="shared" si="34"/>
        <v>0.4</v>
      </c>
      <c r="O21" s="32">
        <f t="shared" si="34"/>
        <v>0</v>
      </c>
      <c r="P21" s="32">
        <f t="shared" si="34"/>
        <v>0.42499999999999999</v>
      </c>
      <c r="Q21" s="32">
        <f t="shared" si="34"/>
        <v>0</v>
      </c>
      <c r="R21" s="32">
        <f t="shared" si="34"/>
        <v>0</v>
      </c>
      <c r="S21" s="32">
        <f t="shared" si="34"/>
        <v>0</v>
      </c>
      <c r="T21" s="32">
        <f t="shared" si="34"/>
        <v>2.6124999999999998</v>
      </c>
      <c r="U21" s="32">
        <f t="shared" si="34"/>
        <v>17.893333333333334</v>
      </c>
      <c r="V21" s="32">
        <f>IFERROR(V20/V19,"-")</f>
        <v>4.4065000000000003</v>
      </c>
      <c r="W21" s="17"/>
      <c r="X21" s="14"/>
    </row>
    <row r="22" spans="1:24" s="15" customFormat="1" ht="15" x14ac:dyDescent="0.25">
      <c r="A22" s="14"/>
      <c r="B22" s="18"/>
      <c r="C22" s="16"/>
      <c r="D22" s="16"/>
      <c r="E22" s="16"/>
      <c r="F22" s="16"/>
      <c r="G22" s="1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17"/>
      <c r="X22" s="14"/>
    </row>
    <row r="23" spans="1:24" s="15" customFormat="1" ht="15" x14ac:dyDescent="0.25">
      <c r="A23" s="14"/>
      <c r="B23" s="18"/>
      <c r="C23" s="16"/>
      <c r="D23" s="16"/>
      <c r="E23" s="16"/>
      <c r="F23" s="16"/>
      <c r="G23" s="1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17"/>
      <c r="X23" s="14"/>
    </row>
    <row r="24" spans="1:24" s="15" customFormat="1" ht="15" x14ac:dyDescent="0.25">
      <c r="A24" s="14"/>
      <c r="B24" s="18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7"/>
      <c r="X24" s="14"/>
    </row>
    <row r="25" spans="1:24" s="15" customFormat="1" ht="15" x14ac:dyDescent="0.25">
      <c r="A25" s="14"/>
      <c r="B25" s="1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7"/>
      <c r="X25" s="14"/>
    </row>
    <row r="26" spans="1:24" s="15" customFormat="1" ht="15" x14ac:dyDescent="0.25">
      <c r="A26" s="14"/>
      <c r="B26" s="18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30"/>
      <c r="O26" s="16"/>
      <c r="P26" s="16"/>
      <c r="Q26" s="16"/>
      <c r="R26" s="16"/>
      <c r="S26" s="16"/>
      <c r="T26" s="16"/>
      <c r="U26" s="16"/>
      <c r="V26" s="16"/>
      <c r="W26" s="17"/>
      <c r="X26" s="14"/>
    </row>
    <row r="27" spans="1:24" s="15" customFormat="1" ht="15" x14ac:dyDescent="0.25">
      <c r="A27" s="14"/>
      <c r="B27" s="18"/>
      <c r="C27" s="16"/>
      <c r="D27" s="16"/>
      <c r="E27" s="16"/>
      <c r="F27" s="16"/>
      <c r="G27" s="16"/>
      <c r="H27" s="31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7"/>
      <c r="X27" s="14"/>
    </row>
    <row r="28" spans="1:24" s="15" customFormat="1" ht="15" x14ac:dyDescent="0.25">
      <c r="A28" s="14"/>
      <c r="B28" s="18"/>
      <c r="C28" s="31"/>
      <c r="D28" s="31"/>
      <c r="E28" s="31"/>
      <c r="F28" s="31"/>
      <c r="G28" s="31"/>
      <c r="H28" s="31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7"/>
      <c r="X28" s="14"/>
    </row>
    <row r="29" spans="1:24" s="15" customFormat="1" ht="15" x14ac:dyDescent="0.25">
      <c r="A29" s="14"/>
      <c r="B29" s="18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31"/>
      <c r="P29" s="16"/>
      <c r="Q29" s="16"/>
      <c r="R29" s="16"/>
      <c r="S29" s="16"/>
      <c r="T29" s="16"/>
      <c r="U29" s="16"/>
      <c r="V29" s="16"/>
      <c r="W29" s="17"/>
      <c r="X29" s="14"/>
    </row>
    <row r="30" spans="1:24" s="15" customFormat="1" ht="15" x14ac:dyDescent="0.25">
      <c r="A30" s="14"/>
      <c r="B30" s="18"/>
      <c r="C30" s="16"/>
      <c r="D30" s="16"/>
      <c r="E30" s="16"/>
      <c r="F30" s="16"/>
      <c r="G30" s="16"/>
      <c r="H30" s="32"/>
      <c r="I30" s="16"/>
      <c r="J30" s="31"/>
      <c r="K30" s="31"/>
      <c r="L30" s="31"/>
      <c r="M30" s="31"/>
      <c r="N30" s="31"/>
      <c r="O30" s="31"/>
      <c r="P30" s="16"/>
      <c r="Q30" s="16"/>
      <c r="R30" s="16"/>
      <c r="S30" s="16"/>
      <c r="T30" s="16"/>
      <c r="U30" s="16"/>
      <c r="V30" s="16"/>
      <c r="W30" s="17"/>
      <c r="X30" s="14"/>
    </row>
    <row r="31" spans="1:24" s="15" customFormat="1" ht="15" x14ac:dyDescent="0.25">
      <c r="A31" s="14"/>
      <c r="B31" s="18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7"/>
      <c r="X31" s="14"/>
    </row>
    <row r="32" spans="1:24" s="15" customFormat="1" ht="15" x14ac:dyDescent="0.25">
      <c r="A32" s="14"/>
      <c r="B32" s="18"/>
      <c r="C32" s="16"/>
      <c r="D32" s="16"/>
      <c r="E32" s="16"/>
      <c r="F32" s="16"/>
      <c r="G32" s="16"/>
      <c r="H32" s="16"/>
      <c r="I32" s="16"/>
      <c r="J32" s="3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7"/>
      <c r="X32" s="14"/>
    </row>
    <row r="33" spans="1:25" s="15" customFormat="1" ht="15" x14ac:dyDescent="0.25">
      <c r="A33" s="14"/>
      <c r="B33" s="18"/>
      <c r="C33" s="16"/>
      <c r="D33" s="16"/>
      <c r="E33" s="16"/>
      <c r="F33" s="16"/>
      <c r="G33" s="33"/>
      <c r="H33" s="34"/>
      <c r="I33" s="16"/>
      <c r="J33" s="33"/>
      <c r="K33" s="16"/>
      <c r="L33" s="1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17"/>
      <c r="X33" s="14"/>
    </row>
    <row r="34" spans="1:25" s="15" customFormat="1" ht="41.25" customHeight="1" x14ac:dyDescent="0.25">
      <c r="A34" s="14"/>
      <c r="B34" s="18"/>
      <c r="C34" s="16"/>
      <c r="D34" s="16"/>
      <c r="E34" s="16"/>
      <c r="F34" s="16"/>
      <c r="G34" s="33"/>
      <c r="H34" s="34"/>
      <c r="I34" s="16"/>
      <c r="J34" s="33"/>
      <c r="K34" s="16"/>
      <c r="L34" s="16"/>
      <c r="M34" s="35"/>
      <c r="N34" s="35"/>
      <c r="O34" s="36"/>
      <c r="P34" s="36"/>
      <c r="Q34" s="36"/>
      <c r="R34" s="36"/>
      <c r="S34" s="36"/>
      <c r="T34" s="36"/>
      <c r="U34" s="36"/>
      <c r="V34" s="36"/>
      <c r="W34" s="17"/>
      <c r="X34" s="14"/>
    </row>
    <row r="35" spans="1:25" s="15" customFormat="1" ht="15" x14ac:dyDescent="0.25">
      <c r="A35" s="14"/>
      <c r="B35" s="18"/>
      <c r="C35" s="16"/>
      <c r="D35" s="16"/>
      <c r="E35" s="16"/>
      <c r="F35" s="16"/>
      <c r="G35" s="33"/>
      <c r="H35" s="34"/>
      <c r="I35" s="16"/>
      <c r="J35" s="33"/>
      <c r="K35" s="16"/>
      <c r="L35" s="16"/>
      <c r="M35" s="35"/>
      <c r="N35" s="35"/>
      <c r="O35" s="37"/>
      <c r="P35" s="38"/>
      <c r="Q35" s="38"/>
      <c r="R35" s="38"/>
      <c r="S35" s="38"/>
      <c r="T35" s="38"/>
      <c r="U35" s="38"/>
      <c r="V35" s="38"/>
      <c r="W35" s="17"/>
      <c r="X35" s="14"/>
    </row>
    <row r="36" spans="1:25" s="15" customFormat="1" ht="15" x14ac:dyDescent="0.25">
      <c r="A36" s="14"/>
      <c r="B36" s="18"/>
      <c r="C36" s="16"/>
      <c r="D36" s="16"/>
      <c r="E36" s="16"/>
      <c r="F36" s="16"/>
      <c r="G36" s="33"/>
      <c r="H36" s="16"/>
      <c r="I36" s="16"/>
      <c r="J36" s="33"/>
      <c r="K36" s="16"/>
      <c r="L36" s="16"/>
      <c r="M36" s="35"/>
      <c r="N36" s="35"/>
      <c r="O36" s="37"/>
      <c r="P36" s="38"/>
      <c r="Q36" s="38"/>
      <c r="R36" s="38"/>
      <c r="S36" s="38"/>
      <c r="T36" s="38"/>
      <c r="U36" s="38"/>
      <c r="V36" s="38"/>
      <c r="W36" s="17"/>
      <c r="X36" s="14"/>
    </row>
    <row r="37" spans="1:25" s="15" customFormat="1" ht="28.5" customHeight="1" x14ac:dyDescent="0.25">
      <c r="A37" s="14"/>
      <c r="B37" s="18"/>
      <c r="C37" s="16"/>
      <c r="D37" s="16"/>
      <c r="E37" s="16"/>
      <c r="F37" s="16"/>
      <c r="G37" s="16"/>
      <c r="H37" s="16"/>
      <c r="I37" s="16"/>
      <c r="J37" s="33"/>
      <c r="K37" s="16"/>
      <c r="L37" s="16"/>
      <c r="M37" s="35"/>
      <c r="N37" s="35"/>
      <c r="O37" s="37"/>
      <c r="P37" s="38"/>
      <c r="Q37" s="38"/>
      <c r="R37" s="38"/>
      <c r="S37" s="38"/>
      <c r="T37" s="38"/>
      <c r="U37" s="38"/>
      <c r="V37" s="38"/>
      <c r="W37" s="17"/>
      <c r="X37" s="14"/>
    </row>
    <row r="38" spans="1:25" s="15" customFormat="1" ht="28.5" customHeight="1" x14ac:dyDescent="0.25">
      <c r="A38" s="14"/>
      <c r="B38" s="18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38"/>
      <c r="R38" s="38"/>
      <c r="S38" s="38"/>
      <c r="T38" s="38"/>
      <c r="U38" s="38"/>
      <c r="V38" s="38"/>
      <c r="W38" s="17"/>
      <c r="X38" s="14"/>
    </row>
    <row r="39" spans="1:25" s="15" customFormat="1" ht="14.25" customHeight="1" x14ac:dyDescent="0.3">
      <c r="A39" s="14"/>
      <c r="B39" s="18"/>
      <c r="C39" s="16"/>
      <c r="D39" s="16"/>
      <c r="E39" s="110"/>
      <c r="F39" s="110"/>
      <c r="G39" s="110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7"/>
      <c r="X39" s="14"/>
    </row>
    <row r="40" spans="1:25" s="15" customFormat="1" ht="14.25" customHeight="1" x14ac:dyDescent="0.25">
      <c r="A40" s="14"/>
      <c r="B40" s="18"/>
      <c r="C40" s="16"/>
      <c r="D40" s="16"/>
      <c r="E40" s="120" t="s">
        <v>214</v>
      </c>
      <c r="F40" s="120"/>
      <c r="G40" s="120"/>
      <c r="H40" s="120"/>
      <c r="I40" s="16"/>
      <c r="J40" s="16"/>
      <c r="K40" s="120" t="s">
        <v>215</v>
      </c>
      <c r="L40" s="120"/>
      <c r="M40" s="120"/>
      <c r="N40" s="120"/>
      <c r="O40" s="16"/>
      <c r="P40" s="16"/>
      <c r="Q40" s="120" t="s">
        <v>216</v>
      </c>
      <c r="R40" s="120"/>
      <c r="S40" s="120"/>
      <c r="T40" s="120"/>
      <c r="U40" s="16"/>
      <c r="V40" s="16"/>
      <c r="W40" s="17"/>
      <c r="X40" s="14"/>
    </row>
    <row r="41" spans="1:25" s="15" customFormat="1" ht="15" customHeight="1" x14ac:dyDescent="0.25">
      <c r="A41" s="14"/>
      <c r="B41" s="18"/>
      <c r="C41" s="16"/>
      <c r="D41" s="16"/>
      <c r="E41" s="120"/>
      <c r="F41" s="120"/>
      <c r="G41" s="120"/>
      <c r="H41" s="120"/>
      <c r="I41" s="16"/>
      <c r="J41" s="16"/>
      <c r="K41" s="120"/>
      <c r="L41" s="120"/>
      <c r="M41" s="120"/>
      <c r="N41" s="120"/>
      <c r="O41" s="16"/>
      <c r="P41" s="16"/>
      <c r="Q41" s="120"/>
      <c r="R41" s="120"/>
      <c r="S41" s="120"/>
      <c r="T41" s="120"/>
      <c r="U41" s="16"/>
      <c r="V41" s="16"/>
      <c r="W41" s="17"/>
      <c r="X41" s="14"/>
      <c r="Y41" s="14"/>
    </row>
    <row r="42" spans="1:25" s="15" customFormat="1" ht="15" customHeight="1" x14ac:dyDescent="0.25">
      <c r="A42" s="14"/>
      <c r="B42" s="18"/>
      <c r="C42" s="16"/>
      <c r="D42" s="16"/>
      <c r="E42" s="16"/>
      <c r="F42" s="118" t="s">
        <v>121</v>
      </c>
      <c r="G42" s="118" t="s">
        <v>122</v>
      </c>
      <c r="H42" s="116" t="s">
        <v>130</v>
      </c>
      <c r="I42" s="16"/>
      <c r="J42" s="16"/>
      <c r="K42" s="16"/>
      <c r="L42" s="118" t="s">
        <v>121</v>
      </c>
      <c r="M42" s="118" t="s">
        <v>122</v>
      </c>
      <c r="N42" s="116" t="s">
        <v>130</v>
      </c>
      <c r="O42" s="16"/>
      <c r="P42" s="16"/>
      <c r="Q42" s="16"/>
      <c r="R42" s="118" t="s">
        <v>121</v>
      </c>
      <c r="S42" s="118" t="s">
        <v>122</v>
      </c>
      <c r="T42" s="116" t="s">
        <v>130</v>
      </c>
      <c r="U42" s="16"/>
      <c r="V42" s="16"/>
      <c r="W42" s="17"/>
      <c r="X42" s="14"/>
      <c r="Y42" s="14"/>
    </row>
    <row r="43" spans="1:25" s="15" customFormat="1" ht="15.75" thickBot="1" x14ac:dyDescent="0.3">
      <c r="A43" s="14"/>
      <c r="B43" s="18"/>
      <c r="C43" s="16"/>
      <c r="D43" s="16"/>
      <c r="E43" s="16"/>
      <c r="F43" s="119"/>
      <c r="G43" s="119"/>
      <c r="H43" s="117"/>
      <c r="I43" s="16"/>
      <c r="J43" s="16"/>
      <c r="K43" s="16"/>
      <c r="L43" s="119"/>
      <c r="M43" s="119"/>
      <c r="N43" s="117"/>
      <c r="O43" s="16"/>
      <c r="P43" s="16"/>
      <c r="Q43" s="16"/>
      <c r="R43" s="119"/>
      <c r="S43" s="119"/>
      <c r="T43" s="117"/>
      <c r="U43" s="16"/>
      <c r="V43" s="16"/>
      <c r="W43" s="17"/>
      <c r="X43" s="14"/>
      <c r="Y43" s="14"/>
    </row>
    <row r="44" spans="1:25" s="15" customFormat="1" ht="15" x14ac:dyDescent="0.25">
      <c r="A44" s="14"/>
      <c r="B44" s="18"/>
      <c r="C44" s="16"/>
      <c r="D44" s="16"/>
      <c r="E44" s="40" t="s">
        <v>47</v>
      </c>
      <c r="F44" s="16">
        <f>IFERROR(COUNTIFS(Farmy!$G:$G,"="&amp;E44),"-")</f>
        <v>3</v>
      </c>
      <c r="G44" s="39">
        <f>IFERROR(SUMIFS(Farmy!$H:$H,Farmy!$G:$G,"="&amp;E44),"-")</f>
        <v>18.600000000000001</v>
      </c>
      <c r="H44" s="39">
        <f>IFERROR(G44/F44,"-")</f>
        <v>6.2</v>
      </c>
      <c r="I44" s="16"/>
      <c r="J44" s="16"/>
      <c r="K44" s="40" t="s">
        <v>47</v>
      </c>
      <c r="L44" s="16">
        <f>IFERROR(COUNTIFS('Małe instalacje'!$G:$G,"="&amp;K44),"-")</f>
        <v>0</v>
      </c>
      <c r="M44" s="39">
        <f>IFERROR(SUMIFS('Małe instalacje'!$H:$H,'Małe instalacje'!$G:$G,"="&amp;K44),"-")</f>
        <v>0</v>
      </c>
      <c r="N44" s="39" t="str">
        <f>IFERROR(M44/L44,"-")</f>
        <v>-</v>
      </c>
      <c r="O44" s="16"/>
      <c r="P44" s="16"/>
      <c r="Q44" s="40" t="s">
        <v>47</v>
      </c>
      <c r="R44" s="16">
        <f>IFERROR(F44+L44,"-")</f>
        <v>3</v>
      </c>
      <c r="S44" s="39">
        <f>IFERROR(G44+M44,"-")</f>
        <v>18.600000000000001</v>
      </c>
      <c r="T44" s="39">
        <f>IFERROR(S44/R44,"-")</f>
        <v>6.2</v>
      </c>
      <c r="U44" s="16"/>
      <c r="V44" s="16"/>
      <c r="W44" s="17"/>
      <c r="X44" s="14"/>
      <c r="Y44" s="14"/>
    </row>
    <row r="45" spans="1:25" s="15" customFormat="1" ht="15" x14ac:dyDescent="0.25">
      <c r="A45" s="14"/>
      <c r="B45" s="18"/>
      <c r="C45" s="16"/>
      <c r="D45" s="16"/>
      <c r="E45" s="40" t="s">
        <v>68</v>
      </c>
      <c r="F45" s="16">
        <f>IFERROR(COUNTIFS(Farmy!$G:$G,"="&amp;E45),"-")</f>
        <v>1</v>
      </c>
      <c r="G45" s="39">
        <f>IFERROR(SUMIFS(Farmy!$H:$H,Farmy!$G:$G,"="&amp;E45),"-")</f>
        <v>1.7</v>
      </c>
      <c r="H45" s="39">
        <f t="shared" ref="H45:H59" si="35">IFERROR(G45/F45,"-")</f>
        <v>1.7</v>
      </c>
      <c r="I45" s="16"/>
      <c r="J45" s="16"/>
      <c r="K45" s="40" t="s">
        <v>68</v>
      </c>
      <c r="L45" s="16">
        <f>IFERROR(COUNTIFS('Małe instalacje'!$G:$G,"="&amp;K45),"-")</f>
        <v>0</v>
      </c>
      <c r="M45" s="39">
        <f>IFERROR(SUMIFS('Małe instalacje'!$H:$H,'Małe instalacje'!$G:$G,"="&amp;K45),"-")</f>
        <v>0</v>
      </c>
      <c r="N45" s="39" t="str">
        <f t="shared" ref="N45:N59" si="36">IFERROR(M45/L45,"-")</f>
        <v>-</v>
      </c>
      <c r="O45" s="16"/>
      <c r="P45" s="16"/>
      <c r="Q45" s="40" t="s">
        <v>68</v>
      </c>
      <c r="R45" s="16">
        <f t="shared" ref="R45:S59" si="37">IFERROR(F45+L45,"-")</f>
        <v>1</v>
      </c>
      <c r="S45" s="39">
        <f t="shared" si="37"/>
        <v>1.7</v>
      </c>
      <c r="T45" s="39">
        <f t="shared" ref="T45:T59" si="38">IFERROR(S45/R45,"-")</f>
        <v>1.7</v>
      </c>
      <c r="U45" s="16"/>
      <c r="V45" s="16"/>
      <c r="W45" s="17"/>
      <c r="X45" s="14"/>
      <c r="Y45" s="14"/>
    </row>
    <row r="46" spans="1:25" s="15" customFormat="1" ht="15" x14ac:dyDescent="0.25">
      <c r="A46" s="14"/>
      <c r="B46" s="18"/>
      <c r="C46" s="16"/>
      <c r="D46" s="16"/>
      <c r="E46" s="40" t="s">
        <v>14</v>
      </c>
      <c r="F46" s="16">
        <f>IFERROR(COUNTIFS(Farmy!$G:$G,"="&amp;E46),"-")</f>
        <v>0</v>
      </c>
      <c r="G46" s="39">
        <f>IFERROR(SUMIFS(Farmy!$H:$H,Farmy!$G:$G,"="&amp;E46),"-")</f>
        <v>0</v>
      </c>
      <c r="H46" s="39" t="str">
        <f t="shared" si="35"/>
        <v>-</v>
      </c>
      <c r="I46" s="16"/>
      <c r="J46" s="16"/>
      <c r="K46" s="40" t="s">
        <v>14</v>
      </c>
      <c r="L46" s="16">
        <f>IFERROR(COUNTIFS('Małe instalacje'!$G:$G,"="&amp;K46),"-")</f>
        <v>5</v>
      </c>
      <c r="M46" s="39">
        <f>IFERROR(SUMIFS('Małe instalacje'!$H:$H,'Małe instalacje'!$G:$G,"="&amp;K46),"-")</f>
        <v>3.5500000000000003</v>
      </c>
      <c r="N46" s="39">
        <f t="shared" si="36"/>
        <v>0.71000000000000008</v>
      </c>
      <c r="O46" s="16"/>
      <c r="P46" s="16"/>
      <c r="Q46" s="40" t="s">
        <v>14</v>
      </c>
      <c r="R46" s="16">
        <f t="shared" si="37"/>
        <v>5</v>
      </c>
      <c r="S46" s="39">
        <f t="shared" si="37"/>
        <v>3.5500000000000003</v>
      </c>
      <c r="T46" s="39">
        <f t="shared" si="38"/>
        <v>0.71000000000000008</v>
      </c>
      <c r="U46" s="16"/>
      <c r="V46" s="16"/>
      <c r="W46" s="17"/>
      <c r="X46" s="14"/>
      <c r="Y46" s="14"/>
    </row>
    <row r="47" spans="1:25" s="15" customFormat="1" ht="15" x14ac:dyDescent="0.25">
      <c r="A47" s="14"/>
      <c r="B47" s="18"/>
      <c r="C47" s="16"/>
      <c r="D47" s="16"/>
      <c r="E47" s="40" t="s">
        <v>44</v>
      </c>
      <c r="F47" s="16">
        <f>IFERROR(COUNTIFS(Farmy!$G:$G,"="&amp;E47),"-")</f>
        <v>3</v>
      </c>
      <c r="G47" s="39">
        <f>IFERROR(SUMIFS(Farmy!$H:$H,Farmy!$G:$G,"="&amp;E47),"-")</f>
        <v>5.5</v>
      </c>
      <c r="H47" s="39">
        <f t="shared" si="35"/>
        <v>1.8333333333333333</v>
      </c>
      <c r="I47" s="16"/>
      <c r="J47" s="16"/>
      <c r="K47" s="40" t="s">
        <v>44</v>
      </c>
      <c r="L47" s="16">
        <f>IFERROR(COUNTIFS('Małe instalacje'!$G:$G,"="&amp;K47),"-")</f>
        <v>1</v>
      </c>
      <c r="M47" s="39">
        <f>IFERROR(SUMIFS('Małe instalacje'!$H:$H,'Małe instalacje'!$G:$G,"="&amp;K47),"-")</f>
        <v>0.5</v>
      </c>
      <c r="N47" s="39">
        <f t="shared" si="36"/>
        <v>0.5</v>
      </c>
      <c r="O47" s="16"/>
      <c r="P47" s="16"/>
      <c r="Q47" s="40" t="s">
        <v>44</v>
      </c>
      <c r="R47" s="16">
        <f t="shared" si="37"/>
        <v>4</v>
      </c>
      <c r="S47" s="39">
        <f t="shared" si="37"/>
        <v>6</v>
      </c>
      <c r="T47" s="39">
        <f t="shared" si="38"/>
        <v>1.5</v>
      </c>
      <c r="U47" s="16"/>
      <c r="V47" s="16"/>
      <c r="W47" s="17"/>
      <c r="X47" s="14"/>
      <c r="Y47" s="14"/>
    </row>
    <row r="48" spans="1:25" s="15" customFormat="1" ht="15" x14ac:dyDescent="0.25">
      <c r="A48" s="14"/>
      <c r="B48" s="18"/>
      <c r="C48" s="16"/>
      <c r="D48" s="16"/>
      <c r="E48" s="40" t="s">
        <v>10</v>
      </c>
      <c r="F48" s="16">
        <f>IFERROR(COUNTIFS(Farmy!$G:$G,"="&amp;E48),"-")</f>
        <v>1</v>
      </c>
      <c r="G48" s="39">
        <f>IFERROR(SUMIFS(Farmy!$H:$H,Farmy!$G:$G,"="&amp;E48),"-")</f>
        <v>1.2</v>
      </c>
      <c r="H48" s="39">
        <f t="shared" si="35"/>
        <v>1.2</v>
      </c>
      <c r="I48" s="16"/>
      <c r="J48" s="16"/>
      <c r="K48" s="40" t="s">
        <v>10</v>
      </c>
      <c r="L48" s="16">
        <f>IFERROR(COUNTIFS('Małe instalacje'!$G:$G,"="&amp;K48),"-")</f>
        <v>4</v>
      </c>
      <c r="M48" s="39">
        <f>IFERROR(SUMIFS('Małe instalacje'!$H:$H,'Małe instalacje'!$G:$G,"="&amp;K48),"-")</f>
        <v>3.1</v>
      </c>
      <c r="N48" s="39">
        <f t="shared" si="36"/>
        <v>0.77500000000000002</v>
      </c>
      <c r="O48" s="16"/>
      <c r="P48" s="16"/>
      <c r="Q48" s="40" t="s">
        <v>10</v>
      </c>
      <c r="R48" s="16">
        <f t="shared" si="37"/>
        <v>5</v>
      </c>
      <c r="S48" s="39">
        <f t="shared" si="37"/>
        <v>4.3</v>
      </c>
      <c r="T48" s="39">
        <f t="shared" si="38"/>
        <v>0.86</v>
      </c>
      <c r="U48" s="16"/>
      <c r="V48" s="16"/>
      <c r="W48" s="17"/>
      <c r="X48" s="14"/>
      <c r="Y48" s="14"/>
    </row>
    <row r="49" spans="1:25" s="15" customFormat="1" ht="15" x14ac:dyDescent="0.25">
      <c r="A49" s="14"/>
      <c r="B49" s="18"/>
      <c r="C49" s="16"/>
      <c r="D49" s="16"/>
      <c r="E49" s="40" t="s">
        <v>13</v>
      </c>
      <c r="F49" s="16">
        <f>IFERROR(COUNTIFS(Farmy!$G:$G,"="&amp;E49),"-")</f>
        <v>0</v>
      </c>
      <c r="G49" s="39">
        <f>IFERROR(SUMIFS(Farmy!$H:$H,Farmy!$G:$G,"="&amp;E49),"-")</f>
        <v>0</v>
      </c>
      <c r="H49" s="39" t="str">
        <f t="shared" si="35"/>
        <v>-</v>
      </c>
      <c r="I49" s="16"/>
      <c r="J49" s="16"/>
      <c r="K49" s="40" t="s">
        <v>13</v>
      </c>
      <c r="L49" s="16">
        <f>IFERROR(COUNTIFS('Małe instalacje'!$G:$G,"="&amp;K49),"-")</f>
        <v>0</v>
      </c>
      <c r="M49" s="39">
        <f>IFERROR(SUMIFS('Małe instalacje'!$H:$H,'Małe instalacje'!$G:$G,"="&amp;K49),"-")</f>
        <v>0</v>
      </c>
      <c r="N49" s="39" t="str">
        <f t="shared" si="36"/>
        <v>-</v>
      </c>
      <c r="O49" s="16"/>
      <c r="P49" s="16"/>
      <c r="Q49" s="40" t="s">
        <v>13</v>
      </c>
      <c r="R49" s="16">
        <f t="shared" si="37"/>
        <v>0</v>
      </c>
      <c r="S49" s="39">
        <f t="shared" si="37"/>
        <v>0</v>
      </c>
      <c r="T49" s="39" t="str">
        <f t="shared" si="38"/>
        <v>-</v>
      </c>
      <c r="U49" s="16"/>
      <c r="V49" s="16"/>
      <c r="W49" s="17"/>
      <c r="X49" s="14"/>
      <c r="Y49" s="14"/>
    </row>
    <row r="50" spans="1:25" s="15" customFormat="1" ht="15" x14ac:dyDescent="0.25">
      <c r="A50" s="14"/>
      <c r="B50" s="18"/>
      <c r="C50" s="16"/>
      <c r="D50" s="16"/>
      <c r="E50" s="40" t="s">
        <v>59</v>
      </c>
      <c r="F50" s="16">
        <f>IFERROR(COUNTIFS(Farmy!$G:$G,"="&amp;E50),"-")</f>
        <v>1</v>
      </c>
      <c r="G50" s="39">
        <f>IFERROR(SUMIFS(Farmy!$H:$H,Farmy!$G:$G,"="&amp;E50),"-")</f>
        <v>51.98</v>
      </c>
      <c r="H50" s="39">
        <f t="shared" si="35"/>
        <v>51.98</v>
      </c>
      <c r="I50" s="16"/>
      <c r="J50" s="16"/>
      <c r="K50" s="40" t="s">
        <v>59</v>
      </c>
      <c r="L50" s="16">
        <f>IFERROR(COUNTIFS('Małe instalacje'!$G:$G,"="&amp;K50),"-")</f>
        <v>0</v>
      </c>
      <c r="M50" s="39">
        <f>IFERROR(SUMIFS('Małe instalacje'!$H:$H,'Małe instalacje'!$G:$G,"="&amp;K50),"-")</f>
        <v>0</v>
      </c>
      <c r="N50" s="39" t="str">
        <f t="shared" si="36"/>
        <v>-</v>
      </c>
      <c r="O50" s="16"/>
      <c r="P50" s="16"/>
      <c r="Q50" s="40" t="s">
        <v>59</v>
      </c>
      <c r="R50" s="16">
        <f t="shared" si="37"/>
        <v>1</v>
      </c>
      <c r="S50" s="39">
        <f t="shared" si="37"/>
        <v>51.98</v>
      </c>
      <c r="T50" s="39">
        <f t="shared" si="38"/>
        <v>51.98</v>
      </c>
      <c r="U50" s="16"/>
      <c r="V50" s="16"/>
      <c r="W50" s="17"/>
      <c r="X50" s="14"/>
      <c r="Y50" s="14"/>
    </row>
    <row r="51" spans="1:25" s="15" customFormat="1" ht="15" x14ac:dyDescent="0.25">
      <c r="A51" s="14"/>
      <c r="B51" s="18"/>
      <c r="C51" s="16"/>
      <c r="D51" s="16"/>
      <c r="E51" s="40" t="s">
        <v>18</v>
      </c>
      <c r="F51" s="16">
        <f>IFERROR(COUNTIFS(Farmy!$G:$G,"="&amp;E51),"-")</f>
        <v>0</v>
      </c>
      <c r="G51" s="39">
        <f>IFERROR(SUMIFS(Farmy!$H:$H,Farmy!$G:$G,"="&amp;E51),"-")</f>
        <v>0</v>
      </c>
      <c r="H51" s="39" t="str">
        <f t="shared" si="35"/>
        <v>-</v>
      </c>
      <c r="I51" s="16"/>
      <c r="J51" s="16"/>
      <c r="K51" s="40" t="s">
        <v>18</v>
      </c>
      <c r="L51" s="16">
        <f>IFERROR(COUNTIFS('Małe instalacje'!$G:$G,"="&amp;K51),"-")</f>
        <v>0</v>
      </c>
      <c r="M51" s="39">
        <f>IFERROR(SUMIFS('Małe instalacje'!$H:$H,'Małe instalacje'!$G:$G,"="&amp;K51),"-")</f>
        <v>0</v>
      </c>
      <c r="N51" s="39" t="str">
        <f t="shared" si="36"/>
        <v>-</v>
      </c>
      <c r="O51" s="16"/>
      <c r="P51" s="16"/>
      <c r="Q51" s="40" t="s">
        <v>18</v>
      </c>
      <c r="R51" s="16">
        <f t="shared" si="37"/>
        <v>0</v>
      </c>
      <c r="S51" s="39">
        <f t="shared" si="37"/>
        <v>0</v>
      </c>
      <c r="T51" s="39" t="str">
        <f t="shared" si="38"/>
        <v>-</v>
      </c>
      <c r="U51" s="16"/>
      <c r="V51" s="16"/>
      <c r="W51" s="17"/>
      <c r="X51" s="14"/>
      <c r="Y51" s="14"/>
    </row>
    <row r="52" spans="1:25" s="15" customFormat="1" ht="15" x14ac:dyDescent="0.25">
      <c r="A52" s="14"/>
      <c r="B52" s="18"/>
      <c r="C52" s="16"/>
      <c r="D52" s="16"/>
      <c r="E52" s="40" t="s">
        <v>22</v>
      </c>
      <c r="F52" s="16">
        <f>IFERROR(COUNTIFS(Farmy!$G:$G,"="&amp;E52),"-")</f>
        <v>0</v>
      </c>
      <c r="G52" s="39">
        <f>IFERROR(SUMIFS(Farmy!$H:$H,Farmy!$G:$G,"="&amp;E52),"-")</f>
        <v>0</v>
      </c>
      <c r="H52" s="39" t="str">
        <f t="shared" si="35"/>
        <v>-</v>
      </c>
      <c r="I52" s="16"/>
      <c r="J52" s="16"/>
      <c r="K52" s="40" t="s">
        <v>22</v>
      </c>
      <c r="L52" s="16">
        <f>IFERROR(COUNTIFS('Małe instalacje'!$G:$G,"="&amp;K52),"-")</f>
        <v>0</v>
      </c>
      <c r="M52" s="39">
        <f>IFERROR(SUMIFS('Małe instalacje'!$H:$H,'Małe instalacje'!$G:$G,"="&amp;K52),"-")</f>
        <v>0</v>
      </c>
      <c r="N52" s="39" t="str">
        <f t="shared" si="36"/>
        <v>-</v>
      </c>
      <c r="O52" s="16"/>
      <c r="P52" s="16"/>
      <c r="Q52" s="40" t="s">
        <v>22</v>
      </c>
      <c r="R52" s="16">
        <f t="shared" si="37"/>
        <v>0</v>
      </c>
      <c r="S52" s="39">
        <f t="shared" si="37"/>
        <v>0</v>
      </c>
      <c r="T52" s="39" t="str">
        <f t="shared" si="38"/>
        <v>-</v>
      </c>
      <c r="U52" s="16"/>
      <c r="V52" s="16"/>
      <c r="W52" s="17"/>
      <c r="X52" s="14"/>
      <c r="Y52" s="14"/>
    </row>
    <row r="53" spans="1:25" s="15" customFormat="1" ht="15" x14ac:dyDescent="0.25">
      <c r="A53" s="14"/>
      <c r="B53" s="18"/>
      <c r="C53" s="16"/>
      <c r="D53" s="16"/>
      <c r="E53" s="40" t="s">
        <v>9</v>
      </c>
      <c r="F53" s="16">
        <f>IFERROR(COUNTIFS(Farmy!$G:$G,"="&amp;E53),"-")</f>
        <v>0</v>
      </c>
      <c r="G53" s="39">
        <f>IFERROR(SUMIFS(Farmy!$H:$H,Farmy!$G:$G,"="&amp;E53),"-")</f>
        <v>0</v>
      </c>
      <c r="H53" s="39" t="str">
        <f t="shared" si="35"/>
        <v>-</v>
      </c>
      <c r="I53" s="16"/>
      <c r="J53" s="16"/>
      <c r="K53" s="40" t="s">
        <v>9</v>
      </c>
      <c r="L53" s="16">
        <f>IFERROR(COUNTIFS('Małe instalacje'!$G:$G,"="&amp;K53),"-")</f>
        <v>0</v>
      </c>
      <c r="M53" s="39">
        <f>IFERROR(SUMIFS('Małe instalacje'!$H:$H,'Małe instalacje'!$G:$G,"="&amp;K53),"-")</f>
        <v>0</v>
      </c>
      <c r="N53" s="39" t="str">
        <f t="shared" si="36"/>
        <v>-</v>
      </c>
      <c r="O53" s="16"/>
      <c r="P53" s="16"/>
      <c r="Q53" s="40" t="s">
        <v>9</v>
      </c>
      <c r="R53" s="16">
        <f t="shared" si="37"/>
        <v>0</v>
      </c>
      <c r="S53" s="39">
        <f t="shared" si="37"/>
        <v>0</v>
      </c>
      <c r="T53" s="39" t="str">
        <f t="shared" si="38"/>
        <v>-</v>
      </c>
      <c r="U53" s="16"/>
      <c r="V53" s="16"/>
      <c r="W53" s="17"/>
      <c r="X53" s="14"/>
      <c r="Y53" s="14"/>
    </row>
    <row r="54" spans="1:25" s="15" customFormat="1" ht="15" x14ac:dyDescent="0.25">
      <c r="A54" s="14"/>
      <c r="B54" s="18"/>
      <c r="C54" s="16"/>
      <c r="D54" s="16"/>
      <c r="E54" s="40" t="s">
        <v>23</v>
      </c>
      <c r="F54" s="16">
        <f>IFERROR(COUNTIFS(Farmy!$G:$G,"="&amp;E54),"-")</f>
        <v>0</v>
      </c>
      <c r="G54" s="39">
        <f>IFERROR(SUMIFS(Farmy!$H:$H,Farmy!$G:$G,"="&amp;E54),"-")</f>
        <v>0</v>
      </c>
      <c r="H54" s="39" t="str">
        <f t="shared" si="35"/>
        <v>-</v>
      </c>
      <c r="I54" s="16"/>
      <c r="J54" s="16"/>
      <c r="K54" s="40" t="s">
        <v>23</v>
      </c>
      <c r="L54" s="16">
        <f>IFERROR(COUNTIFS('Małe instalacje'!$G:$G,"="&amp;K54),"-")</f>
        <v>0</v>
      </c>
      <c r="M54" s="39">
        <f>IFERROR(SUMIFS('Małe instalacje'!$H:$H,'Małe instalacje'!$G:$G,"="&amp;K54),"-")</f>
        <v>0</v>
      </c>
      <c r="N54" s="39" t="str">
        <f t="shared" si="36"/>
        <v>-</v>
      </c>
      <c r="O54" s="16"/>
      <c r="P54" s="16"/>
      <c r="Q54" s="40" t="s">
        <v>23</v>
      </c>
      <c r="R54" s="16">
        <f t="shared" si="37"/>
        <v>0</v>
      </c>
      <c r="S54" s="39">
        <f t="shared" si="37"/>
        <v>0</v>
      </c>
      <c r="T54" s="39" t="str">
        <f t="shared" si="38"/>
        <v>-</v>
      </c>
      <c r="U54" s="16"/>
      <c r="V54" s="16"/>
      <c r="W54" s="17"/>
      <c r="X54" s="14"/>
      <c r="Y54" s="14"/>
    </row>
    <row r="55" spans="1:25" s="15" customFormat="1" ht="15" x14ac:dyDescent="0.25">
      <c r="A55" s="14"/>
      <c r="B55" s="18"/>
      <c r="C55" s="16"/>
      <c r="D55" s="16"/>
      <c r="E55" s="40" t="s">
        <v>12</v>
      </c>
      <c r="F55" s="16">
        <f>IFERROR(COUNTIFS(Farmy!$G:$G,"="&amp;E55),"-")</f>
        <v>1</v>
      </c>
      <c r="G55" s="39">
        <f>IFERROR(SUMIFS(Farmy!$H:$H,Farmy!$G:$G,"="&amp;E55),"-")</f>
        <v>2</v>
      </c>
      <c r="H55" s="39">
        <f t="shared" si="35"/>
        <v>2</v>
      </c>
      <c r="I55" s="16"/>
      <c r="J55" s="16"/>
      <c r="K55" s="40" t="s">
        <v>12</v>
      </c>
      <c r="L55" s="16">
        <f>IFERROR(COUNTIFS('Małe instalacje'!$G:$G,"="&amp;K55),"-")</f>
        <v>0</v>
      </c>
      <c r="M55" s="39">
        <f>IFERROR(SUMIFS('Małe instalacje'!$H:$H,'Małe instalacje'!$G:$G,"="&amp;K55),"-")</f>
        <v>0</v>
      </c>
      <c r="N55" s="39" t="str">
        <f t="shared" si="36"/>
        <v>-</v>
      </c>
      <c r="O55" s="16"/>
      <c r="P55" s="16"/>
      <c r="Q55" s="40" t="s">
        <v>12</v>
      </c>
      <c r="R55" s="16">
        <f t="shared" si="37"/>
        <v>1</v>
      </c>
      <c r="S55" s="39">
        <f t="shared" si="37"/>
        <v>2</v>
      </c>
      <c r="T55" s="39">
        <f t="shared" si="38"/>
        <v>2</v>
      </c>
      <c r="U55" s="16"/>
      <c r="V55" s="16"/>
      <c r="W55" s="17"/>
      <c r="X55" s="14"/>
      <c r="Y55" s="14"/>
    </row>
    <row r="56" spans="1:25" s="15" customFormat="1" ht="15" x14ac:dyDescent="0.25">
      <c r="A56" s="14"/>
      <c r="B56" s="18"/>
      <c r="C56" s="16"/>
      <c r="D56" s="16"/>
      <c r="E56" s="40" t="s">
        <v>19</v>
      </c>
      <c r="F56" s="16">
        <f>IFERROR(COUNTIFS(Farmy!$G:$G,"="&amp;E56),"-")</f>
        <v>0</v>
      </c>
      <c r="G56" s="39">
        <f>IFERROR(SUMIFS(Farmy!$H:$H,Farmy!$G:$G,"="&amp;E56),"-")</f>
        <v>0</v>
      </c>
      <c r="H56" s="39" t="str">
        <f t="shared" si="35"/>
        <v>-</v>
      </c>
      <c r="I56" s="16"/>
      <c r="J56" s="16"/>
      <c r="K56" s="40" t="s">
        <v>19</v>
      </c>
      <c r="L56" s="16">
        <f>IFERROR(COUNTIFS('Małe instalacje'!$G:$G,"="&amp;K56),"-")</f>
        <v>0</v>
      </c>
      <c r="M56" s="39">
        <f>IFERROR(SUMIFS('Małe instalacje'!$H:$H,'Małe instalacje'!$G:$G,"="&amp;K56),"-")</f>
        <v>0</v>
      </c>
      <c r="N56" s="39" t="str">
        <f t="shared" si="36"/>
        <v>-</v>
      </c>
      <c r="O56" s="16"/>
      <c r="P56" s="16"/>
      <c r="Q56" s="40" t="s">
        <v>19</v>
      </c>
      <c r="R56" s="16">
        <f t="shared" si="37"/>
        <v>0</v>
      </c>
      <c r="S56" s="39">
        <f t="shared" si="37"/>
        <v>0</v>
      </c>
      <c r="T56" s="39" t="str">
        <f t="shared" si="38"/>
        <v>-</v>
      </c>
      <c r="U56" s="16"/>
      <c r="V56" s="16"/>
      <c r="W56" s="17"/>
      <c r="X56" s="14"/>
      <c r="Y56" s="14"/>
    </row>
    <row r="57" spans="1:25" s="15" customFormat="1" ht="15" x14ac:dyDescent="0.25">
      <c r="A57" s="14"/>
      <c r="B57" s="18"/>
      <c r="C57" s="16"/>
      <c r="D57" s="16"/>
      <c r="E57" s="40" t="s">
        <v>16</v>
      </c>
      <c r="F57" s="16">
        <f>IFERROR(COUNTIFS(Farmy!$G:$G,"="&amp;E57),"-")</f>
        <v>0</v>
      </c>
      <c r="G57" s="39">
        <f>IFERROR(SUMIFS(Farmy!$H:$H,Farmy!$G:$G,"="&amp;E57),"-")</f>
        <v>0</v>
      </c>
      <c r="H57" s="39" t="str">
        <f t="shared" si="35"/>
        <v>-</v>
      </c>
      <c r="I57" s="16"/>
      <c r="J57" s="16"/>
      <c r="K57" s="40" t="s">
        <v>16</v>
      </c>
      <c r="L57" s="16">
        <f>IFERROR(COUNTIFS('Małe instalacje'!$G:$G,"="&amp;K57),"-")</f>
        <v>0</v>
      </c>
      <c r="M57" s="39">
        <f>IFERROR(SUMIFS('Małe instalacje'!$H:$H,'Małe instalacje'!$G:$G,"="&amp;K57),"-")</f>
        <v>0</v>
      </c>
      <c r="N57" s="39" t="str">
        <f t="shared" si="36"/>
        <v>-</v>
      </c>
      <c r="O57" s="16"/>
      <c r="P57" s="16"/>
      <c r="Q57" s="40" t="s">
        <v>16</v>
      </c>
      <c r="R57" s="16">
        <f t="shared" si="37"/>
        <v>0</v>
      </c>
      <c r="S57" s="39">
        <f t="shared" si="37"/>
        <v>0</v>
      </c>
      <c r="T57" s="39" t="str">
        <f t="shared" si="38"/>
        <v>-</v>
      </c>
      <c r="U57" s="16"/>
      <c r="V57" s="16"/>
      <c r="W57" s="17"/>
      <c r="X57" s="14"/>
      <c r="Y57" s="14"/>
    </row>
    <row r="58" spans="1:25" s="15" customFormat="1" ht="15" x14ac:dyDescent="0.25">
      <c r="A58" s="14"/>
      <c r="B58" s="18"/>
      <c r="C58" s="16"/>
      <c r="D58" s="16"/>
      <c r="E58" s="40" t="s">
        <v>81</v>
      </c>
      <c r="F58" s="16">
        <f>IFERROR(COUNTIFS(Farmy!$G:$G,"="&amp;E58),"-")</f>
        <v>0</v>
      </c>
      <c r="G58" s="39">
        <f>IFERROR(SUMIFS(Farmy!$H:$H,Farmy!$G:$G,"="&amp;E58),"-")</f>
        <v>0</v>
      </c>
      <c r="H58" s="39" t="str">
        <f t="shared" si="35"/>
        <v>-</v>
      </c>
      <c r="I58" s="16"/>
      <c r="J58" s="16"/>
      <c r="K58" s="40" t="s">
        <v>81</v>
      </c>
      <c r="L58" s="16">
        <f>IFERROR(COUNTIFS('Małe instalacje'!$G:$G,"="&amp;K58),"-")</f>
        <v>0</v>
      </c>
      <c r="M58" s="39">
        <f>IFERROR(SUMIFS('Małe instalacje'!$H:$H,'Małe instalacje'!$G:$G,"="&amp;K58),"-")</f>
        <v>0</v>
      </c>
      <c r="N58" s="39" t="str">
        <f t="shared" si="36"/>
        <v>-</v>
      </c>
      <c r="O58" s="16"/>
      <c r="P58" s="16"/>
      <c r="Q58" s="40" t="s">
        <v>81</v>
      </c>
      <c r="R58" s="16">
        <f t="shared" si="37"/>
        <v>0</v>
      </c>
      <c r="S58" s="39">
        <f t="shared" si="37"/>
        <v>0</v>
      </c>
      <c r="T58" s="39" t="str">
        <f t="shared" si="38"/>
        <v>-</v>
      </c>
      <c r="U58" s="16"/>
      <c r="V58" s="16"/>
      <c r="W58" s="17"/>
      <c r="X58" s="14"/>
      <c r="Y58" s="14"/>
    </row>
    <row r="59" spans="1:25" s="15" customFormat="1" ht="15" x14ac:dyDescent="0.25">
      <c r="A59" s="14"/>
      <c r="B59" s="18"/>
      <c r="C59" s="16"/>
      <c r="D59" s="16"/>
      <c r="E59" s="40" t="s">
        <v>20</v>
      </c>
      <c r="F59" s="16">
        <f>IFERROR(COUNTIFS(Farmy!$G:$G,"="&amp;E59),"-")</f>
        <v>0</v>
      </c>
      <c r="G59" s="39">
        <f>IFERROR(SUMIFS(Farmy!$H:$H,Farmy!$G:$G,"="&amp;E59),"-")</f>
        <v>0</v>
      </c>
      <c r="H59" s="39" t="str">
        <f t="shared" si="35"/>
        <v>-</v>
      </c>
      <c r="I59" s="16"/>
      <c r="J59" s="16"/>
      <c r="K59" s="40" t="s">
        <v>20</v>
      </c>
      <c r="L59" s="16">
        <f>IFERROR(COUNTIFS('Małe instalacje'!$G:$G,"="&amp;K59),"-")</f>
        <v>0</v>
      </c>
      <c r="M59" s="39">
        <f>IFERROR(SUMIFS('Małe instalacje'!$H:$H,'Małe instalacje'!$G:$G,"="&amp;K59),"-")</f>
        <v>0</v>
      </c>
      <c r="N59" s="39" t="str">
        <f t="shared" si="36"/>
        <v>-</v>
      </c>
      <c r="O59" s="16"/>
      <c r="P59" s="16"/>
      <c r="Q59" s="40" t="s">
        <v>20</v>
      </c>
      <c r="R59" s="16">
        <f t="shared" si="37"/>
        <v>0</v>
      </c>
      <c r="S59" s="39">
        <f t="shared" si="37"/>
        <v>0</v>
      </c>
      <c r="T59" s="39" t="str">
        <f t="shared" si="38"/>
        <v>-</v>
      </c>
      <c r="U59" s="16"/>
      <c r="V59" s="16"/>
      <c r="W59" s="17"/>
      <c r="X59" s="14"/>
      <c r="Y59" s="14"/>
    </row>
    <row r="60" spans="1:25" s="15" customFormat="1" ht="15" x14ac:dyDescent="0.25">
      <c r="A60" s="14"/>
      <c r="B60" s="18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7"/>
      <c r="X60" s="14"/>
    </row>
    <row r="61" spans="1:25" s="15" customFormat="1" ht="15" x14ac:dyDescent="0.25">
      <c r="A61" s="14"/>
      <c r="B61" s="18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7"/>
      <c r="X61" s="14"/>
    </row>
    <row r="62" spans="1:25" s="15" customFormat="1" ht="15" x14ac:dyDescent="0.25">
      <c r="A62" s="14"/>
      <c r="B62" s="1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7"/>
      <c r="X62" s="14"/>
    </row>
    <row r="63" spans="1:25" s="15" customFormat="1" ht="15" x14ac:dyDescent="0.25">
      <c r="A63" s="14"/>
      <c r="B63" s="1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7"/>
      <c r="X63" s="47"/>
      <c r="Y63" s="48"/>
    </row>
    <row r="64" spans="1:25" s="15" customFormat="1" ht="15" x14ac:dyDescent="0.25">
      <c r="A64" s="14"/>
      <c r="B64" s="18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7"/>
      <c r="X64" s="47"/>
      <c r="Y64" s="48"/>
    </row>
    <row r="65" spans="1:26" s="15" customFormat="1" ht="21" customHeight="1" x14ac:dyDescent="0.25">
      <c r="A65" s="14"/>
      <c r="B65" s="18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7"/>
      <c r="X65" s="47"/>
      <c r="Y65" s="48"/>
    </row>
    <row r="66" spans="1:26" s="15" customFormat="1" ht="21" customHeight="1" x14ac:dyDescent="0.25">
      <c r="A66" s="14"/>
      <c r="B66" s="18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7"/>
      <c r="X66" s="47"/>
      <c r="Y66" s="48"/>
    </row>
    <row r="67" spans="1:26" s="15" customFormat="1" ht="21" customHeight="1" x14ac:dyDescent="0.25">
      <c r="A67" s="14"/>
      <c r="B67" s="18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7"/>
      <c r="X67" s="47"/>
      <c r="Y67" s="48"/>
    </row>
    <row r="68" spans="1:26" s="15" customFormat="1" ht="21" customHeight="1" x14ac:dyDescent="0.25">
      <c r="A68" s="14"/>
      <c r="B68" s="18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7"/>
      <c r="X68" s="47"/>
      <c r="Y68" s="48"/>
    </row>
    <row r="69" spans="1:26" s="15" customFormat="1" ht="19.5" customHeight="1" x14ac:dyDescent="0.25">
      <c r="A69" s="14"/>
      <c r="B69" s="18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7"/>
      <c r="X69" s="47"/>
      <c r="Y69" s="48"/>
    </row>
    <row r="70" spans="1:26" s="15" customFormat="1" ht="19.5" customHeight="1" x14ac:dyDescent="0.25">
      <c r="A70" s="14"/>
      <c r="B70" s="18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7"/>
      <c r="X70" s="47"/>
      <c r="Y70" s="48"/>
    </row>
    <row r="71" spans="1:26" s="15" customFormat="1" ht="19.5" customHeight="1" x14ac:dyDescent="0.25">
      <c r="A71" s="14"/>
      <c r="B71" s="18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7"/>
      <c r="X71" s="47"/>
      <c r="Y71" s="48"/>
    </row>
    <row r="72" spans="1:26" s="15" customFormat="1" ht="19.5" customHeight="1" x14ac:dyDescent="0.25">
      <c r="A72" s="14"/>
      <c r="B72" s="18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7"/>
      <c r="X72" s="47"/>
      <c r="Y72" s="48"/>
    </row>
    <row r="73" spans="1:26" s="15" customFormat="1" ht="15" x14ac:dyDescent="0.25">
      <c r="A73" s="14"/>
      <c r="B73" s="18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7"/>
      <c r="X73" s="47"/>
      <c r="Y73" s="48"/>
    </row>
    <row r="74" spans="1:26" s="15" customFormat="1" ht="15" x14ac:dyDescent="0.25">
      <c r="A74" s="14"/>
      <c r="B74" s="18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7"/>
      <c r="X74" s="47"/>
      <c r="Y74" s="48"/>
    </row>
    <row r="75" spans="1:26" s="15" customFormat="1" ht="15" x14ac:dyDescent="0.25">
      <c r="A75" s="14"/>
      <c r="B75" s="18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7"/>
      <c r="X75" s="47"/>
      <c r="Y75" s="48"/>
    </row>
    <row r="76" spans="1:26" s="15" customFormat="1" ht="15" x14ac:dyDescent="0.25">
      <c r="A76" s="14"/>
      <c r="B76" s="18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7"/>
      <c r="X76" s="47"/>
      <c r="Y76" s="48"/>
    </row>
    <row r="77" spans="1:26" s="15" customFormat="1" ht="15" x14ac:dyDescent="0.25">
      <c r="A77" s="14"/>
      <c r="B77" s="18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7"/>
      <c r="X77" s="47"/>
      <c r="Y77" s="48"/>
    </row>
    <row r="78" spans="1:26" s="15" customFormat="1" ht="18.75" x14ac:dyDescent="0.25">
      <c r="A78" s="14"/>
      <c r="B78" s="18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41"/>
      <c r="O78" s="16"/>
      <c r="P78" s="16"/>
      <c r="Q78" s="16"/>
      <c r="R78" s="16"/>
      <c r="S78" s="16"/>
      <c r="T78" s="16"/>
      <c r="U78" s="16"/>
      <c r="V78" s="16"/>
      <c r="W78" s="17"/>
      <c r="X78" s="47"/>
      <c r="Y78" s="48"/>
      <c r="Z78" s="48"/>
    </row>
    <row r="79" spans="1:26" s="15" customFormat="1" ht="15" x14ac:dyDescent="0.25">
      <c r="A79" s="14"/>
      <c r="B79" s="18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7"/>
      <c r="X79" s="47"/>
      <c r="Y79" s="48"/>
    </row>
    <row r="80" spans="1:26" s="15" customFormat="1" ht="15" x14ac:dyDescent="0.25">
      <c r="A80" s="14"/>
      <c r="B80" s="18"/>
      <c r="C80" s="16"/>
      <c r="D80" s="16"/>
      <c r="E80" s="16"/>
      <c r="F80" s="16"/>
      <c r="G80" s="16"/>
      <c r="H80" s="16"/>
      <c r="I80" s="43"/>
      <c r="J80" s="43"/>
      <c r="K80" s="43"/>
      <c r="L80" s="43"/>
      <c r="M80" s="43"/>
      <c r="N80" s="43"/>
      <c r="O80" s="43"/>
      <c r="P80" s="43"/>
      <c r="Q80" s="16"/>
      <c r="R80" s="16"/>
      <c r="S80" s="16"/>
      <c r="T80" s="16"/>
      <c r="U80" s="16"/>
      <c r="V80" s="16"/>
      <c r="W80" s="17"/>
      <c r="X80" s="47"/>
      <c r="Y80" s="47"/>
      <c r="Z80" s="48"/>
    </row>
    <row r="81" spans="1:26" s="15" customFormat="1" ht="15" x14ac:dyDescent="0.25">
      <c r="A81" s="14"/>
      <c r="B81" s="18"/>
      <c r="C81" s="16"/>
      <c r="D81" s="16"/>
      <c r="E81" s="16"/>
      <c r="F81" s="16"/>
      <c r="G81" s="16"/>
      <c r="H81" s="16"/>
      <c r="I81" s="44"/>
      <c r="J81" s="45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7"/>
      <c r="X81" s="47"/>
      <c r="Y81" s="47"/>
      <c r="Z81" s="48"/>
    </row>
    <row r="82" spans="1:26" s="15" customFormat="1" ht="18.75" x14ac:dyDescent="0.3">
      <c r="A82" s="14"/>
      <c r="B82" s="18"/>
      <c r="C82" s="16"/>
      <c r="D82" s="16"/>
      <c r="E82" s="16"/>
      <c r="F82" s="16"/>
      <c r="G82" s="16"/>
      <c r="H82" s="16"/>
      <c r="I82" s="35"/>
      <c r="J82" s="42"/>
      <c r="K82" s="16"/>
      <c r="L82" s="16"/>
      <c r="M82" s="16"/>
      <c r="N82" s="46"/>
      <c r="O82" s="46"/>
      <c r="P82" s="46"/>
      <c r="Q82" s="46"/>
      <c r="R82" s="46"/>
      <c r="S82" s="46"/>
      <c r="T82" s="46"/>
      <c r="U82" s="46"/>
      <c r="V82" s="46"/>
      <c r="W82" s="17"/>
      <c r="X82" s="47"/>
      <c r="Y82" s="47"/>
      <c r="Z82" s="48"/>
    </row>
    <row r="83" spans="1:26" s="15" customFormat="1" ht="15" x14ac:dyDescent="0.25">
      <c r="A83" s="14"/>
      <c r="B83" s="18"/>
      <c r="C83" s="16"/>
      <c r="D83" s="16"/>
      <c r="E83" s="16"/>
      <c r="F83" s="16"/>
      <c r="G83" s="16"/>
      <c r="H83" s="16"/>
      <c r="I83" s="35"/>
      <c r="J83" s="37"/>
      <c r="K83" s="16"/>
      <c r="L83" s="16"/>
      <c r="M83" s="16"/>
      <c r="N83" s="45"/>
      <c r="O83" s="49"/>
      <c r="P83" s="45"/>
      <c r="Q83" s="45"/>
      <c r="R83" s="45"/>
      <c r="S83" s="45"/>
      <c r="T83" s="45"/>
      <c r="U83" s="45"/>
      <c r="V83" s="45"/>
      <c r="W83" s="17"/>
      <c r="X83" s="47"/>
      <c r="Y83" s="47"/>
      <c r="Z83" s="48"/>
    </row>
    <row r="84" spans="1:26" s="15" customFormat="1" ht="15" x14ac:dyDescent="0.25">
      <c r="A84" s="14"/>
      <c r="B84" s="18"/>
      <c r="C84" s="16"/>
      <c r="D84" s="16"/>
      <c r="E84" s="16"/>
      <c r="F84" s="16"/>
      <c r="G84" s="16"/>
      <c r="H84" s="16"/>
      <c r="I84" s="35"/>
      <c r="J84" s="42"/>
      <c r="K84" s="16"/>
      <c r="L84" s="16"/>
      <c r="M84" s="50"/>
      <c r="N84" s="51"/>
      <c r="O84" s="51"/>
      <c r="P84" s="51"/>
      <c r="Q84" s="51"/>
      <c r="R84" s="51"/>
      <c r="S84" s="51"/>
      <c r="T84" s="51"/>
      <c r="U84" s="51"/>
      <c r="V84" s="51"/>
      <c r="W84" s="17"/>
      <c r="X84" s="47"/>
      <c r="Y84" s="47"/>
      <c r="Z84" s="48"/>
    </row>
    <row r="85" spans="1:26" s="15" customFormat="1" ht="15" x14ac:dyDescent="0.25">
      <c r="A85" s="14"/>
      <c r="B85" s="18"/>
      <c r="C85" s="16"/>
      <c r="D85" s="16"/>
      <c r="E85" s="16"/>
      <c r="F85" s="16"/>
      <c r="G85" s="16"/>
      <c r="H85" s="16"/>
      <c r="I85" s="35"/>
      <c r="J85" s="37"/>
      <c r="K85" s="16"/>
      <c r="L85" s="16"/>
      <c r="M85" s="50"/>
      <c r="N85" s="52"/>
      <c r="O85" s="52"/>
      <c r="P85" s="52"/>
      <c r="Q85" s="52"/>
      <c r="R85" s="52"/>
      <c r="S85" s="52"/>
      <c r="T85" s="52"/>
      <c r="U85" s="52"/>
      <c r="V85" s="52"/>
      <c r="W85" s="17"/>
      <c r="X85" s="47"/>
      <c r="Y85" s="47"/>
      <c r="Z85" s="48"/>
    </row>
    <row r="86" spans="1:26" s="15" customFormat="1" ht="15" x14ac:dyDescent="0.25">
      <c r="A86" s="14"/>
      <c r="B86" s="18"/>
      <c r="C86" s="16"/>
      <c r="D86" s="16"/>
      <c r="E86" s="16"/>
      <c r="F86" s="16"/>
      <c r="G86" s="16"/>
      <c r="H86" s="16"/>
      <c r="I86" s="35"/>
      <c r="J86" s="42"/>
      <c r="K86" s="16"/>
      <c r="L86" s="16"/>
      <c r="M86" s="50"/>
      <c r="N86" s="51"/>
      <c r="O86" s="51"/>
      <c r="P86" s="51"/>
      <c r="Q86" s="51"/>
      <c r="R86" s="51"/>
      <c r="S86" s="51"/>
      <c r="T86" s="51"/>
      <c r="U86" s="51"/>
      <c r="V86" s="51"/>
      <c r="W86" s="17"/>
      <c r="X86" s="47"/>
      <c r="Y86" s="47"/>
      <c r="Z86" s="48"/>
    </row>
    <row r="87" spans="1:26" s="15" customFormat="1" ht="15" x14ac:dyDescent="0.25">
      <c r="A87" s="14"/>
      <c r="B87" s="18"/>
      <c r="C87" s="16"/>
      <c r="D87" s="16"/>
      <c r="E87" s="16"/>
      <c r="F87" s="16"/>
      <c r="G87" s="16"/>
      <c r="H87" s="16"/>
      <c r="I87" s="35"/>
      <c r="J87" s="37"/>
      <c r="K87" s="16"/>
      <c r="L87" s="16"/>
      <c r="M87" s="50"/>
      <c r="N87" s="52"/>
      <c r="O87" s="52"/>
      <c r="P87" s="52"/>
      <c r="Q87" s="52"/>
      <c r="R87" s="52"/>
      <c r="S87" s="52"/>
      <c r="T87" s="52"/>
      <c r="U87" s="52"/>
      <c r="V87" s="52"/>
      <c r="W87" s="17"/>
      <c r="X87" s="47"/>
      <c r="Y87" s="47"/>
      <c r="Z87" s="48"/>
    </row>
    <row r="88" spans="1:26" ht="15" x14ac:dyDescent="0.25">
      <c r="B88" s="18"/>
      <c r="C88" s="16"/>
      <c r="D88" s="16"/>
      <c r="E88" s="16"/>
      <c r="F88" s="16"/>
      <c r="G88" s="16"/>
      <c r="H88" s="16"/>
      <c r="I88" s="35"/>
      <c r="J88" s="42"/>
      <c r="K88" s="16"/>
      <c r="L88" s="16"/>
      <c r="M88" s="50"/>
      <c r="N88" s="51"/>
      <c r="O88" s="51"/>
      <c r="P88" s="51"/>
      <c r="Q88" s="51"/>
      <c r="R88" s="51"/>
      <c r="S88" s="51"/>
      <c r="T88" s="51"/>
      <c r="U88" s="51"/>
      <c r="V88" s="51"/>
      <c r="W88" s="17"/>
      <c r="X88" s="47"/>
      <c r="Y88" s="47"/>
    </row>
    <row r="89" spans="1:26" ht="15" x14ac:dyDescent="0.25">
      <c r="B89" s="18"/>
      <c r="C89" s="16"/>
      <c r="D89" s="16"/>
      <c r="E89" s="16"/>
      <c r="F89" s="16"/>
      <c r="G89" s="16"/>
      <c r="H89" s="16"/>
      <c r="I89" s="35"/>
      <c r="J89" s="37"/>
      <c r="K89" s="16"/>
      <c r="L89" s="16"/>
      <c r="M89" s="50"/>
      <c r="N89" s="52"/>
      <c r="O89" s="52"/>
      <c r="P89" s="52"/>
      <c r="Q89" s="52"/>
      <c r="R89" s="52"/>
      <c r="S89" s="52"/>
      <c r="T89" s="52"/>
      <c r="U89" s="52"/>
      <c r="V89" s="52"/>
      <c r="W89" s="17"/>
      <c r="X89" s="47"/>
      <c r="Y89" s="47"/>
    </row>
    <row r="90" spans="1:26" ht="15" x14ac:dyDescent="0.25">
      <c r="B90" s="18"/>
      <c r="C90" s="16"/>
      <c r="D90" s="16"/>
      <c r="E90" s="16"/>
      <c r="F90" s="16"/>
      <c r="G90" s="16"/>
      <c r="H90" s="16"/>
      <c r="I90" s="35"/>
      <c r="J90" s="42"/>
      <c r="K90" s="16"/>
      <c r="L90" s="16"/>
      <c r="M90" s="50"/>
      <c r="N90" s="51"/>
      <c r="O90" s="51"/>
      <c r="P90" s="51"/>
      <c r="Q90" s="51"/>
      <c r="R90" s="51"/>
      <c r="S90" s="51"/>
      <c r="T90" s="51"/>
      <c r="U90" s="51"/>
      <c r="V90" s="51"/>
      <c r="W90" s="17"/>
      <c r="X90" s="47"/>
      <c r="Y90" s="47"/>
    </row>
    <row r="91" spans="1:26" ht="15" x14ac:dyDescent="0.25">
      <c r="B91" s="18"/>
      <c r="C91" s="16"/>
      <c r="D91" s="16"/>
      <c r="E91" s="16"/>
      <c r="F91" s="16"/>
      <c r="G91" s="16"/>
      <c r="H91" s="16"/>
      <c r="I91" s="35"/>
      <c r="J91" s="37"/>
      <c r="K91" s="16"/>
      <c r="L91" s="16"/>
      <c r="M91" s="50"/>
      <c r="N91" s="52"/>
      <c r="O91" s="52"/>
      <c r="P91" s="52"/>
      <c r="Q91" s="52"/>
      <c r="R91" s="52"/>
      <c r="S91" s="52"/>
      <c r="T91" s="52"/>
      <c r="U91" s="52"/>
      <c r="V91" s="52"/>
      <c r="W91" s="17"/>
      <c r="X91" s="47"/>
      <c r="Y91" s="47"/>
    </row>
    <row r="92" spans="1:26" ht="15" x14ac:dyDescent="0.25">
      <c r="B92" s="18"/>
      <c r="C92" s="16"/>
      <c r="D92" s="16"/>
      <c r="E92" s="16"/>
      <c r="F92" s="16"/>
      <c r="G92" s="16"/>
      <c r="H92" s="16"/>
      <c r="I92" s="35"/>
      <c r="J92" s="42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7"/>
      <c r="X92" s="47"/>
      <c r="Y92" s="47"/>
    </row>
    <row r="93" spans="1:26" ht="15" x14ac:dyDescent="0.25">
      <c r="B93" s="18"/>
      <c r="C93" s="16"/>
      <c r="D93" s="16"/>
      <c r="E93" s="16"/>
      <c r="F93" s="16"/>
      <c r="G93" s="16"/>
      <c r="H93" s="16"/>
      <c r="I93" s="35"/>
      <c r="J93" s="37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7"/>
      <c r="X93" s="47"/>
      <c r="Y93" s="47"/>
    </row>
    <row r="94" spans="1:26" ht="15" x14ac:dyDescent="0.25">
      <c r="B94" s="18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7"/>
      <c r="X94" s="47"/>
      <c r="Y94" s="47"/>
    </row>
    <row r="95" spans="1:26" ht="15" x14ac:dyDescent="0.25">
      <c r="B95" s="18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7"/>
      <c r="X95" s="47"/>
      <c r="Y95" s="47"/>
    </row>
    <row r="96" spans="1:26" ht="15" x14ac:dyDescent="0.25">
      <c r="B96" s="18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7"/>
      <c r="X96" s="47"/>
      <c r="Y96" s="47"/>
    </row>
    <row r="97" spans="2:25" ht="15" x14ac:dyDescent="0.25">
      <c r="B97" s="18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7"/>
      <c r="X97" s="47"/>
      <c r="Y97" s="47"/>
    </row>
    <row r="98" spans="2:25" ht="15" x14ac:dyDescent="0.25">
      <c r="B98" s="18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7"/>
      <c r="X98" s="47"/>
      <c r="Y98" s="47"/>
    </row>
    <row r="99" spans="2:25" ht="15" x14ac:dyDescent="0.25">
      <c r="B99" s="18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7"/>
      <c r="X99" s="47"/>
      <c r="Y99" s="47"/>
    </row>
    <row r="100" spans="2:25" ht="15" x14ac:dyDescent="0.25">
      <c r="B100" s="18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7"/>
      <c r="X100" s="47"/>
      <c r="Y100" s="47"/>
    </row>
    <row r="101" spans="2:25" ht="15" x14ac:dyDescent="0.25">
      <c r="B101" s="18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7"/>
      <c r="X101" s="47"/>
      <c r="Y101" s="47"/>
    </row>
    <row r="102" spans="2:25" ht="15" x14ac:dyDescent="0.25">
      <c r="B102" s="18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7"/>
      <c r="X102" s="47"/>
      <c r="Y102" s="47"/>
    </row>
    <row r="103" spans="2:25" ht="15" x14ac:dyDescent="0.25">
      <c r="B103" s="18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7"/>
      <c r="X103" s="47"/>
      <c r="Y103" s="47"/>
    </row>
    <row r="104" spans="2:25" ht="15" x14ac:dyDescent="0.25">
      <c r="B104" s="18"/>
      <c r="C104" s="16"/>
      <c r="D104" s="16"/>
      <c r="E104" s="16"/>
      <c r="F104" s="16"/>
      <c r="G104" s="16"/>
      <c r="H104" s="16"/>
      <c r="I104" s="75">
        <v>0</v>
      </c>
      <c r="J104" s="75">
        <v>10</v>
      </c>
      <c r="K104" s="75">
        <v>0</v>
      </c>
      <c r="L104" s="75">
        <v>10</v>
      </c>
      <c r="M104" s="75">
        <v>25</v>
      </c>
      <c r="N104" s="75">
        <v>50</v>
      </c>
      <c r="O104" s="75">
        <v>75</v>
      </c>
      <c r="P104" s="75">
        <v>100</v>
      </c>
      <c r="Q104" s="16"/>
      <c r="R104" s="16"/>
      <c r="S104" s="16"/>
      <c r="T104" s="16"/>
      <c r="U104" s="16"/>
      <c r="V104" s="16"/>
      <c r="W104" s="17"/>
      <c r="X104" s="47"/>
      <c r="Y104" s="47"/>
    </row>
    <row r="105" spans="2:25" ht="15" x14ac:dyDescent="0.25">
      <c r="B105" s="18"/>
      <c r="C105" s="16"/>
      <c r="D105" s="16"/>
      <c r="E105" s="16"/>
      <c r="F105" s="16"/>
      <c r="G105" s="16"/>
      <c r="H105" s="16"/>
      <c r="I105" s="75">
        <v>10</v>
      </c>
      <c r="J105" s="75">
        <v>25</v>
      </c>
      <c r="K105" s="75">
        <v>10</v>
      </c>
      <c r="L105" s="75">
        <v>25</v>
      </c>
      <c r="M105" s="75">
        <v>50</v>
      </c>
      <c r="N105" s="75">
        <v>75</v>
      </c>
      <c r="O105" s="75">
        <v>100</v>
      </c>
      <c r="P105" s="75">
        <v>1000</v>
      </c>
      <c r="Q105" s="16"/>
      <c r="R105" s="16"/>
      <c r="S105" s="16"/>
      <c r="T105" s="16"/>
      <c r="U105" s="16"/>
      <c r="V105" s="16"/>
      <c r="W105" s="17"/>
      <c r="X105" s="47"/>
      <c r="Y105" s="47"/>
    </row>
    <row r="106" spans="2:25" ht="69.75" thickBot="1" x14ac:dyDescent="0.3">
      <c r="B106" s="18"/>
      <c r="C106" s="16"/>
      <c r="D106" s="16"/>
      <c r="E106" s="16"/>
      <c r="F106" s="16"/>
      <c r="G106" s="16"/>
      <c r="H106" s="75">
        <v>0</v>
      </c>
      <c r="I106" s="75">
        <v>0</v>
      </c>
      <c r="J106" s="53" t="s">
        <v>126</v>
      </c>
      <c r="K106" s="21" t="s">
        <v>178</v>
      </c>
      <c r="L106" s="21" t="s">
        <v>179</v>
      </c>
      <c r="M106" s="21" t="s">
        <v>180</v>
      </c>
      <c r="N106" s="21" t="s">
        <v>181</v>
      </c>
      <c r="O106" s="21" t="s">
        <v>182</v>
      </c>
      <c r="P106" s="21" t="s">
        <v>183</v>
      </c>
      <c r="Q106" s="16"/>
      <c r="R106" s="16"/>
      <c r="S106" s="16"/>
      <c r="T106" s="16"/>
      <c r="U106" s="16"/>
      <c r="V106" s="16"/>
      <c r="W106" s="17"/>
      <c r="X106" s="47"/>
      <c r="Y106" s="47"/>
    </row>
    <row r="107" spans="2:25" ht="30" customHeight="1" thickTop="1" thickBot="1" x14ac:dyDescent="0.3">
      <c r="B107" s="18"/>
      <c r="C107" s="16"/>
      <c r="D107" s="16"/>
      <c r="E107" s="16"/>
      <c r="F107" s="16"/>
      <c r="G107" s="16"/>
      <c r="H107" s="75">
        <v>0</v>
      </c>
      <c r="I107" s="75">
        <v>0</v>
      </c>
      <c r="J107" s="70" t="s">
        <v>121</v>
      </c>
      <c r="K107" s="25">
        <f>COUNTIFS(Farmy!$H:$H,"&gt;="&amp;K104,Farmy!$H:$H,"&lt;="&amp;K105)</f>
        <v>9</v>
      </c>
      <c r="L107" s="25">
        <f>COUNTIFS(Farmy!$H:$H,"&gt;="&amp;L104,Farmy!$H:$H,"&lt;"&amp;L105)</f>
        <v>0</v>
      </c>
      <c r="M107" s="25">
        <f>COUNTIFS(Farmy!$H:$H,"&gt;="&amp;M104,Farmy!$H:$H,"&lt;"&amp;M105)</f>
        <v>0</v>
      </c>
      <c r="N107" s="25">
        <f>COUNTIFS(Farmy!$H:$H,"&gt;="&amp;N104,Farmy!$H:$H,"&lt;"&amp;N105)</f>
        <v>1</v>
      </c>
      <c r="O107" s="25">
        <f>COUNTIFS(Farmy!$H:$H,"&gt;="&amp;O104,Farmy!$H:$H,"&lt;"&amp;O105)</f>
        <v>0</v>
      </c>
      <c r="P107" s="25">
        <f>COUNTIFS(Farmy!$H:$H,"&gt;="&amp;P104,Farmy!$H:$H,"&lt;"&amp;P105)</f>
        <v>0</v>
      </c>
      <c r="Q107" s="16"/>
      <c r="R107" s="16"/>
      <c r="S107" s="16"/>
      <c r="T107" s="16"/>
      <c r="U107" s="16"/>
      <c r="V107" s="16"/>
      <c r="W107" s="17"/>
      <c r="X107" s="47"/>
      <c r="Y107" s="47"/>
    </row>
    <row r="108" spans="2:25" ht="60" customHeight="1" thickBot="1" x14ac:dyDescent="0.3">
      <c r="B108" s="18"/>
      <c r="C108" s="16"/>
      <c r="D108" s="16"/>
      <c r="E108" s="16"/>
      <c r="F108" s="16"/>
      <c r="G108" s="16"/>
      <c r="H108" s="75">
        <v>0</v>
      </c>
      <c r="I108" s="75">
        <v>0</v>
      </c>
      <c r="J108" s="70" t="s">
        <v>122</v>
      </c>
      <c r="K108" s="28">
        <f>SUMIFS(Farmy!$H:$H,Farmy!$H:$H,"&gt;="&amp;K104,Farmy!$H:$H,"&lt;="&amp;K105)</f>
        <v>29</v>
      </c>
      <c r="L108" s="28">
        <f>SUMIFS(Farmy!$H:$H,Farmy!$H:$H,"&gt;="&amp;L104,Farmy!$H:$H,"&lt;"&amp;L105)</f>
        <v>0</v>
      </c>
      <c r="M108" s="28">
        <f>SUMIFS(Farmy!$H:$H,Farmy!$H:$H,"&gt;="&amp;M104,Farmy!$H:$H,"&lt;"&amp;M105)</f>
        <v>0</v>
      </c>
      <c r="N108" s="28">
        <f>SUMIFS(Farmy!$H:$H,Farmy!$H:$H,"&gt;="&amp;N104,Farmy!$H:$H,"&lt;"&amp;N105)</f>
        <v>51.98</v>
      </c>
      <c r="O108" s="28">
        <f>SUMIFS(Farmy!$H:$H,Farmy!$H:$H,"&gt;="&amp;O104,Farmy!$H:$H,"&lt;"&amp;O105)</f>
        <v>0</v>
      </c>
      <c r="P108" s="28">
        <f>SUMIFS(Farmy!$H:$H,Farmy!$H:$H,"&gt;="&amp;P104,Farmy!$H:$H,"&lt;"&amp;P105)</f>
        <v>0</v>
      </c>
      <c r="Q108" s="16"/>
      <c r="R108" s="16"/>
      <c r="S108" s="16"/>
      <c r="T108" s="16"/>
      <c r="U108" s="16"/>
      <c r="V108" s="16"/>
      <c r="W108" s="17"/>
      <c r="X108" s="47"/>
      <c r="Y108" s="47"/>
    </row>
    <row r="109" spans="2:25" ht="15" customHeight="1" x14ac:dyDescent="0.25">
      <c r="B109" s="18"/>
      <c r="C109" s="16"/>
      <c r="D109" s="16"/>
      <c r="E109" s="16"/>
      <c r="F109" s="16"/>
      <c r="G109" s="16"/>
      <c r="H109" s="75"/>
      <c r="I109" s="75"/>
      <c r="J109" s="75"/>
      <c r="K109" s="69"/>
      <c r="L109" s="69"/>
      <c r="M109" s="69"/>
      <c r="N109" s="69"/>
      <c r="O109" s="69"/>
      <c r="P109" s="69"/>
      <c r="Q109" s="16"/>
      <c r="R109" s="16"/>
      <c r="S109" s="16"/>
      <c r="T109" s="16"/>
      <c r="U109" s="16"/>
      <c r="V109" s="16"/>
      <c r="W109" s="17"/>
      <c r="X109" s="47"/>
      <c r="Y109" s="47"/>
    </row>
    <row r="110" spans="2:25" ht="60" customHeight="1" x14ac:dyDescent="0.25">
      <c r="B110" s="18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7"/>
      <c r="X110" s="47"/>
      <c r="Y110" s="47"/>
    </row>
    <row r="111" spans="2:25" ht="15" x14ac:dyDescent="0.25">
      <c r="B111" s="18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7"/>
      <c r="X111" s="47"/>
      <c r="Y111" s="47"/>
    </row>
    <row r="112" spans="2:25" ht="15" x14ac:dyDescent="0.25">
      <c r="B112" s="18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7"/>
      <c r="X112" s="47"/>
      <c r="Y112" s="47"/>
    </row>
    <row r="113" spans="2:25" ht="15" x14ac:dyDescent="0.25">
      <c r="B113" s="18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7"/>
      <c r="X113" s="47"/>
      <c r="Y113" s="47"/>
    </row>
    <row r="114" spans="2:25" ht="15" x14ac:dyDescent="0.25">
      <c r="B114" s="18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7"/>
    </row>
    <row r="115" spans="2:25" ht="15" x14ac:dyDescent="0.25">
      <c r="B115" s="18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7"/>
    </row>
    <row r="116" spans="2:25" ht="15" x14ac:dyDescent="0.25">
      <c r="B116" s="18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7"/>
    </row>
    <row r="117" spans="2:25" ht="15" x14ac:dyDescent="0.25">
      <c r="B117" s="18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7"/>
    </row>
    <row r="118" spans="2:25" ht="15" x14ac:dyDescent="0.25">
      <c r="B118" s="18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7"/>
    </row>
    <row r="119" spans="2:25" ht="15" x14ac:dyDescent="0.25">
      <c r="B119" s="18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7"/>
    </row>
    <row r="120" spans="2:25" ht="15" x14ac:dyDescent="0.25">
      <c r="B120" s="18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7"/>
    </row>
    <row r="121" spans="2:25" ht="15" x14ac:dyDescent="0.25">
      <c r="B121" s="18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7"/>
    </row>
    <row r="122" spans="2:25" ht="15" x14ac:dyDescent="0.25">
      <c r="B122" s="18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7"/>
    </row>
    <row r="123" spans="2:25" ht="15" x14ac:dyDescent="0.25">
      <c r="B123" s="18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7"/>
    </row>
    <row r="124" spans="2:25" ht="15" x14ac:dyDescent="0.25">
      <c r="B124" s="18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7"/>
    </row>
    <row r="125" spans="2:25" ht="15" x14ac:dyDescent="0.25">
      <c r="B125" s="18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7"/>
    </row>
    <row r="126" spans="2:25" ht="15" x14ac:dyDescent="0.25">
      <c r="B126" s="18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7"/>
    </row>
    <row r="127" spans="2:25" ht="15" x14ac:dyDescent="0.25">
      <c r="B127" s="18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7"/>
    </row>
    <row r="128" spans="2:25" ht="15" x14ac:dyDescent="0.25">
      <c r="B128" s="18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7"/>
    </row>
    <row r="129" spans="2:23" ht="15" x14ac:dyDescent="0.25">
      <c r="B129" s="18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7"/>
    </row>
    <row r="130" spans="2:23" ht="15" x14ac:dyDescent="0.25">
      <c r="B130" s="18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7"/>
    </row>
    <row r="131" spans="2:23" ht="15" x14ac:dyDescent="0.25">
      <c r="F131" s="54"/>
    </row>
    <row r="132" spans="2:23" ht="15" x14ac:dyDescent="0.25">
      <c r="F132" s="55"/>
    </row>
    <row r="133" spans="2:23" ht="15" x14ac:dyDescent="0.25">
      <c r="F133" s="54"/>
    </row>
    <row r="134" spans="2:23" ht="15" x14ac:dyDescent="0.25">
      <c r="F134" s="54"/>
    </row>
    <row r="135" spans="2:23" ht="15" x14ac:dyDescent="0.25">
      <c r="F135" s="54"/>
    </row>
    <row r="136" spans="2:23" ht="15" x14ac:dyDescent="0.25">
      <c r="F136" s="54"/>
    </row>
    <row r="137" spans="2:23" ht="15" x14ac:dyDescent="0.25">
      <c r="F137" s="55"/>
    </row>
    <row r="138" spans="2:23" ht="15" x14ac:dyDescent="0.25"/>
    <row r="139" spans="2:23" ht="15" x14ac:dyDescent="0.25"/>
    <row r="140" spans="2:23" ht="15" x14ac:dyDescent="0.25"/>
    <row r="141" spans="2:23" ht="15" x14ac:dyDescent="0.25"/>
    <row r="142" spans="2:23" ht="18.75" x14ac:dyDescent="0.3">
      <c r="E142" s="56"/>
    </row>
    <row r="143" spans="2:23" ht="15" x14ac:dyDescent="0.25"/>
    <row r="144" spans="2:23" ht="18.75" x14ac:dyDescent="0.25"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</row>
    <row r="145" spans="2:23" s="68" customFormat="1" ht="15" x14ac:dyDescent="0.25"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</row>
    <row r="146" spans="2:23" s="68" customFormat="1" ht="15" x14ac:dyDescent="0.25"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</row>
    <row r="147" spans="2:23" s="68" customFormat="1" ht="15" x14ac:dyDescent="0.25">
      <c r="B147" s="14"/>
      <c r="C147" s="14"/>
      <c r="D147" s="14"/>
      <c r="E147" s="14"/>
      <c r="F147" s="58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14"/>
    </row>
    <row r="148" spans="2:23" s="68" customFormat="1" ht="15" x14ac:dyDescent="0.25">
      <c r="B148" s="14"/>
      <c r="C148" s="14"/>
      <c r="D148" s="14"/>
      <c r="E148" s="14"/>
      <c r="F148" s="60"/>
      <c r="G148" s="58"/>
      <c r="H148" s="61"/>
      <c r="I148" s="58"/>
      <c r="J148" s="61"/>
      <c r="K148" s="58"/>
      <c r="L148" s="61"/>
      <c r="M148" s="58"/>
      <c r="N148" s="61"/>
      <c r="O148" s="58"/>
      <c r="P148" s="61"/>
      <c r="Q148" s="61"/>
      <c r="R148" s="61"/>
      <c r="S148" s="61"/>
      <c r="T148" s="61"/>
      <c r="U148" s="61"/>
      <c r="V148" s="61"/>
      <c r="W148" s="14"/>
    </row>
    <row r="149" spans="2:23" s="68" customFormat="1" ht="15" x14ac:dyDescent="0.25">
      <c r="B149" s="14"/>
      <c r="C149" s="14"/>
      <c r="D149" s="14"/>
      <c r="E149" s="14"/>
      <c r="F149" s="60"/>
      <c r="G149" s="58"/>
      <c r="H149" s="61"/>
      <c r="I149" s="58"/>
      <c r="J149" s="61"/>
      <c r="K149" s="58"/>
      <c r="L149" s="61"/>
      <c r="M149" s="58"/>
      <c r="N149" s="61"/>
      <c r="O149" s="58"/>
      <c r="P149" s="61"/>
      <c r="Q149" s="61"/>
      <c r="R149" s="61"/>
      <c r="S149" s="61"/>
      <c r="T149" s="61"/>
      <c r="U149" s="61"/>
      <c r="V149" s="61"/>
      <c r="W149" s="14"/>
    </row>
    <row r="150" spans="2:23" s="68" customFormat="1" ht="15" x14ac:dyDescent="0.25">
      <c r="B150" s="14"/>
      <c r="C150" s="14"/>
      <c r="D150" s="14"/>
      <c r="E150" s="14"/>
      <c r="F150" s="60"/>
      <c r="G150" s="58"/>
      <c r="H150" s="61"/>
      <c r="I150" s="58"/>
      <c r="J150" s="61"/>
      <c r="K150" s="58"/>
      <c r="L150" s="61"/>
      <c r="M150" s="58"/>
      <c r="N150" s="61"/>
      <c r="O150" s="58"/>
      <c r="P150" s="61"/>
      <c r="Q150" s="61"/>
      <c r="R150" s="61"/>
      <c r="S150" s="61"/>
      <c r="T150" s="61"/>
      <c r="U150" s="61"/>
      <c r="V150" s="61"/>
      <c r="W150" s="14"/>
    </row>
    <row r="151" spans="2:23" s="68" customFormat="1" ht="15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</row>
    <row r="152" spans="2:23" s="68" customFormat="1" ht="15" x14ac:dyDescent="0.25"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</row>
    <row r="153" spans="2:23" s="68" customFormat="1" ht="15" x14ac:dyDescent="0.25"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</row>
    <row r="154" spans="2:23" s="68" customFormat="1" ht="15" x14ac:dyDescent="0.25"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</row>
    <row r="155" spans="2:23" s="68" customFormat="1" ht="15" x14ac:dyDescent="0.25"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</row>
    <row r="156" spans="2:23" s="68" customFormat="1" ht="15" x14ac:dyDescent="0.25"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</row>
    <row r="157" spans="2:23" ht="15" x14ac:dyDescent="0.25"/>
    <row r="158" spans="2:23" ht="15" x14ac:dyDescent="0.25"/>
    <row r="183" spans="2:23" ht="0" hidden="1" customHeight="1" x14ac:dyDescent="0.25">
      <c r="B183" s="62"/>
      <c r="C183" s="62"/>
      <c r="W183" s="63"/>
    </row>
    <row r="184" spans="2:23" ht="0" hidden="1" customHeight="1" x14ac:dyDescent="0.25">
      <c r="B184" s="64"/>
      <c r="C184" s="65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7"/>
    </row>
    <row r="185" spans="2:23" ht="0" hidden="1" customHeight="1" x14ac:dyDescent="0.25"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</row>
    <row r="186" spans="2:23" ht="0" hidden="1" customHeight="1" x14ac:dyDescent="0.25"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</row>
    <row r="187" spans="2:23" ht="0" hidden="1" customHeight="1" x14ac:dyDescent="0.25"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</row>
    <row r="188" spans="2:23" ht="0" hidden="1" customHeight="1" x14ac:dyDescent="0.25"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</row>
    <row r="189" spans="2:23" ht="0" hidden="1" customHeight="1" x14ac:dyDescent="0.25"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</row>
    <row r="190" spans="2:23" ht="0" hidden="1" customHeight="1" x14ac:dyDescent="0.25"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</row>
    <row r="191" spans="2:23" ht="0" hidden="1" customHeight="1" x14ac:dyDescent="0.25"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</row>
    <row r="192" spans="2:23" ht="0" hidden="1" customHeight="1" x14ac:dyDescent="0.25"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</row>
    <row r="193" spans="2:23" ht="0" hidden="1" customHeight="1" x14ac:dyDescent="0.25"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</row>
    <row r="194" spans="2:23" ht="0" hidden="1" customHeight="1" x14ac:dyDescent="0.25"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</row>
    <row r="195" spans="2:23" ht="0" hidden="1" customHeight="1" x14ac:dyDescent="0.25"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</row>
    <row r="196" spans="2:23" ht="0" hidden="1" customHeight="1" x14ac:dyDescent="0.25"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</row>
  </sheetData>
  <mergeCells count="18">
    <mergeCell ref="E40:H41"/>
    <mergeCell ref="K40:N41"/>
    <mergeCell ref="Q40:T41"/>
    <mergeCell ref="B2:W2"/>
    <mergeCell ref="B3:W3"/>
    <mergeCell ref="B4:D4"/>
    <mergeCell ref="C19:C20"/>
    <mergeCell ref="C9:C10"/>
    <mergeCell ref="C14:C15"/>
    <mergeCell ref="N42:N43"/>
    <mergeCell ref="R42:R43"/>
    <mergeCell ref="S42:S43"/>
    <mergeCell ref="T42:T43"/>
    <mergeCell ref="F42:F43"/>
    <mergeCell ref="G42:G43"/>
    <mergeCell ref="H42:H43"/>
    <mergeCell ref="L42:L43"/>
    <mergeCell ref="M42:M4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E2C2-41CD-4226-B5D2-8CBAC66A0728}">
  <dimension ref="A1:AC255"/>
  <sheetViews>
    <sheetView zoomScale="85" zoomScaleNormal="85" workbookViewId="0">
      <selection activeCell="R4" sqref="R4:W4"/>
    </sheetView>
  </sheetViews>
  <sheetFormatPr defaultColWidth="0" defaultRowHeight="15" customHeight="1" zeroHeight="1" x14ac:dyDescent="0.25"/>
  <cols>
    <col min="1" max="1" width="10.42578125" style="84" customWidth="1"/>
    <col min="2" max="2" width="20.140625" style="84" customWidth="1"/>
    <col min="3" max="3" width="51.5703125" style="84" customWidth="1"/>
    <col min="4" max="4" width="21.140625" style="84" customWidth="1"/>
    <col min="5" max="5" width="15.85546875" style="84" customWidth="1"/>
    <col min="6" max="24" width="9.140625" style="84" customWidth="1"/>
    <col min="25" max="26" width="9.140625" style="106" hidden="1" customWidth="1"/>
    <col min="27" max="27" width="17.28515625" style="106" hidden="1" customWidth="1"/>
    <col min="28" max="29" width="16.7109375" style="106" hidden="1" customWidth="1"/>
    <col min="30" max="16384" width="9.140625" style="106" hidden="1"/>
  </cols>
  <sheetData>
    <row r="1" spans="1:24" s="84" customFormat="1" ht="15.75" thickBot="1" x14ac:dyDescent="0.3">
      <c r="C1" s="85"/>
      <c r="D1" s="86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</row>
    <row r="2" spans="1:24" s="15" customFormat="1" ht="40.5" customHeight="1" x14ac:dyDescent="0.25">
      <c r="A2" s="84"/>
      <c r="B2" s="128" t="s">
        <v>200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30"/>
      <c r="X2" s="84"/>
    </row>
    <row r="3" spans="1:24" s="15" customFormat="1" ht="19.5" thickBot="1" x14ac:dyDescent="0.3">
      <c r="A3" s="84"/>
      <c r="B3" s="131" t="s">
        <v>205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3"/>
      <c r="X3" s="84"/>
    </row>
    <row r="4" spans="1:24" s="15" customFormat="1" ht="19.5" thickBot="1" x14ac:dyDescent="0.35">
      <c r="A4" s="84"/>
      <c r="B4" s="87"/>
      <c r="C4" s="88"/>
      <c r="D4" s="16"/>
      <c r="E4" s="89"/>
      <c r="F4" s="90"/>
      <c r="G4" s="90"/>
      <c r="H4" s="16"/>
      <c r="I4" s="16"/>
      <c r="J4" s="16"/>
      <c r="K4" s="16"/>
      <c r="L4" s="16"/>
      <c r="M4" s="16"/>
      <c r="N4" s="16"/>
      <c r="O4" s="16"/>
      <c r="P4" s="16"/>
      <c r="Q4" s="16"/>
      <c r="R4" s="134" t="s">
        <v>184</v>
      </c>
      <c r="S4" s="135"/>
      <c r="T4" s="135"/>
      <c r="U4" s="135"/>
      <c r="V4" s="135"/>
      <c r="W4" s="136"/>
      <c r="X4" s="84"/>
    </row>
    <row r="5" spans="1:24" s="15" customFormat="1" x14ac:dyDescent="0.25">
      <c r="A5" s="84"/>
      <c r="B5" s="18"/>
      <c r="C5" s="16"/>
      <c r="D5" s="89"/>
      <c r="E5" s="89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7"/>
      <c r="X5" s="84"/>
    </row>
    <row r="6" spans="1:24" s="15" customFormat="1" x14ac:dyDescent="0.25">
      <c r="A6" s="84"/>
      <c r="B6" s="18"/>
      <c r="C6" s="16"/>
      <c r="D6" s="89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7"/>
      <c r="X6" s="84"/>
    </row>
    <row r="7" spans="1:24" s="15" customFormat="1" ht="58.5" customHeight="1" thickBot="1" x14ac:dyDescent="0.3">
      <c r="A7" s="84"/>
      <c r="B7" s="18"/>
      <c r="C7" s="91" t="s">
        <v>201</v>
      </c>
      <c r="D7" s="91" t="s">
        <v>220</v>
      </c>
      <c r="E7" s="91" t="s">
        <v>202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7"/>
      <c r="X7" s="84"/>
    </row>
    <row r="8" spans="1:24" s="15" customFormat="1" ht="19.5" thickTop="1" x14ac:dyDescent="0.3">
      <c r="A8" s="84"/>
      <c r="B8" s="18"/>
      <c r="C8" s="92" t="s">
        <v>219</v>
      </c>
      <c r="D8" s="107">
        <v>51.98</v>
      </c>
      <c r="E8" s="93">
        <v>1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7"/>
      <c r="X8" s="84"/>
    </row>
    <row r="9" spans="1:24" s="15" customFormat="1" ht="18.75" x14ac:dyDescent="0.3">
      <c r="A9" s="84"/>
      <c r="B9" s="18"/>
      <c r="C9" s="94" t="s">
        <v>209</v>
      </c>
      <c r="D9" s="108">
        <v>9.6</v>
      </c>
      <c r="E9" s="95">
        <v>1</v>
      </c>
      <c r="F9" s="16"/>
      <c r="G9" s="16"/>
      <c r="H9" s="16"/>
      <c r="I9" s="16"/>
      <c r="J9" s="16" t="str">
        <f>'Deweloperzy zestawienie '!$C8</f>
        <v>EWP EUROPEAN WIND POWER KRASIN</v>
      </c>
      <c r="K9" s="16">
        <f>'Deweloperzy zestawienie '!$D8</f>
        <v>51.98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7"/>
      <c r="X9" s="84"/>
    </row>
    <row r="10" spans="1:24" s="15" customFormat="1" ht="18.75" x14ac:dyDescent="0.3">
      <c r="A10" s="84"/>
      <c r="B10" s="18"/>
      <c r="C10" s="96" t="s">
        <v>212</v>
      </c>
      <c r="D10" s="109">
        <v>7.5</v>
      </c>
      <c r="E10" s="97">
        <v>1</v>
      </c>
      <c r="F10" s="16"/>
      <c r="G10" s="16"/>
      <c r="H10" s="16"/>
      <c r="I10" s="16"/>
      <c r="J10" s="16" t="str">
        <f>'Deweloperzy zestawienie '!$C9</f>
        <v>ORIT HOLDINGS LIMITED</v>
      </c>
      <c r="K10" s="16">
        <f>'Deweloperzy zestawienie '!$D9</f>
        <v>9.6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7"/>
      <c r="X10" s="84"/>
    </row>
    <row r="11" spans="1:24" s="15" customFormat="1" ht="18.75" x14ac:dyDescent="0.3">
      <c r="A11" s="84"/>
      <c r="B11" s="18"/>
      <c r="C11" s="94" t="s">
        <v>208</v>
      </c>
      <c r="D11" s="108">
        <v>2</v>
      </c>
      <c r="E11" s="95">
        <v>1</v>
      </c>
      <c r="F11" s="16"/>
      <c r="G11" s="16"/>
      <c r="H11" s="16"/>
      <c r="I11" s="16"/>
      <c r="J11" s="16" t="str">
        <f>'Deweloperzy zestawienie '!$C10</f>
        <v>RIGHT POWER COMMODITIES S.R.O.</v>
      </c>
      <c r="K11" s="16">
        <f>'Deweloperzy zestawienie '!$D10</f>
        <v>7.5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7"/>
      <c r="X11" s="84"/>
    </row>
    <row r="12" spans="1:24" s="15" customFormat="1" ht="18.75" x14ac:dyDescent="0.3">
      <c r="A12" s="84"/>
      <c r="B12" s="18"/>
      <c r="C12" s="96" t="s">
        <v>213</v>
      </c>
      <c r="D12" s="109">
        <v>2</v>
      </c>
      <c r="E12" s="97">
        <v>1</v>
      </c>
      <c r="F12" s="16"/>
      <c r="G12" s="16"/>
      <c r="H12" s="16"/>
      <c r="I12" s="16"/>
      <c r="J12" s="16" t="str">
        <f>'Deweloperzy zestawienie '!$C11</f>
        <v>PPA CZ3</v>
      </c>
      <c r="K12" s="16">
        <f>'Deweloperzy zestawienie '!$D11</f>
        <v>2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7"/>
      <c r="X12" s="84"/>
    </row>
    <row r="13" spans="1:24" s="15" customFormat="1" ht="18.75" x14ac:dyDescent="0.3">
      <c r="A13" s="84"/>
      <c r="B13" s="18"/>
      <c r="C13" s="94" t="s">
        <v>211</v>
      </c>
      <c r="D13" s="108">
        <v>2</v>
      </c>
      <c r="E13" s="95">
        <v>1</v>
      </c>
      <c r="F13" s="16"/>
      <c r="G13" s="16"/>
      <c r="H13" s="16"/>
      <c r="I13" s="16"/>
      <c r="J13" s="16" t="str">
        <f>'Deweloperzy zestawienie '!$C12</f>
        <v>PROKON</v>
      </c>
      <c r="K13" s="16">
        <f>'Deweloperzy zestawienie '!$D12</f>
        <v>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7"/>
      <c r="X13" s="84"/>
    </row>
    <row r="14" spans="1:24" s="15" customFormat="1" ht="18.75" x14ac:dyDescent="0.3">
      <c r="A14" s="84"/>
      <c r="B14" s="18"/>
      <c r="C14" s="96" t="s">
        <v>210</v>
      </c>
      <c r="D14" s="109">
        <v>1.7</v>
      </c>
      <c r="E14" s="97">
        <v>1</v>
      </c>
      <c r="F14" s="16"/>
      <c r="G14" s="16"/>
      <c r="H14" s="16"/>
      <c r="I14" s="16"/>
      <c r="J14" s="16" t="str">
        <f>'Deweloperzy zestawienie '!$C13</f>
        <v>GUGAŁA INVEST</v>
      </c>
      <c r="K14" s="16">
        <f>'Deweloperzy zestawienie '!$D13</f>
        <v>2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7"/>
      <c r="X14" s="84"/>
    </row>
    <row r="15" spans="1:24" s="15" customFormat="1" ht="18.75" x14ac:dyDescent="0.3">
      <c r="A15" s="84"/>
      <c r="B15" s="18"/>
      <c r="C15" s="94" t="s">
        <v>207</v>
      </c>
      <c r="D15" s="108">
        <v>1.5</v>
      </c>
      <c r="E15" s="95">
        <v>1</v>
      </c>
      <c r="F15" s="16"/>
      <c r="G15" s="16"/>
      <c r="H15" s="16"/>
      <c r="I15" s="16"/>
      <c r="J15" s="16" t="str">
        <f>'Deweloperzy zestawienie '!$C14</f>
        <v>EOLICA</v>
      </c>
      <c r="K15" s="16">
        <f>'Deweloperzy zestawienie '!$D14</f>
        <v>1.7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7"/>
      <c r="X15" s="84"/>
    </row>
    <row r="16" spans="1:24" s="15" customFormat="1" ht="18.75" x14ac:dyDescent="0.3">
      <c r="A16" s="84"/>
      <c r="B16" s="18"/>
      <c r="C16" s="96" t="s">
        <v>206</v>
      </c>
      <c r="D16" s="109">
        <v>1.5</v>
      </c>
      <c r="E16" s="97">
        <v>1</v>
      </c>
      <c r="F16" s="16"/>
      <c r="G16" s="16"/>
      <c r="H16" s="16"/>
      <c r="I16" s="16"/>
      <c r="J16" s="16" t="str">
        <f>'Deweloperzy zestawienie '!$C15</f>
        <v>AGRO WIND ENERGIA</v>
      </c>
      <c r="K16" s="16">
        <f>'Deweloperzy zestawienie '!$D15</f>
        <v>1.5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7"/>
      <c r="X16" s="84"/>
    </row>
    <row r="17" spans="1:24" s="15" customFormat="1" ht="18.75" x14ac:dyDescent="0.3">
      <c r="A17" s="84"/>
      <c r="B17" s="18"/>
      <c r="C17" s="94" t="s">
        <v>35</v>
      </c>
      <c r="D17" s="108">
        <v>1.2</v>
      </c>
      <c r="E17" s="95">
        <v>1</v>
      </c>
      <c r="F17" s="16"/>
      <c r="G17" s="16"/>
      <c r="H17" s="16"/>
      <c r="I17" s="16"/>
      <c r="J17" s="16" t="str">
        <f>'Deweloperzy zestawienie '!$C16</f>
        <v>AAW ENERGIA</v>
      </c>
      <c r="K17" s="16">
        <f>'Deweloperzy zestawienie '!$D16</f>
        <v>1.5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7"/>
      <c r="X17" s="84"/>
    </row>
    <row r="18" spans="1:24" s="15" customFormat="1" x14ac:dyDescent="0.25">
      <c r="A18" s="84"/>
      <c r="B18" s="18"/>
      <c r="C18" s="16"/>
      <c r="D18" s="16"/>
      <c r="E18" s="16"/>
      <c r="F18" s="16"/>
      <c r="G18" s="16"/>
      <c r="H18" s="16"/>
      <c r="I18" s="16"/>
      <c r="J18" s="16" t="str">
        <f>'Deweloperzy zestawienie '!$C17</f>
        <v>Przedsiębiorstwo Handlowo-Usługowe „Humaj” Edward Humaj</v>
      </c>
      <c r="K18" s="16">
        <f>'Deweloperzy zestawienie '!$D17</f>
        <v>1.2</v>
      </c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7"/>
      <c r="X18" s="84"/>
    </row>
    <row r="19" spans="1:24" s="15" customFormat="1" x14ac:dyDescent="0.25">
      <c r="A19" s="84"/>
      <c r="B19" s="18"/>
      <c r="C19" s="16"/>
      <c r="D19" s="16"/>
      <c r="E19" s="16"/>
      <c r="F19" s="16"/>
      <c r="G19" s="16"/>
      <c r="H19" s="16"/>
      <c r="I19" s="16"/>
      <c r="J19" s="16">
        <f>'Deweloperzy zestawienie '!$C18</f>
        <v>0</v>
      </c>
      <c r="K19" s="16">
        <f>'Deweloperzy zestawienie '!$D18</f>
        <v>0</v>
      </c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7"/>
      <c r="X19" s="84"/>
    </row>
    <row r="20" spans="1:24" s="15" customFormat="1" x14ac:dyDescent="0.25">
      <c r="A20" s="84"/>
      <c r="B20" s="18"/>
      <c r="C20" s="16"/>
      <c r="D20" s="16"/>
      <c r="E20" s="16"/>
      <c r="F20" s="16"/>
      <c r="G20" s="16"/>
      <c r="H20" s="16"/>
      <c r="I20" s="16"/>
      <c r="J20" s="16">
        <f>'Deweloperzy zestawienie '!$C19</f>
        <v>0</v>
      </c>
      <c r="K20" s="16">
        <f>'Deweloperzy zestawienie '!$D19</f>
        <v>0</v>
      </c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7"/>
      <c r="X20" s="84"/>
    </row>
    <row r="21" spans="1:24" s="15" customFormat="1" x14ac:dyDescent="0.25">
      <c r="A21" s="84"/>
      <c r="B21" s="18"/>
      <c r="C21" s="16"/>
      <c r="D21" s="16"/>
      <c r="E21" s="16"/>
      <c r="F21" s="16"/>
      <c r="G21" s="16"/>
      <c r="H21" s="16"/>
      <c r="I21" s="16"/>
      <c r="J21" s="16">
        <f>'Deweloperzy zestawienie '!$C20</f>
        <v>0</v>
      </c>
      <c r="K21" s="16">
        <f>'Deweloperzy zestawienie '!$D20</f>
        <v>0</v>
      </c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7"/>
      <c r="X21" s="84"/>
    </row>
    <row r="22" spans="1:24" s="15" customFormat="1" x14ac:dyDescent="0.25">
      <c r="A22" s="84"/>
      <c r="B22" s="18"/>
      <c r="C22" s="16"/>
      <c r="D22" s="16"/>
      <c r="E22" s="16"/>
      <c r="F22" s="16"/>
      <c r="G22" s="16"/>
      <c r="H22" s="16"/>
      <c r="I22" s="16"/>
      <c r="J22" s="16">
        <f>'Deweloperzy zestawienie '!$C21</f>
        <v>0</v>
      </c>
      <c r="K22" s="16">
        <f>'Deweloperzy zestawienie '!$D21</f>
        <v>0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7"/>
      <c r="X22" s="84"/>
    </row>
    <row r="23" spans="1:24" s="15" customFormat="1" x14ac:dyDescent="0.25">
      <c r="A23" s="84"/>
      <c r="B23" s="18"/>
      <c r="C23" s="16"/>
      <c r="D23" s="16"/>
      <c r="E23" s="16"/>
      <c r="F23" s="16"/>
      <c r="G23" s="16"/>
      <c r="H23" s="16"/>
      <c r="I23" s="16"/>
      <c r="J23" s="16">
        <f>'Deweloperzy zestawienie '!$C22</f>
        <v>0</v>
      </c>
      <c r="K23" s="16">
        <f>'Deweloperzy zestawienie '!$D22</f>
        <v>0</v>
      </c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7"/>
      <c r="X23" s="84"/>
    </row>
    <row r="24" spans="1:24" s="15" customFormat="1" x14ac:dyDescent="0.25">
      <c r="A24" s="84"/>
      <c r="B24" s="18"/>
      <c r="C24" s="16"/>
      <c r="D24" s="16"/>
      <c r="E24" s="16"/>
      <c r="F24" s="16"/>
      <c r="G24" s="16"/>
      <c r="H24" s="16"/>
      <c r="I24" s="16"/>
      <c r="J24" s="16">
        <f>'Deweloperzy zestawienie '!$C23</f>
        <v>0</v>
      </c>
      <c r="K24" s="16">
        <f>'Deweloperzy zestawienie '!$D23</f>
        <v>0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7"/>
      <c r="X24" s="84"/>
    </row>
    <row r="25" spans="1:24" s="15" customFormat="1" x14ac:dyDescent="0.25">
      <c r="A25" s="84"/>
      <c r="B25" s="18"/>
      <c r="C25" s="16"/>
      <c r="D25" s="16"/>
      <c r="E25" s="16"/>
      <c r="F25" s="16"/>
      <c r="G25" s="16"/>
      <c r="H25" s="16"/>
      <c r="I25" s="16"/>
      <c r="J25" s="16">
        <f>'Deweloperzy zestawienie '!$C24</f>
        <v>0</v>
      </c>
      <c r="K25" s="16">
        <f>'Deweloperzy zestawienie '!$D24</f>
        <v>0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7"/>
      <c r="X25" s="84"/>
    </row>
    <row r="26" spans="1:24" s="15" customFormat="1" x14ac:dyDescent="0.25">
      <c r="A26" s="84"/>
      <c r="B26" s="18"/>
      <c r="C26" s="16"/>
      <c r="D26" s="16"/>
      <c r="E26" s="16"/>
      <c r="F26" s="16"/>
      <c r="G26" s="16"/>
      <c r="H26" s="16"/>
      <c r="I26" s="16"/>
      <c r="J26" s="16">
        <f>'Deweloperzy zestawienie '!$C25</f>
        <v>0</v>
      </c>
      <c r="K26" s="16">
        <f>'Deweloperzy zestawienie '!$D25</f>
        <v>0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7"/>
      <c r="X26" s="84"/>
    </row>
    <row r="27" spans="1:24" s="15" customFormat="1" x14ac:dyDescent="0.25">
      <c r="A27" s="84"/>
      <c r="B27" s="18"/>
      <c r="C27" s="16"/>
      <c r="D27" s="16"/>
      <c r="E27" s="16"/>
      <c r="F27" s="16"/>
      <c r="G27" s="16"/>
      <c r="H27" s="16"/>
      <c r="I27" s="16"/>
      <c r="J27" s="16">
        <f>'Deweloperzy zestawienie '!$C26</f>
        <v>0</v>
      </c>
      <c r="K27" s="16">
        <f>'Deweloperzy zestawienie '!$D26</f>
        <v>0</v>
      </c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7"/>
      <c r="X27" s="84"/>
    </row>
    <row r="28" spans="1:24" s="15" customFormat="1" x14ac:dyDescent="0.25">
      <c r="A28" s="84"/>
      <c r="B28" s="18"/>
      <c r="C28" s="16"/>
      <c r="D28" s="16"/>
      <c r="E28" s="16"/>
      <c r="F28" s="16"/>
      <c r="G28" s="16"/>
      <c r="H28" s="16"/>
      <c r="I28" s="16"/>
      <c r="J28" s="16" t="str">
        <f>'Deweloperzy zestawienie '!$C55</f>
        <v>Pozostałe projekty zidentyfikowanych inwestorów</v>
      </c>
      <c r="K28" s="16">
        <f>'Deweloperzy zestawienie '!$D55</f>
        <v>0</v>
      </c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7"/>
      <c r="X28" s="84"/>
    </row>
    <row r="29" spans="1:24" s="15" customFormat="1" x14ac:dyDescent="0.25">
      <c r="A29" s="84"/>
      <c r="B29" s="18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7"/>
      <c r="X29" s="84"/>
    </row>
    <row r="30" spans="1:24" s="15" customFormat="1" x14ac:dyDescent="0.25">
      <c r="A30" s="84"/>
      <c r="B30" s="18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7"/>
      <c r="X30" s="84"/>
    </row>
    <row r="31" spans="1:24" s="15" customFormat="1" x14ac:dyDescent="0.25">
      <c r="A31" s="84"/>
      <c r="B31" s="18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7"/>
      <c r="X31" s="84"/>
    </row>
    <row r="32" spans="1:24" s="15" customFormat="1" x14ac:dyDescent="0.25">
      <c r="A32" s="84"/>
      <c r="B32" s="18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7"/>
      <c r="X32" s="84"/>
    </row>
    <row r="33" spans="1:24" s="15" customFormat="1" x14ac:dyDescent="0.25">
      <c r="A33" s="84"/>
      <c r="B33" s="18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7"/>
      <c r="X33" s="84"/>
    </row>
    <row r="34" spans="1:24" s="15" customFormat="1" x14ac:dyDescent="0.25">
      <c r="A34" s="84"/>
      <c r="B34" s="18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7"/>
      <c r="X34" s="84"/>
    </row>
    <row r="35" spans="1:24" s="15" customFormat="1" x14ac:dyDescent="0.25">
      <c r="A35" s="84"/>
      <c r="B35" s="18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7"/>
      <c r="X35" s="84"/>
    </row>
    <row r="36" spans="1:24" s="15" customFormat="1" x14ac:dyDescent="0.25">
      <c r="A36" s="84"/>
      <c r="B36" s="18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7"/>
      <c r="X36" s="84"/>
    </row>
    <row r="37" spans="1:24" s="15" customFormat="1" x14ac:dyDescent="0.25">
      <c r="A37" s="84"/>
      <c r="B37" s="18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7"/>
      <c r="X37" s="84"/>
    </row>
    <row r="38" spans="1:24" s="15" customFormat="1" x14ac:dyDescent="0.25">
      <c r="A38" s="84"/>
      <c r="B38" s="18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7"/>
      <c r="X38" s="84"/>
    </row>
    <row r="39" spans="1:24" s="15" customFormat="1" x14ac:dyDescent="0.25">
      <c r="A39" s="84"/>
      <c r="B39" s="18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7"/>
      <c r="X39" s="84"/>
    </row>
    <row r="40" spans="1:24" s="15" customFormat="1" x14ac:dyDescent="0.25">
      <c r="A40" s="84"/>
      <c r="B40" s="18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7"/>
      <c r="X40" s="84"/>
    </row>
    <row r="41" spans="1:24" s="15" customFormat="1" x14ac:dyDescent="0.25">
      <c r="A41" s="84"/>
      <c r="B41" s="18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7"/>
      <c r="X41" s="84"/>
    </row>
    <row r="42" spans="1:24" s="15" customFormat="1" x14ac:dyDescent="0.25">
      <c r="A42" s="84"/>
      <c r="B42" s="18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7"/>
      <c r="X42" s="84"/>
    </row>
    <row r="43" spans="1:24" s="15" customFormat="1" x14ac:dyDescent="0.25">
      <c r="A43" s="84"/>
      <c r="B43" s="18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7"/>
      <c r="X43" s="84"/>
    </row>
    <row r="44" spans="1:24" s="15" customFormat="1" x14ac:dyDescent="0.25">
      <c r="A44" s="84"/>
      <c r="B44" s="18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7"/>
      <c r="X44" s="84"/>
    </row>
    <row r="45" spans="1:24" s="15" customFormat="1" x14ac:dyDescent="0.25">
      <c r="A45" s="84"/>
      <c r="B45" s="18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7"/>
      <c r="X45" s="84"/>
    </row>
    <row r="46" spans="1:24" s="15" customFormat="1" x14ac:dyDescent="0.25">
      <c r="A46" s="84"/>
      <c r="B46" s="18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7"/>
      <c r="X46" s="84"/>
    </row>
    <row r="47" spans="1:24" s="15" customFormat="1" x14ac:dyDescent="0.25">
      <c r="A47" s="84"/>
      <c r="B47" s="18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7"/>
      <c r="X47" s="84"/>
    </row>
    <row r="48" spans="1:24" s="15" customFormat="1" x14ac:dyDescent="0.25">
      <c r="A48" s="84"/>
      <c r="B48" s="18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7"/>
      <c r="X48" s="84"/>
    </row>
    <row r="49" spans="1:24" s="15" customFormat="1" x14ac:dyDescent="0.25">
      <c r="A49" s="84"/>
      <c r="B49" s="18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7"/>
      <c r="X49" s="84"/>
    </row>
    <row r="50" spans="1:24" s="15" customFormat="1" x14ac:dyDescent="0.25">
      <c r="A50" s="84"/>
      <c r="B50" s="18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7"/>
      <c r="X50" s="84"/>
    </row>
    <row r="51" spans="1:24" s="15" customFormat="1" x14ac:dyDescent="0.25">
      <c r="A51" s="84"/>
      <c r="B51" s="18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7"/>
      <c r="X51" s="84"/>
    </row>
    <row r="52" spans="1:24" s="15" customFormat="1" x14ac:dyDescent="0.25">
      <c r="A52" s="84"/>
      <c r="B52" s="18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7"/>
      <c r="X52" s="84"/>
    </row>
    <row r="53" spans="1:24" s="15" customFormat="1" x14ac:dyDescent="0.25">
      <c r="A53" s="84"/>
      <c r="B53" s="18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7"/>
      <c r="X53" s="84"/>
    </row>
    <row r="54" spans="1:24" s="15" customFormat="1" x14ac:dyDescent="0.25">
      <c r="A54" s="84"/>
      <c r="B54" s="18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7"/>
      <c r="X54" s="84"/>
    </row>
    <row r="55" spans="1:24" s="15" customFormat="1" ht="19.5" thickBot="1" x14ac:dyDescent="0.3">
      <c r="A55" s="84"/>
      <c r="B55" s="18"/>
      <c r="C55" s="98" t="s">
        <v>203</v>
      </c>
      <c r="D55" s="99">
        <f>D56-SUM(D8:D52)</f>
        <v>0</v>
      </c>
      <c r="E55" s="100">
        <f>E56-SUM(E8:E52)</f>
        <v>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7"/>
      <c r="X55" s="84"/>
    </row>
    <row r="56" spans="1:24" s="15" customFormat="1" ht="42" customHeight="1" thickBot="1" x14ac:dyDescent="0.3">
      <c r="A56" s="84"/>
      <c r="B56" s="18"/>
      <c r="C56" s="101" t="s">
        <v>204</v>
      </c>
      <c r="D56" s="102">
        <f>Analiza!V10</f>
        <v>80.98</v>
      </c>
      <c r="E56" s="103">
        <f>Analiza!V9</f>
        <v>10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7"/>
      <c r="X56" s="84"/>
    </row>
    <row r="57" spans="1:24" s="15" customFormat="1" ht="15.75" thickTop="1" x14ac:dyDescent="0.25">
      <c r="A57" s="84"/>
      <c r="B57" s="18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7"/>
      <c r="X57" s="84"/>
    </row>
    <row r="58" spans="1:24" s="15" customFormat="1" x14ac:dyDescent="0.25">
      <c r="A58" s="84"/>
      <c r="B58" s="18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7"/>
      <c r="X58" s="84"/>
    </row>
    <row r="59" spans="1:24" s="15" customFormat="1" x14ac:dyDescent="0.25">
      <c r="A59" s="84"/>
      <c r="B59" s="18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7"/>
      <c r="X59" s="84"/>
    </row>
    <row r="60" spans="1:24" s="15" customFormat="1" x14ac:dyDescent="0.25">
      <c r="A60" s="84"/>
      <c r="B60" s="18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7"/>
      <c r="X60" s="84"/>
    </row>
    <row r="61" spans="1:24" s="15" customFormat="1" x14ac:dyDescent="0.25">
      <c r="A61" s="84"/>
      <c r="B61" s="18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7"/>
      <c r="X61" s="84"/>
    </row>
    <row r="62" spans="1:24" s="15" customFormat="1" x14ac:dyDescent="0.25">
      <c r="A62" s="84"/>
      <c r="B62" s="1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7"/>
      <c r="X62" s="84"/>
    </row>
    <row r="63" spans="1:24" s="15" customFormat="1" x14ac:dyDescent="0.25">
      <c r="A63" s="84"/>
      <c r="B63" s="1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7"/>
      <c r="X63" s="84"/>
    </row>
    <row r="64" spans="1:24" s="15" customFormat="1" x14ac:dyDescent="0.25">
      <c r="A64" s="84"/>
      <c r="B64" s="18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7"/>
      <c r="X64" s="84"/>
    </row>
    <row r="65" spans="1:24" s="15" customFormat="1" x14ac:dyDescent="0.25">
      <c r="A65" s="84"/>
      <c r="B65" s="18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7"/>
      <c r="X65" s="84"/>
    </row>
    <row r="66" spans="1:24" s="15" customFormat="1" x14ac:dyDescent="0.25">
      <c r="A66" s="84"/>
      <c r="B66" s="18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7"/>
      <c r="X66" s="84"/>
    </row>
    <row r="67" spans="1:24" s="15" customFormat="1" x14ac:dyDescent="0.25">
      <c r="A67" s="84"/>
      <c r="B67" s="18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7"/>
      <c r="X67" s="84"/>
    </row>
    <row r="68" spans="1:24" s="15" customFormat="1" x14ac:dyDescent="0.25">
      <c r="A68" s="84"/>
      <c r="B68" s="18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7"/>
      <c r="X68" s="84"/>
    </row>
    <row r="69" spans="1:24" s="15" customFormat="1" x14ac:dyDescent="0.25">
      <c r="A69" s="84"/>
      <c r="B69" s="18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7"/>
      <c r="X69" s="84"/>
    </row>
    <row r="70" spans="1:24" s="15" customFormat="1" x14ac:dyDescent="0.25">
      <c r="A70" s="84"/>
      <c r="B70" s="18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7"/>
      <c r="X70" s="84"/>
    </row>
    <row r="71" spans="1:24" s="15" customFormat="1" x14ac:dyDescent="0.25">
      <c r="A71" s="84"/>
      <c r="B71" s="18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7"/>
      <c r="X71" s="84"/>
    </row>
    <row r="72" spans="1:24" s="15" customFormat="1" x14ac:dyDescent="0.25">
      <c r="A72" s="84"/>
      <c r="B72" s="18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7"/>
      <c r="X72" s="84"/>
    </row>
    <row r="73" spans="1:24" s="15" customFormat="1" x14ac:dyDescent="0.25">
      <c r="A73" s="84"/>
      <c r="B73" s="18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7"/>
      <c r="X73" s="84"/>
    </row>
    <row r="74" spans="1:24" s="15" customFormat="1" x14ac:dyDescent="0.25">
      <c r="A74" s="84"/>
      <c r="B74" s="18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7"/>
      <c r="X74" s="84"/>
    </row>
    <row r="75" spans="1:24" s="15" customFormat="1" x14ac:dyDescent="0.25">
      <c r="A75" s="84"/>
      <c r="B75" s="18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7"/>
      <c r="X75" s="84"/>
    </row>
    <row r="76" spans="1:24" s="15" customFormat="1" x14ac:dyDescent="0.25">
      <c r="A76" s="84"/>
      <c r="B76" s="18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7"/>
      <c r="X76" s="84"/>
    </row>
    <row r="77" spans="1:24" s="15" customFormat="1" x14ac:dyDescent="0.25">
      <c r="A77" s="84"/>
      <c r="B77" s="18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7"/>
      <c r="X77" s="84"/>
    </row>
    <row r="78" spans="1:24" s="15" customFormat="1" x14ac:dyDescent="0.25">
      <c r="A78" s="84"/>
      <c r="B78" s="18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7"/>
      <c r="X78" s="84"/>
    </row>
    <row r="79" spans="1:24" s="15" customFormat="1" ht="15.75" thickBot="1" x14ac:dyDescent="0.3">
      <c r="A79" s="84"/>
      <c r="B79" s="104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5"/>
      <c r="V79" s="66"/>
      <c r="W79" s="67"/>
      <c r="X79" s="84"/>
    </row>
    <row r="80" spans="1:24" s="84" customFormat="1" x14ac:dyDescent="0.25"/>
    <row r="229" x14ac:dyDescent="0.25"/>
    <row r="230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52" x14ac:dyDescent="0.25"/>
    <row r="253" x14ac:dyDescent="0.25"/>
    <row r="254" x14ac:dyDescent="0.25"/>
    <row r="255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72"/>
  <sheetViews>
    <sheetView zoomScale="70" zoomScaleNormal="70" workbookViewId="0">
      <selection activeCell="B4" sqref="B4:G4"/>
    </sheetView>
  </sheetViews>
  <sheetFormatPr defaultColWidth="0" defaultRowHeight="0" customHeight="1" zeroHeight="1" x14ac:dyDescent="0.25"/>
  <cols>
    <col min="1" max="1" width="4.140625" style="14" customWidth="1"/>
    <col min="2" max="16" width="20.7109375" style="14" customWidth="1"/>
    <col min="17" max="17" width="5.7109375" style="14" customWidth="1"/>
    <col min="18" max="18" width="10.5703125" style="14" hidden="1" customWidth="1"/>
    <col min="19" max="19" width="9.140625" style="14" hidden="1" customWidth="1"/>
    <col min="20" max="20" width="10" style="14" hidden="1" customWidth="1"/>
    <col min="21" max="21" width="9.140625" style="14" hidden="1" customWidth="1"/>
    <col min="22" max="22" width="18.7109375" style="14" hidden="1" customWidth="1"/>
    <col min="23" max="23" width="10.5703125" style="14" hidden="1" customWidth="1"/>
    <col min="24" max="24" width="9.140625" style="14" hidden="1" customWidth="1"/>
    <col min="25" max="25" width="10" style="14" hidden="1" customWidth="1"/>
    <col min="26" max="26" width="9.140625" style="14" hidden="1" customWidth="1"/>
    <col min="27" max="32" width="18.7109375" style="14" hidden="1" customWidth="1"/>
    <col min="33" max="16384" width="9.140625" style="14" hidden="1"/>
  </cols>
  <sheetData>
    <row r="1" spans="1:18" ht="15" x14ac:dyDescent="0.25"/>
    <row r="2" spans="1:18" s="15" customFormat="1" ht="33" customHeight="1" x14ac:dyDescent="0.25">
      <c r="A2" s="14"/>
      <c r="B2" s="137" t="s">
        <v>218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4"/>
    </row>
    <row r="3" spans="1:18" s="15" customFormat="1" ht="27" customHeight="1" thickBot="1" x14ac:dyDescent="0.3">
      <c r="A3" s="14"/>
      <c r="B3" s="138" t="s">
        <v>217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4"/>
    </row>
    <row r="4" spans="1:18" s="15" customFormat="1" ht="15.75" thickBot="1" x14ac:dyDescent="0.3">
      <c r="A4" s="14"/>
      <c r="B4" s="139" t="s">
        <v>184</v>
      </c>
      <c r="C4" s="140"/>
      <c r="D4" s="140"/>
      <c r="E4" s="140"/>
      <c r="F4" s="140"/>
      <c r="G4" s="141"/>
      <c r="H4" s="16"/>
      <c r="I4" s="16"/>
      <c r="J4" s="16"/>
      <c r="K4" s="16"/>
      <c r="L4" s="16"/>
      <c r="M4" s="16"/>
      <c r="N4" s="16"/>
      <c r="O4" s="16"/>
      <c r="P4" s="17"/>
      <c r="Q4" s="14"/>
    </row>
    <row r="5" spans="1:18" s="15" customFormat="1" ht="15" x14ac:dyDescent="0.25">
      <c r="A5" s="14"/>
      <c r="B5" s="18"/>
      <c r="C5" s="16"/>
      <c r="D5" s="16"/>
      <c r="E5" s="19"/>
      <c r="F5" s="16"/>
      <c r="G5" s="16"/>
      <c r="H5" s="16"/>
      <c r="I5" s="16"/>
      <c r="J5" s="16"/>
      <c r="K5" s="16"/>
      <c r="L5" s="16"/>
      <c r="M5" s="16"/>
      <c r="N5" s="16"/>
      <c r="O5" s="16"/>
      <c r="P5" s="17"/>
      <c r="Q5" s="14"/>
    </row>
    <row r="6" spans="1:18" s="15" customFormat="1" ht="15" x14ac:dyDescent="0.25">
      <c r="A6" s="14"/>
      <c r="B6" s="18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7"/>
      <c r="Q6" s="47"/>
      <c r="R6" s="48"/>
    </row>
    <row r="7" spans="1:18" s="15" customFormat="1" ht="15" x14ac:dyDescent="0.25">
      <c r="A7" s="14"/>
      <c r="B7" s="18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7"/>
      <c r="Q7" s="47"/>
      <c r="R7" s="48"/>
    </row>
    <row r="8" spans="1:18" s="15" customFormat="1" ht="33.75" x14ac:dyDescent="0.5">
      <c r="A8" s="14"/>
      <c r="B8" s="18"/>
      <c r="C8" s="16"/>
      <c r="D8" s="73"/>
      <c r="E8" s="16"/>
      <c r="F8" s="16"/>
      <c r="G8" s="16"/>
      <c r="H8" s="16"/>
      <c r="I8" s="16"/>
      <c r="J8" s="16"/>
      <c r="K8" s="74"/>
      <c r="L8" s="16"/>
      <c r="M8" s="16"/>
      <c r="N8" s="16"/>
      <c r="O8" s="16"/>
      <c r="P8" s="17"/>
      <c r="Q8" s="47"/>
      <c r="R8" s="48"/>
    </row>
    <row r="9" spans="1:18" s="15" customFormat="1" ht="15" x14ac:dyDescent="0.25">
      <c r="A9" s="14"/>
      <c r="B9" s="18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7"/>
      <c r="Q9" s="47"/>
      <c r="R9" s="48"/>
    </row>
    <row r="10" spans="1:18" s="15" customFormat="1" ht="15" x14ac:dyDescent="0.25">
      <c r="A10" s="14"/>
      <c r="B10" s="18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7"/>
      <c r="Q10" s="47"/>
      <c r="R10" s="48"/>
    </row>
    <row r="11" spans="1:18" s="15" customFormat="1" ht="15" x14ac:dyDescent="0.25">
      <c r="A11" s="14"/>
      <c r="B11" s="18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7"/>
      <c r="Q11" s="47"/>
      <c r="R11" s="48"/>
    </row>
    <row r="12" spans="1:18" s="15" customFormat="1" ht="15" x14ac:dyDescent="0.25">
      <c r="A12" s="14"/>
      <c r="B12" s="18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7"/>
      <c r="Q12" s="47"/>
      <c r="R12" s="48"/>
    </row>
    <row r="13" spans="1:18" s="15" customFormat="1" ht="15" x14ac:dyDescent="0.25">
      <c r="A13" s="14"/>
      <c r="B13" s="18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7"/>
      <c r="Q13" s="47"/>
      <c r="R13" s="48"/>
    </row>
    <row r="14" spans="1:18" s="15" customFormat="1" ht="15" x14ac:dyDescent="0.25">
      <c r="A14" s="14"/>
      <c r="B14" s="18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7"/>
      <c r="Q14" s="47"/>
      <c r="R14" s="48"/>
    </row>
    <row r="15" spans="1:18" s="15" customFormat="1" ht="15" x14ac:dyDescent="0.25">
      <c r="A15" s="14"/>
      <c r="B15" s="18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7"/>
      <c r="Q15" s="47"/>
      <c r="R15" s="48"/>
    </row>
    <row r="16" spans="1:18" s="15" customFormat="1" ht="15" x14ac:dyDescent="0.25">
      <c r="A16" s="14"/>
      <c r="B16" s="18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7"/>
      <c r="Q16" s="47"/>
      <c r="R16" s="48"/>
    </row>
    <row r="17" spans="1:18" s="15" customFormat="1" ht="15" x14ac:dyDescent="0.25">
      <c r="A17" s="14"/>
      <c r="B17" s="18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7"/>
      <c r="Q17" s="47"/>
      <c r="R17" s="48"/>
    </row>
    <row r="18" spans="1:18" s="15" customFormat="1" ht="15" x14ac:dyDescent="0.25">
      <c r="A18" s="14"/>
      <c r="B18" s="18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7"/>
      <c r="Q18" s="47"/>
      <c r="R18" s="48"/>
    </row>
    <row r="19" spans="1:18" s="15" customFormat="1" ht="15" x14ac:dyDescent="0.25">
      <c r="A19" s="14"/>
      <c r="B19" s="18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7"/>
      <c r="Q19" s="47"/>
      <c r="R19" s="48"/>
    </row>
    <row r="20" spans="1:18" s="15" customFormat="1" ht="15" x14ac:dyDescent="0.25">
      <c r="A20" s="14"/>
      <c r="B20" s="18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7"/>
      <c r="Q20" s="47"/>
      <c r="R20" s="48"/>
    </row>
    <row r="21" spans="1:18" s="15" customFormat="1" ht="15" x14ac:dyDescent="0.25">
      <c r="A21" s="14"/>
      <c r="B21" s="18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7"/>
      <c r="Q21" s="47"/>
      <c r="R21" s="48"/>
    </row>
    <row r="22" spans="1:18" s="15" customFormat="1" ht="15" x14ac:dyDescent="0.25">
      <c r="A22" s="14"/>
      <c r="B22" s="18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7"/>
      <c r="Q22" s="47"/>
      <c r="R22" s="48"/>
    </row>
    <row r="23" spans="1:18" s="15" customFormat="1" ht="15" x14ac:dyDescent="0.25">
      <c r="A23" s="14"/>
      <c r="B23" s="18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7"/>
      <c r="Q23" s="47"/>
      <c r="R23" s="48"/>
    </row>
    <row r="24" spans="1:18" s="15" customFormat="1" ht="15" x14ac:dyDescent="0.25">
      <c r="A24" s="14"/>
      <c r="B24" s="18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7"/>
      <c r="Q24" s="47"/>
      <c r="R24" s="48"/>
    </row>
    <row r="25" spans="1:18" s="15" customFormat="1" ht="15" x14ac:dyDescent="0.25">
      <c r="A25" s="14"/>
      <c r="B25" s="1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7"/>
      <c r="Q25" s="47"/>
      <c r="R25" s="48"/>
    </row>
    <row r="26" spans="1:18" s="15" customFormat="1" ht="15" x14ac:dyDescent="0.25">
      <c r="A26" s="14"/>
      <c r="B26" s="18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7"/>
      <c r="Q26" s="47"/>
      <c r="R26" s="48"/>
    </row>
    <row r="27" spans="1:18" s="15" customFormat="1" ht="15" x14ac:dyDescent="0.25">
      <c r="A27" s="14"/>
      <c r="B27" s="18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7"/>
      <c r="Q27" s="47"/>
      <c r="R27" s="48"/>
    </row>
    <row r="28" spans="1:18" s="15" customFormat="1" ht="15" x14ac:dyDescent="0.25">
      <c r="A28" s="14"/>
      <c r="B28" s="18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7"/>
      <c r="Q28" s="47"/>
      <c r="R28" s="48"/>
    </row>
    <row r="29" spans="1:18" ht="15" x14ac:dyDescent="0.25">
      <c r="B29" s="18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7"/>
      <c r="Q29" s="47"/>
      <c r="R29" s="47"/>
    </row>
    <row r="30" spans="1:18" ht="15" x14ac:dyDescent="0.25">
      <c r="B30" s="18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7"/>
      <c r="Q30" s="47"/>
      <c r="R30" s="47"/>
    </row>
    <row r="31" spans="1:18" ht="15" x14ac:dyDescent="0.25">
      <c r="B31" s="18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7"/>
      <c r="Q31" s="47"/>
      <c r="R31" s="47"/>
    </row>
    <row r="32" spans="1:18" ht="15" x14ac:dyDescent="0.25">
      <c r="B32" s="18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7"/>
      <c r="Q32" s="47"/>
      <c r="R32" s="47"/>
    </row>
    <row r="33" spans="2:18" ht="15" x14ac:dyDescent="0.25">
      <c r="B33" s="18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7"/>
      <c r="Q33" s="47"/>
      <c r="R33" s="47"/>
    </row>
    <row r="34" spans="2:18" ht="15" x14ac:dyDescent="0.25">
      <c r="B34" s="18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7"/>
      <c r="Q34" s="47"/>
      <c r="R34" s="47"/>
    </row>
    <row r="35" spans="2:18" ht="15" x14ac:dyDescent="0.25">
      <c r="B35" s="18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7"/>
      <c r="Q35" s="47"/>
      <c r="R35" s="47"/>
    </row>
    <row r="36" spans="2:18" ht="15" x14ac:dyDescent="0.25">
      <c r="B36" s="18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7"/>
      <c r="Q36" s="47"/>
      <c r="R36" s="47"/>
    </row>
    <row r="37" spans="2:18" ht="15" x14ac:dyDescent="0.25">
      <c r="B37" s="18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7"/>
      <c r="Q37" s="47"/>
      <c r="R37" s="47"/>
    </row>
    <row r="38" spans="2:18" ht="15" x14ac:dyDescent="0.25">
      <c r="B38" s="18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7"/>
      <c r="Q38" s="47"/>
      <c r="R38" s="47"/>
    </row>
    <row r="39" spans="2:18" ht="15" x14ac:dyDescent="0.25">
      <c r="B39" s="18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7"/>
      <c r="Q39" s="47"/>
      <c r="R39" s="47"/>
    </row>
    <row r="40" spans="2:18" ht="15" x14ac:dyDescent="0.25">
      <c r="B40" s="18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7"/>
      <c r="Q40" s="47"/>
      <c r="R40" s="47"/>
    </row>
    <row r="41" spans="2:18" ht="15" x14ac:dyDescent="0.25">
      <c r="B41" s="18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7"/>
      <c r="Q41" s="47"/>
      <c r="R41" s="47"/>
    </row>
    <row r="42" spans="2:18" ht="15" x14ac:dyDescent="0.25">
      <c r="B42" s="18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7"/>
      <c r="Q42" s="47"/>
      <c r="R42" s="47"/>
    </row>
    <row r="43" spans="2:18" ht="15" x14ac:dyDescent="0.25">
      <c r="B43" s="18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7"/>
      <c r="Q43" s="47"/>
      <c r="R43" s="47"/>
    </row>
    <row r="44" spans="2:18" ht="15" x14ac:dyDescent="0.25">
      <c r="B44" s="18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7"/>
      <c r="Q44" s="47"/>
      <c r="R44" s="47"/>
    </row>
    <row r="45" spans="2:18" ht="15" x14ac:dyDescent="0.25">
      <c r="B45" s="18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7"/>
      <c r="Q45" s="47"/>
      <c r="R45" s="47"/>
    </row>
    <row r="46" spans="2:18" ht="15" x14ac:dyDescent="0.25">
      <c r="B46" s="18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7"/>
      <c r="Q46" s="47"/>
      <c r="R46" s="47"/>
    </row>
    <row r="47" spans="2:18" ht="15" x14ac:dyDescent="0.25">
      <c r="B47" s="18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7"/>
      <c r="Q47" s="47"/>
      <c r="R47" s="47"/>
    </row>
    <row r="48" spans="2:18" ht="15" x14ac:dyDescent="0.25">
      <c r="B48" s="18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7"/>
      <c r="Q48" s="47"/>
      <c r="R48" s="47"/>
    </row>
    <row r="49" spans="2:18" ht="15" x14ac:dyDescent="0.25">
      <c r="B49" s="18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7"/>
      <c r="Q49" s="47"/>
      <c r="R49" s="47"/>
    </row>
    <row r="50" spans="2:18" ht="15" x14ac:dyDescent="0.25">
      <c r="B50" s="18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7"/>
      <c r="Q50" s="47"/>
      <c r="R50" s="47"/>
    </row>
    <row r="51" spans="2:18" ht="15" x14ac:dyDescent="0.25">
      <c r="B51" s="18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7"/>
      <c r="Q51" s="47"/>
      <c r="R51" s="47"/>
    </row>
    <row r="52" spans="2:18" ht="15" x14ac:dyDescent="0.25">
      <c r="B52" s="18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7"/>
      <c r="Q52" s="47"/>
      <c r="R52" s="47"/>
    </row>
    <row r="53" spans="2:18" ht="15" x14ac:dyDescent="0.25">
      <c r="B53" s="18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7"/>
      <c r="Q53" s="47"/>
      <c r="R53" s="47"/>
    </row>
    <row r="54" spans="2:18" ht="15" x14ac:dyDescent="0.25">
      <c r="B54" s="18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7"/>
      <c r="Q54" s="47"/>
      <c r="R54" s="47"/>
    </row>
    <row r="55" spans="2:18" ht="15" x14ac:dyDescent="0.25">
      <c r="B55" s="18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7"/>
      <c r="Q55" s="47"/>
      <c r="R55" s="47"/>
    </row>
    <row r="56" spans="2:18" ht="15" x14ac:dyDescent="0.25">
      <c r="B56" s="18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7"/>
      <c r="Q56" s="47"/>
      <c r="R56" s="47"/>
    </row>
    <row r="57" spans="2:18" ht="15" x14ac:dyDescent="0.25">
      <c r="B57" s="18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7"/>
      <c r="Q57" s="47"/>
      <c r="R57" s="47"/>
    </row>
    <row r="58" spans="2:18" ht="15.75" thickBot="1" x14ac:dyDescent="0.3">
      <c r="B58" s="64"/>
      <c r="C58" s="65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7"/>
    </row>
    <row r="59" spans="2:18" s="68" customFormat="1" ht="15" x14ac:dyDescent="0.25"/>
    <row r="60" spans="2:18" s="68" customFormat="1" ht="15" x14ac:dyDescent="0.25"/>
    <row r="61" spans="2:18" s="68" customFormat="1" ht="15" x14ac:dyDescent="0.25"/>
    <row r="62" spans="2:18" s="68" customFormat="1" ht="15" x14ac:dyDescent="0.25"/>
    <row r="63" spans="2:18" s="68" customFormat="1" ht="15" x14ac:dyDescent="0.25"/>
    <row r="64" spans="2:18" s="68" customFormat="1" ht="15" x14ac:dyDescent="0.25"/>
    <row r="65" s="68" customFormat="1" ht="15" x14ac:dyDescent="0.25"/>
    <row r="66" s="68" customFormat="1" ht="15" x14ac:dyDescent="0.25"/>
    <row r="67" s="68" customFormat="1" ht="15" x14ac:dyDescent="0.25"/>
    <row r="68" s="68" customFormat="1" ht="15" x14ac:dyDescent="0.25"/>
    <row r="69" s="68" customFormat="1" ht="15" x14ac:dyDescent="0.25"/>
    <row r="70" s="68" customFormat="1" ht="15" x14ac:dyDescent="0.25"/>
    <row r="71" ht="15" x14ac:dyDescent="0.25"/>
    <row r="72" ht="15" x14ac:dyDescent="0.25"/>
  </sheetData>
  <mergeCells count="3">
    <mergeCell ref="B2:P2"/>
    <mergeCell ref="B3:P3"/>
    <mergeCell ref="B4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Wstęp</vt:lpstr>
      <vt:lpstr>Farmy</vt:lpstr>
      <vt:lpstr>Małe instalacje</vt:lpstr>
      <vt:lpstr>Analiza</vt:lpstr>
      <vt:lpstr>Deweloperzy zestawienie 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Krzysztof Grochowski</cp:lastModifiedBy>
  <cp:lastPrinted>2019-10-29T08:11:19Z</cp:lastPrinted>
  <dcterms:created xsi:type="dcterms:W3CDTF">2019-09-25T08:29:33Z</dcterms:created>
  <dcterms:modified xsi:type="dcterms:W3CDTF">2023-03-29T08:38:12Z</dcterms:modified>
</cp:coreProperties>
</file>