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ml.chartshape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hidePivotFieldList="1"/>
  <mc:AlternateContent xmlns:mc="http://schemas.openxmlformats.org/markup-compatibility/2006">
    <mc:Choice Requires="x15">
      <x15ac:absPath xmlns:x15ac="http://schemas.microsoft.com/office/spreadsheetml/2010/11/ac" url="\\dc01\public$\Projekty\Realizowane\Produkty i analizy IEO\BAZY\Funkcjonujące\ENG WIATR\"/>
    </mc:Choice>
  </mc:AlternateContent>
  <xr:revisionPtr revIDLastSave="0" documentId="13_ncr:1_{4AEB54C2-C3D8-454B-ABE7-7F0FC6E0DCFF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Home" sheetId="13" r:id="rId1"/>
    <sheet name="Farms" sheetId="18" r:id="rId2"/>
    <sheet name="Small installations" sheetId="19" r:id="rId3"/>
    <sheet name="Analysis" sheetId="20" r:id="rId4"/>
    <sheet name="Operators" sheetId="21" r:id="rId5"/>
    <sheet name="Maps" sheetId="17" r:id="rId6"/>
  </sheets>
  <externalReferences>
    <externalReference r:id="rId7"/>
  </externalReferences>
  <definedNames>
    <definedName name="_xlnm._FilterDatabase" localSheetId="1" hidden="1">Farms!$B$6:$R$11</definedName>
    <definedName name="_xlnm._FilterDatabase" localSheetId="2" hidden="1">'Small installations'!$B$6:$P$11</definedName>
    <definedName name="_xlchart.v5.0" hidden="1">'[1]Analizy PV'!$E$32</definedName>
    <definedName name="_xlchart.v5.1" hidden="1">Analysis!$E$43</definedName>
    <definedName name="_xlchart.v5.10" hidden="1">'[1]Analizy PV'!$E$32</definedName>
    <definedName name="_xlchart.v5.11" hidden="1">Analysis!$E$43</definedName>
    <definedName name="_xlchart.v5.12" hidden="1">Analysis!$E$44:$E$59</definedName>
    <definedName name="_xlchart.v5.13" hidden="1">Analysis!$H$42</definedName>
    <definedName name="_xlchart.v5.14" hidden="1">Analysis!$T$44:$T$59</definedName>
    <definedName name="_xlchart.v5.2" hidden="1">Analysis!$E$44:$E$59</definedName>
    <definedName name="_xlchart.v5.3" hidden="1">Analysis!$S$42</definedName>
    <definedName name="_xlchart.v5.4" hidden="1">Analysis!$S$44:$S$59</definedName>
    <definedName name="_xlchart.v5.5" hidden="1">'[1]Analizy PV'!$E$32</definedName>
    <definedName name="_xlchart.v5.6" hidden="1">Analysis!$E$43</definedName>
    <definedName name="_xlchart.v5.7" hidden="1">Analysis!$E$44:$E$59</definedName>
    <definedName name="_xlchart.v5.8" hidden="1">Analysis!$R$42</definedName>
    <definedName name="_xlchart.v5.9" hidden="1">Analysis!$R$44:$R$59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8" i="21" l="1"/>
  <c r="K27" i="21"/>
  <c r="J27" i="21"/>
  <c r="K26" i="21"/>
  <c r="J26" i="21"/>
  <c r="K25" i="21"/>
  <c r="J25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P108" i="20" l="1"/>
  <c r="O108" i="20"/>
  <c r="N108" i="20"/>
  <c r="M108" i="20"/>
  <c r="L108" i="20"/>
  <c r="K108" i="20"/>
  <c r="L107" i="20"/>
  <c r="M107" i="20"/>
  <c r="N107" i="20"/>
  <c r="O107" i="20"/>
  <c r="P107" i="20"/>
  <c r="K107" i="20"/>
  <c r="M45" i="20"/>
  <c r="M46" i="20"/>
  <c r="M47" i="20"/>
  <c r="M48" i="20"/>
  <c r="M49" i="20"/>
  <c r="N49" i="20" s="1"/>
  <c r="M50" i="20"/>
  <c r="M51" i="20"/>
  <c r="M52" i="20"/>
  <c r="M53" i="20"/>
  <c r="M54" i="20"/>
  <c r="M55" i="20"/>
  <c r="M56" i="20"/>
  <c r="M57" i="20"/>
  <c r="M58" i="20"/>
  <c r="M59" i="20"/>
  <c r="M44" i="20"/>
  <c r="L44" i="20"/>
  <c r="L45" i="20"/>
  <c r="N45" i="20" s="1"/>
  <c r="L46" i="20"/>
  <c r="L47" i="20"/>
  <c r="L48" i="20"/>
  <c r="L49" i="20"/>
  <c r="L50" i="20"/>
  <c r="L51" i="20"/>
  <c r="N51" i="20" s="1"/>
  <c r="L52" i="20"/>
  <c r="L53" i="20"/>
  <c r="L54" i="20"/>
  <c r="L55" i="20"/>
  <c r="L56" i="20"/>
  <c r="L57" i="20"/>
  <c r="L58" i="20"/>
  <c r="L59" i="20"/>
  <c r="G45" i="20"/>
  <c r="G46" i="20"/>
  <c r="G47" i="20"/>
  <c r="G48" i="20"/>
  <c r="G49" i="20"/>
  <c r="G50" i="20"/>
  <c r="G51" i="20"/>
  <c r="G52" i="20"/>
  <c r="S52" i="20" s="1"/>
  <c r="G53" i="20"/>
  <c r="G54" i="20"/>
  <c r="G55" i="20"/>
  <c r="G56" i="20"/>
  <c r="G57" i="20"/>
  <c r="G58" i="20"/>
  <c r="G59" i="20"/>
  <c r="G44" i="20"/>
  <c r="F45" i="20"/>
  <c r="F46" i="20"/>
  <c r="F47" i="20"/>
  <c r="F48" i="20"/>
  <c r="F49" i="20"/>
  <c r="R49" i="20" s="1"/>
  <c r="F50" i="20"/>
  <c r="F51" i="20"/>
  <c r="F52" i="20"/>
  <c r="H52" i="20" s="1"/>
  <c r="F53" i="20"/>
  <c r="F54" i="20"/>
  <c r="F55" i="20"/>
  <c r="R55" i="20" s="1"/>
  <c r="F56" i="20"/>
  <c r="F57" i="20"/>
  <c r="F58" i="20"/>
  <c r="F59" i="20"/>
  <c r="F44" i="20"/>
  <c r="V15" i="20"/>
  <c r="V14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E15" i="20"/>
  <c r="F14" i="20"/>
  <c r="G14" i="20"/>
  <c r="G16" i="20" s="1"/>
  <c r="H14" i="20"/>
  <c r="I14" i="20"/>
  <c r="J14" i="20"/>
  <c r="K14" i="20"/>
  <c r="L14" i="20"/>
  <c r="M14" i="20"/>
  <c r="N14" i="20"/>
  <c r="O14" i="20"/>
  <c r="O16" i="20" s="1"/>
  <c r="P14" i="20"/>
  <c r="Q14" i="20"/>
  <c r="R14" i="20"/>
  <c r="S14" i="20"/>
  <c r="T14" i="20"/>
  <c r="U14" i="20"/>
  <c r="E14" i="20"/>
  <c r="V10" i="20"/>
  <c r="D56" i="21" s="1"/>
  <c r="D55" i="21" s="1"/>
  <c r="K28" i="21" s="1"/>
  <c r="F10" i="20"/>
  <c r="G10" i="20"/>
  <c r="G20" i="20" s="1"/>
  <c r="H10" i="20"/>
  <c r="H20" i="20" s="1"/>
  <c r="I10" i="20"/>
  <c r="J10" i="20"/>
  <c r="K10" i="20"/>
  <c r="L10" i="20"/>
  <c r="M10" i="20"/>
  <c r="M20" i="20" s="1"/>
  <c r="N10" i="20"/>
  <c r="N20" i="20" s="1"/>
  <c r="O10" i="20"/>
  <c r="O20" i="20" s="1"/>
  <c r="P10" i="20"/>
  <c r="Q10" i="20"/>
  <c r="R10" i="20"/>
  <c r="S10" i="20"/>
  <c r="S20" i="20" s="1"/>
  <c r="T10" i="20"/>
  <c r="U10" i="20"/>
  <c r="E10" i="20"/>
  <c r="V9" i="20"/>
  <c r="E56" i="21" s="1"/>
  <c r="E55" i="21" s="1"/>
  <c r="F9" i="20"/>
  <c r="G9" i="20"/>
  <c r="G19" i="20" s="1"/>
  <c r="H9" i="20"/>
  <c r="H19" i="20" s="1"/>
  <c r="I9" i="20"/>
  <c r="J9" i="20"/>
  <c r="K9" i="20"/>
  <c r="K19" i="20" s="1"/>
  <c r="L9" i="20"/>
  <c r="M9" i="20"/>
  <c r="N9" i="20"/>
  <c r="O9" i="20"/>
  <c r="P9" i="20"/>
  <c r="Q9" i="20"/>
  <c r="R9" i="20"/>
  <c r="S9" i="20"/>
  <c r="T9" i="20"/>
  <c r="U9" i="20"/>
  <c r="E9" i="20"/>
  <c r="N55" i="20"/>
  <c r="N54" i="20"/>
  <c r="R53" i="20"/>
  <c r="N52" i="20"/>
  <c r="N48" i="20"/>
  <c r="N47" i="20"/>
  <c r="R47" i="20"/>
  <c r="N46" i="20"/>
  <c r="S46" i="20"/>
  <c r="J16" i="20"/>
  <c r="I16" i="20"/>
  <c r="I20" i="20"/>
  <c r="J19" i="20"/>
  <c r="I19" i="20"/>
  <c r="P20" i="20" l="1"/>
  <c r="J20" i="20"/>
  <c r="J21" i="20" s="1"/>
  <c r="P16" i="20"/>
  <c r="R46" i="20"/>
  <c r="M19" i="20"/>
  <c r="S56" i="20"/>
  <c r="R52" i="20"/>
  <c r="T52" i="20" s="1"/>
  <c r="H46" i="20"/>
  <c r="R56" i="20"/>
  <c r="N56" i="20"/>
  <c r="F19" i="20"/>
  <c r="H58" i="20"/>
  <c r="F16" i="20"/>
  <c r="H16" i="20"/>
  <c r="R20" i="20"/>
  <c r="L20" i="20"/>
  <c r="F20" i="20"/>
  <c r="F21" i="20" s="1"/>
  <c r="R48" i="20"/>
  <c r="H51" i="20"/>
  <c r="H45" i="20"/>
  <c r="P19" i="20"/>
  <c r="R54" i="20"/>
  <c r="R58" i="20"/>
  <c r="H54" i="20"/>
  <c r="H48" i="20"/>
  <c r="H59" i="20"/>
  <c r="H53" i="20"/>
  <c r="H47" i="20"/>
  <c r="R51" i="20"/>
  <c r="S48" i="20"/>
  <c r="T48" i="20" s="1"/>
  <c r="U20" i="20"/>
  <c r="H57" i="20"/>
  <c r="R45" i="20"/>
  <c r="S54" i="20"/>
  <c r="S50" i="20"/>
  <c r="N59" i="20"/>
  <c r="N53" i="20"/>
  <c r="N57" i="20"/>
  <c r="S44" i="20"/>
  <c r="R59" i="20"/>
  <c r="R57" i="20"/>
  <c r="R50" i="20"/>
  <c r="N50" i="20"/>
  <c r="N58" i="20"/>
  <c r="N44" i="20"/>
  <c r="S58" i="20"/>
  <c r="H44" i="20"/>
  <c r="H49" i="20"/>
  <c r="H50" i="20"/>
  <c r="H55" i="20"/>
  <c r="H56" i="20"/>
  <c r="R44" i="20"/>
  <c r="V16" i="20"/>
  <c r="V19" i="20"/>
  <c r="V20" i="20"/>
  <c r="K20" i="20"/>
  <c r="K21" i="20" s="1"/>
  <c r="T20" i="20"/>
  <c r="Q20" i="20"/>
  <c r="E20" i="20"/>
  <c r="M16" i="20"/>
  <c r="O19" i="20"/>
  <c r="O21" i="20" s="1"/>
  <c r="N16" i="20"/>
  <c r="N19" i="20"/>
  <c r="N21" i="20" s="1"/>
  <c r="T19" i="20"/>
  <c r="S19" i="20"/>
  <c r="S21" i="20" s="1"/>
  <c r="L19" i="20"/>
  <c r="L16" i="20"/>
  <c r="T16" i="20"/>
  <c r="S16" i="20"/>
  <c r="U19" i="20"/>
  <c r="U16" i="20"/>
  <c r="K16" i="20"/>
  <c r="Q16" i="20"/>
  <c r="R19" i="20"/>
  <c r="R16" i="20"/>
  <c r="Q19" i="20"/>
  <c r="E16" i="20"/>
  <c r="E19" i="20"/>
  <c r="H21" i="20"/>
  <c r="I21" i="20"/>
  <c r="T46" i="20"/>
  <c r="G21" i="20"/>
  <c r="M21" i="20"/>
  <c r="E11" i="20"/>
  <c r="K11" i="20"/>
  <c r="Q11" i="20"/>
  <c r="F11" i="20"/>
  <c r="L11" i="20"/>
  <c r="R11" i="20"/>
  <c r="G11" i="20"/>
  <c r="M11" i="20"/>
  <c r="S11" i="20"/>
  <c r="H11" i="20"/>
  <c r="N11" i="20"/>
  <c r="T11" i="20"/>
  <c r="I11" i="20"/>
  <c r="O11" i="20"/>
  <c r="U11" i="20"/>
  <c r="S45" i="20"/>
  <c r="S47" i="20"/>
  <c r="T47" i="20" s="1"/>
  <c r="S49" i="20"/>
  <c r="T49" i="20" s="1"/>
  <c r="S51" i="20"/>
  <c r="S53" i="20"/>
  <c r="T53" i="20" s="1"/>
  <c r="S55" i="20"/>
  <c r="T55" i="20" s="1"/>
  <c r="S57" i="20"/>
  <c r="S59" i="20"/>
  <c r="J11" i="20"/>
  <c r="P11" i="20"/>
  <c r="V11" i="20"/>
  <c r="P21" i="20" l="1"/>
  <c r="T56" i="20"/>
  <c r="V21" i="20"/>
  <c r="L21" i="20"/>
  <c r="R21" i="20"/>
  <c r="T58" i="20"/>
  <c r="T54" i="20"/>
  <c r="U21" i="20"/>
  <c r="T21" i="20"/>
  <c r="Q21" i="20"/>
  <c r="T51" i="20"/>
  <c r="T59" i="20"/>
  <c r="E21" i="20"/>
  <c r="T50" i="20"/>
  <c r="T45" i="20"/>
  <c r="T44" i="20"/>
  <c r="T57" i="20"/>
</calcChain>
</file>

<file path=xl/sharedStrings.xml><?xml version="1.0" encoding="utf-8"?>
<sst xmlns="http://schemas.openxmlformats.org/spreadsheetml/2006/main" count="303" uniqueCount="184">
  <si>
    <t>NIP</t>
  </si>
  <si>
    <t>dolnośląskie</t>
  </si>
  <si>
    <t>wielkopolskie</t>
  </si>
  <si>
    <t>opolskie</t>
  </si>
  <si>
    <t>mazowieckie</t>
  </si>
  <si>
    <t>kujawsko-pomorskie</t>
  </si>
  <si>
    <t>śląskie</t>
  </si>
  <si>
    <t>lubuskie</t>
  </si>
  <si>
    <t>podkarpackie</t>
  </si>
  <si>
    <t>małopolskie</t>
  </si>
  <si>
    <t>podlaskie</t>
  </si>
  <si>
    <t>lubelskie</t>
  </si>
  <si>
    <t>Podzamcze  14</t>
  </si>
  <si>
    <t>87-721</t>
  </si>
  <si>
    <t>Raciążek</t>
  </si>
  <si>
    <t>Dąbrowa</t>
  </si>
  <si>
    <t>łódzkie</t>
  </si>
  <si>
    <t>zachodniopomorskie</t>
  </si>
  <si>
    <t>Szczecin</t>
  </si>
  <si>
    <t>Barwice</t>
  </si>
  <si>
    <t>Koszalin</t>
  </si>
  <si>
    <t>koniński</t>
  </si>
  <si>
    <t>Plac Rodła  8</t>
  </si>
  <si>
    <t>70-419</t>
  </si>
  <si>
    <t>Kazimierz Biskupi</t>
  </si>
  <si>
    <t>Sławno</t>
  </si>
  <si>
    <t>Raszków</t>
  </si>
  <si>
    <t>ostrowski</t>
  </si>
  <si>
    <t>63-440</t>
  </si>
  <si>
    <t>warmińsko-mazurskie</t>
  </si>
  <si>
    <t>pomorskie</t>
  </si>
  <si>
    <t>piotrkowski</t>
  </si>
  <si>
    <t>świętokrzyskie</t>
  </si>
  <si>
    <t>tczewski</t>
  </si>
  <si>
    <t>Łęki Szlacheckie</t>
  </si>
  <si>
    <t>Darłowo</t>
  </si>
  <si>
    <t>mielecki</t>
  </si>
  <si>
    <t>Mielec</t>
  </si>
  <si>
    <t>39-300</t>
  </si>
  <si>
    <t>Rzędzianowice  92</t>
  </si>
  <si>
    <t>ZRB KOREM Kazimierz Koc S.J.</t>
  </si>
  <si>
    <t>Jeżowe  701</t>
  </si>
  <si>
    <t>37-430</t>
  </si>
  <si>
    <t>Jeżowe</t>
  </si>
  <si>
    <t>aleksandrowski</t>
  </si>
  <si>
    <t>Płock</t>
  </si>
  <si>
    <t>WindClub Sp. z o.o. EW Nieświastów Sp. k.</t>
  </si>
  <si>
    <t>Largest dataset of large-scale wind turbine installations already generating electricity</t>
  </si>
  <si>
    <t xml:space="preserve">The database was created on the basis of data from concessions issued by the Energy Regulatory Office to companies generating electricity. </t>
  </si>
  <si>
    <t>Installation</t>
  </si>
  <si>
    <t>Owner</t>
  </si>
  <si>
    <t>Type of installation</t>
  </si>
  <si>
    <t>Location</t>
  </si>
  <si>
    <t>County</t>
  </si>
  <si>
    <t>Capacity [MW]</t>
  </si>
  <si>
    <t>Adress</t>
  </si>
  <si>
    <t>Postal code</t>
  </si>
  <si>
    <t>City</t>
  </si>
  <si>
    <t>Installation ( concession )</t>
  </si>
  <si>
    <t>Wind installations in capacity range</t>
  </si>
  <si>
    <t>Windfarm Polska II Sp. z o.o.</t>
  </si>
  <si>
    <t>ul. Wojska Polskiego  24-26</t>
  </si>
  <si>
    <t>75-712</t>
  </si>
  <si>
    <t>Wind installations on the map</t>
  </si>
  <si>
    <t>created with Google Maps. Clicking on the graphic opens a browser window with an interactive map.</t>
  </si>
  <si>
    <t>All operating wind farms in Poland</t>
  </si>
  <si>
    <t>Wind farms above 10 MW</t>
  </si>
  <si>
    <t>Average capacity [MW]</t>
  </si>
  <si>
    <t>Wind Park Alfa Sp. z o.o.</t>
  </si>
  <si>
    <t>Jeżyce</t>
  </si>
  <si>
    <t>ul. Krzywickiego  13</t>
  </si>
  <si>
    <t>09-407</t>
  </si>
  <si>
    <t>7743214021</t>
  </si>
  <si>
    <t>Podzamcze</t>
  </si>
  <si>
    <t>8911622153</t>
  </si>
  <si>
    <t>Piaseczno, Tymawa, Jeleń</t>
  </si>
  <si>
    <t>Gniew, Morzeszczyn</t>
  </si>
  <si>
    <t>Pl. Rodła  8</t>
  </si>
  <si>
    <t>5862223999</t>
  </si>
  <si>
    <t>Nieświastów, Stefanowo</t>
  </si>
  <si>
    <t>8513068823</t>
  </si>
  <si>
    <t>Ostrowąsy, Stary Chwalim, Łęknica</t>
  </si>
  <si>
    <t>szczeciniecki</t>
  </si>
  <si>
    <t>6692415498</t>
  </si>
  <si>
    <t>Rąbczyn</t>
  </si>
  <si>
    <t>Rąbczyn  42</t>
  </si>
  <si>
    <t>Rąbczyn  44</t>
  </si>
  <si>
    <t>szamotulski</t>
  </si>
  <si>
    <t>Pniewy</t>
  </si>
  <si>
    <t>Rzędzianowice</t>
  </si>
  <si>
    <t>ZPCG Miłoś Spółka Jawna</t>
  </si>
  <si>
    <t>Antonielów</t>
  </si>
  <si>
    <t>Municipality</t>
  </si>
  <si>
    <t>Voivodeship</t>
  </si>
  <si>
    <t>Status in the base as of 10.03.2023</t>
  </si>
  <si>
    <t>Copyright ©2023 IEO. All rights reserved</t>
  </si>
  <si>
    <t>Voivodeship of owner</t>
  </si>
  <si>
    <t>No.</t>
  </si>
  <si>
    <t>0-10 MW</t>
  </si>
  <si>
    <t>10-25 MW</t>
  </si>
  <si>
    <t>25-50 MW</t>
  </si>
  <si>
    <t>50-75 MW</t>
  </si>
  <si>
    <t>75-100 MW</t>
  </si>
  <si>
    <t>&gt;100 MW</t>
  </si>
  <si>
    <t>Total</t>
  </si>
  <si>
    <t>Agro Wind Energia Spółka z ograniczoną odpowiedzialnością</t>
  </si>
  <si>
    <t>AGRO WIND ENERGIA</t>
  </si>
  <si>
    <t>Agrowatt Spółka z ograniczoną odpowiedzialnością</t>
  </si>
  <si>
    <t>AGROWATT</t>
  </si>
  <si>
    <t>PERFECT WIND POLSKA</t>
  </si>
  <si>
    <t>WIRTGEN INVEST ENERGY GMBH</t>
  </si>
  <si>
    <t>WINDCLUB</t>
  </si>
  <si>
    <t>A. Lis i Synowie-Tartak I Lech Lis</t>
  </si>
  <si>
    <t>A. Lis i Synowie-Tartak II Marek Lis</t>
  </si>
  <si>
    <t>suma</t>
  </si>
  <si>
    <t>Farms</t>
  </si>
  <si>
    <t>Small installations</t>
  </si>
  <si>
    <t>Number of installations</t>
  </si>
  <si>
    <t>Holding Company</t>
  </si>
  <si>
    <t>Farm</t>
  </si>
  <si>
    <t>Small installation</t>
  </si>
  <si>
    <t>Statistical analysis of operating wind installations</t>
  </si>
  <si>
    <t>Operating Wind Installations in Poland</t>
  </si>
  <si>
    <t>Installation (concession)</t>
  </si>
  <si>
    <t>Database of operating and generating wind farms</t>
  </si>
  <si>
    <t>Database of operating and generating wind small installations</t>
  </si>
  <si>
    <t>Total Capacity of Every Project [MW]</t>
  </si>
  <si>
    <t>Total Number of Projects</t>
  </si>
  <si>
    <t>Identified projects</t>
  </si>
  <si>
    <t>Commissioning date</t>
  </si>
  <si>
    <t>Date to</t>
  </si>
  <si>
    <t>LIST OF OPERATORS</t>
  </si>
  <si>
    <t>The Biggest Wind Farm Operators</t>
  </si>
  <si>
    <t>Operator (Holding Company)</t>
  </si>
  <si>
    <t>Remaining projects of identified operators</t>
  </si>
  <si>
    <t>Concession Date</t>
  </si>
  <si>
    <t>Wind Farms</t>
  </si>
  <si>
    <t>Wind Small Installations</t>
  </si>
  <si>
    <t>Wind Installations</t>
  </si>
  <si>
    <t>X1</t>
  </si>
  <si>
    <t>X2</t>
  </si>
  <si>
    <t>X3</t>
  </si>
  <si>
    <t>X4</t>
  </si>
  <si>
    <t>X5</t>
  </si>
  <si>
    <t>X6</t>
  </si>
  <si>
    <t>X7</t>
  </si>
  <si>
    <t>X8</t>
  </si>
  <si>
    <t>X9</t>
  </si>
  <si>
    <t>X10</t>
  </si>
  <si>
    <t>X11</t>
  </si>
  <si>
    <t>X12</t>
  </si>
  <si>
    <t>X13</t>
  </si>
  <si>
    <t>X14</t>
  </si>
  <si>
    <t>X15</t>
  </si>
  <si>
    <t>X16</t>
  </si>
  <si>
    <t>X17</t>
  </si>
  <si>
    <t>X18</t>
  </si>
  <si>
    <t>X19</t>
  </si>
  <si>
    <t>X20</t>
  </si>
  <si>
    <t>X21</t>
  </si>
  <si>
    <t>X22</t>
  </si>
  <si>
    <t>X23</t>
  </si>
  <si>
    <t>X24</t>
  </si>
  <si>
    <t>X25</t>
  </si>
  <si>
    <t>X26</t>
  </si>
  <si>
    <t>X27</t>
  </si>
  <si>
    <t>X28</t>
  </si>
  <si>
    <t>X29</t>
  </si>
  <si>
    <t>X30</t>
  </si>
  <si>
    <t>X31</t>
  </si>
  <si>
    <t>X32</t>
  </si>
  <si>
    <t>X33</t>
  </si>
  <si>
    <t>X34</t>
  </si>
  <si>
    <t>X35</t>
  </si>
  <si>
    <t>X36</t>
  </si>
  <si>
    <t>X37</t>
  </si>
  <si>
    <t>X38</t>
  </si>
  <si>
    <t>X39</t>
  </si>
  <si>
    <t>X40</t>
  </si>
  <si>
    <t>X41</t>
  </si>
  <si>
    <t>X42</t>
  </si>
  <si>
    <t>X43</t>
  </si>
  <si>
    <t>X44</t>
  </si>
  <si>
    <t>X45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</si>
</sst>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z_ł_-;\-* #,##0.00\ _z_ł_-;_-* &quot;-&quot;??\ _z_ł_-;_-@_-"/>
    <numFmt numFmtId="165" formatCode="#,##0.000"/>
    <numFmt numFmtId="166" formatCode="_-* #,##0\ _z_ł_-;\-* #,##0\ _z_ł_-;_-* &quot;-&quot;??\ _z_ł_-;_-@_-"/>
    <numFmt numFmtId="167" formatCode="0.000"/>
    <numFmt numFmtId="169" formatCode="_-* #,##0.0\ _z_ł_-;\-* #,##0.0\ _z_ł_-;_-* &quot;-&quot;??\ _z_ł_-;_-@_-"/>
  </numFmts>
  <fonts count="4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6"/>
      <color theme="8" tint="-0.499984740745262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4"/>
      <color theme="3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b/>
      <sz val="18"/>
      <color theme="3" tint="-0.499984740745262"/>
      <name val="Calibri"/>
      <family val="2"/>
      <charset val="238"/>
      <scheme val="minor"/>
    </font>
    <font>
      <b/>
      <sz val="36"/>
      <color theme="0"/>
      <name val="Calibri"/>
      <family val="2"/>
      <charset val="238"/>
      <scheme val="minor"/>
    </font>
    <font>
      <b/>
      <sz val="26"/>
      <color theme="3"/>
      <name val="Calibri"/>
      <family val="2"/>
      <charset val="238"/>
      <scheme val="minor"/>
    </font>
    <font>
      <b/>
      <sz val="26"/>
      <color theme="0" tint="-0.499984740745262"/>
      <name val="Calibri"/>
      <family val="2"/>
      <charset val="238"/>
      <scheme val="minor"/>
    </font>
    <font>
      <b/>
      <sz val="12"/>
      <color theme="1" tint="0.34998626667073579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4"/>
      <color theme="4" tint="-0.249977111117893"/>
      <name val="Calibri"/>
      <family val="2"/>
      <scheme val="minor"/>
    </font>
    <font>
      <sz val="14"/>
      <color theme="4" tint="-0.249977111117893"/>
      <name val="Calibri"/>
      <family val="2"/>
      <charset val="238"/>
      <scheme val="minor"/>
    </font>
    <font>
      <b/>
      <sz val="12"/>
      <color theme="3"/>
      <name val="Calibri"/>
      <family val="2"/>
      <scheme val="minor"/>
    </font>
    <font>
      <sz val="8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18468B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double">
        <color theme="3" tint="-0.249977111117893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10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11" fillId="7" borderId="5" applyNumberFormat="0" applyAlignment="0" applyProtection="0"/>
    <xf numFmtId="0" fontId="12" fillId="0" borderId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151">
    <xf numFmtId="0" fontId="0" fillId="0" borderId="0" xfId="0"/>
    <xf numFmtId="0" fontId="0" fillId="5" borderId="0" xfId="0" applyFill="1" applyAlignment="1">
      <alignment wrapText="1"/>
    </xf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vertical="center" wrapText="1"/>
    </xf>
    <xf numFmtId="1" fontId="4" fillId="5" borderId="0" xfId="1" applyNumberFormat="1" applyFont="1" applyFill="1" applyAlignment="1"/>
    <xf numFmtId="0" fontId="6" fillId="5" borderId="0" xfId="0" applyFont="1" applyFill="1" applyAlignment="1">
      <alignment vertical="center" wrapText="1"/>
    </xf>
    <xf numFmtId="0" fontId="6" fillId="5" borderId="0" xfId="0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5" fillId="3" borderId="0" xfId="0" applyFont="1" applyFill="1" applyAlignment="1">
      <alignment wrapText="1"/>
    </xf>
    <xf numFmtId="0" fontId="0" fillId="5" borderId="0" xfId="0" applyFill="1"/>
    <xf numFmtId="0" fontId="0" fillId="0" borderId="0" xfId="0" applyAlignment="1">
      <alignment horizontal="left" vertical="center" wrapText="1"/>
    </xf>
    <xf numFmtId="0" fontId="0" fillId="6" borderId="0" xfId="0" applyFill="1"/>
    <xf numFmtId="0" fontId="0" fillId="4" borderId="0" xfId="0" applyFill="1"/>
    <xf numFmtId="0" fontId="12" fillId="8" borderId="0" xfId="8" applyFill="1"/>
    <xf numFmtId="0" fontId="12" fillId="9" borderId="0" xfId="8" applyFill="1"/>
    <xf numFmtId="0" fontId="12" fillId="5" borderId="0" xfId="8" applyFill="1"/>
    <xf numFmtId="0" fontId="12" fillId="5" borderId="11" xfId="8" applyFill="1" applyBorder="1"/>
    <xf numFmtId="0" fontId="12" fillId="5" borderId="12" xfId="8" applyFill="1" applyBorder="1"/>
    <xf numFmtId="0" fontId="1" fillId="0" borderId="0" xfId="2"/>
    <xf numFmtId="14" fontId="15" fillId="5" borderId="0" xfId="8" applyNumberFormat="1" applyFont="1" applyFill="1"/>
    <xf numFmtId="0" fontId="10" fillId="5" borderId="4" xfId="5" applyFill="1" applyAlignment="1">
      <alignment horizontal="center" vertical="center"/>
    </xf>
    <xf numFmtId="0" fontId="10" fillId="5" borderId="4" xfId="5" applyFill="1" applyAlignment="1">
      <alignment horizontal="center" vertical="center" wrapText="1"/>
    </xf>
    <xf numFmtId="0" fontId="16" fillId="5" borderId="1" xfId="3" applyFont="1" applyFill="1" applyAlignment="1">
      <alignment horizontal="center" vertical="center"/>
    </xf>
    <xf numFmtId="166" fontId="0" fillId="10" borderId="0" xfId="9" applyNumberFormat="1" applyFont="1" applyFill="1" applyBorder="1" applyAlignment="1">
      <alignment horizontal="center" vertical="center"/>
    </xf>
    <xf numFmtId="166" fontId="18" fillId="10" borderId="0" xfId="9" applyNumberFormat="1" applyFont="1" applyFill="1" applyBorder="1" applyAlignment="1">
      <alignment horizontal="center" vertical="center"/>
    </xf>
    <xf numFmtId="164" fontId="0" fillId="5" borderId="14" xfId="9" applyFont="1" applyFill="1" applyBorder="1" applyAlignment="1">
      <alignment horizontal="center" vertical="center"/>
    </xf>
    <xf numFmtId="164" fontId="2" fillId="5" borderId="14" xfId="9" applyFont="1" applyFill="1" applyBorder="1" applyAlignment="1">
      <alignment horizontal="center" vertical="center"/>
    </xf>
    <xf numFmtId="0" fontId="1" fillId="5" borderId="0" xfId="8" applyFont="1" applyFill="1"/>
    <xf numFmtId="166" fontId="12" fillId="5" borderId="0" xfId="8" applyNumberFormat="1" applyFill="1"/>
    <xf numFmtId="164" fontId="12" fillId="5" borderId="0" xfId="8" applyNumberFormat="1" applyFill="1"/>
    <xf numFmtId="2" fontId="12" fillId="5" borderId="0" xfId="8" applyNumberFormat="1" applyFill="1" applyAlignment="1">
      <alignment vertical="center"/>
    </xf>
    <xf numFmtId="9" fontId="0" fillId="5" borderId="0" xfId="10" applyFont="1" applyFill="1" applyBorder="1"/>
    <xf numFmtId="0" fontId="19" fillId="5" borderId="0" xfId="8" applyFont="1" applyFill="1" applyAlignment="1">
      <alignment vertical="center"/>
    </xf>
    <xf numFmtId="0" fontId="20" fillId="5" borderId="0" xfId="8" applyFont="1" applyFill="1" applyAlignment="1">
      <alignment horizontal="center" vertical="center" wrapText="1"/>
    </xf>
    <xf numFmtId="4" fontId="19" fillId="5" borderId="0" xfId="8" applyNumberFormat="1" applyFont="1" applyFill="1" applyAlignment="1">
      <alignment horizontal="center" vertical="center"/>
    </xf>
    <xf numFmtId="2" fontId="19" fillId="5" borderId="0" xfId="10" applyNumberFormat="1" applyFont="1" applyFill="1" applyBorder="1" applyAlignment="1">
      <alignment horizontal="center" vertical="center"/>
    </xf>
    <xf numFmtId="2" fontId="12" fillId="5" borderId="0" xfId="8" applyNumberFormat="1" applyFill="1"/>
    <xf numFmtId="0" fontId="8" fillId="5" borderId="0" xfId="6" applyFill="1" applyBorder="1"/>
    <xf numFmtId="0" fontId="14" fillId="5" borderId="0" xfId="8" applyFont="1" applyFill="1" applyAlignment="1">
      <alignment vertical="center"/>
    </xf>
    <xf numFmtId="0" fontId="19" fillId="5" borderId="0" xfId="8" applyFont="1" applyFill="1" applyAlignment="1">
      <alignment horizontal="center" vertical="center"/>
    </xf>
    <xf numFmtId="0" fontId="15" fillId="5" borderId="0" xfId="8" applyFont="1" applyFill="1" applyAlignment="1">
      <alignment horizontal="center" vertical="center"/>
    </xf>
    <xf numFmtId="0" fontId="9" fillId="5" borderId="0" xfId="8" applyFont="1" applyFill="1" applyAlignment="1">
      <alignment vertical="center"/>
    </xf>
    <xf numFmtId="0" fontId="9" fillId="5" borderId="0" xfId="8" applyFont="1" applyFill="1" applyAlignment="1">
      <alignment horizontal="center" vertical="center"/>
    </xf>
    <xf numFmtId="0" fontId="21" fillId="5" borderId="0" xfId="8" applyFont="1" applyFill="1"/>
    <xf numFmtId="4" fontId="12" fillId="8" borderId="0" xfId="8" applyNumberFormat="1" applyFill="1"/>
    <xf numFmtId="4" fontId="12" fillId="9" borderId="0" xfId="8" applyNumberFormat="1" applyFill="1"/>
    <xf numFmtId="0" fontId="9" fillId="5" borderId="0" xfId="8" applyFont="1" applyFill="1" applyAlignment="1">
      <alignment horizontal="center" vertical="center" wrapText="1"/>
    </xf>
    <xf numFmtId="0" fontId="12" fillId="5" borderId="0" xfId="8" applyFill="1" applyAlignment="1">
      <alignment horizontal="right" vertical="center"/>
    </xf>
    <xf numFmtId="0" fontId="12" fillId="5" borderId="0" xfId="8" applyFill="1" applyAlignment="1">
      <alignment horizontal="center" vertical="center"/>
    </xf>
    <xf numFmtId="4" fontId="12" fillId="5" borderId="0" xfId="8" applyNumberFormat="1" applyFill="1" applyAlignment="1">
      <alignment horizontal="center" vertical="center"/>
    </xf>
    <xf numFmtId="0" fontId="10" fillId="5" borderId="4" xfId="5" applyFill="1" applyAlignment="1">
      <alignment horizontal="left" vertical="center" wrapText="1"/>
    </xf>
    <xf numFmtId="0" fontId="12" fillId="8" borderId="0" xfId="8" applyFill="1" applyAlignment="1">
      <alignment horizontal="left" indent="1"/>
    </xf>
    <xf numFmtId="0" fontId="12" fillId="8" borderId="0" xfId="8" applyFill="1" applyAlignment="1">
      <alignment horizontal="left"/>
    </xf>
    <xf numFmtId="0" fontId="22" fillId="8" borderId="0" xfId="8" applyFont="1" applyFill="1"/>
    <xf numFmtId="0" fontId="14" fillId="8" borderId="0" xfId="8" applyFont="1" applyFill="1" applyAlignment="1">
      <alignment vertical="center"/>
    </xf>
    <xf numFmtId="0" fontId="12" fillId="8" borderId="0" xfId="8" applyFill="1" applyAlignment="1">
      <alignment horizontal="center" vertical="center"/>
    </xf>
    <xf numFmtId="0" fontId="9" fillId="8" borderId="0" xfId="8" applyFont="1" applyFill="1" applyAlignment="1">
      <alignment horizontal="center" vertical="center"/>
    </xf>
    <xf numFmtId="0" fontId="12" fillId="8" borderId="0" xfId="8" applyFill="1" applyAlignment="1">
      <alignment horizontal="center" vertical="center" wrapText="1"/>
    </xf>
    <xf numFmtId="167" fontId="12" fillId="8" borderId="0" xfId="8" applyNumberFormat="1" applyFill="1" applyAlignment="1">
      <alignment horizontal="center" vertical="center"/>
    </xf>
    <xf numFmtId="0" fontId="23" fillId="8" borderId="0" xfId="8" applyFont="1" applyFill="1"/>
    <xf numFmtId="0" fontId="24" fillId="8" borderId="0" xfId="8" applyFont="1" applyFill="1" applyAlignment="1">
      <alignment horizontal="center" vertical="center"/>
    </xf>
    <xf numFmtId="0" fontId="23" fillId="5" borderId="15" xfId="8" applyFont="1" applyFill="1" applyBorder="1"/>
    <xf numFmtId="0" fontId="23" fillId="5" borderId="16" xfId="8" applyFont="1" applyFill="1" applyBorder="1"/>
    <xf numFmtId="0" fontId="12" fillId="5" borderId="16" xfId="8" applyFill="1" applyBorder="1"/>
    <xf numFmtId="0" fontId="12" fillId="5" borderId="17" xfId="8" applyFill="1" applyBorder="1"/>
    <xf numFmtId="0" fontId="25" fillId="8" borderId="0" xfId="8" applyFont="1" applyFill="1"/>
    <xf numFmtId="164" fontId="0" fillId="5" borderId="0" xfId="9" applyFont="1" applyFill="1" applyBorder="1" applyAlignment="1">
      <alignment horizontal="center" vertical="center"/>
    </xf>
    <xf numFmtId="0" fontId="17" fillId="11" borderId="13" xfId="8" applyFont="1" applyFill="1" applyBorder="1"/>
    <xf numFmtId="0" fontId="0" fillId="0" borderId="0" xfId="0" applyAlignment="1">
      <alignment horizontal="left" vertical="center"/>
    </xf>
    <xf numFmtId="0" fontId="28" fillId="5" borderId="0" xfId="8" applyFont="1" applyFill="1"/>
    <xf numFmtId="0" fontId="28" fillId="5" borderId="0" xfId="8" applyFont="1" applyFill="1" applyAlignment="1">
      <alignment horizontal="left"/>
    </xf>
    <xf numFmtId="0" fontId="12" fillId="5" borderId="14" xfId="8" applyFill="1" applyBorder="1" applyAlignment="1">
      <alignment horizontal="center" vertical="center"/>
    </xf>
    <xf numFmtId="0" fontId="0" fillId="0" borderId="3" xfId="0" applyBorder="1"/>
    <xf numFmtId="0" fontId="15" fillId="5" borderId="0" xfId="8" applyFont="1" applyFill="1"/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" fontId="0" fillId="0" borderId="0" xfId="1" applyNumberFormat="1" applyFont="1" applyFill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right"/>
    </xf>
    <xf numFmtId="14" fontId="0" fillId="0" borderId="0" xfId="0" applyNumberFormat="1"/>
    <xf numFmtId="0" fontId="0" fillId="0" borderId="18" xfId="0" applyBorder="1"/>
    <xf numFmtId="0" fontId="16" fillId="5" borderId="0" xfId="3" applyFont="1" applyFill="1" applyBorder="1" applyAlignment="1">
      <alignment wrapText="1"/>
    </xf>
    <xf numFmtId="0" fontId="12" fillId="10" borderId="0" xfId="8" applyFill="1" applyAlignment="1">
      <alignment horizontal="center" vertical="center" wrapText="1"/>
    </xf>
    <xf numFmtId="0" fontId="12" fillId="5" borderId="0" xfId="8" applyFill="1" applyAlignment="1">
      <alignment horizontal="center" vertical="center" wrapText="1"/>
    </xf>
    <xf numFmtId="0" fontId="17" fillId="11" borderId="13" xfId="8" applyFont="1" applyFill="1" applyBorder="1" applyAlignment="1">
      <alignment wrapText="1"/>
    </xf>
    <xf numFmtId="0" fontId="12" fillId="4" borderId="0" xfId="8" applyFill="1"/>
    <xf numFmtId="0" fontId="12" fillId="4" borderId="19" xfId="8" applyFill="1" applyBorder="1"/>
    <xf numFmtId="0" fontId="12" fillId="4" borderId="19" xfId="8" applyFill="1" applyBorder="1" applyAlignment="1">
      <alignment horizontal="center"/>
    </xf>
    <xf numFmtId="0" fontId="32" fillId="5" borderId="12" xfId="8" applyFont="1" applyFill="1" applyBorder="1"/>
    <xf numFmtId="0" fontId="32" fillId="5" borderId="0" xfId="8" applyFont="1" applyFill="1"/>
    <xf numFmtId="0" fontId="12" fillId="5" borderId="0" xfId="8" applyFill="1" applyAlignment="1">
      <alignment horizontal="center"/>
    </xf>
    <xf numFmtId="0" fontId="33" fillId="5" borderId="0" xfId="8" applyFont="1" applyFill="1"/>
    <xf numFmtId="0" fontId="36" fillId="12" borderId="24" xfId="8" applyFont="1" applyFill="1" applyBorder="1" applyAlignment="1">
      <alignment horizontal="right"/>
    </xf>
    <xf numFmtId="0" fontId="36" fillId="0" borderId="0" xfId="8" applyFont="1" applyAlignment="1">
      <alignment horizontal="right"/>
    </xf>
    <xf numFmtId="0" fontId="36" fillId="12" borderId="0" xfId="8" applyFont="1" applyFill="1" applyAlignment="1">
      <alignment horizontal="right"/>
    </xf>
    <xf numFmtId="0" fontId="36" fillId="12" borderId="0" xfId="8" applyFont="1" applyFill="1" applyAlignment="1">
      <alignment horizontal="right" vertical="center"/>
    </xf>
    <xf numFmtId="0" fontId="36" fillId="12" borderId="0" xfId="8" applyFont="1" applyFill="1" applyAlignment="1">
      <alignment horizontal="left"/>
    </xf>
    <xf numFmtId="0" fontId="36" fillId="0" borderId="0" xfId="8" applyFont="1" applyAlignment="1">
      <alignment horizontal="left"/>
    </xf>
    <xf numFmtId="0" fontId="36" fillId="0" borderId="0" xfId="8" applyFont="1" applyAlignment="1">
      <alignment horizontal="right" vertical="center"/>
    </xf>
    <xf numFmtId="0" fontId="36" fillId="11" borderId="0" xfId="8" applyFont="1" applyFill="1" applyAlignment="1">
      <alignment horizontal="right" vertical="center"/>
    </xf>
    <xf numFmtId="0" fontId="37" fillId="11" borderId="0" xfId="8" applyFont="1" applyFill="1" applyAlignment="1">
      <alignment horizontal="right" vertical="center"/>
    </xf>
    <xf numFmtId="0" fontId="37" fillId="0" borderId="0" xfId="8" applyFont="1" applyAlignment="1">
      <alignment horizontal="right" vertical="center"/>
    </xf>
    <xf numFmtId="0" fontId="37" fillId="11" borderId="14" xfId="8" applyFont="1" applyFill="1" applyBorder="1" applyAlignment="1">
      <alignment horizontal="right" vertical="center"/>
    </xf>
    <xf numFmtId="0" fontId="38" fillId="5" borderId="2" xfId="4" applyFont="1" applyFill="1" applyAlignment="1">
      <alignment horizontal="left"/>
    </xf>
    <xf numFmtId="169" fontId="16" fillId="5" borderId="2" xfId="9" applyNumberFormat="1" applyFont="1" applyFill="1" applyBorder="1" applyAlignment="1">
      <alignment horizontal="right" vertical="center"/>
    </xf>
    <xf numFmtId="0" fontId="16" fillId="5" borderId="2" xfId="9" applyNumberFormat="1" applyFont="1" applyFill="1" applyBorder="1" applyAlignment="1">
      <alignment horizontal="right" vertical="center"/>
    </xf>
    <xf numFmtId="0" fontId="10" fillId="5" borderId="4" xfId="5" applyFill="1" applyAlignment="1">
      <alignment horizontal="left" vertical="center"/>
    </xf>
    <xf numFmtId="169" fontId="10" fillId="5" borderId="4" xfId="9" applyNumberFormat="1" applyFont="1" applyFill="1" applyBorder="1" applyAlignment="1">
      <alignment horizontal="right" vertical="center"/>
    </xf>
    <xf numFmtId="0" fontId="10" fillId="5" borderId="4" xfId="5" applyFill="1" applyAlignment="1">
      <alignment horizontal="right" vertical="center"/>
    </xf>
    <xf numFmtId="0" fontId="12" fillId="5" borderId="15" xfId="8" applyFill="1" applyBorder="1"/>
    <xf numFmtId="0" fontId="24" fillId="5" borderId="16" xfId="8" applyFont="1" applyFill="1" applyBorder="1" applyAlignment="1">
      <alignment horizontal="center" vertical="center"/>
    </xf>
    <xf numFmtId="0" fontId="12" fillId="10" borderId="0" xfId="8" applyFill="1"/>
    <xf numFmtId="0" fontId="7" fillId="5" borderId="23" xfId="3" applyFill="1" applyBorder="1" applyAlignment="1">
      <alignment horizontal="center" vertical="center" wrapText="1"/>
    </xf>
    <xf numFmtId="0" fontId="35" fillId="5" borderId="23" xfId="3" applyFont="1" applyFill="1" applyBorder="1" applyAlignment="1">
      <alignment horizontal="left" vertical="center" wrapText="1"/>
    </xf>
    <xf numFmtId="0" fontId="29" fillId="7" borderId="6" xfId="7" applyFont="1" applyBorder="1" applyAlignment="1">
      <alignment horizontal="center"/>
    </xf>
    <xf numFmtId="0" fontId="30" fillId="4" borderId="7" xfId="4" applyFont="1" applyFill="1" applyBorder="1" applyAlignment="1">
      <alignment horizontal="center"/>
    </xf>
    <xf numFmtId="0" fontId="5" fillId="2" borderId="0" xfId="0" applyFont="1" applyFill="1" applyAlignment="1">
      <alignment horizontal="left" wrapText="1"/>
    </xf>
    <xf numFmtId="14" fontId="5" fillId="2" borderId="0" xfId="0" applyNumberFormat="1" applyFont="1" applyFill="1" applyAlignment="1">
      <alignment horizontal="left" wrapText="1"/>
    </xf>
    <xf numFmtId="0" fontId="17" fillId="11" borderId="0" xfId="8" applyFont="1" applyFill="1" applyAlignment="1">
      <alignment horizontal="center" vertical="center" wrapText="1"/>
    </xf>
    <xf numFmtId="0" fontId="17" fillId="11" borderId="13" xfId="8" applyFont="1" applyFill="1" applyBorder="1" applyAlignment="1">
      <alignment horizontal="center" vertical="center" wrapText="1"/>
    </xf>
    <xf numFmtId="0" fontId="13" fillId="6" borderId="0" xfId="8" applyFont="1" applyFill="1" applyAlignment="1">
      <alignment horizontal="center" vertical="center"/>
    </xf>
    <xf numFmtId="0" fontId="14" fillId="11" borderId="0" xfId="8" applyFont="1" applyFill="1" applyAlignment="1">
      <alignment horizontal="center" vertical="center"/>
    </xf>
    <xf numFmtId="0" fontId="18" fillId="5" borderId="8" xfId="8" applyFont="1" applyFill="1" applyBorder="1" applyAlignment="1">
      <alignment horizontal="center" vertical="center"/>
    </xf>
    <xf numFmtId="0" fontId="18" fillId="5" borderId="9" xfId="8" applyFont="1" applyFill="1" applyBorder="1" applyAlignment="1">
      <alignment horizontal="center" vertical="center"/>
    </xf>
    <xf numFmtId="0" fontId="18" fillId="5" borderId="10" xfId="8" applyFont="1" applyFill="1" applyBorder="1" applyAlignment="1">
      <alignment horizontal="center" vertical="center"/>
    </xf>
    <xf numFmtId="0" fontId="8" fillId="5" borderId="0" xfId="4" applyFill="1" applyBorder="1" applyAlignment="1">
      <alignment horizontal="center" vertical="center"/>
    </xf>
    <xf numFmtId="0" fontId="8" fillId="5" borderId="2" xfId="4" applyFill="1" applyAlignment="1">
      <alignment horizontal="center" vertical="center"/>
    </xf>
    <xf numFmtId="0" fontId="8" fillId="5" borderId="0" xfId="4" applyFill="1" applyBorder="1" applyAlignment="1">
      <alignment horizontal="center" vertical="center" wrapText="1"/>
    </xf>
    <xf numFmtId="0" fontId="8" fillId="5" borderId="2" xfId="4" applyFill="1" applyAlignment="1">
      <alignment horizontal="center" vertical="center" wrapText="1"/>
    </xf>
    <xf numFmtId="0" fontId="16" fillId="5" borderId="0" xfId="3" applyFont="1" applyFill="1" applyBorder="1" applyAlignment="1">
      <alignment horizontal="center" vertical="center" wrapText="1"/>
    </xf>
    <xf numFmtId="0" fontId="13" fillId="13" borderId="20" xfId="8" applyFont="1" applyFill="1" applyBorder="1" applyAlignment="1">
      <alignment horizontal="center" vertical="center"/>
    </xf>
    <xf numFmtId="0" fontId="13" fillId="13" borderId="21" xfId="8" applyFont="1" applyFill="1" applyBorder="1" applyAlignment="1">
      <alignment horizontal="center" vertical="center"/>
    </xf>
    <xf numFmtId="0" fontId="13" fillId="13" borderId="22" xfId="8" applyFont="1" applyFill="1" applyBorder="1" applyAlignment="1">
      <alignment horizontal="center" vertical="center"/>
    </xf>
    <xf numFmtId="0" fontId="5" fillId="14" borderId="12" xfId="8" applyFont="1" applyFill="1" applyBorder="1" applyAlignment="1">
      <alignment horizontal="center" vertical="center"/>
    </xf>
    <xf numFmtId="0" fontId="5" fillId="14" borderId="0" xfId="8" applyFont="1" applyFill="1" applyAlignment="1">
      <alignment horizontal="center" vertical="center"/>
    </xf>
    <xf numFmtId="0" fontId="5" fillId="14" borderId="11" xfId="8" applyFont="1" applyFill="1" applyBorder="1" applyAlignment="1">
      <alignment horizontal="center" vertical="center"/>
    </xf>
    <xf numFmtId="0" fontId="34" fillId="5" borderId="8" xfId="8" applyFont="1" applyFill="1" applyBorder="1" applyAlignment="1">
      <alignment horizontal="center"/>
    </xf>
    <xf numFmtId="0" fontId="34" fillId="5" borderId="9" xfId="8" applyFont="1" applyFill="1" applyBorder="1" applyAlignment="1">
      <alignment horizontal="center"/>
    </xf>
    <xf numFmtId="0" fontId="34" fillId="5" borderId="10" xfId="8" applyFont="1" applyFill="1" applyBorder="1" applyAlignment="1">
      <alignment horizontal="center"/>
    </xf>
    <xf numFmtId="0" fontId="27" fillId="6" borderId="0" xfId="8" applyFont="1" applyFill="1" applyAlignment="1">
      <alignment horizontal="center" vertical="center"/>
    </xf>
    <xf numFmtId="0" fontId="26" fillId="11" borderId="0" xfId="8" applyFont="1" applyFill="1" applyAlignment="1">
      <alignment horizontal="center" vertical="center"/>
    </xf>
    <xf numFmtId="0" fontId="31" fillId="5" borderId="8" xfId="8" applyFont="1" applyFill="1" applyBorder="1" applyAlignment="1">
      <alignment horizontal="center" vertical="center"/>
    </xf>
    <xf numFmtId="0" fontId="31" fillId="5" borderId="9" xfId="8" applyFont="1" applyFill="1" applyBorder="1" applyAlignment="1">
      <alignment horizontal="center" vertical="center"/>
    </xf>
    <xf numFmtId="0" fontId="31" fillId="5" borderId="10" xfId="8" applyFont="1" applyFill="1" applyBorder="1" applyAlignment="1">
      <alignment horizontal="center" vertical="center"/>
    </xf>
    <xf numFmtId="0" fontId="36" fillId="12" borderId="24" xfId="8" applyFont="1" applyFill="1" applyBorder="1" applyAlignment="1">
      <alignment horizontal="left"/>
    </xf>
    <xf numFmtId="0" fontId="36" fillId="12" borderId="0" xfId="8" applyFont="1" applyFill="1" applyAlignment="1">
      <alignment horizontal="left" vertical="center"/>
    </xf>
    <xf numFmtId="0" fontId="36" fillId="0" borderId="0" xfId="8" applyFont="1" applyAlignment="1">
      <alignment horizontal="left" vertical="center"/>
    </xf>
    <xf numFmtId="0" fontId="36" fillId="11" borderId="0" xfId="8" applyFont="1" applyFill="1" applyAlignment="1">
      <alignment horizontal="left" vertical="center"/>
    </xf>
    <xf numFmtId="0" fontId="37" fillId="11" borderId="0" xfId="8" applyFont="1" applyFill="1" applyAlignment="1">
      <alignment horizontal="left" vertical="center"/>
    </xf>
    <xf numFmtId="0" fontId="37" fillId="0" borderId="0" xfId="8" applyFont="1" applyAlignment="1">
      <alignment horizontal="left" vertical="center"/>
    </xf>
    <xf numFmtId="0" fontId="37" fillId="11" borderId="14" xfId="8" applyFont="1" applyFill="1" applyBorder="1" applyAlignment="1">
      <alignment horizontal="left" vertical="center"/>
    </xf>
  </cellXfs>
  <cellStyles count="11">
    <cellStyle name="Dane wyjściowe" xfId="7" builtinId="21"/>
    <cellStyle name="Dziesiętny" xfId="1" builtinId="3"/>
    <cellStyle name="Dziesiętny 2" xfId="9" xr:uid="{00000000-0005-0000-0000-000002000000}"/>
    <cellStyle name="Nagłówek 1" xfId="3" builtinId="16"/>
    <cellStyle name="Nagłówek 2" xfId="5" builtinId="17"/>
    <cellStyle name="Nagłówek 3" xfId="4" builtinId="18"/>
    <cellStyle name="Nagłówek 4" xfId="6" builtinId="19"/>
    <cellStyle name="Normalny" xfId="0" builtinId="0"/>
    <cellStyle name="Normalny 2" xfId="2" xr:uid="{00000000-0005-0000-0000-000008000000}"/>
    <cellStyle name="Normalny 3" xfId="8" xr:uid="{00000000-0005-0000-0000-000009000000}"/>
    <cellStyle name="Procentowy 2" xfId="10" xr:uid="{00000000-0005-0000-0000-00000A000000}"/>
  </cellStyles>
  <dxfs count="3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yyyy/mm/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yyyy/mm/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71" formatCode="\r\r\r\r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numFmt numFmtId="170" formatCode="yyyy/mm/dd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yyyy/mm/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yyyy/mm/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yyyy/mm/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1" formatCode="\r\r\r\r\-mm\-dd"/>
      <fill>
        <patternFill patternType="none">
          <bgColor auto="1"/>
        </patternFill>
      </fill>
      <alignment horizontal="general" vertical="center" textRotation="0" wrapText="0" indent="0" justifyLastLine="0" shrinkToFit="0" readingOrder="0"/>
    </dxf>
    <dxf>
      <numFmt numFmtId="170" formatCode="yyyy/mm/dd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800" b="1" i="0" baseline="0">
                <a:effectLst/>
              </a:rPr>
              <a:t>Capacity of installations commissioned in each year</a:t>
            </a:r>
            <a:endParaRPr lang="pl-PL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2230866332610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Analysis!$C$9</c:f>
              <c:strCache>
                <c:ptCount val="1"/>
                <c:pt idx="0">
                  <c:v>Farms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f>Analysis!$E$8:$U$8</c:f>
              <c:numCache>
                <c:formatCode>General</c:formatCod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Analysis!$E$10:$U$10</c:f>
              <c:numCache>
                <c:formatCode>_-* #\ ##0.00\ _z_ł_-;\-* #\ ##0.00\ _z_ł_-;_-* "-"??\ _z_ł_-;_-@_-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1.65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7.84</c:v>
                </c:pt>
                <c:pt idx="13">
                  <c:v>44.8</c:v>
                </c:pt>
                <c:pt idx="14">
                  <c:v>22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C-4EA1-996B-A03C6602366C}"/>
            </c:ext>
          </c:extLst>
        </c:ser>
        <c:ser>
          <c:idx val="1"/>
          <c:order val="1"/>
          <c:tx>
            <c:strRef>
              <c:f>Analysis!$C$14</c:f>
              <c:strCache>
                <c:ptCount val="1"/>
                <c:pt idx="0">
                  <c:v>Small installations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Analysis!$E$8:$U$8</c:f>
              <c:numCache>
                <c:formatCode>General</c:formatCod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Analysis!$E$15:$U$15</c:f>
              <c:numCache>
                <c:formatCode>_-* #\ ##0.00\ _z_ł_-;\-* #\ ##0.00\ _z_ł_-;_-* "-"??\ _z_ł_-;_-@_-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C-4EA1-996B-A03C6602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120960"/>
        <c:axId val="110122496"/>
      </c:barChart>
      <c:catAx>
        <c:axId val="1101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2496"/>
        <c:crosses val="autoZero"/>
        <c:auto val="1"/>
        <c:lblAlgn val="ctr"/>
        <c:lblOffset val="100"/>
        <c:noMultiLvlLbl val="0"/>
      </c:catAx>
      <c:valAx>
        <c:axId val="110122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0960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40119320220644888"/>
          <c:y val="0.15672985274048457"/>
          <c:w val="0.25509150254254548"/>
          <c:h val="8.318869367019871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800" b="1" i="0" baseline="0">
                <a:effectLst/>
              </a:rPr>
              <a:t>Number of wind installations in voivodeships </a:t>
            </a:r>
            <a:endParaRPr lang="pl-PL">
              <a:effectLst/>
            </a:endParaRPr>
          </a:p>
        </c:rich>
      </c:tx>
      <c:layout>
        <c:manualLayout>
          <c:xMode val="edge"/>
          <c:yMode val="edge"/>
          <c:x val="0.31024531211949019"/>
          <c:y val="1.54132393617937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Analysis!$E$40</c:f>
              <c:strCache>
                <c:ptCount val="1"/>
                <c:pt idx="0">
                  <c:v>Wind Farms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strRef>
              <c:f>Analysis!$E$44:$E$59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Analysis!$F$44:$F$59</c:f>
              <c:numCache>
                <c:formatCode>General</c:formatCode>
                <c:ptCount val="1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63-4E95-AB2A-BE42248C1238}"/>
            </c:ext>
          </c:extLst>
        </c:ser>
        <c:ser>
          <c:idx val="1"/>
          <c:order val="1"/>
          <c:tx>
            <c:strRef>
              <c:f>Analysis!$K$40</c:f>
              <c:strCache>
                <c:ptCount val="1"/>
                <c:pt idx="0">
                  <c:v>Wind Small Installations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Analysis!$E$44:$E$59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Analysis!$L$44:$L$59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63-4E95-AB2A-BE42248C1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507776"/>
        <c:axId val="110183552"/>
      </c:barChart>
      <c:catAx>
        <c:axId val="1205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10183552"/>
        <c:crosses val="autoZero"/>
        <c:auto val="1"/>
        <c:lblAlgn val="ctr"/>
        <c:lblOffset val="100"/>
        <c:noMultiLvlLbl val="0"/>
      </c:catAx>
      <c:valAx>
        <c:axId val="110183552"/>
        <c:scaling>
          <c:orientation val="minMax"/>
          <c:max val="4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507776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11379635792948561"/>
          <c:y val="0.1211534329559785"/>
          <c:w val="0.85046481045539413"/>
          <c:h val="6.5970840295223432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800" b="1" i="0" baseline="0">
                <a:effectLst/>
              </a:rPr>
              <a:t>Capacity of installations in each voivodeship</a:t>
            </a:r>
            <a:endParaRPr lang="pl-PL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Analysis!$E$40</c:f>
              <c:strCache>
                <c:ptCount val="1"/>
                <c:pt idx="0">
                  <c:v>Wind Farms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strRef>
              <c:f>Analysis!$E$44:$E$59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Analysis!$G$44:$G$59</c:f>
              <c:numCache>
                <c:formatCode>0.00</c:formatCode>
                <c:ptCount val="16"/>
                <c:pt idx="0">
                  <c:v>46.3</c:v>
                </c:pt>
                <c:pt idx="1">
                  <c:v>22</c:v>
                </c:pt>
                <c:pt idx="2">
                  <c:v>1.65</c:v>
                </c:pt>
                <c:pt idx="3">
                  <c:v>0</c:v>
                </c:pt>
                <c:pt idx="4">
                  <c:v>7.84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5D-4EC5-AA09-F39D346A377F}"/>
            </c:ext>
          </c:extLst>
        </c:ser>
        <c:ser>
          <c:idx val="1"/>
          <c:order val="1"/>
          <c:tx>
            <c:strRef>
              <c:f>Analysis!$K$40</c:f>
              <c:strCache>
                <c:ptCount val="1"/>
                <c:pt idx="0">
                  <c:v>Wind Small Installations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Analysis!$E$44:$E$59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Analysis!$M$44:$M$59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2.2000000000000002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5D-4EC5-AA09-F39D346A3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228608"/>
        <c:axId val="110230144"/>
      </c:barChart>
      <c:catAx>
        <c:axId val="1102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30144"/>
        <c:crosses val="autoZero"/>
        <c:auto val="1"/>
        <c:lblAlgn val="ctr"/>
        <c:lblOffset val="100"/>
        <c:noMultiLvlLbl val="0"/>
      </c:catAx>
      <c:valAx>
        <c:axId val="110230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1.3023423704271888E-2"/>
              <c:y val="5.705926847571936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28608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12774937930270064"/>
          <c:y val="0.15478014231768381"/>
          <c:w val="0.85322795762289894"/>
          <c:h val="6.9434379047859873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800" b="1" i="0" baseline="0">
                <a:effectLst/>
              </a:rPr>
              <a:t>Wind capacity by power range</a:t>
            </a:r>
            <a:endParaRPr lang="pl-PL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5906849692428232E-2"/>
          <c:y val="0.12317636127645087"/>
          <c:w val="0.94091386150803324"/>
          <c:h val="0.779469169663373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Analysis!$J$108</c:f>
              <c:strCache>
                <c:ptCount val="1"/>
                <c:pt idx="0">
                  <c:v>Capacity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598A-4005-9326-9005B51E6139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598A-4005-9326-9005B51E6139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598A-4005-9326-9005B51E6139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598A-4005-9326-9005B51E6139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598A-4005-9326-9005B51E6139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Analysis!$K$106:$P$106</c:f>
              <c:strCache>
                <c:ptCount val="6"/>
                <c:pt idx="0">
                  <c:v>0-10 MW</c:v>
                </c:pt>
                <c:pt idx="1">
                  <c:v>10-25 MW</c:v>
                </c:pt>
                <c:pt idx="2">
                  <c:v>25-50 MW</c:v>
                </c:pt>
                <c:pt idx="3">
                  <c:v>50-75 MW</c:v>
                </c:pt>
                <c:pt idx="4">
                  <c:v>75-100 MW</c:v>
                </c:pt>
                <c:pt idx="5">
                  <c:v>&gt;100 MW</c:v>
                </c:pt>
              </c:strCache>
            </c:strRef>
          </c:cat>
          <c:val>
            <c:numRef>
              <c:f>Analysis!$K$108:$P$108</c:f>
              <c:numCache>
                <c:formatCode>_-* #\ ##0.00\ _z_ł_-;\-* #\ ##0.00\ _z_ł_-;_-* "-"??\ _z_ł_-;_-@_-</c:formatCode>
                <c:ptCount val="6"/>
                <c:pt idx="0">
                  <c:v>10.99</c:v>
                </c:pt>
                <c:pt idx="1">
                  <c:v>22</c:v>
                </c:pt>
                <c:pt idx="2">
                  <c:v>44.8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8A-4005-9326-9005B51E6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00416"/>
        <c:axId val="121902208"/>
      </c:barChart>
      <c:catAx>
        <c:axId val="12190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8.8233310204326142E-3"/>
              <c:y val="4.507888095375847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02208"/>
        <c:crosses val="autoZero"/>
        <c:auto val="1"/>
        <c:lblAlgn val="ctr"/>
        <c:lblOffset val="100"/>
        <c:noMultiLvlLbl val="0"/>
      </c:catAx>
      <c:valAx>
        <c:axId val="12190220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00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pl-PL" sz="1800" b="1" i="0" baseline="0">
                <a:effectLst/>
              </a:rPr>
              <a:t>Number of wind installation by power range </a:t>
            </a:r>
            <a:endParaRPr lang="pl-PL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Analysis!$J$108</c:f>
              <c:strCache>
                <c:ptCount val="1"/>
                <c:pt idx="0">
                  <c:v>Capacity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B0FC-4B5E-94AE-A11717C73E19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B0FC-4B5E-94AE-A11717C73E19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B0FC-4B5E-94AE-A11717C73E19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B0FC-4B5E-94AE-A11717C73E19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B0FC-4B5E-94AE-A11717C73E19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Analysis!$K$106:$P$106</c:f>
              <c:strCache>
                <c:ptCount val="6"/>
                <c:pt idx="0">
                  <c:v>0-10 MW</c:v>
                </c:pt>
                <c:pt idx="1">
                  <c:v>10-25 MW</c:v>
                </c:pt>
                <c:pt idx="2">
                  <c:v>25-50 MW</c:v>
                </c:pt>
                <c:pt idx="3">
                  <c:v>50-75 MW</c:v>
                </c:pt>
                <c:pt idx="4">
                  <c:v>75-100 MW</c:v>
                </c:pt>
                <c:pt idx="5">
                  <c:v>&gt;100 MW</c:v>
                </c:pt>
              </c:strCache>
            </c:strRef>
          </c:cat>
          <c:val>
            <c:numRef>
              <c:f>Analysis!$K$107:$P$107</c:f>
              <c:numCache>
                <c:formatCode>_-* #\ ##0\ _z_ł_-;\-* #\ ##0\ _z_ł_-;_-* "-"??\ _z_ł_-;_-@_-</c:formatCode>
                <c:ptCount val="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FC-4B5E-94AE-A11717C73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43552"/>
        <c:axId val="121945088"/>
      </c:barChart>
      <c:catAx>
        <c:axId val="12194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45088"/>
        <c:crosses val="autoZero"/>
        <c:auto val="1"/>
        <c:lblAlgn val="ctr"/>
        <c:lblOffset val="100"/>
        <c:noMultiLvlLbl val="0"/>
      </c:catAx>
      <c:valAx>
        <c:axId val="12194508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\ _z_ł_-;\-* #\ ##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43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800" b="1" i="0" baseline="0">
                <a:effectLst/>
              </a:rPr>
              <a:t>Number of installations commissioned in each year</a:t>
            </a:r>
            <a:endParaRPr lang="pl-PL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723437625565483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Analysis!$C$14</c:f>
              <c:strCache>
                <c:ptCount val="1"/>
                <c:pt idx="0">
                  <c:v>Small installations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val>
            <c:numRef>
              <c:f>Analysis!$E$14:$U$14</c:f>
              <c:numCache>
                <c:formatCode>_-* #\ ##0\ _z_ł_-;\-* #\ ##0\ _z_ł_-;_-* "-"??\ _z_ł_-;_-@_-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3-4A80-A70C-FC58617A9BA0}"/>
            </c:ext>
          </c:extLst>
        </c:ser>
        <c:ser>
          <c:idx val="1"/>
          <c:order val="1"/>
          <c:tx>
            <c:strRef>
              <c:f>Analysis!$C$9</c:f>
              <c:strCache>
                <c:ptCount val="1"/>
                <c:pt idx="0">
                  <c:v>Farms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(Analysis!$H$8:$R$8,Analysis!$N$18:$U$18)</c:f>
              <c:numCache>
                <c:formatCode>General</c:formatCod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Analysis!$E$9:$U$9</c:f>
              <c:numCache>
                <c:formatCode>_-* #\ ##0\ _z_ł_-;\-* #\ ##0\ _z_ł_-;_-* "-"??\ _z_ł_-;_-@_-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3-4A80-A70C-FC58617A9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73472"/>
        <c:axId val="120475008"/>
      </c:barChart>
      <c:catAx>
        <c:axId val="1204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5008"/>
        <c:crosses val="autoZero"/>
        <c:auto val="1"/>
        <c:lblAlgn val="ctr"/>
        <c:lblOffset val="100"/>
        <c:noMultiLvlLbl val="0"/>
      </c:catAx>
      <c:valAx>
        <c:axId val="120475008"/>
        <c:scaling>
          <c:orientation val="minMax"/>
          <c:max val="3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3472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41084238712585169"/>
          <c:y val="0.16727913993039881"/>
          <c:w val="0.25104239242821919"/>
          <c:h val="8.6955469643662145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800">
                <a:solidFill>
                  <a:schemeClr val="tx1">
                    <a:lumMod val="65000"/>
                    <a:lumOff val="35000"/>
                  </a:schemeClr>
                </a:solidFill>
              </a:rPr>
              <a:t>TOTAL CAPACITY OF THE BIGGEST OPERATORS</a:t>
            </a:r>
          </a:p>
        </c:rich>
      </c:tx>
      <c:layout>
        <c:manualLayout>
          <c:xMode val="edge"/>
          <c:yMode val="edge"/>
          <c:x val="0.34496809651559202"/>
          <c:y val="9.663013438893005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8.2474308203169325E-2"/>
          <c:w val="0.93054938312013347"/>
          <c:h val="0.681206105750549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Operators!$E$7</c:f>
              <c:strCache>
                <c:ptCount val="1"/>
                <c:pt idx="0">
                  <c:v>Total Number of Projects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Operators!$C$8:$C$26</c:f>
              <c:strCache>
                <c:ptCount val="19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  <c:pt idx="12">
                  <c:v>X13</c:v>
                </c:pt>
                <c:pt idx="13">
                  <c:v>X14</c:v>
                </c:pt>
                <c:pt idx="14">
                  <c:v>X15</c:v>
                </c:pt>
                <c:pt idx="15">
                  <c:v>X16</c:v>
                </c:pt>
                <c:pt idx="16">
                  <c:v>X17</c:v>
                </c:pt>
                <c:pt idx="17">
                  <c:v>X18</c:v>
                </c:pt>
                <c:pt idx="18">
                  <c:v>X19</c:v>
                </c:pt>
              </c:strCache>
            </c:strRef>
          </c:cat>
          <c:val>
            <c:numRef>
              <c:f>Operators!$D$8:$D$26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5-4800-B4B8-A7E7F30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36864"/>
        <c:axId val="108038400"/>
      </c:barChart>
      <c:catAx>
        <c:axId val="10803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8400"/>
        <c:crosses val="autoZero"/>
        <c:auto val="1"/>
        <c:lblAlgn val="ctr"/>
        <c:lblOffset val="100"/>
        <c:noMultiLvlLbl val="0"/>
      </c:catAx>
      <c:valAx>
        <c:axId val="108038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Total number of projects of the biggest operators </a:t>
            </a:r>
            <a:endParaRPr lang="pl-PL" sz="2400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layout>
        <c:manualLayout>
          <c:xMode val="edge"/>
          <c:yMode val="edge"/>
          <c:x val="0.2009443968557269"/>
          <c:y val="2.536831015409532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F2-4BB3-A33E-31E4BB88ED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F2-4BB3-A33E-31E4BB88ED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F2-4BB3-A33E-31E4BB88ED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F2-4BB3-A33E-31E4BB88ED7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F2-4BB3-A33E-31E4BB88ED7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DF2-4BB3-A33E-31E4BB88ED7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DF2-4BB3-A33E-31E4BB88ED7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DF2-4BB3-A33E-31E4BB88ED7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DF2-4BB3-A33E-31E4BB88ED7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DF2-4BB3-A33E-31E4BB88ED7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DF2-4BB3-A33E-31E4BB88ED7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DF2-4BB3-A33E-31E4BB88ED7E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DF2-4BB3-A33E-31E4BB88ED7E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DF2-4BB3-A33E-31E4BB88ED7E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DF2-4BB3-A33E-31E4BB88ED7E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DF2-4BB3-A33E-31E4BB88ED7E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DF2-4BB3-A33E-31E4BB88ED7E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DF2-4BB3-A33E-31E4BB88ED7E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DF2-4BB3-A33E-31E4BB88ED7E}"/>
              </c:ext>
            </c:extLst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DF2-4BB3-A33E-31E4BB88ED7E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DF2-4BB3-A33E-31E4BB88ED7E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DF2-4BB3-A33E-31E4BB88ED7E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DF2-4BB3-A33E-31E4BB88ED7E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DF2-4BB3-A33E-31E4BB88ED7E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DF2-4BB3-A33E-31E4BB88ED7E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DF2-4BB3-A33E-31E4BB88ED7E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DF2-4BB3-A33E-31E4BB88ED7E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DF2-4BB3-A33E-31E4BB88ED7E}"/>
              </c:ext>
            </c:extLst>
          </c:dPt>
          <c:dLbls>
            <c:dLbl>
              <c:idx val="20"/>
              <c:tx>
                <c:rich>
                  <a:bodyPr/>
                  <a:lstStyle/>
                  <a:p>
                    <a:r>
                      <a:rPr lang="en-US" baseline="0"/>
                      <a:t>Rest
</a:t>
                    </a:r>
                    <a:fld id="{5E6A303F-9848-4381-A66A-213818DBDFDC}" type="PERCENTAGE">
                      <a:rPr lang="en-US" baseline="0"/>
                      <a:pPr/>
                      <a:t>[PROCENTOWE]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EDF2-4BB3-A33E-31E4BB88E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Operators!$J$9:$J$28</c:f>
              <c:strCache>
                <c:ptCount val="20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  <c:pt idx="12">
                  <c:v>X13</c:v>
                </c:pt>
                <c:pt idx="13">
                  <c:v>X14</c:v>
                </c:pt>
                <c:pt idx="14">
                  <c:v>X15</c:v>
                </c:pt>
                <c:pt idx="15">
                  <c:v>X16</c:v>
                </c:pt>
                <c:pt idx="16">
                  <c:v>X17</c:v>
                </c:pt>
                <c:pt idx="17">
                  <c:v>X18</c:v>
                </c:pt>
                <c:pt idx="18">
                  <c:v>X19</c:v>
                </c:pt>
                <c:pt idx="19">
                  <c:v>Remaining projects of identified operators</c:v>
                </c:pt>
              </c:strCache>
            </c:strRef>
          </c:cat>
          <c:val>
            <c:numRef>
              <c:f>Operators!$K$9:$K$28</c:f>
              <c:numCache>
                <c:formatCode>General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32.789999999999992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EDF2-4BB3-A33E-31E4BB88ED7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_xlchart.v5.12</cx:f>
        <cx:nf>_xlchart.v5.11</cx:nf>
      </cx:strDim>
      <cx:numDim type="colorVal">
        <cx:f>_xlchart.v5.14</cx:f>
        <cx:nf>_xlchart.v5.10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 b="1"/>
            </a:pPr>
            <a:r>
              <a:rPr lang="pl-PL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Average capacity of wind installations </a:t>
            </a:r>
            <a:r>
              <a:rPr lang="pl-PL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in each voivodeship</a:t>
            </a:r>
            <a:endParaRPr lang="pl-PL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regionMap" uniqueId="{9C4A3733-07F7-471F-943E-55CFFFF6F664}" formatIdx="2">
          <cx:tx>
            <cx:txData>
              <cx:f>_xlchart.v5.13</cx:f>
              <cx:v>Average capacity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1Hvpct44luWrZPj3QImVACsqK2JAfrtWS7Jk/2HIkkyCBAmu4PJvOmYeYrofox+hO99rruRcbKXL
5YrIihhH2BRJkPhAXNx7zz2H/Ov99Jd7+3jX/jCVtur+cj/99Crr+/ovP/7Y3WeP5V13VJr71nXu
Q39078of3YcP5v7xx4f2bjRV+iPFhP94n921/eP06m9/hd7SR3fs7u9646qL4bGdXz92g+27r7R9
semHu4fSVLHp+tbc9+SnV+Xdz//mame7wjy++uGx6k0/X83140+vPrvy1Q8/vuzvD7/9g4Xh9cMD
3MvDIyVCjoUgUkhFqHj1g3VV+kszxUdUwiOGlOFQSMzIrz99elfC7TcuP/rh5BtH9jyuu4eH9rHr
4PGe/36xi88e6KdXJ+evfrh3Q9U/TWYK8/rTq/Onebh79YPpXPSxJXJPj3N+/Pz8P35uh7/99cUJ
mJEXZz4x1cvp+0dNf7DUz//2X//5sPypZhLkKMCCSk4x5izkgn1mJhIecbAfCSRWTHJMofnjCvnE
TD//r28Y1lds9Mn9Lwx0HH9fBlru7jP3UBlwp9K1f65DCXYkFCUBDnko8UeP+cShiDgSAQ1UCL5G
lAoD8Lc/WOrdPzW+r5jsSx29sN2778y5/hUm40dEMIylwJJRTkn4uXPJo1AGlAWMMwbupaD5DyY7
/5aV9BVLfXL/CwOdn3xfzlXeLW40j/d/bvyjR4zzkEgaSjAEVZCHPvEqSo4weJuCwIcloSr8cpr6
poF9xUgnnz7aCzOd/M/vy0zFkN+NXeHQv8Kh2BF4kuC/mOoFpiDqiCspBBcCEzBaqL7gT4dfh/eJ
Y3x0ui9hnq/Y7EsdvTDd4TsLgXZ4P/zJSYsekTDAAQtDwQIC/vWZe0HSgtgnQsUCwIgs+KJ7HX/D
qL5ip99vf2GdY/19ORbEPlv8+UBdQARkRABqIEJSGojgcxPJI8hcYD9KRBAq2P+CU91869C+YqcX
fbww1s135krjXVuan//3UxyEvDX8+VhQCY7BYkwEHED7i6yFjxQTmKsAoiGTBH8JWNz8PkJIP/94
hF8z3Re7emnB7wxu1O7B3v3J0ZAd0SdzASJ8hoPq82hI6VFIw0BywpUQUBV/wdPOv2VUXzHVJ/e/
sM/5d1ZrPThbuZ//w/73//mTjQSQD6ADRDwG2J1Kxj+PhwFUxETgIBBUMfpl4iL+5rF9xVQvO3lh
r/jy+0pfAC4e/2SOCcgLSjENlXziJ0LFPzfVkz9huABD3lKCCvalMAjw4B8P6ytW+uT+FwY6vv6+
DPQvgBb4KOASmEzBFAY2kH0e74g8UiGYBjYfWcAvxLuzbyAmv2Kd329/YZyz7wxPQDYq7tr67s+t
foGkfcLligDxpyArvax+Ab0DSYsDpaBJAkfxBQtBRvmmkX3FSp938cJS54fvy43+FSkJA0RnVAiI
c4oCRn8B0dXRU3klFQ85BQ4w/BL19/O/f0Om/IqNPrn/hYEugRr/rlj0/xjNf//f3hXtMv/J0AEf
PfF5FJBBoAAfvIAOoHlIYG5B8IA6K8T4i/no53//9tF91Vwvu3lptZv/v632d1bUp1TNZ5f8k/IU
VL2E8gBCHyXsiXr9vIJ60j1AEAE+PeAB/aPu8atM9PeH82Xb/HrfZ0P/V6tOf1+R+k3Ai+/6u9Wz
8veJKPX11ucHBE3yxa2/MNhfItN+ado9/PSK4Cc6AUOg+k1UfOrnj/T316rUzzt6vOv6n14B5oMI
KQAMgqQF5a8EyDE+PrWASQkTRIVYAB0VcAVgsXJtn/30SvAjziWkOiqkCKB0BqDYueG5iR0RDuKl
AgpE8ifx5TcxFmw5p676bZZ+Of6hGspzZ6q+g9+EBfTqh/rjhU/DhZ+Anw8wrC0FzNdTKQjt93ev
QfJ9uv5/2HyhtEutiTOLiUYqX+J+yssIIaYnmssTUqxxRVZ5sKwTZM7EMHuNKD0kjTxlYVVEuanG
nezKddXK+4yNjzXyb5koNpM3N1Odnpg5k6vZuR22/A43S6jRlGlfpVgba99ZJG+7ob7reZKc57WK
fNi1OvHuxKczj/2Q+zuBep0LuUnGnGg+Vi4mtCSzdsKRExqatbf9okevqJ6K5JAV7ZuMzE2cssnq
ivkz14tVP0+9DrPidGLDedK075L+OM370zIh78bO00jhgEZtmo57ZvtJt4gqXXchjorCx0uZHSrP
w6jLkNv0hMV5UKZx6vqt5TmPSpunUV2jD+4gluxONM0p8uacFiaanT10SXAMU1zpYGpqbUx289CJ
tND1PL9rqj4Km2bU6WCDuDFzq/OsWYWLLc6CblphPJX7vCKtDnERxtxXY9TxIo+BR9uGXT6tmcje
dGlR7iY0lLoo1elAkiDCPB10I5su4oH9kOeN1Ti4FTM/zmvLV2Haq7XriqsBwcCylL0zs1irbDfh
8DodgkyneIpYzXM9OgtzLtta531aHbdjxbTnCY95w65pYeVh6h0Mj8kz70+aatjgOZijrJckaooA
RSLF80r47VgW0UL6iMzunWhpofs5rd6AIpKskLsqEepil7fzPifzu6QO6g2yCYInwneokheQxyYt
kzI51E3WRAld9JA1mk1jslnqcVonHU7iueTpCsvpdTGbPFKeTWck77vTwj0IFbwvRnRLi2BfVuOb
sU2uwnrYkXFcJRl6By6nJ1K+QYVq47BUr2Epoah04cHV3q5wnxkN0fsdR/akH4nOCopWxtNGj+kJ
myeqFxySVTprxvE67Mi+ln7Y1A7mUBbuOK9mtgkWv00GpJe8a3TSmlwH5egiQopM29FfSJpPOiVv
szTrNBoKEpuKtrEZsD2V5djFncumqPAmTaJM5oXmdd+t6JTcS9HRVQUpZs8Xe9MkBm2TKsZkOm96
0+i8Ww1OdZFLWXg6857qseMsngejOzdOJ8IGQWRsWcdzgx9a66vN3ML6Y01+vCCjezy1561wwSkN
6nUfLO8kSZRWzpVxWrsoE8uwrpTKN6ivdU2DOVb9vQ0Kc9qxrte16JG2htmNDwqdqTbdWtO+T5KB
nnlmNF4KmCbSj9FEmYvleOF4tR6QcOsgnd4x7knM8tSsWptHad5M8aBKHC1Zdeek37YU5+sS3CrK
zCEfk2SVt2GvjXCZZqEb1p3ZiaystKvrMS5M/zZwZXlOlklbkjZnUzqvQpuOb4wLLzi4+bmt02jM
fHuZCBGVfu5v86pJ93Rqu7jNcFQHtN+jMsljjk5H2x0SW4hTK5Z1YEt1qBAYxyTVok9cV6u1ZcUm
FZKvG5f3q0V0bTQ1+ZVLJ/ArxbGuhC923k1Kd6rSi+O3NeNvRJZWuslYo3km7jGxdey9uRaV0wgH
EBVaVOvGZ1yXmelXQyt1h8K7gNKTYKqzqEtIsapLTt4s9XxsVML3KSve17ww684GF8jwXqenaBg6
zcz1IsrxtezLNKK9fT23xZ1Qcifb/DrN5FleqIuGuUPRM50mYatTGMtWTatkKopDvkgfecgVM2ep
Jl7M4EWTWPv+lizFEttAgNECPMWmmVI9wvTMC9tWyFhNexfNZe3AGEE0Kdu/LsGn6qSOq1kEes5G
txnKgeo59JPuSnxc4Bl+pBHplrLunmaOrUuGL3M11fHUZrulbIeoKVF7jHP2PmiXZlNRhcFfBhk5
M7RbW0z4qpD0hracr+qh7A71Up0ZemByKg8NzJWegdOJ5OBvel6Euk+53QUtyuOiKYo1eKLSppxM
RFyLo5GW/TpUaM1t+64cuF3ZOTtu5vI4qFB23jawIMLM5uup437TlW17WHJxk3REHQ9J9iGp0IfF
14sGR9Ykh8U5t3SLBnC+bJJt1BYsjVmQ2G1qOhTVOV9lrF3iaUo/0EadtROq103ZdtHcqH2b0Iul
dmdT3c5rWfReu2IpIFz6KSbOG82nBccVVlUUoHBY0XnKohDJ3dK26Y7S/j3jwSGpRbihBqdrnPcw
/Km8RnmNoqXGqyGx7caiZZM5c11V+TvT0Cke5yUKF642eOw6TWxxKofExJIG79Hk0xhZXq1Mxstt
IwQsPdPHXqZzVEvU6HZqoob4E0sfJWLDWcbdLaQ1q9M20Yomxykl1zSbdp1sYoK50K7ltyNq680i
sNWyxNeNR3Ps2mLUSbr4KOWi0Wnmz+cpYMcysPE41iuU5uF2qMo3wkEaMoGMK9kVeklJ63TgiTkw
MzVO1z4xh+dj3mC+5qS4nKdi2Y9Pm8KirtTPu88nnzdWSMhgdOxL/bz7fLJvULjuAIuETRju1YBG
AVkfdmdTigrivTVRALkvskWqy96Npe5whffD02aSyfJx83zu98Pn1hfnnlv7fvz0trpasr1q944t
mEdB1cv97JOu0qTL8xihxUSS9echSfuNN6OB8D2Bl6MG57/s4lJ6FYW47XeqSaJhSetD6Qd3+NhA
TpnHw54qO+9RPTalFniY9x83Pk90PnoUpXSS+3YO5P55r/5t7+OhEfWOmSpCuS8Bxf26AcGwiKhK
YcEjXhxEUhYHIsSh6/Jl05Y6qeb+QAE7fNyIvO4P7Gnz4lzSILtDpV/VMpeH0fby8LwnPJUHWsws
CuYu5iyHaNNXjK6LSbhNmw9vx4SRXlfwRuXxYJXVtUuqtaN1vmUwa9kg+EFNhWl1yYw4JMXIDyhn
nx1nU7ocspvfL3i+6/nSoaJcJySoVgue0LEZ5C+bhSdmhcLKr1s07LKZFDHkylHPS/A+b0IboYK/
L2k4atknrWYRaWC5TxLSGwKYEg0k9oAGY1teIpnxuEJwkIx85TvWarucLS1v9nycB21dfShGIVZJ
WLIoTM7bcekOfbP0GrXTEBk1sFXGcZSRbFmnYIgzNLJlG1xiiBF9zdA6WfoyzvJlVUFlE9UO9RH1
1Q7nVb0SPayIppQXJnFGm06xXSqa09LMww4tO1Q0S6TsYKK2xmzX5hSiFMNbCKppjEW+RXOXamXY
uJaiXdtlMtumAWi+DCaeKV9XMlAaCpQPIfy31o9xluBiS9v0Zs6G175C/YUy/rFMMhrxqZUrMZ0N
6ciiXHC3hkqjigN3TUZcxmU6mGOF0bbwSbj1zVjHtiY+ks28C7rqcRr4ZWLYo6BhtUlxG+wWO82a
s3paqQWRCOd8iKnKDyHjF311P07crdqmeFSA5iKflJFI1E0XJCZyXbYafRuuFakbQHO4j6c8MDHg
+03XlGoT2NxoNhSnXPBsH7pSIyJOsjndVAQASgbLnwty3LsGrfuZpwfXmFGLsOggjzYbXKOTcBjI
hvp80dTo2S61xvK+XIrsWHT8PRlUTI26JXW/gfLDWnubqjru+9lH/Zj4dS+y6bUVaOsC0m5YXqzz
wmrfiGxjqglASVhlm3LxvQ5qyXa2U/uOVVdhGG7dkpxlmTtph3giSb1tuJwh3NOLmow6CAEBTHx8
TydeRYndjENrdKGQ0GViFt1CAZHMBdn1nGe6KZBZ8RFnsc+q96Ma3osuIFE6tx+kr8/qZcm0IHTS
JZ5rSJ/pqkmmAdZuvXazOJ1VnYLb4DkivXnITfjelAPRkwyx9rO8DaZcd4nYgxlO5Djvq5BF9Uze
YITvCpvn2k/5Np+HMR7YQqIxD/NtO1iibTIeHADXdUXoNjcGojSUjeHEusgGx4QOaquw3zYoD9dz
ja5TnhDtcN9EXvq44d7ESTI1m3pR66KEMhVJAmjQhKUu5/ZN5cZLXy5ypTBAWRYcSpJgXbYn1Jph
NwwzXSOxbpSHM3P5UOZIZ7kwG9Vua9S3FywDqGQNKO71AQJMrbNSviWsv649W7vc3EGCDM/LeZZR
gfhN00+HMUdnTdoYPZRwfbGp2u4dzyBusOlqYWaO8OBPgVEYddUBGSCkvcm4iQDOlxvL0/YYSsVB
zlCYp30GBmjdukOddq5vtozOBzv45XVg5lMe6jFcjwGdIr8UJ2ntj8UIqAXPV5ni51VbaJTV1wDb
zno6XA2Lv2j8AIgvkTetbypI2jQAeDG/rRyWOqFvgrxoTy38Tj+i4piowEVTT8X5HNiHQe0qePE6
HbVHAdTc+aDx7C6XbrmzykdopHFVuQeUgZPPaItl72Mq3KXr2bkP8kfcsAOglfO5KK7qGSr30l0m
Q/hIDAK/bq88vWJzlp4sHIqGzIlDaZblGDvzIS3RCp5y4+e7sqmuG6FGbXBlo0H1dWThZYioxSpS
kDu3SFTXvujbbdpMgGxUfmVpw3XOs4ewUMteZrNWBcAkhWoL2ZiafS7WZChWg5kvjer3EFoeOi7t
Kg/dFEHxcT0F1aMYwuO5N7fEhXNsobe8aXdZWe6XZr5OG5Vu4X3sZENrEwdZ+rZI+aG4zxDehKLM
oKIWBeSM5dKTHQvKY5xWFwLNN6iUr0nqr1R6r1K6q0z6JqcuhCK4k5uglSd5ubgVNmtbz3LPiDyE
CdidkkeDxHnAtgPPL6FuOlECR1MXnhZpduqx6COMDYvmeVV7PkE5pyXGV6TsVrmqTmYIXTpFbK3o
cJ+PAqiaMPuAlF+2PVpbmX2YzkO/vKsytEnaKS7a8G3qmh2wIaclXXYqGN5gG74VIvWRkkkcct6s
XNmv6tan20qh2I3qTZ6mF6EpD20uOSyjNlrU7Yw6qCLpVpADvKF+lXdQftWuugmEO8kpfttD6ZLJ
/mBmc8Yh5dAhuCtxeFOVFPI4Pw4nkQJiGVYpxceJaXbukufJZR1KyG5JEuggy7dB2PTREEAmqFqs
a4jwMvHaNHV6yKQc4rQTiQ4H2eml7aqNcvXaN57BlbtesGnVBUG1HgtxO6mlX7kFOlhk2kBNCYUj
W1QUlP1JU+OTkIVkA5kVRU0yDtvW8GUVBvUezcD9eFM2K+7VB1eiczYc93V7ya0YtBq0BF1oNU+T
jaqGZHoZQrU3C7oNiDwuWtqtmjGN22ArvU1j7mCO5izTDqZatF0TDWGZx8nCfMSacb8UfVQvrNmw
oJijEUqh045CwTNjjLQfi+xgiclO+qdwb23dxs+HCK9l497VhB0y0sRzPdiI4uphaNN+RflNOPMo
HJKLoEabZrHnYRte+3GQ5zJAJ2KQ8WAbv0NV/yGxvXodIKKbxV2nARRfdSPraEb9rCnWWRXDBzUW
qB50WnmYmIKM75cyPM9781ZCVo84aogWtWbVoM0o2zOIXu+SRbBtCqWepjmLS4xeFwmDDNCmUdHh
26UD6jTMlG5bquK2Cy5VaAFCy1IPmL1pkNrQ3nebNPXQ8RxCcp+gfiO4KaMp5BO8rRGeITndhvVC
geNLUp035r0CBldDadEA9yd1M04f8j6/SUPA5D3wP3NzkiFbQ/5wD4NQdTTdeyA8DyjxxcEJ4yII
Mu2q4MN90ddm77iJ2wWVuw6JYZMH41mOW7f59NuUz2jpe1fPrUmzXz4T+u3wb1euhH/PH6v8fvLp
K6Pfj05+/Tzpq1dtHt3TpyDdy4ueRIff+vr9s5gnlv+3b2ReSAcfP2j6O7rCVxv/CdEBXjb9h6LD
J1rnR4HnN6Xh+e6PSgPoCfCuFmgFglP1pCT9JjSoI8xxABqEgBfHge3/RGggR6CmA31B4Z29X16H
/UVoACmegYgLAgN/eskSPuH454QGBVrK50IDC2gIOgt7/jku4L3NT4WGNOkGNdQW6GAa2PUMPHUk
WrHzggM7nSiAtRNeNKfuwo4HOZdvusCc4dzXK7/cuuzthOiO+3wCl+RGV9VQAQfOTkw7lgDUVBNX
QwSLNIgQg1g6GYC6ssrWIXY26utCrWZZxzWpKs2SsgSANp1k7i0uaB9xVUOuSZtb2uS6DgYDwGh+
Y+zQR9PQVtHI3WE0kcn8SuTTA4zi2Bp51rnq7Th1x1AuXDd9CiUIeI4J/XapEJDliQRhoMLAJ4wQ
JsJZo2A7VzJfoxagZSLdqpD4vA3PfBYigDLdm0wBYA0vq2x8XyTtsq5vl7yRuu5xrWUNpKvNbrsK
15GjLVkN/NZPMJ+JHM+XHp0jkkrg14I0bk5bzA5yElv1xOoY+IhH9yF3eqzyh5oA8zz521S0dYSa
aZ0RM60XNi+ahGmnKZVmJYHQJpjdLRW7GC3nG8hnK98yoPy6dO3ElIAsEJwjsXA9heKysGQdGvp+
FMvJksvLIaiuE2PeLsYkO8OHk25C84owB3EyNJBgRLhirrMxLMpz0pjXxPj3uGc18MXA8CdVJzXw
QxtbAqdmcmsjE3YXtIG0K7Jg0oi/Fp0s1h63g07T+u6J0ZncAfKW0iSrVsj3xWoEbSCSZrgp52rH
2wysxl53UE1r16mzQPUJ1GFApoqS74DZTrc9nuOR9SbGC8FROwbrkhqA3mlVXwG1DSWLHP1edRJD
bTU9Lm11MxsI+j7tinXWkmrFma5yWkQytT4a5uxAltbHogILBONgY1Y8rXvFLzJm08Pg6Kpx2O7B
OkAVJW0MdEuEA0DTBhSJyGXzWR44qZkco2aQydoWNu4YcHhE0cuC5/dEfqCWUp10ttPjwoG/cpye
ZiXbw2q0Eq9ZAZOJLRDW7Sgj+JiLxcPIznpUXpagzwBl2aSQc4K3bgiKY1wA3DMeND4vxRrlvI5G
lRHtl0kXbRBqN/JtOzf7YZwY1JET2lGZXJeFO0H54rRpFZSrZXBIhQIWLZnOOkHqfclaYOZkmm/S
BuiSYNXxpYz7ZBag2pVnIkNvu3Fc85pOa/ouR+C5Pq2eBTWQ5BY+rOY+iaWpV2ysK6A7gfeZxyjJ
WxvPac9jkpMrX6jprprzlSP5biqnLQYhLwTaa2Hppi6mt7zLdryQuQbK6kM7C6GnYakiGTITpeUm
61rI/RASte3YAbRWoekAyCst60bD/TYioXT7DMh2lRWaNmxXj8M5MUOiCS+TdYXHPiocaKhA3wMX
Uwu98PIq6H0J8A1o2sUlUIDm0BPL3TpEGWh+jjW7To3nZPJvXecPKGyARAHqyKEnmJcNJz5UqyIb
yQX1fNgigFNVKjc1W7KoD0Dm6/MKIuJYiw1Pl2PUDMASWTBjYiFI5nX1rqqKeyUxOJZKrioQTtdo
7kPNLcMRH93rqere0alCOqQlkJBK1sCqs0ND5733rl+pKl2HhfewcAp+bIpwUwbqsiiTYbWM6Jx4
U219hddlwkqdNm6IntwY1JHXS1cH2tS8i0sDWt6UQ7VbFV6zkW6roLxJgKvbBkEmYmPnWddoJCuW
sznGVbMx9fDBE1fFORTlAa8cgMMmjNIMAE+XpHFS0zFOVXcYegMBoPFzNPNm1lcIWbIzYSEiTi7y
kAzARi/L9dBbPYge0gCwkHpJjJ5cFq5rW8hIJUGcN2ke2TkAHibgw346szxsgbJMQCzKmmubdudB
ZaCILTGobWMVDf0CKnk7OOC5rNVT586gHBliNqE8YgP/EEjQYsoMak6gWQ0g4UJqkMlja7Bc98ny
oZuBb2p4ssRZUx0QLgLIj2iJGGhsiPosKlkuY6ClQd+rGNF4zFtN53k7A/OWQyqQXPRxVwkX8xrm
3fiExv1gM+A6nO4o6FSgRWVBsV+oXfsM+AsoIbj2mV3WcOvV7MGNK0IAXjbTigOxoLrwNXxCHkZB
XQ5RlV+FjOaAGIuTUrE2EihhGyJL0OK3ASfXJB3qiJjerzp2mgZjdoaHrlwF0g5RC4EjsMWwE7Jj
+8V3u3QAKicwNZASVbZEfeHWYqkhGXjhI1BbokKpy6GnxSqB9xGixgPrlzoLKFy222R2bdTUXRpb
Zjkg5/EKp/CE4xwtgb+vpUR7X88RUqPUdOrIKpHWrHK079nWb6H0AHSAgDmrk/Pi2IyRhxct1v5J
du2S9m21LDbmytx1XQrOkc95VHMHrJEcddGR23FZ5phX5xje1I4tItNmpvM2oe26VwhAtweOo8dA
GhsVd/+PuDPrjRxns/QvEqB9udUem8N2eM0bwXZmilooUaRISvz1c6IGPfN1Aw30h7mYmwIKlZVp
RYjvcs5zmO4uc9R/K+MUMwuL20zEG4oDx3Y82eJGFV66xrbRxx0rE70132UNKHGw2mZFvkIk9XPu
YKpYnP7kLhrF1FrLgJs+b1HbSt/wh27e+kwg7JHafF9TAERWNnRO7lprBKskWErTFrPw4aBRJzkJ
CRHTbPh/LZxcYdBmRo21ILHU87JCdLQtC/1DOJcBC2fWWd4B9iRKhAmctO1t/yFgQDN2OG9sNI/A
LY6Dwyje+9OGKeKizeSkbPwIid+/RF5yS3ypYWdiN4b+E9I9d7fTxKYmEwl8jjZO/gpnOIgkRFH1
0Lh3n2ae9vAAThtnpEd3iE72iipGRmlDhJ2uNJqscwQnMcli6ukCofkkW8wHHivAIUt0AV/s72xp
gzrhpUk3fK3Ev4lWZN0eDQUQDg3QY/nh3HZyNrnPWNef2cSTtN8alav4Zmye4Y/J1n0huUQ2orD0
etz73ksjPxqgGTZPE/pX7jCFf+Nkr0ZhfbWmO8AuwLfadpC9mKyWdeF5s9l2HUUDJJXZZE18Nw98
cdMxvjpAeyk36GfOMNuZvczv/uSYvNxMqR8V6doD8JVlIDUfwjYzEQq+MgRzrpkhLm5zTrQ6uF7c
5rH1PA8hKlKoHsy2/A4s7R97yznSZXOfutbDBGgbTKQD+IhEbuNhxZ+dRIGXmnDCUzjGZHvY3DZL
PNI2ODT+Gp213fnAcVpsmw3OSOsOR2sw9TiuBWrHUKneswuK6cNTk58xAvdedIJmvvfeoIcDlRm2
gm1hKqP4e1tFk67mZ/JkcoVLkK8tjQDZWDawCq8ms/2zx/uFK1apcd+qxumhMFK3fbBjcgIQgZJV
dwFfi4FP/EnSLbOb5oR6EJ69OQoeY5vRI4mpm8qm0Y+NEzwEjTgSpf70LTTVlgYUH7ezwK9VfrqK
CMgPsIgDUrg7dvEeCIaIb6HmbTUG4SsN1/jEIGRAN+WFEdTKdr6kiqNR4VtoSj++RGSWVdyI60JU
e/F/D4ZGcPe7NX3sR6OBc3S6amUwPSiuu/MMe0vSIRXrktvJFdgOKVckP6AELm/cgl087RAzImjw
Vij2VPqApGCsXyd/phUHaHIV64cd2C6Eb/k0YozG9rHmwFJKYpifC+MylDUDEXg6Givos2ZILDiv
Rz50DKcH3sCydKqU3fzSzsmUbb15tzUlaWOGk2qZk+7c/oS/zY6E7yTHlSFoYW6HMUz4Abwl8+34
001zEp/vMa6LwjLjQGYYM7PPL5MyMkXtBkkgMUZQHT7yEA1sWXKx/+xRIkvnLrd6BoRV6PQk8ycL
TM8+ULgNblx0ITzcUAU1qIg1JUtTdBNk9p3DLBmTd8Hc5rC3G3Rw71cDNybHCPjItNOnRuO52Wwu
loeXGa+eqpwgznx7Kh2jzxDDvojcx5ROE2b+gNSwi3LNkJfjdlMNG0pb1HqvQZSg8Ycim9w2azt/
qubJyzfNdZmokV51PAEl8r6iQOLgdpkCDVGSvRtQNEyxE7urIVpdZJtAiRH4Pah4kslh5F+j3b8N
rqwD4nx4PeyMWGMA1GP8zHrQMUaGXTY0CUFdiGNQXyeLTvHln3/odX6OlnGo9tU0lZzXwzJ4UbHG
u5dSszzYiR2idwwCZh5fKuWc4FD6qQ7aNy+06bkfh7oLRYyZb3lie9CUFrHdlAJYUkH4ss4+z3wl
npkbbafOfadUYhlfhnIZork0I5YcNvle4fd2rtWuj+NMjpbX/MDUNLmLyMtZUu+0oR9kwJFprjY3
hh7XVdSLwM7BVBnQiadkBBQCR3l2X6VHzNHSfKtgURYR3Uu4ctkOTDmbHSxuvN22XO3WyzA0eEvs
JO8xOWZxDxk1Ivi4UWXXRot00IKkcB1bq//YJ+9PSMOfGLxjyjTLJHGigoXqvNpdnMrNxpdM5u9e
2Tk1os9gqpVOjE7ROuAJUWtpNiemaFaq8z0UqOyw97S3P4xW+66GDbSN3D/HWcOnv7v8dIGcBhM5
rJAFr2AsfrcYDw8hDNUI81qj6VrTpmb7jJU5VKViIWaoO/40RRiVw/dkgkh/r7N8Co6+FPlidjcV
0QRwSU52pnS9zfEABnG2sDpoeRxt/RguXgQ9DhaOvU7ZYEc691hFN4USm7ABe+hj2HqwEU3LU8dZ
WbEwq+5lGxcmmT6JFf51La3yaSG/Nhtn1wUsljW+kwH6T9LFxnm3tbaxUv4Z5hmFrHdzzAo2FJBG
pCKYnifmvXj6br+ii1YoxY+WqU1ELgGdoYPGQE4kx2bETDbfCdKBPFidxEszJ4dWT9ew5ey0g4u/
A5pPltLFsgI6tdo/e+ye+m3y06TtvvkYvxm3s9IY+IDFok8ADNXU7MuB9lLhpfXxs2Op5hoNB4II
iCL1lnwq7f8JQ1emRMVW1m9wQ7fwq9EezSBsZ6jTIJYMTk8S4+zb6KxsmrtMG1SMZsKIJCD8wA6o
Y4JxeSXo1t7Uv1IKG5scRnctQKjuOTZL+FZhqbQVVAqYX+rZO76LV6e/68pzJuQG4JR6tx69KqFq
LZGbwHoVxEUIRGgbDbjVAKOI42IwvvdMWN5p09tbiZBMHQR/p2T3sCnjmxHyNPa6rczevMg4dk6r
rDc++UfhsjJcJnII1u2n5WGfu0sS5fs4ZUlE1C0E6oNhaTiPYOJ2zF7Vop3rIBM4vEz2Bfe7KAsH
DeH/0VvXm+SryDbQrQiPJljyIfYEaW9rCNHW4zSEB8iFfREtZM2lLWL4FOCQulG/JhzddbX02yix
dLlTcgVQ+TT4fM54E3+bBXQXHAj0oB1itrAkJot2s7DJ5atY4Gc0E4YyxkTe2Xs6XJ213788qFl5
LyG0d8Jj2WRJrAmuWWvGJXqI65McIPL3xPAbkPFtWZv+2DX6AgGKZ9JaUWKbpeZYRPLNH46dQuEY
sFd43TKWjVr+rLAStXb+aAuteaKhwSOIqyM6EDh31dDllRgxk23WfJxDI7M96MJi4WHp3ecBjbGC
ooE6yyDKLayXedvLeOzaVOA42uMMhGPuzizGOifDi4VnTD2Opi/arcJhmQsNRC53oWd0WIPKqQOY
qbT9i4bYGLTb1H64HyaPg1iBaQlRK877La64ae/8AGyrqbfe9N5BbQiBgMw4fhTgdRpv/Dyv44ZD
TN+Nqfph/rPq6Oi2+NPGwKv25N6r7GreWj/D8N6kk2WKLlibw2QlJ6frEyABKk9aOzzY7f40bRQy
oYOiCzrufqzfB6yyxRaTNp2KnrqiXDGh5okVp6MdHLdNvGLCunHKEuAmYQTcV1VGerdp2CvpOZBH
Fwr6VE6nxAZlsnr3adv5ZTMbhsaWrDkA1HNjzIvTJij1O+puD11IYEzIRjpAAhqG7N/3I/5nZsP/
i2vx/8+Q+E9hj/9I0P1jKdxTJ/99AAJOzj93kf2LB/HPBRn/O+iAu4X8AL5fiByFHSBd+X/8B/wX
cNn3K6CAqDi2g7TY/w063G/ZuF+4EeNygLvJ8B9BB/gPNsIJTpRE2LAQlAj/Hf8hQsTzv/gPCFhg
jsfVR4GPEI13v9zoX/2HyLH8FtdVJVnXrFdrW08DyJA+tk/cuSkGV823vMyF8jTpqGxccRwhZEIa
KCKPVA6EIcl/rz20HW84DG4Pr4Gm+zylTbjVofSRQPjsw0u7PY3dATY8WGsn89w5s6FgD7SeBnDW
d176C6Rwg0HAgXS/ox3ciXMJ9K+XkBXXL0Zk2ssEu7D7RT8cpBpgz6Jcxan2f5ZQpD1tCuUpQCtv
xIi0HcR5UAeBPwHt3lrbTMkl7+mvbcVW4aEQsWe2vE+yf/5FW4ALHGUBkYlbN1UeKDmADBE4ss6J
MhZjrX2gULkDmJaisoTOHJejwvZ5wi8WewrmOkqAb0KRgnbaWL+m8ZK4IHoGlpO1Bz+JSEb0cacj
XHlV4XMCPdrLO/aFiQ6KStnIegUIOgfiuHD0B6wKYLhie0ZVu3AYtfHR43G2jAdhfw7RqR9I7vBn
ZhIQN2BwIC+6/lE5fyNRrxgQGNv+3OEpz/Ke5YD5iVwI58UuZ7ApZwlJwIT5EAD5MFMxxSgpvqxa
ADSbnwUOvrQAsNYarvCdesh/A6bVd+hzKXc/XSgGoJmattx1k3txCYfm5EYX5ap08N87+pNgqRbq
CP4lh9YI3d3U1NLXxTp0ZskQkEwJhDMbfsa6JQfTRNiHu8zd7bRNSDF1TTpi4De2WzR8vLjuEwXq
wOIN21KOloef1T50XoJPd0xHsuSAQXJV795NJxgVxvjAmxZL2Xjx9zCbpDl6FLZvc4nD2x41qI4m
RzsB/WWl4eClGtxg0zwnsMjQnFPAZbC0z5Ofg8lf+oOTdGDQQW3lm/eKpBD0B/lkvGuClkvYlNkE
H5W8oqXEvXq8j5WEoTt1tACewwB7B/5wpphmFm6BWzEHBo9ZkTKKyj0+R/5b3zyRLu/akvODtVZe
/AuZCBp3RzUB4Jj2dMQR0YDdYpU8I69RbFjcdjeuAHkWbHy9LzcLCn6/IZFg2kzChGrQDubEOtkT
+g+svW6GT9/zYsISwZf2YHU1Z+TRAwYOarGQ4Zbb1Ab3g3m6/YoQxZC5qPZGXVY7X4B8LB7gcIrF
bSPQCzMzv6FpFct5goztfsZt80C2LXM7hpcX5xWddkvoaeycanS/uPnrua/LiN9xf8S+WDSwhZbF
qagKTnc6KgB561igH+EeEE+Uhi9ZDFwyqTsvPgl255b0i15/eyJM22mrkaCKYW3621hFZKjmiL9b
cIqoArRmw4hwCmu7dtMXELyzvbxIUcUQTboAbyMfMyX0r344ruyHmO/IhkrdjGnQ4NVLvkfvyezj
Mzy9dIcihq0TzsdUAoFskEfh454tmw/Xcy+xXByH9hbEyNpMvGTOWJDArcFE9HhFlcisK1ivGLkA
fAUci2FXdfSvQiWKbLxL/GhvkN2oW2KIPAzsW0ReRtRYxiAuNx+WqpMcW/WqfXV0MVDa7lNvQ5P0
rjQkUMKcwkgDuWk8+igX7X25Nd6lEVFpg3nwB37oekwR1om7bZgOne5h/ooa/ul3T6HBRh+GhPOZ
Cx2n20q+lFeEPciWXsEHXMfWLdYIMsjkhDgu6yBLF9BtGoWOn2LaJJgdfScV/J4gGdqcMnE0TnQJ
Ek1BZIYvemOschovTIN5f+R8OEwMogC4GUit5jdiOC70+nADR2Xxy3y0rAyMYux+2Ev3ozoI9YEV
l20CLNoNujc3cpOqb62fhISnKGjHI3zvE0jRVxBYvILFDEyVj0E9BW5qK3rYrds+9JBGRKKKGOGA
ye1LV0FvHRk4Jl94exFC6na2fintWP5xhAFXRgOdsWDYDkMSd0WYdLcBrQvCEM6Ht2aNUOHHDK0E
hhBLp5V8RosDX8+OBzwniLbeTmqUdhpncgDuNgXLo29qiyjIroma4GVu8gChrRv7XMIfUQsG5I0F
GP+NVKXFYOL6T+5o8YLcg1YQgKdtyKN1BxVAHbgh3d9/QCGfFUhQjvk2zvZhAYYn4ATiE1xYV8+7
BOC5u1227Eg3rWslgve1+dxw8VcaI6og9fjoN9C0Z39o6mTjv/ci4hYpDOkfzQ63fdwTeliVPhDo
3CRelh+3W5/07n8Tv/WfkgAdnA+WrICmYjuMNnmUzP6zOeh6C3wiBpwN23u5Qk0sItJWPi+DMWIP
con+orgt0Lh4fIg7g/pG9PPYLdGz5OND4qDYdwlL3XGVV0j/qvLEZbTHvepcAKaID6li3iEydkYW
fEteh21ajmO0/+oVkNkd+yuQUXyxKsyYcvC89EVouKz3N4NjgYBiy1ZgFI37amxkyIIFaTb+gXQn
TkAiUMS8qd5s1OQVUGG9o5IEIMNDoIbvC11z6s5gbY1BHqBX8aulphhWO85HwpH3RMSMEFue+m4U
pY7dtzbC6t93UVM3qkcBXH8WSJNH5Ligdt4lRGfqYRrncGz6zEFAM5jn8UIW510HcZxbSYOZwaHA
h/lSQwu4895NC4+IuGrNNe4xquJtfEAzfGj8llwb5GYeeueBrzHILYoBCcEUxC5DSEQxgn6LtAvt
3wOCeEc3D0ZMkLTFROaz5yGCEo77VKyDp6829W97OwQ16Fh0EA/tpetNJvBOHZIxvPmkGaoegGZl
L/4DJCXuItaCFZ3ZWFptGNgxCY7B7vnwA1fQYAyKTSPag9zQj/HLYGZCuT03ffsWRgNN13PMI4Bf
U7iWRmmYQwihcvxidNRYlf3qLZAmesyAy3zE0/VlH/1OjHsD/Rxmfk/XLFTrObC8tYThcU76WV0U
+EbbXUsA9S9Dn3xxGT+4iBgBNnnErc25t8Jwdty0d2tfHGM4HRqjIJuxHN6tbHfGLHQKxrrn58k7
xG5bbT0EPL5loyUzjJZtnC+NyGRbjgr0JTUHZ/0yrNDOKZRXAXzfA+xCUTEDHSEWu1z98TiSX8T5
CeeT5/zxkmtCKo6hYcQTEHGLEUroohIbxZULFw95pe0B4dLEtipr+Bv2D2DQHqiiOCekgMkFvzeX
4aNyjgiNQiaADjMfWTuVMG0aGGR6mmq7RUzR8b/2gKdbux2VFyAcBgN3auodKVeanMa1+zWt9MtC
BCKgeHmHUsLzb2GvOUi4gITMmPPOu899HEqYVraSsA1OwgJMgu9Xze1pWJ4xQkeav8+YXdfElECK
GQzUJnxYHHEERsMfBRtewtVky52/oEdvCQupPoXiz6S/bsDVRVOHIy0x56TIXacesfIVX7vCSKV8
HyPxo5R2GQL2E5qcI+3Byzs65nmGYaMjt/At++Tbp9CZX3woJUBrkkdExO8pDUCKD8GeFGL5TBhF
AvSec4DzE1TGSo5wC1Ol9ofeglDnnOFs1Ahuuph95oohX2cHHwpBhQ3jBJ1K7mCcSJyTmo4HzNpb
XCNv+thtsEtwhqbE5Ly5EJDM1Fwbl9UqgBYbHVzyjcga3leQ/KC7sFdsCAuAc0YS4RDbT/bACinh
OygXqOgPGUpPbsWG72rcVmwwlxikstl+DyJIxYCFC6wRkX8kYKgdHgNk/2JDFwOSk4d+OiQIe57a
9kvxcmsebQhWHcbO8QLJPov9+RLF1RC+i4o78JC3J0OepYZrK18tN4ABDvWuf2sQVG4x8SfAZke0
ugZeUu86h7HrcyTPMtNdl2bNZqUeBB+QoM07GgHjimsRAMveIAXbUXslFB8v86vGjyC+9uZNKpi+
9w3Dh3IBM3sGtLGxuIjmw7KTx04D8G7xUyA145CwWDfIdTLvnANw0yyGrR48IuvBfHQ769FunwHH
Kx1i1bIPJDlCyzsn3acLRcbueGl71T3BY4c9EmrIz9tDLgYgpvp32J2bKMwof4opFgB4YH3zayBD
7uLzZJEuu0Vg6gWXaqbSQyZ0t5qstdmzGvZbyB6Uv4Hhxm5IonoSrOg9hHtiUlhiy5nvZmt8kbN8
j5GP97aTZ50i0pcLpKFt/UD3SiVigX34OMBN29cHEh98aGRWH0LR9o62C+G4xDUDCDaDg6Imo7Sv
OwpJ/8FxzAH7zoz0EBRDhGehDP8KWwwEOjix5kv2SYZtU4VXjzf4+RBVdKLXpQUfo5ayw/a1uEjH
dnhrY0iy40fA1avvozdEUND3q+tA7N+t1HPJdUIanGG9GABQTX4p7UsLBo9rzLmmkiHNm7gGH/Xi
Ri/Q2DKP6CIJRiQzak8ipmTdlwYoVdo/SJjGbHoRYJ1xN0A6IqloIPYL8HUbZ7fV8l+axqk6870t
wYOLDR6a7whVwTjltJ0i/Kie89agSvhkRVUTeImitXDCeoAksTELGNSJ2uDB1fOOpIWyfozQBa4u
wKkWTU6wwepkgUQs8wkSRNPVzGFV30clxNAlDUZyhVmRTTF93Hx0WwL9dL5O9FPHyB217GDhDCyt
e6W6/547lHYghsXeRudloqft4KF4Of21dW9LbOqIyCoSZ2MAeZMQ28Qr2/aDhSApQKuze+AhrxIf
CYbIOpmwyRL4qSN2eGQIsULON5SF0lrEbTK4paBxcoorJbCivNmkPfghf2JozF68nBGhyNvhbYei
cCf+nDlfWphOz0H0EgiQ5LhTYO9cYBv78JH07QkRqascygisk8B9As0giwS2G5vdp8g+Owmr7L3J
bGdALC3yf9EYH71/5cS6RKiNTotsmRUBrtj3i+pmwBe86P2kWhIo4IATg+B1Czq8rCumSWhCbRsB
dfB+by6AN4mvWLy5IxpNu5xIY/3eY6vYEkTQp/ipi8xTfBdr6VxY8WdvP7UJL4L59xa+CPPBe+/Y
xwPm39ew+Tsikjn4Pqp9grohEP1VpbcgKznL+Ul1/snZ/y4qKN0WogW2hDbYfhhk+XifD2zlDtoJ
L8MIg+xYuEBRQPTcA7/8Qka0HIfnBOq1CLb3Pd5SuA+6FdexA1jGkaCI1Ee806sJqkTj1UsM3uQ+
U9PVDdrCVtEhTMLc8587WtvazsL7624eLCxMK2YO5Y0FMufjZOdvjr8/DS4c2emzTyxkJdhDADLM
E3+25H0f7VNre5ny/yJrnU7sOiPwh3h9JrZDuB1bjZXNd4/jsOOjIiX3zpBTAE1emr0aYoyrIwxk
+m1PTTGC97T84NMhyUPT6myI2idy72SbKICB2mC9UuE/GHgsAAID3EgSuDSD817GbXSXpg7BdLH/
cozYnSsLjTGjpWMNzWyZX5FUPMJSRWyndAJezwSfwsBTa55g8uEUu8sxasAXRdt5jhJ0ImQRxIMV
P4UogH6Gv+1inLyPuaudPjkOc1LNhCEq5Oc9tjHWnIRH8PTkqYEfQzgKLIqrd2UBPc2Te5s1dsVH
z8w3Zp3W/jhT4HXwMJj93MH03WCdKP4NcvDFdxcANXu+Mg+j4l9J6pY1KbDSb1A5eCOaHFHaFPdI
II9ES1zrcuuWV/RR3r83ybeMvsn6ECUv1NWF2feMTgBK5CGhtIK8FiJ+bX2Yhbx3UG24mdFrTO4t
W93CEd8BUykqSnjni3PUU4twHM2SWxyWrZ/GThni8yc9kqZn/zEU1xmxxGlds6mFPApvwVXICd/G
AXKH0FMe67Da8YxONNQMEMNMdE2DBwfLXSR17fMJGw82UtVfOhoU4ewePQBu2K8cMGXpChDFA9TM
SPemIFZ1zeP9JoEnMyO+DlqDsZd1jC89W5B3GDLd3mz3FBNZtv1H0vnFZtyDkLpknjiAKL7gNMAM
+92CrVh9p2I4nAaXoxjUwfsFA850mHt8KQKFpW1KLe+TV2nE0+b6EJQxE4YwjoanoQHuilFlspOf
QXp5IEg2szHdg6E09ruD9O+o95+F/B0Hq3C9I9bKYuWnHtE4KVQ5zqdJq9MGy8rdXkT3x7ZlhuMG
ZgRpYCABQTKnMIX/gXRa93FD4HsmU2rjSopO+JkVfka4ooEk0ABQVncojOvIsE5fh5bXewAma4IN
Ck1i3/unZzOSQzcJXG8yQybDDgREbgrGjCt5pPCZ1uHae4jcwYlyJMl6HLeZzE/7yp9Dgf8FKyml
zUOr+uxnBciArGZ0siZRJrqEDILd3E4jlKMhXrL5z4zSh7Yk9qCwvRLaEGZWcVD45XdkDkgtw8U/
LXblBAqAHCGWBvwoxqrTA26aqUKGGQc37DTTFTeWIAGFOP+hpeQyuVMWy6vem6NArDbBL05yvy1V
AjVvgazirwWH/OM7EHX8yz6s4AJU3eOBhT4lesiTmdcKF3To/YEhJ0kIVMj4d3xP10ooc5OGAr1U
Pt0rfp+i2N9xexfE1D2RuaXcEtGtvB8xzcF/i2XOACU0OKXScgu+SoyLnwbvMt9/kFwrQiZq5X61
DoiU1kCZonW01C6gGvRqe0hp5Y1Wti7vcKA9OWKEEri1aMSAACAPF1fYSzbpUiugwN162fprt39F
HWhLoI130TcB96Bi1BtUdUSTMX0P2NqPk29gYtbIGmtch9DuR73iDpgRebmPYBtSZIFg3dbJeF3D
A3BbKMFzhjRwoSdgwm89mEywqBDXzxQjxjKfWIjIKm4DmdGC46u9L6icxxiTNFuBR/hvk7g2wVq7
G7IQ0wsLfjGVZCN+Nru7sxd4dg5/BAkoegnN1VZB0eJKCKxOcvzxuzej90Pk6RqYeEYkDoGQn17y
1Bo79dq+wCqDYQZmZpT2CgRtdO67w2A/LDOI8uGAXHC9jcDgISmCKIRHbh3oZd8x30UGHMhNBUcG
ebbdRnSb02L9wh0RYFJKoO1riEm8/+F0yIe+/e2tf8bkBZgS4rPPTIMNdL7IcjP8Wyey0gMGIQcc
DWS1WHm1vX2ECTjYFXH27rSQo92GJf4yoAPu+QBVO6W9ZZ33xi0EGBcXSE3AwFFBQ4ig1MS3VS8p
Gt0dwOvw3uEWHgNEC59AcPGcMe3n8DSaP7gJK/N8wNHOV8QPno8KDOQKcQYdLPniqqrbmtd1hvMc
IW3jrL9mzKJ3udfyS9wakxpzC1C3ZDzC4fmZUMa9Nc4sAAutvVdmmC7hgCQgtjsnGG5dFOD2puWg
YJuF8Bgwd7VhV4GoActSJuQLdx1dwh0CThHSoXQdhBIDhP91jpAfx0UysgUwq1EqgLrS/nfQ41ae
eDqt1oUtLxsmGQ9s7Qbv2+l+WQHJRnnyYlZCGNoxoqr9UXi6amxeGTDukFTQM5Z3Fdw3d5ErZzsJ
xS4I4mU0gXtDr6AOX6N1KZtFpp5pAYH1NQRGmSAswY7BwMCIIFXtfBKyYU67keESO8Axafe24l2K
mgYBwSfmPCIl4m/fapnB8zNoJnu+WCC/4c7w9gSCL7PWv4wVO8KRKUSeM7xPkHVPYITwJfZFCEzc
Eknh7B9Gve9RHkS189HIH2QCceNNEQZTpdrXefZv44fhV4GatQHiMr56HbBTD7b9yJhC7gDXa224
n8R/D9eo4IPMjYyfW/OlKQ7XHJ9mLs4KCuZgjWCM1wIy7q5sfOL3ECl9MYQVjunmNN75J1JZbyOB
OhaipwfIZ06iXiAGtUkCYfvTzDJvOIocWu3/Yu88lltHgm37RYhAFfyUJOgpkvLSBCEdSfC24L/+
LfQd3G94EXeiNtF9JIFkVebOvVdWUtu7g+WX4/dMu2gmr9Nw9eRmEjaMhvxYixJbNwy2+s1ImELZ
2ceAMOdE3lo3+rMbTisij0+ZJSBodEe3hnhW2fpWtgN+hQfXSY4hvvkijcm5nrX25Lnha0/Nb3Eu
msFbQ0vQjc0urVvurYSn33Bph/7oFOjc2rNF640ZfEp6vxi9DV0lvujkxWQSV1YJzaC5KsZh3cph
VxS3JH12q9JXHlLdoLYhyY00JjIQkBto3OeIdIinm7tIz08C2Vt46b61380xooCM9oPjXgaRni37
Prd0wCXyJc2f3gTbKNQ2hftse/Cp3I+sfusS+wWbw78Oc4X3UAiT7ABpXftkkA9CYIX2dARmgrUU
mbpYZ/JlCcKk7Yt3aqvo2kXVVtY3Cattsk/gKlaRzng7eCrlNRZRv8qMl2CxZlt9xKeSgg4xuP9L
HXVVabGL5miX9P1bwHcHqXAfmpxkLdmerj1MYO76aN5U9Q+sFb8ha9HQ+8xNcmrtTeTGZ6dITpHJ
OHk5/q8J90ltjVA5+rU3nds+OFhWuxqweUoTLZukEUI34uaB12Getr3R0Iz0RxM1PxQfXIT7/h8n
ga0ew+6sz7u4v47ec2w+LS49qr/+h5tYi65p/Oo05qZxt3P9lmR3N7lNEw7SW17KU22vhseqJX17
aEHuvAjzkPYXfDSptkumlfLSdZ1nKxf9w/6qs/lfmgvMPVR2kblVEgtNC7aot+iJMMVP+GvzIt9p
lcX9/psL82gTAhGl2k5d8gaFbFVSOzG5Q9J17oN7axE4cvtpzruTNuQknrYD53s7J5di8RFU02OM
gaBWyZeH1c+qy23LTMbM5cYRwu81if74MEvbXwYfJWgJsiZ+wiS+7qtDSrHB3PBIwt6vuWElIaF8
zHhtngreGGHJhDw8xiZDXS74AntlVquNPaq9wvVtBB/a/GcXgOYIdBk0zkpG74QR8Dc7m7JmKCo4
BmAIwiuMmxDFbfQHoCP5SGbduY0uRnfnCSTNoynvZns2B3eTMuJWBFZqW6LmvrkK5SBT42re2oZ8
dDptk07TznK+pdh3qPUtJi8V/OrTO9W8nyfOm1HW6xDXD2gY1X3Job9wFpgMk6uZzi19aBMc0Mz+
OaMc3nhzUBLuFGtHgVJ0aGOr4bNKv+zYBGPZ7UTFWY91KMzanfPdyogmmMhR+NGbDmrH4seQvCr3
2H0phbtW2AMImWpMtrK1PvHZlaf40wnKa4zDD39CkrUPZf5dWh/FAAAsj361mssyD24eAIF4+La0
o9dZm0i+Ro5+actg1/Le1uTv4D1Es3jDIo+9RK2VFv84Xea7fb1PGNISr1sxT141Ebe62W5ERDmh
7XQudOap6ySyXwvnJcz/CjPCQHfNkcNSg0ygwBDNLWmmvT9kNkwPRW/+WMLbC/SOBMehAeQlclyR
mebr2byezX9upR7cwdvZQfRcWtPRNb2DZzh7vTu7/cuUhEgHaCnUdoP3Zud/VsEzOLqxu03QgBVW
uWJeW9yuNbKamTHQDFaNgbuDWhu3im9G2jNODE4AjkheFtq5ARCL3V3KjqbWESTu7f0AwrAqSXrZ
yT7Koo3sxoNjDkfykvtOi57Yg+hmhB9a7Z9sPb92uuOsz6iZ7a6tsiM0M4KpqH0MWtu88fGzElTY
akX23DfJrwOaaKCxz6ecXNFv1u+i+iNxRvrq/qorY6WqXzJRK5fewGVk1JrjVYsbSqlXizBLmK7D
DMcqpouiri+GF7xN8q4B7ItFeeJ/PFUpYU2X3+Ktm5+XhoGR/Edr8+zSae9Ij8CUC1WAVpBk2a78
o4za57J6yT1jmwB7fOzIqq0CszpY3o+Y4X528a5pFU6koxqN/VCpl7RArcJ8kHRvxDV2+H4XEJpa
u95TWTFkIiLqCvMaB/q1HPYl5YYZJFCaIMblqt61Y+/rAOcQ3oFkaY+JnA6qKQ/kJ8iyUTqiCZSV
2DUwOtXwUDrdgdCW8VMi+g569oUTe8NjscsHvaECl+LJCLsTjoBz3TV/Y7HNwE4Gs72rXPMQKWLK
FhEHIhqljdoTk9OoLlF/khxnoRauKuEg/DOXtAab8EOAneVUTuZKNHIblO7RG8VGdzhpLK8Hcems
hGIam8/auuSUEk37RCr6nxG0m1NqN4ch5fVJHknVrr2sQMmr7w7X2mQgyQ/fgamYbYrTgEDIbOHR
SyFKTQXcOHzbGD/ABz7iF/Ebme90SgngXRvNstcSkVqT4r2dh2PCpSW0+XnJxpQpbh0IQAwENnng
bKg+DxXeIaaT6yy4DwOBwri6taI5Ow6+LF0cul7RUXy4g0LEJ4ztNuUCzB0BAZZ7iEI4kgI/jGm4
s9K3Uvved93WkeNNw7kR3GqtX00UzFiU+qc08j4aN6TuxTE7vAhCb3OBP6sj5RT+RB3VCW/+Uuh+
TOtYm6ecuWKhmWCH2s8R6kygXhqKzTiBtrWqOQI6ADNMmQPfZjo3T7/j/NNp2oGKCbdwsJ0LzD7S
bFZpX/ya0aJ7t8dCqoOiJNOiE2XJ0KjXYvnkRRR1qjvMzp+LfakoRxK58wbGx7pIwdwSpS0xB2WO
s557+YrJb2MEi1UYIkbuOYRGcZ+TpEl3A61JULafhAH3USI2xG52erKr1LAnVcJU78NtuZsaxOgw
1Aiaauuu3I5oFjmVAIOSgTdHMeBjqneTurdtdEmncRPw3E2TuS/NNZzVHqtFAOMvDnO/cvG6i3qv
LUO4UHvl0NyU6c0Wy9x52MIQsswZjC+wXxuasDQfoOlu2mmTpgu/tLuGwV6JfhsMYOPi0LdkuBce
/i5FWBiJHj0EyhWOt7bamoLLU5KFLO1jJYtrgK26+XZ5Q3Y4A5dREUo7tqDyvShfgRBdwRdxuSMr
xMO9ijNS7ORyHfexoDcPoAnndIaF3WzKew0bjcDXymkAqFkaz716SrppvYAJ5uDDND/imUIU+3as
bxzM/COUv0KeGDK8OhS/Te+gzRH2s1YwmZ6rtjg2VvBPmnyKy7Hax2b/qKXGh1SUSkZh7xQaTK7r
PmHDo0H+q+60h3GiKipy1Kx5r8f6SlIrAcPVfUViwMQO3ku6cPSLWm6diuR6Uw8PsQsgdzQOWoiY
40bblC4y2RatSyWeoiEEP3HQbXOaMmCIL1pGxM+Zcb9Um1sNc62KDJJb8zGZf1IMbKPCx14a70Fy
6JlvTeabqf1WCCkjDkaveCfetQtJYQ71D/RdQ9IdRNeW+zOA9ld5mOjkszaK/QQGIrbiexWae6eD
RLuGCrn2yuBQh906Yewt8dG1+UX0kAKjhCx5vmnwxpnhk2F9zsUh1/tt3fHXvMeZ9115TzLR9hXw
2IBEO2P+WX8Mq0c5fg0FopAJo4m+w0w2E092EBi+DHXvZvfXyRFSuBkoZduRDwmAWzIqpGSfonw4
RZpFAjq5lDFgKXIfkzujh7Vrw0rOU6++Y334ELlYiQFatlYygLH3GoMSQSXoeDtNu4xEOqweowiH
WTW397GjdrE59ckTo/SI8xD3K28IW6x83u/gRB/kMPzSAk0ZG92l4fADBE6fMH7OAceC+i5zIptA
bS4MqFOjeeBAtawnXSNDrIQkdtriUemD94yMScRHM3/AHMq7IeyJjE63bq6f6pLwyIgvfpL4A/TT
Ymd0q9XQggfV//XotU11JKT7pcYZUAcRxXVaLXp3w02zNanUSpGf+1TmvjZb5hvi7s22uviURjqp
CeLhgz3qr4Nn/oSpfm6j6IN8cfnmhiOUJOe18GoYpJpV7/UoQr0F+WQm9gRDakIbLYiwYqQKHy1t
oTVJCl8+xNQIqxL+7pO+RNCqyDdANRTYQXujtT67AWCiZeb9RfBiEzgCXmSDMgVUgLfKzT4KN9s6
ZQKuCuoI6BzG9BxzcxWix82odyNjqR1GjSzjNAhSkFCB4dBitT8ARAOKRtd7JOcQrz3ocGYCKLLO
ze8y1aNj0nXBxu2E2rix88c1bEOtIk2NEYvNReLk4LBXU0EyZp5JPKZZ9Rbx+U0VOqA1kXDHiuAl
xsqmnJyj1NfFfGyDV+0sIuQ/88eTD60HzSB6D7P7WJLsxbG02C9kWh3sYPIzhZLM7DRfKnQ8PPyB
OCFN6IhXl/vSg9rr9Ay+9bVmwmyQEu9ZclDBW0tE2Y6qg049W9mHgiB4hPLHJJ9pvHES4fQU9ENw
ysMhezbhWYPE1F/zmGYxf51MLpsmSR7qkaS/mTCvap1/fcsRZgMbfMvIDPoMtlZIEN6G0BC2lug2
yIresDv043IilO0x7rJ96rXGru+TgoHm2JGYA9474kSEgcGQi4Uemz5RHQkExjsjzAsymXTBo0J+
xINqUF4yUyflsw2NpxpLci067I1o4yPOR4krSdwiPWmOoh6/EwSp/VA26GnQedcY1rRn0hFTKeBA
xxV5dpHqNHuF4Vv2VQm8C1VUPI84X6bwIWZ0a4TRpu3/zWhuOSm95d5PAMsL7j8PfY2wk+/Ct9HH
y1JYIRYCRzh6QB7tCkEDuLkcgDNQCDmcC0bP9W3qPiFHLl1UIRwMhtyI/i+jD21AMfTmixG2+6Hl
ZoYnMD8qtC4v/K7xObi8Won1peUg7hjzZCX+CH3jmmAUXKqCH8dg1GtTG4bWeur4v0N3tZjZyzTD
Qj3uFRRF6zMv2i1ZlkNg/evxZAP3WVcewSoc9vZqtIBcAxAsQy7+Cp19LznhieElwxbpE672Livm
rTBovmP4nQM6GXM+CAu8+98L6ysxmT21D1ywTfWcV28uolGvq8PiY53J+QQkn507eGfi8cx63Ayj
MUUsbpe4p5EM1vlCM+TX0dU5ds6c2xVDO3ANm1T/HADJ9OINuOfKSIEXVNhXgmdbh1xavrP5gCCf
3Cgb1WCmXRq50E1yqTw1xfQ8Lk6y+qOF0CgO4onTfcB0IOBhXh2uC8NJD03ERJ+YEtJzoY4VNpwl
f2qBjMmeUJwmeuD2rMcnJAwruNpo9Xo6baM22I3mbqDTd6zPXjxWjlqNibWKpq3NaLucgUkbqxrk
iZscPC3wKeLXnkuwUHlk74y1ifQc/SCLrvP2jN+BA79Zo82m8Q/xaUQ6WDhEAdLPvMIFUF6D+mEZ
IGkMOLAf1/VXmRM8YHqRM3LTM9/o1FpoAHIo0Ky43o48GtmdA5RTm5i78+4h4Xbxe8WjGS3+G16V
EvNzWW87wJkuJtvFiekQNXTfZkRpSzxUKjmVRkWGOMa2jYJYvSfqULN3oA2OCUEPRKhKnML+Vwa3
6hYwt+257AZ5GYGv4mBW07jWiFRYp4GkQEuPXs2PWot3O8o2WnNygmeJWcThvC9SfHLZc570x5QW
PaqepsE3m39zjY1e3urop46PCpMTPqN0uEzebwDQSoQEo82CaRJoIaCeg7ViTrG1cNlOUD12U4HR
+NdTcF4Wjxsf4obOXLPare392XA1khmRc7TWlv2rRzSGg9/O/Ba08HVxTEyQ2+aLToKe66yL1DFI
/Cg4xclLQebaog1N5Tau/nCCrgpYe/SQJsYaSAM4BO2K9Pa4zjm6xbFEcovYrAAlIzS1w8hR0ul3
rfYdDTeNuBq0LMrdTRjTmncR2gTU/oVUs13rroLydRxOur11p50eK39568xM2RNaIL3WN3b1NZIE
abbGuMhxRw9lMwzhhdz6qYC79N6kf1y0K0kiLuS0NGJyyAXvhkSt8prSTqyr/GCkz7P9q/p9mH1a
GD7rnzJON6W3xn9q5+ZGC16MCiOJVTdQGCBYrp25mLbIBSoeq5tLqnrS1V4oupKm7v9NQxVuSimI
OE5WdnBcaBols9raKWi26IS2EKMiojGJtgHJvIq1trynDPoQWX4N3fywZw0L8xR3jCWs4MmzrgNN
kiNi81WLvU01oLUDXBrXQz39RFbuvqqeTioI63c4MrByypKBQKcj1TA1J/h7tmCtjKMLGzCxXrr2
UxaJ4xeZzDfDiDTlavfaLsJHM/vnBX3GAI2jSjNbkkq2dKgc+7+8mt7sjNsTexiv4J1dHjxO+wno
ibsDxsRyBfUhGKx+53VUktmHkM84i8YSuIfsOPAJiws/kkO4Zd1CN+CauYaivk7di87H3uQHMRx4
a8FdxHwYsE94fB/GFQi3kom0SyRK/x5TfV+QG07PnTdh92TA5P6xK8LRb1OZPk+EiOxiPjbyL2jR
NKH9z8Nf6+yb4bnWzm72Y2rJPebx4ol2KOZf0wGrq03wqfM7WJIxVpqBtKLTQSI2HxVGkpCYUpTV
+I0vxfjq9eaD531q5Ha0/r/B4nI5GtmAjmwuhKVzY/LbRPkxJSiKPwqyWqn3BXjk3G9j/SNr5AN7
YADPNvTMc+CtLauusMaWHPMK/xuAGduGCay54ge5dWdaXXru+3USRPOtjtUh0ih5cifhfrTzaBuW
UMyzMal23PxvrbZRWT2wY8dIVu7MixMqe5+kmrejUg7JLZ3jIn2Ie847fERcfoJI7pzaTxn4Hd2p
rU2pQXmSVTUevJoPSJvTr8jawr8wJIRrdOeWack5YMxZTRzOfBbEClA1MRVjAgajxi1Lhl7dqi8v
smsiH6TWsOrm7OwaHdIFo/HHwHxggPUYQ08nF6cIOy+OLVYtkP0a4JhrrX1tcrTyHGjNOo5tfIVH
USxrAQbY24vtWI1Tdclm7OfYo/dRnX57UsqlIBY7arqD56iZV2rTldpzhFfYTa9NmJdk0wkrJxpM
0zH/FFMf0mR+T5Y+Ir+mG01Z806lNePsNPtFwln8ONgy+dgyUOEH4mkQ8hGvZWyBGotv/HIx1Z47
LkzobRNwvzcN5hm7w8AXE/bNGXuuah4nTTcsGiMRuyByGM2Az2daua+8JaVfR2DxG4AxM1s3WEsS
InL0NpLTQh7Ee8gulKU7oVIM9VFt6aiV76QRDowoeyKIsccvQR2B8XOusSaUOVd/I8qPok0OJAOP
ocnNF0b97f+2F/zf9oL/n7YXdHPVnH47h0FToCen/74MnkEn9L//bLDBgfloh3Bgkl/YjYH+1cpG
gtouiNW4To2hNbOe5t59q9oWPwN9iTTvGkSrBzY2+YOWNA89LJRZJOpuQm88Mrb9lOSCcInhUMfY
4u6GlgbEasbsAnoiu3TSO86twKFMRseHZDjTDCXR2U7kFwYda6tMndVLRovQioJ5+u8LAU+FCqRh
feiq+jTGucvfwg2WXeG1vgaJswEbOKvvNIVBnBiYZfBKqKDU/CoMX8LArBnCpf0JiiRTInwnTeHC
KWgazY9QGKG+k/HTq/7UdBhjak1/nHtb38OVObCsCluBGsuD7VCjeRhNK6gAqUyR40SktkBqdpY9
YxjT68Yfw8xhdNxdk8AsD/HwDBhTew3xexc9XYWcgfdLCCCoSxA6HTBZZEC1Xc982Tdmbys0yAwG
DmuzAJsSGfRWrSavYUq6T9chQcyRFh0lXe9qhml2cKd220INYZYRPxYespma2+xchjXVWK5u5WV2
YHN3/RDBF0CljwWeRhdIZlM36hqxT2D51pYKCD8EugUmjCzCEM/PxURscAqYTFlt/2xrxFmwpvz3
H041Mrqg2Tyw8goLdtnaOytDa12QVT4UkVfALobf13HNkK9st6MZYHZpPMBuaE33AeMW1Xz+0ehJ
54sur7dRTgmaGKBac7vQb6CJYHnWM+wl3Z1vntOGpGyhY4Lh+dC9ebjbJCEdPG2pVNNe4k2L5uSv
zEJs1ezzupVQtvu5Mt54LSSI8cpZRzOjSVNU4Y6SljURdotlLEuf03JUWDkXr2kQ/hX6ZJ0kVuEg
PyAOof+npbpARtQwYI+vFjw+djf102dMPsaBX3YL2/RxcllZJlCIqlhzmCV0zmMrjR6U9GaseNjR
KO276dX23cF5S29o5Nv//Xd1sqjS0sJJ1Y3dtVPsMwr19tbPzO/JvZc7kPLt7b8vKmdDXcq3lAbY
3sJyoqs9y3Mgl9RoSceqCh6TEqG+g/3QnMfYSLeiZcEDy6ZC6E1aeEIiz3eloUaG8Sg2DhdhC6S1
ssMzFbZuXPrUNhlMx97SpSKpySncWZ4DTGj5UodUEazy8vwua1BVKLS3qh3lypF5+VC3bkECymp2
9iKpqaYuL0FQ4+Z1OgwxFvGVELF8U3XdeKbgjw9Gwk635d2YznifZ2guvCdcvIqtwbYGuwu/jRTd
LPQ6cSI2SRB1lMxnC+3St0KdwTWiDnX6uWtNvshOZ0zYIc24F5uFOAvE3LlFgqkpdLJpDxkKgdUZ
72m2LBJrWID3359V5/DALdO8tXWPZFSYzV2C87sVUP57DfpSZ+qHdoL87dA7MUl1+Li8WMrFlKoC
IjwUgHbSOTfHttQjIL83yJQOkynGPXwPHeIZDMdIO8V1QlSocyVK6hxeki4W2IoZ89bJw9hF+qlX
j6rJ0Ilyz30ISb6C4nPUKR1BBROphSSj6/1DVtb9wyjCux2S5+alNjf5FAUPRlq7vqQi3LiCtW0a
zp29K6M1EUX7Hhrea9VOHuZM2jrZ2/JFDUPvm+5B7zmb8aIPB2Ykj0ZH0BS21aX0WrkfhwH8YJ1k
+Ium5x4r/jmzED+SZTXNnM9flVs9D5IQOACd+qTFOfTKhoANkgkve/rCpqfcD6giDlJnp6MwcKLU
Wn6pGKDeCkaoTvjsAjImmjU2RFJza9fVuOf+O6QCC9E8rxKsDJF8tGtl7lt3oAXG9teRJSRr6ACl
PdU5r3Y3OsPJMuP0kOmOHwicQ1ZDkNCcykisesWbC4bsshCNGVgftuYxxZAgkvh/3l8OKR5NAntC
ecSBOYzw77Uzq+1K/pcYH+AY1NXHMCc6EDlsm0X/pAfMgPWWob9dO/DoJu3y3xvKS5HD9DIZN1Yc
xnvK88PQe+mJ6wtOf+XY7zFe+sU4Ve0VB9e1EULbFSz1W42DyK5pFIVX+ykshXYNOay2IgZ9yrYa
/nH5d64hsG1Kog9egFwsbK7P3jCch3b5ElkZBtl41v/nEz315sUt2cHQdpjox/Lhvw/cPDDGTHL+
WLdvCYJo6lxprKUKew/YLoPhmK5MqqsYcrFveHOuGISRB9L71yBJ5ZUGRl4BFFANFKz3i2qbtTlm
/NAGbYy/NE7+5+9Ua6Hkdpghkf39cIS3iaLkuOBq0jdjghc6OtLYuJYtDymogDBq5HpsdVKAPSH1
cezfxy4sL0OMmQ0K9CY1QIKQnomXCQuYp7Zn5Wjl7owEBDQLAMZbO7l/ih2NO9vNghMoi15PArYA
TL9eJCALKmMbBACWbCPON/HMtoTcSU1f1+JtjRd5zwjsZjDmxEWok24PclzUYcAAdCBiPwKUTFk9
e6otxBXD7t4TNkFAPf/TZY3Dp4qNlz53uVBQdCdycIB9kj157eSYWZiVVWoR1uLq90CEHgLsuTvH
7LdTPlxHaW68Qh0w71LoTNaNSNRj3c17FQXrQUixlTpdX9V6j3McPmcwHcbdgFUa8tKnaeXekyVs
rEjLosaSVaYxPs3OgHzLNpHgaAfdOprIoBVmrHOqLHuomm2fGiliWZWust6652W1n92Czg/v1mDu
C6uoWcA1lducEVZuLLmAUXvLx/ZC/9ld9MVMUrsEdUAXAtsOrgVP2oFwv+778zS6chMnMNAT172a
FT257sbtEZYdAbrrZKTccLV+yFkf63OZIgYDNmnJoQMXsPH5rSsnu3Z9QZmR/gM/E7InEF5Y2hWM
yvJXoBeIcJkPLvLRdsG2UT8m0F7DL5lkBlsy8BHYBQSwXrLOz12unfm7D5ODvix00LW5PnfG8CZC
3GeVmC+iHj5dp796LWBAFZj4110gZ4ZeLRtYzfpQ64wGTSy36Uj4LbGsxyK2oUHCY4ZD6Fx0PjW+
iG15nEo2QTBRQmxIz57nPmky3Hjj/CtjpHe0BsxeUReuQdDGWy17gwLqQEEGtavryjyFk3HSCR8o
zsi7UQ4PylTqHJriISy85nXIeqwbOb/6VN09d3ZWnHfWNYRJDVGqRIXHOXbMMJpyW7d40/J+FcTA
AexYbhVUAHTG6BCZTbdlzLG4aW2gq5b3EUmwLVPanD0rqh8CFHSMGSw3FR2CS6BhsmzuTZJpH7qK
d9Jtn7JIXqumqTdZro4aoT+S2HIGs2nx4w7JlXKNfY8K5abTh2PB5sBNm4OVgFn/PGZD8eSQZTxT
tb12RnT/r/z7r+gLRAv21JXfrlFhPxlsCtiy2DGAGHEJGbtuCRroDvurJjHFuAXwpFvxgk8sufbc
hAFWXl5GbIOMqdp1wh5caffdlnGrWs/Zt97Wr3YEeCBw4G/p8E3H/h4kqr+5nuHHsir3HevFeH08
QjVA8HqdLa1YJ770KICvoo/fWATI/dteu+4rIPJDVC9iNem0CsDQwM+Nr7ajgidi45qsJYHEyV5J
dsw0+SMPvEPXZ1pleoMLl51IvZngCydGuDOV8+2UpnXSx5/ZtbBgTbCUJSTvmC1Seig3aVlZF72z
iKNPpy4ZPtpCY2NbnWAwm+RuGkuetzQJxg7NrwaLYTNBvly7CtNjdJ8t/FwxTlTyInW/yRCtwPD0
TyOE353WIS0n3Y2gsIS3n79Hk/wTpmMAI6yMTS4Rt3Id432CJTwocObPzOY63MUw+0AWtQIfOW+/
ExQQgxFzayRviibCbxNopAXK+4833Vjt8q+U2b5zyHMVghdVy8Gm5pZo/CZh0MUOAsCLDvQM2eib
mV0RKw0xMYJHxC5n6PF2+imdKduayYfHUHU3dApLQFdfvFxgzAEC6BUdqwuV9lylA0O6JHvvrO41
KsNNNKHWsizjSc2C+bLyUUvZWAHjtZG/Ih+yc0vY25NcgzqFJ1yRjDurynZWbXSnCXBCJ0CDmIEf
pVnjt7W1tfok9g3cKa1T3OcO2KPFEL23MBQOIYNrF02eHCUHIPSNdZzGx6lNHiVlaVP+hY4W7Iqk
Nle6ADPghb9Gmr/HEyAKNyIchYq/j6DS+pUHlWdywz9zkKzvSonBm5r4Le0ImXkYv4SjvRRDgRm8
YF4zUcnYMjobDRAnbzAfoCxQFpTlj6neTZvFzZNVf9cexXswcYNrovmcgKJnQtm+3ZW4wvAVVQYV
cd/ruDNY4Rlkam1Ll71E9qGc2PmAxZss8hxsR9E/FDnIpXpVPmvLZp9OZ/5SqHcaHqI6E/enYzyC
2Ag2d6tIvpqsJukbZij8HPCBPbyH0RI67JzfsByNXZhhPU5In+l0kfBAxKOI/6Uh3FQH7mc/v04p
Q6Va5QbKAkNCwaLt2jwAi043rd1rxzSJXrTUYWzZJlQw5ZfVsRO9KbG9ja51XaJFIpBbyxzZARw0
90RaJu8nEPix4nBxUVm9BR2hiokJitC3TUWQnoUS/FyxeWDf40QzjftgjIxXk91CK9ti75X9r0lz
5+gtY9+5Yi5Lu+8CM8j0xjdV/ZpQjfrQMCDchqcA3GqTBpsh5mSIDZyEAGdig3VIBQNgqzKyLTUV
c2YbORde776SZPRFSrxRDfUG8+hTMjqnEONg7wKfp/giEtB7Z1Rngr2Tvk216aVaeKlNlHHfDHxD
157hPUwJthT6FjZg/DMXN6f8akXPIsba+UwNTD0O0sBYO+i0iBkVPxoLAt/Hvn2euDoBv9hgOvXa
DztnV3Js2Tl9EYl84DXxyizyW2o7lxJLbEHTrye3zoX445a81klB15ZX4U/W8CGBWEx0Qz/XpADA
c2THuMCtWbPJJRCPcGmgsQbcaAoXFRspRLVgkHFsQO3shMOyyugnjMZ/OarTyoyxttN9rlmKy88C
lpiIcf3lKSxnosrucz4dC13fJUURP8d4RgeaMJ5kvY6LgfUQQc7twq0Eqqd/bcHkHSDgs3PdYjir
L7RJ2GKRP03gTsCnnNC+jHVaJ5sxzV7MotljVP3U9cehrZ6qgn3xttGYa7cz1vjKlweDMxGO9bEv
OX+CwNzrAKy3XVCWTAmau5lEH27q6SuLS2qlVHHKmiH38/hrAv/pGwZwFmsa73pMYkHCijc1QGvU
o83OSbI9VRVbbLm/G6XX23bkIdWOudPH1td1OEv/j70z2Y0cWbP0qxRqzwKNRhrJRtVdyOdBrlku
aUNoCHGeaZyevj/mbTT6Ao1CF7o3DdxNIiMjQyG5O83+4ZzvGD7uPjd9KmKifBAu7UwNSR3Eb3bI
fRsroHqEAVrB+m3/xAEY7MVNiGUMjSJYS51gN3WkUMjkSKcBwUeuHyrx+jtLJrVtbA0dInhiy4I3
bLxNSfVdE20NmHOobxk5PSRYHvbN8vr1LowbMdKIRn5yNH3srEI9R55zTjsDncOofwlTDtZKEPsS
FN/p4vqTtluvRgzEN6a0r5bVEaAwFRFEB+uHiIl7pHMdg0XYdsQBXlLJYK+ckztZmfkqCglVCdWV
b3JmQ5i8EQ+dg0xCczPZ8y1gP+ZlnmBqyANApL1Yuw0GVly/J9dnDwqba2hi1J8JiZiDo9Z00SSt
UuEB8alRsMCeisUkAIrLy6Qge0mb2qF00eGUpclsBElCRQQYSzu0nineUygi194nupTgYz7ITe0e
uNQPWQVw1EjZXcE9mIvsXPFx8qQa9umozz6HFPEUPFzumwj0iaP5BPH6d1Is5EAionKDHkUw6xOT
NkCHkeTmTj/mWTe7MO8uWeNeIUuDbil2SfkVGtUtz+pH/Reih9lkgcsGQ1POx6wyT2QL3oI+PU/h
cF8EVr2JqPfYbBIPEGDm4SfHe+yyRHFQUOGW0SB/amhgLXEaszuABqq4XQEoECE/MR7pRXFnSPU9
tNVnPxFgz4Z0KwsE1KV95ybhcMzzQ+l4mGCa68R6lTdQfSYub7k1k2UyapN4OOrrlcGNQU2QycsA
TWYexC5lNEET2JJds4AqAF3hdLL7Z5JQXtD45OuipfyPRG3e+DNxjS23OoXZB9ozoB2hDfSAsdHJ
68b5hhfgGZW6nydEdMqIVEJcbINXwTS03EcEwwhJUFrcGPF0XVBSDgd91t0NlnxVIT+/oDQODBZz
swY4mPKE06dMqJgN5FZIMFinPU6txDVhkCgJc/XHPTtzwwlMcsw6IaxEZ3B01nNm1yeKpGszsoyH
B7Mp3eqloFeskqjap1lNkifgFdI2GORKTGdpe5oN62vGMNbZYcvmmTzaPqL4n+2Qg3qpeh8JZucs
cKEUG1aNGLsg4C8Z64wEmiTbAGKJUN2ldEfAECcbdhjYsP08+I8iwlGgDHdeDa0T8Zcx0S27FoYZ
8TB1izCuYWqdMjtdWYo/3Pb+vpYBwBaDlk4nFigQ75qLh8ENqBFBkNyYPqk0YXP1FoqP1Qevbas/
dI3EQHVMX7Nym8puLzL51MpxftBZit9J8KenLkccb4+7se30CkxypqxLE6cnUl1RGXcg9JFq3FWh
CFbjYCImabJvMUhOUy/cDF525c7ggxz6RDEaIx/GRp0YUZK96Ks7q9a3sn11Uikg60HiTUiFAtix
Dfv4A6sXZb8oHwMGDpsgcW/1ovYt47HZQjt96kowSX4mkXoGTMWn1jy3CzEXEczODy20abn4SGZW
8tK1DnnPYa4rceAh5FhJrFUQqZ8qKgNugRBoosdh3bXhLoxBVlZMrDIP83KgGhxmgcEr7PQ4HBxi
xSrJXe3N2WNVzNiAfKxRRlY+6zKgI5DMI+cK2pUMv3PGgtSUkE7YfzwTVQHwgXG1iVHZnlNBfAmH
I4OpnWcxIyZ+fsLR1Dc7TljSk3x/a6BANDUmfsNmPx2MgPfbIr9tfXLbVZtXd8lIbeW0iLC9uHL2
S4hHFnKzR43GXAA0SsQ4fyYZkZNVmPugZiyvYZLPtv5MSpIps4cad9yK2gWTtcTBGFoJ0a4jwSwy
XQ/hZ2EGiF7LCKY949dyBmNXDqAdfJJ4Mpc4dVDHObZl1h9jDqMimLdNHr5mqBXSZbseFPoh55IO
s3WVo4GDN8aC/ZQHfrppezSoIsqeC4+uDUEqMiVs3YAa3bkn9xIDSuDCYTRVcd+lxo+ZV8DO2bgR
rlI9zEZ57oApa8ZoqzKIpxuykO7/+hWkwHJdZPBIwyVtyWWVQnTHkO1DjsxAmt2N5yLcaifMjmEW
cqQrXuhg2FoKMk+VsRKXZvLbtQMIWrh2LYr6Oo5+QU8idbO8eSE/7tHb9C/aqo4Ud8WevOd4nTjY
26wKTVNELtzWVChnzeJex8iZQhO9Gjkr2xk75spyoQL2wjuEy3UVm7xzOsQjVdjDtuy7C5FxRzSR
h95Ix/t4Gn9rOlPqArlyLZc7s8U7EASosysiDaYUy5jTDT6YfOCfAo8jaZfLcVO1sFsqsDYLZ6ek
3JNZ9xHrbtwa0AEaexSrLu1/47m49oGdb6Sx6egQeEyHea2xw1UWdf1gA6q0M8QeCWIeP7hlVcT6
wYsXjTYOCI7FvvtjmuFrDvHp3M7FR1aRdsqB9OCNKj2ppjgHXo3UDuJgnDb5LVuya22Ww4qQEAhC
xk0gGaVSv6DQaeS8sxWvRpIbV0rN6Vx4KUuNmS7Uiwy2KTxypZxO2aCSe4rKMWM6PI2BoBorxl3V
53vK6JPRQXwwZpMcddVFa76YRNyHO9TZdyLal4yDSDJCvOeBZJrjcZfEfGFHzutEuvhuC70m+wsL
UG6nK+nzMYu6PNwwY+Ejkh9702U0Q7iX0nA6HADn2MHMm0YDHQxwY+XuYKPlm5DG17JFZ2J+VzyX
kWlEHLv8HGbRPAVdzQ1XlLRICPyiao7uzQxnyoxFPEToxC0fc6piHciHxuOaI83QCIfDFMMZmsff
iY3nzahbb6vYP5xMYdxniUNO89gDyUmugx9LMptkDPgB/3gdQgvC31G3ZAE2NjV2DS2Q5RrKsT7e
aeweLc6YNVm5YKiwhJ8rwYef33uMBpRHsDhSWLd86wOyyYKySiL6aKrlwECtk1Y5fz7BbFiH97SE
8d5W9bMqhWQnFu3skaNZT+4ly8P7PEPQYrPuA+NBq1qD2dJhkjEhKQ9N/VElH2bdOXA8x7U/+x7S
detrKp0vO+DnICgStl20EBPJbpa2+Bid9LEtHPydhX5pFI7yuYASWwGxQD/Eyc1EBJw7eAv/0yOK
K5mti0rTb/T3r0ZAxkGZfEz0FqvR8u6GoLRuwhFn6FQUPHImcOSWMN/Jgp0oegRZhX7OdLVKiP3e
pIjVt1M765fRbsE5l9MBz8wtkn0E/ZqEubSYybErkPcyeb5JRcBNAm5waxFYkPO5XyWhWjmI5geX
GXscYqtvy78iGdieYFrYZCRdWYnudxmrwZVsk5wWuFnESbRfvYfHMg0fRW9ytaIEdZeRrdecWFeN
NxgHOdVTZJNWB+2pE79VE6NzzYKPPI7OhBaQNTb639gVEJbCbzX1OzuINTIFaMemFpshVV9TNj4h
6MEbWW/rFkmrNT1l7PHXrvHgG8dWMiLNAoa9RVaguS6rcqViAfoug5XX9v0hDwLnFFKnF0FsHyMO
FJRZHa4BpNhzTr8sSKSYQrgPTgsbks2MHxfvucnQtJ86gyOoP86DR7FvOMPG2sVDFa2COvX2NYJ8
MymSnW8mH8yLyTYWcGw7p/9xK7AaClOfObT5Dgp4cNND0BgJQYD2g9i+xlKEnJwfiUk++vc6Ln/d
LPBheAfzzh3S1xoR8pA3XNSkEpJklmxigg78DqjQ4PkMerv7tMQyODtsBlXJkMVgdK0qnI2kaCBu
E/tBeDDckMTxhlkmb0mqUmysKQ0G6sPPGLsIPeh9Fi0BO419ZxbWtW8Qc9a1xUvhojZEah0yQZ43
TSsUfqmiROKK6WBCWUndJUoqSAIkmEsTSulQ6lUYCXuH+VCAWziKUI1ZoWCD5i22+Ej8ZFn5UsMS
KywjOWkLtABOH96FvEUhMp4UasYb2x7fM0Jptq6dvim7bg52G36aMc5Kg05Yt5vShIXTdFW/txzz
EkzuvmyaZ2ExkmZ1CEAhvNW0u5iMih+ioUeAWN67zP3PMnVA21Z3JgnwOkIFTeZ7AUIpW1FD7loJ
emuA1sFaia28w7XK88+jQWALKWq4b9Nh26sG9xDRMeg4EwQMTINM5DBVamDcBdjruSARQSEf7A7/
MgkmVH202D5bYoxqPeddI+EmjHezKp2F//1gpDixUpTCwrZfm672eFPdjHC2LyP4k6Wq3DWuwEDA
lBJIIO7fxiT8Z+xxrEQQksK+PHWT/I0J6+t6BIdRReSDS3w5G0VU0T4xG+lWGfYHG8DP0OwDPnaQ
zoEZ5y6y2BB7TBFQirb11z+jZP4ZJUOrOSOM+WeUzD+jZLQU/2+iZGrrn+nk/9+kk+NtNKKYjSj5
w3Jhs6ZfIzPXXVuU1FkDDjhCNDG5QApYGcM+1rUErrWjaYKSZSlvVzsOON8ORPFsFfNaLZvGzngV
WeXjnmESFLZldDCqlywbQZND7bUomSiioIxIljJscXZsbMHazoRSma7NDFB0J8F+cerxTskhzFZT
PZ79MHskf/I3n08VnhQfm13MZHLVRL4HDAiyuhqY0EaMd6iw8fbVqt1nuX9uRadPWEuXRh3gIlP8
k+fZV3OmmUqLut8k6tuwQfn5Tn0ZBIGxUNefSVOV+6ovXhHAY20KiKuambbeNHmwJqtv4m5vKxYA
Azsoly3NAJsaPtqnnbJfQn/w5YWUTY43PmeMjpaY0QR2ARN5RzDVp8xKCVaAa0sUfVPfs5RASODZ
P7kSZ2/0vS0zHjwWDY7nFuhCNNvruXY+VYg3EQsu8c0OzRJLqCllKCGxQsUFcKSxTmsG1wSZRzP/
3ViY1sOexN4/kWyuSeTsaGweR5JDCIHEG2vDQkb7hFvdzyMPeFvkMAbHPugFes1Cp0e4yqJXWPvQ
sbqVy7CkAGoexrm6yYrA2BFX4sE+Jd0x7+9latX3BtE70o6aQ86OU+Wt3mVhfxF1FxPUTiM8DMHB
c6rvkRWBMbGySiIXUbDG9Jj1dyR/LxvVEXxAYaypX/hJRSoOps28BzLNgepxbflMnN3W+kZNp3iR
WMkSYUAcL9t0YIrGuiyS72g0Hooye0rs/joHyAaYCX+XvlVuOgqzqnP26C6+k8ZPD5rOJ8NrZ8mG
JOg+ave+UhtrBOJVRZ+kArnwZoqzA0YVD13gIYXEuS6wOULNn27yDvdKWwOa9ifUylrchuZsHLVt
vCDK+YqgVW7CoX+b4pEdQPRiAr5d6Rx3hniaJwYFDiKPOc1BQHeMBAbGbfPoMuLLMmB/yGfTKr0S
Qso2BXEt6Uvi3WomJkLFB5ENrvtTjM2LbCjVjYDIkqS9rwx97FIakHIsPhIP3mIu3onLTXkkWfCn
TSQ3tRM/9vJamtl+ruP03ABZ08FGYIEmDbHddy3ofGP47KV4L5ruzk7t11ZQSPaxPCK1hhRarkcs
qPTtn1imnwRMA149C4yok2xkiWZWsEtwlaaRFOaFNUG/tpi5bGJeWFPbJcKK4q4hvc0Yi9epc6qj
O/AvzIaOQg13cY3+W4dw8WcnuE8c7OMhQCWsfBAyxZg+adNjl8poc+xeAp/RqXLRHvtZ+laXZFck
Vb1V9dbH9xfh/64IU4SNg70FZ9m0MCUgA/dZfFYxCnY8QOSyNSNUCDgkW+fOK3o27YLG2aotYJN2
+ebbDD6m6Ro6oDitMjoBhCn4++x6Y+l75ZJwpFkiONis10kAKMYTgk5+CrHl6iWMjeHXEOFsb62N
P6lXUlPg5sYMjfI3JI/1tjf5m5iKoF5HOcrzYyt+W7XjbzGlFz/36xsrny49ErB13CQMccUXgsb8
ZPkYXRrG7nw8YXVIZxul2N6DQt2ZcfbqPjET9EEjsDlOE8SLREd55XBXjd39nKlq67GjlEAvUOHM
WP8N5yBz1rp1cjc0S07eFD73Mt11fS8vDpwmZWHC9jR6KjNCJ+fEzUHUya8o033bvmZp9eFGXQRl
S9+XAd8SUaC2775XkuOmRqq5zqJuGRxXvMHSJwFc/AYDKyCLuGcxLBH3ORSkEK04wrqt0s4TAPrX
SsNhAhO9LhTNVVEbmz7WHyrNGagM47nrsmJbEH2+njsEye5GJCAwPM9BnijkWyWMtSb1b43I8CUx
mdJaxD+tjQqxq+4nCHAD6i3knzet6Ra4q/OfhC39OvZca2ujYEoXKZ7Ipx+iUKKt343POp557Rgi
3CDhPGWWMy9AVxzLCxrMBSk2maQBQ5tX4iX20MEx2jbX0mX6bE0sLMEmLNlBxqGDg44MYYOx7isk
SioO3HfHhqbYe8wSeu/VZFS/qxSrxxJ61hHfc1EqsuuXn70p29eq9HMUrSAjQvJE3YXukKFwxhWL
OnnyIbQa9YtTQy3ByqmJLc91EhzziHvbTAxuJeWQd87oJJCoVoOYzW/X6n0ira9wmJhsSbiDNaZb
QBwu2HPmBuNDHA/7ISH6tFooXlNs1zjEq4+6cnlDippQjNT5Ew7qY/bIyilVzHqP9jkSOVeEk55v
Sxbyq6zjEiil8z357wnYC0sz5gCrtRjIrGdwvQmRySpdSzT869EwUce4rBc6C3JcTuJRx0ZwBI+2
JtAB01/U8txF0VXbrlpzXR649aa1DI3D3PiPhmTGiwHDb+wdnAmDUPb0XC25Zuw2sNJn3gszfTSO
3cxHUxhMwYeagBJqhVZngBABmrKwk5Qk7p8RJDx5PWT1CKx1rMTZU72MWUEJk8D9b4F2MgnsnIdO
/jil/iVOwt/2ufJIK/+uPAb6pBYRyVxwpqN1xG6tV34Ps4vALbtXGYdSUYJZN7fcIQEKLTSVnhjJ
3bSVh8uNhUJbEP0UopZAhy23HTqwlREWxnaSLC+lZe7MshVQJtz7ua+tnQihK5SzXHV6JGM8v3fC
N3dob0GjnBRAvaR+MYJfBov30sqfHKwtMCeYLavM2SRO8qIddnxNFf/BU/JmEZsEL1ETtyCEA1IF
AILfz9spYh8Ux5W1Nw35QjRZqfKTW+JjqaKK89WqyGzg45x2C++0/ig0p/aEPqtXqOdcAdwKRfoc
ftYhEsp2IpQ9QP1T6HZPHO596eUno9E/oTXBv+ZFLxN4NGh3bpwfrzI+RSXdbR8nv05iEYRumQjH
7BQ8xjykZ66O27zR6sKQ8+DgCzwiHMWEHJhs/W2Gz7XC0MqI5JbFGYe0j2Q8C4BnR++2Y7yNVp1s
VV++Ivd8an2z26bjoy/aZjtb+tca8YLWKakcdoEUpeLDli1gDvQgyH/UwXPd7sACZeZ94i8fH0eU
P7kgTwBeI4urUI4H4nx/kDZtivCL4wuM+ILBWdyTn/OS9Te4y8X8uLhdomS6ziJDyPPe2QNLUUhZ
ZnWIISfZudpFIaKuyj8hjEC8GFZH6ny+nfKoMVviawFDCpTYXpEhMOv03ucg0egYc5jScjngsX3O
wb7R6b738/eaqiAew9M0p+9i5kgyxm3pvTcWY94hgIIho6/U4B76rgt1quKH+t2pwnshrqH84Ik7
DtyCGQwg+IxsBv0jkpoLhdE6qZovBUyiJdlxuGKYJcBP9y9+P96ypl9X3iKo4FuEm6yH4q2ueRU0
7YDTNidQDqmdkQ6O5s0JqE7N3dihHhYbWfhb/47dyIaU8ps8Ew8UHh9Nb2+8gFj7EsyG/eBAKilI
mPYXVYIaWUHo4BRk4Izj/AkH9+jq31CyBu19Od0MJPgMvjioJNlrK7o6FRgHClXNKyPd8L1EdU0Z
T2i7tYvc8Tls02ORouOs77XV/1jiRRB3xGlyU8TpJkl5PKGO2upxMkN6lOkmMryLLi7TRAv0X49j
/b8JWv0e/9t3Sa5lHEbd33Z/ystn/qf993+IX/3bP/6y/fuvwz/l+rP7/IdfbBB8ddOD/tNMj384
M7u//Ttf/3/8n/+nv/kvf/76Ks9g/v/jXz9/8rhYxy3Wp+/uH9JYTUs4ynT/s0jWa5n82798fH5H
5Q9GmarMIfem8Z///Zf589l2//GvQv2bzwLUMy32kkoISVDq8Oev3/lPg1od5fug81yXz5rp2/8z
qNWx/k2ZpufSVPjC85EP/1eCWoVj8QNSpJBLVCwZtK4pPOn63vIdSmdJk+Wv+l+DWulaXZtFCkw4
q9jHXBLAt268hIJ0ChZ/Ws9w3Ia/UnR0k9q3KKyA706kDIVWsW6Yiu/NCb4BCQgTvVWWGXz8WxvW
5cg0n831rnLsO6RV0IS0f47j3Di6z9ZQzPvICA6lXYDREKxn8qw7J7V/mRqLGoiSvA5RSFj1yHfC
dSAS4yq64YtcJYRHZkouqQP5i0UCAKHi2Fdxt5qaTBJwJDykicO9a8Ttlv/xWtrPNlsI1N6IeriQ
V3HOaHuOTHtTkfYEgSBeF315Z49GTud3ncIWRRoawIr3BozeRL0LFSU1INsg5HdS2Puq4rayoUBl
IjRW7OWBcAfzHrvqXeRbW2tZEuCsQzGdg2+ERk99Q+ib/JEYo0j6GT6HzmfZVXwMk7kvLfPO1B6e
dzJmymYeV6p41TMithQMo5q3TsfiyIm4xPKcZZ+LVU0a6KlZ6k7y1pitb72vku6qFy/oNLcIhNCF
AxjYDPFzpyQgj5CCQSskHQYGn7MBNsIbZQVQZD7XORSfoLkSnceelOsuuaXfKXYgF7KNS6PEJRHA
fu2x87WMDwBBX0Tl3/qNh2U1Fk9D5UanTGtxZ2B7LJxxvp3mRNx5RmYdSal7IGa23IeWfT/b2RaG
I3d5qUGvLrYmpeviTFeHOQP0J+Hym9xk9YiWlSTecemv/Pon7pjvUGqiJ1Eo/LzYosYSL8pg7BCY
xPBWIrmXehoxX2bxlnHHxtfAWCduyKKDpSJP/ZB++BP9V25NYotFmswv1x+P5MKcI1ufi85AVT16
J13M8sYrFqfXYD9q18734BfWfWMOCGdwQvkZN17v+CyPRd+xl42TW8nKysxQKrQtG53A65rLRE7j
3//RwDoIW0TRCcBnMf7qnt2XbaeoZmbuTkg0hKeDyjcIreLHYptdkDM1tXurdUGTMSWFjVzuY2m8
Vmivz3giF00ZzAltZoy46pd8ACCuba6DSunfpq935AYy2UlB6LKoX9ia6WsVtxUfscgn7Oo9M2qE
60b4NZPbFhR4ap0IuhVuZ+2acMRBNb/Orn2JG/NJehhH9Wce1yxqy+K3tdMHh69Lzhkxsg8onF7p
LljzvZa4v7NYPgwIZxtmNExfXnEPyZt5wsXhTt7FNtKHAJEnXsmVMissnfnezt3Hpdq3/CtwoPrS
GM51NgzUO9jHZkqo1qnevLp4ymq5ylF4I1U9URlAbQ3hXHUgowIdhveeDXBQZK9lzRwyW9DwnuVj
8UnKhurE3ialUfBGJB6m47C6sa3gK5sn59BhditzIsYCuBhk6BC4buDWwQw8BEZ/oybUgYMlpm0b
z/E6SsbX3rNPicm6H5IeB5v7wlbvjpb3FAu14hhGrcH3zfUdIivChdBw5tycSWN+dQLIUmVYbZzZ
QAjsRR8Q2Ak55sfjExDuEhd+UuYa7N0svMraF87GTsL4trGGZFcHEMqUOxl701HnKm+O2mljOt68
WEcOdLzazj7mwW7OQ/lNl5Lf2NrFEJ9YiMJLgZCheMRrwsJw8W2Nyvh1BrFo83d5tNBZjWRLnNMH
WsEPq34JKnpsCkWeN/tyapYN7wgceS3H+CEJ7cfU3loEWOxc/LekR4w3EYKprZZHWc73/PsIeUNI
mpGE2JDWfy/TWJCA2L17YfUnHlFyh+FqeMBGCOmvYt2soYdq/6tRoT5g5IrLr6LwcTla3q2fBa8j
oKR+Hg45ja5fMp1yHSSUvjpapgMqtEFEGccI8c175ZgrVOvLw6PffnEQMTwu8CvijzaRJSMjn7zj
iMwnxKnHPZW8zGUvVkU5HPD5fIaKSeptIvyXNm2QyhTuMzGYz6k7Xa0ReP3oMXX053vNM5aU4hHP
MFynENtxbNwFbdfvzQTRtmzUU4GEIKR4ryDEcirPJKrlxnMRT2pNS7/IQ+L9uOx1axoYBEiL/Gf5
gI7GT0dbhIXQNLIPKIq0nXlxdOKe0y6+FAlqoEkZ9NLYkrfzhDQncyFOGWa0N1AjO9spwLrpi4Qk
OYsM5+onArBd1f42dWEKSTpU4Tj3gVMQz1A/YTlkTG+j3ha9t/Cyl3gWBFqmYi5MnMIdWNEXx0r2
MiuudcPzXVAyz4Oztk2Qsjz/q2kins4FvbLBNv0kSBMia86+NQsw+UwNS2Z5Bz1lhyrEOKiR5K37
vrlDD4F+xozA4zPNtHODTNPAAFdgE4yOEx1JMKJInC6bLKPpakNRbVyIaWFuihP03HdhO/kur1OG
FxF2ttaYnlLP2g4Ya4450wYK/ujUeIz989p+Q371g0AGYYLeI9T+yaLgx0iQn/tmRIagse9sUEKj
qEHyFdNXP3vIve5SB/MAemwGmRqGXEQACAnFIDZpMQg+PgY2T3sN3gKW0whULoDNlrMwAdl5AsD/
rt06Zp1xM2JQBLFEYldVBi8xueGB8+Ijrl6DlWS0TRYI9953LuQLz2C47exFpizsE+nBihAiJOoS
Lta+9MNdURNRKDs4cpPqZhTU8Z0BVP2cYSdHkl/WrzNrAxT6yEPdLnmrGAhnGfpFxxNf7tg8IMJ5
daFYrRCBNh4aUYY0+Qbg1bEemzcf+brXMFJchgq1776OkU0IXIxGchqY6etaf6G1fIszxz4T/cOY
lalNkr+jXFKnYCBxuzYBW9hBjNgYnIWDHkzwabrNk/AKmAtkz3zLpHYXFcUuIxlxO48WDOweljeq
U6Qiy4eAeLl0RDpn7SsNY7tXM7GflrmqzaIm0LXYpRNpBgMpU9ZYBui9IcxWiixXM8F6sUiONv2U
7E8pRQ65Y2h5vUWVasAmIE0D7EiTPIiBvNLBG965kX2P9rCy85Vg2smoYL4ZJcHfxLu7BjOjzk/f
LVxp67Sl9JjbNt0YuF+9ZS5hotGsRpYSVkj9PNsCC4/z9PdfdCDFEQCDTG7kTpDDO7Zus9bD9I2v
eq8mQ+/DGqy0AxL/xteUZ7M0eaUdhOY5axTGIfUKAiGUwCQCQhyo6m6WMV4wRvDCrC+qI9O4DG0C
KkDW+WQqNsNkLXzY0PDmkz+ZzBtagKGEVAV4HJuOk6vdKjEvhokKurlH1xrk4rFjB1AX8UFNLBa8
gQRPY4L/pIB1Ma+4iWyYHSQe2ZkFmWy+5CVksvanwM+4i3LnDLWDUgjWKd1BSDhSs6Gv5cIpEArV
JdiVzLlGEb24ZZu7Up8tPVxMfnYYlv4LKnJ/XSRtdQ/CapOpGCgCj7H/lzugpSB00ltX5RDvDesV
S/aEIrx48rzqGBnyaIztk902j+hZmSn+4bD9oEY3V2Zuyo1V+wH6bB4gsenKWL1PcdvuQ9PcWSGh
n2aU7mKukNxFTlnZh2DAC+ZHFgLl4RNe/znH1YyIN7xtXwGSjsiTeUdKhxAtqbij4izrtsS0h3ss
vX+Q7dTH2Gv3EUh6CSh8z+j5QCz4/JgN5hEuIZAp8llc+xt71J07h9m+XuDVKB8dWapd3HG1hA00
4kb5n63A0xm0AE+6ZDgVJopqRK348sGRwLfwN7JhLuFp76FvbQIlF+3jFGw80gduRoTtxaRApDqs
pl4TomyJBuCLt9Qhqv8wlPlsefoQItQfk7MbMW58Ba+xBbfwkpXeY6edy2IWiMH/l9ohkZjsNIIs
eoRPFvi10QtXTm5vRW5X+yrq8DtSFNmO7eJc+54KpKfwtz49XOtTaMU7L/mpstTbGTM7GxnBMrW9
bl3HNog1Z76PW0WcGIlNcTvKW6kUGPbAOpILzXTFgq2NoPzi43ldmyaMNrfovxoJCqzFCVDVBWBN
QboXvRaBgUauDkSt7ysvJLsNMTQBPAD5tUMER9L02K8ULuCB+zBuHTAG40ybig3hUjpwxSf2CgBT
jJMTDztvGsdn13lL6vm2oY+663SQXzpQSqx37sx6rjkJGTgPzbMryIlu2U9ss6g9mG7/SvA0PBru
McCV+WsWTOWDpXc9crW1mZgeg6LxxIdDsOUMsrUjFY2d3xRsVEziboCxjEHWndowLPbA2PCkAesk
qq69ZiwnDuy1+jURGF7cXw1IBYOtGD57+aKMlw+k0+YYle96U2U7iZ1JLnampBvVHetL3KITlIlW
deK2NNCCB+m5NqW/rjIidzR+qRMVGMP9+iN0HZJEpPL2fBqOekErTW7/DclQb6cikbx8/rOXZ5CK
dbKzVDXduhT1amQWz/xqQjZn2ecUJ/q4cB3I/AwAqicYcpJJb5zErHCd9a/aUeTepX550IZ4qsze
vKXq5Sx1CU9MlNWdilzdqiqsd2rqH4NhEQik5BhTEPvdUBxxyH1bU9Cfe2KFOkSKBhJcxuxKHgk5
TveeEx3cnu6wsUkyEgXxMoBZnpoFTUNgNgEfThjith3Cs4wJfWKZcRwkOyBMX/amabJnJowf3D+E
C3rlHwABcETnML5r38xoHi/4CJON1ToSOLE3nRwDE4cSMez8Jjq2tob+mYcXTQnJ7ocH1WFvNxNV
DzPX7L6k1ZAV0GXDjckMYu89CQlfp5Jdssdv9jsvTWUgZspEP4zXtQyhFhR42eIrqvzoluC65MLw
CtEgXal2uXZwd5nrmGH86PfGIdLOXWu29IC56ta4GZFrj7An+O8N+2TyBaXp3UekQsW6FbxdUJGD
4WJXzqVMffvQmuYzVMHsQHZq660DNlQXSRnaASa8xbj/nDQjS8kl/ZTPTmn9eEt8Xs4Wt8kzvL2B
s/Zr2jrh43jIG9tnFdW7u8kK7F3p9+lq9kYwSjHn4/Tf2TuPHUmSNEm/yqLvVmumxg9zcc7dg5OL
IUimcU7Vnn4+DdR2Tw0WM2jMZRfoS6AqkZEZ6W6u5BeRT0g5mnluHKFNkOMDpzKGRJIybdrivb+L
xmleowDSvRORlCpBTgU6RxRV7gz/nDCwGU8cYjmUlpgZ6QrIvfX/DASS5PEJsZdAdiqzlahIK+Az
MMm+rCsttPZ0ohQjBeD0rLqWJKjpBGd2dLHy8Q6QhQJEmTAgc8wg2wz4eyMuHq5lPAaQKaGxZO9W
tK9GWngcosMrYVDBNZCUTcXBS/kFPQODnid4pyeFuAk84x76RbrpdOv3yAYErTd/0O3iMyGVY4fi
Nfj5a1EAmKVHd/04EYPLiUfgRH8iRMKHHz67/arBMYBjAx1AJFSMwKDZN4niFrsTDX5luZ8NeFqA
NACWh+V7F3k0HJgrS+PolWXWYRbVfBRZsJ+5qF+KDjnEy3lf+iLmxtgWz9nMCEBDakVptAkb+Vim
E8dejsn00pGIczsHhi3JE3Joac33peEy4KO/FKNNgOW3oOVxlSQ2nmigtEHrPrqKpixT0u5DoK4H
TbMLtYb+g8bZh4IORV0HvUTgaVjC86BV45C5XIc09a3KARRk8z6cqIfzmCd6FvT/1oODrokHzDT6
IvDpyJo0br7eiF29yLNVB7Qk/kmEJ0SRMpnQtDJSQywqBMdhGlezyzHN6xiMiLK9wItTAjA/nyGo
zZrCjaMfjHqSRNfS3z//uI7NBXoU8kFfRp+OZVNfBPVbky+tT061d8Zh+fOiY08HuFrwa5HM7r3G
wtTPv7mCnAzyZlvXOoeNSNJbt2lR8945F91NAfaHzhvqY5uQwUERBeLh+IdU2L8tBndA8jC6iADe
ejbW+Wr2612daebeKOd41xjWLsz7tdMjJqYQ1jbIehsmGfZ1co1bZQv6exIwNBX3+zmyAoZTx9Ec
5MbXg898zr9IZsS7updrt/DVPVEZ/gcLIEXsewto1O9z7/PAVgxbtqUy6U/pyCM9aq+ejae6trDe
6HXxOlBHByKYcYimFvnyG1jVovb7mzYxRBm15mb42iV8cq4gbYnk/wufo/8Ln/MvfI73/yc+558X
M8/xV1O25e/ur6rjj5L4D6XyfyJ5/kXc/H9KzXT+WzXz9l+ImHz3nyKm/4dje7bwhWc4EOUM4+8i
pvOHa+i2QY+GCRdQ2H/7X0XZdNG//c22/vBM2G2+YxnInnznPzRM8w9bJ/3ncZDkmy3H/6c0TNPm
B/urhukLyyK95ujCs0BaeH/VMJVJDBtuRxZbo5tlnHW8kHF6b9TiYockpKbV4Bti68bDzZloZqZ7
nFYW23m2CttfJG7xqKczJNbQZIYbMGKuvB1FGe4l1odD0ggTZJv/2BBY9ppuN1TJS1QD3yyZgaYm
nqnENC5+UIWHlGJYZv5M9OctVMa7CrxKK+BUiEJf1DOiX18/kdvzloZu0pXdc0YCas09cQRzTrwP
W403PXtGeec02q/M/J1hLWZsMJiLUWc+z0UXu4zAXFWpU2Wdzs9GgJVIkCZLekqe8Qaty+BFZJiy
uFoDFXSNDQAGKHwKcsdJYdEzcV5ZWBHIciCHIiD9fPHc5IuiSQYqk8MrOdzbYcXltNpaYeLeq//o
VJMCZ+j7Ou2xeGJpVahDh9n9KBm/y1xZia3s25lJQbWdtZsw+IRjdo3hH/Zzobym+KyGWM5rk+T0
mM0fhqD7t65uGuVBvVdsKZQOjoWkoSSdaVZuy4DmHma7nPLihTF3xRIfr2SQFR+7fNoWM4m00EHP
60DNIxlxgtCIkVcWpcQ1PE0wC8AH8aIebRsKji/IXYE4KzcWeozThihIrmlsQq5aPCT1o14Hm6R/
KJ3sMUvFNjH9l0qjsyLzALf56IKDm/5y7P7Vr+yTzOiyLahcEfIcjCHqN82S8J9oYUD8hoaCx81k
/uhGcFSqGMw5EVXGblHHOYeXXZAjTML2UUsZoZkIpJP13nn9S+yp1+4tCpNnHgwcYll1dQrxnr60
mKeeJ/AWdaEKSxyGz+P07XT52m6ikxYzd+my5DHUndNYdc8Vlz6pGYyO/PxEZ3uChYqrwDRdtJ5e
rxLtzDQbPOjUmAnh7GkHhCPXJfm1DjdF8lw2g4lt22v3k11izy2Z4AD4vxRR+yFt604WNbg0PExx
Rx1FbefT2qqx/Tpa+Susqy83cZ6KlloDaHqXvqy8TVOTGxAOnjyYdjfskG9JI3+NacS7awfPQHC+
5zKK1sShDcf6VYblY6fdmrxJloiGvNJ2va/67ur7xVMFRYJHMKQhTH1h7o4RobKjVWbiwXErCoci
QujHjAsImbp+k6mop1RzgE4gGXpmO6xhH00eU1T5K/aHs8DKt2+lDrxzeh5rzsy5v8pCn7sugtFd
2mNnguvfQ7XiJYtrRuZp/RY6/Rs63a0uaiDa8ckS2mPQ99ex65jUz4d4ci+J7j9W1cwVgzhmTUZg
PSt/gEnd5QLJgwuw89pGWXNmUHLKB2dFfcKG/s1r6uZy03g4saEeHOPPTu/Dve2hi3rzPuHuDwi/
6jfGOA1Xyx/KDTq89aBorXi3y4OM+vfQKj64AL87fv7om5nPxTXdRjAA1m2aAjLS9dMk6+Bo4Zja
OV19KjUrPVpB/ueX2KGUJmv9+3bgjSsb/WXwsit07FNUIc+P66HKjoWIvloneoSy0xjjp1PnUNWy
m2HS1Kd3YbJxu+ybJzs/MxCv6bupD9pYFO56KIvHNEDCKZnL6q15q+Ocl6vIlo0NsCGX1VMSfZIY
3lpgFb0o+y0gHpwMzzmSR2fM3TbwdJOnNu8fASP/9nv/F7veQykZm6Xpo2UTidWsYyPzX1Zr30y7
fDDcDsWFxmJ3nOFx19/uAOKOfhu9ZU2S5UNTJP3CHf33EadLr98HKe9i+U1M37lVOOOWdoDSMlkN
G0XfXPL0xU3AAkWG/hb5NjIRS9UCxuAL5YQwlPTpLvLHR21or0ndPKlyRRrCboWrP2Z4a0ttPI1z
ep4c6G6Tv6Hchp76S0QN371b68eCVPeu4YMFvJzWmLCL8PJL45yWq9QKG9KtDcXHOHUtN3shZoAw
oWPzm/vhYubBtMSM82hGjA6a9j3ZdjmLB+OzGCk2utXRfMR5+ALi0KVlKfBvoZF+GIZFc/b4FOfu
m3DUYhM1R4ihHzMqb9fZzZ0+7zrASFvB0p9X1bckAH52w63Ibfwvbd3vc+MsKgRfXLNtFLFU9TaU
9E4+5B4R9ywkIJMgb7TtbDPp9zcitqmUtGumYT4NkTXj9TF2US1C/6lOyLmkFGoK0XvQwk92Bh7e
Dwh3cA88uKWxC4su3VT1cDTtCCO1NPDeJWi6Q1mNKzePIXqELID0i9aSVgp8Ad5IMsKozl1gH1zq
eZrUfs0KR2eujTCbxv6n6OJv9C2JyIqcS/ftxR3rjWwMpIE2Wvcua6uRO+xhM6Qxb6iukWx+Oy3T
ctBvn+zqn/aoI/9jHlpjz2AAIUmotMwGyJ3PbCt0C1rwS2BnbHJGinSn9J8SjXdR0zYSxeKusdjv
YEmDC+5pwSjPXP2vUYMBwK8ep8A/8A+19rkmVXlgH4E4Y9vBhxzRYpJRUsdr4hjNNre1XQ/e+L7H
mrHpO4ZTEZ7JPMtec4cFodsGY/Ba9Sx3kfsZaKDBvfrbaQX6ExTWAfM3S5qxNSrtnBtg2UoQEUjw
/JBTFB3tbNI242ieqpQIR2mUMEIYewr7HAAtsG0rOlh9eqkZoLHuUjmahvnWiLV4BTW1W3laVy8t
Bu4bilzXrR+DAW+0l4aCDl/rIUXGxa9pssp1X3wFpnVnegkQNquHxIDt2jbhaelQO2FZMP5xhCqt
NIqtMWEeFeGVs6HcejD+HQx366qqb3k+V8e2K+816X50UektHTTgpYXGP1dVfPr5Am6EjgIh//xf
VysOIZ2KPDLKeNKx9GhV/OJ2kpOQnUw7A5rL0QPtVGRlcJvl5N8Iffs3E3M8TvP67IrI0haTAsvM
Ilo4qesdBi2bXuY52VjjHO2t/1PKYJmzPHY6BZeuoEa1nQz54ELq4PdP9+z7gNl979EUpn9J4u4k
jeaX54X5jlRRe4l83EcBLPNLrEUUSiclIiYxc70ji57pWX4GkrE2usEVSGO2fsAgBsp8sjg3030H
gSc5eN4sjlnmi2OivtQdB6omjIhosIf+zNI1q6GbPe3GA4melnb3sqVqtzPnk7Dyu6qrXgyeDwZs
oPDm2Fi3VEDtCbPtZNQ2uwpAFiB+J992Zh7t+0B7qUBScQh27I1AIb9CSQ3wH3LgdfL+dQhsez8m
MATpX91ZLuJcN1jbykw/dcZd/Ol2sHFQy2Ph3mgZ8HexG61FM7g7ZzCP9KRukZMguSrvbtkFOaEM
6a7MuerX08iKyW+1FmM84YbBby6RI9g/bRb6whEcm4w3w4xwgvhYoIqRd8+aykXjtQ/UnoOBDnIb
hqHNJk2nUe41/kJ6r71JwEkTDVWSTrXyvfZ9Mt1fOmoEPmQmh0lqwN9vdjO1eKJmSzP079EQL2ZO
9ogYCpysoFkgL+yRshs+y9StmiX/8laj9la6TIY9HVGqoGg2qmesDPgMg4AJqZyQVXxTo3JoOuka
pi5tEpDocyguoM8u7IMHfWAboXgPDXkwAKaNT0n8OVb0DmpjdIXj/SRHbFqDfmoclio8l5hY6Gag
D5C4heD7wGti+Znde07ocHLR4GCxY8Boi19VkEneS5rzuIQc2rL+CEb4EjKU/dIBlgct+lEBfGnR
ZQWXfUkRHTnLkhOR5X43lvNixsmHWTMsH8SLP0LC1ONJZyGgYilLPvymuqacexD4oSSWwIcaKjgA
Ut8auEqLKcRRoVrA/UiDLa2kXMIDcKRsKLSUHUAVLfHTd4B8pwnZMOG3RyO/DphmXjikUAmWPQxA
vpbB5BcrM52HNaZ4c0MUjoRmzC3BZYmdA25hJnPsQfsONRh8rvrDjXw6dGF5CAHBLWK7KYEiaTvT
Gk4czdADCZUZfjSiD0P7DNioh2nYSqIGSCFGtqZ2vtAkvg/Hf4F1D4s2JVVgDNy31BMQwl5Dsc9/
40PjfqP+NIQrR1HZBsTdhTFkq7jqgnXd3kcukKDCL8eNS4X3LNuJA7N2Q8l96CBML2HmrpjqV0dd
xz9UITxvILQkWbt1C6d6GuxzIkeOmm1TH/Bngx/jJBHV2HBGzMGuWcUHlxjPibTc9yhzbz/pnBAr
1hUpNHGJ0B9uZUhuZIYO7mfzs5fbI06RmXqKEQ7nymmSaV2RG4QcPcWHNs3Ivg28xBKLzqrNm/2Q
D+Meg2C94MiNC3Nw8aSGNAxsbWozN3FqwnOHa3InvOfIKsNdjF/NN+m3bPrikIW4CMlplNuhRW2W
jWeg/TkRzZC+3Dtzv21VsoxpABaCNvZ2XI4YS0cOyCBjjKlCnbBIjQlpZenc/tOi+LM8ejbxmLI2
WOSGSh7xWfuUYI+EUapQHn++iIa28qCmdbEhn2fwvLNIG9OMehRHOOM8Ile0vl9+vgxtFlJSpm25
Qf/ZbuH4lvoQu7ufXxKGb+zy3jobScncvtAJgkyhBHXSlzUKPoEQOhmIKnA5Jf/lHDifdKefLxxX
6mMNM6QOdB9VlS8AVbDQWa9VpgjLvZfvW1WCUZCZuLNTb8OZe1priSwpSRXWXWVS+wPyJ8eyY1m1
ec5EGN558xSeZj9+0Glj9838dfB8/xgmIzYvCmcTVSmkZw3FtQnKifq/eAbw5iHGb0MNC+2sV+Yh
ruf+iAcGb2zdbWFXtud4jNozFROwTVNydox5QEUrsnGVOedqqKdlg+qPF9rHMT18zsoQMBkZXQZh
eul/zALKNoCv8yCUkSBiDzjHHDodGY3bArdBpWwHjTIgCJwIgbIklMqc4CbfkzIruLgWIJh+SKT0
xdR+jf7gHnAC15zdmo2uLA8W3gfUuRCaDHaIRhkj0gGLRIFXwvGcdRLyGM3mZUqd+x5PRWhChvSe
vegrc44ldt+87/aJLh+5sr9HuDLYFttFik/DxzkwryEQN+sRF4er7Bwo2+tBGTx6nB4ujg9ysPjM
cbeshQIedXCgF24C2x+niK8sI55H6Hzowk8N9WkRKWOJpSwmbcqcBMsJ2jVFhoF7zXPxVcbroMAK
xmX6EAlT3tMks8eo5e38Qe7k2CCf81GRkfdrMlPMLhJuVMKdejFmJTmYjv6/MBynZfrodsFJaI3H
Zzk44vL58HDT/KzFJf4aLK577rsrWuFTsmbmBTDadlKWnFaZc4Sxpp9uZSjTzqzsO6Yy8gQ4ekac
PcCoxoFyPPw+WYcURf64rshvh+w6UtefTY+HHw/jecYzxA9sUjWHjSjFT5TjK2qiqLrplU3cd3Cf
2ghnZjD3Fys9GXiSQoZYS079lNRiV8qpopuVgals1jTxtQuP5vaVNvmMewbzlCvbE7yz70BebWju
8N9PKe6oGJeUrexSk9DKVRN9pB76em0wz3J0epfxWLH43kMaJHyg7Fe2MmLFOLI6Zc2ylEkrhiSI
XWtkxQiwcOnzPaZwcY6VuavD5SWU3cvG98UTUl96nGASRxj++OpKvRYUJ2UXK5VxDMOsu1Qzo6Fl
ZWLuyJqpjGaRspzhJu53Y9mDHYQUlIuG2mv54kSpuSV4ykgODwFVCRQX4GaTuNp+/qdURrcZx5ur
rG9cHq5SmeGS1hsWhodBrsUph56aYKOeVyOmKxcvnd1V0ACoHgGizngPmBauO13Z79wmutN8CET2
wEQRxRHbb+JmGz0cNuxGMe0vGaf8Ceu9n8floWlsNGIWudUI6A/LfLQzi3xbKVugrwyCPU7BUlkG
A7yDkzIRMmoBUUgVNH2uymQold1QshBz4eavpYYggKjK37ojhQZzLgse8Hw9t8nj3DNqK1IUdssY
0x1VXd5GG+KHlBXXceE8J2VS7ScHTDiAyWAr+tRgBFosqbo0mBg5gO2qLzATyTFuzMuswUfUKr3f
Bqn+kmvdjRl2u8za9FnLzbcp9m9RzicAjnXD3dGlUXZGC87rKlhj4Ss2XvXVQT4T6YOUCR1eg/dB
iiXnRMNhhczE0anZYQnXSuxZvNmihBOaW9x5YwMSlOZ+RGHf7JuZpas1fUrR4NoagxKy61djpkpx
8Ke1XZbXwdDXsWPfZiPxwXtme6Z8i670z+MU3oVGBsTO1vHwdefBbzHQMcAQ9rUnnL6cA9fmM0CR
GvS4i6tvPNvIThEx4X+pPP9MZg1l5X//x2Dcn4E3lbz7t7/9ZNZeYnhgBNZ4gP6vcTX+hL8rPYYB
PN23fYuLJdU7f1d67D9cYmfCt2FSGujt/j+kHvMPxzUc07PYSRx+w3+Qeow/0IZ0JB7HsQmfmdY/
I/UI3dT/k9TDL3m6JQgt+yg9nID/KvW4kbSSLJOCkmtoH42M9nKGfGmQ6oVW/2oFVKJMfX0MAzJS
XI76NUUl3aGYKBXCfAZaXdTpdBcCaTuIGB+cE5jecYztD4yn9BVlLKJN1dxEaQxL0wTkyp0KMyE3
LEtmd3bb5yengENT+8Jezl+577RcMjB7S2SGJo3W2eAAiOKWuSgzrCgEUbSU4UlV9Tnj6IAkljEc
DdpcFg22QpDFLsfAwFjbrngX+WgtrIxaeyv9jvuJxXwAh0153M3KM2Zi1gADZiD6gzmHaIm+ql/9
icFFJnFxp7A9lonIX9KBJFg4PKS5VS9p4FHnKWCmwTCnaz0ZOc+l8i41m9dYRw6wraxaqnYwD+Tt
gjCjvqmC9upX9BVqVU5Wvpc7XMuMC02Az60u7o0meosTigvNEjZ+71nadszD5lhMUbKAi+eDeg+y
tW2UDBRmbRlLXgbmr7eAmul6sO/xKHNID6J+1TXWWxKSq28ZXiJoxRF8F1mt6yB87+h3By9rKzJx
vAQ3P13dQc7bZsRIVBopWR7iAofKIAjQtuI5ZT7BO0hbe1UkS8+Q3xto0xrWlZfUs8QmnBlFN0y0
DMZby0I2ayMw/AWJ/o7o/lgtNolOcW0oB29V69OzneTkqUrGTGZv8JPgTxlc/6Fgn1/NmtOvbH3O
l0PXE3goRhgxNg1RluB0Hv+OW+VWpMBxHXptvQYeXuyy/hWPysVy5JYb51qjKnOBdauFSsnsOPCA
Mvazc7JA67tmvsLS+8ZRDDHOsU+jwUurB7vUli2uP4xDnEPCtWeSFQFHP9fjxZsIOYKynpgCRQwY
OYutmhkMBGkbSKstVn5gB0v4z9MCh46yqeNhmgFM+BLAIfFxtZbzfkYtjiyPp2tM+Tt1gAdOzV6F
4ZBJ4UDJ/Zw8TtSWramDClcB+ijzjXlpOiko6yB+11y6HuY29dZsNg86eMOtxV1ihaB1TySJ03BP
AUqYZne96+yFE1AHMs0HE7/fvs3BP0OOfWkoU9k5QfYOfoHGaWBRS/Z4hFPGc44J1jbL3Q0BDjjX
0USgTegrVin1HQAm9d5dWsAPSo1ulaaS9dbzs33nWvpKFHyy64+hxtxOvWOrKB/SJvclZ+JWsa+P
N6kBWPCc0zRMGx0UAsapcVyKFnEXnAS22jpuVn5fjQuXCO+K2Sj0IOdFCzVyehUhza4/mBZVGWap
nwPLFCeLFzPOzW+/j8YVRmh7RZz22LSFu4IUykRdtoTd1Ltjuu5V19O1MUfZIidbRNFy/cXxYj0a
tFFpfYe33W/3eUnFkG+ZJkVezO2ccf5FFI5OhrJeGRyZWqKRy5ynHgvdiLwzdnsw4OT2Z7k3YIIT
lQW8ETJdCxATF1XE1SGL7Ueer4PnlEc5Pc84pxckvRHMVc9jjdGw6Vo64+MqX4Vuu0up01iWJdB2
nMUtj/8Bov6DRZnmBsMcv2dQk44SjoNO2hmnbf5V24+JKDLVtfAii6xbzil4fpF0i6g3KCXzagKc
PFBWHMRLN6lvDCNpiqC2AI2S2R9vWmOavPBJuDVSAa674HsDz7+j6JBlLEpKRh1EQBowM9aEQDdK
axUmRbC0a/KdmZVuJ8mnP4FsuXRpbMgcI6IgifdlLLoL0OmYqSEdmEQgbJqOEsa8MRfusRTh1hQM
ty3TH3e2RNINTP21DPxXBjJPmRl+0OXCEzkNC81BVLWc4WClEIMtm89lmJFfwsS5HMuxPVJtufEC
6AGuaI+285gMkb7i01Qsi0T7zmdWgkbGiC3Rpk+tS6l5n1CcK8722iG3aDUl60cKp+StmbroWDTR
sLKcRrCd2XvHdKmXsQ9+gnK6x4J95HS57ap5Q6NPx3lPApzptSetru8N3bpkFsstU4FdZLt7YrsP
dDhEa2rY7v2YsSMGhpemoqpEFVeyH8afRUNc080e/Eg/DX1MfUq96m3N3fikk0mdbQsdGo0Z3hU+
b17JAqXx9gP4uQ5Ce6Ih/HGyKboUHSq5QNhZz36z/5k4FEnl7mE/oYtX+jmcxMucxu9FmbIQ+lfE
pK0M0owaLPD+JCvCHRQFTAdAoDezHvtbVg98FI14d7mKVnQ9MFcG5toZx44jPXdnTV+azBfaUrr8
VLpPRZqvr0U0fjZ+h+U/44Ztq9L03J+2IwgW1VRz5BE5UsvTw1Q1vyLZ4s+N7ppcOyNwJ6ucfuVz
r+fDCoHqK2q7IwLOIRH1yZIIAnD8aVJcU3CHsUHa66DyYT912ygwv+ayOJEIwnYf6uuexBKw8QgI
RTI9lcX8aVncq7thCi6JGNsrA3oM0fUk1l4aHLsACv4wdl9DQ8+CzPGd9nAlPPy4A/vyiUm+3dAA
ZrVgirRwumsiSZwxgolT9MNqAFovhw0k6LtYVj5rVusuq2/PhiJiC4TF0sTYXLxWLbc0FK0nDBSM
NAfNxYXNdmWxYey7gfqhHI2cU0G8rsgfbkddGd8jJt/+nHG0yhNwQGOPTWNY+E4HSNdZe5Lcfasa
TLO+jqk3Sz96DQ5x3r3YXbotYn/jaTDMPULzbcBbUvYs/R0Fn/heyubsT/dk+dktgzjZ6vVdm3EM
YY4T+RbxEYhD0rOu0MLXVqtv8qn9dFP/d5dnJl0A1AMFtHykOutfa6lwEOO7pB5A8OPn8XPzNjTN
neHStyzcg5WL80wHNKEhhwHdKBdpBTt8sB+bMv0YG3dcySgyjpE53TnM0lZ6Cp+7ScrHcDCqXd/o
lyLUPmOalETxqMnyEksCodmwsU3eR8prURiqacVt6n2w5b61H8I4fpui7OwId6WLW522sAGaM73R
AXJ4pLh6jnxwyvK5zsabKIrPqHSuleuPHF/wiJvaW1L3xyQnvNk5xZE06ZcXRFdBL2akUe2TaO2D
PU+UWWHudiDmZPN8JH88H3QCDrvWA0PjTiYi8mTqG7+m1s+l6gKWQXvxZ2vL6YOBl9Y882nJjo3d
/PYjt74kM5YiLzlpZXbLDE5TMArzBUuFq+XPRti/G7V1jukMwnVgjtfRjfYkmu9zODgezm6rGK6R
NV3aw6xyjbg5HqhLYkDQFrtqHC9BZnYXJ6ZdLtXKc1t5NXn7daCB+AunfbdDMzgZ5GCY5R2Yrr/i
JjcWVV79KjO40hHD9SywDmAH3mz+JjK1V6Btd/ClKHV042iDNNcuiXmsU6OlNtnASw3fLN0Pgf6Z
2BylioLhTzoOv4RkNcsDe5OrF8VuL3RkpVR+2cXGEOVONNq2FtaVGu+H1kuilcURLSsdbihewMc/
4tzihrNcpan+HGHwIiESv9WTQ3QNMYjy1nHtWnVKWtEy0aZwsNMFkJ1gKi0dhyM6pbjXQH4gcp2j
vHhycdMgpyafmk1faZlRiOgbvbecEDvSmslebd15Y/YaF+wJRpytemt2b4Acx3vTAqznuo1cMYaE
PUAB0So0/Guk44Bg6Zl8QnR2+eqk9mGq+oNt9HcVFH+GrYpo0bTZwfJo76PaoTEQVGRZ06PFUrgc
nfAJ5tOK5NYX6PgjhOzHMBf3ZW4TnmhIOyXtvW7Z3jGupju3r5NzNFFB1rvtUwljzLLn7zxtZ6RG
gpoAd9w1U3MalIGYwY5It7qjuuVIRS7MnAZh4I/DtjcIeMD83/Ypfat1H9d7zcyzpa/P0V2SIh+5
HlYxYYK7TP0u3JRJNh9Rrf1VExYjF0fuOEP5OCZQvaRuFpy0Yuo+RX6fCqBr0UjSturPLQXdLCIQ
G9z+TvSsheAIw7E3Nu3I2CQOgOPRA0D3+khIe6ZxkjuQ6RX3eknkLEXSoWIAw8ls5hdWHbmfLXpE
rOEpr6JHAwBp29KYQtxAWsNRpyr3KKk4wEFEgTwFMnxof8ee3CCIPddyfHON4aPPZc7k281P2dTu
JaVpJKZ7eykGHlEvy44t5/ll3Ve/vWlLAAyRq8ofRKxhIUCI9cC9kY+h+XfUyvxCGQoggt7+HRlm
ezAoJWIMxGROFzsxF7uAVYT4UVytyOrwXwypnCZ8HrihmjNsEHpmzkKPh63labvUxwBU4atcU/Jp
rGzcJZC44Jo2UwpcIKI5dI6EvnZJu6IQYlE4B7a+a53WPlMG6ZxTs3otSZw8Oi7kyKI9jn0zrrOJ
+sZwNt9wMlbLwkRoCyO6oriL3hNAOaOiPKczzRVEWHLCws24HzA3wFkrSZvkgBpcwbDOUHVMU5Kr
GuL0Ns/lOzgWKHNsebWIN6iyh5iBla8mV55OWwGTLIeRlq5mWwrBuDQpFFRTr5Hxl8kYLGMcNkKj
WYxTcOsZlDUMzFIGZ/rPBI1R2shIrWtpfnbH9dSnGU/lSzSQVwJdQpOF451tMj6bzsmY0HVkT2e5
zGN2VUxrTPHUPK9Rkz1Xzfgkw75ETf1iNf/TGQTWNtQWYd1PkN49B3WcDHgQJgGd2e2wbNU0sVZz
xVhNGLtYu83CfrON/LlRM8iCYaTGUDJUNz6K5kGUDEDhajJd0vksOx3cWKkzsuCsaqopp6bmnVJN
PlM1A3XVNJSW8kU4xg+WmpOio6W7pgLfqKspasc0laFqwnCVy7a7mkZvJzRuJD7LMYxLDEY0nJhO
sqHGdttpNRt8IM/8qcwvn22KqtkZoyPIVxLlRMslnV8rQVp342IROBZIWeSi2abhzfUDeUMQn0I0
n1BfuYKYQBZgxKJES/s5hgG0KQLwP9Quxmn1mrBCsobla3qj8W6WW0el4xNi8sVU3RGM+YxYfBmU
ahyoole8G+5SgzK4KZBYnjFDQzbmyHUinX9lyZ7BCBI/hL3EyVEQrkQn2OVaYqy6mpghJxDr2GNZ
KFTSvzDMp6bwvwofUJDAYRIoKgDbzFMSwIYInkwDh2mXeinXe7adHARZFr0R1KXrvl1FijiA2TSg
1ojZUz6DHdX0li5M1e3A/sSCywFY0QtixTFIABrk1/6HbgDmYFS8g1aRDwCX7jyFQlBMBNsKf4Wy
gzK3SxBklbbyTXvna61oCvhoj5niKwyKtJCAXGhAL0yKwZApGgPLOx4fAA1axoCGlrF9E8JugObc
8THP15PiOoyJ/eIq0oOvmA+moj80igPRAISwFRmiBxHRKVZEqagRncz2heJIzJxSTnpwQHM7R41r
HspKPGgBkaVZUSgKSJMlmtpymKxV05nYUByINE76wtK4K2v9yXVzqhYU81hRLoaWGR6P486YwKp2
nmtRMFg/+MAxdCAZuqJleOlwooB8E4PRMMBpjGA1Ii+6xDEzFkduQusS4lvNOQUvdMXjmE1F5lCM
jlLROsaY8wv0jgSMx6R4HgwU3mndbcF8AEP51kNle9bUcXuoSf7DBBFeqDznSISKF1IBDgmNfiJ8
Fv87e2eSJDmyZdcV4Qv6ZmqwvnE3N+99Agnv0PdQKIAZ18QlULgvHo2qolSRIiz+eU3i50+RzIww
N4OpvnfuueynlVUkmzcdT0W95joqjGKkiZJ7EiISSxlJuCfdRtZ9vDGvfHvdmXOJBm+Ur5j7HsvY
efIdRLlIkZ83ddlQOia8P4tDoFFHLVSTTSRuhn4LTcqYR0c+4qLvLza1eyMyFRepChOWVryVPHph
fpfQd+crfCnQR7mOqP5ZGZ1zxBZ69pWspcDa4uXjYYD2SDzvpQncS6n0LkmNSByxiz0chOt+coqR
pcHyxk5Ay6+MKPAzqwbR8kfO7bvNiYxZZfBOds1g9U8ALZYs9ZZmupriaGhjs22SiU8orAkx/Bzw
h0i6cWNJ/cAtOMFi3g7rHbUmLCUYQyrJjdE+8yn8WHDfsDreVkqGU2LFcbHjzFhyLKXLaTtR0I1U
3BY0moci0LcyZwpmGOzGpPM5aqI7p9T2FC5uPwLyFQrjOH0cmDWT9D6nfqvtZ4dIdM/Bd+coqQ/B
BGczKNFPqZQ/PJz7Q44FqFA6oNIx1C4t+XCVKqgh7uYqeRC3nheNQdAmq4tXrc+MbdX8ktITd01i
PonRN4BaYPcnh7AdcGgy0toCrde7EzBfZFx1KsT0vrsXRc8cj5eA6pTWoMtGt1qDnaDxwoog31Aw
91gOy4ucOjanw3Q0LOfBkZ8Yq+8xP/NgE4x184BipO5SptyKo1jAHHSEDAhUHlI8YMDuzdNYEHfX
89PcOrwjBvqAu/kOKI2Lpk0JXDq4uHr4+mfGx7vRm19XoADMpHwTPmZ0KI+0r2bUPScy2cmBeaXU
zT9619+7HlCM40RAydM1ScVPMvXPZYdAthfRpa6xKnYe375j+QuGfH3opmEv3PbdbZxijbfc2k2x
jhSyAfU38vrZy9J7XR0nuXxTYOYVp7nrPsf8taOJa9t6kApFUYGVW0q1zFX4qI3tvyTFW0GowHHn
b9H7xtGhQnBboMZkYP855TSxe4JWu9q6Vk32no1emLkx76Xa/2Vp/zkbzt7gidUaFvPzH3y3f4wU
hozJ8d0SNykNakz7HJ0i6qxDtJRu7Lk7Wp2aannRjQgJXYn+yStdA82T+xLN+feUG6xbDfgkx7au
rmzeSctfZQJCl8rgzo/7WymCI7waowy+9bnQ6/SyjU72AjNQCsa0ggViiCUBSfLICK7dlz3tg5T9
cIfoB3/LXGab9+LcRw5Vskx2w5Cj4XVIxqdiMe9RvkcuYNKR7PHF7ZcDKjuUcHz5/g1M03B2Czxe
QpRaXB2PXTABSs0zY1Eky5l8GX3nzWsqnCgacrOSCZH4M7lMdc3F/RxN/5mbbbzyTHlhiNBxHdE/
ZNe/DzoWYI74fATHbKMt/ZmOHRMNTW1SW8vTwhxYy6eaLHbNhC400mwW3tUdjMsUChLwm85FtK6Z
9Fl2PGFyjFF8FItmB95+nLJYP00Ck0TjedSVB/O+8/w+bBoaBiu9vwSULlbm2TI/Eopz5wUbpEkf
QDTdo437JREdYAZsO8ZTy5c28O5rbf3LH9G7mUNCSLp8rcnKcLY0YppPW7oKvrIl5rDF1WMbiGpl
+9UHVwHahFvzPXXt92i0mI1LDgr28GzPj8NkbXzorpUpERR2Y3lvuWwV6uAuSqy9Y6HmpZI0d82d
Pc4TfQtUdcZ8NJ1FWajoNMB7yNyqITvvk/YBViZ9wnckU5/Qm4GlymSA6+cAmCbxdC7SkxwW9lYc
7N3GJMAf1L8FPQKhySmWU/CBN8RhqYMwVaouDo046zX/QVrimnMt4RM/ntj7PUzCKbYsLL76xTu4
tgR4Td/pRTTXpcOK2pyPdkYXWNzbm8jkUVbaHaTL3y8VgbY7DtjiQGk3ZvLJfzFeSVeZ5trfIdN5
y+SvMWXVoZ1aT+5ysCXnOELirUFOSsNpWMNB0QbJ87bNboXmfkYLNCqFpZ+NM7wEkfg10u9JtmKb
gUuu6kB/TvOMDdlAoQHLDCsv9pU+0vqcup+M7Olky3zIITrZKxMmhuXRJq6dnYcRUcTzRUuMe6d3
1iVdxpfY1K8R57tdLptPTaMec0irb5ZT8y5KiXEndcFtg152z6YZDqCQS12UP+gOb7w2KM1wiIvp
gDQ8Pviz9iGi8dKI5OwYGgMXrufam+faH/qsfSXabCLbSmloY65ApXG5c4uS+FXgHKsKUpsC+i0r
mmw9tyCNxbJPzUCGsy6fANW65Si0kz4bBzIcLPhbGkkbykFdN512CxEBPMBYDdxBu3CMOXRyP+TM
Xcr+eR7js9mnH40HH1vrqoNAapvJYTxje5e5MJ+DSl8vSU3GnuWOg9LyNE0Ujjb1evabLszdh5bY
+lbgu9S10jjP45qm2v7IkYohoZN/jS1OYcJJSwU13vLUCh/otOTrQJzHdpR3/cgVVCOjRlWot3Em
I9iIlFstq2SN6aEgp7G4sKNFzgXIPcdl+6mPqlK+5zyXBL8N65HQUEuYPH6JbeunYMjKwvLVbqUO
BsvFsu7lwRjsz7w16bM3WBDl8R2QZ+6XxjEfqy3m9c2w6PeLX8El0aIXpq6ln/7+QqU7P5pubnE1
RiTd40KcJadrIfJH1iGvJu0mzG94qyeA/Y5jPBd6Lze2Q6heRLCnWWVwdJwZXrddnR1mWN+xbWzU
qTbXRjT8mFGadGeV9pttZQZIGC5UU48QajEVxkeOOzTXkutCJ5vlM5VOMnPNoBxfSx+cE8HhxyK4
46UVCQCbc1Ot8Qoypo38lMnfZGQb3SIhpxGAI1dEfmbyLwK57BqcHrsyXxy7Bh9IbxgAIxx7tAJf
lx7fJViqzS7+1ereUdBJspE2wQpwN4ZJYeaUdFI4HHZz6nYB0RkicDSNOLo7S00h5FwcB126GPaw
shW+d2D5zOWntm9xbs1Pltd+zW6bX8aKgTNIrrU1AqoscZm2t9LxMa5WB9uj3NWfaUgmV3lijo6L
CEBnQ4Va6aOUyXOHWYXNeYSjWoOjP3S5lCjO5/g9okk7dWyKQmYKH4QLmRjVfwLGkqclEvhFWy5E
aD/CGgJcdw5Bk5WX1ASZ1wjnrNoJKtd7cNBmcz816sM4WXeuVUc3YLuBF8DMnH0VKRM3T3pyhKHU
QowIPNrbxr8lXNN6adfHpmezH8/epWgK+5STRYByoBVWi2l3NIxNPUUlosTJPGT58pC6/qOtZ8ei
nxhAtJUbSnPYO3TlrntaNfDKBW90gHhpjVC2Z77Qa/pHa9fPGVMclmapt5ozg/uKacVM5diyJJZ+
DBgyUXx+tr2Flsya1ht1FJGnhWjgHtqI67+d3FxLflExCilusE4MaIc+O8e6z65S059wdMJPOMQ6
pg6Blccje0HqlLRQ1pVFa6/BuQaderSaT5ww59AVVF5gYSFOakOLBS+j09C3SqGJDnmX84VETHGg
k9WAsIqSr2kQ2YluE/Jxg3uSel1f0kXw/CGZCKBhvPTMLXtHhmPUX408PWdQidx8g8caFR3cf3tL
Fl1ld/i6bMbc2bSOvBiDceP9vC0mm9PojKGs61hCUQqxg1F41OW4rHtkOZsctSqiHhYvVN4og1gf
YVrsZbQyNfpOSPpc5tkU615QeSgnxJUAedw3+D960a7/C536Z9Ap8Kb/BJ06ieyP7PNa+38l5fnX
/G9+ynMAoOCnqD5G0Y1O+191394/TCgCK2BrZAY2//Pv+SlPqbz5exBwMFek6Pta/E3Rm/+wLAtz
OB0WpkMG/5+Lytv2/xmVN3WTKS1zfctzdD2w+F38e913x+8sW3zD58QAL9mXU5jyjbOvXZ1jAoNU
zWRaCfEJGyETlrdO49OyyVxjsC/ByLvegmABCZX1OY7naybcuyimjkAQGeIa8pvGXL5z1K11ziIH
AIl+Jf+V/D6BOV8vtj3X1TOZ8zrsljk/2oXPgNFlsIqgucu9P5KI1tGgwtdO5YPF6KLy4pcu0h/z
Trwx02B1iz+Ke0SZePvubFetS8dG+odXt2AowyQ/QNhN8S/R9sZAh6vmdTnPe4LS1UkDFdnMMQ8Y
zQO5MnD/0gktDgFZ113bgHyrILSWPgald0+3x1ciyOimpdyN1gtMzcoQyL4zf10P9Svc/y9fH99s
kakZ0PV7tK/uPkn8O8vltp1JbzktlSWYupOIC+BP+4rurK7yqUUicUbo4VwZ8pW0/MoRC7mLwP6t
6/gZqeXNWaJXofX7dogPXgIGzGz+TpPkVQA/uF1HaIV1MnykrPTAJLhJdwdmqJj1F5s3Gn1ZujPZ
hHcdQo5M85YN6XEAxt6yhXkd8tzeCFl+WR3NpXPKv0joTU5LtE+RLRGbTlFJlQ6UYNjtEycXolFa
UG57n1e/Inbhs8HzOGx7de0zX4O5qd3qrqUzei2q6alRueK5RRMVOe3adgsOcZTrCkFJbjVS5CsG
TkJugBzSrn19NeB/5RJC9ASQOcn7Fw+t355XZyVZjooCgqhr+5c6FlfHjYNtZ1QXPoQwY/6YrS1J
UFWW7FTdQ+IjuA0y92msJn2tR7B0/WA9iyRybw4vX9O36efUPdhmQ1Cv4YwZxGx7PLKAdf7GwgA5
lts9zwn5rJlXgi6k4xA9RBYy7nG4NvHyAYYbb9PuB9dvEhaD9abh1UKIGBn3VjRt86yOdyiucrZ1
0OxP+ZA88aVF28NQfJHyg5Rn7bIEnET//lLV9lPv3pXgfKvC8bOd1eA7mFmGESwTraErwffJrern
vra+04zppPiMCd2mDJiRK/14ljjW5BCW4mITzGWH9sg0xVwVXnAZ8FiFPb77rWeLGylcqMa4Xi2M
Pajwye55KJGw8jRvZVkxcPeM4b6dn+Ye7oD72C5lJDoVuMsm7Wt0z0VeMil3Eajq9YnumDtBcd44
IBtLpP7EvZvBsPiYaOEFuL7PCxfJQJHtZ8Ib1AsJ0pwy3xWOfE2b5I1+lTvoxXVFx3Aw2ZiyEop0
RhVs1ihSW5uLgxzdTHDEkufM2Mk4Qc5bR30hLga/21GedZHPPCNgI5Z6m5javiDnygPwMvVMoKVR
bi2DKXpWPxTCu2RO812zUQy1QHz1giMZ75aIwp/pOHXdNXIDnonWyWicvd+KFxoaVkPKIsGxsFIs
+efU99+tUzz4iY9hfyz+gK2xQ7JfCYTdDV1885sUS17E9WjZGhnbazaDd9QsddtIftsmSfRIlPdF
MPiriew7CQInIO1v/wmID2vsoPB1NMMmqK2fPmuwixeXINcuddD4qw56JLRylh7BsMvmFm48n47M
OF6q4r2w430btL9a736yHMKsl1NWkMShmbvTrqutiRYCkz4HXSriQTQ7Ms43iseQt9fJNjXoOWm5
ZiFdR9Iw1x8Tgxy/TUl8aDSxOawx6ik+tNzQdk4S9Czeg01EeASdsrYaeGZyhjGwu7v5HBYAQbuR
63jmT4x3rBGanPpCt+tbknBUq4NMrJy6IwgVx2sVK6F3pyeXsvEM75wt2tvYlcExQzW+SvG5h2MM
REJ7HjEU+urF8NjZZ8jTB2f0fxeu+OCVKinRdUS4bEqp4U32MdGPMLICY9eBEnnlcJEsJzGiMRn1
OBI3S1euigjoR5rmW94xVmzsCecsawqqmFd5Xm+JGVWM3GzydgMf4JTlFnXwTXwaZxxk/PNz1fG2
JcA8tyOVh0m2DyIOz9iSYyLB0WPzqLGEZr15xk6A8Z1MdFZZZyCrTaUHr5Zw/zja8JASUh7YbE4o
8axyfneT6hL4+StpR7bdPhMLAKbUxCErtmP7zoU6rChuDqFsTjn5q0b6L7WvrdtujPdNOWwislmb
gJfadWjbMorgPXDFC902VAmJu6RuD0UXvGvdtK4TpnTj8jEzP9V+JnsLu7Lsq1z7qTSi/oEJ0aRZ
22VhS5z71cUs+402zE/FL30XE1cDCsYDIhU61Z5ZnNwF0rvzWQVgLLiMdvbo4Q7VnKtjGj9RRPDU
8E5lM/Mdn255ltQbr/Muut571JMDELAve8mldfDiL3IfTxG9AEFnvOZJ89Bx5KCTQ/bL41I6+Sb6
W2yn6bviS9edk5fE7wzQ1n4jI3SbWbKvFkY0ZXnMW9UvmXzz759ZxqdvLj0ks1v9aNWCb5ih34A2
gdG6/535w1FU+mMzFhtN21IPmR5ZV0EQ5MS6fQ4AUe4vOFyT74Yo56pOS9KQcBYyH/APutUzCqVi
37MpgeFjn+0PDSQi7hPltWgMKulZiXVp8dQ1eeltkrE5Cm9oD64mystopd994qbg10za+iG7ukH2
Nibic8zeBtQaNYoN2RQnV25SxBsUkp4lIo6m018BsXLsMsEtU64OR6k7/v7SKJMH/4Wzo9wes7J8
oDc8cwAgCqIMIFSM7CLlBPGQgxBw/YjbFkGC/GCjeczYmzNPc+1HOZj11lSOEZ3U7RZ6AhMPAhLX
x6arjCTZZ29q8UkjKIWoFQB0KO+nxtpGo7M2ZnS4mdcyBH6LiEDzGbC5/A44uztlQvGUEkW5Uaze
IxWMbXg5jsqdUs79fT0GT4lz6pRbhW3JNXHFe4Z0JYPtjJN2DiflYymUmcVVjpZS2VqY0U/K3sJc
6sVflnXUdsVhzsUl68efRp2X3gNlf1GWXNrcJou5LlqY1pgxvqCLSZU3xm8wyJQWLhm7wSrTK7+M
qUwzf39plX0mCqpn0rD3EQLVqEvouWxGvi7aB1m2T7xuP2ay15XPhmXRt4ngZlKmmxzlTT/G75i0
r5wV4SGUFScifsqAF/fwX2NO5j4nKHTciq2X5nEBtQliQqO6pxHhzqLMO6nN43ts/rQIgO98JedR
lp5K+XqaDnNPnb1QRctloLif2onvhMo5GOBunQc5OBDnBD5m/ocOSOUABuUHElhNWntmKyYFR772
JSZ7OmloEdhJrgxTO6VDscnl9B1XLPN1lSmbx6fBwEtUvHpIinRkRcTMO3iM7GUe3zOf1VU9vdap
98FCdL/UzKOdBndBA3scZKc8GVaV8iK1ypCklSUZcJOo16j8SQGIaKqMSmXScBMOfk3EwRzp54ok
BaHKs4OLSeBk8jlX5UrSVGvomlK8TTlLnVrPnlLxuGB1Irn/ROsNmqdsMrYtyziGKAl6WHKlTdpp
a8Ph67KPo1Ovl9zDW6oei0nKHY2vAyJRXNACx1SiZFOLQVwCmy6agPhkDLAYplJT8V7G7oAQ2lfH
SIaTUdiZPoEUJbUasFsxsLm6XXXFLoT7YPnDSxAKpcOqlRhrUIqsBFeWNhb3zAvAzi0ygDZ56ST7
bn30A/bMUrXvyI1MSUjY2eeF6O+rjGCpknMZWLownnk39Rcu/i74OqziuOR7jkkBhq9c+b7+/gL0
Zbc4WKKKyoxGicH4Et8KpQqTOMM8j0KDqGBiZstXCtiyTaYEYwWmMRPjWJcvL61SkIG5onCxWNJO
SlA2uXx1Tp1uHZrq1539n94o4UvHFwIoTKKV5ixSwjNNqc8Y+tPN2KJDY9Hx3OFHG5UoTR+c7xZz
2oJBLZHzLtPf/ZzagmZM4qPmLdjiHXNVuiz0kSYD22SvfdzvK2/mqOo9Yc6wYNTFcQ7wtSy+u+fg
xWNYN/Z9OxC70IsnS4nfPAxwvVLBOUoKp2XDNVsEi8CQbqN0M4069rj0VhOtWddkVUgeT0eAkHQ7
ZZNCYvdVVjLPG/PrMGLtLktI8zSZ/ZBpujjpvg5pxLS2JYh7qDqrJBuSeLxJg2fPiPAX9dqN3XiH
myZZxSVOIZkZ79Q89JtREU4lZPhf4kmxTxkQFOibe+kUFxUASNmAUmBYLnvT+S8/pUiqVjFVnaKr
bMVZFYq44koZbcBzfRA0bW8oLqsA0ELEE995FUeXNHpGVk73C/86Qtx8zjKABpMqigGtDupazK1M
y0gOgpMAhZVxpG3pzinuak6Ia99kbyAVRYbP5YnZG40H8GXetGvAzVAd6WGhCLSI0+3cNg7wYMMz
EExNKl5tUOSaC8LWgLIBOr605rSt2l8nAuWuchqV2oFN6NL0J44/p1hxcWPfH3XB6EZ7tMbhWfNp
A5/N+QD/stBrTU4H0C7YVnZ59nrtyabyZ9U4+YOvG59t3GAqd+yz79XNOi9a0rlucSOOPgPqJYrY
0zLYvURRfJ3i+bQRsi9uako+XC6H/QMLffTbfRy2njZcHE1sMvDAFExQKl6QD0IVjoohHBVMCHHD
50xCBNLiHLdiOeFsjreGohBdxSOmikz0FaMYKVqxUdzioAhGk1HLoJhGoehGUy2mK0U8Lop9RLSw
ixUNGSku0lGE5KxYyUJRk3aqHtANraSif44BK11FWKb1+OAP0j8lSXsbrPHEbZTe4FS/VdHwNIBp
6uCaTHj4GMfPteI4F0V09ortrIA8JaW2ppMVOIdgkNoYEjTQeT1s1jCzdfT68k2CjLagozEIaW15
9xD/giQ8CyVXcaamIk6FYk8HRaE2jPaRMzhHD0AVPvih17J9QemHrwjWSrGsRIxJ8vXxp0UieVdE
+bNWFheR/ymH5L4dSX9Q7EXYyS3Og2aj3FbUrKv4WeJEclOnU7d3TXwXongPxjg46cJ88RV/G/m9
t22yAlm+zqIUGJUcE1PpGHC3AeA1AHl1gN5Fkb2JYnzZ1XPjdVcM2LYRnkqlkPspFRfMgYGlOKiw
q5jhRNHDPXYM9oLZJlZkcS79eFsMYGVkPR4QyN8r4FkHR26keyxyGCFOtash6n5MnSJg2tnfrDY6
Toivx9E/9+iFJqxpPar4TddAP5tJ01zmmNvZlIi7AqRCgkpLxUxbnf9YBVBnOpTKePcXeI6cMCop
v0QgHTcE0INkojWbpgAdLDuR3Udl5i/jeLMVtZ0rfrurqms/nCurJFPRF90dM/PfVjHfoGEvjaLA
fXBwlHx349KrSmBI8Vkx4yMoKYR9lG0WRZRnii3PgcxTRZvr8LKKPk/B0I2g5bmqo1kAUPcA1Zuq
PKWKXB8Jxiyg7NaCkUrm0zYGcjeA3Rugd3ZEXM7nxxgYnnO7XAUHjtuXNBH3fvLQmv56cEpWrOl7
5zwKsPoRvN5mkjQo3h6Xo7lpO8mtl13/0N6V+hMV04cSUF9IXkZ3aPZVUDzlfJlRFtjnvCWmBzRX
xmkE2qRSuvwjTO+pIApgEwkwVTZg/psSIC5gEBsApD96bfMwVcY1H3gxaoPWBu5LnUocZCp7YDNs
4+qIkEHrrK1LQAFy99MisEAMbAPHet8OTMvQ3F3RwekJEb7cfKBBLNstKvvgT7daZSF6lYqoVD6i
U0kJj8iEHjFSLAlR2IQpyAG8DoQrPL3801DSCyqOG5RA1rQmLLtBonLPH0EITjR11wCcR8Jn6eVU
gHGRFQapMe36jtZzqXIegsCHpHX8UPueRxqNNIitciEOAZFaJUWQxb1lREcg59Z6R3Ws8QepJIkl
lTEpF/cBvmfckgiTC3mZKiea0uiYh5YHMnblysAAQ6v6SqgEi0eUpVKZFi58q27Jxdor5JejwlW+
o52ykZ+jVJmYVKVjepWToZyYrrtFfhZEaAqVpRlUqmZW+ZqJlSYtdOdgcb8Si+y9jLaLbTubpAPp
mKqNzsFSViDpRHcmIjwxUR5/6b4Gle1hqKFfXJX3aQn+zObVSGsZasL6KmN2nQ4RoVxlhUYVGiI8
xBuDcuDag3bxlmFjGvOnobJGrkoddSp/pFZ4hkokgUNTnKRCSkxVmHiSW0JCJ4kxdSrPNKtk01C5
+dbL4YqDzgMKzNwonLWGoXeHpjTX7ktCUjNhKU2aTNf0y+RDqS5y8g6dErpo3XAo+yzYGCp1JVX+
Kl+aJ09LXkba3Xm4esRLffaj0xF+9mGpqHSv5C4i0jWqbJdNyGvh+T/ZxhkHz2NJsqNK0s9apcKo
DuBr1DRffZUYcwL95qoMGRvCx5hQ2ewOpMuseoNm6C5q2xuTnZe8xv1q/k2kEU1riKhZWnHSdkke
XCPKfBxibCTnCCExyyQWNXIDI+v2Xwuw//8FmBP85323//O//Y///k3K7v+uuf37T//L3svU/8GW
xtJ932KVpf9dYf3r3sv/h+5TWavbnLJ1DAEU4P6bIprlVoAk2gt0P6DlxOY38297L/0frMJsAruW
6eAD+yf3XpaOguA/KKJNHSsffguWaQinOdn/x71XnvoJhWuTy7wejmDKGsBo2h2RF9FuABO+5FzW
IvfEJERu6EhP2azQEp4L61APps8xYb6rnO42dEsbRv5j22afIgO9bAygLXOM1sn8WvBtalpJSl6H
PgOn7kniUFe77dn5cgnUSUJdaCy8183yI+5ljfuGjGVXnki6wJuAVwTNHdDk1q9d4HTHhpas55X8
jWM3pLxzP08SJ9CIyKf8JLtfg1Akz3FUPgK0irCLuweYlHyzaPfLREOCy2c3d/uvKWemHNsMphaq
xpdUz9cVcQLMpPZKb1RIy6x+CHb6u8p6jJuGV6KUJrWN/a2qKIAxLWPXDDIJ+yLLCQ8gLe3xoRmJ
3Tzm0QAv3XISjKRz9U1cmVohb0zNvzITrkpvonydyvZetItLbUt254s2WhH5e+sYucdQuyvKK+cw
5va+K9zOWWk5aBFH7dJQYfQ5ey1RHJLcQ80kEticyD8CNvvHZp85nE5Td9gFMd9h2FzyQzFV10QH
QnLaOds2M3dmiDK7ZqMpAudn0tzrUlLUoSUzzKuwN31hh3QeZ9D5BaDEMGz1KNFCIyD7PumudvJ8
+ouSdFxIsWhRaA1JvBU92QCaNddFmcGPDieGQXQ25glCxS60FsqI3ca3iTHV3nHuvT2aLIpxR8sj
kqbcXC6KFV3AziSsD0KH78DQTkg4m/PaLVjGSv4cx0p3Hyd9UdcmFA1Oa2GAK3qu/uwus5Y9Ysui
yPem58YWXJMAeJuiACAN4AeDuD0YTop0iumYJnSOEMzrQme02Am44x8TL91adiBHMhc7P8kWZD4Q
yE38BRBon+gwYi/kK3kX16TSmkt0ULh7qsWA9zSttcugkUv4aki8btdIzuB6VPOxmRjNk9u8ltrv
3y2ikw92SA/WtJnidVxozmZiJES1oHYOAm40ZUloAzRyTZz5vTazXecyEIo6jJ0MPDoNp4Dmy1cs
kT/kY0IP8xiRWPa4JQdpfsrmFvszcjjdR5QxlMvWHcwZiuipks2moWEJtpiDF8Q1wLj5UrbS48p6
rI1W23aqzHDpM5oOLSP0rDLbL1Jv1r1abRamhtgsJR1KM2k4ymLrNfOVGdCN8xeIcM0rOTo9uRdI
1EZSM1vX9RZkd4V0MT2xeeRFCuJsHwtsU+ACcuXD2pqgtCtj4D9Oj/vcOR+Ln5HXifgz6IVz8+jI
JXuBAGBARcKgA2QbdVU4OMtP7cb7yIqeDS3I7mQmEFCmndLW8kPXSWKEhLPs/dwGTMhjDXmTkn40
zEIFvuiVa/FeBh8sZixEfERUfp3eb1Kr9VroYUOD8Lr1meEIvdtZdjdsll54GxroMQO0TRO2HILj
xe7WSJS6MLb0+rz097Lyuntjbt7k0pOPBAlKBVbe3o3idY7Ht0kRT1aiXAhXxms2SQwZTMlhlU86
hZLtNqIXiJ5MBuypecrT6Kfo6sfF5pMgLX1aNXbWPc2RzRPTPrkFuZGZnkfuxia2Zv2+9CgM5L6h
7eo4XLp2uSfxYpJAwkxAJRcl4slq7NpLR8136DgYLYNc2jznb2XbN+r6GqgQ9V0kIpscAVEpo/6x
25lNPd7wEDqxJBzSzC90ZDF4IC9zReu56auMmTaut5PHn5rGS4wPowwBjTjkzOC9DMrILXQciA1W
prqGvpq1JD3qxcypU8Q4myMehxU4pykOM98rJM5QPS4UYjF+Ueu0pAtTqEKlYGBnzBExiuXNHuSB
BbGzHSzGXBRsh5WSnmmOxZhFy748e3pYEuIbhdNwLnNuZuxtI7PZt4JRLbIDkuhepdpO8UXmz/Gg
8S4eopttFajF8weML+zAkmHfezyTko6HLh3x8AMWacYMWVxvtwhOyZXnkYVSZaK63bFNyaLcTMLB
NRiwRaRM/G4KHUGNkyXpm8LZNtNmWGuMv1J29PwtcG8MD1WH0pOKdFtWdZi3xrO024zHK8fjfuJr
gONzNWmvvdXutRiAU+d9FdL7Fe9Grg31zMh2dGnuW1w/RYDjo9Koig3fv0+62/ZQt0GMm8UG6JBF
WOAMKkzRh3MW7O1Aog+I+AlxjSA6NQaEZ/Vs3OTjK6wbonj/hVRlvWVERL6xzq8Ob/X1qDE0MnvS
TcwuVqxX+EKtxHsv8OM2yVwf7djGJxJZaPtqyhkl31kF3xod7Yt6I9AWFA957PNjc+VRthXB3xp2
euoxbbqvi4HhGg7olLbL1+BQrpsMfD9nLEnasajOteHsWByzy+UoUzUELid+e+vIQGdvymQ+ao79
0GilRQS0GjdD8UQC+RcaicRpHF17jRti0Bb+Sqcfk94K53PR8FoYwwyXGgPwJ2mehqpxklUnfGWj
69uMK2pBKCpzAwqip/7EDx7NZTnsA8s4+SmmmsUin5rMS6iP/MH9LmbmbZKoh2kOqXkCtLCpyTC1
MWYXRElra7wUNSsg9jjzpvHyfa1xwzLc9mlw5RvfD+V5oY4gnzB2SCcnK84zRAdUYrYZH1lwGLyw
AAM9AIZo2onnkFCV49uK3BznCA81P5N+y2fLRcH3im3aaBD26NPLXAuiXeVSrdlZvOWL4R1YFJAp
SLMMIX2GAQaPSOlByo8ekGyjpb9R6QJ6xLukPkTZF1XL04oHUbtx5vzT6TxiOYlIN2NOfBIFnsD2
1+0EYwfgGa7MOYrVKU6PbQKn2jd/kI5Qjmc6dD3mPybld7uYie0dK2HoEZIGXIoaHqCu4Lk7DvR8
xWlPWxq7EcR+P7wQtSQX0zPPXMEZ8lfJt9WDhPrVNIUJPxJXX7ZSs2sKQNocwBMgtbdIpSajKLYU
dsEP/S/2zmxHduRKtl/EAufhNYIxZuQ85wtxciKd8+ik8+t7eamF2xBuo1vv/VKCoCrVyQyG07dt
s2W+91pbPKg1Lq1G27Uy7duaut/KyM6GNnQVOLsyHF5+VLF35cvBlhj7V2aN7jWR97DPwhPhg+nc
9VhJ+tWuNhNUOw5dILp21x3XMOOPY/MaanmRlZUJHTjyt92QnMcMlElthJ9Va984NKM5afqn1NAT
SuO+S41BERqI4vpPtgakBJBSbIgpDKo8fRqiYhTVLk2J4M5jgy+UaPqqaRjpSMOehMJSQGOpobKw
JXqrOvUWOWyVPAdwi2vjxlo0zCWH6tLnHJJwm63Nxp6YfucE/MsCBwa6+xwvLlsWSXxP9lydygU5
ZiG4RQaz0QEnDqLVib2FReQAbcboABIi/9d7I7D0IxTctyHM/sUDy+WEyd6pzXmjt3EboWE2q6aU
Q7fx8+4O5hfbkRLdNCiGQ6pROBbQlo2sQBsF7J9kpF6llZYHf3jyVP5FygAZUqN1Mg3ZaTRux9Pg
nSGwHouu8s5iLQ4kIE65hvQYbCsE2flYuo214SAnYTvSN6nhPqbG/KzLi1nXV2a96ETlE/uramto
MBBuOTZOGhZkk9GV0IM4+HqiAI0O602XqjaJ1aTcqKF/sLkWXdyAEfXgEUGuKePQBVFEfHPZEJA+
JRpf5E4V+RuIRglkI4BFsH817Kgw2TEl3m0ScJMZNBBJaDRSpyFJA7SkQGOTQg1QyiApORCVwB/Z
F7sxr20NW/Jwx7N93azS82kudF57sSB7cN3D98VCpIg6Ut5EvaeRdcCwEBMzndzeR+0MIcy7dEBF
ldvOdxxNLMsAi7jcjpeC7FEWis9BlZ8yLamOtsVnN3o3FpSB3VLuUntyNp3L/kb0MzQsEVK2SSXA
vFgDrqr94M5/nLyD8iW6V4WdgGMr2bi4AmNlrqw4fa61FF9ywSKxGKOQ+vw3MBQtaSAye5vO57XG
XpjY03PmiN/CErCrnTzYEOGz6SI0KwoF0/mtHfm7k2A59SJ8m0M4V23vPScdGYY5wN3n+TedSyED
15nugKnMZfOFvZHU5xZcG8Uw8LNyC5CW1EitNuieyFT4+478zFKn4mIhMsKIZBQZKGxVU/5hUK16
jOzslUQ90juKO1IrJC+N9OKCd3Lz/H6URLHKCpZyCv+LbFsYWy2GPuCyj06RBJQggwuDK/9ha4AY
ZYMrNlSH9z5wsbGXxi7CQTdx+K8aQObpYPqqoWSSCU3OBtv9BZ8p9Y0Z+2RD2/jrW4Wdx9J4s1KD
zrqh5MjWz1UHn9wsWLgZNoIqxKWS0S7CHGWJ5VhwLm68Kp1viDNoT5xp1tAqNGwt19i1NTlKjWGr
4bFVGszWQWjLPKx6bvAJBe9iR1zHnRaFe9AGSkjs4Ybo7w5f0QH/xc2SvhnI60f2+d1OaDhcpjFx
pfgdosk6eiyBtm4wHdepmXacZRVgA2si/ABwboI857PZsjWKrtFQOjdn+9PCqTMWgHVCo+u2TPoE
JyS5oCxD0Q3mbtcmnFsDYh8BLn8b5sreK/elFFGy3wYw8vIqz7kvG/zqhYF+br7gOYRo8w+0HpC9
YSYAE2rwXqURfCYsPuZ8a48pDMPflLxLNUCQgqi1JSrYDBRFF9yN3XeoMwD+MlB/rfQQOmD/wQDM
NAwQE76xjVw6wgUdAagMEf4yfrWLxghKDRRkLGO7iaVl30bJGyuyhzQqo20xmkA6+LDSDjRhoiGF
HbRCx+CmMmRsg1qS6ZyxLRA4TA1h274l0A7XnHBEpAGIrUYhCg1FDAO0nDGVjzm8RLZ3rwWhl22h
UYrZ1Bhb/4Ofy4xrDVvkMjVnFBS7tN7DPmOe+xvMOHGHdYrvFB/I1vob3kgCZGA8Z/VsMQ0k1Fri
IGVXM12VsDO5ncJOSzQQ0tAPEoTIfiGu33oWvHcrSXeVMuKsHthlPUb4R4Lkl/YsosCL58agbZ/9
diZHaifHNViYEYPhamiHmyVZ1sMoSBe04HQGyEEy8E6mPfF+cLPH1KGQzBR0ZnozdWhaRQZ3yENe
jHGT0GLbm+z6XP8+xbx7Xm/7petBwo/3IzzcEQvx0kTZMfMp2cUeAC74a17Fmyqt6Qw62EKOQ2ZX
1dY0hmWL7sItf52wnQ7YMSioP1cJ1RASk8DV2Opqk5wvbZmkt67vpjtstME2xbzIF9qm7KGlUMYs
uluXndB+YMuJYYDS79bSBEtZbIK13a5L/izoKY2dJPUPE4RPypB/VjTqa7M+JYkdvgvjKgmfGu63
u7AaSOAyJYnAXHahFxCdYUuWOe18cExmlxd/1SDbaQz2zndLdvA60M9ULadDWsOEM5N9HzGuiwSh
YaiM7eKM/Y6bFR8l/J5WRM/+hLevVckjUkrD1sZS22BkkTsMwPAzLJ5AT6xukwFuIBRGumms1U8k
J3q0g5sq75a7aOnQIXi7nu0m8O7advAvqzaOYNLP+7q/zzxmckNn8uYNt6srcN3pTWQRQpxKxQEj
28MSquu0Mb/W0Tk6oqJ0I62CDet4FJwpuh3Wr3kciGgH4Wez+BscS3wrcsL1jn5dDgz6KbpPXg3u
tsLIMeWOuXM0kqsoMRUW67FPbULVTBFTlC4YSGoXZcUJLrb0T2MywTHOnqLa5QQnccW7yOP/hEM1
mQCgtIDwYrx/wbGjyg8sTWjfG7Nzdo2ZaWvpvkdf3rghFWSB8WA5IXLRLAkNLw2bqgZyIchrFaw4
yHl2iP2II6ZVZt30NN9Hw56Tk4zN2jWvZtHAulnbOg74d8tw4cB0h8copEUrT5t16wfFe7SY5rEd
me2Sdjrw+GSMGg08DyVOxWDA9srUwSTfg63OBWAdJPe+G1AplecOuOvxPLohBVpKh7vw2yp0v6B5
kn4+x1ZB4j6K5AMb7QfDpTW96MavHBlry9+OfQrjulf5jx4rOQPOdW3M6zYbjF/EiBl5A0Nhu76x
04uQu5x5RztNwRcmqI1L0da3BAOJStI8vyXilYMnt6w01B8DFynlVtv/25D87zckvkmC53+ICN01
3+Wf/4aszD/9nxsS56/IZaoLPZoqbSsMCPn8Y0NiW3/p4ko7jAI2FPxP1Ff+c0Pi/sXWJCC0Y7F2
Z3Xx/xYk9l924FtmEIShSSzICf8dsLLlBf8aDHJ5Wn03BKnsR77lWv8SDMqlizkKFSbuIr+gQ8NE
z0xcEtWtiwxOAg3LT0S4z6ouHNMVuXrPfV2b/s73JqEdZelhlQru12K+zJH7TZrhMmbZuxzS5jXE
utiswUtN98y2NbzuaGbAmihC2ro5NFzU3jrGyYZta96m5DS0f9qm61x7GaKExbTREqEjq03DsxOg
s+G9lM7ofUzIAOhPlbym7GkH9aaPS5+gahHSjRKF5Xsdots2+R1HLawglDRM6SyUW4gl9bqa24WE
34GdZVkSOEp4Hy6E9DadN36HzLPx4IbRQyKoFY20RYSemD1tR59NYWbnfJoSBhLgO6EIflsK3Y4e
3Ropt8vQda2rACz9oGrsU+vak+0uW3ICMD4GMEGegjrJxSDiMPHX4UQJws60VqImL8bFykAHu9+R
fTNGlIiTlKA5o1mu6lDuuH1pX9DJTxQvIGaGjix4MO0Ip8T8Hx5402zN/DbsMUunRxvrAcCCrQHS
r7FtJgWcH8nrSOzFz9qT6au49U81PKdsZHIG9pLbDnRq9ZjIObniKlw+uVwmJ3s2Xyoh5G31olz7
xe3z/KZbxpZLKFCOMfiSI6K+v2AWpLyi5qVew07FPzsbPFJJdjfjdQQpxngwxG3UjGcxlbDBRucg
JRXkYL+mPVcizlf8BJtmJqbQ4GWT+TBBQmKVsjgV3Td4nbbLMJEK7nesQ8ZAz279PnUeO+RwFjog
EzkQiU0umNIX7MJm3p+tbvnMFXC9uWGvsML15YVQGE+EKlVj4TESrV7H41SzvdrZef7tYM0GDxuk
0vAxwSgn2EU4aRaP8mv1K3QKM+5nQmX1CJsDNRXyc7KqHZEapLXrBm6RZMPuWueIbJWPEajHUm7P
Ik4yQlOS5ZpcwQ2APfNgQ/EOaHllUL1kyd/S7rHeNFvpPjvpeJy5ovUuk/fDwF03Sj/Jlschn1bu
/cEJtZ3oHy2b4+CZzNpxkTFxiO/AyfekSdnmeFCw+KdximZU4qD1HCtjOQ7ivHgfVT3um2Y6Jd4X
vhY05GnbRs9Wfk/FE7IFUwxMzSad47E99O7RZhrP/UM+k6kpsdkdypqUi9PR5NPi0UFOwFhimKyk
3Lfa+5O7uMPGG7qt+vapamnTQM8wB9LHuAyaM81TZH3umTQ3EeqlgyTaROTaozUW8l26CXUHR8fm
xzGHiwguznDfQnkDCR4XgD5MFUvrtcGoiBKwyQjpGMkTZki0hjdZA+sjuz74qHwrUvqSbmtkl4rf
2rAm6ApXNs5E3aDKnU4dVMjcDjUHtk4QMcAFNJ4AESdrNKKy1MO5VfWO7O/WAwNdPnr+vZrQTC+m
uGKJ5iW3vj8zVap9NiaHxT3MDAyB9yGthxbj9pKz6FBY0eEDrDvtT2EsAHmJmSvZ2cAbIhz7zDm0
yTmM0NUm+3Yj9KPx4kxQBFDIQ1Ie4pt7ZWyjHkg6ZouPqk1ir7nFkIYpCoQBhsSGw+BPUz2Kujva
cCJb+JgOajdEpNhjLeWJbs8cv7WnS6IoRWIvGLxF7MMngXQg+cT5e/hUGmmCddpP0ABDKjEtEmKB
2k/h6zqGW8+6aYf8qnHo0JHiUuOEZMSCWtRVWMgTIgPQ9njwrKsUUmZy194l+LGlkJvZvl7MkbTX
eVAoeBLW6dUMymnMXa47DwZrQh9WgNGj9z1B6t0EnPc1IMKlfGLXp1MX26x9VCAP+q+1w+EPHDX7
7miNwrg6Tc/FfK2in0S2O+2Frlg+g0eA7b5xZvjLq7n3snc8wn4OoCWNq58IuxJ+ylPJl7hP2cZ7
kCyiX7/kdFmpCFm8ref/mNlAUSTUBn6KPN139VnngSz32VwOCa+zKRvOGN2y5ErkzzWTsofHr7D3
ov0dF36A8GaYj417z3m36Sjv9GnjLReYQ6BWzo1eWiaH1SOX6RonQmgktO6NbhcYLobbW4fLPZlM
5eya/s3C+z+XX2mKr5MAWdK8LPOVSdkw91QkYv3orGggOROg2UFDb/8sgrNj7yzFtqvAQbNPpKrF
v5Oq3lf2G/M4L1q8vZI1Duw10exXaglw/26q7mUZrG1bnZwC6z9phWNafnjmbu6+G1Hgh8Yt++Uj
uxiA6doBZgg68DGQw7oNVtZFNZsHsbR3YfMQKBPzItYBeAXyS81tGkMv8E+WghoUhAKHst9tsOE3
bNXsYe8lZXYAa2XE2MdwCY7NfVHxI5brj2O677Cw1NZTQmc+vARC2y3tbqfAEu6LAVunnSvuwl0K
kLFT35lXhS+DzPyY/eobBVm6Yqe5Jx9m3oSzdcYtWVxwWR+WhdiuzL3nafyw65y1Jws8qLzbnIrO
+86v0we3/IrAAR7thaOK5llgl76Nn7uWvySaXv2St6cp9Cd435BvdoT/OCR9eCBDvPfT4d2S9fBZ
ddiCK3ghbl8Ve1oo2NuQZ0QNMK1dBuJjX9FcM1+AsKZWd6umZ+yvscsfxAkEOJp7S/BlCLYoTZvJ
q6kZerRZ8LNUEyagKfNY1w91cZkiRUEdWcnwl0BpYN6ppngiuY26uJ57+zcZE/4UzWGdf0dy1PNT
Z1zC8ts18nvBr5f0dYD9jyjWU5H7R0LMu4kUnyB6PPsSV/u48d2HgTti6nG4gbexiut6eaGz+IaM
hOGYG0Mqfhs3+uXolHNMD86uyOZLD/6FTey50JgErwzmu8aUcNIE+ydhvpe9fbNWhATG3jgVaxKx
su3aOEVwd3CFjOHgk6q1NqURWt+QK+gVmIoL0mOeZCvFwcMpgybEhYgug9yvMlyjMCGpwGkPvPnx
QcZD2c233gRnC2dfeEgH/4h7LqIsldcw7WGiLm4EGdS9CvHiNRaK/Vr4tExx9Qo6L24MdtJ22+LF
ZcnajhVBWbvD1LDOOXELM7hjC3tJEo5AxeHMd8Ha2CEtrB29O+UMiq5U6UvYyuYadSZja4R9dVqh
i9IxgdnZpdXKvaFo6kGUY0Ax1jDHTs2+FB1TcS+ydXDKv+0r1D68DIjOwsfJerZqG4r0jAFF+w6H
RbXXJajWJcnbI2ugT+ADtr4QWwfudEBchpVPKkbmwvoKSr247dOKTS5bv11ujIhx1YcFtGc35J/K
M5dzNBWxMSAjDQWrXFmUPxaau9FQGA/QndNj4g/EbwMLAeW6wpt5hu744ciWROGytUax7xPe731v
Ynuf2GYJozlT5uZuOn6dWxwmHjdG65BkAfuUeqTgJDu2MAU2ooN9gutRN11T9JaScl9qifm6x0Qz
LtHJGFs9nXBTTE3QAUbhkCQtIBTDnnmsvJn2J7zdTQaGq4MN1FS8+uEVv9djfppKgXYEiq4mCr/B
36niOlmepcP8MIcY8Eknv+Fuw4Aa0KyQwcuyrGfTCC8uPk6aYBkzuurNqcfpdql+/HC8NsDtjArH
BXwkjqFiiMVIP40gcH9cmXRA3XZpLIX76Ug4cnZZ3FgzLoJkdakSY4uaE4GIcyf9GNP0ObPVYfIJ
1NaauEcwc8vH+VzkWl5xYBjbwRJhAPUwnICq6/P0hKH8hLINPjilOWMdXOSdZaXTvIMASo6O5ySf
iarZLbxz+hf+zuoZoQlgyT8rJFdiJEbLAiq8nZf0N3Wg4jS5S/8liVqbgo1jx34tTpdAV4mR/DVV
bx/NvLpz2YsrCUw1qo1fNhO/FV/UiwLxSYN7fzUPrsTVU+Z77HN8/WtgQz4HcBYZV5Wlyh29wR+e
lezTIh3hxnIUZhUKa50tmKu6AiR2r1shsbKdBvY5PEfydbHp+mpD3Bv8JqqrzL5q1vq2mYjPWL3r
7qjEJAq2mE+1mPqj07LsqGyQAx5OvsOaO59tZfQXpds3kXxOIlywOyn1CIsZUJAzfJns9Y6hi26J
Bn4RI7SeaUaq4/nlAIULv8nxWsSTfYloRn1oyfCKDIalrYWsSFu81Moymf/s2LYgYS4x2aIlzhpD
xYHxmuGe27cFF1rKR3ATsMQr1kBSPBrkV2G/a0hoHVPTh1fj8m8tuAwW4X2WBQx5+XM5+iffy/5M
PbsVCrm5BvvyIbef+qLnvn9JgcJtxtLnwy3EPnOKT5HZ2KrX+RKlvfVSVHOxUzPMfAofrlEr//Bu
Zr4Jh53SrcBtgc0r7x1mHAaloE659xAsSwf7y3f19ioiQWkN9ovZuG9k3DZzw4fVkIo6MbVpP9lC
Lq3InpwJm2XXER2H8uPuF5ljkSbxuFNkyTa5kRbcAcLgql0VHhwPlqrqrhrrJq89kAdos2dZ4+Xq
qyGWDkEw0hLjW0UI2o1E/7hwX0zJnNx1FWtXsRI4S+YdNJ/21mNsEk1Q3hUr8FBD63MR0ykHPyV7
RETDkhki8dB/5yTZCXE19Ra2lRZL4CynoyMLcnoCf55bLCRZsEeQxd31fWfFQbp8SADpJMfpZJvv
le00cWiNMw2nLKcCyq6xctm3y9R8jgNticR+MeY7UHY90o9m39J7svrZTZh88jrhcYC3TEVpfrDK
ceJWVuNpYWNpuH6Ijrp+EPTcD17jEyhe+juT7x7zV35Z+wUfo6wPa2d+52XFe770/e3YzMv1Omkv
keuQ8+KhnachuqmIrWxrjFSlwWdjLXfM6LQGJkdvLV+5mznn0BvsnVzR1p20I2oGGmrC3pSsa7cr
Au5tS/9sjMUT6WKwoAlEJi6nD6nN0TzRSdozxd2Jqf5wRspJi1zGbFpLoJLttU1oB/6SlVbnkMGF
dQ/tu/NvVBHpivroRFXwy8x7jHcBi7Jove5s95mhjbqM9Z4KceYH1GesGXChbEwHa8BLQBhLvSlr
8VnqOEZVLb9j7x8xPgA/kYilKjNHdP/sF3tL7Dr+1boEL2aa05bZt1eFBC3YcVtK1vYrn5jaLIXe
YOUU+OZLXJlXpsXNIq+NQyoj+1VOuvF5oRz07/9aWlzpAqXt+LZ9U8JL0PYDakHK0IrLRnxq1Hw8
pnV32zKJENUy7lSkQJNSj7VEpLj0w1euyYuiA3KbF/g+jJ4ysjWVxB3JG/fhQJaOLwH3vnFsv8lB
kkVSl9qz08d2ZinaFETgyug6zPPPQAYWkEhaw6WZuQdluXfFzO6Qeq7Wv6EOjZVLJX0oCOPjujpP
ekG3FzShjrR1uCREUSOgAP7mLbiztQmul9X4kCKAO5aCI15x9O5m78Fd0emOgRNwCKbmR4NjL0YE
+vQ0iWb1aP/tC/Y9nnsrWOueF3t+IMgQ7JfGu57t8l44EYjvfuAfCPBTT+brPPj3lJC4B9H1NyXj
YzI429Gwu32OOLfPq45mDdN5nLFGnnoWUhFLG1kMX3W+nrqO3KkfvVQVbfJBctMv9U+PWSel3z6q
P2RSe/u8pywmGIG1yEQ8CwXsdnG7EkalU29gt04nwvifqp/2axheD5BL9sL2jK13izk7PYS5mLju
Y+kz0Hb8gEvHCtYsT+lzz9mkx/6cOGenw13l+IfEMEireUydDSx3g0z6tGvTQ1UYAOQBHy8KgEY/
uay4UTjREvmSTF3GKhBnlnJIR0YdNpNiBmY6CEwbIYakAEP3NF0Mq3hzxatpcclwZjo6/eVB9EzA
tYRWzIHehafWd15pKvsOghEzciKeXB7G9R0HhIhZVdI+XlkHDJp3ef1LA7Lut8icG4zkT2sPjGQA
b3GhbAQmBY9dm/4s4+CdoeYsyISAz1LPARXcIimuwxt90h/UCbb7Uo7z4ziee5Fe+1C3Ldw6GjmM
buCb1S7Ilz/Ql05pgn9aLM1pqqtbmp4YkyveCavX3fEc3YW8m/dUw8crV+IqI6U9eEN1cJBqmeOT
nMl/kVeyw1Y92/I8kay8AlKxnZqgOjUq3GWVnaArsoLFu5z5brknZJiepmh66aqVKiuHgzcBvCus
4hAOoXnwp7ekTw7JqE0ENof8DG9cvWFBKGM3bNHrQgOtyHJPs0khoGw7LotlcTb0X5gU7pPmGNrT
Ox8Vp3zpZ4eup0GmBFtdIkrh5APim3M9+vsvbi9vB6FQn2vyaISPh9bI9pHM7gYPUwVdwsAmAhix
ohZY7ljN9+A/dt28fDiy4qkbn6iRYX70+yJW9vjZKOtNKJqOESJRDFoiy6UJ/SliErMyH6MikILa
ct/SqGHDRVYrSP8kWT7tk6KCIpUhWa/QVGc3VUCTOuCIqjoY9qtrIn0jn/6kED9xOlrnPqfkWMGh
JLenbq0pgTxtOdd2gfOTIPKHL9SLAviAz+w6j5AjwSU9BCuSntbDlRkIvRwnE4HTmD/ZRxlNb+3Q
wCd/gaNUbPoB0ooUzGNr0n0bVhsesFTujHACNx7yo8C7euBf+95k+GYy7rObyYXANQac4FSKp7tE
sL2zR/o8XP2IAoSBJcGigezDYI4d7sx9IaanpDSvu+5VVcx4SU2bIzmph8XrX2FFhFdTYFravr3G
k9UuV1PmEAueOo4PXr5+qUEy0A3pD7nJx/5Eqy4vlrzd4Vx98wL5uDYMMJGfPRsT9BI4zeuaE20C
gDhD0WCvSPZLpi59G7wElRcmt16GHyJEziZx6q969e2w99edH5nEV4d+MZ1wgqN0uSxPh2TstlK6
XP/TJ7uZDraZLwc/AhYbSJDwHrbdtkz3Be9Did3y/3aC/85OkAzT/7ATvP6zNrP4+fr/5aYISv2X
raDFhODwyZqk4kK2bv8Zm4r+sv3QdikWsYJ/bAv/uRN0/nIDUlNR4ERRhGecFeM/U1PWX6blmREO
BivA4eb+e22r/KP/mpqyTM5lJ6J01WVlFbJ//K+0QNqNVYa1xNiuIw4PMYeISn0dOyae1nLqXw0X
85+K8i/XMnFYQJbu7ZyDmfryUf6a0PrCBOsF4G6klEwQXhp52UAKJ5Vavdj19BPYKfmZbKDzsSZz
QTZ76yicValmt6sUpxmtJnlFDiVCfEmahgLk8pBLH5txx/Vv9NFYucXQm1LhIV2gm2fcRDairH57
wcUsqyO26bilFJcICgqwD9ar3Ld2ke9wa2GxX6g+NmfXiCNxF+Y2tnX5BOifu6ljAPNCaEi8egIQ
zU+v+j/kmxNqwhovnki8d8sVd3oKMic2j2ZIi+nUNfeUwhrs+wRSl+VeQPU4lvVYzDjUrSmPDer8
GPOMezcKX4MuxY/qcgZlVU48bREPIXvFLVZ2JHglXMh9e5eV4TZ1JWDcUlmcy/20aSkpPEzqPW04
Btt1fOw9QEJMXylhYZYGauKKmdOAJELQGtRwL4XyD2H0My5leevAVzOW8eQ3wfOE3nnTVNG97b2t
zqxeqhp6qVh/7cznE7DqYYtFglbCtd6lBlqq2YV3fUC37FCAuA6RIhMvpeXVT546Sg22CV40wtXq
jycxr/MA3bUhvqGqSPkIJ/+nCrwGv9qMTqW9cox9874l2UzYWPcABgwRI/bfNDRu0tGkfczD1zjO
RXUPzydWSVBdsyX8nslhiGBmn5JHFNtYgbtrcU/NVmnD9l0TrldZewTZipCAjUlZj7ZhsA2wnDmW
GVOblD+dZ7a7SHQYyML7sJg/4c2FdLFIGh4hOcnV2vmqBV3vSG7RaXoMasc/el50J/gWbpa0ZL0c
arb/MgPOrfYLo2ZsZqXYd9YKYnxMnpulVrs1T6NbP0wBePm0zizQIzJ6ZvdqSE9GbTxVYtnjPg7R
uLB9lAYMfpmwVXQFlR9zi2Ue2aydp3u3zOI5QweDiYIljLC2H4EubwXvTpPBlw8lxjzP7K9yKsO9
JjnUs3MbKVaWNM8iDYCk7EcqdrOJ50V3mlMhfjCWcoTsEuyqoOv2QYmgHITtvi7ax94vP9uwjXZi
sWxonYIiQqfa4SDbwy3gRm3w9PqUgHHtVH+itPxEz19cZNpQx+6AqHXxiM2PZmO8xN00XLoed74Y
NVQmq/DYN7y6ZorpoawhjLHagcR3LYsuvW7VQlgqY0MRIQPI+nkuEfemErWkxLObZIN9NaN97kXH
LdINmv3izWc0HGsr6HDYqdHN975L70I5yLitDYWd8AamTrCLfODLYVE8ED4oYq/A22UQcKvAyvMN
UihrnsCnw9FFDRUy3fSHUZOq88p/gHgotka3yF0CWpy4mH8KTUYUi0taYQ7vMtIeMDIWG8tg9kOa
VduskPBOq8/OVddtnj4ipgGhSyOHR4MGB+fOU35yhaSp3fo2d1ivtLZ2UHq39j0dgPTeTRlae5b/
ItIUR7y2YIYaXfQ6fhk9LfNENmNzgWtRRkMUW1YcKdVtl8IfDs7aI2/71OXIkl9wzRNmR+1LJxDy
rXAJNn4PJGt863UpqpWKFzBp+ATDY+lkIWgs72BF7L9Mc/pqw/IReQ5rgJFghQjlrZdn/n7WbOxI
9iMBW1hZxXLLlYj1PZTX7UhtmKxtKH1mR2JyAstGnEzf8ZxDBFGR9wp1viMhHGsWOO2MnAm6Kfe0
K+3qYH5pq3bcphm8ToOU4eDuHZdSnyQvG4zKwTfE8/qwjON8DsYoHo3Vj/2cm9+M63HDnS32u667
lLoSOkVxU67/0StCfh55GSCXviAZl13TBv3TNRxJQhCPscL1o7H/wPK4q1eySM0QrlQvh6i2huJc
4fbbDhNfiBe+ALRje+O9Ny7yVgakCzp3VMfQsX76EOtKOH5bBiSNtWz26WByMQe+vs2NP7Lka6Ja
+zfs+dEzP9l1tfjCWUYVDgSDvSrqYy9XhOeRtpKAB5mWO8QcBDfumgZTXTdS99ZlbRyxgIwqd9rW
yXoHuCkl4cj6bsgxOBjU+HLbvk8Th0bDDmCGHpfVkWd1YWSxKTlwNRRrEKehnaptW083bI/VzpR8
rXN6cXpsh445Yo2brtmg7ZKwd/lWk7qaUrTC0E7QvjByCivFMwEdiKNpJOHbI5SGQ3FRhXWfEghm
wQzc3qk6QNoPtEzyi+8RDWDfVgSE1F3km8SC1GNP49mWL2Wzc2VhQp0rCZGBdiejmW5Hm37yUnlA
FpowQeYHBSUlzqQkIooJlOyQpt1v4WL0DBzx4raYn0VCo4iRlfImMJaWpQ28uWLAP8sztAEaSA7D
ZHFJKmPHeK62Q0NmuS/f+75EjvPJlFoDWyXe6vuwI7dLWHbntaOJtix5b4P0jUVf8gyb9iHCdwgY
0+9uItrjIWUcRiIS146+njvc0xMreczh4g0m7O+qYD6zJV6kxMum01j5DY5lWv701T/QQ0DANOCN
OZTacsuWOLnV6S/6V5nh9QiBqrIcBFOFqceLsCSTsmavVK4/mXoA0UaeyjffPCaTYuaxAVN4KphZ
+FzaWOoxJmSeSQsGG8mEQ2XpcoVvCEv9KBl/0jC4isb21cjth2lmH77qYanvXmn0ujaD/onWq0HS
OO3p4YpcBb9Dxi3Ft2/RA5jBJJbrkWzSw5nUY5rQAxv7vJIGxeDdYpbL9FCX0mxCRM0lTcHABxz+
m9sbO4pxIf+08Gqzs5eOKbFiWkRP+hj1+JgwR6qINpw8hR3sFOM7bagPhR46cQJdd+F0Ua58oV7w
w9Hjacmcim+bVgEm11WPsIMeZk2mWlQxm43d9OMqSF+p85oz/1p6EF70SMzpV28mpmSCR5LsOINz
ywSd6kQGE3XDZN0xYXt4tTeVgvvulcxuHd92GIh8i/RojjP7zWdHk/p8ELke303meJd5vmeuH/SA
v0rK68lKY7wgH0sRPUIAhuCPbMrv2HFl+5lhUUsGoxYPPFQEW2sKf//F1xJDpMUGh7trj/owaBnC
1YIEFM93ozlG6BRpgGDxH+ydR5Iky3qd98Ix45mH8BADTlLL0qprElYytA4PNccquB1yX/y8SZAw
GMxAzDG491r3e11dlRnp4vznfEf/M2oJY9JiRoqq4Wh5w5nJBMFJyjeREm/jlghbwiydFH6hc1z+
W2cxoEMw31tz/5mknO9rLacM6CqeFlgIhOW7Guycll7oFwxxRPtbFunimGh9pu0RakpjOLW2f8Av
N5xRWFnMtLDTa4mn1GKPIcmbgPMW3K53zmLdGW5153W9s2sMFO+izW5jtCMjQERyBgtLmfrI46Eg
IzaBkksJxiWttTWa8CKzk6zj8dHX4lSKSmVqtQrVyknxrI9ayCJhTcu5Frea6GfWYleC6oUvuLgI
LYQlKGL4ueybpGlwp1i/DGzvhsHaCy2ieVpOy9DVqq2bwZWrZirNR+/bLNxXNzu5s5VtSWI+pKhz
3vQAIHFBcJLUkpsvWKnfctS81qRNLdGeI85CtCfognekvwUNsNFioKllwTKn23bqKBYztGhYavlw
bh0W5OCml7uWatSwAaZNM68WHS0z3Pu93DuokZ6WJTMtUDLyYxzvDocZjWRnaxkz11lgLWxytTJ2
wTXVgmevpU+BBrqghVpl+2kuqA+TlklnLZhCH+bVQ0P1tZiaaVl11AJridIqUFy79KtDf82i4MZC
DTYHj0yJxfo4ceDsvkJ0W/hTBwdF74iL4DHT0u4gq3E3oXruFK5ysnc/c0Yhe4cgPKEMtyjErpaK
CzTjVIvHEyryjJpM8zfrAPpyqoVmheLcoTwLLUG7WoweUaVrLU8LdGrCoaAbDEYdD2P+aARkikf6
XtHsjGSNCfRjRvHWqxguy+LXt/FnOuU3C+u5oc5TS+W2K5+6aHysbeFuUCejbYWu7rXnHJU9say7
FumVF970WGERScUYfcbLlUEaPY5/xXot29vzZdQyvq0FfcVTR66kQ+dHYi+usG9PdBpKKoIZBix6
LEBj34vDosoYDgBUCTwk6cARMkto9FBB6fECXGl8TUwcQoS4TWflDCH0OIIMhHXjM6Eo9KiCOjjr
ddTji1EPMv7+MmO2wYLYHXNxrkDiboI8ZxxjO+uMeYjBXKRlAe84Pp9k2JxFwZMz+MHL2MGKYrPM
lgz0v9tvC59Bc/938MIEpmQSU/wdyTCbSfWQZrDoO60Wdnz6JPt1pYc5WDg2CdMdERh78mbPcXj1
LKM4AN8E38Q8KGQuVPuUWdK29cvV5iZgE7SYILVMkuz4FkbU1dQDJoZuw8Zh5pQye+r0EGpgGhXr
sZTFfAohellFkpFVpLDDtM+5HmUZeqg1MN0anaA/OMy7oOIx+JrCLzb5jnsCbxNXaq5cuIHxHkdt
t5nzJscUOkFvjA2SiBgBVlH5x9UeyXro7wUjz5XEYoNxgYvJ4FVapgQhXalD6Tf2vhyKi1nhcOup
pN6HnXlyHPoECaLj498uPiuxYzGW1iNWSQZO6k3FyK++H7xzISIyhMhLFWtwTjJKzGoQoF4IGJ2U
1UtVCEbU/rs1jrTNq2O0RM9qml/sDNLcaLz1lfPpO1+Tk3Q3wuqm24x5yFo4w0MyzeinDr7mQdTT
Lk3rEEcxCIpET/hwJQ5LENCyxH0cjfFeLNNHWriQPIsFp0Q2vldtMp8Kx2UE5D9i7Qm307QUL5yK
0KCT4t3GTDzhFGQNciNBeWXmIhzosJQ5uzMSrNqPwzUUkAPnXpt+ciBQjQ0WIHQ2g+TTCG26uDBk
qqm6xrSX6gav0cU2PuEO7VvvmV7xGIk3iuz33gAgWHbZEy5Aejvpxdk6M+TH7g3/BF5TN/+dB/wO
WYe5ezBD9JfCvyHfVLA+eTkFVsZzrEVZZmEc/w3k2ihlDCoyYt2lCZtbTAXYQ06SSw7vnkw4Pz/J
IgWUDM4VZyW8hX086ocxXf2kSfzqTQ3pV0027Ep5mar8zO63Bit65zTNDWGo9/rc1AaVNikSgd42
R78FRxfjetEO7tCu9q1YsIsuxgmqOClYLPB2shB7y7EfdlE0njSiae3YjYWNdHkfq/YGm5Ryq3fT
6e7COLtR89Rj8nTouutxmuFNDAak8dytXszBP0cgHdgee/o+AnjUsjKvDFuRIGAgYJQEVLrCgbM3
EfdgxHAzxtqxCe3imgp2GIO7Aqd6eAN+8RFP8i3O83dVRmIVMl7JeqzOS+58TFXFOxV7W5AYEKkj
zlzpPh/7P5E9/rSm8+XjK8yScjwuMs2Y5Mqb0LLOjpoHxup87LVTIhcEHPkK0r16jAAVXc7rFlLz
JhhGk0xxW+0zd7ztMTfvu8UoSCElm7yvk1PuqC+c5e22lpjKI2PIzmMbRefgPRxw8Fgi/+6dBJOw
rK6LV6/GdjplffrKae3XdLzVYIzNOjB80m5USrQelq+w5jTUquENUgSKCx1Ikyq4UqUNdjTgybtI
Yj1Cxez2bA/7QdgvzgBgJAjyG4MaV9sh8xB3fO2KH7gLp7elRtHPQ3tXCuOBzWgTY5/hTichA/vO
ezoCX3FQJ3GVSoNN2W8JPWZ98mcojLusXj5bNloM1tFtzHqxyjvEW9r3euidjUdG0sWsw1HnOWmZ
tJWx/9ACAQgDCvt6RsQlS3Fapd6dTLznxEzvcC3sfRXe+wzITeeVyoN+a4ryu6Fofh3Y3EQj68y9
4j0yd4WZxNciJ6KuOvqy/v4STFB8BmzAxdAneIaUk0xuCcfUOFi2D5GpxF7YUU1jRv2dERfvS+Z5
O5cXOhlmOr3CON7ZOJUS1ipzosVgEAQFgs6i86yi48AkLbZnX4WCimRWYxkLO/fTTStuhNGh4EpH
XUKuexOY/r46uknBym4b3axQBnQs+LpswUqvxKxu6lH89EHa85HmkuxzFMwpasgGGhsY2mD8DDDh
0nF/Wy2Kb3b8jmJ6HiSFD5ZufrCpgKipgqCA40ZRDZFQEWHwmpGPXk9UR3BLgQMoOcIggYjs09Ud
E0q3TSB+4SlTL3FgHxB2zmHvH4KuvrOiCcGZvopWN1eEVFiUussiodQio9yCJP29RdnFQOnFrNsv
TMu+FszoE2oxZuoxKq+77YKIt16qC9vbg6rYv/oWo5wpUT4C+rY7w7hYWM5WUYVCPOoujlG3coS6
n4Mcwm1IYYfjFzeNH77WvXr1KfQwZrJok+74qHTbB0TV/Uj9x5igvOs+EJfMfzyKJ0VRSA+JoGqD
G2Gc0IrtVaEbRUb3QjfhrHtGGqpQp7yUeJ6BtaTh9NTQ781d+GExIE5SQYjhUMW3s24woTIPBjzq
KyCKh1a3nEijT9ZSGNdAtPx55T3aVKLM+bWkIMUuevKq7o/V9ssxIhTtq8843bTUqkjqVQK8IEXa
ibOC4zTDuK5BeZPMZVEizYQQcFNUzhNUJWDs+l9oQU+jHGA2OMmXCclDH5AeH6VL60s0yGzNO0IT
DJUwve6G4RorNrUh3urIw5vnfcPbjnb9ML6HY3sHjv7QhfdJGpwmcD+T7p8hsvJcpgQX6uzNp6Am
1E01iGjTDoRCs8qpMza9+JMbG4at2X0QZlOfaUS6UUXQXj25xA+SORGuL2PP3s9dJjIO4dIecjqZ
aMh+cKLwiXnubx4OjPXRCNtavXqRuJCYYmQ/pHwiuJCNRK7OXPtWtpzRmOp5ObcjL0BE11HLOnHo
ATGFugaJ/ppvR/ex9dVrS0+SIOU9IbO1zUsTqH0/g/yv6FWqa2RNL3oMoNEnS/RNxr7YV8wjai4t
FK475naGIrxuK29k9JufO2p/4FECFhoaXmiHfidIWDMC6hxsQMnkQHKNdwdNbW2fKKM4+HREwYuw
0Mmwr6m3hg6pgi4payTIQ9RLG0UHXTbV0DrlaXSKpSEqbfxd/oWqVBZ4FZZw3AurMCl/TA1gwQG5
VRrJwpG1ABMOpgWwgBWCbUlMLpxgXEwNdKH07kdakt5Ju91NYfvh6mOChsBwZZAsybAY2KIwzu/R
gZB2NToGBYhe3xacjDPDldGAmVmjZhivRdWxlrsih7CUF9Gv0mCaXCNqYg2rCaHWmBpfg9WMSJJG
2lCx+DZqyM2kcTdjl1xbDcABXcTHx9JYnFgDclKNyuFZoepuYM1Q1GM306WFqhNovM7CdRyQdXLy
RxusR+gmJJqKW2GzK5aFfxxTQD2dO77BWnoqNcInL4oDdu95KyPiYHPyOhWcJUNfRJjG+bQPdoSN
UfN7sGGvEDI9cB0ggyJcr7OGCGW5X2xqOni6VvUHMcvzkqtzptFDOIDZvWDnRSiApcfcb+ijz0gD
izqNLhI9ECM8WNE+0VwjDThCraM3R0OPeNLv6GarMaIjoOdPLDED1H1ASYvn3lsMOk+hxBXIPATI
UBxxrNKIJT2dL2EusXeWF4wq20jjmDrsHLA7xq+QU/bZqHt+Zud1lM21noA5DVCdCuhO6A34ZPL7
RWOfrBYAVK9RUMG4TjQaatKQKBsID4e16kT4fySXov5Uf5FSGi6VasyUgjdFLBOICQSqVKOoAKYz
5SDW4AbOSfivzlIPxP/AVykNslIaaQXpJjpMUK4yjbvKhMVrjYxaJdZj6VHY6GOPXc9QsjpoWanG
Zs0aoOX1jAirOSB7E83PAN0wPY0mmiJtlNuso2IqC17LNl61E2Z8DekaNK6LM/izrQFeS9CElPV0
a8Mwk3WkMV8p0QSjAfw1aASYpWFgjsaCefDB0giTJGeDcjtwDlznNd6VqGYA4ueTtVOei7mlXJpN
PAIey8jAaBBZpJFknYJYJzt18BoO3+So76u2+myn6NHoAJqlz77Gm7Fe4KEB6ratNfyMt/+gmOI2
+eMke8BhpqLGE15aBjet7ZkxLxO4TQGpX8JVWWH+k7vRn4A+zQ9Vg35NfFT7NYFSdRrOpjFtAiDg
Ogkoh49I9PX5eKSu0gUBFO5nKG/FX9ybBr8tGgFnahhcxBsExwWsTo34UmhknMX1U2mIHHsHFnmw
cq0GzPVMOJVGzo0aPqc0hq7UQDoZ8lw6HZp4YFY/BhJioPF1Co4d1+QAz1QFqiJ/CDXqztXQu4Ed
i8q96lrroDswl9sMQl7KirGeNTSPWJjSED2LYgQ6dG5DcwJdoUF7LESkfVvnPMHgqzSMb7CJQJAC
nVF+qscUYh+ma7dhnBVolF+koX5lXslVyVjW4uzJXI6V1Y8XomjYuTsDi54vow3AS3zdEAMnjQ60
YAhOGiYouttYwwWNEMwg03waDezpHhtRzQPMuis0ltDRgMIBUmHrowSD/GcYJNaehhmGRczQSYJ2
ZXqYnktHEr4LzxYfULxdMZPHiGZu8OXhPsm9R8s27IMo4njdaJAiVeKsLBquKDRmkTrBZ5zTh3i2
fsyW45YzQVIBEkOXGZRGV+MaF7iNsDuY5vigHCeYjnpaK3pjZ5EcYgpqwBSC/VR1VnVHf0NyCDQc
kmhwctZTwABv9A74pk3a+qVdEDFLDZecNWayhzfpau4k/MlSgyj9FKZcLYL7LiJnV3bEAe3CSA64
OMDmGNT62hitIyc1dhl0CYeRWyF0eDemH4nga5/zPqQD7Fj/MelYqgOLoeg8APyOQ7zeZmburIJc
pVTsvTZ+c9TfbD0Z6U86qddGAzmzz2gyxQl94Zq61ngZgHD9xaNXrjzHlZftg5C7YxPb5C7nq41Y
zQh1D086Iuk7gk+EcmVQOrBB62QB37niYxCzWHld+eIVqdy66WBssnkqGNnIq4qAN04KAn+aGy9B
zEEXeCP10TGD+T9tMYbbdIHIMVrVlbIHf9dP8hqNBl72iDh0WYAIl3ujMqyjMU1UukO03diVDLYx
wa6smy6NJEqbLHHM4JQqlEbN/NKON4Hi+KWnp5CodWRKOwNngsdk1P4kgCqPS9QVW+Vm216y0zmz
Pxy9wb4nOnOatPnR66P60IOH8ZtObOKWqdNS4ASpTMXqOWHPMoR/hJcEjKljcFdX0d1Y1/jEeubg
bhWdIR6Sy0wZNRI13KUmQpwUeUvExIyZ+rG3NOA+wFxQr5z6H7C/tiRyuGuy8raDbHGcYaSpZ3h0
Y//gKPuSmiY3xSTgOtuxpTt8JEvXvqY1/VOhPFHRxHTWGGI9fn5oJdFnKHcfeen8urSXwHeENUOt
w2pxJrWJl5ZJ0WDtWjciecVLAVuG5ckYabvIKG0rLNJRI7FQv8zJUcZiS6OWuzUZGbEDey9jG+yF
mu7jDPMGxQMblwvHRhYoEB3DO6yGMzGqNLrY0fxVzPavUhnRy8ROtoxCPr1UiD3rCs0UTB2wBlwZ
CK/alCtSkimfpZ+eopm9ZIWSPGzt3DzZwBzwVt6FlcJsyaYDsfA7bWKotJgmjan1T5DWP11alUBi
/TH5DvaGXbsnbrguRzhWX+7Q0XAUPOR/f6/xI6IzXZGeqqbeJpwZO6dv9sqkg6p3swdRRyy4p8Uh
uhcsvOB5xxnIyBsAItO7lyP3liE/fcXiDYZH1Dyf+WxBjmH1lOYwbUVbbExB7ed/Ovn+I04+HG//
jpPvoj5ZWP4N/DlQ83+28ZnuPxwbn7pAl/TpU9JY9f/j43P+AdkXtFjgWqb0LW39+39GPtNysNYB
3AD+gSL3L418ZEcx8tH76ztAatz/EN3Dlv8af05LBB5D/GRuYEnHdbXR7+vjIaGa5L/9F/O/1qFM
zdJJOGSY2T3ArwTyW0xcNSxIFCjJbtk06xz33cm2WGpVDNpOdqTfLKvHa6LmF1RcMJ70/RxlE1gH
itOwIifhtq75qmkJUc8awO4qwzkDGDUAZkUpZfQVQQ7muA0kgxUxRmzG0JzWXoL6quu99ZPv5iCa
pr/DVWFR4E1VjuBvXUvfu2sjWi5sg7al2P00DRxXYcEktjU4RKqXOb1v457TqOB0V058zcxNb5f0
biioyaJYKySCB2kxxtG9Debuldrer5Cos5tNd1KV12VQjMkkfYOueRkHhG7zK9I1LFSXy61V+vDd
5+AlwCVeWOQcHKvjhog7y9Ax6xD387BzZPlY9ekLDBJjLTjklxS+H8K4IoEN58dNzL1zpTmcfH05
f7gZMA9+wkxQtVgmMc0gFm7ezH9tKlCUSQmn0gWTatkR+nTS014p4gMuzBJinfvlR4FLhqd/yZrO
us9C867NG/VYF8NA3gwAVL68Td74UIJkuAdIWd+TKbmLe4Ff38XbQsV8EF1ze2iArs/zoShZX/xW
Iud21t4QAzHFuvZ3Epmu6cOPriin7ThHwQX7BCmthQv4iHtoUqkCXjmaG0tU8LXEY0o8YyWILWl2
FziHmeWticSeurgEXrDoNlJSC2nE0w9gG80HHoJtwWsQ65N4XxN841pOCtMgAY7HbS004DT2n4vq
u0+ZqhoRnuaQkOYpjM1tUozvWaG+VV3jrXOV3A0W0AqV1ufUGe11I5xPwnu3QQneK7L7W6dmGmy7
KKtY/xuf7K6Ke9oqCS1mpK3Ya/2Bx7NAW25B2OVRzGUvMXmfcVvu7Hl2V4jMR9F11zHyxm+vsY7w
MkiH+wBaa0a93H8AET4thU3Y2IyYqOYLpSN8J4hIXL7ccnLwueAfIIWUEADnRhFwsQ/r7Cyt6gKq
awPbY09o9LmswMBiMObAU9a3nlnDDG2zD1/luAH5Dmou+kwKnQMcfXHKau/VwUxlJS9K8XvVcnTs
6jrU0NtEknICYONvfVVtWy/FjttaF6Ol95J07X1cRPfkK6Lmy7WdG5mhZrnyd46rck9qaN1ntIpR
vQM6U/CB48a6QMsjNcCAtNQJ6cDidpF6QFZK/zb1TffsInPJIDwTd/xj2TwVcMVqTtrgW8KqFsc4
7j9T2BGrhsqck93X1r4ioljZjxM3xlUsglNShvmuAb1zMyT1JWlheIQ993yTG+AGnuorjcYHPoOV
S2tPgh1eNC/e7LCK8GZH9dnJnHrbK/sW5bbcGAvTLT4V606Em7IGYoC2xF1XHRxOIrssmimZVOqP
FYSI2t9U3xz68r30w+KYDnsRMF6J567c+B2JShOHXDiCQlUVPafWEwg+k8Nh/slI/Tvp47ueh8yP
4C+UzNdXxPOs8wz1R8RVvA5LFgV/ea4dD15R9+MxE9iOfv/ceOTiyY68LwN3xqJ7VhnmlPFAtOjo
9aiZ2CS4j8Qt704C6q2mpaDxIRBErEjmbB4H4zwF4jRtGm9+SjCTwpleDktjfLuF7t4i0AW7r+B6
HUjsH8XdJN0C8Ynsh6CMEFcbejEarO8672VlvGkkpB9caVM+h7m6dnHwLlKsqnoahmk4segndfAF
B8m9OaLi+A5k+ZHinqTKcd0lTC3QPOe9SsrviBvhLh/rTwMD1557413hsAqZvbPhE3ZbyOVKb8fJ
mdx9OWEJjdiLyrKX4JzoderGAYOu+8kwETRJ3QFgWAPItTcJ52hgS/ZzNgwkUsYGq0LyHYbqt0/H
Fz+cPg1u4ivZOJ9TFT84GWttB5matb5cUcGZrv44E+vZ3B4dTzxVLvlxVSWvMfd4NZe/lZvc1wWm
9MaKP3P+G0ZBj7WNSj+/x6DtsBEZFunWGTL9Vqbqj8qnk2V4V4KN1saPkz+gnh/7BTlu6b5mJUlA
WvLeG2iC78kFkwS5G2LjPpWQrxKz8E5GCh98HHFahEfyj7vC4BQrgurXw6+OExs6Ur84JEjPaRxN
F8uGlKyS9q6cKA9ha4CnTnVW7863s1/4DwHOFjLd7rk1o527YHZZogYUShPeyGGejiJ1mO7yP9np
s144RrJp3uRf7La6LQJWML9m764FrizjcYjGZyG9Z2Ow63XqOn/IQOPfGnEE+OV7qErsQ5hsDAnt
Oean1cYTauQ20WKxYYtXBWaaIaNbMdMQXxiM4LEb5tcA+p5oKyUFcSR/qUq65S/ZLsv4k3BKSfMP
Sqhw0IMDVVfISMzH2THItohDkAJCmZVBcwSIqzOh3FOBrY27hI2bLQA3a3O86dxBHoaxlttsZsmb
w/LGMJxNMzE0T40x39t9BhefCBOf4soCBBtamwjkkA+Dt405yddkhiFAA/BoxXuPPLDiynulrAzH
m6X3p+AzMHVwu50+rBMUkIppXImZq/HfrJ6pO9SDnhCpnVvVuhTVKYUUEXreiWXtgUk5QH6DfYbA
7q3riePQp9cZbpR7wQ6RLdZtF1OEHI53u1KicvYhloW8U5eqynZDx1ibex/hva5l4zoIyiX2OPKI
YjL9WodxS62Fvt0X2Yu0hAdhBQe85dBDUargJFL14La47FOeH3ea7ryx/qPd0q5JtSe+TQgPM3jT
1n3xCxddgGDUtKiDaUSPnPnA9qf9iaAs1/WWyip8YS2gZxHROR90DfxwPeltyw+fcS7EjRqodEOh
vMI9Flb+b+JyyCkbf+3Z+R9RyjvbY5aD64eJylB/FnLTz3SjFQjfp2Ayv92grJjiu9Gl5fCIHdA/
5VYIYYJ8xKYpF46YNh4ib0Kl6D9xFJ7p7qmw/1MzQnjz1sqq57LOrL0eHq178PT7pqW5U9X9H/Jl
hwcnAN8xFL9Vi8hWE0FpOhVeS0jRydQ9J4n6qac7V4YcaB3m7cRybitIV4Rty10EB80M2+fFdjGr
ebfMRah0UDz8GxDXrzKru5WqJRXrSQ/ExBEHbGPDWhWCPu4ZE0QE0Jv2uzGHdxPXTyRKIYSZECpa
BAllMPWwcMSshXnt+uLdV9hKZAoToprMW9P4rKV3n7v9dBqT/lT2y4s7NI+YZbNtQv6LfYgIaYn0
o+btbAqm0K16MjvUtmx+sDlIkqSpaZ/XTi7AwUvSXvzR3eA9g3GKN7KJoYLjDF6n8relqGE3LOVr
G5KrfjOMKll1mBZTwpBbUzKolYXXr5OR4Gg6nZ02vivt4Jmeda4QqrwZfQdY0vTSJxBcJ8ucd97M
DzuFxgCS6+gbEMuUacHNY96vi0jxK3S3xcL5S1rhJ+lqWMYjfGayLazBpb3D+NQefDKp62xoqiNd
0dxHzBz0j7VXo2ncyh6P8UjjMftKy87anLmSnSRXFlHkRGfqt0E2L0rnZjjcb4wZB6iTUQ04vjqU
5PLzPOBiPHiifkEWXIPrgmyX3NNwezPTKbfPbYc2Diojmny4jfgsysi8B3m4dx4Ni7P/EPEBTMx7
5XI45Z7isG8q+BhGwZ6cdx+tiY13fpw956bOX3zro/cEDgLG+qmMH4MyvJmZ/i5diGsiT7ZJ+ccL
PWoO6TBFMIhfOLTYsCHGgPeVCVc3NHsAX78DMukqbDiI5Hb1zLXuPEKFXcsMR1FOwP6SdFxvVHmo
GsvlAOJxmRpncE1leSJzgIFiALjhJyx6AfAshkfSwcrKhov32Jx+89S9jzv1bIBBSQLV3Pz9VzGn
7Y2fYP7xTY7fLYCFynKSa9xov4htFftYoNFQaecdPSzUeFo7UDRTcUh766FTeN6LkbkqO9rZK3xS
rXGPi3ymdy6YTgbb1qq0KE4NMSPi3iNDSusB7yvEify7bkO4yAv/kMGx8LnsVY1zAbQGNUs+i6Qy
nz3OLxnEg5VqwbHN8A3wQVbfmQD02w/S4BrATHXWTdceueQ0K46zEZVArQ0c2LIwILJQFlWKbMdD
fbegVh+GSMKpCsxTIh1x63HZvXqcKKYlNW9BUcVn3v5HeFDiaNXBNfSjmxQyyyrlx5dFWK8I7EdE
q50cNTEASJUn13wKr8ZyTJf6FW1t5+fzJdDaXJQRkMMxdBlcjBxDhJFZcf9H0nqadM8SeeFlQUka
ODetm7R/hd4lrK9ytq8x86nWNr6LiX4IFW37BGJ+kAFfFim1EfRsnK0Knt2z46oJfMlwXpSPkm+J
22EWdAsRpe+DC53VH5anOI8Y9ncR7C2XPtjQiZn+6FZ3O5XATKzdaPi3pWctB1TuEwtUyNjH5RGo
7We6vUDkLz+pATzQgkBnhTOpwdYUm65FEK0Teamcl4iVmB2suK3SGN8OnD2DJMTWHQOLmuVqnVoM
6qOYJginfeoc89U1EghA/Qjw0/S3rqCdLQ0CplV08J4KGgeXtjjmrmdzXwGqIWX/GdvcvsnlKVqK
oPQwVe40vJies4dBeTfF0F6anqmUo5u/8iE4Egwk4PGUJoVBIXJwIc1L6gPfaZXX9T6Et6aJG0fg
N7woM28rcvsnB3pON/VhCICsyoZDJna6cBYvS23r/APAQ4xRHxPpipWXEm1saSWDHcOdtziMPm97
P7C59kwffAf7Tzd/mTN5G9UWOP+A+Tlal6bVxt/yOty0Ttpsmn5SOMC9T69y5FlM34sv9309nxgs
1XsjwYAvIgvZsZZXoeRFGjOlyuOfHlmAlF86n/yZ3XKqjKOyHNqJxvbHCA3Gcrxta7+rdn18v8i6
Yulh52CzYAQcAEbB8PQ4edmyNxT0ulTdiazGjmEWb8xRtHuKGgVSEJvCgp9ViK+2YKJth2W+YYau
m9qaVwLw6SboTfyUeUEAm7hlPnO7Sl87CYyrT5tmU6IqfQfzXdnlX5WVHxTGdua13sQ2QiNdIc12
26ZczElwUenmNTthtbCT/RofIbyyOEWjmho4PUQKLG/Od076JyCnjjWW8idHNdcAiLZm0K2DEi9D
3RlPdUaHQJ/mb0ri0UGyp/Mjp+nNeoTwDcK22wJkE1Xev2FB+QG1QDExRhJaEngByTmscSnw4NX5
HmOjOs++T8T8uZBOuI2zvN1qHBDWi2Rrm8Ou98r7RZW0DDCawf+YEf7ggfLB/tl+QwNWbjCIzJLT
3Kf4W1n9q1/meGT+0oZyPxP0QxD9cPsDD0DxFC2IDUOK4hArAjt1QJCFjMGvMxJ7JWsDb8IwfypX
S4Pj9GF6xnM5lnJblSAh55HxpBVzO2A+hj+A5pYpWcVV9e10b447TrtZNp9NMOmSYSqDDbN9n0O4
1Wbnbl3YDCuTBaC26ZUfBuEcPDffhNTZIY5eeii0lDmV2ywwYtjC4W4yh5uy4P7XrKonw2WupYQC
cNG9MTYnKciJSXn2A37NcHMvy/QDIczZqSjniEudRIgrIYpD+JnK+4mqyd4juwFfoNFEjGBh2sx8
MJOvLHKfes/dO8PyMpM3pG2ksK/KQnszkRMbghFeRn2GO/BJT+NnI/Mgo/YpzTHVh1R4F9uqjVaT
L29TznfcHRCvJrEqw/YeJ73D89Tsk6QjoON34ybwsL515YyqZIpdWwt/PZI0xr3hHL16nBl8Azie
YmyBxEBXrpw2mfvVZlwNA9QisdRsxmTWfMWmKtotzOaX1JmrrT1E+6qMzuE0bdos3IwJK0Nid80+
a7FDYPIrcV9I6vB2Oa5fMgAQ47w5O9RWcfVNUFqMAhtM0sxzJ+8cudXN4C+VZv/r8obgAthuZzSz
2JGPeq6pI4QdnzNoH/kLfXe5BGJONxR9Tqs8bL8c/s8lZxhzKDb0ZLxn9nHwvBL0DdFuk6rlpOZb
K8LkbRr6p1lAkut790D3RLONlLevWLYIlHLawDJQQM91yuIuc70rHRHQwO5Hkd4pXw/VKt7rtKRr
qqij75z+3ZXy6iNEj0szUTJXujliEnfiJvQOofkgW5hiAzC1nMFXlyL2cTMEiRnaf/5zrvL/P1eR
QfDvzlU2FUeq//nf8//xT//mdOXvl/jf6HTT+wfzE9sKPLDlgXAYofzf4QqCIlYOFzuyLX1ICP88
WzH5I77PQAaflxsE1r+YrYh/8Acch9/lv0xmvP/QbEWKf01OtyC228xwbCcwIZqJfwVJKOoySc0Y
pCt1igmZXNY3uhOWveNGzLcL49VJCHuUPrFs+Fo7x48NxpMjdgB7JjPipncdMd087FfzFJqMrssJ
v1Fx4CNyNnofXsAisKa4fbzhi/FdEF1F0+jN+FAZ+WtnYTgXfsvOiTKYJnxhaRPqsrmBwS0gsQql
uS6cbA1PAoJuX0Rb4Jq02xanQXh7y4/lxtVVpHLmKOoqnI6KsxbwJTiao4NLfI6x+NhcXxfxVSPB
xCiRR74fCGZl+wiJhFBSWbH8wQeO6yW+EzndRAvpjQhOKtONBAnc1+Pz1t+WdLkzPB2PMw0dyzL9
zkQhVgz3fVBsGF+EiVsildEVTPcmkunrGODrzBj3roRDZ08T3eIfCg9NxzybVkeMgpCXIgZGQGYS
BEeYlf+LvfNYkhzZkuy/9B5PwMmiN+4OOGfhwTeQIJkGzmEgXz8HJdMtLd2LmdnPpkTeq8qqIA7D
tauqR80IeiTZSy4O0QiJBmsTf+8pQjkBEjWnrzjNVMqt8xZ5YzawAjakHQosaYOksUuY+hn2fbJZ
cLQK4Wk0DddZMXYMh/hJK+wCs5ggeotELvnLphYYwsZEx48Tm+8cg6Tvc4uNYf8Xf+vZcKpxix1z
Z9AYouWNHfSWuomzhdYXOx25H5Sqrsk/MhPXqBgtdN8SyniXgGqO8pewp+l0MHogg273pM3msLVL
0zlUUetuRgUiM9v8F767A9abk9cPFkl00hAx1p9dUdXn0Wg0ogZYKPE9gddTGClDJX+oDZa+Ga2L
QotdZygq5FrqafrqTnrTORttxo4I/77SEIBXQQYSgWBdYheXMnQan0WGTbi2uRlaB+eaX4HZkNIm
T3jGFcQdxkLRkS7iDUtI647WPznSO7OX+27ATNKalr0j4FHRa+TDs4m45VveECiKUIOqLqNgGlTA
HX3P6npyoG644ZF3nwi0tCNOkxA1EOnvpDZQ9CQc4aKxHh63UFy82c5QKQ+0DairIRLVJGfu53GM
12hg3Mw48/FJr1DQEGZG6uoL8JOtkVNaP2BNlXTmGQZtb7RxmqFa0W2rXfWmUH18EXsxyE+KqZYF
ZvEwRzfaGbP13WbuPS4nVp9PQmJnwx0RbstS+oLkAOvgcjPb1r6GruSXncHIPIQsa5guM+W3yczj
JK51NT8TU7b8EFDxbDdYbGhrcVPoHRYJkqCpdQY7Au4sWTXA6NE9Wyp8tNEghhPTmeiZ3BIwRVPn
hQaXYP7QDMQPy5QxeUxD5cmrX9yeKxo2HqoIvBIzROHtNEQCwKpsDrplvdvkdKKpuMJuo8syvgH7
6KNKvmhtcSYXU62FrvF/6wSX22y6JrU6+DlQgkQdB5gMfKL7KAlEwv65mD1evgoHGM6hNR0mb4L7
tVr0+hk5gEkpDm+ioL+qDntI/yM7B8WCnjCBj2hK4rRZm88HsGJ7dYhu00ATI8G3khsUd/kypQg0
rdCCMCUGjsrz2Iy0usBL3ng1cd0xRcjkthSEHRRG27gresh6WiHcW4CE5HGHsax7Al85d9doXEiU
02RtsLhFQb8wYCs+qQEkhZuni2+35cbPlgrvDZE16JKvYQGmLJn7l1EtyzMwziOqa8PqgGRaHkY/
2ogGXKt9hz0V/6VJLMHD1tyy6yBP9TpmsxmUGfxqTNNs/Kb1fOw8ADO1xu51LIxsE9dgyGdsbZ7t
9DysGI0UqqXCBF9vbjwPdXbrALUxRLc1iRcn4z1Rd/PPaCdP7ZwzeVpA6sbjssgNS2LfDFc094zT
KWpm3GDzIcsdj5sJyS92FfC67Jhwg11opBXzl7afPtkloH7Fpb1O063Zee/dxO7E6/+JJHU7l9QG
Owy+v2G5iKj2Q4nHu15V+n4ItfwAMNcfFEH5UanhPU/tY0QnAX9xznU7jH43mOUhRuRv68p9qvRl
t0QGNcf6w0NbhtB/+Shj3aTncN7V8HeenNa6kJ8o916/3DQeYH1GKjNwmmdL3UFYJflZs3CTt59U
Sk7rxKGmRw37Q0iI4pjq5ZfNE54sZV1G0q0Hx22Of4yeZDQXfRRY8iplp/L6QOY00tTa9LlbHKpj
RVG3LyvmZRbkR2+CjGs5+N6rAm6NOx6Ttn7i4wSVVIUYFjgF4bQatOl5zks6s+rpec6I0jthSUOJ
s+9miLytOvDDjNJDJ5ThlHtgETJASt1iAXIgPkK1WClmlG7I68gUogRs55U3xZHvgFLyjUb8jdvy
qVTFpVeycKM3pq8uB76X/+KCLMnlAe/VYTzT/mifs9TAXKa4NnBbBJllex+aFDDk/AOrSMSKHyrk
DxQzP88xSgObvan1TvQ2AVmhVMFEBg1UoiQZ9F5wRTZlnFFOrCic/aGLKAeE4oy7wHwn3xBvc4Gp
pLLp7BrqytwsQ0HTlMnemRhb/snQyXDiusVeEZ8iwH7b0l7ilGxHjNBmDCI7WHH4JvsUeViSrHO6
U2mbdFJQB0vIptRXiW2ox3/+4mUz9CO3wPwxq9fKy32gqAGWcvQU4qv1RU2hEmSo7GjwzregKhH3
I0TycOZ+K9M3yytO5mD/SbvXES1pVWcxNF/vb9+SrNMkV8Eor79FZp8gg6j2wBfe90jxGmJ0IGPe
+16Jr4HMP+gShYhEt+SLa0mjYNOf3Lx8eWpQZ7AkwqE2svoy1AsjM/1xYpnuBI6FQ0heWsm1k2Rb
15iNCwjxzsKCnnI75RAAhknFKB8a+i+tCJy9VK51KX67JvmuCFSzHFKf8/BMewNfHK3bbcxk1sF8
2bQ1c6RSbB1TJwZnfeQ9Q2b1mwONgG7cf6TJcBVmgc807naDTZTCyWdfVb0N+M11MjIrxLNWbCIE
B1EBEDLb4ujZ7Oyl4aveC60hnOdI8slf1xG7CZ1eXwR7QLExfS2I+LhSIMAj6yeLwK/BlpkWyb9H
+8eVYS5WgGYxBaSLPSDGJxBOo7qPPeT6GI/IVlcYL2J8BTb+ghpkTTG1qJsEWBcDQrhYEcrFlIDV
ms7txagw41jwcC4wT9XELDAzkNKGkcHK3sXnYC9+B3wPHf4H/ot4IWo8EaJFKSxxSbSLXUJGFSSS
rnkiUc5wUzIp87xgfMUYTgRDi8nVGtsED0a4mDEgtpo7uRg0TLc+u2XyXINndhcLR4qXg5p1giWL
vcOe5QslZmBF2YM4dDsvRhC33FuLMSReLCL5YhaZZGeC6W6ZNqZlGo/hjpgleVV1MZooOE5sAJLD
INJDpThsB2r2jOreVJvht1Xrs8VuoTF7nC8dvcNlxvLBqhxqlGTDv1GuKE2LVupigDFgYeKHwWF1
mUpUAsfFzbNUwQyTe1L07uouZhrw7NdY6N8yhs6aD8VxdkNrNS0WnG4x47Sy+a217rNXZj9UnSXI
jthGcr1bh+ZPJl/UJVqjGfitHdMkhFNSkjhP+J4cgQOqH4M0gTUVUmFDTRNAjsU2lC0GIniP8UY0
mIpmLBkkspnfaqoMC+xk8DKnhw6gzNNYP3pQd7Ywe5Bb2fDNMkJJW9ZMahaNfm3jZZ0UNmbQp9na
sI/Go+X9Y4Ja7FBC2NNuVDhdrPpsk9MVCSwOfuzrGS+VaDBV4czBWYXPKp/f2dJV23oxYLWLFStD
SssWc9aQNq9pbkEHj8yfeTFwtTi57MXSZSzmrlhV6CVN6F8lx7x2DevNjIjYLZawbDGHRYtNzEnf
J1xjQ4rbVpwm8PsUEa0xQKubpJup0UKbH+paWYOyfwV89sA5HOB7u1IqGaMmUGiLQSTvIdz0kGgK
5zWU2tLcyYtDZPweoq+BmYCaFfWk4miaFkOcp+OhzeQNkzQTS/ZTFfWbWCx002KmC5M+XDn5yBCX
3DL8duVivGsXC14bYcabkztn4mursIPFIaEvpj0H91612Pha/Hw2vj5tMfhpi9VPaNSRLuY/Z7EB
MlzKAzOOG/Pv9BaroLmYBpvFPsgrcDXpaEkzN8LVqNPORS+5eew1rGYFeKGM3lwINTiUs8j+7KSm
7xInjveLbZ9gz/AK6zTdebRPbQltaL4zkImobMTlUeY1HVeVtXaJ62YyJOpWUrRFZvXusBsalyUR
LjTJnr73tap4DA1FYvQm9pqj7rSI7Of4AwENhkpssJdDYyyKhP1VRdsgsbwvr+Xb4Ay4zzlYPhzL
tDLHz+BKGZFA58SsAAg6AzoKORnwSROlzOUr8T5vDwgWd7dFZ5CaUy0GzYA772RLDJLuEZwsmmcN
EjfNXsyi2VVp9qmqT0NXPaqiGNa20ZhrJv41TLhlmYYjo5mmgyzZWYehuVNr4Go9kWRKAZq7mUQf
buqBGrBH7mec71lDfCYHi1Gktk8TLlfIabwDmmOhzYNrLritsaQux+HONdAAl6UWkh8nD5sMfkg4
m7bq2PEaseeN4pV/SAc8ihj4k8w7vBqS01T1sn3umYQ37SdqLysyDu2fGB2m13qMgDT/ThkGwT5Z
fKvgNA9qex9Ym4ZFMzGSLiXSkx1wyBGZDEn5JRRijue0IC/Wkz3e1QMHcSbvSTQD+lh+fvAYuInD
UFlFXnIAPPE+a/Zz5FqnFFTzqhn7v3XehBtbkwccqz8p7vqVYTosalS2xKphvuGMpblxohJ5rPTf
vstu5Vh16JU96+9IXFKDGbmck6tR0a2KuSVQhP3GF8lp1ifvnMP5WniMJZM5n6UhKdVxNfwqLE23
cwVbHusGGR0dHhMgePTsoUH3FQkbkIGC6wpMWMUSYNU5Ub2FWs7LGSPYuneNy8R8tDYY8delQz0c
SBmKRUl0VEr2T5isImeCYKaobxKLkD8LmgpwGTh7hKB9VhnNUUmpVFFmQCPZqeLjxAJs2KVjf/JY
bHM7ZiHrvGthf2Sdf+yF93eiOWMXgqFmMGBg1M0HF3htPUUGak/6Oc99sxV5d8ka5y11yiKQxTYp
v4VSndnvftae8IvIirZFGMb7FJYnj456dIVOrBmKkxhuRQhBLnK7B5BriwtuIn2+c1I/Dt0eFsms
jZS9C34TH0Wb2uvZGVwkNhSZrvU+DROQIFf+4qoY9s/QVl+S7JFLcQ+17MTsSvPqJIATcgDSlmus
1OYNkyBP4Wx/cXmgjXCm0HnsVfwB0ufAQWVAR8qMy0A1wjyA0p6pDhEVXEe+c7wuNvHB3pTPc1u9
TBXu/YI1zyZa0iUeeI8Djc9rxLxPr56o/hUmWOeBqKPb4YTgB/Dc8tXniXfLSaGUA3uhwa3sTao7
T1QY0G9GARj+h+mN6JluMTFk3XXQjVeb19dKa2P44/TFzH3Ewo0nvG5A3+F5ogUw54XXJ09Ta5ib
SGGkUSv11zlZc8PWPgPDleDn6zNusRsoDXQw6NlbM0JgbLTULx0iySb81AS0JllJjyt0s+Ai6YY3
OvqH2yO0me/ZIoFFEgf7adoyQeVyNUNW8cW32tVPFG5wFpDVIrBUU7lbcN1KeIus7SU/JYg5k41K
10siiqfDIvdf2TtO/SdticjaCimoobUi/mOE/MqufaTUB/My5Y3QsOFJvcXWbvOHW+lxX8Q7AS6P
tFkCF7Zz33LtTpsruqKS2CvVwxcomjeX5CsxvPC1bfvPvqb5yu5wkwLtgzS20zLj0VKicu+zFBOX
xp+euvzI2mYETtT1awurmg3yPk6PYUjGLezQpdPRulaC/CQ7JzagTfajDYAzc1dg+szeeGfwQRYe
QFeQ3ziicTv0PRAnz77qdc/67RU/rnaA8rjxwI5AoM0DIeNPWXPxKDQC4UaiA7Fzzv3ATbGMxyYg
PfroyklA8AE8ZvHaXk+tempTsCVJnVN0qw8BntDPZKYpynD0fS45zPFI7HkIOVYSPHCRTQvykv2D
0cJumcO6IwoqYlX3q848ZIT6QXTicslChZ+whZ08hGyBuIe+Q+rzqSpmlHaPXbSSlc99GaIiG5hm
5wo/sCF+clZ86JBuuY40oLGjfi0NA69t3J3NmQDaLDgcx6baujrONDXB5lA0stlywgZQzLxAoRhT
pVFkq5hsjMJxSM9tkZ/bBZyFpa66JiN6nNWy43Pjytotpb2ZQA2K2F9rzYArLJ4VOPvwJNJC3YW1
2JLCAzpu9l9JmcKxvNcJxVLoXewiDK2ETMdKB0prURspHJivgjTOWSPgQBs3a4p55AQfSrJ9GAgz
R3Tcu2lk03JigGPuUhU9B00uIBxSIpBS+hQW/T3nJQ1hHpspJ1AU0vvE1shLGaK7huLP7LlwUfrp
ScUsWp0HSu1Zch8jjZVD6JC5UO3i1qXKr5pX2Bl7ZyR0W91npTx1g/bZSxb+ZRhPWCC02z//y+XG
vCmyiHRuYtA3MtUsIOIh2wmOzBDKI63ohLda3Mz4kgRHOlQeNRwC3eYuiWhQrUEZ/u1aVoUiGsA4
xlj6or+xldLAqLvzhl3zjho4+cI8BYdmLHa2Rw9dYin6Wq+Y6KLY7APVrh6qWtz6GKqgUKlRnJIk
mEvwF7qTlwfMG3uxvK5ild9cj5JCfmUIStldtFgeqOrE8kyKI57GvzVuBuYCY+3ocITStkP+Dati
XTnjcUpZtVgdWTSjmhg5G5rqYl5My8djneeV409tuDNLJEIj6z7jvhsDpU2xTxAT7FL5N8bmJkMz
9w3F71CVeUwHmPCu8lXpaMGDCSHYzOggSyD+eCHr0a646G58Lpdac9LOUnZ/VFW85sgop3YuPrMq
nZiburs72unRbopT6NY0QOIOBeWUny2zfavVEi0G2OsmU1b/X5n8v1QmVd3+p9j4/5z4+pP9T1Hy
P/70/+5zNv+lmdAz2BIQBLOoYP4PVVLX/mXzQbM8TeNv6guF/T9lSVqbcdAbizap4337L33O6r90
iz/DPc+l3Ait8/9FlTR0ncRZxeVdlMX+99//DVeaq7keJemGAeaFnc9/UyXTYfQcM4sToHdNAhen
ebWAs2DB094GLg6M4vhJew0vVNtAPPNrQNQ43DGIRjpVwgMK6pYOZdig2SU0RXQN58S6JBiLOldb
1fkynoz5l1VzEXHd8teqe4IVps6rhCFsNAh8W/8MdeWJkx2FLqP4rEuN4aoCOppEau3soipWMS4S
Pwb42tYUr3uZ/eAcTLdJo7pbtTYvA2qErnLaUGQHWa5VrdWAYnmwJuB0fbdoThUFbyHZhH7kFsc/
RoNFE8tTmIhXit6R0U5uw2IEMwD7IDkgRSYd/TC8iaLKlUHSGTX8roSdbl0e+O4AGji/3qw/zEG1
sTjnmGhkh/ZldEHr0ZuVlPIsy3qv6l2QxxMdid5X07sX3ZRbpTFuWQeookso+2Q5qe/MljuE3Aws
PCFdrwbusboOfdw6WtkuaU6FsXehVowgV3SoCJmCU4xFxyKJgJNfLGcIqfm817ov2LKDdrT7a1vP
a6NQV7SUweRyNqKsr2Z2yKLPSPuxyyP0YcO7etGWiincT5y67cPNWcw7AR/aa9PqfJPXXOxxNXqq
slXSv3ZySbsKu1vOxjPyCVuHgDJ7+ya1Q8dAUS1VqeWhEgzvlCLzCiXmu1v6qDvN/JqYF0csqtKw
droxgEcLdxPLk9w7Zl38WXRU3TMpWzlEhTToEaqE0gWadEnTAFPW3pr4Y8rSIOe3J7G3zEsynpBO
upZkoNNlrf5whuatxKTUeTPtxp/LxBbal1prD9ADmltbpc92NzMIOlyVD0Zt+738YB/1FCXXkfs3
J70NTX/ky3ITFvuRgo8Lm2QOeJX8dR/dwEpACx837RCdnAHiRHvQ5qcS+9bg6D43pqOpHm2tfDa1
Dk3O8248kX5kIqVpFwskZ1t/eFW+UTXWA1a48aztrKChMopLOV0S1jixdmpzZTeTVgEtWW7xxU2q
9c6Cm2LrrZsXAXM2s5N2lMWBmiNQHzuz6m7U5ZD0KfyCguQmPEcdnYnzNYRpIa3ZF86elEo0Onxe
51VDiplwzAiXBouRLhPw5HcseH5PU24o9U1j/0RpYPSYRfldZeNiVDi73rSZx98UObhd3uYkTaL+
T49XfJq5WTegDSwWCg4JbZMh20+aoxBfjP9jeFO5UMbuycnOEpO/a5ZnxwW89tZuG43at/EOi6gf
2MvjFaage2GqQOIKgf8x7gfe3PkomYQ7lwdG2y/nFljp9Rxf6xBKpJSXtkkZ4zdxzh3DcSFug4Ea
sSGpDmgzapxlZW5D00HwTOZXRh0sq8kmMcW6BcwMuoZbuus75Z638C1mj5qIxdVqMWTZfoePDZBe
TIwKeZELtLBuWnmrzH6lKDdVPLnmTSLSlOxVI++AzEbV34c+gqKI0UKgmOdc4ezkMMAll2q6Ic+5
Yf1qx6fQsUEf3F22Aq3kvxp+pig5Oj/PiuryuG53VpMSCS8CA6fEpIQMQ9WTTKcH4XNpjgcDBUmP
nF0B7yAxir3q4o9rRzIPOgkG8K8guJQSWuXRUI4Oqmsd4Ufr3lMWjv3SJWnfqKyCg49etjdjhN8E
CKRqHFT9zMOY2DOWecwjTHd5nuzinIXjBfFxn7n70qG1eNws11lPfHIX2LN6OFbhV594a2k/Sftq
NCFfn4ok77zUILU6WQcxlZxkpigw5lPLiN9m76CKX0x28lj2gnK66qT8p0lZETa+FgAqK2Sb1CAD
j4NPPQt2FpjY+QBis8aO4O5iKZ9153lkP2xEtIhgEaWFgXrsnYL9cS49UgvmnorAqQJpkzM1sVfF
TAHBaFy3NA5xlXh0ikmOBp/9/D3WFozzXbFgtXM+3VpQjEeHL9VA0V3mwYh5kLUBq2X4dvYuNSKu
HspmHI85jgQhnyY2nVL5IZ3mA13kqW7ZRgK+Gbx6NzY95eE4LOJdpVXbJHFgI2AXh6RyFcBluMbd
RpO3bdQiiV6L/GNw3a0tqr3CM1AL/ZoPyXcZc7RrggFVOCdINsdxb3B4aclV6I8aHL0T9VunPc0U
mi9CUKW+VOO0VxqxnyzrpO8bu9l65nxwHHw2NtyhXMHlTnpMUgpalw+OBSx97WMpl8XesMmhLc5T
9qpGYm/azb3ixYzH9JTXFC+lr9AmVmN5nCitqwUqH2ixZ6slisUWeYqRO6YpfSeTdcyiBodO4Bgq
4Svs0CnZ64i3bqnfHZViYxJaoGgBpCK4OOZnjmzqmNcmUs7s4U8AO4ICj/eKhMBZQnXhGugnpret
vcR3VGh31gu+Ej6sANIyi/QEkT47N36hAbPX4FfcvuoZLxpRH6NQ+aXG1x89FjkF7gxnvrtcv3LQ
8or7kah34TW+Vf6O9nM7vzeJcUjcFL3oxQ7/ZkCuUhN8juZxbrQkWWRg1DH1sX15p7z1qE1/a2kF
ujD2IQR4YY0/FUKrO5HpxcfO66QJbGfbc27q7thhCut9vFrnKOOVozWUuLd0OY5vE/QllfIPgaRK
3xfyKLw7+e5iep+trUesaGRLCAGDorCrbglflc4eP9rGMJ/ifKcCQLSXj/t8WdAsHTOHNDI03UNG
2vRVM6d7qheBVnwkHt2xTnWx4mprtH9G720C9ytU0Mvm344+ZuSp0hiCfLHNjnsbTO4gV51JqC2d
+FFFQWOc9End1Oo5nLYpd1qczESxv9UCBGcTnRTT+tAi7xKKYZ06BIuXN9kI5NF4Ym0K68m8zNbO
YkELfmBl6Vj76U9xBSp30e+t4qz+bSDsxmgNA2OGyLHxdMe6fHGz/pDg7W7UQLOaXRnxU6BWnvrh
tWHzFOv1wQGLI53xVGJmAI1JAO1CpYu9RBXXU/UnK4x3Ludg3A5p6W3LqDqppQkBLYYfemxxS1EF
fw+nmxE1HLAcrsa1svIjG9hHORx0wmlz+ahQa2F80EHKU8Ej9xSDXRppNJbNtxf1z6aO+jZMm24h
/CMbRzvBmq6Mpm8QOXwiYKEB9ooFIGA1D8AyP+L6hfdok7yF3nfvfJNJd7znXB/8GSZlDpk+7/de
jl2lPaFgaiyq6+htiUYCc+JdM2+MetwJA2Ah0BRYtkFBBTPF5oXYkU9Yew+EfmGuIBkQum+jZO2F
J/Nmt1ArkX0Q5QpxCe18XeooddMjSxe+GQkFwl9b0h54tjEJx5gVo2GXg7dD/XT6YbeEXyU5ODrT
z4uYZJegI2AhsIzkCo4KmXJ4EPeqovgV6NsKl0/e66v7zMomQ7Orqucuc0HOQFubF1P7Q9WPbkTn
afKOh84fZ33f9tQCAUF34v7M0wBT4Fd4jGymtq14OGdQqjPn4FLmqxX7MuGXQiRRFWEwgG+ztsHc
3kfd9B2DmdAmE5pCTBgDZB6SO95P2hsbC6xWiTI7WWkwq28ahDfodT919DdLFV8HJVg7ftcckyZd
9a2kc+JYDJJOxHmlj89tzM2+X/O4sYECurbA/cCwjWj+OcE1od9GXNxlhOe8oJuuNdeK/eHA4Yk8
1pgcq/CiNh12qnq6pgTYJjbZJK84Ur3tBNziac4oJC5a8Hg489lnhVOyLsAgNLI/5JAHu/SaGCUI
JYvsRbROeNxK4EhEap/slj8C+C7Pw4uQyfqnW7iFueocl2ohXHaEoXynAbnEcZS69RplhqOP11I7
WfhHAj1C+pbtntb6oNeUNSbNChawmLW1p8drKnj2sdUcaOOKKZy05NYGWtSCyg6Lq7XY15yjEe9F
TrUKXge3vw5TeGCzYmLyk97GFIFkizXWOrZOGKuauTIpE7HM85L/rFO5Wwz17XD0hhQ9l50SCsww
XSoWVhHwtdL9dfFbTthVZTH45I23EC22zTJFVX8zEAHRvEuifqOAJupRgpKMac6Ld6wuK5VQHE8p
2WG/6XrGxY+Zz3Iz/aSN59tVu5P6F5wFno155djE/uod8TiHd7VKv8PWyFgJ1m+KxcoQGL7droil
MyCchxkEmUp6faA6GLwa68wxucbTF/aONS4N+sIXZBvHhct5w6kuw5zpOz3wSSvMmYTXTqMdtYFq
Oh2G7jQr2dp13q0RDgTRp5Imh+xK4bNCNRDEszXME38o5KZ/TQgPELjDZXbKGTHq8ljZZz0Dg1zy
CnaviGicnAeXSZqmLRxyr0V7Da1upyPkdsVzZX1i819nfG1qfMlg6IE5X9WdZIF5tgllY0pEtBZc
nfrsx4xf52HaO8awm4jCRzj3ZEv5JfUSGGkov/W5yjDMbAlaEX6iMdU5JYuuc4Fy4hvpnpLr3Zgh
6QFNLnuKIz1ln58nOFVkpDaT/ZDWoarqnRhJBKnHWvnUGgJYnP7VAdPpqgTYt9SZJOLX6P5k3nPL
NarPn8hQbDPtK6ofc/M9QBwdUgYhzfDNnNiUhPM2vtt0qXVdvKvjYx0dVGEH2KfgiKGpAIBMAOBO
IYQy9DJdB4Jabaj1QmUjdOY+ugHsKqlwzr2Yz11Ouh3yGT8B62xoJBFK+5jNfzR6lxCc8K99Oc3e
MDmBFbpwcBdbZLJ0SfVp+NLR3VQA+5R4JUpm0cUHoxD5NzX67B4W51bvkut2fgqOcQNntQKJFWT6
dk6LM10Tyy8fbm/6iB3rkGj1XpI/xjQMOm8tbPQfDHRyCLzoCwo9TCwWOD7NI4Gu0fxCsZg7bOAz
N+5IdwBaCL6sfKYvIPm1EphwbnHslHNVP49MMsbUb4CX8vP5VKipRKUyqAZjMTQxosrp1hrDNlSb
7YxTjZUK74z6TaJYScoXpAbtQFZnJDBIo/Jg5bAJphenq4OQMiID8dsRyQ5QQY/V1qsOBKUx+iqr
SPvAvM2c9ohSIioCZT9+7fgsOWG4yYp7pd2K6tkcv5fAb+uyl46nTa0MOPPsdSPA/tF02v2tKmwL
g1ix5DmRBYBGdg+HnF8ioXWBPNF6vja9z/JtArHp7LT3sP8h/O2B3LKtYovptSzNR/Y+N9eWM2tE
Sp1NCXMi4eOs3qDwU4/arbVxPgzmm40E1qQ9xbXuk5i/hpyHq3SPZdOeKJlepUq2abSlJQFbj8pP
nJBrBTImqnxtjksCxM3HqM6vWcR2zOadjow2FO2uZhmEVgwi8WMukV4wPE+8aivAzi7lD+X4PXNd
NJPXabh6BPc1ezPp+aFGtVi6NkjTGXQLkln9GFjMOZEHqEieXFDQnWwfmQVjGlagW2tsqGzKQ7ph
o2cX16EBm9xPkcb7zjop3dFzxatk5rc4F83wjeISgOvNNq2pESsSfvoNL23hj06xJ8j1bHH1TjDa
INUW41JJhmErT17MmJEIv0bvkOMlpdPpw5aCrCR9dnFatR6ruqENRIi2j4llRBFeNe5zVFgrwiFE
h/OjJkFJeumus9/NMWKAjHZYOM+Dlp4s3HIdN+CS9SWXP7UJg0iAo3Kf8Yz5ifuR1W99Yr9MzfjT
A+P0LtTiro2+JvR5NErdT3C4S3lAyp9zZx8lxTrTCQxToNS9eMeuiq59VAV6fdNhF082bZd4otTu
mIaPUr/G2uLfMV5CqnJXlox4KhnoNBIbf0lIUkxSbDEhbFGW3kL+61Zr3wc0iQVdj0l4P8E1wa20
qerftk38xm2PDXefuUmOnb2J3PjkFMkxMikaWY7/a8L7pLbG9Qw3wZtOuA33ltWtKDRZ62YYmAjX
DjjiOdnze5inQGJO0V15MPFMC+2DF+FO/nAS2O2T6E8q9iJ5Hb3n2HxEgcYLV5O/vImV6JrGr05j
brAjzvVbkt3d5DZN0ChueakfqdManqDgimjfeUH7Qp9QKs96uEuVLSaY1kvXNTKey/7D/qqz+SfN
tWBUmOwiM2h1Y018AJUYESiyY/z+3YZ+ka1SWbzf/+SaebDjeqeVLUah5C2pISMxO3WIi03h3Af3
1rHgyO0HZuejMuRbUQcD53s3J+dCJOu+mp5iHJ+Yrb48MDdWTWyViLmZ6xsHa7JEmKq0C/4YX6Vo
rZzTYBwKP9F5/8lqnzJszE19UFvHr3nD6gsHcsz43TwKPhiY7XVTHGKTZkNe8EUzbrF/bbDP7Nox
2xvhhzL/tQv4HiiigAvWrR6957BF5tbZlLX4Ah/EypUkgg3oSLBxA7hVYscde5Z6+O+VL+HQU1M8
mfrd7HCnupvUG2FPsPm0dba5bxhVmQhaBFdILvqT0y/kzGlrOd+6tuvZ1neFtmnDP+r0zjTv54nz
ZpT1Wmif6gJu6L/0QZ45C8x5XoHgxVFz6ZIrpCoWO/iy+ODNiGh4mdcOVrHY4RpbDZ9V+mXHOAiy
fqtVnPUQmgUVks53p0dcgiXf7Ic0HbYd6jrNdX4r99h9KakCb4eV9CXqq0ULmDrx7OrH+BNP9JX4
BDTkdZJ1lzL/Lq2PYvBgp0R/lJqXZR7ePCHX8fC/2DuP5dqRbbv+ikJ9VCATCad4UoPbO3LTHpId
BC28Tfiv10BdSU+6IelJ/depG7eqzqnDvWFWzjXnmJ+2cfQ7m2KXl8g1Ly0Vly3XtiF/Bv82msUf
pm82bBrSbPztdtnG6+v9UgtlJEia40h2kbe6YqcYMU4YO5MXuke0liLDl8J9DvPfQpEkCO5y5LDU
IuAAL3PiLanSfjNkzk2Ua87mDyWOj8CEg6kPDcFEgXeMGqGNmc2EP768St96g79zguiptKejp/yD
b7l7EyNw/wyzBukALYXZbvD/OPmvXfAZHL3FlIgGrLNtUMwrm7drjaymsp3PhQeugNxBv8N9vlGR
8eRv6edYHpF8LRznBsi0TncpcUlUrliD2dwP2a1bkaSsnGQfUR0qu/EAlugYZv2+M6JHvdCW4RC1
xpds/U3tdsfZxLPmtATFs+NMtluYqH1NemjzZhN6WGGXdGf21DfJjxvNCBcJvAT2qvNP1u+i+i1x
R87VPRxfHBjVj2w0ICFgQqyMWjXeAYdilHqxvWMaknbKIOxYKG11fbH84M8kyQmpLYTsE7/whJ2N
lQw/xZ9ufloODKXbvLUOn1067V2Jh6bAQ2dwFCwjTvW/jFH7XFbPuW+RWbuh46BDygtUdbD9bzG3
Kx/HbdPCUfWOerT2Q6UJFaNW4dhLuj9Zau7S0vhxDUuvPP+xrFgyUcjlCUVPvXlXDpAyyoMK8AUj
EtzkxFhbakDNKT8jvJ+EbTyAJDhoyLBhBP17qShGEygrQH7dztTDbel2hyG6s75LRN/BzD5cVh58
LERuzYYJXIpHK+ywlkznumt+R/zrNCoGs7OrPHWINGE+e6AmKjqVDmoPa/qoukT9SfI4C7GvVsJF
+Me1bw/OwcKrGaanclKYHuQW6M4C0llT3YfByu/XcUcqWw+HKJ8N/CUIjk376I3dlwWbF+x6cxhI
HFTJw9zwgsmw10Y1AKvoMFlI8sNnoPTGYVWB+xj0XPTgpwByJ+qDgRj4SwtR3j2UvrFpYH6YjBIW
rGbDdlYSkdqQ4rWdwaTz0hLG/OTauCjSicZK84OFwDoPXBxL4lCNigMySL7gfsD3QkXGtRXN2XUD
+M/i0PWaE8WbB+Se6ArNl02JI12OdMKU+2pimnYCSH4cuLNyY6fOPag3OBfjFRvVTXCtjf5mYmCm
cq5/TCP/rfFoneWdXg/PIlPobgMUnwHn3XcEQE9z8ZfCBAkgN7U65ewVC0Od8bO+jznRCf3cMGzG
iXUgS84joNsb9iUzgw3NeLyAf8b5uzOMAxMTnsZgOxd0sEgYLWlf/JBaZPIB3iP1QTOSGdGJsWRo
9Asc801I8fKku8Ps/noNfRZ05jbTvC7J1Bcwmp0Gj3NM4AEj0NzLF8q811ZAPJAeIZZwWG77Hrs8
M+hu4GgSlC0diuU+SoD3tqxak10Fby7BOzEUbx7dkWWDGB2GBtWtRO0hzqNZ5EwCLEoGLo6CBIZR
7yZ937bRBVIz5dz9jVLsfTlca9QWnLqBQw4zBL+OSyQQ9d5YlnCh8cJDc12mUKaWvfOwTZtbW80n
e/ZRjAEHSnVLFxPwJ/rPDBzo3R15Tw0NIRjckyTgactwL3x3pTXeLSR69BAgjLgS6TNTWH5yXE9N
6RwrWdwFOY7XT48LsmsA+bEqQmlfscN7LcoXY5B3Wbu83JEV4uEeYuJm6Iwb3/UeCs7mAcmFnJNh
4TTr8r5uaKYm7+A288GwMV1Tjpx0E32hBQLCm1Jv8cwg6nIUMdfuwCU1xyscnCwZXlyG36Z30eYu
KbSSrOufqrY4NnbwJRV3MebR/dJqYwC0lppRCVfcDkM1ko25aaYWUGK6qzvjdpyYirC+9+m8N2Pq
Q5mVbobQ3OglnCP44CWncPSLWm7ditqtph5uY2+6sYg5GiFijhdtU06RybYAgcUth4YQfMdBt805
lGVp+GxkuOncecfxdH0lELGrAHl77XxM5u+0UNQQkoArrdcgIdbv4DH/o4yfCiFl1AOcjFcP8F9I
EdpQf0/WzpKcDqK7lvcniJd15Yds9J+MUeynykLPh7JHYgJL4o1Lr6Wz8svgAPoERjkncPIZLVGu
3lo5UXJQab5ucPbgcbPs97k45CbWxo7/JSjR6M/Kf5SJsa9sG9QioeX2djZxpD7I8WMoEIXUJvE5
d6hkPfHJDmLc95a+h7D/49JnXfBmYJRtR26S4qOEHGP19mOUD6fIsCFDJIunZzOQupi8GT2sXVl2
cp56/UmX+RsRyhtBAE8ZJQsYZ2+wKBFMgq6Pve8ylpjxesqheJhVc3s/dswuDk99V9koPdBnYwpm
B2zuJRXtgxu9NUjrpU21fGx1l4aHH7VXnBPG95maoFp/lnnIKFVgQZsfUqu55YFq24+mkQOOFJIq
g5YsUB+8ZlRDR9ya+a2vUq6GsAeoMl27uX4kYnuxRwu3F4Fjem+wT5gQFIa2RVn+6tFrm+o4z9mH
hmJEipNvoUat3Q8AxZBJb+oqC7dWSITWw4zrw3y0U3++lLhPI+IdXTPUtxW5nQ3NVPj/iDe0Dglb
q2EC9HPCtKZB55NG/wXUso0oKCaIQG1SvfTu1pQ1LT28CLGUZ1PNWy4dvWJp6/UTpBYNST2bc2Cb
Bp2+YUy7b7L0/A70y7DDjV+ypQN4yAE5+mAO09JbJfhkVj1kMSYmEWxsMfnbyjBpE7FGGimm5Q2C
bIEXm7+19A/XE8YUMLePcNpfEnu4trjhuf3pkmwXVyQnC5XXj9mIATIEq3xTJ1hEuyQ9BzHtxy5K
Jl8T8tDSjKxdEpZe72+DbCQV4oO7NLyGuhAqlcP+opaG5bKh1SCtn0UvBpqSaWEWWt9SVsdkSSLo
wAy5BnYAKW5pb2YHuHQ5e+goy4e3bdP70KTtGT4JJmOpBd8LfJqSUuhgaYcOqInOl75ox0rP4Ywz
xPbYRoOwj+GysWg2GhprDYG/eqR8ultaqP1hMZpTTB3yGjWDCZZ6P/+6Htp+P3wgVtDtVPf8KvY1
sIvy65A138QQ4aKLH9TYiQciWCWHKemutdv7bOnLhv0GWW9jLD3aA+zRDb1BtL4wu5VL27ZJuK6S
H7gJ3zmNe+A5dMPRsfypw/ASwQm+EQZHIKOl+6Au1LsKkdRzkKW1E9bnJuckUnDAQxumW77r6DEj
SthK0MHO0OA7H9W3DJfuwIrWOlZv1MvBR2ZDi5yG28AdXkJsBhkV5HrpIq/aKthajo0HYmkqD+jr
ci1P7uoEUXHMpmeidu464WrfkHDdJw6vBJP4wFrnd3lLG3qw9KKPS5bU4YiBC5ThuFj60yOK1GsK
1YXZfUXmwMxkWzvbIdovTDToZTdlGc9Ww+MmenGMdl6zSWRIiDtQhxS4Y8DxVwOV7tHS7a6WnoJp
6Xu3y65eVcM6quFq0hGI1M3Uxx6E3UzWfKUTjnAwf0ge3M0xlfL90i3fQHxbyztpOOqOlgj+3R6Y
FO3U8JOKkeh9Ka6GdZ+5ksIe3DmosOFjpeh3yD/Dpd0evBY/+dJ4b+L7hOJEjjsx9ZtJtbEZYrXy
GvuQF1m/bpqm3wAV4O2aqIfCdOdzHn6MRU6vtSKCTIkNIb0J71OumlVQORy9aEEYjIYYbJo+eA4O
bNdgOeMXdy2xT8qRdL+2lXUdW5Vso4IQkTtWyOT2cKTydRstSED8/wzBdixPFTUIOV/UWhXsJ4eC
Gmc74WN04PUH5K6WK62LPDoFUd4I1+Ff01QuGP2u1zHwABElm6px/XXV6TP7AG7vGFeCrKgPcksW
QoMiwG6TSwuzz8qbPmzSQVjXua1HmwORalD3wB5snCAEtwYzSeBA2xh58ukCZphqWW17haeNZj3W
F87G1YHeYWfbkaSmao+XDNgKRClpYT53pocxB7VEXRvO8ShYCvXwfUs2E3xgcwxnEut8euPEjJie
7ZzwRfMajyAZYkogWDx09w3SfyQG4CLx0xAgEOfLosiEDoDArYjSYX0OS+OpNoI9VE1v68NYdxMX
0aHCWFfkAtYbiPNN0QbPFT/NzRxB4GNN4ZI4wmkyIjN56FREerMtURv3Rtn+1SlwchBoYF1p9Vd7
quZDt1hqYWqxvhnBnPGf8tT0OUPKHY3mLrcsfEz9D1dsiZiNfUkYME31JB7NnE64CNQW5/s9JyUO
CCJjkzsFeMqE2lQJAbEIXxcbcolZ0f6u44n1Rjqsq9TO7o3SGjlO9TNKm3HbU1WxLm03XPMwP7Q1
8deJxezWA41xM9V4sju4f+tcWj8MTTbxnaJewXS4qh7pJBLThx+bNkkJlPPICZ58O2RkzDF9pCYG
GVfVMBG8K+1UOIdVW4A7br6zOoGqHEqY6OXwGyB/0PE30YD7OqTuvZTKuXUM9Twn+iAxCSIxZXeu
/5OBc97VM5yIAJElT+rD2E3HOYJnGZYA1gsCngfRNY+KElQ+kDd6Wv1dUmOGINQksPbX0YZYNYKD
Qe03Lh3u0HpLHCFYpWP8EObox4Pi6nXqMGdYdf5Yk3/PS9gDMgaVKmUvIIV4LHlSRkKdE6KanqON
XVuXS3yZZnhHww/sf8NOvRGdBLc31qSKY/tKsI4w4fBHOhX5qpn2Rr8RoPh99S6s6SecPZdNBn5T
c6IawClea8XRkEwH/r6BjzQAnVdBAGV12xBVxsOeDTbJgjkvVtRzb0rsc9tIY4YyXMp2mt48JkZ2
TsMKjEQe3/Gupc41Ny7e8rM59HcyArlXpptz3ljRPgBtwZ+meOnMGYGRM5lBApPz87grTYvLowv2
hOe50CgECmzevdol4+1QDcrgwqgULN8cUn4iSSm3dZ8fUh4mZb42OGMdmmUc8BgeyjYSW14lv0MY
7WoriY6s5Oj+C37nALonSMdwpy2FUjqDJTFtf8+lyLWDPsMimyzWWD6xsRUHy8vfKHEWZ/qCrphd
041B9oUe2ogwu0t/qxjFtkzp8aII6kbnNUfHPH+yi9AnSTVSQ5zlv4FJRiEty1/NGXUujG5TjZE4
4H2At0faTaT5CZf+zGVbFse4al66PBX3DNXJvmUNXJUxV1rHazAVHst7Rtg1PsOWY+0qwCRD57Ha
ySkX5CSEYmeBN03rPz7VQ1szCqqdg8snytRxCsI/4AuXN8v8p53QyxARB5bzlxpq+YbiMZq5jCBZ
C1+iMGspAGek20wz6CQJyO40vUSRtWtRgjZQz9nEOe2+G0LvGnc5Wr/1Docdecq0ESndFx/62ZkN
x49bzmdHJUxRdHuS0qP0B6vUXDcnx3VYOad7O/gGq08bLTUvdWOycGowLYrK36VB9pJGcFdTy2wx
WXZPZkScDAwJzcTS52hgdadueUtaYeGfQtd9GyTEISfGEkk9KxWTxJRBKUIvTXgD2F+ap9ttDEeP
NKCssAHoJ51q/lFSfvt1ARYoUDsAqduU0/E6jQNII8wDAAHv3JCNS9gvxWodk2THzsCJ+4OV5xx6
R8gG1gCclXM7k2sB4xb3Fd1MZ/ZmJq8MGCzVQ6muXTpba1VixsinivOoU521BJjiZu4bUuHrVKY7
qi+GYyd4xtEoSLQxI7BalgMzdRpLFJ2FyGy8OVFY7ClGuxQtN2ttS5fESMwW3TZBwodjjRmw2Ba7
AcXBjqeVA3bwpijPkapehezD1SCdpTuouhpLE7MfTxWVIimqTIGzXUi5FynPpHakxtfuyJXWMHAq
H8FA8bYcSYvS4kE7JWaWlZs32UqI3r0JZgaw0hgfEkt0vP0AmNvuhw54bvCSHomL8gYnDo8nG+fQ
ftCpYICS11AFHrssWK9YwlXo051Kax3ZTWMtHTQMxlqYNkP6JyW/vZ5cMovcesgQ+qmcglNiwx0G
LNrE7FVDRvdlN/fLGu03zcf2djS8C7jvdtu02Xqy+LnDQL+VfvepOKuWS/GrylimEftLtoFTvJXe
SIxy1muIfv6RtwZttlH8rqlD2Ll9QTf6QgHOY0guQERYzkwukNmOAt7BvO0svE46ha1Lpv6xkqik
XvtdU+C3bRYD19S2X1DEkk2Er/xGSd6JPVcl5CYefmFyjDAZmdV8Ebnp3/FCjLdG4i2MUhCnUezh
YCnmzygerNsKL2djudOfDEKCBQvpnJdXAAU1OeFNPhLKG4szcwn18vBmk7CUWFqiYR0iXqOul9yI
nUnmPg2gEOScygrKSMKKTWqcccSOAti2y9u6yFvs2ApLxEh8Me8j5kaIXRYYmEa73xCJK3I+eJx1
uTCZ6h1IMkrJXDC1uK2xLobBl1uBnonMiPxQTYYzySSJrWlnCnbj8EOStQZQt7YTVrFD9ZY4cXdr
WQDoZwO4uNlDdjMj1gtt9hFrAo5NgPUKqC+SDORFgCrdF7CwbUbv6Jp8AeyYRPDVdphX8vTClMwF
M3MPIRUQfrfLD8OzLwnhOnZJDkQPDXy+jtwXXnFi/e9hof+fsBCpmX8jLHRH6ub/kBXiF/8jKyS8
v1yT+JApHDCFli1ACP43gqHzl+d7ilooix4oaS0xnX9FGEpTCJ9B2PU88++AkS67NvrP/1H5fxHe
MaVvK2EK2yFH9F/+5Wv8T+FPef1HBkj/0///D6CLryWkS+qe+KX/lBUioySVSzUUrlFaohyPf/4/
tUP1gnq9LsAl15jQRs0JZ2NqsGyy66u32Pip9jmolp1bPxjripr4yUc+QVztYe41Frv+8Y5WTBsm
h7g3UtTDFHy2UOqlaaH7zzbNE1H2aQQMyg7t9a5gLQ0FF2M7G6vGdIkd8ACuI1x9YV+eWkreYqf/
anvobVE1disw59uYpSzMrJ0mJcIM/N4b+iPk7trWQHczsH25W94HYUznYBAyg9WfurlVVis2ELeC
CsSeM07TVswkQBmqLy6ruCC8d+ZO7hTFfjj27SfPrR4cdCQs9LXJqpQoJ+8vhNwfgDu8DbGDroQd
+JhliDO2MX5Ke8SQ5yTvwhj6dWv7vz0hkLhjUzbJkO0FmR3tJYsjmYHd4oAKR2iDZET+CnO4SZyi
MOnxiB1rGzPY7qp5ukaO6o46bPGZtRz3BpT5rjBXLf0e2NvwFpYajc52jiA2FFrnyCuRYDNHqp6i
O9fk+KycHqt9GbA3WdBZ7X4cXIJbvJ2i3jwQNf9UgLtF0Tg7sjwIGcDPjtVsNqsqMN+SDo9caoR/
+ApumVadw4iu4Lc5RyV/xuMCvSASHBnBR1o3DgUvvHISFANzId195q7FNGESxiYfdu4jwe6cJJev
PHg7ufNFSP8n1PkrbGFTo/N2AQkv0AaUppCGSHx17un6WQ0U9qQ5KsEwGU+wQ0Y2XFmNd8bz2bZ6
0Dqm7ZDmGzzi4663In4A+QzSFud24WM4SIEoB/UFHxcVVAk2CtdbZXZUwJW2gWnl1gnPpg9eAJQQ
ddJfaRkdyemgGCQc/QplbXqYJze1iePDqpkp846CIvmnlERLrV7ToI48AY7hqeAEv+Sj+YDtYIuW
dI8tkCh6RnuaY+bn0Q5f6hKzMPEtutbrXTC2xMI6x1nLVt/aM2GgWPvuhsD2YcSquXPqLN31LSHv
vPAuf/9lNk+aiXaTss5a9SNDTdb3SIxV8OAZ6XCD9h1v0MpfvcWsayYvefMRZEdp3eesTFd9iPgN
Lv8yR2a8L9x5E0983I3jl1uaRTwa0daZ9TF6hb4N+gyj1tDgwMVQTGS32JUcSnPF+MOSE6iF/ZyN
yHJmYwa7sSLdZcQUnkX7oiiqdQaL5ibDRRnV09kmtixtj3Tr2KOwc8hEXLrgSMJ90ytUmaq4Sn8s
gKw575M5nbQK8LHUrxMdF+SNSoT1FnKBZlicPGdfe+grtvI8bAYpXb0F5jpXYHlRM7MsHSVQYICy
bdvpy9NQwnnHFoNzVZCBiaObRK178jfmVD7BxWa1rn4baiGEvkBA8c6RXz2KXn4aiW+vZM39biUc
+MFiRGuu8eoYu/KtEZrUeZ6f8F6wNO3FH7UgI2VZP8XswbZ5Tfyqd3R1ZxlLsTR2daiGKzGXR7dG
Bp+Z4OMZHhqk1W0RLo6XpYx06u7NDvpn6r72vi3xGPT5DkzXHVIQddwazd3LstdyEjUst4CqgBxQ
2RyrlculuzXLq0lBtOIgdlNVB769+Bx1dnGrl3WszVifuGjiEgcEDA5M2KAaMNg9JcbJCKT3hova
VNwvPER/etkeVRA6UDoo6TDH5NmD4Wb08Fq4MWKAry1xTEZ+qP7sk0rMG/UiCFHiySoetzUeYPRs
gGybKjZuY4vZF60svGkaaZwKUjabqk+LY0vs5CbzZhZ2EzXmhqa5qutoe41HwctgP2eiO/Ijvs5G
t5CIeE5SVV760b4jGdbBnRBme69HTmXWZZDBcMQBpk2QK5ARBQsSvS5psSMqwkM9dIZkI+LuGvHH
2cUqehSya9aDax+I066zZV3cxURugnHecVa6tatJn3qbkA8h/z062UoU9XMxMu4lPltXL/gNHPVj
N0/YtM82smzhOzBj34m7LmdtVBnfT/OzPUH+MdgGVhHuLpegVGAP/cqqq6sPiHVVdcpeK+6X2Ow8
VvmANUOTa006arjXwVEqrc5+u62atj16giSJsihwyNzyVC5X5xjmrw17JTbP2XGq6+iQhGw5UH1I
JSFI9JLLwsyRZJbraJI4FEVwsQyOE5Me2PDroKOWAabnDFxIxFuvtz9SNvAb0yNjMOjoycYaYRmB
yRME3i/9EWyH8wCvoKAidrjUfUphF4WOXNcmxraxfqh4utzMpv+IgkRAM43Pjd9dvWlcSdZ16MTp
1k6CD3serugIOS5zpoYEdCgSUmuvaVTm9xl41DsO5Npw5iBLPcbSVYbHi7IA3HcAPQF72gA+p4X0
GSzMz3qhf2owoN7CAw1LyKC85/cIFyEPVaihycIPdTq5oIWMOzcgeTL7UJkKXp0jqi1lmeD+R7gS
1cIkNXLopEDyroHFJ8kTXV7YWbDNy0DEcIKsFrppgmtRTVjy09iNt12qWYiUw7kbkr1VYR/Q5XDX
g+KHig85lY+Jk6mZXXglPCF6h3hQWb41t155R0P2sNU9FFYj5qVoLmRWiQq7T4C1UsXDZDMz8NPy
/JwsRFdnYbtCrY5XcuG9Ogv5tWJpe8P8SEwTLKwEDxtxZ+F7j+6dhRxLn6LDH1Ds2oEVmM4Qazvp
E4hNzOPSvuIHpb2Z4vEplrcaNC2ty9+j2CQLsbZqOSfx0K83JjhbhDDq2UksVYBuofMFu6ElieAA
WwaFyw7zXs72p7UwclNguXqh5vIQgQ7XH4KSLmAdmXeDYDbAHeqvWLcFBVx3pIY7D8LbOup1xp9E
8mBizLIXZi+3NdegCTJxGS8UFlrMlhsCjJzqO8piWO/uvb8pwOCAwaWI9WhimDWS73YhBo9ehQg4
luE2ACdc/Q0WnrGE1GXfrWFaknICV7lVRCSshUhsWbCJ66hFSgdXXC/c4giA8ewuJGPvRUEjuqdH
tCURAA+rJ+C3M1x5UUsf5kB8WWJuZD3X0MIJLbkI4Ca3AJTVQlKGAXRuWpYeQC5e3d7zjnmVQ3Pp
intOuGttQWT2h32/hIe8ktSFBJ5F5DHfOy0cZ1+TrGljUnPJiMU7moY9llsQYaJCZdIltCZ9zEZ3
eOaEe+t3uYeDpHePox6HnbSbBzJAMKUnrO6t/YR/oDuT0CdS55kSIVYsHazJG58lZwFXtBCrAwNP
Bw9yAEtbl62IxX5PLXRr8o4Xo/utFuq1MY0c9AFhTwsRuwlhY4PAhF7OX1YG4OwR3esYA4HLh6O3
MKyaDuklgV7T2WXCjGdeyhSxwEqrHJh3ws1Wh1e6F2KGqfrJKYV1ykW0UyM8m25yb7M8vOYZj3SF
S48MDp0QNRnZLgStiMh9aOr3Knk369ZeVTZo4Nn3VhWYoqm0P1XAG1wXxLGGaMEd2OnGUuJ9tNMH
XdiYM4vuuXGwg88FSlFFAiUjFQH/u+VZEJNN8T88L+DKlbdOmn6xPH8x6ELsy+R9AsgG+dC7GwIw
peGIrXMqCjglpj5JaL3HSXLBi37TWUVHuxa9emVbb9KO1eCk5+55VPqhmsuJ2qvwonyTbXxXsiAu
ZmfVFv6zGFE8U8FmLIAVsJUBwSMg9KskBMgLvHhw+xoDDp54XSbwAjDj9jgO2JuHG5l0/S7zXYzz
OkH2tpth/Y9/w8MgmYYPojfhEeXoDnH+UgPIrXx22rj+QOGkigd6S1SzFb9VEyPuZME7FfPnua4o
GBr9L7wGpxKzuTS7N8p9Wb9iUKrNDhRw6nzypHyMsSNy03B8Y3EniZ4hvK9d4943jtqieikL0CqL
jEOmU1blUqRLbj0j6K77/pAHgX1agsIFF9qR1argJEIxUI7qOOcUU4iG90NIaMPWgB1EdufHxVtu
8gDop9ZgPQdncPAgpBm83SUZJqrGgzr19nVaHcykSHa+mbynY0LHoKj0sbX7b7cKecDiyINHke9i
6kxueuIvY06IOi+kdarxA+WJyY+UJSsaO+uY6sYs8Fkj0ZnuDulLTXhlyBvoRgWpR6b5TcxNwfIi
AGvhd0CnrmmJY2BmwsidEia5gcznVNgSJV+84Yv9IDwC2OzD+cKkyVeSOike1HQ5RsnmI8broXVx
zSIG/KlRd7Bm//QN3om65hkPURCVUyM4shbcNBqlyXf/rtWD+oHUzgZmECXYrZRGOhgHTmDjsWIJ
gT+bIhYYpauIof5GhmCaDW/xtEfiO8vK55ogcIEaduokuQBsOnwLuf4wqLt0xtTEGza+ZUWKiUWl
r46qqd3U4YcZY4s0wAd2GocHQbamrfq9tM1bmpP2+CGehNTn0BuImU/sZGEE4hAqqPkKmRRd783K
/Y8ypXN0qu5ML3mi1pdAm1EX5B85OZMY0Ba52YGojeMBd05sWETc/9wazDICZ2TspsO2dxqsP166
Klln7f5dRft/VNEoPbd99KZ/Q0W7Uq720VQfX/+7ovW/f4N/KGnS+stGqbLQzOj9EKD9/ruSBnVH
KMeVHhSdRRD7HzKa+ZcnFQhJ5SkP+7tHNfq/ymiocvwuKGKUfC+y3D/JZv83GU0wdf6TjsZ/gt/f
Va4pQfjwW/6vOporgK85nu/TidAyx5EJaSqMxib9q499xdNMGdZKgt0qBncbSN7NHlaWNNq48AXE
ElVomFFo9SUhB/OfdyUvjJKtkTPuHfYYfYa4fAnH+yw+xB6nORw+FtgozuBY7PdFaq2n+d0VH8og
09tvBQcg8MFbFAhSe7wWOojW7UcV4WTpeBRM8iN/pSsPwLdxkyJXDOqrxjOQ5GzOLUoLp5do5tSU
6nPaHzT/BRQs7B14qOp1kr+PrbXqrGnrVQ9V/acAKvieh08VnBtvvEgyKsWO+LY1oUhBWuV5uaq8
e8QFzsaOzf1MRhDDoJBLoypdX83FqO7tcu/CoTPctWtTS2G8F9nFJzoVQs6PlkoOd8ID/grMC3wR
I/UDrrYbTPHVR8lTB+tH0O1bOkFLWx/rZsmV3wRECjywMR1xNwO4+xFDzarODtp8S91TkkZr0fCa
xUkDLLhn/pEK/tivq6mBBttXjT89GBbLsB661D6qaFmVETgt6Uw/dyOQCbCMNsd9ptCCUthEdbuQ
cxJOP1vwpdlsdFrWCWoBktQ0yVt/ioaZR75JgBEu9IBwO0GutrxtGzMYuJde9qAH/sT5l28x7hOa
c+kBYA83w7/PjeGuNg7xXENad1Gj2LhghmqBbswBrxTQbmT06U6E/MjaL+NgMMPtC/AMS3mfK2q/
PQADet0ASEwUKV7L59NFrolqPAzJut9P1uPgR4iq3qEJWNPo7KII1RXdfLQWj2Bw8RyqKpEW2Vj0
dn/xO+PGwao5wIcOgge/I2wmSAPXDAbpGccob9w6OSzp18R78n0gcc+Wsq991N0z6fscdiJsncjH
QP3uxubsJf115mUb4VEbcDXP9V3FrGur9JyTUqkbRAZvPtB78t1T/OBuIVS7ilqXe5prYpZpzcFo
d5b3jryUe/GRvRdhIdoBuEUGwvPY8B5EwmIWaWqS3k5ThFZlz17KRQMpMQF9YcIk6Yh2BgOret84
mQXpngJgFaunKGk2NJqu2IkdjHjfVNHVajo8NvOmc8Y1m1rkpXSVku6xdk631rsp6C8IJrX3QpMO
WW7W/d0YAX+BXvIyO8ij5wKXk3zzwuCWiMpKxhUXL/crFo3Rz08ZjOpMfjTzryWf64zfcWJdNuA4
T7c1a+IcnJTX5Dtb4W020BLxwUSW3hJdgsgINWgfW95Jk6klOPU0tN+Wdm7CAgds/MfzKIUbs50b
pTvyFX9g/5NJQjUwj/gXNsZ4FxcfCjS+WT91MIowzsP7I4CfEfsd3pP02FZf0fzpsgGXsJPtgEvP
/8yse3giD32zUDzBT3JJVXzeTvkc4MUi4MBOTlFIOm1TE+Z7+GgvGdii2VYi20S23GcFiMNE9aBg
7iZxIaKD275oAGLGuzj/7XkSueYCHKSkJt0UudxalX1Iq0/tWquohyyhqItXPU5P/xj2z8vQJ2kn
MeV9YnIItO5yJ9py0NnM3Qy0OTsqHhch6mw/W5dAu4twgPOsOcQJsolxovHE4YTPLIKisQ+a+TPB
Dt+5r3OEZwBbK/UybfQBDt/h+LdJ+gJ+RhbKTetyqC0ER6e+TSE/zQqGtkPmXVucPoaA0K/GjmH5
EDxyps1ZuBeqcPJbhbY8jLRKioBeebucrg1JnKIC96v6ReicvxWVEsxGzkhCyGgu5dFg6h5vPPlq
1vEX3kRIG4a3Df3RPUo7fpHEZnZJaHz5kXNybQoWRkOeMN4/Y35tMH0DM3GazN4XNtl8zCqT8Til
CWKz9vsNAElqkZKtZP2CKOoZa6WtaePQEIDzg4JFr/sRGg2BAqSB01Y6sh7CyOj4MZjW8b6Oe+4P
Cxi87h2UTDDfi15ftNTL1vjgLZPYgV3Gv2Fi+nse7cj8XcqyuGAbpWayiGQ/Q79H0QvG7kAdQJzh
JerKVV9jNhgrcLHIu/0WZiyBrXtJQSLb6rUPVDIqYHS6+FmpgROYI+NfsNudryqQLyT/xqz8r+yd
R5LtyLVlp1ITQJpDOBzoXq1C6+jAQj1ordGsWVSNp/68/vIwflGsMqOxzx4tSWa+vHEDcD9n7bUx
HLnJT4suiU+wJiRZ0j7E0ZKrN3q6mpa6fStfuuBtMnFOeh1WiDG7dajEXJUQigd/ar5ntAqUGC5R
crvME5Ka2c+PVEeRJSV/4NX1lxV3d+PsfEZO6Nwx5y3XDbwephi96VBTf+or8TOZvPXqmgdjMF8H
It51HQlEFYV7p2HBgMcFN8UfHm41NCKNqV5MO2+GkjOLa3WPdebaN3nYxz5Kjqzrb8xADWhfCKNk
8z62QEEzONQtCMLOiZd+y6XtCWlUfcrU/E4r7SdszrStFnws5uCuqwGcvENLPBIt0t+MBs8Mfomq
y5/bwHpaRErKtfbuo+a1mxJ+AyhdtWK7OEyCZzKW6vkw8ySRI3eyxIleajBdnJc4ZJalQwY2eE/G
UHiADPx++M14VKZ9iiLRnznHt1jjrGcomYhmKRUcgiHhAdh91dSLsN8oVy0fDrr2Ijn15Nr1IhwH
9fMyTQxI9JLcbs2Rrw01p+zPPb1IF7ZI161ersPQV3rZnla/IBaaDuJsRJXZyUt2845e0qd6Xd/+
Lu71Cr/PPoSPJgcHDsvEiFhC0tIpbPBBI4R+czUK0GkoIOBCRPAZUKCGGEghByyNEMQaJvB+sQI7
/J6mDtAA5IaGR+ADKiNJV3Be0VhCowEFQzjfqh3OxsLjwfD145cdoockt0nByORE0N9saPSca3tN
Pq/cLpMAW+xwufSShWg46UwUAt6yESMxTkCKNASpYIbuX2ooi7m48MsxcLsVyOSyXe7fqCoPLlUc
PWLoml9M5vrmjO8aTOYT0EqjHAIW3uJXeRzZYkRV5d9443SlaZRptuOTG3kw9/V1KPj16fhssP/x
JKid+stuOAo0GivxwUt+MRN4k06DJww22b/BooQCKKXTeIrUoMqI131f9PHZ0xBLp3EWNLbvkwZc
Eo26lDAvHG2ifd5mb+WyJDsHoxl5DPzIaCqxl/Sf4VC/UdBORRw0Ta6xmlnzNRq06SBuPL/9wyGT
tYGGcSwC48VQPlOseamZj3npzPB5KMnSwto2Xv4iJgpXoMIIKpUh70mwn3Bhao0bI9dr69CMfXhb
53bSsNCgsaFcA0SWRomUhopArlmHdR8B6BIGIv4/pTfc95ourVxOiZ7GkyymzKh7mN5pdEnCMPmJ
VCRtONvxTdlRB4F7OUsTcuPmoRasOz2NQ2H+JRmhv74VrNSkoSlL41MxHFVZXpTGqvAYMQQpt+U+
g7mKNHxVawyLOB0TT41mNdLmJ9eE1zFumkMBv5XBcTHOJ25EDQ3BHF5hzcSxjD8nlweNgC0shnqY
MA82zCtLZjJjc8l+sTENkHUaJSuc2+4xTrGK0BKLyRLizNXoGRRlcQih0SxNpWk8raHia+VGzXBk
QZCabIdCm4kQdE2w6hFfRhyNASjrTabRtxEGLiptZ09T+j2JkO9OY3LcBx4jDc65lVnuRDyJa6v8
zkFOd5XATt0FH8pBFq80gIdPKSEAJ9/ofvfPg8b04KwJpgHuBQvSL5EzYM+C8RHkA3WhBv0yiD9Q
WH8fIiFqfmFAqMBW44Eu8SoEZoqWNPZzZ0NjhJEGCv3xW/0Chpo0hDiMprG8lIbz7IWd3BuscJpA
vCeaUtS44gC36P4CjBpljGEas/QK+WhHHz2wI870XarxR0uDkLgEk42j4cjmF5O0r+hBHLcUogOz
QlJWGqlcYCvhpU4K1tLU0GWg8cuufVk0jllqMNPWiKYBq0lWh+IMjW/O3cbROGdLFTrvat6utYY9
e6hPSuGTA1kU8y5euuc8Z9CbOLHYSpuimKbgyGrPt6bCNm7kGblZg2q9qPljaNh0gjp1NX7qahC1
gkjtftFUGNVKw6pL58DHOkysNciK1Mji9wC4lajabaBxVwfuddQAbA0J67bYAEzQWF9DsqL1DovD
Ha9t+SHjakH3zX2ZggD1h/DJqi5UeCqlsXNr50/IG2OXMrs26g6RUSXSI+8pwY2LgmvgXY3x2hro
ZUF2F0P4Ko368tjlDaDxXzDKbayBYAMyuNKIMArsfZ3aHwSz+5ZLUhskV7kVsJ5aXgh1UpFWVVeB
5KqIt4M2uyI9he7whvvAZ2Ag34aQ2xYvpXeBoGsd25hahgaD3RDvmLERs0UkTQSD/R61UB18K/dB
VLLW0DyLwmvRw8LXdHP+ENtA12bOQCBnAbfK424PpX2TWWS5vfIu14RE13L14eF+EYxo1wmlfjxl
sKjVA7YGGlGIKJ89J71xembp3kQ9h+FG7Ua4tX+RXqVH5uP9iJl2zzIi2Sn6iSezWtAGjvIa5H3n
9TGxlMbsOV6RYM2Z+7aMRlgaTki3CsKjfczK1oaKP4LdrGwrFHdV0FS8QDlnirHagjuGJ0qnabgZ
1YcT3OD7e0QPIs8swnHnBn/iRJclp5F37zCnRZYekMzB0pXYFmf43j4YfkbQD8JgNFmldu3QHkQh
zl0uwkPH+HJl9PZ1Zg8npUASzXE424vgTzqnwI6SCFFN0GYAoW2PTmUFu0yIbuNiiRzahlHKUHzQ
6sAKXxpEvIYz+P+yLijOQSmHOpeqSVai04+JXPaEuZ/pJJ/dNq0agug1IFQ9svsfXBRECM83Cc1t
uQdz2Q7I2Ga/Qenqk3bIFM0Gy+DJc7Jw+ffe+vCNA4C8nZOgQ4hq8tsaLE9+kngrQ8X0s2pE0xxp
r8642smhfghL93vJne/IC97ndjZ2rYLManBYVa5/yJMSvCoeWKv0NK+YAZ32dexacPJ0aPGbeqho
hjzAabCIIh2LLUOk/aWFtoWgcb9Tx6B5LBP9QZTcd7qEwa4P5ctZcC9S/ANJe5808KOl4eJl8yRp
LIO0id6Vksh8LjuXmLVdqcvo1R9jkh7V9BF00Q+vaLTJEJ6RGMxdgzgxBNYnX8t10ey5rM8Mx1eq
m4BfquGCIW9Sti4l8iWvVvLkyuDZYFB5R/6in/G4zSGphDqkV1dNyw1b7PxMwlfrZ0GvqNH1T80P
h9JvXqGM8iD61q3kZTGhuut8Dj3LMsYEScgYesr94uTMmUMhfjP75ET1D9u0Aa0uU5coZgLWpOMr
mMrCFRaoyOCqNhv62YpmkC4PtAN+w784HN6+s623NlGSui7cuosNAFKxMK0MwjaZN70kSXs7NNLj
RqPPCAIxpLaZGQ8Tnt6klx95PFD0w6pZcDphYejpWktwPQ7OZwk5soZyonqI4bfRp9aq8jgXVdod
t+TpveVV3/hPMSbYKNOSOU8v/HZWHDXUxLJ2Id0zdQZBpeGmNHixGcrPV3GK0FAFG1MkzGOwLwxs
2DZs2iC6mdKy3y2o1JoZnmG74fFohhOPlgW5liE4vy+uc51C+k3gZLhioq2VT8kGl2x6rLGm4cDN
9tZIW0PWsGUQPtAHgDrXEF5AvsvQq+1e8jjZLvGcnq1kznZhNRm3vYqYfInllVs79eja/xe4RP/s
hZVJU3+PiSy3wlxPZe9trBek0PFGZj62r8JklEHYsIlQPaVzsckzzhyS8WTvkGHrk+CUR4iXRcIL
Tbpkmzx2U4FdlixCVcLTpSffZH2GEDyBtLEy1RVZU7lW5K9YzEx3cTweRuL3a/LRlL7FTr1aVPVe
V4oVYlEz7UzlTzi67/pCVpVuzJEKUDMyc/b2Mr1cMbixOUnSwF7a8mv23xK7ubZ67iBIR1oOrtYj
F8ZftDnd2APXpMngAC8UH2Nn4dXJGY5QQkyT1EyzsmKu6EWwOV4UvfTM5Dehm8OOyxl22jgujX9v
2JtFxnvBF3Vvq9EgApteKj0CpXFDrufMe6JpolzRVMbhwKS1NB1r9O0z4HKfoYlC95ZEZMDnWv1M
DLC52nOOMnOd3dHtKU9TxtdkSbAityjNWLV28q6zv4k3/kG27e+G3IXiT7849nNk9HGnM2aJA0BE
CgQ5JQ8YTZjNAUVmW7RpJaEUsYuUHfBuwVnlmVwPbTYNZHGouQCyOIUhTCOvV5swrWLuFBbGbraZ
+tiW2IuyNa87XArLQBGvGWJeLBebkMvE4yC/leGrGtsrguNnvlV1Uj8ZwR9OpLe2lT9IJNMbqqfQ
BWZym8jkqZfct5oq/inm6tViwgLP0iOjNk15jgyksf6w7OYIT04cV9ZBGDbg0ap087Mq63QD6o6T
wKowWvvkTTptg6vfiz5EVRNV7Hm9batM1B84w5fwowaEIejtFhjyo6eibw9909+WXn42mv47tICv
qCjblAlpfQ+vtvz2KuPDrGy1G+Lkj0yAVQdLGOvKSZNtCY9+4ZR8hdTWvWaLfJQhQXZjgZbEk0IX
lQMLVbuc4oFxr6hz2fo4/i4tVwcA0TdK/V4nq052LverqA8fWl90u3S6903aRRer/0OUlDtzirOc
BjisJnzZMsNJtjB6HBTco6dUdyS3tfBz4h8+3U9oXzmpJsm40YxGaE/HuaOXQDcghZ9mEiBZ1ZIA
tOn2x6LXAqM6dBSnDln6GCUzR95snwdvnYOrGNGDJ6pjjFfCyd19FLrHsvLP1HVVqy6sTgYjjcwo
T0RE1zVRy5HvVsjcwMDEld76ebPuXTIkGDdtytUZ5HhLcGj69DD4+VuNUyyewvO8pG+kdtaDMe1K
762x2KNTmHvy7egzNbh+flGse67iu/pNVuGtab6E9ju/cadxRveLIQF71Yoo2Imit2vCveSZm0+3
kB8tS6DxpW8iZv398ITL7mr0eGJ7uuaLPyJWyX4kRlfzKfT1dJFtcwYNTZ2Mi4TFAypYq17spy68
d82tXfg7pgHMbSRjkzwz70ghvjeDs/VgotgV+0yx5NRuCi7Dvu7KcmkfXPfBOciQPcb5w8gyRPV/
QptynsG3Z04/8Wb0zaObJAc4rBdZRd9OOl33fDK2Ct/KKmXdzIcHmh2p6TFs01ORbkRd3/bW8G2Z
TyZlEDxNqI9Ot0nKryeEruPezyK8tPwGR4Z33RfX8+w0/6pP+R//zC73Hyci/u1/j/H/+V+gn80y
/7/JiN+F8H8mI9jaeq5nk46Qrimt366UvyUj/L+UiTrI86nnNv/7Qtf8y5acrnzaFVzBu4u/2d8W
ulL8xf/edWi9ZJmr4xb/1EKXUoa/W+hatk9Vi+M6niB5bzt/F4xoM7agS4ivKKlICS/pcRzbk+0Z
zjbFGIEOwH9UPeUmcaqeqX5+m8dF7Lt4OsOQoz7pxm0Z5frNHECp1t1pYLatQnaA/YLAM0J8Wpnp
pDFOjzNf/oOLg3v1WaaSutbG63btoeiDHFEYLivmYpz3KcVgzMkDcUZ0CGzF2I1+g7HHUy9nBkAm
o3dpWoKBiHtly/wqtufzPFtP0cQYp+nbfNMDNntN9Dh3yWcgI5AuEbSH2GyZKOIZlShqsAZ522hk
fDYVwR9Q43gzJe13ru4Gw81PMYlzWl8EV4EhP3MIZk8Ni8Gax9q4g23xXIXHj+6JlzK8Wl4Ku4EP
N3DqM1cpkMMdC3oC7NhHYzCZYt3zlp1EgvU7aeHZs/Y8OazA21Rdz2HwSmn0fHLgR/js/XNRTIhP
guUhScpLWCRvnYf2agpkTkfUui4x/PAUw7XgX+chvXAxrRIn3pZcmTnbMYCPMJzx3me76XDzpyqA
enidHzFccW+3S34gF/nYD+LTkN5Itos3WZBrnY1sjpbyP6q0XbhMW8fJYLNshDzeoniCg0PemPvL
D0Ac1mf2EAmt5GfZoIPDag5GzG0jDeTNGNUfqhzwWlSojJRkmpL7wc47dR1zrpxpuBzVN2S5v1ae
HDiQ8YUi0rKdyunUUF0gOU2vKouOZY83/BTbLf9wxRAcxDzQt9qE622s77mxvvEaTRNw09aFrZ13
P8d9shm1gCvjphzoKzN7tken0lfGj1LbXMIxjk4ebmEyp+g5o6Xaq6IVd6lkC5ZF/ZGNDVTCgPXE
0Vf2Rl/egeoH5k1iI2K/PxAC8TfD5LPZduV1pzP1BkGYKSyTXZjhtKcO697UjpoUQvjSRHDaqW3X
m1EGTEXN/Gaq7bMw0zueG0haAmdtL6wzRJFla4R2l1YPKThFoqbz67uoz3/cmj5y5hmZHmxEyqfR
Ox/Gdc/UA/8NVhHIoI0lu2fJj4VDOl++tqjFZsbhuulldjYYahMM2jUqeHMtJEGeKnHH2+Z743EE
7QvvLR+hO8pqfqOHKT3NUXkgOGVCTS88IPzhNIavucMWJ7WyK26C4wqJDOj7RxhwDg4nouMo23mz
F8+GDpUX3FgPbpBfys6/5WeFAkhH0DOy6DCxPgeZ+CbTMfWUvHrQsI8NPTZeOspe6VC7S7o91jH3
XAfecVp07B/pD5/h+wibcLQgH+8aGVJaHZk3yc4HOkQ/sqiMdKweGOUHTPg9+A3cLxQRWynqkDR4
iRKLfo5I3Q46pr/owH5Ecn8Z/hBsEYe4KpqNTW6VtQLuuf4krRjMkxZ4rnXNxxgqbFJgaVU6uKvC
Nq458Recyh/9xOLaCPw5OsbGxYGGIp5nGvCYPlUOO99lN7GgD1jXDpUsBbf1NtaXCIaDJlwq5Dn2
HxNbiFg4x0faG9UWC1fOwbW3DfdCI0Ltg6vUnjEhuy2HKuoQUSClTDkzZiQ8BPjdotFzBi2keDFd
90PzM3jJc8KNbD+J9E8ZaaGRot2SvQ9bGZiYdvjTazaGZcXZtJMn5nzdavGTryQdCWz0zQsZeUEq
A8GRzCtvZ1AKZFERuDW5U7kmAGnMYyqfUVNyqmZX5t5lZevzhw+MDe20dCxN7yFbY6q1THx/3CuF
k6g1lUtmFd70bno/mEyUO6ej79Xic6tRGyufPYs+elde6J5aOa8Kx+kBGDtQhd+/hs/OPclOTXse
Fm8KTzCxqM+lF95pYAaV1hEIaZx8L5FNgkiO73N86/BeXzkZvU/E9LaLAoyvOdCukrTnVpEgZFKY
5Ibsyh6UubUMllZFp8ReNQ1vFHY8tBnBBBPjc8L5SxRJeGGgPF9jz107uYODNaKtIKEFBv+wsRHd
cDdG3n4U8rnqETlMhSG3EV4gnyrkbVcj1swXmq5nRJbN5G3GioNiwUdCABufVWxxXQu119CZ+o0s
PbIMKMhcRXVHBKFK5vGjGCjx7mVyPxqaQp5sDvKBPLFZ+O4K16Z1jwV318ZrP/ZPqcnJOnSYKEf3
fi7odbX6kPknfD1DtKNqeV+BOm+H7iNxQxKNSweFzqMAtmaItq7ImnVqqgXNG4MTF91R5wLpKpqs
yBWCv1T4MNHF0sOAn6lmzEsPtncc0Uzhb8TJyHOXO1SD4sqvW8EbG4M+945Dpy2mTPaPWKzuwkYM
RzqQgg2hPwQ7bb5NMsSTCCvfeOB5fMNnxvq+z0Gag0c1MdeLCfO4i8VOyQR/TJYo2jQyp1u+nS5x
Ed47JTmkzOL7Gc6TuQ6hpI+JJCaY0zdCN8s6Go0PoKcrGbYeDqFc2/0pzPCqgNnlW0YNGzbbasvz
7i7NjOe5p0cMhRDxMi1CnKf8WiUDX/g8kVuvLZ5HAaykxAdZkXiHDrTELei1PMVxuKJYMMMNV1O4
bkEV+XzVIKILAoi1mBrpfeXK8xxF6CcZZqWuNV7scWRlZIpT9qmQEPjNvK9dVG8O1k83yt+aIWQD
O9nnqjRYyGXBxa8dQnmBI7caTwtZeXeE+ta1oO43M/CJWultOzkXFLh8N5oW/NVfmn1P0m+RFY+F
iSmIt1xoLtcPujk/RYQ7NknJGNBhhaBC0znX4ZcQBk4uZkTMC/v91ACE2/QnbGx3+ODIRP9RTDAu
6EW0HlOGkULG115YHwupu8AzJI6VppWdnuXBMjzV8HNGx1DXxLPFl7xZZ2jskFMQLJnF4q5U7zzw
+1Kc+HOx/p43Murnlc8kFnIcNK2FdeWgyDHUROvB7HLRbnRGT0urDlKW6qQqzyFSFzPxanCi8VBC
uc2SsjuzVgXnKyq16fFZN4miGhN+hHkLrXTFgniK4jyIKT9lKBpEBnwzi9YJwZZLjc3OY0nNvZ9i
DmPcDi0Tbt9wbq3U/rG1Ocle2q9yRpFUz5wVBBg16anbjLPAsRraeUW6YB9LbYE+JJhAyMQEHJ2i
2xr0fZ3RuUDwL2FkRcOMEbss0BuG3gQoQinsPapFyjdjJCB2W90muJjFmCMrkxFj6YbKE1JGS4V2
LracAl49/EqS/t7Xyx5jlLc9nzuBWt6xFjKKh5wfxbYpBV0mrHzqbozWtm3uORvw+AzaeyMfLX1C
D9al/cDwE9DMKn7MCr5q7EOHQyK9YTGFYd3CjCNyskOXQ6Xxhv2SOZWj3dzf2uKmQq+6tY3yrqO9
aO3g/Jc2IiaZsue3k09vGD6niVosqz6UmVw7X5XLqnrWfJEq3WdnWiAqqmuD/X8GywkmdlbjfD+W
DbvsPH1n6n5jm1cdRzKvA+1AJgeLmHLGKwTFFZZJjWxk8huSvgRUd5gBI1HeUmIX2+GnNfJvNuAy
sqr7rhyvx2lgwxOYR8nYimEfQlgr88etRHMbsKriYHzl8TU+Qvk+yMhJHsvslcEfoZ7IjK/G9pyY
Fe9sn5qynILXcb44FUFT6BmHnCyJjLkGpHEHiwsC5ZP2sly1AV/mmg50mlU6kkd1TT0OD/QxlNoy
N+4E2ex1ohr/zDSpYl+FRU9yAzE6kp0khFJvYi6CZpN4Ig+sqOSNZi/NNTrxCZMMJ+aZWF+QdiUL
czM51yZsSNnSThWlH33rH6cp8jdexb9xPtG9LASqkCFV61y0D0lT8pqvLIoYF4a9+ipBOzSiVIte
hST2CJ8Ka4dbjFOGx21sqnczpT5IYybmejPBQO+mLHtMIsH8SpoH1AjTuJ1QBtO0bEptL/5YhEO1
QNC89fDE5ACkt4vGtXdlVncJWRWYoRYm89Dah8I6cWxmDt/ncG8RH4Aa9OB0Nk5F1n0xVkrdjP7K
tH+sDM4GdVsAnXDbBwOiKFRgcawFx6dgGkyuonS/YD54cMks8Kgb1hQrUPBi5Dth8ryadSTO6JwI
ayBrMtXaJ5mlYFs8coBae8ZlvLWIYEQ3jX1N/TMr4ZAcjHTMJ4JPQuV7xwjYc3s2T7iGIgibuXSe
PMoq79dZhpxMtf69nTdXLDSIVhhKsdOVz6lbfbDWe1UzdG4wKM6yWQnXYYICqDZfmyM1LU2ZBpSK
uDfOWOIAztGVTNaPoGl47aPrWeVRh25wmQlcM+KF8eMTBp+oCAhyMOStibELjIeNC4sPzgdyygnD
udvaQ2MKvYBsrHa2vv7vTIVKD/JqJfkrrmcZa4cUY9K1nxZ1kUXBUYS9MDwPm04Szz0qG/WjQnej
ippHYpXZG5XU2SkeTuas724+Ym7uzwBzUb6lRuU5J5khxWxvM9fkgufDWXrm1qN5b2dYoXcw054z
hNu9oTVaG05h7Pk8P6wUQrbpESh62BeNzPjxDeKbYdg8zlJ+0uXGOsQ1371EkZc5BV4JHNgbSJXo
T+xpjFgh93qdGgorCGTH+zRyv8IGXbzrJLjWEc/VAO2ZSxgJmUJymFOeqON8yDnR58SUQTpvIzZL
W6cNXkyXE32eMtVwUyJNXa1OSUCmZ4FzFznbcvSaR6/iwZ6YUltkcyLTUG/AZRiGcqgVg6vsiWQH
hiOu+mrgzjsBxyclrRhVFjxFlauRKqPd/ivh8c9MBUlC/IOEx9XHv/1PYlr/H1fK70SQv8HfEh7m
X44NoOL76EiUVDqv8Z8TQYENxfI9Eh4KwSbTuP9wpYi/KMRxpZDKplfQcSlj/q+QhwnI5DK/01PE
fybgYUn+Nv9XqbLlWMwkXTQtliU80/67gAeKQ88aDRJ8QBcby589uALrS3TKZcii9Mo5RmfLEZOS
LoP1d/IVTcZdUWYPUMwvSzDCymX9F9/GctshT6k6ecgGfiMaP0V7iMFOljeW3XQbpBjtwXfdrTWh
NKqiD6IXCntscZHU8+GQxDnVAgEAJwKv4GRb5RwOIO5d0mQzjUG9eRWKxTj1jvG0cC1j6wXYNw6v
xHqzSxU9CQoV130OjG8+LPNALV+J/AjnFIYXxZ+zaqnu48awZNkGmRw0e8XrPyU91kQE7OLAfLOa
mYb34h0uVqnvYmpQlZIig8taD+ykK6M/dSnZuHIq3hOPHq/cfPOmJN0HNa5MkB57W8v4frBfSpEd
ljpOLw05gz7Ymg4XvFS0ekFDQ8MIUm2+FU1346TOc2syrBtiGxiBG6Bdbibi4csQf9Q0S5u8xPn0
LOrpZLK1y2FvmTEPT7cn42iK62H2hg3fpRB+qtqK3ilBS4ubBgQOfu957mR1UiP/IXDHk+mOaA04
VvYhJ9tFBreJLNgtUdTBk5rmNXNKH7hJ00Za0ZbdPQUcgVcuL8KVn6WvdQkgTMUdUNHO31Cd1EBM
7/qGzoU2rXl/zcSZcxonhyy+uDH35oWPa2U2E5s9/PY7eeMVg9aWMg6xaosSM15pvmPcZvP8EsqW
7pEyOlM0UPDPc+qt1d+6iqNb77PAw+CxSQIKCDyTo/vAzghbGEPriTL7USNzrcVSzn0GTaePMQYs
zV/rnD/tIPgnOUtyZlp8T+nRlt88bo3t9KeY02s/9+uVlc/Xg8yjTdwk+6kyP2VY5sy1kmPfaMEE
u5ugtSWC25QmqsK9EXH2rB5m7CUH6vLwsyTHcSCf45GLr6budsncaueRG7aRqbOUXjgVGBJFHVGY
OrkZufWjuw8fBzvdd8NgX0v6P1zLIhetbREiqqHc0XSadfLHLNND2z5nafWuoi7iXMeik6XWCnmN
46u3ymb8W4eds8kiDnSmVmL2tn8ILBPjJoirhUTDJCZCWSOYatiFJ791dm4vHyg2ZkLBQJf60U3h
MkAqamPLrvndTVn6TeN06boMd13fWawmp4ultqwe+53nwWfQ1/5amcamT5hhTN3wlIiUgwIZm43B
c2jVDzPNQiPSNKHJXaGKHdP278RUEMOesnZOl57Shmypmc8szBBv+N302GMS2XnkW1eebZ4zS2Iq
nJHp2LpyRlFVMwugrBBprvkUezrJQBxzw1IGLcsMTuFhZiegYRw7MHuT8kXDFp8heZ04UG/SYaU7
eMRcB+9ZGKyaKzxsuCrz6OQWm6J0ce/pf/embJ+r0sfcQWbCCPEpQdEk0O8Kp+ri0XLt64Nh/SRr
bPh0zXZj/NHnYcaKweZQYWcdt0xyZZXNPSekD0njF/bLrGEMvsGThjM6TWnAZPFDM5J1zI/QAAMn
3bW8DhruiDTmwck4g/AE/ShgQHJYEDz3wao1mJ24cCImvAjeJLrmNEJiapik4WNINF5ia9Ck9dxo
mwaCWTZ65CST15wbxo3HBYvBEqjKqKGVROMrrVc3DPXI9fVhEW9Hjbkk8C6WBl8MCBjc2C8KjIAN
NnDMACXTalzG0OBMrRGaQcM0qcZqUg3YZBq1sWFumGmm9zUUTq1xnHAAzHGYVY4a1fEX2APu3udM
JBIJCkCPqdGedAyf+sByDkboffhovO3m0dEw0CI2sYaDRo0JpTybad19qTVANPLlwM5YvjJQzhHP
GHJN09Yb6I+x54bgnFNYpElDSZPGk8Im/vI0sASJze5jml+zqRpXC5mmX7hJY06RkZ78jrh31oeA
MITBTZsSoAGvyGbyiPTw7d12Gp1i52bzQwen4mX73f6MGrKqNG612Ji4h6XOMTRNN42GshaNZw0a
1Io1soWKwIPgqjXKBaWL7lvjXTzOC417Gf1yV4dsf6eKhXQdiZaxPYW1hpaHN5a5Ew2Ch3TMj1aW
/gzhJ6+l4wRhVmjUrNLQWTilz4mFicVYIP5UrHahDACWMu03o9dElMlDpDE2A54Nofx1GkkHNklx
zQKq2lTQb53G4Dh5XygWpwa9LeINXVgamFOQc+oXoXO4TVsaqzPrwD3VEDwooZqW1ibjYGsMr9Nz
uxo2NYbQE5rUg9hzIfdcjfBZsHyxhvoWswDvC+HIkRY9WS5G3kVDgMx+SdqFrMne8KCTo8ncc0Qb
JgkAbCq1QTlYG2QE92iDXQ2TdzWFTOAFIChaasouRx7XmcYSSeNyFNGooqW3H047wmRYFHV2rQC5
kgJVvnlEkwkJXqqPsqmBfPVlV2/QCMaOm4GlGrqTR0dv2UIl7jkCtlyJJI82ZlmJ5R4HGg/8hv1T
w9jKj2Da6xQmguwCnRTLdS5n6u31jo9S0Vnv/KZQk4IOZVNdfmnl9NB0LenuwuO9OLIx1GvDelav
rZLutc9TzZnqs2OjP5r1xnFglOvoHWTDamjV1NVuEfVwrFp8cNS0sneoPmxWmCWrTGXeTcm4n8Vg
HVxJcUpqYyW2sNs2rEF9vQ9N9GZ01DtSqslmVqaN5N2ZdVDGE+lS00Cp40/LFTCSt54X2tjIAR8C
uumgZcJPLMQPLFLWtd7T+ikrBqL/T3EyUe2eXYnOuSJjyBxR8bsducRhwxkfRGdStDdwJy9ZChd6
O4y9dO3ofXHgGFQj6R1ydxj1RjmrSfxjUz77aP3N5AdpHjvQLGIL3XGR7LHN0d+Z7omZsb5gZw2A
pnc0+VVt07O6qO576odzzT5wj6nlrZbOsz3VqEBKhT2PA4YiHL0djfo0xzqqBvSj71uxvnnVXMFo
X7Z4rtJaHev7GfdLT9/XuH23J0ff4aD0tAMOTIT3wtYw6QshUMlzcBZHCstoVNH3wZSLoaFviIqr
YqHvjJa+PUqukbG+T6ZcLFN9w+xBkLjactD8soSfHCoPbDaO6D7icgp9zy1V31czLq5S32BnfZcV
XGoHfbvNuOay2u7Whr75ivGUWt6JqM17hPSLE6H8jLgqYwDi/WFEf9LKPMgkwbdPLGUV+flHUg7G
3uZZ6eu7N9s1cENu476+l/PRm1t2pLm+sbv67l5wiWfV++xwqYfrjznTcEKpOn4pXPvk6QkA01Zr
4+mpAIudTaLHBHpe0DI46PQEodSzBJuhQspwQTJkqGFtyYrYWzFNiAxrbyu1Y5tC7G1P6wu7aV26
0sptbfOlU/q/a3E+BX2RMrBiylHreUerJx8MRTaAR6TK9FSk0OMRpRd0BgYyP/8p3TDeST1LkQxV
Wj1dQSpL/pSBS6cnL46ewRi/05iIWoapoV6tLD5YMjzzg1Aru+PLictr2uYmDYHM1uGnukf21zPZ
aAb1CgiCFqMUGSStuaQRabzeTLycWC/ivRkCS0eYmZ4nmNmLCSB7dgcyH80BghS8O2woqgRTGtgG
ba2MkqHQZh3kUKaHlmxB48T7z7eyc9ziK+tmlFl9sPyJ2G7tVONunI43mtXybi8itCpzWCrerWTF
O8hKu6DWKPt37s4kuW3sjONXSXlPBsDDw7BwL0TKJG3JkjVEsTcoWqIBkBiIedh1VXKJ7mPkCInv
lR8oyU3KkltqpBJWNl3lJoXh8Q3f8B8qTB86WbIc4ZkR4asAYpVFELWQ28Olcxq6GdocyaWbyQrZ
7o4B/F5dVnRQI43OKyq7WHQbY9T/zFGDqRkcVKoZGrYPoRqv0TGkPCnD9jIqO7JQ8sEPXdxucASe
ndeUzKkpJ82ozFEX8nCPHKw18HCFxAUkIwZs2EWlHsWQ8dfHBdhzIqbiSxslE40FN44HFc0Ekgtk
3i0dD1ALNn6xukpXKqQE4Ipu0726j27lmv5I2dDzyIuzlU1nvurGPXKgz1cRFqLgpadKNTi1MB45
1BTj3DfMSWgY4siz6Ldj7ATj0M8PjRWSUhAKElUnZ1FY3irdP66RfSI8OxMBTVynQdIjDFUUjyzn
wkTDDorB6poe9Cc7KCKMychEcJMF1+piJFGtJYRuAOH0JAwq7xRdQ9ecODE/fqkXU6VEp3wJ57pe
Z8eVSysVP/X0wHVAH+g5eIr8I8JMp7pfJjOvdhAMo5y5hkk0AkONijseOGOZ49nY6OGFkmAnnoKs
syDnj0OFFB/zAHxlVqikgcs5VRMxSyxydgQpvQQBQESZgFiAAEbdADMpeCwgdgjcEwW9rlwCGHcH
hPOC8nXRAmihDoegC6yUgFIdhuWzZFV/tFvhTlJV8d6uZqpRTvWItmTtH6LsVc+l1Vz4NbR7xw/x
TwZvW6Fnp1VrwmyMTI0cQUSlKQ4TFh41ciJhjLm8N+FfK6Wsac/Qha8tKHSrEy/goMk0CEgu0FR3
cALTwJ8wcYKDLMjXUPyqE70B6qKFBBXsJAdLp2QzXcXHqONcZtmarKJiGSdN8lZfimmWo0HTDqoD
Gn0kIgaaglRnSRTLEgkbfsauq3uUK8bHUiNwI0EzR3K5PndyeeLmnj7mtzNHq2U+XrqVSfiNZH75
xg3F2ybWtfco43Ns+VDXyKVoM6dfsqV3XQsFe/mKRhIgwqRWHMS2K+hjK5OUuDppAlQogJyjzofV
38rBuMWmQ9MgF0OeIDheCxcZauPDMsXy1G9oXQeQLyBrpgi+Nh7Um6DEyESjCClgIagRlsrQ8msf
fGXkBlewSBeKjpSDNCu8V9sCgxEX8+JAo6aTVMabtiUAKUUO3BxCTEZ2MaVNjs0gnUTZ5V5RZp2k
NmzylS/OXG+JW8p6JorqKtbRQ3VKWFCopR3WUC453Ov43Wo8GMTAXFEPyBFJxwrrzK7gNDt+xUyz
2DYcTvp1GyoAXLSJlrGRkaPWkKzEGghP+VlJ/DOpilMtzoJxCxVSrdM10mFsI2lNa97Ti+PG952Z
7fs4MkaX+DCc0+4/lkULfBVfSFue4yOiI3OL+KYNKy6OB4dLYBsARL1D16j0Ca4hH1oVsTzPx2Ge
LUMUBifX55oa9ySLYgSgKvz0Sg/BABRdI5pwU79IUMrNJsuQvbrWDGuSSAlLIwd/32pRS1i21njr
v6gBbDwHcP0hWmjebLC+DII6nAUGf4WWE+pOeJeKrIJPZk6QiGP7b2nhKyZpQ6vm71S0Q5syRAAU
yxJA6vWR7QZYYcgvYfsOSNKlTSHeBxqDmrxNF8eCvGwwKWNvWY2Q/hoA0TCyaRDaYFLz4l2lQqJ3
l0YyFlA7LEu/UlrW5ipKSlp+18CPOEVl8r5S6S5BbL7whCWmpEMwUPFTrRzfIP6iPJKGGJoYBHBm
m63HaVPRg0TbdF0lBp341VzH4AccQfvZctFzklZ9gfqlRmuiJPxpQEBLVZKz+e2KYCsENIjvVHIK
4FY/kJYOKVI9Imuz3oiAuHKQMnkI8Auv1cdtIucGRICDqrOsSeSZVykpbXof0Dz9Uh9s3qjGsmaE
dzmqd/AvEDzMUZ2dDgbNwhPpFQyCCTyQsxpxDlhTyqjWTynHlA7cfztk+haOJ6kn1tPMcjhOUwQb
PXBhkapNXUkPzQS5HS0tHL/w/goAz0xQBGHWA76rw/JUrLTkdIC6jdC9dBZSvQINXkwCt3yvJrAm
k7hJwT85M0uur2tLHg0ajpOlB9h/WaDQEkBjWbZpJ1aLKWEEOIWggm7CSkWC0MWZOyhm/2e9gz/f
SouP5/n8MMr9vPlQLNLmbEFMlX9TSOo+3SiMX8R/7Ev3lfnHL/QCjLLRiajvdCM2z7V56B9dJpjz
bsXN4vUrKYaW1BWIFgKzrQ5//OpPASzvu481JKWEVJCTQoJImHBIt3/wx5//drR+/I7P+c6PXuC2
YTO7ef1KVWiqGAqP3W8ctCFwBUl9WJWmRsWALs3WOKjmkIaIoFHDzWxUtrT/0Thcx0WUdzPS9eOI
RtJmkm7GwX7mEDy4wtZU0IYq3QDDUrGSEqbVXXB7COxhhzbnkDF0IKGKRkeIId9aMU+tif/yVHjY
oHvxktCHrAZFMaViiq4NxpzfHgcTRwL8CwwBMh88v7WfSwJdv75LQmFJwO2WJo0UjTXxYElYQ5tO
o4kPI5Oi6zru6Xy4nae/bewvng9sDbpuq2gFmfzqyN7tzAd4HYptog2tCcVUtc2y2ct1YfadDwgS
WjSFyc14X1N5cFSocogaoWHhF6zSHLaNfZ0Pt1t3j/kghmwMUr+bDB1fZ3t7sIa6xWGpS4ncooLl
yV4ui++VKl+6LDpnFik4LWAtWeyWD5cFp4mpqIphWXwEhmE/jwtp914W6pAwTDNxtiGx7Shcu/OB
YxPxTtVgLojOyWY/x8FQlL7bAz84LDWgjN20QBOMib+9LiS7qOBUwj3W5D934cr+hQ8PFVxfui6I
qLEq0CVLYhM9WLvjoGlDED8oT2Puil6svJ1++zYMEA77TgeORTY/ZoMgmNJMwbhuTweDZaFSGzek
BpBxc5js26kJmFNXe58W6hAAFUguoqhuQPTdceimg8IXqGFQc9Kk2MNocjMOvRNNZWjoJhLEkga4
JW2xuyxIsFALtogbbOKo/V0W/4Fh6JIHjVlPItXRgHeWBfk2NX1wfTZJKNDpfZwO9yDGXvk20QOT
QFfQedogHx9EUYyDRvQAHmAzGV60PTxjL/1Wyhl5fnCzKeL4i+yxWs9TX7jPab///EFOvvPFi2a9
uL33beLe/fun+U3oRwg15uBJ8k0+vfXhfX69uc/dn9+94Pe33rnX/Vvd/8+pv0jn6bXXuVJT2Lp7
zPfzkCrQUfF58Qhc9X4D/O15Xr/aedqtM+JHl/8d48DN83Tv9seu/gxB9Z53eCbNv+ddngEb7nmH
rz//8x837eO688QhfX/mr78E//r7EzII7PZ9Lz+Ogyj++uvT9+Do7HsPFgIsPX9xf6WtCiPxcd+r
X/m4Pj6JDN8UMfve4l2xnGPHiyFwHMbwdx59FWKavvc5nrdx5S+uH78BOU7fG7Cqg/kTz8+Z2ffy
V/M09L/+rRupcN6CQ378RTju+97p9Ac/REcF6LmmP82vvfgm8plWT//gv7u4HztSvtV2vz9o7sv3
j/3Z7inafeM6WMzTn/4NAAD//w==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</cx:f>
        <cx:nf>_xlchart.v5.1</cx:nf>
      </cx:strDim>
      <cx:numDim type="colorVal">
        <cx:f>_xlchart.v5.4</cx:f>
        <cx:nf>_xlchart.v5.0</cx:nf>
      </cx:numDim>
    </cx:data>
  </cx:chartData>
  <cx:chart>
    <cx:title pos="t" align="ctr" overlay="0">
      <cx:tx>
        <cx:txData>
          <cx:v>Total capacity of wind installations in each voivodeship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b="1"/>
          </a:pPr>
          <a:r>
            <a:rPr lang="pl-PL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Total capacity of wind installations in each voivodeship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_xlchart.v5.3</cx:f>
              <cx:v>Capacity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1Hvpct44luWrZPj3QImVACsqK2JAfrtWS7Jk/2HIkkyCBAmu4PJvOmYeYrofox+hO99rruRcbKXL
5YrIihhH2BRJkPhAXNx7zz2H/Ov99Jd7+3jX/jCVtur+cj/99Crr+/ovP/7Y3WeP5V13VJr71nXu
Q39078of3YcP5v7xx4f2bjRV+iPFhP94n921/eP06m9/hd7SR3fs7u9646qL4bGdXz92g+27r7R9
semHu4fSVLHp+tbc9+SnV+Xdz//mame7wjy++uGx6k0/X83140+vPrvy1Q8/vuzvD7/9g4Xh9cMD
3MvDIyVCjoUgUkhFqHj1g3VV+kszxUdUwiOGlOFQSMzIrz99elfC7TcuP/rh5BtH9jyuu4eH9rHr
4PGe/36xi88e6KdXJ+evfrh3Q9U/TWYK8/rTq/Onebh79YPpXPSxJXJPj3N+/Pz8P35uh7/99cUJ
mJEXZz4x1cvp+0dNf7DUz//2X//5sPypZhLkKMCCSk4x5izkgn1mJhIecbAfCSRWTHJMofnjCvnE
TD//r28Y1lds9Mn9Lwx0HH9fBlru7jP3UBlwp9K1f65DCXYkFCUBDnko8UeP+cShiDgSAQ1UCL5G
lAoD8Lc/WOrdPzW+r5jsSx29sN2778y5/hUm40dEMIylwJJRTkn4uXPJo1AGlAWMMwbupaD5DyY7
/5aV9BVLfXL/CwOdn3xfzlXeLW40j/d/bvyjR4zzkEgaSjAEVZCHPvEqSo4weJuCwIcloSr8cpr6
poF9xUgnnz7aCzOd/M/vy0zFkN+NXeHQv8Kh2BF4kuC/mOoFpiDqiCspBBcCEzBaqL7gT4dfh/eJ
Y3x0ui9hnq/Y7EsdvTDd4TsLgXZ4P/zJSYsekTDAAQtDwQIC/vWZe0HSgtgnQsUCwIgs+KJ7HX/D
qL5ip99vf2GdY/19ORbEPlv8+UBdQARkRABqIEJSGojgcxPJI8hcYD9KRBAq2P+CU91869C+YqcX
fbww1s135krjXVuan//3UxyEvDX8+VhQCY7BYkwEHED7i6yFjxQTmKsAoiGTBH8JWNz8PkJIP/94
hF8z3Re7emnB7wxu1O7B3v3J0ZAd0SdzASJ8hoPq82hI6VFIw0BywpUQUBV/wdPOv2VUXzHVJ/e/
sM/5d1ZrPThbuZ//w/73//mTjQSQD6ADRDwG2J1Kxj+PhwFUxETgIBBUMfpl4iL+5rF9xVQvO3lh
r/jy+0pfAC4e/2SOCcgLSjENlXziJ0LFPzfVkz9huABD3lKCCvalMAjw4B8P6ytW+uT+FwY6vv6+
DPQvgBb4KOASmEzBFAY2kH0e74g8UiGYBjYfWcAvxLuzbyAmv2Kd329/YZyz7wxPQDYq7tr67s+t
foGkfcLligDxpyArvax+Ab0DSYsDpaBJAkfxBQtBRvmmkX3FSp938cJS54fvy43+FSkJA0RnVAiI
c4oCRn8B0dXRU3klFQ85BQ4w/BL19/O/f0Om/IqNPrn/hYEugRr/rlj0/xjNf//f3hXtMv/J0AEf
PfF5FJBBoAAfvIAOoHlIYG5B8IA6K8T4i/no53//9tF91Vwvu3lptZv/v632d1bUp1TNZ5f8k/IU
VL2E8gBCHyXsiXr9vIJ60j1AEAE+PeAB/aPu8atM9PeH82Xb/HrfZ0P/V6tOf1+R+k3Ai+/6u9Wz
8veJKPX11ucHBE3yxa2/MNhfItN+ado9/PSK4Cc6AUOg+k1UfOrnj/T316rUzzt6vOv6n14B5oMI
KQAMgqQF5a8EyDE+PrWASQkTRIVYAB0VcAVgsXJtn/30SvAjziWkOiqkCKB0BqDYueG5iR0RDuKl
AgpE8ifx5TcxFmw5p676bZZ+Of6hGspzZ6q+g9+EBfTqh/rjhU/DhZ+Anw8wrC0FzNdTKQjt93ev
QfJ9uv5/2HyhtEutiTOLiUYqX+J+yssIIaYnmssTUqxxRVZ5sKwTZM7EMHuNKD0kjTxlYVVEuanG
nezKddXK+4yNjzXyb5koNpM3N1Odnpg5k6vZuR22/A43S6jRlGlfpVgba99ZJG+7ob7reZKc57WK
fNi1OvHuxKczj/2Q+zuBep0LuUnGnGg+Vi4mtCSzdsKRExqatbf9okevqJ6K5JAV7ZuMzE2cssnq
ivkz14tVP0+9DrPidGLDedK075L+OM370zIh78bO00jhgEZtmo57ZvtJt4gqXXchjorCx0uZHSrP
w6jLkNv0hMV5UKZx6vqt5TmPSpunUV2jD+4gluxONM0p8uacFiaanT10SXAMU1zpYGpqbUx289CJ
tND1PL9rqj4Km2bU6WCDuDFzq/OsWYWLLc6CblphPJX7vCKtDnERxtxXY9TxIo+BR9uGXT6tmcje
dGlR7iY0lLoo1elAkiDCPB10I5su4oH9kOeN1Ti4FTM/zmvLV2Haq7XriqsBwcCylL0zs1irbDfh
8DodgkyneIpYzXM9OgtzLtta531aHbdjxbTnCY95w65pYeVh6h0Mj8kz70+aatjgOZijrJckaooA
RSLF80r47VgW0UL6iMzunWhpofs5rd6AIpKskLsqEepil7fzPifzu6QO6g2yCYInwneokheQxyYt
kzI51E3WRAld9JA1mk1jslnqcVonHU7iueTpCsvpdTGbPFKeTWck77vTwj0IFbwvRnRLi2BfVuOb
sU2uwnrYkXFcJRl6By6nJ1K+QYVq47BUr2Epoah04cHV3q5wnxkN0fsdR/akH4nOCopWxtNGj+kJ
myeqFxySVTprxvE67Mi+ln7Y1A7mUBbuOK9mtgkWv00GpJe8a3TSmlwH5egiQopM29FfSJpPOiVv
szTrNBoKEpuKtrEZsD2V5djFncumqPAmTaJM5oXmdd+t6JTcS9HRVQUpZs8Xe9MkBm2TKsZkOm96
0+i8Ww1OdZFLWXg6857qseMsngejOzdOJ8IGQWRsWcdzgx9a66vN3ML6Y01+vCCjezy1561wwSkN
6nUfLO8kSZRWzpVxWrsoE8uwrpTKN6ivdU2DOVb9vQ0Kc9qxrte16JG2htmNDwqdqTbdWtO+T5KB
nnlmNF4KmCbSj9FEmYvleOF4tR6QcOsgnd4x7knM8tSsWptHad5M8aBKHC1Zdeek37YU5+sS3CrK
zCEfk2SVt2GvjXCZZqEb1p3ZiaystKvrMS5M/zZwZXlOlklbkjZnUzqvQpuOb4wLLzi4+bmt02jM
fHuZCBGVfu5v86pJ93Rqu7jNcFQHtN+jMsljjk5H2x0SW4hTK5Z1YEt1qBAYxyTVok9cV6u1ZcUm
FZKvG5f3q0V0bTQ1+ZVLJ/ArxbGuhC923k1Kd6rSi+O3NeNvRJZWuslYo3km7jGxdey9uRaV0wgH
EBVaVOvGZ1yXmelXQyt1h8K7gNKTYKqzqEtIsapLTt4s9XxsVML3KSve17ww684GF8jwXqenaBg6
zcz1IsrxtezLNKK9fT23xZ1Qcifb/DrN5FleqIuGuUPRM50mYatTGMtWTatkKopDvkgfecgVM2ep
Jl7M4EWTWPv+lizFEttAgNECPMWmmVI9wvTMC9tWyFhNexfNZe3AGEE0Kdu/LsGn6qSOq1kEes5G
txnKgeo59JPuSnxc4Bl+pBHplrLunmaOrUuGL3M11fHUZrulbIeoKVF7jHP2PmiXZlNRhcFfBhk5
M7RbW0z4qpD0hracr+qh7A71Up0ZemByKg8NzJWegdOJ5OBvel6Euk+53QUtyuOiKYo1eKLSppxM
RFyLo5GW/TpUaM1t+64cuF3ZOTtu5vI4qFB23jawIMLM5uup437TlW17WHJxk3REHQ9J9iGp0IfF
14sGR9Ykh8U5t3SLBnC+bJJt1BYsjVmQ2G1qOhTVOV9lrF3iaUo/0EadtROq103ZdtHcqH2b0Iul
dmdT3c5rWfReu2IpIFz6KSbOG82nBccVVlUUoHBY0XnKohDJ3dK26Y7S/j3jwSGpRbihBqdrnPcw
/Km8RnmNoqXGqyGx7caiZZM5c11V+TvT0Cke5yUKF642eOw6TWxxKofExJIG79Hk0xhZXq1Mxstt
IwQsPdPHXqZzVEvU6HZqoob4E0sfJWLDWcbdLaQ1q9M20Yomxykl1zSbdp1sYoK50K7ltyNq680i
sNWyxNeNR3Ps2mLUSbr4KOWi0Wnmz+cpYMcysPE41iuU5uF2qMo3wkEaMoGMK9kVeklJ63TgiTkw
MzVO1z4xh+dj3mC+5qS4nKdi2Y9Pm8KirtTPu88nnzdWSMhgdOxL/bz7fLJvULjuAIuETRju1YBG
AVkfdmdTigrivTVRALkvskWqy96Npe5whffD02aSyfJx83zu98Pn1hfnnlv7fvz0trpasr1q944t
mEdB1cv97JOu0qTL8xihxUSS9echSfuNN6OB8D2Bl6MG57/s4lJ6FYW47XeqSaJhSetD6Qd3+NhA
TpnHw54qO+9RPTalFniY9x83Pk90PnoUpXSS+3YO5P55r/5t7+OhEfWOmSpCuS8Bxf26AcGwiKhK
YcEjXhxEUhYHIsSh6/Jl05Y6qeb+QAE7fNyIvO4P7Gnz4lzSILtDpV/VMpeH0fby8LwnPJUHWsws
CuYu5iyHaNNXjK6LSbhNmw9vx4SRXlfwRuXxYJXVtUuqtaN1vmUwa9kg+EFNhWl1yYw4JMXIDyhn
nx1nU7ocspvfL3i+6/nSoaJcJySoVgue0LEZ5C+bhSdmhcLKr1s07LKZFDHkylHPS/A+b0IboYK/
L2k4atknrWYRaWC5TxLSGwKYEg0k9oAGY1teIpnxuEJwkIx85TvWarucLS1v9nycB21dfShGIVZJ
WLIoTM7bcekOfbP0GrXTEBk1sFXGcZSRbFmnYIgzNLJlG1xiiBF9zdA6WfoyzvJlVUFlE9UO9RH1
1Q7nVb0SPayIppQXJnFGm06xXSqa09LMww4tO1Q0S6TsYKK2xmzX5hSiFMNbCKppjEW+RXOXamXY
uJaiXdtlMtumAWi+DCaeKV9XMlAaCpQPIfy31o9xluBiS9v0Zs6G175C/YUy/rFMMhrxqZUrMZ0N
6ciiXHC3hkqjigN3TUZcxmU6mGOF0bbwSbj1zVjHtiY+ks28C7rqcRr4ZWLYo6BhtUlxG+wWO82a
s3paqQWRCOd8iKnKDyHjF311P07crdqmeFSA5iKflJFI1E0XJCZyXbYafRuuFakbQHO4j6c8MDHg
+03XlGoT2NxoNhSnXPBsH7pSIyJOsjndVAQASgbLnwty3LsGrfuZpwfXmFGLsOggjzYbXKOTcBjI
hvp80dTo2S61xvK+XIrsWHT8PRlUTI26JXW/gfLDWnubqjru+9lH/Zj4dS+y6bUVaOsC0m5YXqzz
wmrfiGxjqglASVhlm3LxvQ5qyXa2U/uOVVdhGG7dkpxlmTtph3giSb1tuJwh3NOLmow6CAEBTHx8
TydeRYndjENrdKGQ0GViFt1CAZHMBdn1nGe6KZBZ8RFnsc+q96Ma3osuIFE6tx+kr8/qZcm0IHTS
JZ5rSJ/pqkmmAdZuvXazOJ1VnYLb4DkivXnITfjelAPRkwyx9rO8DaZcd4nYgxlO5Djvq5BF9Uze
YITvCpvn2k/5Np+HMR7YQqIxD/NtO1iibTIeHADXdUXoNjcGojSUjeHEusgGx4QOaquw3zYoD9dz
ja5TnhDtcN9EXvq44d7ESTI1m3pR66KEMhVJAmjQhKUu5/ZN5cZLXy5ypTBAWRYcSpJgXbYn1Jph
NwwzXSOxbpSHM3P5UOZIZ7kwG9Vua9S3FywDqGQNKO71AQJMrbNSviWsv649W7vc3EGCDM/LeZZR
gfhN00+HMUdnTdoYPZRwfbGp2u4dzyBusOlqYWaO8OBPgVEYddUBGSCkvcm4iQDOlxvL0/YYSsVB
zlCYp30GBmjdukOddq5vtozOBzv45XVg5lMe6jFcjwGdIr8UJ2ntj8UIqAXPV5ni51VbaJTV1wDb
zno6XA2Lv2j8AIgvkTetbypI2jQAeDG/rRyWOqFvgrxoTy38Tj+i4piowEVTT8X5HNiHQe0qePE6
HbVHAdTc+aDx7C6XbrmzykdopHFVuQeUgZPPaItl72Mq3KXr2bkP8kfcsAOglfO5KK7qGSr30l0m
Q/hIDAK/bq88vWJzlp4sHIqGzIlDaZblGDvzIS3RCp5y4+e7sqmuG6FGbXBlo0H1dWThZYioxSpS
kDu3SFTXvujbbdpMgGxUfmVpw3XOs4ewUMteZrNWBcAkhWoL2ZiafS7WZChWg5kvjer3EFoeOi7t
Kg/dFEHxcT0F1aMYwuO5N7fEhXNsobe8aXdZWe6XZr5OG5Vu4X3sZENrEwdZ+rZI+aG4zxDehKLM
oKIWBeSM5dKTHQvKY5xWFwLNN6iUr0nqr1R6r1K6q0z6JqcuhCK4k5uglSd5ubgVNmtbz3LPiDyE
CdidkkeDxHnAtgPPL6FuOlECR1MXnhZpduqx6COMDYvmeVV7PkE5pyXGV6TsVrmqTmYIXTpFbK3o
cJ+PAqiaMPuAlF+2PVpbmX2YzkO/vKsytEnaKS7a8G3qmh2wIaclXXYqGN5gG74VIvWRkkkcct6s
XNmv6tan20qh2I3qTZ6mF6EpD20uOSyjNlrU7Yw6qCLpVpADvKF+lXdQftWuugmEO8kpfttD6ZLJ
/mBmc8Yh5dAhuCtxeFOVFPI4Pw4nkQJiGVYpxceJaXbukufJZR1KyG5JEuggy7dB2PTREEAmqFqs
a4jwMvHaNHV6yKQc4rQTiQ4H2eml7aqNcvXaN57BlbtesGnVBUG1HgtxO6mlX7kFOlhk2kBNCYUj
W1QUlP1JU+OTkIVkA5kVRU0yDtvW8GUVBvUezcD9eFM2K+7VB1eiczYc93V7ya0YtBq0BF1oNU+T
jaqGZHoZQrU3C7oNiDwuWtqtmjGN22ArvU1j7mCO5izTDqZatF0TDWGZx8nCfMSacb8UfVQvrNmw
oJijEUqh045CwTNjjLQfi+xgiclO+qdwb23dxs+HCK9l497VhB0y0sRzPdiI4uphaNN+RflNOPMo
HJKLoEabZrHnYRte+3GQ5zJAJ2KQ8WAbv0NV/yGxvXodIKKbxV2nARRfdSPraEb9rCnWWRXDBzUW
qB50WnmYmIKM75cyPM9781ZCVo84aogWtWbVoM0o2zOIXu+SRbBtCqWepjmLS4xeFwmDDNCmUdHh
26UD6jTMlG5bquK2Cy5VaAFCy1IPmL1pkNrQ3nebNPXQ8RxCcp+gfiO4KaMp5BO8rRGeITndhvVC
geNLUp035r0CBldDadEA9yd1M04f8j6/SUPA5D3wP3NzkiFbQ/5wD4NQdTTdeyA8DyjxxcEJ4yII
Mu2q4MN90ddm77iJ2wWVuw6JYZMH41mOW7f59NuUz2jpe1fPrUmzXz4T+u3wb1euhH/PH6v8fvLp
K6Pfj05+/Tzpq1dtHt3TpyDdy4ueRIff+vr9s5gnlv+3b2ReSAcfP2j6O7rCVxv/CdEBXjb9h6LD
J1rnR4HnN6Xh+e6PSgPoCfCuFmgFglP1pCT9JjSoI8xxABqEgBfHge3/RGggR6CmA31B4Z29X16H
/UVoACmegYgLAgN/eskSPuH454QGBVrK50IDC2gIOgt7/jku4L3NT4WGNOkGNdQW6GAa2PUMPHUk
WrHzggM7nSiAtRNeNKfuwo4HOZdvusCc4dzXK7/cuuzthOiO+3wCl+RGV9VQAQfOTkw7lgDUVBNX
QwSLNIgQg1g6GYC6ssrWIXY26utCrWZZxzWpKs2SsgSANp1k7i0uaB9xVUOuSZtb2uS6DgYDwGh+
Y+zQR9PQVtHI3WE0kcn8SuTTA4zi2Bp51rnq7Th1x1AuXDd9CiUIeI4J/XapEJDliQRhoMLAJ4wQ
JsJZo2A7VzJfoxagZSLdqpD4vA3PfBYigDLdm0wBYA0vq2x8XyTtsq5vl7yRuu5xrWUNpKvNbrsK
15GjLVkN/NZPMJ+JHM+XHp0jkkrg14I0bk5bzA5yElv1xOoY+IhH9yF3eqzyh5oA8zz521S0dYSa
aZ0RM60XNi+ahGmnKZVmJYHQJpjdLRW7GC3nG8hnK98yoPy6dO3ElIAsEJwjsXA9heKysGQdGvp+
FMvJksvLIaiuE2PeLsYkO8OHk25C84owB3EyNJBgRLhirrMxLMpz0pjXxPj3uGc18MXA8CdVJzXw
QxtbAqdmcmsjE3YXtIG0K7Jg0oi/Fp0s1h63g07T+u6J0ZncAfKW0iSrVsj3xWoEbSCSZrgp52rH
2wysxl53UE1r16mzQPUJ1GFApoqS74DZTrc9nuOR9SbGC8FROwbrkhqA3mlVXwG1DSWLHP1edRJD
bTU9Lm11MxsI+j7tinXWkmrFma5yWkQytT4a5uxAltbHogILBONgY1Y8rXvFLzJm08Pg6Kpx2O7B
OkAVJW0MdEuEA0DTBhSJyGXzWR44qZkco2aQydoWNu4YcHhE0cuC5/dEfqCWUp10ttPjwoG/cpye
ZiXbw2q0Eq9ZAZOJLRDW7Sgj+JiLxcPIznpUXpagzwBl2aSQc4K3bgiKY1wA3DMeND4vxRrlvI5G
lRHtl0kXbRBqN/JtOzf7YZwY1JET2lGZXJeFO0H54rRpFZSrZXBIhQIWLZnOOkHqfclaYOZkmm/S
BuiSYNXxpYz7ZBag2pVnIkNvu3Fc85pOa/ouR+C5Pq2eBTWQ5BY+rOY+iaWpV2ysK6A7gfeZxyjJ
WxvPac9jkpMrX6jprprzlSP5biqnLQYhLwTaa2Hppi6mt7zLdryQuQbK6kM7C6GnYakiGTITpeUm
61rI/RASte3YAbRWoekAyCst60bD/TYioXT7DMh2lRWaNmxXj8M5MUOiCS+TdYXHPiocaKhA3wMX
Uwu98PIq6H0J8A1o2sUlUIDm0BPL3TpEGWh+jjW7To3nZPJvXecPKGyARAHqyKEnmJcNJz5UqyIb
yQX1fNgigFNVKjc1W7KoD0Dm6/MKIuJYiw1Pl2PUDMASWTBjYiFI5nX1rqqKeyUxOJZKrioQTtdo
7kPNLcMRH93rqere0alCOqQlkJBK1sCqs0ND5733rl+pKl2HhfewcAp+bIpwUwbqsiiTYbWM6Jx4
U219hddlwkqdNm6IntwY1JHXS1cH2tS8i0sDWt6UQ7VbFV6zkW6roLxJgKvbBkEmYmPnWddoJCuW
sznGVbMx9fDBE1fFORTlAa8cgMMmjNIMAE+XpHFS0zFOVXcYegMBoPFzNPNm1lcIWbIzYSEiTi7y
kAzARi/L9dBbPYge0gCwkHpJjJ5cFq5rW8hIJUGcN2ke2TkAHibgw346szxsgbJMQCzKmmubdudB
ZaCILTGobWMVDf0CKnk7OOC5rNVT586gHBliNqE8YgP/EEjQYsoMak6gWQ0g4UJqkMlja7Bc98ny
oZuBb2p4ssRZUx0QLgLIj2iJGGhsiPosKlkuY6ClQd+rGNF4zFtN53k7A/OWQyqQXPRxVwkX8xrm
3fiExv1gM+A6nO4o6FSgRWVBsV+oXfsM+AsoIbj2mV3WcOvV7MGNK0IAXjbTigOxoLrwNXxCHkZB
XQ5RlV+FjOaAGIuTUrE2EihhGyJL0OK3ASfXJB3qiJjerzp2mgZjdoaHrlwF0g5RC4EjsMWwE7Jj
+8V3u3QAKicwNZASVbZEfeHWYqkhGXjhI1BbokKpy6GnxSqB9xGixgPrlzoLKFy222R2bdTUXRpb
Zjkg5/EKp/CE4xwtgb+vpUR7X88RUqPUdOrIKpHWrHK079nWb6H0AHSAgDmrk/Pi2IyRhxct1v5J
du2S9m21LDbmytx1XQrOkc95VHMHrJEcddGR23FZ5phX5xje1I4tItNmpvM2oe26VwhAtweOo8dA
GhsVd/+PuDPrjRxns/QvEqB9udUem8N2eM0bwXZmilooUaRISvz1c6IGPfN1Aw30h7mYmwIKlZVp
RYjvcs5zmO4uc9R/K+MUMwuL20zEG4oDx3Y82eJGFV66xrbRxx0rE70132UNKHGw2mZFvkIk9XPu
YKpYnP7kLhrF1FrLgJs+b1HbSt/wh27e+kwg7JHafF9TAERWNnRO7lprBKskWErTFrPw4aBRJzkJ
CRHTbPh/LZxcYdBmRo21ILHU87JCdLQtC/1DOJcBC2fWWd4B9iRKhAmctO1t/yFgQDN2OG9sNI/A
LY6Dwyje+9OGKeKizeSkbPwIid+/RF5yS3ypYWdiN4b+E9I9d7fTxKYmEwl8jjZO/gpnOIgkRFH1
0Lh3n2ae9vAAThtnpEd3iE72iipGRmlDhJ2uNJqscwQnMcli6ukCofkkW8wHHivAIUt0AV/s72xp
gzrhpUk3fK3Ev4lWZN0eDQUQDg3QY/nh3HZyNrnPWNef2cSTtN8alav4Zmye4Y/J1n0huUQ2orD0
etz73ksjPxqgGTZPE/pX7jCFf+Nkr0ZhfbWmO8AuwLfadpC9mKyWdeF5s9l2HUUDJJXZZE18Nw98
cdMxvjpAeyk36GfOMNuZvczv/uSYvNxMqR8V6doD8JVlIDUfwjYzEQq+MgRzrpkhLm5zTrQ6uF7c
5rH1PA8hKlKoHsy2/A4s7R97yznSZXOfutbDBGgbTKQD+IhEbuNhxZ+dRIGXmnDCUzjGZHvY3DZL
PNI2ODT+Gp213fnAcVpsmw3OSOsOR2sw9TiuBWrHUKneswuK6cNTk58xAvdedIJmvvfeoIcDlRm2
gm1hKqP4e1tFk67mZ/JkcoVLkK8tjQDZWDawCq8ms/2zx/uFK1apcd+qxumhMFK3fbBjcgIQgZJV
dwFfi4FP/EnSLbOb5oR6EJ69OQoeY5vRI4mpm8qm0Y+NEzwEjTgSpf70LTTVlgYUH7ezwK9VfrqK
CMgPsIgDUrg7dvEeCIaIb6HmbTUG4SsN1/jEIGRAN+WFEdTKdr6kiqNR4VtoSj++RGSWVdyI60JU
e/F/D4ZGcPe7NX3sR6OBc3S6amUwPSiuu/MMe0vSIRXrktvJFdgOKVckP6AELm/cgl087RAzImjw
Vij2VPqApGCsXyd/phUHaHIV64cd2C6Eb/k0YozG9rHmwFJKYpifC+MylDUDEXg6Givos2ZILDiv
Rz50DKcH3sCydKqU3fzSzsmUbb15tzUlaWOGk2qZk+7c/oS/zY6E7yTHlSFoYW6HMUz4Abwl8+34
001zEp/vMa6LwjLjQGYYM7PPL5MyMkXtBkkgMUZQHT7yEA1sWXKx/+xRIkvnLrd6BoRV6PQk8ycL
TM8+ULgNblx0ITzcUAU1qIg1JUtTdBNk9p3DLBmTd8Hc5rC3G3Rw71cDNybHCPjItNOnRuO52Wwu
loeXGa+eqpwgznx7Kh2jzxDDvojcx5ROE2b+gNSwi3LNkJfjdlMNG0pb1HqvQZSg8Ycim9w2azt/
qubJyzfNdZmokV51PAEl8r6iQOLgdpkCDVGSvRtQNEyxE7urIVpdZJtAiRH4Pah4kslh5F+j3b8N
rqwD4nx4PeyMWGMA1GP8zHrQMUaGXTY0CUFdiGNQXyeLTvHln3/odX6OlnGo9tU0lZzXwzJ4UbHG
u5dSszzYiR2idwwCZh5fKuWc4FD6qQ7aNy+06bkfh7oLRYyZb3lie9CUFrHdlAJYUkH4ss4+z3wl
npkbbafOfadUYhlfhnIZork0I5YcNvle4fd2rtWuj+NMjpbX/MDUNLmLyMtZUu+0oR9kwJFprjY3
hh7XVdSLwM7BVBnQiadkBBQCR3l2X6VHzNHSfKtgURYR3Uu4ctkOTDmbHSxuvN22XO3WyzA0eEvs
JO8xOWZxDxk1Ivi4UWXXRot00IKkcB1bq//YJ+9PSMOfGLxjyjTLJHGigoXqvNpdnMrNxpdM5u9e
2Tk1os9gqpVOjE7ROuAJUWtpNiemaFaq8z0UqOyw97S3P4xW+66GDbSN3D/HWcOnv7v8dIGcBhM5
rJAFr2AsfrcYDw8hDNUI81qj6VrTpmb7jJU5VKViIWaoO/40RRiVw/dkgkh/r7N8Co6+FPlidjcV
0QRwSU52pnS9zfEABnG2sDpoeRxt/RguXgQ9DhaOvU7ZYEc691hFN4USm7ABe+hj2HqwEU3LU8dZ
WbEwq+5lGxcmmT6JFf51La3yaSG/Nhtn1wUsljW+kwH6T9LFxnm3tbaxUv4Z5hmFrHdzzAo2FJBG
pCKYnifmvXj6br+ii1YoxY+WqU1ELgGdoYPGQE4kx2bETDbfCdKBPFidxEszJ4dWT9ew5ey0g4u/
A5pPltLFsgI6tdo/e+ye+m3y06TtvvkYvxm3s9IY+IDFok8ADNXU7MuB9lLhpfXxs2Op5hoNB4II
iCL1lnwq7f8JQ1emRMVW1m9wQ7fwq9EezSBsZ6jTIJYMTk8S4+zb6KxsmrtMG1SMZsKIJCD8wA6o
Y4JxeSXo1t7Uv1IKG5scRnctQKjuOTZL+FZhqbQVVAqYX+rZO76LV6e/68pzJuQG4JR6tx69KqFq
LZGbwHoVxEUIRGgbDbjVAKOI42IwvvdMWN5p09tbiZBMHQR/p2T3sCnjmxHyNPa6rczevMg4dk6r
rDc++UfhsjJcJnII1u2n5WGfu0sS5fs4ZUlE1C0E6oNhaTiPYOJ2zF7Vop3rIBM4vEz2Bfe7KAsH
DeH/0VvXm+SryDbQrQiPJljyIfYEaW9rCNHW4zSEB8iFfREtZM2lLWL4FOCQulG/JhzddbX02yix
dLlTcgVQ+TT4fM54E3+bBXQXHAj0oB1itrAkJot2s7DJ5atY4Gc0E4YyxkTe2Xs6XJ213788qFl5
LyG0d8Jj2WRJrAmuWWvGJXqI65McIPL3xPAbkPFtWZv+2DX6AgGKZ9JaUWKbpeZYRPLNH46dQuEY
sFd43TKWjVr+rLAStXb+aAuteaKhwSOIqyM6EDh31dDllRgxk23WfJxDI7M96MJi4WHp3ecBjbGC
ooE6yyDKLayXedvLeOzaVOA42uMMhGPuzizGOifDi4VnTD2Opi/arcJhmQsNRC53oWd0WIPKqQOY
qbT9i4bYGLTb1H64HyaPg1iBaQlRK877La64ae/8AGyrqbfe9N5BbQiBgMw4fhTgdRpv/Dyv44ZD
TN+Nqfph/rPq6Oi2+NPGwKv25N6r7GreWj/D8N6kk2WKLlibw2QlJ6frEyABKk9aOzzY7f40bRQy
oYOiCzrufqzfB6yyxRaTNp2KnrqiXDGh5okVp6MdHLdNvGLCunHKEuAmYQTcV1VGerdp2CvpOZBH
Fwr6VE6nxAZlsnr3adv5ZTMbhsaWrDkA1HNjzIvTJij1O+puD11IYEzIRjpAAhqG7N/3I/5nZsP/
i2vx/8+Q+E9hj/9I0P1jKdxTJ/99AAJOzj93kf2LB/HPBRn/O+iAu4X8AL5fiByFHSBd+X/8B/wX
cNn3K6CAqDi2g7TY/w063G/ZuF+4EeNygLvJ8B9BB/gPNsIJTpRE2LAQlAj/Hf8hQsTzv/gPCFhg
jsfVR4GPEI13v9zoX/2HyLH8FtdVJVnXrFdrW08DyJA+tk/cuSkGV823vMyF8jTpqGxccRwhZEIa
KCKPVA6EIcl/rz20HW84DG4Pr4Gm+zylTbjVofSRQPjsw0u7PY3dATY8WGsn89w5s6FgD7SeBnDW
d176C6Rwg0HAgXS/ox3ciXMJ9K+XkBXXL0Zk2ssEu7D7RT8cpBpgz6Jcxan2f5ZQpD1tCuUpQCtv
xIi0HcR5UAeBPwHt3lrbTMkl7+mvbcVW4aEQsWe2vE+yf/5FW4ALHGUBkYlbN1UeKDmADBE4ss6J
MhZjrX2gULkDmJaisoTOHJejwvZ5wi8WewrmOkqAb0KRgnbaWL+m8ZK4IHoGlpO1Bz+JSEb0cacj
XHlV4XMCPdrLO/aFiQ6KStnIegUIOgfiuHD0B6wKYLhie0ZVu3AYtfHR43G2jAdhfw7RqR9I7vBn
ZhIQN2BwIC+6/lE5fyNRrxgQGNv+3OEpz/Ke5YD5iVwI58UuZ7ApZwlJwIT5EAD5MFMxxSgpvqxa
ADSbnwUOvrQAsNYarvCdesh/A6bVd+hzKXc/XSgGoJmattx1k3txCYfm5EYX5ap08N87+pNgqRbq
CP4lh9YI3d3U1NLXxTp0ZskQkEwJhDMbfsa6JQfTRNiHu8zd7bRNSDF1TTpi4De2WzR8vLjuEwXq
wOIN21KOloef1T50XoJPd0xHsuSAQXJV795NJxgVxvjAmxZL2Xjx9zCbpDl6FLZvc4nD2x41qI4m
RzsB/WWl4eClGtxg0zwnsMjQnFPAZbC0z5Ofg8lf+oOTdGDQQW3lm/eKpBD0B/lkvGuClkvYlNkE
H5W8oqXEvXq8j5WEoTt1tACewwB7B/5wpphmFm6BWzEHBo9ZkTKKyj0+R/5b3zyRLu/akvODtVZe
/AuZCBp3RzUB4Jj2dMQR0YDdYpU8I69RbFjcdjeuAHkWbHy9LzcLCn6/IZFg2kzChGrQDubEOtkT
+g+svW6GT9/zYsISwZf2YHU1Z+TRAwYOarGQ4Zbb1Ab3g3m6/YoQxZC5qPZGXVY7X4B8LB7gcIrF
bSPQCzMzv6FpFct5goztfsZt80C2LXM7hpcX5xWddkvoaeycanS/uPnrua/LiN9xf8S+WDSwhZbF
qagKTnc6KgB561igH+EeEE+Uhi9ZDFwyqTsvPgl255b0i15/eyJM22mrkaCKYW3621hFZKjmiL9b
cIqoArRmw4hwCmu7dtMXELyzvbxIUcUQTboAbyMfMyX0r344ruyHmO/IhkrdjGnQ4NVLvkfvyezj
Mzy9dIcihq0TzsdUAoFskEfh454tmw/Xcy+xXByH9hbEyNpMvGTOWJDArcFE9HhFlcisK1ivGLkA
fAUci2FXdfSvQiWKbLxL/GhvkN2oW2KIPAzsW0ReRtRYxiAuNx+WqpMcW/WqfXV0MVDa7lNvQ5P0
rjQkUMKcwkgDuWk8+igX7X25Nd6lEVFpg3nwB37oekwR1om7bZgOne5h/ooa/ul3T6HBRh+GhPOZ
Cx2n20q+lFeEPciWXsEHXMfWLdYIMsjkhDgu6yBLF9BtGoWOn2LaJJgdfScV/J4gGdqcMnE0TnQJ
Ek1BZIYvemOschovTIN5f+R8OEwMogC4GUit5jdiOC70+nADR2Xxy3y0rAyMYux+2Ev3ozoI9YEV
l20CLNoNujc3cpOqb62fhISnKGjHI3zvE0jRVxBYvILFDEyVj0E9BW5qK3rYrds+9JBGRKKKGOGA
ye1LV0FvHRk4Jl94exFC6na2fintWP5xhAFXRgOdsWDYDkMSd0WYdLcBrQvCEM6Ht2aNUOHHDK0E
hhBLp5V8RosDX8+OBzwniLbeTmqUdhpncgDuNgXLo29qiyjIroma4GVu8gChrRv7XMIfUQsG5I0F
GP+NVKXFYOL6T+5o8YLcg1YQgKdtyKN1BxVAHbgh3d9/QCGfFUhQjvk2zvZhAYYn4ATiE1xYV8+7
BOC5u1227Eg3rWslgve1+dxw8VcaI6og9fjoN9C0Z39o6mTjv/ci4hYpDOkfzQ63fdwTeliVPhDo
3CRelh+3W5/07n8Tv/WfkgAdnA+WrICmYjuMNnmUzP6zOeh6C3wiBpwN23u5Qk0sItJWPi+DMWIP
con+orgt0Lh4fIg7g/pG9PPYLdGz5OND4qDYdwlL3XGVV0j/qvLEZbTHvepcAKaID6li3iEydkYW
fEteh21ajmO0/+oVkNkd+yuQUXyxKsyYcvC89EVouKz3N4NjgYBiy1ZgFI37amxkyIIFaTb+gXQn
TkAiUMS8qd5s1OQVUGG9o5IEIMNDoIbvC11z6s5gbY1BHqBX8aulphhWO85HwpH3RMSMEFue+m4U
pY7dtzbC6t93UVM3qkcBXH8WSJNH5Ligdt4lRGfqYRrncGz6zEFAM5jn8UIW510HcZxbSYOZwaHA
h/lSQwu4895NC4+IuGrNNe4xquJtfEAzfGj8llwb5GYeeueBrzHILYoBCcEUxC5DSEQxgn6LtAvt
3wOCeEc3D0ZMkLTFROaz5yGCEo77VKyDp6829W97OwQ16Fh0EA/tpetNJvBOHZIxvPmkGaoegGZl
L/4DJCXuItaCFZ3ZWFptGNgxCY7B7vnwA1fQYAyKTSPag9zQj/HLYGZCuT03ffsWRgNN13PMI4Bf
U7iWRmmYQwihcvxidNRYlf3qLZAmesyAy3zE0/VlH/1OjHsD/Rxmfk/XLFTrObC8tYThcU76WV0U
+EbbXUsA9S9Dn3xxGT+4iBgBNnnErc25t8Jwdty0d2tfHGM4HRqjIJuxHN6tbHfGLHQKxrrn58k7
xG5bbT0EPL5loyUzjJZtnC+NyGRbjgr0JTUHZ/0yrNDOKZRXAXzfA+xCUTEDHSEWu1z98TiSX8T5
CeeT5/zxkmtCKo6hYcQTEHGLEUroohIbxZULFw95pe0B4dLEtipr+Bv2D2DQHqiiOCekgMkFvzeX
4aNyjgiNQiaADjMfWTuVMG0aGGR6mmq7RUzR8b/2gKdbux2VFyAcBgN3auodKVeanMa1+zWt9MtC
BCKgeHmHUsLzb2GvOUi4gITMmPPOu899HEqYVraSsA1OwgJMgu9Xze1pWJ4xQkeav8+YXdfElECK
GQzUJnxYHHEERsMfBRtewtVky52/oEdvCQupPoXiz6S/bsDVRVOHIy0x56TIXacesfIVX7vCSKV8
HyPxo5R2GQL2E5qcI+3Byzs65nmGYaMjt/At++Tbp9CZX3woJUBrkkdExO8pDUCKD8GeFGL5TBhF
AvSec4DzE1TGSo5wC1Ol9ofeglDnnOFs1Ahuuph95oohX2cHHwpBhQ3jBJ1K7mCcSJyTmo4HzNpb
XCNv+thtsEtwhqbE5Ly5EJDM1Fwbl9UqgBYbHVzyjcga3leQ/KC7sFdsCAuAc0YS4RDbT/bACinh
OygXqOgPGUpPbsWG72rcVmwwlxikstl+DyJIxYCFC6wRkX8kYKgdHgNk/2JDFwOSk4d+OiQIe57a
9kvxcmsebQhWHcbO8QLJPov9+RLF1RC+i4o78JC3J0OepYZrK18tN4ABDvWuf2sQVG4x8SfAZke0
ugZeUu86h7HrcyTPMtNdl2bNZqUeBB+QoM07GgHjimsRAMveIAXbUXslFB8v86vGjyC+9uZNKpi+
9w3Dh3IBM3sGtLGxuIjmw7KTx04D8G7xUyA145CwWDfIdTLvnANw0yyGrR48IuvBfHQ769FunwHH
Kx1i1bIPJDlCyzsn3acLRcbueGl71T3BY4c9EmrIz9tDLgYgpvp32J2bKMwof4opFgB4YH3zayBD
7uLzZJEuu0Vg6gWXaqbSQyZ0t5qstdmzGvZbyB6Uv4Hhxm5IonoSrOg9hHtiUlhiy5nvZmt8kbN8
j5GP97aTZ50i0pcLpKFt/UD3SiVigX34OMBN29cHEh98aGRWH0LR9o62C+G4xDUDCDaDg6Imo7Sv
OwpJ/8FxzAH7zoz0EBRDhGehDP8KWwwEOjix5kv2SYZtU4VXjzf4+RBVdKLXpQUfo5ayw/a1uEjH
dnhrY0iy40fA1avvozdEUND3q+tA7N+t1HPJdUIanGG9GABQTX4p7UsLBo9rzLmmkiHNm7gGH/Xi
Ri/Q2DKP6CIJRiQzak8ipmTdlwYoVdo/SJjGbHoRYJ1xN0A6IqloIPYL8HUbZ7fV8l+axqk6870t
wYOLDR6a7whVwTjltJ0i/Kie89agSvhkRVUTeImitXDCeoAksTELGNSJ2uDB1fOOpIWyfozQBa4u
wKkWTU6wwepkgUQs8wkSRNPVzGFV30clxNAlDUZyhVmRTTF93Hx0WwL9dL5O9FPHyB217GDhDCyt
e6W6/547lHYghsXeRudloqft4KF4Of21dW9LbOqIyCoSZ2MAeZMQ28Qr2/aDhSApQKuze+AhrxIf
CYbIOpmwyRL4qSN2eGQIsULON5SF0lrEbTK4paBxcoorJbCivNmkPfghf2JozF68nBGhyNvhbYei
cCf+nDlfWphOz0H0EgiQ5LhTYO9cYBv78JH07QkRqascygisk8B9As0giwS2G5vdp8g+Owmr7L3J
bGdALC3yf9EYH71/5cS6RKiNTotsmRUBrtj3i+pmwBe86P2kWhIo4IATg+B1Czq8rCumSWhCbRsB
dfB+by6AN4mvWLy5IxpNu5xIY/3eY6vYEkTQp/ipi8xTfBdr6VxY8WdvP7UJL4L59xa+CPPBe+/Y
xwPm39ew+Tsikjn4Pqp9grohEP1VpbcgKznL+Ul1/snZ/y4qKN0WogW2hDbYfhhk+XifD2zlDtoJ
L8MIg+xYuEBRQPTcA7/8Qka0HIfnBOq1CLb3Pd5SuA+6FdexA1jGkaCI1Ee806sJqkTj1UsM3uQ+
U9PVDdrCVtEhTMLc8587WtvazsL7624eLCxMK2YO5Y0FMufjZOdvjr8/DS4c2emzTyxkJdhDADLM
E3+25H0f7VNre5ny/yJrnU7sOiPwh3h9JrZDuB1bjZXNd4/jsOOjIiX3zpBTAE1emr0aYoyrIwxk
+m1PTTGC97T84NMhyUPT6myI2idy72SbKICB2mC9UuE/GHgsAAID3EgSuDSD817GbXSXpg7BdLH/
cozYnSsLjTGjpWMNzWyZX5FUPMJSRWyndAJezwSfwsBTa55g8uEUu8sxasAXRdt5jhJ0ImQRxIMV
P4UogH6Gv+1inLyPuaudPjkOc1LNhCEq5Oc9tjHWnIRH8PTkqYEfQzgKLIqrd2UBPc2Te5s1dsVH
z8w3Zp3W/jhT4HXwMJj93MH03WCdKP4NcvDFdxcANXu+Mg+j4l9J6pY1KbDSb1A5eCOaHFHaFPdI
II9ES1zrcuuWV/RR3r83ybeMvsn6ECUv1NWF2feMTgBK5CGhtIK8FiJ+bX2Yhbx3UG24mdFrTO4t
W93CEd8BUykqSnjni3PUU4twHM2SWxyWrZ/GThni8yc9kqZn/zEU1xmxxGlds6mFPApvwVXICd/G
AXKH0FMe67Da8YxONNQMEMNMdE2DBwfLXSR17fMJGw82UtVfOhoU4ewePQBu2K8cMGXpChDFA9TM
SPemIFZ1zeP9JoEnMyO+DlqDsZd1jC89W5B3GDLd3mz3FBNZtv1H0vnFZtyDkLpknjiAKL7gNMAM
+92CrVh9p2I4nAaXoxjUwfsFA850mHt8KQKFpW1KLe+TV2nE0+b6EJQxE4YwjoanoQHuilFlspOf
QXp5IEg2szHdg6E09ruD9O+o95+F/B0Hq3C9I9bKYuWnHtE4KVQ5zqdJq9MGy8rdXkT3x7ZlhuMG
ZgRpYCABQTKnMIX/gXRa93FD4HsmU2rjSopO+JkVfka4ooEk0ABQVncojOvIsE5fh5bXewAma4IN
Ck1i3/unZzOSQzcJXG8yQybDDgREbgrGjCt5pPCZ1uHae4jcwYlyJMl6HLeZzE/7yp9Dgf8FKyml
zUOr+uxnBciArGZ0siZRJrqEDILd3E4jlKMhXrL5z4zSh7Yk9qCwvRLaEGZWcVD45XdkDkgtw8U/
LXblBAqAHCGWBvwoxqrTA26aqUKGGQc37DTTFTeWIAGFOP+hpeQyuVMWy6vem6NArDbBL05yvy1V
AjVvgazirwWH/OM7EHX8yz6s4AJU3eOBhT4lesiTmdcKF3To/YEhJ0kIVMj4d3xP10ooc5OGAr1U
Pt0rfp+i2N9xexfE1D2RuaXcEtGtvB8xzcF/i2XOACU0OKXScgu+SoyLnwbvMt9/kFwrQiZq5X61
DoiU1kCZonW01C6gGvRqe0hp5Y1Wti7vcKA9OWKEEri1aMSAACAPF1fYSzbpUiugwN162fprt39F
HWhLoI130TcB96Bi1BtUdUSTMX0P2NqPk29gYtbIGmtch9DuR73iDpgRebmPYBtSZIFg3dbJeF3D
A3BbKMFzhjRwoSdgwm89mEywqBDXzxQjxjKfWIjIKm4DmdGC46u9L6icxxiTNFuBR/hvk7g2wVq7
G7IQ0wsLfjGVZCN+Nru7sxd4dg5/BAkoegnN1VZB0eJKCKxOcvzxuzej90Pk6RqYeEYkDoGQn17y
1Bo79dq+wCqDYQZmZpT2CgRtdO67w2A/LDOI8uGAXHC9jcDgISmCKIRHbh3oZd8x30UGHMhNBUcG
ebbdRnSb02L9wh0RYFJKoO1riEm8/+F0yIe+/e2tf8bkBZgS4rPPTIMNdL7IcjP8Wyey0gMGIQcc
DWS1WHm1vX2ECTjYFXH27rSQo92GJf4yoAPu+QBVO6W9ZZ33xi0EGBcXSE3AwFFBQ4ig1MS3VS8p
Gt0dwOvw3uEWHgNEC59AcPGcMe3n8DSaP7gJK/N8wNHOV8QPno8KDOQKcQYdLPniqqrbmtd1hvMc
IW3jrL9mzKJ3udfyS9wakxpzC1C3ZDzC4fmZUMa9Nc4sAAutvVdmmC7hgCQgtjsnGG5dFOD2puWg
YJuF8Bgwd7VhV4GoActSJuQLdx1dwh0CThHSoXQdhBIDhP91jpAfx0UysgUwq1EqgLrS/nfQ41ae
eDqt1oUtLxsmGQ9s7Qbv2+l+WQHJRnnyYlZCGNoxoqr9UXi6amxeGTDukFTQM5Z3Fdw3d5ErZzsJ
xS4I4mU0gXtDr6AOX6N1KZtFpp5pAYH1NQRGmSAswY7BwMCIIFXtfBKyYU67keESO8Axafe24l2K
mgYBwSfmPCIl4m/fapnB8zNoJnu+WCC/4c7w9gSCL7PWv4wVO8KRKUSeM7xPkHVPYITwJfZFCEzc
Eknh7B9Gve9RHkS189HIH2QCceNNEQZTpdrXefZv44fhV4GatQHiMr56HbBTD7b9yJhC7gDXa224
n8R/D9eo4IPMjYyfW/OlKQ7XHJ9mLs4KCuZgjWCM1wIy7q5sfOL3ECl9MYQVjunmNN75J1JZbyOB
OhaipwfIZ06iXiAGtUkCYfvTzDJvOIocWu3/Yu88lltHgm37RYhAFfyUJOgpkvLSBCEdSfC24L/+
LfQd3G94EXeiNtF9JIFkVebOvVdWUtu7g+WX4/dMu2gmr9Nw9eRmEjaMhvxYixJbNwy2+s1ImELZ
2ceAMOdE3lo3+rMbTisij0+ZJSBodEe3hnhW2fpWtgN+hQfXSY4hvvkijcm5nrX25Lnha0/Nb3Eu
msFbQ0vQjc0urVvurYSn33Bph/7oFOjc2rNF640ZfEp6vxi9DV0lvujkxWQSV1YJzaC5KsZh3cph
VxS3JH12q9JXHlLdoLYhyY00JjIQkBto3OeIdIinm7tIz08C2Vt46b61380xooCM9oPjXgaRni37
Prd0wCXyJc2f3gTbKNQ2hftse/Cp3I+sfusS+wWbw78Oc4X3UAiT7ABpXftkkA9CYIX2dARmgrUU
mbpYZ/JlCcKk7Yt3aqvo2kXVVtY3Cattsk/gKlaRzng7eCrlNRZRv8qMl2CxZlt9xKeSgg4xuP9L
HXVVabGL5miX9P1bwHcHqXAfmpxkLdmerj1MYO76aN5U9Q+sFb8ha9HQ+8xNcmrtTeTGZ6dITpHJ
OHk5/q8J90ltjVA5+rU3nds+OFhWuxqweUoTLZukEUI34uaB12Getr3R0Iz0RxM1PxQfXIT7/h8n
ga0ew+6sz7u4v47ec2w+LS49qr/+h5tYi65p/Oo05qZxt3P9lmR3N7lNEw7SW17KU22vhseqJX17
aEHuvAjzkPYXfDSptkumlfLSdZ1nKxf9w/6qs/lfmgvMPVR2kblVEgtNC7aot+iJMMVP+GvzIt9p
lcX9/psL82gTAhGl2k5d8gaFbFVSOzG5Q9J17oN7axE4cvtpzruTNuQknrYD53s7J5di8RFU02OM
gaBWyZeH1c+qy23LTMbM5cYRwu81if74MEvbXwYfJWgJsiZ+wiS+7qtDSrHB3PBIwt6vuWElIaF8
zHhtngreGGHJhDw8xiZDXS74AntlVquNPaq9wvVtBB/a/GcXgOYIdBk0zkpG74QR8Dc7m7JmKCo4
BmAIwiuMmxDFbfQHoCP5SGbduY0uRnfnCSTNoynvZns2B3eTMuJWBFZqW6LmvrkK5SBT42re2oZ8
dDptk07TznK+pdh3qPUtJi8V/OrTO9W8nyfOm1HW6xDXD2gY1X3Job9wFpgMk6uZzi19aBMc0Mz+
OaMc3nhzUBLuFGtHgVJ0aGOr4bNKv+zYBGPZ7UTFWY91KMzanfPdyogmmMhR+NGbDmrH4seQvCr3
2H0phbtW2AMImWpMtrK1PvHZlaf40wnKa4zDD39CkrUPZf5dWh/FAAAsj361mssyD24eAIF4+La0
o9dZm0i+Ro5+actg1/Le1uTv4D1Es3jDIo+9RK2VFv84Xea7fb1PGNISr1sxT141Ebe62W5ERDmh
7XQudOap6ySyXwvnJcz/CjPCQHfNkcNSg0ygwBDNLWmmvT9kNkwPRW/+WMLbC/SOBMehAeQlclyR
mebr2byezX9upR7cwdvZQfRcWtPRNb2DZzh7vTu7/cuUhEgHaCnUdoP3Zud/VsEzOLqxu03QgBVW
uWJeW9yuNbKamTHQDFaNgbuDWhu3im9G2jNODE4AjkheFtq5ARCL3V3KjqbWESTu7f0AwrAqSXrZ
yT7Koo3sxoNjDkfykvtOi57Yg+hmhB9a7Z9sPb92uuOsz6iZ7a6tsiM0M4KpqH0MWtu88fGzElTY
akX23DfJrwOaaKCxz6ecXNFv1u+i+iNxRvrq/qorY6WqXzJRK5fewGVk1JrjVYsbSqlXizBLmK7D
DMcqpouiri+GF7xN8q4B7ItFeeJ/PFUpYU2X3+Ktm5+XhoGR/Edr8+zSae9Ij8CUC1WAVpBk2a78
o4za57J6yT1jmwB7fOzIqq0CszpY3o+Y4X528a5pFU6koxqN/VCpl7RArcJ8kHRvxDV2+H4XEJpa
u95TWTFkIiLqCvMaB/q1HPYl5YYZJFCaIMblqt61Y+/rAOcQ3oFkaY+JnA6qKQ/kJ8iyUTqiCZSV
2DUwOtXwUDrdgdCW8VMi+g569oUTe8NjscsHvaECl+LJCLsTjoBz3TV/Y7HNwE4Gs72rXPMQKWLK
FhEHIhqljdoTk9OoLlF/khxnoRauKuEg/DOXtAab8EOAneVUTuZKNHIblO7RG8VGdzhpLK8Hcems
hGIam8/auuSUEk37RCr6nxG0m1NqN4ch5fVJHknVrr2sQMmr7w7X2mQgyQ/fgamYbYrTgEDIbOHR
SyFKTQXcOHzbGD/ABz7iF/Ebme90SgngXRvNstcSkVqT4r2dh2PCpSW0+XnJxpQpbh0IQAwENnng
bKg+DxXeIaaT6yy4DwOBwri6taI5Ow6+LF0cul7RUXy4g0LEJ4ztNuUCzB0BAZZ7iEI4kgI/jGm4
s9K3Uvved93WkeNNw7kR3GqtX00UzFiU+qc08j4aN6TuxTE7vAhCb3OBP6sj5RT+RB3VCW/+Uuh+
TOtYm6ecuWKhmWCH2s8R6kygXhqKzTiBtrWqOQI6ADNMmQPfZjo3T7/j/NNp2oGKCbdwsJ0LzD7S
bFZpX/ya0aJ7t8dCqoOiJNOiE2XJ0KjXYvnkRRR1qjvMzp+LfakoRxK58wbGx7pIwdwSpS0xB2WO
s557+YrJb2MEi1UYIkbuOYRGcZ+TpEl3A61JULafhAH3USI2xG52erKr1LAnVcJU78NtuZsaxOgw
1Aiaauuu3I5oFjmVAIOSgTdHMeBjqneTurdtdEmncRPw3E2TuS/NNZzVHqtFAOMvDnO/cvG6i3qv
LUO4UHvl0NyU6c0Wy9x52MIQsswZjC+wXxuasDQfoOlu2mmTpgu/tLuGwV6JfhsMYOPi0LdkuBce
/i5FWBiJHj0EyhWOt7bamoLLU5KFLO1jJYtrgK26+XZ5Q3Y4A5dREUo7tqDyvShfgRBdwRdxuSMr
xMO9ijNS7ORyHfexoDcPoAnndIaF3WzKew0bjcDXymkAqFkaz716SrppvYAJ5uDDND/imUIU+3as
bxzM/COUv0KeGDK8OhS/Te+gzRH2s1YwmZ6rtjg2VvBPmnyKy7Hax2b/qKXGh1SUSkZh7xQaTK7r
PmHDo0H+q+60h3GiKipy1Kx5r8f6SlIrAcPVfUViwMQO3ku6cPSLWm6diuR6Uw8PsQsgdzQOWoiY
40bblC4y2RatSyWeoiEEP3HQbXOaMmCIL1pGxM+Zcb9Um1sNc62KDJJb8zGZf1IMbKPCx14a70Fy
6JlvTeabqf1WCCkjDkaveCfetQtJYQ71D/RdQ9IdRNeW+zOA9ld5mOjkszaK/QQGIrbiexWae6eD
RLuGCrn2yuBQh906Yewt8dG1+UX0kAKjhCx5vmnwxpnhk2F9zsUh1/tt3fHXvMeZ9115TzLR9hXw
2IBEO2P+WX8Mq0c5fg0FopAJo4m+w0w2E092EBi+DHXvZvfXyRFSuBkoZduRDwmAWzIqpGSfonw4
RZpFAjq5lDFgKXIfkzujh7Vrw0rOU6++Y334ELlYiQFatlYygLH3GoMSQSXoeDtNu4xEOqweowiH
WTW397GjdrE59ckTo/SI8xD3K28IW6x83u/gRB/kMPzSAk0ZG92l4fADBE6fMH7OAceC+i5zIptA
bS4MqFOjeeBAtawnXSNDrIQkdtriUemD94yMScRHM3/AHMq7IeyJjE63bq6f6pLwyIgvfpL4A/TT
Ymd0q9XQggfV//XotU11JKT7pcYZUAcRxXVaLXp3w02zNanUSpGf+1TmvjZb5hvi7s22uviURjqp
CeLhgz3qr4Nn/oSpfm6j6IN8cfnmhiOUJOe18GoYpJpV7/UoQr0F+WQm9gRDakIbLYiwYqQKHy1t
oTVJCl8+xNQIqxL+7pO+RNCqyDdANRTYQXujtT67AWCiZeb9RfBiEzgCXmSDMgVUgLfKzT4KN9s6
ZQKuCuoI6BzG9BxzcxWix82odyNjqR1GjSzjNAhSkFCB4dBitT8ARAOKRtd7JOcQrz3ocGYCKLLO
ze8y1aNj0nXBxu2E2rix88c1bEOtIk2NEYvNReLk4LBXU0EyZp5JPKZZ9Rbx+U0VOqA1kXDHiuAl
xsqmnJyj1NfFfGyDV+0sIuQ/88eTD60HzSB6D7P7WJLsxbG02C9kWh3sYPIzhZLM7DRfKnQ8PPyB
OCFN6IhXl/vSg9rr9Ay+9bVmwmyQEu9ZclDBW0tE2Y6qg049W9mHgiB4hPLHJJ9pvHES4fQU9ENw
ysMhezbhWYPE1F/zmGYxf51MLpsmSR7qkaS/mTCvap1/fcsRZgMbfMvIDPoMtlZIEN6G0BC2lug2
yIresDv043IilO0x7rJ96rXGru+TgoHm2JGYA9474kSEgcGQi4Uemz5RHQkExjsjzAsymXTBo0J+
xINqUF4yUyflsw2NpxpLci067I1o4yPOR4krSdwiPWmOoh6/EwSp/VA26GnQedcY1rRn0hFTKeBA
xxV5dpHqNHuF4Vv2VQm8C1VUPI84X6bwIWZ0a4TRpu3/zWhuOSm95d5PAMsL7j8PfY2wk+/Ct9HH
y1JYIRYCRzh6QB7tCkEDuLkcgDNQCDmcC0bP9W3qPiFHLl1UIRwMhtyI/i+jD21AMfTmixG2+6Hl
ZoYnMD8qtC4v/K7xObi8Won1peUg7hjzZCX+CH3jmmAUXKqCH8dg1GtTG4bWeur4v0N3tZjZyzTD
Qj3uFRRF6zMv2i1ZlkNg/evxZAP3WVcewSoc9vZqtIBcAxAsQy7+Cp19LznhieElwxbpE672Livm
rTBovmP4nQM6GXM+CAu8+98L6ysxmT21D1ywTfWcV28uolGvq8PiY53J+QQkn507eGfi8cx63Ayj
MUUsbpe4p5EM1vlCM+TX0dU5ds6c2xVDO3ANm1T/HADJ9OINuOfKSIEXVNhXgmdbh1xavrP5gCCf
3Cgb1WCmXRq50E1yqTw1xfQ8Lk6y+qOF0CgO4onTfcB0IOBhXh2uC8NJD03ERJ+YEtJzoY4VNpwl
f2qBjMmeUJwmeuD2rMcnJAwruNpo9Xo6baM22I3mbqDTd6zPXjxWjlqNibWKpq3NaLucgUkbqxrk
iZscPC3wKeLXnkuwUHlk74y1ifQc/SCLrvP2jN+BA79Zo82m8Q/xaUQ6WDhEAdLPvMIFUF6D+mEZ
IGkMOLAf1/VXmRM8YHqRM3LTM9/o1FpoAHIo0Ky43o48GtmdA5RTm5i78+4h4Xbxe8WjGS3+G16V
EvNzWW87wJkuJtvFiekQNXTfZkRpSzxUKjmVRkWGOMa2jYJYvSfqULN3oA2OCUEPRKhKnML+Vwa3
6hYwt+257AZ5GYGv4mBW07jWiFRYp4GkQEuPXs2PWot3O8o2WnNygmeJWcThvC9SfHLZc570x5QW
PaqepsE3m39zjY1e3urop46PCpMTPqN0uEzebwDQSoQEo82CaRJoIaCeg7ViTrG1cNlOUD12U4HR
+NdTcF4Wjxsf4obOXLPare392XA1khmRc7TWlv2rRzSGg9/O/Ba08HVxTEyQ2+aLToKe66yL1DFI
/Cg4xclLQebaog1N5Tau/nCCrgpYe/SQJsYaSAM4BO2K9Pa4zjm6xbFEcovYrAAlIzS1w8hR0ul3
rfYdDTeNuBq0LMrdTRjTmncR2gTU/oVUs13rroLydRxOur11p50eK39568xM2RNaIL3WN3b1NZIE
abbGuMhxRw9lMwzhhdz6qYC79N6kf1y0K0kiLuS0NGJyyAXvhkSt8prSTqyr/GCkz7P9q/p9mH1a
GD7rnzJON6W3xn9q5+ZGC16MCiOJVTdQGCBYrp25mLbIBSoeq5tLqnrS1V4oupKm7v9NQxVuSimI
OE5WdnBcaBols9raKWi26IS2EKMiojGJtgHJvIq1trynDPoQWX4N3fywZw0L8xR3jCWs4MmzrgNN
kiNi81WLvU01oLUDXBrXQz39RFbuvqqeTioI63c4MrByypKBQKcj1TA1J/h7tmCtjKMLGzCxXrr2
UxaJ4xeZzDfDiDTlavfaLsJHM/vnBX3GAI2jSjNbkkq2dKgc+7+8mt7sjNsTexiv4J1dHjxO+wno
ibsDxsRyBfUhGKx+53VUktmHkM84i8YSuIfsOPAJiws/kkO4Zd1CN+CauYaivk7di87H3uQHMRx4
a8FdxHwYsE94fB/GFQi3kom0SyRK/x5TfV+QG07PnTdh92TA5P6xK8LRb1OZPk+EiOxiPjbyL2jR
NKH9z8Nf6+yb4bnWzm72Y2rJPebx4ol2KOZf0wGrq03wqfM7WJIxVpqBtKLTQSI2HxVGkpCYUpTV
+I0vxfjq9eaD531q5Ha0/r/B4nI5GtmAjmwuhKVzY/LbRPkxJSiKPwqyWqn3BXjk3G9j/SNr5AN7
YADPNvTMc+CtLauusMaWHPMK/xuAGduGCay54ge5dWdaXXru+3USRPOtjtUh0ih5cifhfrTzaBuW
UMyzMal23PxvrbZRWT2wY8dIVu7MixMqe5+kmrejUg7JLZ3jIn2Ie847fERcfoJI7pzaTxn4Hd2p
rU2pQXmSVTUevJoPSJvTr8jawr8wJIRrdOeWack5YMxZTRzOfBbEClA1MRVjAgajxi1Lhl7dqi8v
smsiH6TWsOrm7OwaHdIFo/HHwHxggPUYQ08nF6cIOy+OLVYtkP0a4JhrrX1tcrTyHGjNOo5tfIVH
USxrAQbY24vtWI1Tdclm7OfYo/dRnX57UsqlIBY7arqD56iZV2rTldpzhFfYTa9NmJdk0wkrJxpM
0zH/FFMf0mR+T5Y+Ir+mG01Z806lNePsNPtFwln8ONgy+dgyUOEH4mkQ8hGvZWyBGotv/HIx1Z47
LkzobRNwvzcN5hm7w8AXE/bNGXuuah4nTTcsGiMRuyByGM2Az2daua+8JaVfR2DxG4AxM1s3WEsS
InL0NpLTQh7Ee8gulKU7oVIM9VFt6aiV76QRDowoeyKIsccvQR2B8XOusSaUOVd/I8qPok0OJAOP
ocnNF0b97f+2F/zf9oL/n7YXdHPVnH47h0FToCen/74MnkEn9L//bLDBgfloh3Bgkl/YjYH+1cpG
gtouiNW4To2hNbOe5t59q9oWPwN9iTTvGkSrBzY2+YOWNA89LJRZJOpuQm88Mrb9lOSCcInhUMfY
4u6GlgbEasbsAnoiu3TSO86twKFMRseHZDjTDCXR2U7kFwYda6tMndVLRovQioJ5+u8LAU+FCqRh
feiq+jTGucvfwg2WXeG1vgaJswEbOKvvNIVBnBiYZfBKqKDU/CoMX8LArBnCpf0JiiRTInwnTeHC
KWgazY9QGKG+k/HTq/7UdBhjak1/nHtb38OVObCsCluBGsuD7VCjeRhNK6gAqUyR40SktkBqdpY9
YxjT68Yfw8xhdNxdk8AsD/HwDBhTew3xexc9XYWcgfdLCCCoSxA6HTBZZEC1Xc982Tdmbys0yAwG
DmuzAJsSGfRWrSavYUq6T9chQcyRFh0lXe9qhml2cKd220INYZYRPxYespma2+xchjXVWK5u5WV2
YHN3/RDBF0CljwWeRhdIZlM36hqxT2D51pYKCD8EugUmjCzCEM/PxURscAqYTFlt/2xrxFmwpvz3
H041Mrqg2Tyw8goLdtnaOytDa12QVT4UkVfALobf13HNkK9st6MZYHZpPMBuaE33AeMW1Xz+0ehJ
54sur7dRTgmaGKBac7vQb6CJYHnWM+wl3Z1vntOGpGyhY4Lh+dC9ebjbJCEdPG2pVNNe4k2L5uSv
zEJs1ezzupVQtvu5Mt54LSSI8cpZRzOjSVNU4Y6SljURdotlLEuf03JUWDkXr2kQ/hX6ZJ0kVuEg
PyAOof+npbpARtQwYI+vFjw+djf102dMPsaBX3YL2/RxcllZJlCIqlhzmCV0zmMrjR6U9GaseNjR
KO276dX23cF5S29o5Nv//Xd1sqjS0sJJ1Y3dtVPsMwr19tbPzO/JvZc7kPLt7b8vKmdDXcq3lAbY
3sJyoqs9y3Mgl9RoSceqCh6TEqG+g/3QnMfYSLeiZcEDy6ZC6E1aeEIiz3eloUaG8Sg2DhdhC6S1
ssMzFbZuXPrUNhlMx97SpSKpySncWZ4DTGj5UodUEazy8vwua1BVKLS3qh3lypF5+VC3bkECymp2
9iKpqaYuL0FQ4+Z1OgwxFvGVELF8U3XdeKbgjw9Gwk635d2YznifZ2guvCdcvIqtwbYGuwu/jRTd
LPQ6cSI2SRB1lMxnC+3St0KdwTWiDnX6uWtNvshOZ0zYIc24F5uFOAvE3LlFgqkpdLJpDxkKgdUZ
72m2LBJrWID3359V5/DALdO8tXWPZFSYzV2C87sVUP57DfpSZ+qHdoL87dA7MUl1+Li8WMrFlKoC
IjwUgHbSOTfHttQjIL83yJQOkynGPXwPHeIZDMdIO8V1QlSocyVK6hxeki4W2IoZ89bJw9hF+qlX
j6rJ0Ilyz30ISb6C4nPUKR1BBROphSSj6/1DVtb9wyjCux2S5+alNjf5FAUPRlq7vqQi3LiCtW0a
zp29K6M1EUX7Hhrea9VOHuZM2jrZ2/JFDUPvm+5B7zmb8aIPB2Ykj0ZH0BS21aX0WrkfhwH8YJ1k
+Ium5x4r/jmzED+SZTXNnM9flVs9D5IQOACd+qTFOfTKhoANkgkve/rCpqfcD6giDlJnp6MwcKLU
Wn6pGKDeCkaoTvjsAjImmjU2RFJza9fVuOf+O6QCC9E8rxKsDJF8tGtl7lt3oAXG9teRJSRr6ACl
PdU5r3Y3OsPJMuP0kOmOHwicQ1ZDkNCcykisesWbC4bsshCNGVgftuYxxZAgkvh/3l8OKR5NAntC
ecSBOYzw77Uzq+1K/pcYH+AY1NXHMCc6EDlsm0X/pAfMgPWWob9dO/DoJu3y3xvKS5HD9DIZN1Yc
xnvK88PQe+mJ6wtOf+XY7zFe+sU4Ve0VB9e1EULbFSz1W42DyK5pFIVX+ykshXYNOay2IgZ9yrYa
/nH5d64hsG1Kog9egFwsbK7P3jCch3b5ElkZBtl41v/nEz315sUt2cHQdpjox/Lhvw/cPDDGTHL+
WLdvCYJo6lxprKUKew/YLoPhmK5MqqsYcrFveHOuGISRB9L71yBJ5ZUGRl4BFFANFKz3i2qbtTlm
/NAGbYy/NE7+5+9Ua6Hkdpghkf39cIS3iaLkuOBq0jdjghc6OtLYuJYtDymogDBq5HpsdVKAPSH1
cezfxy4sL0OMmQ0K9CY1QIKQnomXCQuYp7Zn5Wjl7owEBDQLAMZbO7l/ih2NO9vNghMoi15PArYA
TL9eJCALKmMbBACWbCPON/HMtoTcSU1f1+JtjRd5zwjsZjDmxEWok24PclzUYcAAdCBiPwKUTFk9
e6otxBXD7t4TNkFAPf/TZY3Dp4qNlz53uVBQdCdycIB9kj157eSYWZiVVWoR1uLq90CEHgLsuTvH
7LdTPlxHaW68Qh0w71LoTNaNSNRj3c17FQXrQUixlTpdX9V6j3McPmcwHcbdgFUa8tKnaeXekyVs
rEjLosaSVaYxPs3OgHzLNpHgaAfdOprIoBVmrHOqLHuomm2fGiliWZWust6652W1n92Czg/v1mDu
C6uoWcA1lducEVZuLLmAUXvLx/ZC/9ld9MVMUrsEdUAXAtsOrgVP2oFwv+778zS6chMnMNAT172a
FT257sbtEZYdAbrrZKTccLV+yFkf63OZIgYDNmnJoQMXsPH5rSsnu3Z9QZmR/gM/E7InEF5Y2hWM
yvJXoBeIcJkPLvLRdsG2UT8m0F7DL5lkBlsy8BHYBQSwXrLOz12unfm7D5ODvix00LW5PnfG8CZC
3GeVmC+iHj5dp796LWBAFZj4110gZ4ZeLRtYzfpQ64wGTSy36Uj4LbGsxyK2oUHCY4ZD6Fx0PjW+
iG15nEo2QTBRQmxIz57nPmky3Hjj/CtjpHe0BsxeUReuQdDGWy17gwLqQEEGtavryjyFk3HSCR8o
zsi7UQ4PylTqHJriISy85nXIeqwbOb/6VN09d3ZWnHfWNYRJDVGqRIXHOXbMMJpyW7d40/J+FcTA
AexYbhVUAHTG6BCZTbdlzLG4aW2gq5b3EUmwLVPanD0rqh8CFHSMGSw3FR2CS6BhsmzuTZJpH7qK
d9Jtn7JIXqumqTdZro4aoT+S2HIGs2nx4w7JlXKNfY8K5abTh2PB5sBNm4OVgFn/PGZD8eSQZTxT
tb12RnT/r/z7r+gLRAv21JXfrlFhPxlsCtiy2DGAGHEJGbtuCRroDvurJjHFuAXwpFvxgk8sufbc
hAFWXl5GbIOMqdp1wh5caffdlnGrWs/Zt97Wr3YEeCBw4G/p8E3H/h4kqr+5nuHHsir3HevFeH08
QjVA8HqdLa1YJ770KICvoo/fWATI/dteu+4rIPJDVC9iNem0CsDQwM+Nr7ajgidi45qsJYHEyV5J
dsw0+SMPvEPXZ1pleoMLl51IvZngCydGuDOV8+2UpnXSx5/ZtbBgTbCUJSTvmC1Seig3aVlZF72z
iKNPpy4ZPtpCY2NbnWAwm+RuGkuetzQJxg7NrwaLYTNBvly7CtNjdJ8t/FwxTlTyInW/yRCtwPD0
TyOE353WIS0n3Y2gsIS3n79Hk/wTpmMAI6yMTS4Rt3Id432CJTwocObPzOY63MUw+0AWtQIfOW+/
ExQQgxFzayRviibCbxNopAXK+4833Vjt8q+U2b5zyHMVghdVy8Gm5pZo/CZh0MUOAsCLDvQM2eib
mV0RKw0xMYJHxC5n6PF2+imdKduayYfHUHU3dApLQFdfvFxgzAEC6BUdqwuV9lylA0O6JHvvrO41
KsNNNKHWsizjSc2C+bLyUUvZWAHjtZG/Ih+yc0vY25NcgzqFJ1yRjDurynZWbXSnCXBCJ0CDmIEf
pVnjt7W1tfok9g3cKa1T3OcO2KPFEL23MBQOIYNrF02eHCUHIPSNdZzGx6lNHiVlaVP+hY4W7Iqk
Nle6ADPghb9Gmr/HEyAKNyIchYq/j6DS+pUHlWdywz9zkKzvSonBm5r4Le0ImXkYv4SjvRRDgRm8
YF4zUcnYMjobDRAnbzAfoCxQFpTlj6neTZvFzZNVf9cexXswcYNrovmcgKJnQtm+3ZW4wvAVVQYV
cd/ruDNY4Rlkam1Ll71E9qGc2PmAxZss8hxsR9E/FDnIpXpVPmvLZp9OZ/5SqHcaHqI6E/enYzyC
2Ag2d6tIvpqsJukbZij8HPCBPbyH0RI67JzfsByNXZhhPU5In+l0kfBAxKOI/6Uh3FQH7mc/v04p
Q6Va5QbKAkNCwaLt2jwAi043rd1rxzSJXrTUYWzZJlQw5ZfVsRO9KbG9ja51XaJFIpBbyxzZARw0
90RaJu8nEPix4nBxUVm9BR2hiokJitC3TUWQnoUS/FyxeWDf40QzjftgjIxXk91CK9ti75X9r0lz
5+gtY9+5Yi5Lu+8CM8j0xjdV/ZpQjfrQMCDchqcA3GqTBpsh5mSIDZyEAGdig3VIBQNgqzKyLTUV
c2YbORde776SZPRFSrxRDfUG8+hTMjqnEONg7wKfp/giEtB7Z1Rngr2Tvk216aVaeKlNlHHfDHxD
157hPUwJthT6FjZg/DMXN6f8akXPIsba+UwNTD0O0sBYO+i0iBkVPxoLAt/Hvn2euDoBv9hgOvXa
DztnV3Js2Tl9EYl84DXxyizyW2o7lxJLbEHTrye3zoX445a81klB15ZX4U/W8CGBWEx0Qz/XpADA
c2THuMCtWbPJJRCPcGmgsQbcaAoXFRspRLVgkHFsQO3shMOyyugnjMZ/OarTyoyxttN9rlmKy88C
lpiIcf3lKSxnosrucz4dC13fJUURP8d4RgeaMJ5kvY6LgfUQQc7twq0Eqqd/bcHkHSDgs3PdYjir
L7RJ2GKRP03gTsCnnNC+jHVaJ5sxzV7MotljVP3U9cehrZ6qgn3xttGYa7cz1vjKlweDMxGO9bEv
OX+CwNzrAKy3XVCWTAmau5lEH27q6SuLS2qlVHHKmiH38/hrAv/pGwZwFmsa73pMYkHCijc1QGvU
o83OSbI9VRVbbLm/G6XX23bkIdWOudPH1td1OEv/j70z2Y0cWbP0qxRqzwKNRhrJRtVdyOdBrlku
aUNoCHGeaZyevj/mbTT6Ao1CF7o3DdxNIiMjQyG5O83+4ZzvGD7uPjd9KmKifBAu7UwNSR3Eb3bI
fRsroHqEAVrB+m3/xAEY7MVNiGUMjSJYS51gN3WkUMjkSKcBwUeuHyrx+jtLJrVtbA0dInhiy4I3
bLxNSfVdE20NmHOobxk5PSRYHvbN8vr1LowbMdKIRn5yNH3srEI9R55zTjsDncOofwlTDtZKEPsS
FN/p4vqTtluvRgzEN6a0r5bVEaAwFRFEB+uHiIl7pHMdg0XYdsQBXlLJYK+ckztZmfkqCglVCdWV
b3JmQ5i8EQ+dg0xCczPZ8y1gP+ZlnmBqyANApL1Yuw0GVly/J9dnDwqba2hi1J8JiZiDo9Z00SSt
UuEB8alRsMCeisUkAIrLy6Qge0mb2qF00eGUpclsBElCRQQYSzu0nineUygi194nupTgYz7ITe0e
uNQPWQVw1EjZXcE9mIvsXPFx8qQa9umozz6HFPEUPFzumwj0iaP5BPH6d1Is5EAionKDHkUw6xOT
NkCHkeTmTj/mWTe7MO8uWeNeIUuDbil2SfkVGtUtz+pH/Reih9lkgcsGQ1POx6wyT2QL3oI+PU/h
cF8EVr2JqPfYbBIPEGDm4SfHe+yyRHFQUOGW0SB/amhgLXEaszuABqq4XQEoECE/MR7pRXFnSPU9
tNVnPxFgz4Z0KwsE1KV95ybhcMzzQ+l4mGCa68R6lTdQfSYub7k1k2UyapN4OOrrlcGNQU2QycsA
TWYexC5lNEET2JJds4AqAF3hdLL7Z5JQXtD45OuipfyPRG3e+DNxjS23OoXZB9ozoB2hDfSAsdHJ
68b5hhfgGZW6nydEdMqIVEJcbINXwTS03EcEwwhJUFrcGPF0XVBSDgd91t0NlnxVIT+/oDQODBZz
swY4mPKE06dMqJgN5FZIMFinPU6txDVhkCgJc/XHPTtzwwlMcsw6IaxEZ3B01nNm1yeKpGszsoyH
B7Mp3eqloFeskqjap1lNkifgFdI2GORKTGdpe5oN62vGMNbZYcvmmTzaPqL4n+2Qg3qpeh8JZucs
cKEUG1aNGLsg4C8Z64wEmiTbAGKJUN2ldEfAECcbdhjYsP08+I8iwlGgDHdeDa0T8Zcx0S27FoYZ
8TB1izCuYWqdMjtdWYo/3Pb+vpYBwBaDlk4nFigQ75qLh8ENqBFBkNyYPqk0YXP1FoqP1Qevbas/
dI3EQHVMX7Nym8puLzL51MpxftBZit9J8KenLkccb4+7se30CkxypqxLE6cnUl1RGXcg9JFq3FWh
CFbjYCImabJvMUhOUy/cDF525c7ggxz6RDEaIx/GRp0YUZK96Ks7q9a3sn11Uikg60HiTUiFAtix
Dfv4A6sXZb8oHwMGDpsgcW/1ovYt47HZQjt96kowSX4mkXoGTMWn1jy3CzEXEczODy20abn4SGZW
8tK1DnnPYa4rceAh5FhJrFUQqZ8qKgNugRBoosdh3bXhLoxBVlZMrDIP83KgGhxmgcEr7PQ4HBxi
xSrJXe3N2WNVzNiAfKxRRlY+6zKgI5DMI+cK2pUMv3PGgtSUkE7YfzwTVQHwgXG1iVHZnlNBfAmH
I4OpnWcxIyZ+fsLR1Dc7TljSk3x/a6BANDUmfsNmPx2MgPfbIr9tfXLbVZtXd8lIbeW0iLC9uHL2
S4hHFnKzR43GXAA0SsQ4fyYZkZNVmPugZiyvYZLPtv5MSpIps4cad9yK2gWTtcTBGFoJ0a4jwSwy
XQ/hZ2EGiF7LCKY949dyBmNXDqAdfJJ4Mpc4dVDHObZl1h9jDqMimLdNHr5mqBXSZbseFPoh55IO
s3WVo4GDN8aC/ZQHfrppezSoIsqeC4+uDUEqMiVs3YAa3bkn9xIDSuDCYTRVcd+lxo+ZV8DO2bgR
rlI9zEZ57oApa8ZoqzKIpxuykO7/+hWkwHJdZPBIwyVtyWWVQnTHkO1DjsxAmt2N5yLcaifMjmEW
cqQrXuhg2FoKMk+VsRKXZvLbtQMIWrh2LYr6Oo5+QU8idbO8eSE/7tHb9C/aqo4Ud8WevOd4nTjY
26wKTVNELtzWVChnzeJex8iZQhO9Gjkr2xk75spyoQL2wjuEy3UVm7xzOsQjVdjDtuy7C5FxRzSR
h95Ix/t4Gn9rOlPqArlyLZc7s8U7EASosysiDaYUy5jTDT6YfOCfAo8jaZfLcVO1sFsqsDYLZ6ek
3JNZ9xHrbtwa0AEaexSrLu1/47m49oGdb6Sx6egQeEyHea2xw1UWdf1gA6q0M8QeCWIeP7hlVcT6
wYsXjTYOCI7FvvtjmuFrDvHp3M7FR1aRdsqB9OCNKj2ppjgHXo3UDuJgnDb5LVuya22Ww4qQEAhC
xk0gGaVSv6DQaeS8sxWvRpIbV0rN6Vx4KUuNmS7Uiwy2KTxypZxO2aCSe4rKMWM6PI2BoBorxl3V
53vK6JPRQXwwZpMcddVFa76YRNyHO9TZdyLal4yDSDJCvOeBZJrjcZfEfGFHzutEuvhuC70m+wsL
UG6nK+nzMYu6PNwwY+Ejkh9702U0Q7iX0nA6HADn2MHMm0YDHQxwY+XuYKPlm5DG17JFZ2J+VzyX
kWlEHLv8HGbRPAVdzQ1XlLRICPyiao7uzQxnyoxFPEToxC0fc6piHciHxuOaI83QCIfDFMMZmsff
iY3nzahbb6vYP5xMYdxniUNO89gDyUmugx9LMptkDPgB/3gdQgvC31G3ZAE2NjV2DS2Q5RrKsT7e
aeweLc6YNVm5YKiwhJ8rwYef33uMBpRHsDhSWLd86wOyyYKySiL6aKrlwECtk1Y5fz7BbFiH97SE
8d5W9bMqhWQnFu3skaNZT+4ly8P7PEPQYrPuA+NBq1qD2dJhkjEhKQ9N/VElH2bdOXA8x7U/+x7S
detrKp0vO+DnICgStl20EBPJbpa2+Bid9LEtHPydhX5pFI7yuYASWwGxQD/Eyc1EBJw7eAv/0yOK
K5mti0rTb/T3r0ZAxkGZfEz0FqvR8u6GoLRuwhFn6FQUPHImcOSWMN/Jgp0oegRZhX7OdLVKiP3e
pIjVt1M765fRbsE5l9MBz8wtkn0E/ZqEubSYybErkPcyeb5JRcBNAm5waxFYkPO5XyWhWjmI5geX
GXscYqtvy78iGdieYFrYZCRdWYnudxmrwZVsk5wWuFnESbRfvYfHMg0fRW9ytaIEdZeRrdecWFeN
NxgHOdVTZJNWB+2pE79VE6NzzYKPPI7OhBaQNTb639gVEJbCbzX1OzuINTIFaMemFpshVV9TNj4h
6MEbWW/rFkmrNT1l7PHXrvHgG8dWMiLNAoa9RVaguS6rcqViAfoug5XX9v0hDwLnFFKnF0FsHyMO
FJRZHa4BpNhzTr8sSKSYQrgPTgsbks2MHxfvucnQtJ86gyOoP86DR7FvOMPG2sVDFa2COvX2NYJ8
MymSnW8mH8yLyTYWcGw7p/9xK7AaClOfObT5Dgp4cNND0BgJQYD2g9i+xlKEnJwfiUk++vc6Ln/d
LPBheAfzzh3S1xoR8pA3XNSkEpJklmxigg78DqjQ4PkMerv7tMQyODtsBlXJkMVgdK0qnI2kaCBu
E/tBeDDckMTxhlkmb0mqUmysKQ0G6sPPGLsIPeh9Fi0BO419ZxbWtW8Qc9a1xUvhojZEah0yQZ43
TSsUfqmiROKK6WBCWUndJUoqSAIkmEsTSulQ6lUYCXuH+VCAWziKUI1ZoWCD5i22+Ej8ZFn5UsMS
KywjOWkLtABOH96FvEUhMp4UasYb2x7fM0Jptq6dvim7bg52G36aMc5Kg05Yt5vShIXTdFW/txzz
EkzuvmyaZ2ExkmZ1CEAhvNW0u5iMih+ioUeAWN67zP3PMnVA21Z3JgnwOkIFTeZ7AUIpW1FD7loJ
emuA1sFaia28w7XK88+jQWALKWq4b9Nh26sG9xDRMeg4EwQMTINM5DBVamDcBdjruSARQSEf7A7/
MgkmVH202D5bYoxqPeddI+EmjHezKp2F//1gpDixUpTCwrZfm672eFPdjHC2LyP4k6Wq3DWuwEDA
lBJIIO7fxiT8Z+xxrEQQksK+PHWT/I0J6+t6BIdRReSDS3w5G0VU0T4xG+lWGfYHG8DP0OwDPnaQ
zoEZ5y6y2BB7TBFQirb11z+jZP4ZJUOrOSOM+WeUzD+jZLQU/2+iZGrrn+nk/9+kk+NtNKKYjSj5
w3Jhs6ZfIzPXXVuU1FkDDjhCNDG5QApYGcM+1rUErrWjaYKSZSlvVzsOON8ORPFsFfNaLZvGzngV
WeXjnmESFLZldDCqlywbQZND7bUomSiioIxIljJscXZsbMHazoRSma7NDFB0J8F+cerxTskhzFZT
PZ79MHskf/I3n08VnhQfm13MZHLVRL4HDAiyuhqY0EaMd6iw8fbVqt1nuX9uRadPWEuXRh3gIlP8
k+fZV3OmmUqLut8k6tuwQfn5Tn0ZBIGxUNefSVOV+6ovXhHAY20KiKuambbeNHmwJqtv4m5vKxYA
Azsoly3NAJsaPtqnnbJfQn/w5YWUTY43PmeMjpaY0QR2ARN5RzDVp8xKCVaAa0sUfVPfs5RASODZ
P7kSZ2/0vS0zHjwWDY7nFuhCNNvruXY+VYg3EQsu8c0OzRJLqCllKCGxQsUFcKSxTmsG1wSZRzP/
3ViY1sOexN4/kWyuSeTsaGweR5JDCIHEG2vDQkb7hFvdzyMPeFvkMAbHPugFes1Cp0e4yqJXWPvQ
sbqVy7CkAGoexrm6yYrA2BFX4sE+Jd0x7+9latX3BtE70o6aQ86OU+Wt3mVhfxF1FxPUTiM8DMHB
c6rvkRWBMbGySiIXUbDG9Jj1dyR/LxvVEXxAYaypX/hJRSoOps28BzLNgepxbflMnN3W+kZNp3iR
WMkSYUAcL9t0YIrGuiyS72g0Hooye0rs/joHyAaYCX+XvlVuOgqzqnP26C6+k8ZPD5rOJ8NrZ8mG
JOg+ave+UhtrBOJVRZ+kArnwZoqzA0YVD13gIYXEuS6wOULNn27yDvdKWwOa9ifUylrchuZsHLVt
vCDK+YqgVW7CoX+b4pEdQPRiAr5d6Rx3hniaJwYFDiKPOc1BQHeMBAbGbfPoMuLLMmB/yGfTKr0S
Qso2BXEt6Uvi3WomJkLFB5ENrvtTjM2LbCjVjYDIkqS9rwx97FIakHIsPhIP3mIu3onLTXkkWfCn
TSQ3tRM/9vJamtl+ruP03ABZ08FGYIEmDbHddy3ofGP47KV4L5ruzk7t11ZQSPaxPCK1hhRarkcs
qPTtn1imnwRMA149C4yok2xkiWZWsEtwlaaRFOaFNUG/tpi5bGJeWFPbJcKK4q4hvc0Yi9epc6qj
O/AvzIaOQg13cY3+W4dw8WcnuE8c7OMhQCWsfBAyxZg+adNjl8poc+xeAp/RqXLRHvtZ+laXZFck
Vb1V9dbH9xfh/64IU4SNg70FZ9m0MCUgA/dZfFYxCnY8QOSyNSNUCDgkW+fOK3o27YLG2aotYJN2
+ebbDD6m6Ro6oDitMjoBhCn4++x6Y+l75ZJwpFkiONis10kAKMYTgk5+CrHl6iWMjeHXEOFsb62N
P6lXUlPg5sYMjfI3JI/1tjf5m5iKoF5HOcrzYyt+W7XjbzGlFz/36xsrny49ErB13CQMccUXgsb8
ZPkYXRrG7nw8YXVIZxul2N6DQt2ZcfbqPjET9EEjsDlOE8SLREd55XBXjd39nKlq67GjlEAvUOHM
WP8N5yBz1rp1cjc0S07eFD73Mt11fS8vDpwmZWHC9jR6KjNCJ+fEzUHUya8o033bvmZp9eFGXQRl
S9+XAd8SUaC2775XkuOmRqq5zqJuGRxXvMHSJwFc/AYDKyCLuGcxLBH3ORSkEK04wrqt0s4TAPrX
SsNhAhO9LhTNVVEbmz7WHyrNGagM47nrsmJbEH2+njsEye5GJCAwPM9BnijkWyWMtSb1b43I8CUx
mdJaxD+tjQqxq+4nCHAD6i3knzet6Ra4q/OfhC39OvZca2ujYEoXKZ7Ipx+iUKKt343POp557Rgi
3CDhPGWWMy9AVxzLCxrMBSk2maQBQ5tX4iX20MEx2jbX0mX6bE0sLMEmLNlBxqGDg44MYYOx7isk
SioO3HfHhqbYe8wSeu/VZFS/qxSrxxJ61hHfc1EqsuuXn70p29eq9HMUrSAjQvJE3YXukKFwxhWL
OnnyIbQa9YtTQy3ByqmJLc91EhzziHvbTAxuJeWQd87oJJCoVoOYzW/X6n0ira9wmJhsSbiDNaZb
QBwu2HPmBuNDHA/7ISH6tFooXlNs1zjEq4+6cnlDippQjNT5Ew7qY/bIyilVzHqP9jkSOVeEk55v
Sxbyq6zjEiil8z357wnYC0sz5gCrtRjIrGdwvQmRySpdSzT869EwUce4rBc6C3JcTuJRx0ZwBI+2
JtAB01/U8txF0VXbrlpzXR649aa1DI3D3PiPhmTGiwHDb+wdnAmDUPb0XC25Zuw2sNJn3gszfTSO
3cxHUxhMwYeagBJqhVZngBABmrKwk5Qk7p8RJDx5PWT1CKx1rMTZU72MWUEJk8D9b4F2MgnsnIdO
/jil/iVOwt/2ufJIK/+uPAb6pBYRyVxwpqN1xG6tV34Ps4vALbtXGYdSUYJZN7fcIQEKLTSVnhjJ
3bSVh8uNhUJbEP0UopZAhy23HTqwlREWxnaSLC+lZe7MshVQJtz7ua+tnQihK5SzXHV6JGM8v3fC
N3dob0GjnBRAvaR+MYJfBov30sqfHKwtMCeYLavM2SRO8qIddnxNFf/BU/JmEZsEL1ETtyCEA1IF
AILfz9spYh8Ux5W1Nw35QjRZqfKTW+JjqaKK89WqyGzg45x2C++0/ig0p/aEPqtXqOdcAdwKRfoc
ftYhEsp2IpQ9QP1T6HZPHO596eUno9E/oTXBv+ZFLxN4NGh3bpwfrzI+RSXdbR8nv05iEYRumQjH
7BQ8xjykZ66O27zR6sKQ8+DgCzwiHMWEHJhs/W2Gz7XC0MqI5JbFGYe0j2Q8C4BnR++2Y7yNVp1s
VV++Ivd8an2z26bjoy/aZjtb+tca8YLWKakcdoEUpeLDli1gDvQgyH/UwXPd7sACZeZ94i8fH0eU
P7kgTwBeI4urUI4H4nx/kDZtivCL4wuM+ILBWdyTn/OS9Te4y8X8uLhdomS6ziJDyPPe2QNLUUhZ
ZnWIISfZudpFIaKuyj8hjEC8GFZH6ny+nfKoMVviawFDCpTYXpEhMOv03ucg0egYc5jScjngsX3O
wb7R6b738/eaqiAew9M0p+9i5kgyxm3pvTcWY94hgIIho6/U4B76rgt1quKH+t2pwnshrqH84Ik7
DtyCGQwg+IxsBv0jkpoLhdE6qZovBUyiJdlxuGKYJcBP9y9+P96ypl9X3iKo4FuEm6yH4q2ueRU0
7YDTNidQDqmdkQ6O5s0JqE7N3dihHhYbWfhb/47dyIaU8ps8Ew8UHh9Nb2+8gFj7EsyG/eBAKilI
mPYXVYIaWUHo4BRk4Izj/AkH9+jq31CyBu19Od0MJPgMvjioJNlrK7o6FRgHClXNKyPd8L1EdU0Z
T2i7tYvc8Tls02ORouOs77XV/1jiRRB3xGlyU8TpJkl5PKGO2upxMkN6lOkmMryLLi7TRAv0X49j
/b8JWv0e/9t3Sa5lHEbd33Z/ystn/qf993+IX/3bP/6y/fuvwz/l+rP7/IdfbBB8ddOD/tNMj384
M7u//Ttf/3/8n/+nv/kvf/76Ks9g/v/jXz9/8rhYxy3Wp+/uH9JYTUs4ynT/s0jWa5n82798fH5H
5Q9GmarMIfem8Z///Zf589l2//GvQv2bzwLUMy32kkoISVDq8Oev3/lPg1od5fug81yXz5rp2/8z
qNWx/k2ZpufSVPjC85EP/1eCWoVj8QNSpJBLVCwZtK4pPOn63vIdSmdJk+Wv+l+DWulaXZtFCkw4
q9jHXBLAt268hIJ0ChZ/Ws9w3Ia/UnR0k9q3KKyA706kDIVWsW6Yiu/NCb4BCQgTvVWWGXz8WxvW
5cg0n831rnLsO6RV0IS0f47j3Di6z9ZQzPvICA6lXYDREKxn8qw7J7V/mRqLGoiSvA5RSFj1yHfC
dSAS4yq64YtcJYRHZkouqQP5i0UCAKHi2Fdxt5qaTBJwJDykicO9a8Ttlv/xWtrPNlsI1N6IeriQ
V3HOaHuOTHtTkfYEgSBeF315Z49GTud3ncIWRRoawIr3BozeRL0LFSU1INsg5HdS2Puq4rayoUBl
IjRW7OWBcAfzHrvqXeRbW2tZEuCsQzGdg2+ERk99Q+ib/JEYo0j6GT6HzmfZVXwMk7kvLfPO1B6e
dzJmymYeV6p41TMithQMo5q3TsfiyIm4xPKcZZ+LVU0a6KlZ6k7y1pitb72vku6qFy/oNLcIhNCF
AxjYDPFzpyQgj5CCQSskHQYGn7MBNsIbZQVQZD7XORSfoLkSnceelOsuuaXfKXYgF7KNS6PEJRHA
fu2x87WMDwBBX0Tl3/qNh2U1Fk9D5UanTGtxZ2B7LJxxvp3mRNx5RmYdSal7IGa23IeWfT/b2RaG
I3d5qUGvLrYmpeviTFeHOQP0J+Hym9xk9YiWlSTecemv/Pon7pjvUGqiJ1Eo/LzYosYSL8pg7BCY
xPBWIrmXehoxX2bxlnHHxtfAWCduyKKDpSJP/ZB++BP9V25NYotFmswv1x+P5MKcI1ufi85AVT16
J13M8sYrFqfXYD9q18734BfWfWMOCGdwQvkZN17v+CyPRd+xl42TW8nKysxQKrQtG53A65rLRE7j
3//RwDoIW0TRCcBnMf7qnt2XbaeoZmbuTkg0hKeDyjcIreLHYptdkDM1tXurdUGTMSWFjVzuY2m8
Vmivz3giF00ZzAltZoy46pd8ACCuba6DSunfpq935AYy2UlB6LKoX9ia6WsVtxUfscgn7Oo9M2qE
60b4NZPbFhR4ap0IuhVuZ+2acMRBNb/Orn2JG/NJehhH9Wce1yxqy+K3tdMHh69Lzhkxsg8onF7p
LljzvZa4v7NYPgwIZxtmNExfXnEPyZt5wsXhTt7FNtKHAJEnXsmVMissnfnezt3Hpdq3/CtwoPrS
GM51NgzUO9jHZkqo1qnevLp4ymq5ylF4I1U9URlAbQ3hXHUgowIdhveeDXBQZK9lzRwyW9DwnuVj
8UnKhurE3ialUfBGJB6m47C6sa3gK5sn59BhditzIsYCuBhk6BC4buDWwQw8BEZ/oybUgYMlpm0b
z/E6SsbX3rNPicm6H5IeB5v7wlbvjpb3FAu14hhGrcH3zfUdIivChdBw5tycSWN+dQLIUmVYbZzZ
QAjsRR8Q2Ak55sfjExDuEhd+UuYa7N0svMraF87GTsL4trGGZFcHEMqUOxl701HnKm+O2mljOt68
WEcOdLzazj7mwW7OQ/lNl5Lf2NrFEJ9YiMJLgZCheMRrwsJw8W2Nyvh1BrFo83d5tNBZjWRLnNMH
WsEPq34JKnpsCkWeN/tyapYN7wgceS3H+CEJ7cfU3loEWOxc/LekR4w3EYKprZZHWc73/PsIeUNI
mpGE2JDWfy/TWJCA2L17YfUnHlFyh+FqeMBGCOmvYt2soYdq/6tRoT5g5IrLr6LwcTla3q2fBa8j
oKR+Hg45ja5fMp1yHSSUvjpapgMqtEFEGccI8c175ZgrVOvLw6PffnEQMTwu8CvijzaRJSMjn7zj
iMwnxKnHPZW8zGUvVkU5HPD5fIaKSeptIvyXNm2QyhTuMzGYz6k7Xa0ReP3oMXX053vNM5aU4hHP
MFynENtxbNwFbdfvzQTRtmzUU4GEIKR4ryDEcirPJKrlxnMRT2pNS7/IQ+L9uOx1axoYBEiL/Gf5
gI7GT0dbhIXQNLIPKIq0nXlxdOKe0y6+FAlqoEkZ9NLYkrfzhDQncyFOGWa0N1AjO9spwLrpi4Qk
OYsM5+onArBd1f42dWEKSTpU4Tj3gVMQz1A/YTlkTG+j3ha9t/Cyl3gWBFqmYi5MnMIdWNEXx0r2
MiuudcPzXVAyz4Oztk2Qsjz/q2kins4FvbLBNv0kSBMia86+NQsw+UwNS2Z5Bz1lhyrEOKiR5K37
vrlDD4F+xozA4zPNtHODTNPAAFdgE4yOEx1JMKJInC6bLKPpakNRbVyIaWFuihP03HdhO/kur1OG
FxF2ttaYnlLP2g4Ya4450wYK/ujUeIz989p+Q371g0AGYYLeI9T+yaLgx0iQn/tmRIagse9sUEKj
qEHyFdNXP3vIve5SB/MAemwGmRqGXEQACAnFIDZpMQg+PgY2T3sN3gKW0whULoDNlrMwAdl5AsD/
rt06Zp1xM2JQBLFEYldVBi8xueGB8+Ijrl6DlWS0TRYI9953LuQLz2C47exFpizsE+nBihAiJOoS
Lta+9MNdURNRKDs4cpPqZhTU8Z0BVP2cYSdHkl/WrzNrAxT6yEPdLnmrGAhnGfpFxxNf7tg8IMJ5
daFYrRCBNh4aUYY0+Qbg1bEemzcf+brXMFJchgq1776OkU0IXIxGchqY6etaf6G1fIszxz4T/cOY
lalNkr+jXFKnYCBxuzYBW9hBjNgYnIWDHkzwabrNk/AKmAtkz3zLpHYXFcUuIxlxO48WDOweljeq
U6Qiy4eAeLl0RDpn7SsNY7tXM7GflrmqzaIm0LXYpRNpBgMpU9ZYBui9IcxWiixXM8F6sUiONv2U
7E8pRQ65Y2h5vUWVasAmIE0D7EiTPIiBvNLBG965kX2P9rCy85Vg2smoYL4ZJcHfxLu7BjOjzk/f
LVxp67Sl9JjbNt0YuF+9ZS5hotGsRpYSVkj9PNsCC4/z9PdfdCDFEQCDTG7kTpDDO7Zus9bD9I2v
eq8mQ+/DGqy0AxL/xteUZ7M0eaUdhOY5axTGIfUKAiGUwCQCQhyo6m6WMV4wRvDCrC+qI9O4DG0C
KkDW+WQqNsNkLXzY0PDmkz+ZzBtagKGEVAV4HJuOk6vdKjEvhokKurlH1xrk4rFjB1AX8UFNLBa8
gQRPY4L/pIB1Ma+4iWyYHSQe2ZkFmWy+5CVksvanwM+4i3LnDLWDUgjWKd1BSDhSs6Gv5cIpEArV
JdiVzLlGEb24ZZu7Up8tPVxMfnYYlv4LKnJ/XSRtdQ/CapOpGCgCj7H/lzugpSB00ltX5RDvDesV
S/aEIrx48rzqGBnyaIztk902j+hZmSn+4bD9oEY3V2Zuyo1V+wH6bB4gsenKWL1PcdvuQ9PcWSGh
n2aU7mKukNxFTlnZh2DAC+ZHFgLl4RNe/znH1YyIN7xtXwGSjsiTeUdKhxAtqbij4izrtsS0h3ss
vX+Q7dTH2Gv3EUh6CSh8z+j5QCz4/JgN5hEuIZAp8llc+xt71J07h9m+XuDVKB8dWapd3HG1hA00
4kb5n63A0xm0AE+6ZDgVJopqRK348sGRwLfwN7JhLuFp76FvbQIlF+3jFGw80gduRoTtxaRApDqs
pl4TomyJBuCLt9Qhqv8wlPlsefoQItQfk7MbMW58Ba+xBbfwkpXeY6edy2IWiMH/l9ohkZjsNIIs
eoRPFvi10QtXTm5vRW5X+yrq8DtSFNmO7eJc+54KpKfwtz49XOtTaMU7L/mpstTbGTM7GxnBMrW9
bl3HNog1Z76PW0WcGIlNcTvKW6kUGPbAOpILzXTFgq2NoPzi43ldmyaMNrfovxoJCqzFCVDVBWBN
QboXvRaBgUauDkSt7ysvJLsNMTQBPAD5tUMER9L02K8ULuCB+zBuHTAG40ybig3hUjpwxSf2CgBT
jJMTDztvGsdn13lL6vm2oY+663SQXzpQSqx37sx6rjkJGTgPzbMryIlu2U9ss6g9mG7/SvA0PBru
McCV+WsWTOWDpXc9crW1mZgeg6LxxIdDsOUMsrUjFY2d3xRsVEziboCxjEHWndowLPbA2PCkAesk
qq69ZiwnDuy1+jURGF7cXw1IBYOtGD57+aKMlw+k0+YYle96U2U7iZ1JLnampBvVHetL3KITlIlW
deK2NNCCB+m5NqW/rjIidzR+qRMVGMP9+iN0HZJEpPL2fBqOekErTW7/DclQb6cikbx8/rOXZ5CK
dbKzVDXduhT1amQWz/xqQjZn2ecUJ/q4cB3I/AwAqicYcpJJb5zErHCd9a/aUeTepX550IZ4qsze
vKXq5Sx1CU9MlNWdilzdqiqsd2rqH4NhEQik5BhTEPvdUBxxyH1bU9Cfe2KFOkSKBhJcxuxKHgk5
TveeEx3cnu6wsUkyEgXxMoBZnpoFTUNgNgEfThjith3Cs4wJfWKZcRwkOyBMX/amabJnJowf3D+E
C3rlHwABcETnML5r38xoHi/4CJON1ToSOLE3nRwDE4cSMez8Jjq2tob+mYcXTQnJ7ocH1WFvNxNV
DzPX7L6k1ZAV0GXDjckMYu89CQlfp5Jdssdv9jsvTWUgZspEP4zXtQyhFhR42eIrqvzoluC65MLw
CtEgXal2uXZwd5nrmGH86PfGIdLOXWu29IC56ta4GZFrj7An+O8N+2TyBaXp3UekQsW6FbxdUJGD
4WJXzqVMffvQmuYzVMHsQHZq660DNlQXSRnaASa8xbj/nDQjS8kl/ZTPTmn9eEt8Xs4Wt8kzvL2B
s/Zr2jrh43jIG9tnFdW7u8kK7F3p9+lq9kYwSjHn4/Tf2TuPHUmSNEm/yqLvVmumxg9zcc7dg5OL
IUimcU7Vnn4+DdR2Tw0WM2jMZRfoS6AqkZEZ6W6u5BeRT0g5mnluHKFNkOMDpzKGRJIybdrivb+L
xmleowDSvRORlCpBTgU6RxRV7gz/nDCwGU8cYjmUlpgZ6QrIvfX/DASS5PEJsZdAdiqzlahIK+Az
MMm+rCsttPZ0ohQjBeD0rLqWJKjpBGd2dLHy8Q6QhQJEmTAgc8wg2wz4eyMuHq5lPAaQKaGxZO9W
tK9GWngcosMrYVDBNZCUTcXBS/kFPQODnid4pyeFuAk84x76RbrpdOv3yAYErTd/0O3iMyGVY4fi
Nfj5a1EAmKVHd/04EYPLiUfgRH8iRMKHHz67/arBMYBjAx1AJFSMwKDZN4niFrsTDX5luZ8NeFqA
NACWh+V7F3k0HJgrS+PolWXWYRbVfBRZsJ+5qF+KDjnEy3lf+iLmxtgWz9nMCEBDakVptAkb+Vim
E8dejsn00pGIczsHhi3JE3Joac33peEy4KO/FKNNgOW3oOVxlSQ2nmigtEHrPrqKpixT0u5DoK4H
TbMLtYb+g8bZh4IORV0HvUTgaVjC86BV45C5XIc09a3KARRk8z6cqIfzmCd6FvT/1oODrokHzDT6
IvDpyJo0br7eiF29yLNVB7Qk/kmEJ0SRMpnQtDJSQywqBMdhGlezyzHN6xiMiLK9wItTAjA/nyGo
zZrCjaMfjHqSRNfS3z//uI7NBXoU8kFfRp+OZVNfBPVbky+tT061d8Zh+fOiY08HuFrwa5HM7r3G
wtTPv7mCnAzyZlvXOoeNSNJbt2lR8945F91NAfaHzhvqY5uQwUERBeLh+IdU2L8tBndA8jC6iADe
ejbW+Wr2612daebeKOd41xjWLsz7tdMjJqYQ1jbIehsmGfZ1co1bZQv6exIwNBX3+zmyAoZTx9Ec
5MbXg898zr9IZsS7updrt/DVPVEZ/gcLIEXsewto1O9z7/PAVgxbtqUy6U/pyCM9aq+ejae6trDe
6HXxOlBHByKYcYimFvnyG1jVovb7mzYxRBm15mb42iV8cq4gbYnk/wufo/8Ln/MvfI73/yc+558X
M8/xV1O25e/ur6rjj5L4D6XyfyJ5/kXc/H9KzXT+WzXz9l+ImHz3nyKm/4dje7bwhWc4EOUM4+8i
pvOHa+i2QY+GCRdQ2H/7X0XZdNG//c22/vBM2G2+YxnInnznPzRM8w9bJ/3ncZDkmy3H/6c0TNPm
B/urhukLyyK95ujCs0BaeH/VMJVJDBtuRxZbo5tlnHW8kHF6b9TiYockpKbV4Bti68bDzZloZqZ7
nFYW23m2CttfJG7xqKczJNbQZIYbMGKuvB1FGe4l1odD0ggTZJv/2BBY9ppuN1TJS1QD3yyZgaYm
nqnENC5+UIWHlGJYZv5M9OctVMa7CrxKK+BUiEJf1DOiX18/kdvzloZu0pXdc0YCas09cQRzTrwP
W403PXtGeec02q/M/J1hLWZsMJiLUWc+z0UXu4zAXFWpU2Wdzs9GgJVIkCZLekqe8Qaty+BFZJiy
uFoDFXSNDQAGKHwKcsdJYdEzcV5ZWBHIciCHIiD9fPHc5IuiSQYqk8MrOdzbYcXltNpaYeLeq//o
VJMCZ+j7Ou2xeGJpVahDh9n9KBm/y1xZia3s25lJQbWdtZsw+IRjdo3hH/Zzobym+KyGWM5rk+T0
mM0fhqD7t65uGuVBvVdsKZQOjoWkoSSdaVZuy4DmHma7nPLihTF3xRIfr2SQFR+7fNoWM4m00EHP
60DNIxlxgtCIkVcWpcQ1PE0wC8AH8aIebRsKji/IXYE4KzcWeozThihIrmlsQq5aPCT1o14Hm6R/
KJ3sMUvFNjH9l0qjsyLzALf56IKDm/5y7P7Vr+yTzOiyLahcEfIcjCHqN82S8J9oYUD8hoaCx81k
/uhGcFSqGMw5EVXGblHHOYeXXZAjTML2UUsZoZkIpJP13nn9S+yp1+4tCpNnHgwcYll1dQrxnr60
mKeeJ/AWdaEKSxyGz+P07XT52m6ikxYzd+my5DHUndNYdc8Vlz6pGYyO/PxEZ3uChYqrwDRdtJ5e
rxLtzDQbPOjUmAnh7GkHhCPXJfm1DjdF8lw2g4lt22v3k11izy2Z4AD4vxRR+yFt604WNbg0PExx
Rx1FbefT2qqx/Tpa+Susqy83cZ6KlloDaHqXvqy8TVOTGxAOnjyYdjfskG9JI3+NacS7awfPQHC+
5zKK1sShDcf6VYblY6fdmrxJloiGvNJ2va/67ur7xVMFRYJHMKQhTH1h7o4RobKjVWbiwXErCoci
QujHjAsImbp+k6mop1RzgE4gGXpmO6xhH00eU1T5K/aHs8DKt2+lDrxzeh5rzsy5v8pCn7sugtFd
2mNnguvfQ7XiJYtrRuZp/RY6/Rs63a0uaiDa8ckS2mPQ99ex65jUz4d4ci+J7j9W1cwVgzhmTUZg
PSt/gEnd5QLJgwuw89pGWXNmUHLKB2dFfcKG/s1r6uZy03g4saEeHOPPTu/Dve2hi3rzPuHuDwi/
6jfGOA1Xyx/KDTq89aBorXi3y4OM+vfQKj64AL87fv7om5nPxTXdRjAA1m2aAjLS9dMk6+Bo4Zja
OV19KjUrPVpB/ueX2KGUJmv9+3bgjSsb/WXwsit07FNUIc+P66HKjoWIvloneoSy0xjjp1PnUNWy
m2HS1Kd3YbJxu+ybJzs/MxCv6bupD9pYFO56KIvHNEDCKZnL6q15q+Ocl6vIlo0NsCGX1VMSfZIY
3lpgFb0o+y0gHpwMzzmSR2fM3TbwdJOnNu8fASP/9nv/F7veQykZm6Xpo2UTidWsYyPzX1Zr30y7
fDDcDsWFxmJ3nOFx19/uAOKOfhu9ZU2S5UNTJP3CHf33EadLr98HKe9i+U1M37lVOOOWdoDSMlkN
G0XfXPL0xU3AAkWG/hb5NjIRS9UCxuAL5YQwlPTpLvLHR21or0ndPKlyRRrCboWrP2Z4a0ttPI1z
ep4c6G6Tv6Hchp76S0QN371b68eCVPeu4YMFvJzWmLCL8PJL45yWq9QKG9KtDcXHOHUtN3shZoAw
oWPzm/vhYubBtMSM82hGjA6a9j3ZdjmLB+OzGCk2utXRfMR5+ALi0KVlKfBvoZF+GIZFc/b4FOfu
m3DUYhM1R4ihHzMqb9fZzZ0+7zrASFvB0p9X1bckAH52w63Ibfwvbd3vc+MsKgRfXLNtFLFU9TaU
9E4+5B4R9ywkIJMgb7TtbDPp9zcitqmUtGumYT4NkTXj9TF2US1C/6lOyLmkFGoK0XvQwk92Bh7e
Dwh3cA88uKWxC4su3VT1cDTtCCO1NPDeJWi6Q1mNKzePIXqELID0i9aSVgp8Ad5IMsKozl1gH1zq
eZrUfs0KR2eujTCbxv6n6OJv9C2JyIqcS/ftxR3rjWwMpIE2Wvcua6uRO+xhM6Qxb6iukWx+Oy3T
ctBvn+zqn/aoI/9jHlpjz2AAIUmotMwGyJ3PbCt0C1rwS2BnbHJGinSn9J8SjXdR0zYSxeKusdjv
YEmDC+5pwSjPXP2vUYMBwK8ep8A/8A+19rkmVXlgH4E4Y9vBhxzRYpJRUsdr4hjNNre1XQ/e+L7H
mrHpO4ZTEZ7JPMtec4cFodsGY/Ba9Sx3kfsZaKDBvfrbaQX6ExTWAfM3S5qxNSrtnBtg2UoQEUjw
/JBTFB3tbNI242ieqpQIR2mUMEIYewr7HAAtsG0rOlh9eqkZoLHuUjmahvnWiLV4BTW1W3laVy8t
Bu4bilzXrR+DAW+0l4aCDl/rIUXGxa9pssp1X3wFpnVnegkQNquHxIDt2jbhaelQO2FZMP5xhCqt
NIqtMWEeFeGVs6HcejD+HQx366qqb3k+V8e2K+816X50UektHTTgpYXGP1dVfPr5Am6EjgIh//xf
VysOIZ2KPDLKeNKx9GhV/OJ2kpOQnUw7A5rL0QPtVGRlcJvl5N8Iffs3E3M8TvP67IrI0haTAsvM
Ilo4qesdBi2bXuY52VjjHO2t/1PKYJmzPHY6BZeuoEa1nQz54ELq4PdP9+z7gNl979EUpn9J4u4k
jeaX54X5jlRRe4l83EcBLPNLrEUUSiclIiYxc70ji57pWX4GkrE2usEVSGO2fsAgBsp8sjg3030H
gSc5eN4sjlnmi2OivtQdB6omjIhosIf+zNI1q6GbPe3GA4melnb3sqVqtzPnk7Dyu6qrXgyeDwZs
oPDm2Fi3VEDtCbPtZNQ2uwpAFiB+J992Zh7t+0B7qUBScQh27I1AIb9CSQ3wH3LgdfL+dQhsez8m
MATpX91ZLuJcN1jbykw/dcZd/Ol2sHFQy2Ph3mgZ8HexG61FM7g7ZzCP9KRukZMguSrvbtkFOaEM
6a7MuerX08iKyW+1FmM84YbBby6RI9g/bRb6whEcm4w3w4xwgvhYoIqRd8+aykXjtQ/UnoOBDnIb
hqHNJk2nUe41/kJ6r71JwEkTDVWSTrXyvfZ9Mt1fOmoEPmQmh0lqwN9vdjO1eKJmSzP079EQL2ZO
9ogYCpysoFkgL+yRshs+y9StmiX/8laj9la6TIY9HVGqoGg2qmesDPgMg4AJqZyQVXxTo3JoOuka
pi5tEpDocyguoM8u7IMHfWAboXgPDXkwAKaNT0n8OVb0DmpjdIXj/SRHbFqDfmoclio8l5hY6Gag
D5C4heD7wGti+Znde07ocHLR4GCxY8Boi19VkEneS5rzuIQc2rL+CEb4EjKU/dIBlgct+lEBfGnR
ZQWXfUkRHTnLkhOR5X43lvNixsmHWTMsH8SLP0LC1ONJZyGgYilLPvymuqacexD4oSSWwIcaKjgA
Ut8auEqLKcRRoVrA/UiDLa2kXMIDcKRsKLSUHUAVLfHTd4B8pwnZMOG3RyO/DphmXjikUAmWPQxA
vpbB5BcrM52HNaZ4c0MUjoRmzC3BZYmdA25hJnPsQfsONRh8rvrDjXw6dGF5CAHBLWK7KYEiaTvT
Gk4czdADCZUZfjSiD0P7DNioh2nYSqIGSCFGtqZ2vtAkvg/Hf4F1D4s2JVVgDNy31BMQwl5Dsc9/
40PjfqP+NIQrR1HZBsTdhTFkq7jqgnXd3kcukKDCL8eNS4X3LNuJA7N2Q8l96CBML2HmrpjqV0dd
xz9UITxvILQkWbt1C6d6GuxzIkeOmm1TH/Bngx/jJBHV2HBGzMGuWcUHlxjPibTc9yhzbz/pnBAr
1hUpNHGJ0B9uZUhuZIYO7mfzs5fbI06RmXqKEQ7nymmSaV2RG4QcPcWHNs3Ivg28xBKLzqrNm/2Q
D+Meg2C94MiNC3Nw8aSGNAxsbWozN3FqwnOHa3InvOfIKsNdjF/NN+m3bPrikIW4CMlplNuhRW2W
jWeg/TkRzZC+3Dtzv21VsoxpABaCNvZ2XI4YS0cOyCBjjKlCnbBIjQlpZenc/tOi+LM8ejbxmLI2
WOSGSh7xWfuUYI+EUapQHn++iIa28qCmdbEhn2fwvLNIG9OMehRHOOM8Ile0vl9+vgxtFlJSpm25
Qf/ZbuH4lvoQu7ufXxKGb+zy3jobScncvtAJgkyhBHXSlzUKPoEQOhmIKnA5Jf/lHDifdKefLxxX
6mMNM6QOdB9VlS8AVbDQWa9VpgjLvZfvW1WCUZCZuLNTb8OZe1priSwpSRXWXWVS+wPyJ8eyY1m1
ec5EGN558xSeZj9+0Glj9838dfB8/xgmIzYvCmcTVSmkZw3FtQnKifq/eAbw5iHGb0MNC+2sV+Yh
ruf+iAcGb2zdbWFXtud4jNozFROwTVNydox5QEUrsnGVOedqqKdlg+qPF9rHMT18zsoQMBkZXQZh
eul/zALKNoCv8yCUkSBiDzjHHDodGY3bArdBpWwHjTIgCJwIgbIklMqc4CbfkzIruLgWIJh+SKT0
xdR+jf7gHnAC15zdmo2uLA8W3gfUuRCaDHaIRhkj0gGLRIFXwvGcdRLyGM3mZUqd+x5PRWhChvSe
vegrc44ldt+87/aJLh+5sr9HuDLYFttFik/DxzkwryEQN+sRF4er7Bwo2+tBGTx6nB4ujg9ysPjM
cbeshQIedXCgF24C2x+niK8sI55H6Hzowk8N9WkRKWOJpSwmbcqcBMsJ2jVFhoF7zXPxVcbroMAK
xmX6EAlT3tMks8eo5e38Qe7k2CCf81GRkfdrMlPMLhJuVMKdejFmJTmYjv6/MBynZfrodsFJaI3H
Zzk44vL58HDT/KzFJf4aLK577rsrWuFTsmbmBTDadlKWnFaZc4Sxpp9uZSjTzqzsO6Yy8gQ4ekac
PcCoxoFyPPw+WYcURf64rshvh+w6UtefTY+HHw/jecYzxA9sUjWHjSjFT5TjK2qiqLrplU3cd3Cf
2ghnZjD3Fys9GXiSQoZYS079lNRiV8qpopuVgals1jTxtQuP5vaVNvmMewbzlCvbE7yz70BebWju
8N9PKe6oGJeUrexSk9DKVRN9pB76em0wz3J0epfxWLH43kMaJHyg7Fe2MmLFOLI6Zc2ylEkrhiSI
XWtkxQiwcOnzPaZwcY6VuavD5SWU3cvG98UTUl96nGASRxj++OpKvRYUJ2UXK5VxDMOsu1Qzo6Fl
ZWLuyJqpjGaRspzhJu53Y9mDHYQUlIuG2mv54kSpuSV4ykgODwFVCRQX4GaTuNp+/qdURrcZx5ur
rG9cHq5SmeGS1hsWhodBrsUph56aYKOeVyOmKxcvnd1V0ACoHgGizngPmBauO13Z79wmutN8CET2
wEQRxRHbb+JmGz0cNuxGMe0vGaf8Ceu9n8floWlsNGIWudUI6A/LfLQzi3xbKVugrwyCPU7BUlkG
A7yDkzIRMmoBUUgVNH2uymQold1QshBz4eavpYYggKjK37ojhQZzLgse8Hw9t8nj3DNqK1IUdssY
0x1VXd5GG+KHlBXXceE8J2VS7ScHTDiAyWAr+tRgBFosqbo0mBg5gO2qLzATyTFuzMuswUfUKr3f
Bqn+kmvdjRl2u8za9FnLzbcp9m9RzicAjnXD3dGlUXZGC87rKlhj4Ss2XvXVQT4T6YOUCR1eg/dB
iiXnRMNhhczE0anZYQnXSuxZvNmihBOaW9x5YwMSlOZ+RGHf7JuZpas1fUrR4NoagxKy61djpkpx
8Ke1XZbXwdDXsWPfZiPxwXtme6Z8i670z+MU3oVGBsTO1vHwdefBbzHQMcAQ9rUnnL6cA9fmM0CR
GvS4i6tvPNvIThEx4X+pPP9MZg1l5X//x2Dcn4E3lbz7t7/9ZNZeYnhgBNZ4gP6vcTX+hL8rPYYB
PN23fYuLJdU7f1d67D9cYmfCt2FSGujt/j+kHvMPxzUc07PYSRx+w3+Qeow/0IZ0JB7HsQmfmdY/
I/UI3dT/k9TDL3m6JQgt+yg9nID/KvW4kbSSLJOCkmtoH42M9nKGfGmQ6oVW/2oFVKJMfX0MAzJS
XI76NUUl3aGYKBXCfAZaXdTpdBcCaTuIGB+cE5jecYztD4yn9BVlLKJN1dxEaQxL0wTkyp0KMyE3
LEtmd3bb5yengENT+8Jezl+577RcMjB7S2SGJo3W2eAAiOKWuSgzrCgEUbSU4UlV9Tnj6IAkljEc
DdpcFg22QpDFLsfAwFjbrngX+WgtrIxaeyv9jvuJxXwAh0153M3KM2Zi1gADZiD6gzmHaIm+ql/9
icFFJnFxp7A9lonIX9KBJFg4PKS5VS9p4FHnKWCmwTCnaz0ZOc+l8i41m9dYRw6wraxaqnYwD+Tt
gjCjvqmC9upX9BVqVU5Wvpc7XMuMC02Az60u7o0meosTigvNEjZ+71nadszD5lhMUbKAi+eDeg+y
tW2UDBRmbRlLXgbmr7eAmul6sO/xKHNID6J+1TXWWxKSq28ZXiJoxRF8F1mt6yB87+h3By9rKzJx
vAQ3P13dQc7bZsRIVBopWR7iAofKIAjQtuI5ZT7BO0hbe1UkS8+Q3xto0xrWlZfUs8QmnBlFN0y0
DMZby0I2ayMw/AWJ/o7o/lgtNolOcW0oB29V69OzneTkqUrGTGZv8JPgTxlc/6Fgn1/NmtOvbH3O
l0PXE3goRhgxNg1RluB0Hv+OW+VWpMBxHXptvQYeXuyy/hWPysVy5JYb51qjKnOBdauFSsnsOPCA
Mvazc7JA67tmvsLS+8ZRDDHOsU+jwUurB7vUli2uP4xDnEPCtWeSFQFHP9fjxZsIOYKynpgCRQwY
OYutmhkMBGkbSKstVn5gB0v4z9MCh46yqeNhmgFM+BLAIfFxtZbzfkYtjiyPp2tM+Tt1gAdOzV6F
4ZBJ4UDJ/Zw8TtSWramDClcB+ijzjXlpOiko6yB+11y6HuY29dZsNg86eMOtxV1ihaB1TySJ03BP
AUqYZne96+yFE1AHMs0HE7/fvs3BP0OOfWkoU9k5QfYOfoHGaWBRS/Z4hFPGc44J1jbL3Q0BDjjX
0USgTegrVin1HQAm9d5dWsAPSo1ulaaS9dbzs33nWvpKFHyy64+hxtxOvWOrKB/SJvclZ+JWsa+P
N6kBWPCc0zRMGx0UAsapcVyKFnEXnAS22jpuVn5fjQuXCO+K2Sj0IOdFCzVyehUhza4/mBZVGWap
nwPLFCeLFzPOzW+/j8YVRmh7RZz22LSFu4IUykRdtoTd1Ltjuu5V19O1MUfZIidbRNFy/cXxYj0a
tFFpfYe33W/3eUnFkG+ZJkVezO2ccf5FFI5OhrJeGRyZWqKRy5ynHgvdiLwzdnsw4OT2Z7k3YIIT
lQW8ETJdCxATF1XE1SGL7Ueer4PnlEc5Pc84pxckvRHMVc9jjdGw6Vo64+MqX4Vuu0up01iWJdB2
nMUtj/8Bov6DRZnmBsMcv2dQk44SjoNO2hmnbf5V24+JKDLVtfAii6xbzil4fpF0i6g3KCXzagKc
PFBWHMRLN6lvDCNpiqC2AI2S2R9vWmOavPBJuDVSAa674HsDz7+j6JBlLEpKRh1EQBowM9aEQDdK
axUmRbC0a/KdmZVuJ8mnP4FsuXRpbMgcI6IgifdlLLoL0OmYqSEdmEQgbJqOEsa8MRfusRTh1hQM
ty3TH3e2RNINTP21DPxXBjJPmRl+0OXCEzkNC81BVLWc4WClEIMtm89lmJFfwsS5HMuxPVJtufEC
6AGuaI+285gMkb7i01Qsi0T7zmdWgkbGiC3Rpk+tS6l5n1CcK8722iG3aDUl60cKp+StmbroWDTR
sLKcRrCd2XvHdKmXsQ9+gnK6x4J95HS57ap5Q6NPx3lPApzptSetru8N3bpkFsstU4FdZLt7YrsP
dDhEa2rY7v2YsSMGhpemoqpEFVeyH8afRUNc080e/Eg/DX1MfUq96m3N3fikk0mdbQsdGo0Z3hU+
b17JAqXx9gP4uQ5Ce6Ih/HGyKboUHSq5QNhZz36z/5k4FEnl7mE/oYtX+jmcxMucxu9FmbIQ+lfE
pK0M0owaLPD+JCvCHRQFTAdAoDezHvtbVg98FI14d7mKVnQ9MFcG5toZx44jPXdnTV+azBfaUrr8
VLpPRZqvr0U0fjZ+h+U/44Ztq9L03J+2IwgW1VRz5BE5UsvTw1Q1vyLZ4s+N7ppcOyNwJ6ucfuVz
r+fDCoHqK2q7IwLOIRH1yZIIAnD8aVJcU3CHsUHa66DyYT912ygwv+ayOJEIwnYf6uuexBKw8QgI
RTI9lcX8aVncq7thCi6JGNsrA3oM0fUk1l4aHLsACv4wdl9DQ8+CzPGd9nAlPPy4A/vyiUm+3dAA
ZrVgirRwumsiSZwxgolT9MNqAFovhw0k6LtYVj5rVusuq2/PhiJiC4TF0sTYXLxWLbc0FK0nDBSM
NAfNxYXNdmWxYey7gfqhHI2cU0G8rsgfbkddGd8jJt/+nHG0yhNwQGOPTWNY+E4HSNdZe5Lcfasa
TLO+jqk3Sz96DQ5x3r3YXbotYn/jaTDMPULzbcBbUvYs/R0Fn/heyubsT/dk+dktgzjZ6vVdm3EM
YY4T+RbxEYhD0rOu0MLXVqtv8qn9dFP/d5dnJl0A1AMFtHykOutfa6lwEOO7pB5A8OPn8XPzNjTN
neHStyzcg5WL80wHNKEhhwHdKBdpBTt8sB+bMv0YG3dcySgyjpE53TnM0lZ6Cp+7ScrHcDCqXd/o
lyLUPmOalETxqMnyEksCodmwsU3eR8prURiqacVt6n2w5b61H8I4fpui7OwId6WLW522sAGaM73R
AXJ4pLh6jnxwyvK5zsabKIrPqHSuleuPHF/wiJvaW1L3xyQnvNk5xZE06ZcXRFdBL2akUe2TaO2D
PU+UWWHudiDmZPN8JH88H3QCDrvWA0PjTiYi8mTqG7+m1s+l6gKWQXvxZ2vL6YOBl9Y882nJjo3d
/PYjt74kM5YiLzlpZXbLDE5TMArzBUuFq+XPRti/G7V1jukMwnVgjtfRjfYkmu9zODgezm6rGK6R
NV3aw6xyjbg5HqhLYkDQFrtqHC9BZnYXJ6ZdLtXKc1t5NXn7daCB+AunfbdDMzgZ5GCY5R2Yrr/i
JjcWVV79KjO40hHD9SywDmAH3mz+JjK1V6Btd/ClKHV042iDNNcuiXmsU6OlNtnASw3fLN0Pgf6Z
2BylioLhTzoOv4RkNcsDe5OrF8VuL3RkpVR+2cXGEOVONNq2FtaVGu+H1kuilcURLSsdbihewMc/
4tzihrNcpan+HGHwIiESv9WTQ3QNMYjy1nHtWnVKWtEy0aZwsNMFkJ1gKi0dhyM6pbjXQH4gcp2j
vHhycdMgpyafmk1faZlRiOgbvbecEDvSmslebd15Y/YaF+wJRpytemt2b4Acx3vTAqznuo1cMYaE
PUAB0So0/Guk44Bg6Zl8QnR2+eqk9mGq+oNt9HcVFH+GrYpo0bTZwfJo76PaoTEQVGRZ06PFUrgc
nfAJ5tOK5NYX6PgjhOzHMBf3ZW4TnmhIOyXtvW7Z3jGupju3r5NzNFFB1rvtUwljzLLn7zxtZ6RG
gpoAd9w1U3MalIGYwY5It7qjuuVIRS7MnAZh4I/DtjcIeMD83/Ypfat1H9d7zcyzpa/P0V2SIh+5
HlYxYYK7TP0u3JRJNh9Rrf1VExYjF0fuOEP5OCZQvaRuFpy0Yuo+RX6fCqBr0UjSturPLQXdLCIQ
G9z+TvSsheAIw7E3Nu3I2CQOgOPRA0D3+khIe6ZxkjuQ6RX3eknkLEXSoWIAw8ls5hdWHbmfLXpE
rOEpr6JHAwBp29KYQtxAWsNRpyr3KKk4wEFEgTwFMnxof8ee3CCIPddyfHON4aPPZc7k281P2dTu
JaVpJKZ7eykGHlEvy44t5/ll3Ve/vWlLAAyRq8ofRKxhIUCI9cC9kY+h+XfUyvxCGQoggt7+HRlm
ezAoJWIMxGROFzsxF7uAVYT4UVytyOrwXwypnCZ8HrihmjNsEHpmzkKPh63labvUxwBU4atcU/Jp
rGzcJZC44Jo2UwpcIKI5dI6EvnZJu6IQYlE4B7a+a53WPlMG6ZxTs3otSZw8Oi7kyKI9jn0zrrOJ
+sZwNt9wMlbLwkRoCyO6oriL3hNAOaOiPKczzRVEWHLCws24HzA3wFkrSZvkgBpcwbDOUHVMU5Kr
GuL0Ns/lOzgWKHNsebWIN6iyh5iBla8mV55OWwGTLIeRlq5mWwrBuDQpFFRTr5Hxl8kYLGMcNkKj
WYxTcOsZlDUMzFIGZ/rPBI1R2shIrWtpfnbH9dSnGU/lSzSQVwJdQpOF451tMj6bzsmY0HVkT2e5
zGN2VUxrTPHUPK9Rkz1Xzfgkw75ETf1iNf/TGQTWNtQWYd1PkN49B3WcDHgQJgGd2e2wbNU0sVZz
xVhNGLtYu83CfrON/LlRM8iCYaTGUDJUNz6K5kGUDEDhajJd0vksOx3cWKkzsuCsaqopp6bmnVJN
PlM1A3XVNJSW8kU4xg+WmpOio6W7pgLfqKspasc0laFqwnCVy7a7mkZvJzRuJD7LMYxLDEY0nJhO
sqHGdttpNRt8IM/8qcwvn22KqtkZoyPIVxLlRMslnV8rQVp342IROBZIWeSi2abhzfUDeUMQn0I0
n1BfuYKYQBZgxKJES/s5hgG0KQLwP9Quxmn1mrBCsobla3qj8W6WW0el4xNi8sVU3RGM+YxYfBmU
ahyoole8G+5SgzK4KZBYnjFDQzbmyHUinX9lyZ7BCBI/hL3EyVEQrkQn2OVaYqy6mpghJxDr2GNZ
KFTSvzDMp6bwvwofUJDAYRIoKgDbzFMSwIYInkwDh2mXeinXe7adHARZFr0R1KXrvl1FijiA2TSg
1ojZUz6DHdX0li5M1e3A/sSCywFY0QtixTFIABrk1/6HbgDmYFS8g1aRDwCX7jyFQlBMBNsKf4Wy
gzK3SxBklbbyTXvna61oCvhoj5niKwyKtJCAXGhAL0yKwZApGgPLOx4fAA1axoCGlrF9E8JugObc
8THP15PiOoyJ/eIq0oOvmA+moj80igPRAISwFRmiBxHRKVZEqagRncz2heJIzJxSTnpwQHM7R41r
HspKPGgBkaVZUSgKSJMlmtpymKxV05nYUByINE76wtK4K2v9yXVzqhYU81hRLoaWGR6P486YwKp2
nmtRMFg/+MAxdCAZuqJleOlwooB8E4PRMMBpjGA1Ii+6xDEzFkduQusS4lvNOQUvdMXjmE1F5lCM
jlLROsaY8wv0jgSMx6R4HgwU3mndbcF8AEP51kNle9bUcXuoSf7DBBFeqDznSISKF1IBDgmNfiJ8
Fv87e2eSJDmyZdcV4Qv6ZmqwvnE3N+99Agnv0PdQKIAZ18QlULgvHo2qolSRIiz+eU3i50+RzIww
N4OpvnfuueynlVUkmzcdT0W95joqjGKkiZJ7EiISSxlJuCfdRtZ9vDGvfHvdmXOJBm+Ur5j7HsvY
efIdRLlIkZ83ddlQOia8P4tDoFFHLVSTTSRuhn4LTcqYR0c+4qLvLza1eyMyFRepChOWVryVPHph
fpfQd+crfCnQR7mOqP5ZGZ1zxBZ69pWspcDa4uXjYYD2SDzvpQncS6n0LkmNSByxiz0chOt+coqR
pcHyxk5Ay6+MKPAzqwbR8kfO7bvNiYxZZfBOds1g9U8ALZYs9ZZmupriaGhjs22SiU8orAkx/Bzw
h0i6cWNJ/cAtOMFi3g7rHbUmLCUYQyrJjdE+8yn8WHDfsDreVkqGU2LFcbHjzFhyLKXLaTtR0I1U
3BY0moci0LcyZwpmGOzGpPM5aqI7p9T2FC5uPwLyFQrjOH0cmDWT9D6nfqvtZ4dIdM/Bd+coqQ/B
BGczKNFPqZQ/PJz7Q44FqFA6oNIx1C4t+XCVKqgh7uYqeRC3nheNQdAmq4tXrc+MbdX8ktITd01i
PonRN4BaYPcnh7AdcGgy0toCrde7EzBfZFx1KsT0vrsXRc8cj5eA6pTWoMtGt1qDnaDxwoog31Aw
91gOy4ucOjanw3Q0LOfBkZ8Yq+8xP/NgE4x184BipO5SptyKo1jAHHSEDAhUHlI8YMDuzdNYEHfX
89PcOrwjBvqAu/kOKI2Lpk0JXDq4uHr4+mfGx7vRm19XoADMpHwTPmZ0KI+0r2bUPScy2cmBeaXU
zT9619+7HlCM40RAydM1ScVPMvXPZYdAthfRpa6xKnYe375j+QuGfH3opmEv3PbdbZxijbfc2k2x
jhSyAfU38vrZy9J7XR0nuXxTYOYVp7nrPsf8taOJa9t6kApFUYGVW0q1zFX4qI3tvyTFW0GowHHn
b9H7xtGhQnBboMZkYP855TSxe4JWu9q6Vk32no1emLkx76Xa/2Vp/zkbzt7gidUaFvPzH3y3f4wU
hozJ8d0SNykNakz7HJ0i6qxDtJRu7Lk7Wp2aannRjQgJXYn+yStdA82T+xLN+feUG6xbDfgkx7au
rmzeSctfZQJCl8rgzo/7WymCI7waowy+9bnQ6/SyjU72AjNQCsa0ggViiCUBSfLICK7dlz3tg5T9
cIfoB3/LXGab9+LcRw5Vskx2w5Cj4XVIxqdiMe9RvkcuYNKR7PHF7ZcDKjuUcHz5/g1M03B2Czxe
QpRaXB2PXTABSs0zY1Eky5l8GX3nzWsqnCgacrOSCZH4M7lMdc3F/RxN/5mbbbzyTHlhiNBxHdE/
ZNe/DzoWYI74fATHbKMt/ZmOHRMNTW1SW8vTwhxYy6eaLHbNhC400mwW3tUdjMsUChLwm85FtK6Z
9Fl2PGFyjFF8FItmB95+nLJYP00Ck0TjedSVB/O+8/w+bBoaBiu9vwSULlbm2TI/Eopz5wUbpEkf
QDTdo437JREdYAZsO8ZTy5c28O5rbf3LH9G7mUNCSLp8rcnKcLY0YppPW7oKvrIl5rDF1WMbiGpl
+9UHVwHahFvzPXXt92i0mI1LDgr28GzPj8NkbXzorpUpERR2Y3lvuWwV6uAuSqy9Y6HmpZI0d82d
Pc4TfQtUdcZ8NJ1FWajoNMB7yNyqITvvk/YBViZ9wnckU5/Qm4GlymSA6+cAmCbxdC7SkxwW9lYc
7N3GJMAf1L8FPQKhySmWU/CBN8RhqYMwVaouDo046zX/QVrimnMt4RM/ntj7PUzCKbYsLL76xTu4
tgR4Td/pRTTXpcOK2pyPdkYXWNzbm8jkUVbaHaTL3y8VgbY7DtjiQGk3ZvLJfzFeSVeZ5trfIdN5
y+SvMWXVoZ1aT+5ysCXnOELirUFOSsNpWMNB0QbJ87bNboXmfkYLNCqFpZ+NM7wEkfg10u9JtmKb
gUuu6kB/TvOMDdlAoQHLDCsv9pU+0vqcup+M7Olky3zIITrZKxMmhuXRJq6dnYcRUcTzRUuMe6d3
1iVdxpfY1K8R57tdLptPTaMec0irb5ZT8y5KiXEndcFtg152z6YZDqCQS12UP+gOb7w2KM1wiIvp
gDQ8Pviz9iGi8dKI5OwYGgMXrufam+faH/qsfSXabCLbSmloY65ApXG5c4uS+FXgHKsKUpsC+i0r
mmw9tyCNxbJPzUCGsy6fANW65Si0kz4bBzIcLPhbGkkbykFdN512CxEBPMBYDdxBu3CMOXRyP+TM
Xcr+eR7js9mnH40HH1vrqoNAapvJYTxje5e5MJ+DSl8vSU3GnuWOg9LyNE0Ujjb1evabLszdh5bY
+lbgu9S10jjP45qm2v7IkYohoZN/jS1OYcJJSwU13vLUCh/otOTrQJzHdpR3/cgVVCOjRlWot3Em
I9iIlFstq2SN6aEgp7G4sKNFzgXIPcdl+6mPqlK+5zyXBL8N65HQUEuYPH6JbeunYMjKwvLVbqUO
BsvFsu7lwRjsz7w16bM3WBDl8R2QZ+6XxjEfqy3m9c2w6PeLX8El0aIXpq6ln/7+QqU7P5pubnE1
RiTd40KcJadrIfJH1iGvJu0mzG94qyeA/Y5jPBd6Lze2Q6heRLCnWWVwdJwZXrddnR1mWN+xbWzU
qTbXRjT8mFGadGeV9pttZQZIGC5UU48QajEVxkeOOzTXkutCJ5vlM5VOMnPNoBxfSx+cE8HhxyK4
46UVCQCbc1Ot8Qoypo38lMnfZGQb3SIhpxGAI1dEfmbyLwK57BqcHrsyXxy7Bh9IbxgAIxx7tAJf
lx7fJViqzS7+1ereUdBJspE2wQpwN4ZJYeaUdFI4HHZz6nYB0RkicDSNOLo7S00h5FwcB126GPaw
shW+d2D5zOWntm9xbs1Pltd+zW6bX8aKgTNIrrU1AqoscZm2t9LxMa5WB9uj3NWfaUgmV3lijo6L
CEBnQ4Va6aOUyXOHWYXNeYSjWoOjP3S5lCjO5/g9okk7dWyKQmYKH4QLmRjVfwLGkqclEvhFWy5E
aD/CGgJcdw5Bk5WX1ASZ1wjnrNoJKtd7cNBmcz816sM4WXeuVUc3YLuBF8DMnH0VKRM3T3pyhKHU
QowIPNrbxr8lXNN6adfHpmezH8/epWgK+5STRYByoBVWi2l3NIxNPUUlosTJPGT58pC6/qOtZ8ei
nxhAtJUbSnPYO3TlrntaNfDKBW90gHhpjVC2Z77Qa/pHa9fPGVMclmapt5ozg/uKacVM5diyJJZ+
DBgyUXx+tr2Flsya1ht1FJGnhWjgHtqI67+d3FxLflExCilusE4MaIc+O8e6z65S059wdMJPOMQ6
pg6Blccje0HqlLRQ1pVFa6/BuQaderSaT5ww59AVVF5gYSFOakOLBS+j09C3SqGJDnmX84VETHGg
k9WAsIqSr2kQ2YluE/Jxg3uSel1f0kXw/CGZCKBhvPTMLXtHhmPUX408PWdQidx8g8caFR3cf3tL
Fl1ld/i6bMbc2bSOvBiDceP9vC0mm9PojKGs61hCUQqxg1F41OW4rHtkOZsctSqiHhYvVN4og1gf
YVrsZbQyNfpOSPpc5tkU615QeSgnxJUAedw3+D960a7/C536Z9Ap8Kb/BJ06ieyP7PNa+38l5fnX
/G9+ynMAoOCnqD5G0Y1O+191394/TCgCK2BrZAY2//Pv+SlPqbz5exBwMFek6Pta/E3Rm/+wLAtz
OB0WpkMG/5+Lytv2/xmVN3WTKS1zfctzdD2w+F38e913x+8sW3zD58QAL9mXU5jyjbOvXZ1jAoNU
zWRaCfEJGyETlrdO49OyyVxjsC/ByLvegmABCZX1OY7naybcuyimjkAQGeIa8pvGXL5z1K11ziIH
AIl+Jf+V/D6BOV8vtj3X1TOZ8zrsljk/2oXPgNFlsIqgucu9P5KI1tGgwtdO5YPF6KLy4pcu0h/z
Trwx02B1iz+Ke0SZePvubFetS8dG+odXt2AowyQ/QNhN8S/R9sZAh6vmdTnPe4LS1UkDFdnMMQ8Y
zQO5MnD/0gktDgFZ113bgHyrILSWPgald0+3x1ciyOimpdyN1gtMzcoQyL4zf10P9Svc/y9fH99s
kakZ0PV7tK/uPkn8O8vltp1JbzktlSWYupOIC+BP+4rurK7yqUUicUbo4VwZ8pW0/MoRC7mLwP6t
6/gZqeXNWaJXofX7dogPXgIGzGz+TpPkVQA/uF1HaIV1MnykrPTAJLhJdwdmqJj1F5s3Gn1ZujPZ
hHcdQo5M85YN6XEAxt6yhXkd8tzeCFl+WR3NpXPKv0joTU5LtE+RLRGbTlFJlQ6UYNjtEycXolFa
UG57n1e/Inbhs8HzOGx7de0zX4O5qd3qrqUzei2q6alRueK5RRMVOe3adgsOcZTrCkFJbjVS5CsG
TkJugBzSrn19NeB/5RJC9ASQOcn7Fw+t355XZyVZjooCgqhr+5c6FlfHjYNtZ1QXPoQwY/6YrS1J
UFWW7FTdQ+IjuA0y92msJn2tR7B0/WA9iyRybw4vX9O36efUPdhmQ1Cv4YwZxGx7PLKAdf7GwgA5
lts9zwn5rJlXgi6k4xA9RBYy7nG4NvHyAYYbb9PuB9dvEhaD9abh1UKIGBn3VjRt86yOdyiucrZ1
0OxP+ZA88aVF28NQfJHyg5Rn7bIEnET//lLV9lPv3pXgfKvC8bOd1eA7mFmGESwTraErwffJrern
vra+04zppPiMCd2mDJiRK/14ljjW5BCW4mITzGWH9sg0xVwVXnAZ8FiFPb77rWeLGylcqMa4Xi2M
Pajwye55KJGw8jRvZVkxcPeM4b6dn+Ye7oD72C5lJDoVuMsm7Wt0z0VeMil3Eajq9YnumDtBcd44
IBtLpP7EvZvBsPiYaOEFuL7PCxfJQJHtZ8Ib1AsJ0pwy3xWOfE2b5I1+lTvoxXVFx3Aw2ZiyEop0
RhVs1ihSW5uLgxzdTHDEkufM2Mk4Qc5bR30hLga/21GedZHPPCNgI5Z6m5javiDnygPwMvVMoKVR
bi2DKXpWPxTCu2RO812zUQy1QHz1giMZ75aIwp/pOHXdNXIDnonWyWicvd+KFxoaVkPKIsGxsFIs
+efU99+tUzz4iY9hfyz+gK2xQ7JfCYTdDV1885sUS17E9WjZGhnbazaDd9QsddtIftsmSfRIlPdF
MPiriew7CQInIO1v/wmID2vsoPB1NMMmqK2fPmuwixeXINcuddD4qw56JLRylh7BsMvmFm48n47M
OF6q4r2w430btL9a736yHMKsl1NWkMShmbvTrqutiRYCkz4HXSriQTQ7Ms43iseQt9fJNjXoOWm5
ZiFdR9Iw1x8Tgxy/TUl8aDSxOawx6ik+tNzQdk4S9Czeg01EeASdsrYaeGZyhjGwu7v5HBYAQbuR
63jmT4x3rBGanPpCt+tbknBUq4NMrJy6IwgVx2sVK6F3pyeXsvEM75wt2tvYlcExQzW+SvG5h2MM
REJ7HjEU+urF8NjZZ8jTB2f0fxeu+OCVKinRdUS4bEqp4U32MdGPMLICY9eBEnnlcJEsJzGiMRn1
OBI3S1euigjoR5rmW94xVmzsCecsawqqmFd5Xm+JGVWM3GzydgMf4JTlFnXwTXwaZxxk/PNz1fG2
JcA8tyOVh0m2DyIOz9iSYyLB0WPzqLGEZr15xk6A8Z1MdFZZZyCrTaUHr5Zw/zja8JASUh7YbE4o
8axyfneT6hL4+StpR7bdPhMLAKbUxCErtmP7zoU6rChuDqFsTjn5q0b6L7WvrdtujPdNOWwislmb
gJfadWjbMorgPXDFC902VAmJu6RuD0UXvGvdtK4TpnTj8jEzP9V+JnsLu7Lsq1z7qTSi/oEJ0aRZ
22VhS5z71cUs+402zE/FL30XE1cDCsYDIhU61Z5ZnNwF0rvzWQVgLLiMdvbo4Q7VnKtjGj9RRPDU
8E5lM/Mdn255ltQbr/Muut571JMDELAve8mldfDiL3IfTxG9AEFnvOZJ89Bx5KCTQ/bL41I6+Sb6
W2yn6bviS9edk5fE7wzQ1n4jI3SbWbKvFkY0ZXnMW9UvmXzz759ZxqdvLj0ks1v9aNWCb5ih34A2
gdG6/535w1FU+mMzFhtN21IPmR5ZV0EQ5MS6fQ4AUe4vOFyT74Yo56pOS9KQcBYyH/APutUzCqVi
37MpgeFjn+0PDSQi7hPltWgMKulZiXVp8dQ1eeltkrE5Cm9oD64mystopd994qbg10za+iG7ukH2
Nibic8zeBtQaNYoN2RQnV25SxBsUkp4lIo6m018BsXLsMsEtU64OR6k7/v7SKJMH/4Wzo9wes7J8
oDc8cwAgCqIMIFSM7CLlBPGQgxBw/YjbFkGC/GCjeczYmzNPc+1HOZj11lSOEZ3U7RZ6AhMPAhLX
x6arjCTZZ29q8UkjKIWoFQB0KO+nxtpGo7M2ZnS4mdcyBH6LiEDzGbC5/A44uztlQvGUEkW5Uaze
IxWMbXg5jsqdUs79fT0GT4lz6pRbhW3JNXHFe4Z0JYPtjJN2DiflYymUmcVVjpZS2VqY0U/K3sJc
6sVflnXUdsVhzsUl68efRp2X3gNlf1GWXNrcJou5LlqY1pgxvqCLSZU3xm8wyJQWLhm7wSrTK7+M
qUwzf39plX0mCqpn0rD3EQLVqEvouWxGvi7aB1m2T7xuP2ay15XPhmXRt4ngZlKmmxzlTT/G75i0
r5wV4SGUFScifsqAF/fwX2NO5j4nKHTciq2X5nEBtQliQqO6pxHhzqLMO6nN43ts/rQIgO98JedR
lp5K+XqaDnNPnb1QRctloLif2onvhMo5GOBunQc5OBDnBD5m/ocOSOUABuUHElhNWntmKyYFR772
JSZ7OmloEdhJrgxTO6VDscnl9B1XLPN1lSmbx6fBwEtUvHpIinRkRcTMO3iM7GUe3zOf1VU9vdap
98FCdL/UzKOdBndBA3scZKc8GVaV8iK1ypCklSUZcJOo16j8SQGIaKqMSmXScBMOfk3EwRzp54ok
BaHKs4OLSeBk8jlX5UrSVGvomlK8TTlLnVrPnlLxuGB1Irn/ROsNmqdsMrYtyziGKAl6WHKlTdpp
a8Ph67KPo1Ovl9zDW6oei0nKHY2vAyJRXNACx1SiZFOLQVwCmy6agPhkDLAYplJT8V7G7oAQ2lfH
SIaTUdiZPoEUJbUasFsxsLm6XXXFLoT7YPnDSxAKpcOqlRhrUIqsBFeWNhb3zAvAzi0ygDZ56ST7
bn30A/bMUrXvyI1MSUjY2eeF6O+rjGCpknMZWLownnk39Rcu/i74OqziuOR7jkkBhq9c+b7+/gL0
Zbc4WKKKyoxGicH4Et8KpQqTOMM8j0KDqGBiZstXCtiyTaYEYwWmMRPjWJcvL61SkIG5onCxWNJO
SlA2uXx1Tp1uHZrq1539n94o4UvHFwIoTKKV5ixSwjNNqc8Y+tPN2KJDY9Hx3OFHG5UoTR+c7xZz
2oJBLZHzLtPf/ZzagmZM4qPmLdjiHXNVuiz0kSYD22SvfdzvK2/mqOo9Yc6wYNTFcQ7wtSy+u+fg
xWNYN/Z9OxC70IsnS4nfPAxwvVLBOUoKp2XDNVsEi8CQbqN0M4069rj0VhOtWddkVUgeT0eAkHQ7
ZZNCYvdVVjLPG/PrMGLtLktI8zSZ/ZBpujjpvg5pxLS2JYh7qDqrJBuSeLxJg2fPiPAX9dqN3XiH
myZZxSVOIZkZ79Q89JtREU4lZPhf4kmxTxkQFOibe+kUFxUASNmAUmBYLnvT+S8/pUiqVjFVnaKr
bMVZFYq44koZbcBzfRA0bW8oLqsA0ELEE995FUeXNHpGVk73C/86Qtx8zjKABpMqigGtDupazK1M
y0gOgpMAhZVxpG3pzinuak6Ia99kbyAVRYbP5YnZG40H8GXetGvAzVAd6WGhCLSI0+3cNg7wYMMz
EExNKl5tUOSaC8LWgLIBOr605rSt2l8nAuWuchqV2oFN6NL0J44/p1hxcWPfH3XB6EZ7tMbhWfNp
A5/N+QD/stBrTU4H0C7YVnZ59nrtyabyZ9U4+YOvG59t3GAqd+yz79XNOi9a0rlucSOOPgPqJYrY
0zLYvURRfJ3i+bQRsi9uako+XC6H/QMLffTbfRy2njZcHE1sMvDAFExQKl6QD0IVjoohHBVMCHHD
50xCBNLiHLdiOeFsjreGohBdxSOmikz0FaMYKVqxUdzioAhGk1HLoJhGoehGUy2mK0U8Lop9RLSw
ixUNGSku0lGE5KxYyUJRk3aqHtANraSif44BK11FWKb1+OAP0j8lSXsbrPHEbZTe4FS/VdHwNIBp
6uCaTHj4GMfPteI4F0V09ortrIA8JaW2ppMVOIdgkNoYEjTQeT1s1jCzdfT68k2CjLagozEIaW15
9xD/giQ8CyVXcaamIk6FYk8HRaE2jPaRMzhHD0AVPvih17J9QemHrwjWSrGsRIxJ8vXxp0UieVdE
+bNWFheR/ymH5L4dSX9Q7EXYyS3Og2aj3FbUrKv4WeJEclOnU7d3TXwXongPxjg46cJ88RV/G/m9
t22yAlm+zqIUGJUcE1PpGHC3AeA1AHl1gN5Fkb2JYnzZ1XPjdVcM2LYRnkqlkPspFRfMgYGlOKiw
q5jhRNHDPXYM9oLZJlZkcS79eFsMYGVkPR4QyN8r4FkHR26keyxyGCFOtash6n5MnSJg2tnfrDY6
Toivx9E/9+iFJqxpPar4TddAP5tJ01zmmNvZlIi7AqRCgkpLxUxbnf9YBVBnOpTKePcXeI6cMCop
v0QgHTcE0INkojWbpgAdLDuR3Udl5i/jeLMVtZ0rfrurqms/nCurJFPRF90dM/PfVjHfoGEvjaLA
fXBwlHx349KrSmBI8Vkx4yMoKYR9lG0WRZRnii3PgcxTRZvr8LKKPk/B0I2g5bmqo1kAUPcA1Zuq
PKWKXB8Jxiyg7NaCkUrm0zYGcjeA3Rugd3ZEXM7nxxgYnnO7XAUHjtuXNBH3fvLQmv56cEpWrOl7
5zwKsPoRvN5mkjQo3h6Xo7lpO8mtl13/0N6V+hMV04cSUF9IXkZ3aPZVUDzlfJlRFtjnvCWmBzRX
xmkE2qRSuvwjTO+pIApgEwkwVTZg/psSIC5gEBsApD96bfMwVcY1H3gxaoPWBu5LnUocZCp7YDNs
4+qIkEHrrK1LQAFy99MisEAMbAPHet8OTMvQ3F3RwekJEb7cfKBBLNstKvvgT7daZSF6lYqoVD6i
U0kJj8iEHjFSLAlR2IQpyAG8DoQrPL3801DSCyqOG5RA1rQmLLtBonLPH0EITjR11wCcR8Jn6eVU
gHGRFQapMe36jtZzqXIegsCHpHX8UPueRxqNNIitciEOAZFaJUWQxb1lREcg59Z6R3Ws8QepJIkl
lTEpF/cBvmfckgiTC3mZKiea0uiYh5YHMnblysAAQ6v6SqgEi0eUpVKZFi58q27Jxdor5JejwlW+
o52ykZ+jVJmYVKVjepWToZyYrrtFfhZEaAqVpRlUqmZW+ZqJlSYtdOdgcb8Si+y9jLaLbTubpAPp
mKqNzsFSViDpRHcmIjwxUR5/6b4Gle1hqKFfXJX3aQn+zObVSGsZasL6KmN2nQ4RoVxlhUYVGiI8
xBuDcuDag3bxlmFjGvOnobJGrkoddSp/pFZ4hkokgUNTnKRCSkxVmHiSW0JCJ4kxdSrPNKtk01C5
+dbL4YqDzgMKzNwonLWGoXeHpjTX7ktCUjNhKU2aTNf0y+RDqS5y8g6dErpo3XAo+yzYGCp1JVX+
Kl+aJ09LXkba3Xm4esRLffaj0xF+9mGpqHSv5C4i0jWqbJdNyGvh+T/ZxhkHz2NJsqNK0s9apcKo
DuBr1DRffZUYcwL95qoMGRvCx5hQ2ewOpMuseoNm6C5q2xuTnZe8xv1q/k2kEU1riKhZWnHSdkke
XCPKfBxibCTnCCExyyQWNXIDI+v2Xwuw//8FmBP85323//O//Y///k3K7v+uuf37T//L3svU/8GW
xtJ932KVpf9dYf3r3sv/h+5TWavbnLJ1DAEU4P6bIprlVoAk2gt0P6DlxOY38297L/0frMJsAruW
6eAD+yf3XpaOguA/KKJNHSsffguWaQinOdn/x71XnvoJhWuTy7wejmDKGsBo2h2RF9FuABO+5FzW
IvfEJERu6EhP2azQEp4L61APps8xYb6rnO42dEsbRv5j22afIgO9bAygLXOM1sn8WvBtalpJSl6H
PgOn7kniUFe77dn5cgnUSUJdaCy8183yI+5ljfuGjGVXnki6wJuAVwTNHdDk1q9d4HTHhpas55X8
jWM3pLxzP08SJ9CIyKf8JLtfg1Akz3FUPgK0irCLuweYlHyzaPfLREOCy2c3d/uvKWemHNsMphaq
xpdUz9cVcQLMpPZKb1RIy6x+CHb6u8p6jJuGV6KUJrWN/a2qKIAxLWPXDDIJ+yLLCQ8gLe3xoRmJ
3Tzm0QAv3XISjKRz9U1cmVohb0zNvzITrkpvonydyvZetItLbUt254s2WhH5e+sYucdQuyvKK+cw
5va+K9zOWWk5aBFH7dJQYfQ5ey1RHJLcQ80kEticyD8CNvvHZp85nE5Td9gFMd9h2FzyQzFV10QH
QnLaOds2M3dmiDK7ZqMpAudn0tzrUlLUoSUzzKuwN31hh3QeZ9D5BaDEMGz1KNFCIyD7PumudvJ8
+ouSdFxIsWhRaA1JvBU92QCaNddFmcGPDieGQXQ25glCxS60FsqI3ca3iTHV3nHuvT2aLIpxR8sj
kqbcXC6KFV3AziSsD0KH78DQTkg4m/PaLVjGSv4cx0p3Hyd9UdcmFA1Oa2GAK3qu/uwus5Y9Ysui
yPem58YWXJMAeJuiACAN4AeDuD0YTop0iumYJnSOEMzrQme02Am44x8TL91adiBHMhc7P8kWZD4Q
yE38BRBon+gwYi/kK3kX16TSmkt0ULh7qsWA9zSttcugkUv4aki8btdIzuB6VPOxmRjNk9u8ltrv
3y2ikw92SA/WtJnidVxozmZiJES1oHYOAm40ZUloAzRyTZz5vTazXecyEIo6jJ0MPDoNp4Dmy1cs
kT/kY0IP8xiRWPa4JQdpfsrmFvszcjjdR5QxlMvWHcwZiuipks2moWEJtpiDF8Q1wLj5UrbS48p6
rI1W23aqzHDpM5oOLSP0rDLbL1Jv1r1abRamhtgsJR1KM2k4ymLrNfOVGdCN8xeIcM0rOTo9uRdI
1EZSM1vX9RZkd4V0MT2xeeRFCuJsHwtsU+ACcuXD2pqgtCtj4D9Oj/vcOR+Ln5HXifgz6IVz8+jI
JXuBAGBARcKgA2QbdVU4OMtP7cb7yIqeDS3I7mQmEFCmndLW8kPXSWKEhLPs/dwGTMhjDXmTkn40
zEIFvuiVa/FeBh8sZixEfERUfp3eb1Kr9VroYUOD8Lr1meEIvdtZdjdsll54GxroMQO0TRO2HILj
xe7WSJS6MLb0+rz097Lyuntjbt7k0pOPBAlKBVbe3o3idY7Ht0kRT1aiXAhXxms2SQwZTMlhlU86
hZLtNqIXiJ5MBuypecrT6Kfo6sfF5pMgLX1aNXbWPc2RzRPTPrkFuZGZnkfuxia2Zv2+9CgM5L6h
7eo4XLp2uSfxYpJAwkxAJRcl4slq7NpLR8136DgYLYNc2jznb2XbN+r6GqgQ9V0kIpscAVEpo/6x
25lNPd7wEDqxJBzSzC90ZDF4IC9zReu56auMmTaut5PHn5rGS4wPowwBjTjkzOC9DMrILXQciA1W
prqGvpq1JD3qxcypU8Q4myMehxU4pykOM98rJM5QPS4UYjF+Ueu0pAtTqEKlYGBnzBExiuXNHuSB
BbGzHSzGXBRsh5WSnmmOxZhFy748e3pYEuIbhdNwLnNuZuxtI7PZt4JRLbIDkuhepdpO8UXmz/Gg
8S4eopttFajF8weML+zAkmHfezyTko6HLh3x8AMWacYMWVxvtwhOyZXnkYVSZaK63bFNyaLcTMLB
NRiwRaRM/G4KHUGNkyXpm8LZNtNmWGuMv1J29PwtcG8MD1WH0pOKdFtWdZi3xrO024zHK8fjfuJr
gONzNWmvvdXutRiAU+d9FdL7Fe9Grg31zMh2dGnuW1w/RYDjo9Koig3fv0+62/ZQt0GMm8UG6JBF
WOAMKkzRh3MW7O1Aog+I+AlxjSA6NQaEZ/Vs3OTjK6wbonj/hVRlvWVERL6xzq8Ob/X1qDE0MnvS
TcwuVqxX+EKtxHsv8OM2yVwf7djGJxJZaPtqyhkl31kF3xod7Yt6I9AWFA957PNjc+VRthXB3xp2
euoxbbqvi4HhGg7olLbL1+BQrpsMfD9nLEnasajOteHsWByzy+UoUzUELid+e+vIQGdvymQ+ao79
0GilRQS0GjdD8UQC+RcaicRpHF17jRti0Bb+Sqcfk94K53PR8FoYwwyXGgPwJ2mehqpxklUnfGWj
69uMK2pBKCpzAwqip/7EDx7NZTnsA8s4+SmmmsUin5rMS6iP/MH9LmbmbZKoh2kOqXkCtLCpyTC1
MWYXRElra7wUNSsg9jjzpvHyfa1xwzLc9mlw5RvfD+V5oY4gnzB2SCcnK84zRAdUYrYZH1lwGLyw
AAM9AIZo2onnkFCV49uK3BznCA81P5N+y2fLRcH3im3aaBD26NPLXAuiXeVSrdlZvOWL4R1YFJAp
SLMMIX2GAQaPSOlByo8ekGyjpb9R6QJ6xLukPkTZF1XL04oHUbtx5vzT6TxiOYlIN2NOfBIFnsD2
1+0EYwfgGa7MOYrVKU6PbQKn2jd/kI5Qjmc6dD3mPybld7uYie0dK2HoEZIGXIoaHqCu4Lk7DvR8
xWlPWxq7EcR+P7wQtSQX0zPPXMEZ8lfJt9WDhPrVNIUJPxJXX7ZSs2sKQNocwBMgtbdIpSajKLYU
dsEP/S/2zmxHduRKtl/EAufhNYIxZuQ85wtxciKd8+ik8+t7eamF2xBuo1vv/VKCoCrVyQyG07dt
s2W+91pbPKg1Lq1G27Uy7duaut/KyM6GNnQVOLsyHF5+VLF35cvBlhj7V2aN7jWR97DPwhPhg+nc
9VhJ+tWuNhNUOw5dILp21x3XMOOPY/MaanmRlZUJHTjyt92QnMcMlElthJ9Va984NKM5afqn1NAT
SuO+S41BERqI4vpPtgakBJBSbIgpDKo8fRqiYhTVLk2J4M5jgy+UaPqqaRjpSMOehMJSQGOpobKw
JXqrOvUWOWyVPAdwi2vjxlo0zCWH6tLnHJJwm63Nxp6YfucE/MsCBwa6+xwvLlsWSXxP9lydygU5
ZiG4RQaz0QEnDqLVib2FReQAbcboABIi/9d7I7D0IxTctyHM/sUDy+WEyd6pzXmjt3EboWE2q6aU
Q7fx8+4O5hfbkRLdNCiGQ6pROBbQlo2sQBsF7J9kpF6llZYHf3jyVP5FygAZUqN1Mg3ZaTRux9Pg
nSGwHouu8s5iLQ4kIE65hvQYbCsE2flYuo214SAnYTvSN6nhPqbG/KzLi1nXV2a96ETlE/uramto
MBBuOTZOGhZkk9GV0IM4+HqiAI0O602XqjaJ1aTcqKF/sLkWXdyAEfXgEUGuKePQBVFEfHPZEJA+
JRpf5E4V+RuIRglkI4BFsH817Kgw2TEl3m0ScJMZNBBJaDRSpyFJA7SkQGOTQg1QyiApORCVwB/Z
F7sxr20NW/Jwx7N93azS82kudF57sSB7cN3D98VCpIg6Ut5EvaeRdcCwEBMzndzeR+0MIcy7dEBF
ldvOdxxNLMsAi7jcjpeC7FEWis9BlZ8yLamOtsVnN3o3FpSB3VLuUntyNp3L/kb0MzQsEVK2SSXA
vFgDrqr94M5/nLyD8iW6V4WdgGMr2bi4AmNlrqw4fa61FF9ywSKxGKOQ+vw3MBQtaSAye5vO57XG
XpjY03PmiN/CErCrnTzYEOGz6SI0KwoF0/mtHfm7k2A59SJ8m0M4V23vPScdGYY5wN3n+TedSyED
15nugKnMZfOFvZHU5xZcG8Uw8LNyC5CW1EitNuieyFT4+478zFKn4mIhMsKIZBQZKGxVU/5hUK16
jOzslUQ90juKO1IrJC+N9OKCd3Lz/H6URLHKCpZyCv+LbFsYWy2GPuCyj06RBJQggwuDK/9ha4AY
ZYMrNlSH9z5wsbGXxi7CQTdx+K8aQObpYPqqoWSSCU3OBtv9BZ8p9Y0Z+2RD2/jrW4Wdx9J4s1KD
zrqh5MjWz1UHn9wsWLgZNoIqxKWS0S7CHGWJ5VhwLm68Kp1viDNoT5xp1tAqNGwt19i1NTlKjWGr
4bFVGszWQWjLPKx6bvAJBe9iR1zHnRaFe9AGSkjs4Ybo7w5f0QH/xc2SvhnI60f2+d1OaDhcpjFx
pfgdosk6eiyBtm4wHdepmXacZRVgA2si/ABwboI857PZsjWKrtFQOjdn+9PCqTMWgHVCo+u2TPoE
JyS5oCxD0Q3mbtcmnFsDYh8BLn8b5sreK/elFFGy3wYw8vIqz7kvG/zqhYF+br7gOYRo8w+0HpC9
YSYAE2rwXqURfCYsPuZ8a48pDMPflLxLNUCQgqi1JSrYDBRFF9yN3XeoMwD+MlB/rfQQOmD/wQDM
NAwQE76xjVw6wgUdAagMEf4yfrWLxghKDRRkLGO7iaVl30bJGyuyhzQqo20xmkA6+LDSDjRhoiGF
HbRCx+CmMmRsg1qS6ZyxLRA4TA1h274l0A7XnHBEpAGIrUYhCg1FDAO0nDGVjzm8RLZ3rwWhl22h
UYrZ1Bhb/4Ofy4xrDVvkMjVnFBS7tN7DPmOe+xvMOHGHdYrvFB/I1vob3kgCZGA8Z/VsMQ0k1Fri
IGVXM12VsDO5ncJOSzQQ0tAPEoTIfiGu33oWvHcrSXeVMuKsHthlPUb4R4Lkl/YsosCL58agbZ/9
diZHaifHNViYEYPhamiHmyVZ1sMoSBe04HQGyEEy8E6mPfF+cLPH1KGQzBR0ZnozdWhaRQZ3yENe
jHGT0GLbm+z6XP8+xbx7Xm/7petBwo/3IzzcEQvx0kTZMfMp2cUeAC74a17Fmyqt6Qw62EKOQ2ZX
1dY0hmWL7sItf52wnQ7YMSioP1cJ1RASk8DV2Opqk5wvbZmkt67vpjtstME2xbzIF9qm7KGlUMYs
uluXndB+YMuJYYDS79bSBEtZbIK13a5L/izoKY2dJPUPE4RPypB/VjTqa7M+JYkdvgvjKgmfGu63
u7AaSOAyJYnAXHahFxCdYUuWOe18cExmlxd/1SDbaQz2zndLdvA60M9ULadDWsOEM5N9HzGuiwSh
YaiM7eKM/Y6bFR8l/J5WRM/+hLevVckjUkrD1sZS22BkkTsMwPAzLJ5AT6xukwFuIBRGumms1U8k
J3q0g5sq75a7aOnQIXi7nu0m8O7advAvqzaOYNLP+7q/zzxmckNn8uYNt6srcN3pTWQRQpxKxQEj
28MSquu0Mb/W0Tk6oqJ0I62CDet4FJwpuh3Wr3kciGgH4Wez+BscS3wrcsL1jn5dDgz6KbpPXg3u
tsLIMeWOuXM0kqsoMRUW67FPbULVTBFTlC4YSGoXZcUJLrb0T2MywTHOnqLa5QQnccW7yOP/hEM1
mQCgtIDwYrx/wbGjyg8sTWjfG7Nzdo2ZaWvpvkdf3rghFWSB8WA5IXLRLAkNLw2bqgZyIchrFaw4
yHl2iP2II6ZVZt30NN9Hw56Tk4zN2jWvZtHAulnbOg74d8tw4cB0h8copEUrT5t16wfFe7SY5rEd
me2Sdjrw+GSMGg08DyVOxWDA9srUwSTfg63OBWAdJPe+G1AplecOuOvxPLohBVpKh7vw2yp0v6B5
kn4+x1ZB4j6K5AMb7QfDpTW96MavHBlry9+OfQrjulf5jx4rOQPOdW3M6zYbjF/EiBl5A0Nhu76x
04uQu5x5RztNwRcmqI1L0da3BAOJStI8vyXilYMnt6w01B8DFynlVtv/25D87zckvkmC53+ICN01
3+Wf/4aszD/9nxsS56/IZaoLPZoqbSsMCPn8Y0NiW3/p4ko7jAI2FPxP1Ff+c0Pi/sXWJCC0Y7F2
Z3Xx/xYk9l924FtmEIShSSzICf8dsLLlBf8aDHJ5Wn03BKnsR77lWv8SDMqlizkKFSbuIr+gQ8NE
z0xcEtWtiwxOAg3LT0S4z6ouHNMVuXrPfV2b/s73JqEdZelhlQru12K+zJH7TZrhMmbZuxzS5jXE
utiswUtN98y2NbzuaGbAmihC2ro5NFzU3jrGyYZta96m5DS0f9qm61x7GaKExbTREqEjq03DsxOg
s+G9lM7ofUzIAOhPlbym7GkH9aaPS5+gahHSjRKF5Xsdots2+R1HLawglDRM6SyUW4gl9bqa24WE
34GdZVkSOEp4Hy6E9DadN36HzLPx4IbRQyKoFY20RYSemD1tR59NYWbnfJoSBhLgO6EIflsK3Y4e
3Ropt8vQda2rACz9oGrsU+vak+0uW3ICMD4GMEGegjrJxSDiMPHX4UQJws60VqImL8bFykAHu9+R
fTNGlIiTlKA5o1mu6lDuuH1pX9DJTxQvIGaGjix4MO0Ip8T8Hx5402zN/DbsMUunRxvrAcCCrQHS
r7FtJgWcH8nrSOzFz9qT6au49U81PKdsZHIG9pLbDnRq9ZjIObniKlw+uVwmJ3s2Xyoh5G31olz7
xe3z/KZbxpZLKFCOMfiSI6K+v2AWpLyi5qVew07FPzsbPFJJdjfjdQQpxngwxG3UjGcxlbDBRucg
JRXkYL+mPVcizlf8BJtmJqbQ4GWT+TBBQmKVsjgV3Td4nbbLMJEK7nesQ8ZAz279PnUeO+RwFjog
EzkQiU0umNIX7MJm3p+tbvnMFXC9uWGvsML15YVQGE+EKlVj4TESrV7H41SzvdrZef7tYM0GDxuk
0vAxwSgn2EU4aRaP8mv1K3QKM+5nQmX1CJsDNRXyc7KqHZEapLXrBm6RZMPuWueIbJWPEajHUm7P
Ik4yQlOS5ZpcwQ2APfNgQ/EOaHllUL1kyd/S7rHeNFvpPjvpeJy5ovUuk/fDwF03Sj/Jlschn1bu
/cEJtZ3oHy2b4+CZzNpxkTFxiO/AyfekSdnmeFCw+KdximZU4qD1HCtjOQ7ivHgfVT3um2Y6Jd4X
vhY05GnbRs9Wfk/FE7IFUwxMzSad47E99O7RZhrP/UM+k6kpsdkdypqUi9PR5NPi0UFOwFhimKyk
3Lfa+5O7uMPGG7qt+vapamnTQM8wB9LHuAyaM81TZH3umTQ3EeqlgyTaROTaozUW8l26CXUHR8fm
xzGHiwguznDfQnkDCR4XgD5MFUvrtcGoiBKwyQjpGMkTZki0hjdZA+sjuz74qHwrUvqSbmtkl4rf
2rAm6ApXNs5E3aDKnU4dVMjcDjUHtk4QMcAFNJ4AESdrNKKy1MO5VfWO7O/WAwNdPnr+vZrQTC+m
uGKJ5iW3vj8zVap9NiaHxT3MDAyB9yGthxbj9pKz6FBY0eEDrDvtT2EsAHmJmSvZ2cAbIhz7zDm0
yTmM0NUm+3Yj9KPx4kxQBFDIQ1Ie4pt7ZWyjHkg6ZouPqk1ir7nFkIYpCoQBhsSGw+BPUz2Kujva
cCJb+JgOajdEpNhjLeWJbs8cv7WnS6IoRWIvGLxF7MMngXQg+cT5e/hUGmmCddpP0ABDKjEtEmKB
2k/h6zqGW8+6aYf8qnHo0JHiUuOEZMSCWtRVWMgTIgPQ9njwrKsUUmZy194l+LGlkJvZvl7MkbTX
eVAoeBLW6dUMymnMXa47DwZrQh9WgNGj9z1B6t0EnPc1IMKlfGLXp1MX26x9VCAP+q+1w+EPHDX7
7miNwrg6Tc/FfK2in0S2O+2Frlg+g0eA7b5xZvjLq7n3snc8wn4OoCWNq58IuxJ+ylPJl7hP2cZ7
kCyiX7/kdFmpCFm8ref/mNlAUSTUBn6KPN139VnngSz32VwOCa+zKRvOGN2y5ErkzzWTsofHr7D3
ov0dF36A8GaYj417z3m36Sjv9GnjLReYQ6BWzo1eWiaH1SOX6RonQmgktO6NbhcYLobbW4fLPZlM
5eya/s3C+z+XX2mKr5MAWdK8LPOVSdkw91QkYv3orGggOROg2UFDb/8sgrNj7yzFtqvAQbNPpKrF
v5Oq3lf2G/M4L1q8vZI1Duw10exXaglw/26q7mUZrG1bnZwC6z9phWNafnjmbu6+G1Hgh8Yt++Uj
uxiA6doBZgg68DGQw7oNVtZFNZsHsbR3YfMQKBPzItYBeAXyS81tGkMv8E+WghoUhAKHst9tsOE3
bNXsYe8lZXYAa2XE2MdwCY7NfVHxI5brj2O677Cw1NZTQmc+vARC2y3tbqfAEu6LAVunnSvuwl0K
kLFT35lXhS+DzPyY/eobBVm6Yqe5Jx9m3oSzdcYtWVxwWR+WhdiuzL3nafyw65y1Jws8qLzbnIrO
+86v0we3/IrAAR7thaOK5llgl76Nn7uWvySaXv2St6cp9Cd435BvdoT/OCR9eCBDvPfT4d2S9fBZ
ddiCK3ghbl8Ve1oo2NuQZ0QNMK1dBuJjX9FcM1+AsKZWd6umZ+yvscsfxAkEOJp7S/BlCLYoTZvJ
q6kZerRZ8LNUEyagKfNY1w91cZkiRUEdWcnwl0BpYN6ppngiuY26uJ57+zcZE/4UzWGdf0dy1PNT
Z1zC8ts18nvBr5f0dYD9jyjWU5H7R0LMu4kUnyB6PPsSV/u48d2HgTti6nG4gbexiut6eaGz+IaM
hOGYG0Mqfhs3+uXolHNMD86uyOZLD/6FTey50JgErwzmu8aUcNIE+ydhvpe9fbNWhATG3jgVaxKx
su3aOEVwd3CFjOHgk6q1NqURWt+QK+gVmIoL0mOeZCvFwcMpgybEhYgug9yvMlyjMCGpwGkPvPnx
QcZD2c233gRnC2dfeEgH/4h7LqIsldcw7WGiLm4EGdS9CvHiNRaK/Vr4tExx9Qo6L24MdtJ22+LF
ZcnajhVBWbvD1LDOOXELM7hjC3tJEo5AxeHMd8Ha2CEtrB29O+UMiq5U6UvYyuYadSZja4R9dVqh
i9IxgdnZpdXKvaFo6kGUY0Ax1jDHTs2+FB1TcS+ydXDKv+0r1D68DIjOwsfJerZqG4r0jAFF+w6H
RbXXJajWJcnbI2ugT+ADtr4QWwfudEBchpVPKkbmwvoKSr247dOKTS5bv11ujIhx1YcFtGc35J/K
M5dzNBWxMSAjDQWrXFmUPxaau9FQGA/QndNj4g/EbwMLAeW6wpt5hu744ciWROGytUax7xPe731v
Ynuf2GYJozlT5uZuOn6dWxwmHjdG65BkAfuUeqTgJDu2MAU2ooN9gutRN11T9JaScl9qifm6x0Qz
LtHJGFs9nXBTTE3QAUbhkCQtIBTDnnmsvJn2J7zdTQaGq4MN1FS8+uEVv9djfppKgXYEiq4mCr/B
36niOlmepcP8MIcY8Eknv+Fuw4Aa0KyQwcuyrGfTCC8uPk6aYBkzuurNqcfpdql+/HC8NsDtjArH
BXwkjqFiiMVIP40gcH9cmXRA3XZpLIX76Ug4cnZZ3FgzLoJkdakSY4uaE4GIcyf9GNP0ObPVYfIJ
1NaauEcwc8vH+VzkWl5xYBjbwRJhAPUwnICq6/P0hKH8hLINPjilOWMdXOSdZaXTvIMASo6O5ySf
iarZLbxz+hf+zuoZoQlgyT8rJFdiJEbLAiq8nZf0N3Wg4jS5S/8liVqbgo1jx34tTpdAV4mR/DVV
bx/NvLpz2YsrCUw1qo1fNhO/FV/UiwLxSYN7fzUPrsTVU+Z77HN8/WtgQz4HcBYZV5Wlyh29wR+e
lezTIh3hxnIUZhUKa50tmKu6AiR2r1shsbKdBvY5PEfydbHp+mpD3Bv8JqqrzL5q1vq2mYjPWL3r
7qjEJAq2mE+1mPqj07LsqGyQAx5OvsOaO59tZfQXpds3kXxOIlywOyn1CIsZUJAzfJns9Y6hi26J
Bn4RI7SeaUaq4/nlAIULv8nxWsSTfYloRn1oyfCKDIalrYWsSFu81Moymf/s2LYgYS4x2aIlzhpD
xYHxmuGe27cFF1rKR3ATsMQr1kBSPBrkV2G/a0hoHVPTh1fj8m8tuAwW4X2WBQx5+XM5+iffy/5M
PbsVCrm5BvvyIbef+qLnvn9JgcJtxtLnwy3EPnOKT5HZ2KrX+RKlvfVSVHOxUzPMfAofrlEr//Bu
Zr4Jh53SrcBtgc0r7x1mHAaloE659xAsSwf7y3f19ioiQWkN9ovZuG9k3DZzw4fVkIo6MbVpP9lC
Lq3InpwJm2XXER2H8uPuF5ljkSbxuFNkyTa5kRbcAcLgql0VHhwPlqrqrhrrJq89kAdos2dZ4+Xq
qyGWDkEw0hLjW0UI2o1E/7hwX0zJnNx1FWtXsRI4S+YdNJ/21mNsEk1Q3hUr8FBD63MR0ykHPyV7
RETDkhki8dB/5yTZCXE19Ra2lRZL4CynoyMLcnoCf55bLCRZsEeQxd31fWfFQbp8SADpJMfpZJvv
le00cWiNMw2nLKcCyq6xctm3y9R8jgNticR+MeY7UHY90o9m39J7svrZTZh88jrhcYC3TEVpfrDK
ceJWVuNpYWNpuH6Ijrp+EPTcD17jEyhe+juT7x7zV35Z+wUfo6wPa2d+52XFe770/e3YzMv1Omkv
keuQ8+KhnachuqmIrWxrjFSlwWdjLXfM6LQGJkdvLV+5mznn0BvsnVzR1p20I2oGGmrC3pSsa7cr
Au5tS/9sjMUT6WKwoAlEJi6nD6nN0TzRSdozxd2Jqf5wRspJi1zGbFpLoJLttU1oB/6SlVbnkMGF
dQ/tu/NvVBHpivroRFXwy8x7jHcBi7Jove5s95mhjbqM9Z4KceYH1GesGXChbEwHa8BLQBhLvSlr
8VnqOEZVLb9j7x8xPgA/kYilKjNHdP/sF3tL7Dr+1boEL2aa05bZt1eFBC3YcVtK1vYrn5jaLIXe
YOUU+OZLXJlXpsXNIq+NQyoj+1VOuvF5oRz07/9aWlzpAqXt+LZ9U8JL0PYDakHK0IrLRnxq1Hw8
pnV32zKJENUy7lSkQJNSj7VEpLj0w1euyYuiA3KbF/g+jJ4ysjWVxB3JG/fhQJaOLwH3vnFsv8lB
kkVSl9qz08d2ZinaFETgyug6zPPPQAYWkEhaw6WZuQdluXfFzO6Qeq7Wv6EOjZVLJX0oCOPjujpP
ekG3FzShjrR1uCREUSOgAP7mLbiztQmul9X4kCKAO5aCI15x9O5m78Fd0emOgRNwCKbmR4NjL0YE
+vQ0iWb1aP/tC/Y9nnsrWOueF3t+IMgQ7JfGu57t8l44EYjvfuAfCPBTT+brPPj3lJC4B9H1NyXj
YzI429Gwu32OOLfPq45mDdN5nLFGnnoWUhFLG1kMX3W+nrqO3KkfvVQVbfJBctMv9U+PWSel3z6q
P2RSe/u8pywmGIG1yEQ8CwXsdnG7EkalU29gt04nwvifqp/2axheD5BL9sL2jK13izk7PYS5mLju
Y+kz0Hb8gEvHCtYsT+lzz9mkx/6cOGenw13l+IfEMEireUydDSx3g0z6tGvTQ1UYAOQBHy8KgEY/
uay4UTjREvmSTF3GKhBnlnJIR0YdNpNiBmY6CEwbIYakAEP3NF0Mq3hzxatpcclwZjo6/eVB9EzA
tYRWzIHehafWd15pKvsOghEzciKeXB7G9R0HhIhZVdI+XlkHDJp3ef1LA7Lut8icG4zkT2sPjGQA
b3GhbAQmBY9dm/4s4+CdoeYsyISAz1LPARXcIimuwxt90h/UCbb7Uo7z4ziee5Fe+1C3Ldw6GjmM
buCb1S7Ilz/Ql05pgn9aLM1pqqtbmp4YkyveCavX3fEc3YW8m/dUw8crV+IqI6U9eEN1cJBqmeOT
nMl/kVeyw1Y92/I8kay8AlKxnZqgOjUq3GWVnaArsoLFu5z5brknZJiepmh66aqVKiuHgzcBvCus
4hAOoXnwp7ekTw7JqE0ENof8DG9cvWFBKGM3bNHrQgOtyHJPs0khoGw7LotlcTb0X5gU7pPmGNrT
Ox8Vp3zpZ4eup0GmBFtdIkrh5APim3M9+vsvbi9vB6FQn2vyaISPh9bI9pHM7gYPUwVdwsAmAhix
ohZY7ljN9+A/dt28fDiy4qkbn6iRYX70+yJW9vjZKOtNKJqOESJRDFoiy6UJ/SliErMyH6MikILa
ct/SqGHDRVYrSP8kWT7tk6KCIpUhWa/QVGc3VUCTOuCIqjoY9qtrIn0jn/6kED9xOlrnPqfkWMGh
JLenbq0pgTxtOdd2gfOTIPKHL9SLAviAz+w6j5AjwSU9BCuSntbDlRkIvRwnE4HTmD/ZRxlNb+3Q
wCd/gaNUbPoB0ooUzGNr0n0bVhsesFTujHACNx7yo8C7euBf+95k+GYy7rObyYXANQac4FSKp7tE
sL2zR/o8XP2IAoSBJcGigezDYI4d7sx9IaanpDSvu+5VVcx4SU2bIzmph8XrX2FFhFdTYFravr3G
k9UuV1PmEAueOo4PXr5+qUEy0A3pD7nJx/5Eqy4vlrzd4Vx98wL5uDYMMJGfPRsT9BI4zeuaE20C
gDhD0WCvSPZLpi59G7wElRcmt16GHyJEziZx6q969e2w99edH5nEV4d+MZ1wgqN0uSxPh2TstlK6
XP/TJ7uZDraZLwc/AhYbSJDwHrbdtkz3Be9Did3y/3aC/85OkAzT/7ATvP6zNrP4+fr/5aYISv2X
raDFhODwyZqk4kK2bv8Zm4r+sv3QdikWsYJ/bAv/uRN0/nIDUlNR4ERRhGecFeM/U1PWX6blmREO
BivA4eb+e22r/KP/mpqyTM5lJ6J01WVlFbJ//K+0QNqNVYa1xNiuIw4PMYeISn0dOyae1nLqXw0X
85+K8i/XMnFYQJbu7ZyDmfryUf6a0PrCBOsF4G6klEwQXhp52UAKJ5Vavdj19BPYKfmZbKDzsSZz
QTZ76yicValmt6sUpxmtJnlFDiVCfEmahgLk8pBLH5txx/Vv9NFYucXQm1LhIV2gm2fcRDairH57
wcUsqyO26bilFJcICgqwD9ar3Ld2ke9wa2GxX6g+NmfXiCNxF+Y2tnX5BOifu6ljAPNCaEi8egIQ
zU+v+j/kmxNqwhovnki8d8sVd3oKMic2j2ZIi+nUNfeUwhrs+wRSl+VeQPU4lvVYzDjUrSmPDer8
GPOMezcKX4MuxY/qcgZlVU48bREPIXvFLVZ2JHglXMh9e5eV4TZ1JWDcUlmcy/20aSkpPEzqPW04
Btt1fOw9QEJMXylhYZYGauKKmdOAJELQGtRwL4XyD2H0My5leevAVzOW8eQ3wfOE3nnTVNG97b2t
zqxeqhp6qVh/7cznE7DqYYtFglbCtd6lBlqq2YV3fUC37FCAuA6RIhMvpeXVT546Sg22CV40wtXq
jycxr/MA3bUhvqGqSPkIJ/+nCrwGv9qMTqW9cox9874l2UzYWPcABgwRI/bfNDRu0tGkfczD1zjO
RXUPzydWSVBdsyX8nslhiGBmn5JHFNtYgbtrcU/NVmnD9l0TrldZewTZipCAjUlZj7ZhsA2wnDmW
GVOblD+dZ7a7SHQYyML7sJg/4c2FdLFIGh4hOcnV2vmqBV3vSG7RaXoMasc/el50J/gWbpa0ZL0c
arb/MgPOrfYLo2ZsZqXYd9YKYnxMnpulVrs1T6NbP0wBePm0zizQIzJ6ZvdqSE9GbTxVYtnjPg7R
uLB9lAYMfpmwVXQFlR9zi2Ue2aydp3u3zOI5QweDiYIljLC2H4EubwXvTpPBlw8lxjzP7K9yKsO9
JjnUs3MbKVaWNM8iDYCk7EcqdrOJ50V3mlMhfjCWcoTsEuyqoOv2QYmgHITtvi7ax94vP9uwjXZi
sWxonYIiQqfa4SDbwy3gRm3w9PqUgHHtVH+itPxEz19cZNpQx+6AqHXxiM2PZmO8xN00XLoed74Y
NVQmq/DYN7y6ZorpoawhjLHagcR3LYsuvW7VQlgqY0MRIQPI+nkuEfemErWkxLObZIN9NaN97kXH
LdINmv3izWc0HGsr6HDYqdHN975L70I5yLitDYWd8AamTrCLfODLYVE8ED4oYq/A22UQcKvAyvMN
UihrnsCnw9FFDRUy3fSHUZOq88p/gHgotka3yF0CWpy4mH8KTUYUi0taYQ7vMtIeMDIWG8tg9kOa
VduskPBOq8/OVddtnj4ipgGhSyOHR4MGB+fOU35yhaSp3fo2d1ivtLZ2UHq39j0dgPTeTRlae5b/
ItIUR7y2YIYaXfQ6fhk9LfNENmNzgWtRRkMUW1YcKdVtl8IfDs7aI2/71OXIkl9wzRNmR+1LJxDy
rXAJNn4PJGt863UpqpWKFzBp+ATDY+lkIWgs72BF7L9Mc/pqw/IReQ5rgJFghQjlrZdn/n7WbOxI
9iMBW1hZxXLLlYj1PZTX7UhtmKxtKH1mR2JyAstGnEzf8ZxDBFGR9wp1viMhHGsWOO2MnAm6Kfe0
K+3qYH5pq3bcphm8ToOU4eDuHZdSnyQvG4zKwTfE8/qwjON8DsYoHo3Vj/2cm9+M63HDnS32u667
lLoSOkVxU67/0StCfh55GSCXviAZl13TBv3TNRxJQhCPscL1o7H/wPK4q1eySM0QrlQvh6i2huJc
4fbbDhNfiBe+ALRje+O9Ny7yVgakCzp3VMfQsX76EOtKOH5bBiSNtWz26WByMQe+vs2NP7Lka6Ja
+zfs+dEzP9l1tfjCWUYVDgSDvSrqYy9XhOeRtpKAB5mWO8QcBDfumgZTXTdS99ZlbRyxgIwqd9rW
yXoHuCkl4cj6bsgxOBjU+HLbvk8Th0bDDmCGHpfVkWd1YWSxKTlwNRRrEKehnaptW083bI/VzpR8
rXN6cXpsh445Yo2brtmg7ZKwd/lWk7qaUrTC0E7QvjByCivFMwEdiKNpJOHbI5SGQ3FRhXWfEghm
wQzc3qk6QNoPtEzyi+8RDWDfVgSE1F3km8SC1GNP49mWL2Wzc2VhQp0rCZGBdiejmW5Hm37yUnlA
FpowQeYHBSUlzqQkIooJlOyQpt1v4WL0DBzx4raYn0VCo4iRlfImMJaWpQ28uWLAP8sztAEaSA7D
ZHFJKmPHeK62Q0NmuS/f+75EjvPJlFoDWyXe6vuwI7dLWHbntaOJtix5b4P0jUVf8gyb9iHCdwgY
0+9uItrjIWUcRiIS146+njvc0xMreczh4g0m7O+qYD6zJV6kxMum01j5DY5lWv701T/QQ0DANOCN
OZTacsuWOLnV6S/6V5nh9QiBqrIcBFOFqceLsCSTsmavVK4/mXoA0UaeyjffPCaTYuaxAVN4KphZ
+FzaWOoxJmSeSQsGG8mEQ2XpcoVvCEv9KBl/0jC4isb21cjth2lmH77qYanvXmn0ujaD/onWq0HS
OO3p4YpcBb9Dxi3Ft2/RA5jBJJbrkWzSw5nUY5rQAxv7vJIGxeDdYpbL9FCX0mxCRM0lTcHABxz+
m9sbO4pxIf+08Gqzs5eOKbFiWkRP+hj1+JgwR6qINpw8hR3sFOM7bagPhR46cQJdd+F0Ua58oV7w
w9Hjacmcim+bVgEm11WPsIMeZk2mWlQxm43d9OMqSF+p85oz/1p6EF70SMzpV28mpmSCR5LsOINz
ywSd6kQGE3XDZN0xYXt4tTeVgvvulcxuHd92GIh8i/RojjP7zWdHk/p8ELke303meJd5vmeuH/SA
v0rK68lKY7wgH0sRPUIAhuCPbMrv2HFl+5lhUUsGoxYPPFQEW2sKf//F1xJDpMUGh7trj/owaBnC
1YIEFM93ozlG6BRpgGDxH+ydR5Iky3qd98Ix45mH8BADTlLL0qprElYytA4PNccquB1yX/y8SZAw
GMxAzDG491r3e11dlRnp4vznfEf/M2oJY9JiRoqq4Wh5w5nJBMFJyjeREm/jlghbwiydFH6hc1z+
W2cxoEMw31tz/5mknO9rLacM6CqeFlgIhOW7Guycll7oFwxxRPtbFunimGh9pu0RakpjOLW2f8Av
N5xRWFnMtLDTa4mn1GKPIcmbgPMW3K53zmLdGW5153W9s2sMFO+izW5jtCMjQERyBgtLmfrI46Eg
IzaBkksJxiWttTWa8CKzk6zj8dHX4lSKSmVqtQrVyknxrI9ayCJhTcu5Frea6GfWYleC6oUvuLgI
LYQlKGL4ueybpGlwp1i/DGzvhsHaCy2ieVpOy9DVqq2bwZWrZirNR+/bLNxXNzu5s5VtSWI+pKhz
3vQAIHFBcJLUkpsvWKnfctS81qRNLdGeI85CtCfognekvwUNsNFioKllwTKn23bqKBYztGhYavlw
bh0W5OCml7uWatSwAaZNM68WHS0z3Pu93DuokZ6WJTMtUDLyYxzvDocZjWRnaxkz11lgLWxytTJ2
wTXVgmevpU+BBrqghVpl+2kuqA+TlklnLZhCH+bVQ0P1tZiaaVl11AJridIqUFy79KtDf82i4MZC
DTYHj0yJxfo4ceDsvkJ0W/hTBwdF74iL4DHT0u4gq3E3oXruFK5ysnc/c0Yhe4cgPKEMtyjErpaK
CzTjVIvHEyryjJpM8zfrAPpyqoVmheLcoTwLLUG7WoweUaVrLU8LdGrCoaAbDEYdD2P+aARkikf6
XtHsjGSNCfRjRvHWqxguy+LXt/FnOuU3C+u5oc5TS+W2K5+6aHysbeFuUCejbYWu7rXnHJU9say7
FumVF970WGERScUYfcbLlUEaPY5/xXot29vzZdQyvq0FfcVTR66kQ+dHYi+usG9PdBpKKoIZBix6
LEBj34vDosoYDgBUCTwk6cARMkto9FBB6fECXGl8TUwcQoS4TWflDCH0OIIMhHXjM6Eo9KiCOjjr
ddTji1EPMv7+MmO2wYLYHXNxrkDiboI8ZxxjO+uMeYjBXKRlAe84Pp9k2JxFwZMz+MHL2MGKYrPM
lgz0v9tvC59Bc/938MIEpmQSU/wdyTCbSfWQZrDoO60Wdnz6JPt1pYc5WDg2CdMdERh78mbPcXj1
LKM4AN8E38Q8KGQuVPuUWdK29cvV5iZgE7SYILVMkuz4FkbU1dQDJoZuw8Zh5pQye+r0EGpgGhXr
sZTFfAohellFkpFVpLDDtM+5HmUZeqg1MN0anaA/OMy7oOIx+JrCLzb5jnsCbxNXaq5cuIHxHkdt
t5nzJscUOkFvjA2SiBgBVlH5x9UeyXro7wUjz5XEYoNxgYvJ4FVapgQhXalD6Tf2vhyKi1nhcOup
pN6HnXlyHPoECaLj498uPiuxYzGW1iNWSQZO6k3FyK++H7xzISIyhMhLFWtwTjJKzGoQoF4IGJ2U
1UtVCEbU/rs1jrTNq2O0RM9qml/sDNLcaLz1lfPpO1+Tk3Q3wuqm24x5yFo4w0MyzeinDr7mQdTT
Lk3rEEcxCIpET/hwJQ5LENCyxH0cjfFeLNNHWriQPIsFp0Q2vldtMp8Kx2UE5D9i7Qm307QUL5yK
0KCT4t3GTDzhFGQNciNBeWXmIhzosJQ5uzMSrNqPwzUUkAPnXpt+ciBQjQ0WIHQ2g+TTCG26uDBk
qqm6xrSX6gav0cU2PuEO7VvvmV7xGIk3iuz33gAgWHbZEy5Aejvpxdk6M+TH7g3/BF5TN/+dB/wO
WYe5ezBD9JfCvyHfVLA+eTkFVsZzrEVZZmEc/w3k2ihlDCoyYt2lCZtbTAXYQ06SSw7vnkw4Pz/J
IgWUDM4VZyW8hX086ocxXf2kSfzqTQ3pV0027Ep5mar8zO63Bit65zTNDWGo9/rc1AaVNikSgd42
R78FRxfjetEO7tCu9q1YsIsuxgmqOClYLPB2shB7y7EfdlE0njSiae3YjYWNdHkfq/YGm5Ryq3fT
6e7COLtR89Rj8nTouutxmuFNDAak8dytXszBP0cgHdgee/o+AnjUsjKvDFuRIGAgYJQEVLrCgbM3
EfdgxHAzxtqxCe3imgp2GIO7Aqd6eAN+8RFP8i3O83dVRmIVMl7JeqzOS+58TFXFOxV7W5AYEKkj
zlzpPh/7P5E9/rSm8+XjK8yScjwuMs2Y5Mqb0LLOjpoHxup87LVTIhcEHPkK0r16jAAVXc7rFlLz
JhhGk0xxW+0zd7ztMTfvu8UoSCElm7yvk1PuqC+c5e22lpjKI2PIzmMbRefgPRxw8Fgi/+6dBJOw
rK6LV6/GdjplffrKae3XdLzVYIzNOjB80m5USrQelq+w5jTUquENUgSKCx1Ikyq4UqUNdjTgybtI
Yj1Cxez2bA/7QdgvzgBgJAjyG4MaV9sh8xB3fO2KH7gLp7elRtHPQ3tXCuOBzWgTY5/hTichA/vO
ezoCX3FQJ3GVSoNN2W8JPWZ98mcojLusXj5bNloM1tFtzHqxyjvEW9r3euidjUdG0sWsw1HnOWmZ
tJWx/9ACAQgDCvt6RsQlS3Fapd6dTLznxEzvcC3sfRXe+wzITeeVyoN+a4ryu6Fofh3Y3EQj68y9
4j0yd4WZxNciJ6KuOvqy/v4STFB8BmzAxdAneIaUk0xuCcfUOFi2D5GpxF7YUU1jRv2dERfvS+Z5
O5cXOhlmOr3CON7ZOJUS1ipzosVgEAQFgs6i86yi48AkLbZnX4WCimRWYxkLO/fTTStuhNGh4EpH
XUKuexOY/r46uknBym4b3axQBnQs+LpswUqvxKxu6lH89EHa85HmkuxzFMwpasgGGhsY2mD8DDDh
0nF/Wy2Kb3b8jmJ6HiSFD5ZufrCpgKipgqCA40ZRDZFQEWHwmpGPXk9UR3BLgQMoOcIggYjs09Ud
E0q3TSB+4SlTL3FgHxB2zmHvH4KuvrOiCcGZvopWN1eEVFiUussiodQio9yCJP29RdnFQOnFrNsv
TMu+FszoE2oxZuoxKq+77YKIt16qC9vbg6rYv/oWo5wpUT4C+rY7w7hYWM5WUYVCPOoujlG3coS6
n4Mcwm1IYYfjFzeNH77WvXr1KfQwZrJok+74qHTbB0TV/Uj9x5igvOs+EJfMfzyKJ0VRSA+JoGqD
G2Gc0IrtVaEbRUb3QjfhrHtGGqpQp7yUeJ6BtaTh9NTQ781d+GExIE5SQYjhUMW3s24woTIPBjzq
KyCKh1a3nEijT9ZSGNdAtPx55T3aVKLM+bWkIMUuevKq7o/V9ssxIhTtq8843bTUqkjqVQK8IEXa
ibOC4zTDuK5BeZPMZVEizYQQcFNUzhNUJWDs+l9oQU+jHGA2OMmXCclDH5AeH6VL60s0yGzNO0IT
DJUwve6G4RorNrUh3urIw5vnfcPbjnb9ML6HY3sHjv7QhfdJGpwmcD+T7p8hsvJcpgQX6uzNp6Am
1E01iGjTDoRCs8qpMza9+JMbG4at2X0QZlOfaUS6UUXQXj25xA+SORGuL2PP3s9dJjIO4dIecjqZ
aMh+cKLwiXnubx4OjPXRCNtavXqRuJCYYmQ/pHwiuJCNRK7OXPtWtpzRmOp5ObcjL0BE11HLOnHo
ATGFugaJ/ppvR/ex9dVrS0+SIOU9IbO1zUsTqH0/g/yv6FWqa2RNL3oMoNEnS/RNxr7YV8wjai4t
FK475naGIrxuK29k9JufO2p/4FECFhoaXmiHfidIWDMC6hxsQMnkQHKNdwdNbW2fKKM4+HREwYuw
0Mmwr6m3hg6pgi4payTIQ9RLG0UHXTbV0DrlaXSKpSEqbfxd/oWqVBZ4FZZw3AurMCl/TA1gwQG5
VRrJwpG1ABMOpgWwgBWCbUlMLpxgXEwNdKH07kdakt5Ju91NYfvh6mOChsBwZZAsybAY2KIwzu/R
gZB2NToGBYhe3xacjDPDldGAmVmjZhivRdWxlrsih7CUF9Gv0mCaXCNqYg2rCaHWmBpfg9WMSJJG
2lCx+DZqyM2kcTdjl1xbDcABXcTHx9JYnFgDclKNyuFZoepuYM1Q1GM306WFqhNovM7CdRyQdXLy
RxusR+gmJJqKW2GzK5aFfxxTQD2dO77BWnoqNcInL4oDdu95KyPiYHPyOhWcJUNfRJjG+bQPdoSN
UfN7sGGvEDI9cB0ggyJcr7OGCGW5X2xqOni6VvUHMcvzkqtzptFDOIDZvWDnRSiApcfcb+ijz0gD
izqNLhI9ECM8WNE+0VwjDThCraM3R0OPeNLv6GarMaIjoOdPLDED1H1ASYvn3lsMOk+hxBXIPATI
UBxxrNKIJT2dL2EusXeWF4wq20jjmDrsHLA7xq+QU/bZqHt+Zud1lM21noA5DVCdCuhO6A34ZPL7
RWOfrBYAVK9RUMG4TjQaatKQKBsID4e16kT4fySXov5Uf5FSGi6VasyUgjdFLBOICQSqVKOoAKYz
5SDW4AbOSfivzlIPxP/AVykNslIaaQXpJjpMUK4yjbvKhMVrjYxaJdZj6VHY6GOPXc9QsjpoWanG
Zs0aoOX1jAirOSB7E83PAN0wPY0mmiJtlNuso2IqC17LNl61E2Z8DekaNK6LM/izrQFeS9CElPV0
a8Mwk3WkMV8p0QSjAfw1aASYpWFgjsaCefDB0giTJGeDcjtwDlznNd6VqGYA4ueTtVOei7mlXJpN
PAIey8jAaBBZpJFknYJYJzt18BoO3+So76u2+myn6NHoAJqlz77Gm7Fe4KEB6ratNfyMt/+gmOI2
+eMke8BhpqLGE15aBjet7ZkxLxO4TQGpX8JVWWH+k7vRn4A+zQ9Vg35NfFT7NYFSdRrOpjFtAiDg
Ogkoh49I9PX5eKSu0gUBFO5nKG/FX9ybBr8tGgFnahhcxBsExwWsTo34UmhknMX1U2mIHHsHFnmw
cq0GzPVMOJVGzo0aPqc0hq7UQDoZ8lw6HZp4YFY/BhJioPF1Co4d1+QAz1QFqiJ/CDXqztXQu4Ed
i8q96lrroDswl9sMQl7KirGeNTSPWJjSED2LYgQ6dG5DcwJdoUF7LESkfVvnPMHgqzSMb7CJQJAC
nVF+qscUYh+ma7dhnBVolF+koX5lXslVyVjW4uzJXI6V1Y8XomjYuTsDi54vow3AS3zdEAMnjQ60
YAhOGiYouttYwwWNEMwg03waDezpHhtRzQPMuis0ltDRgMIBUmHrowSD/GcYJNaehhmGRczQSYJ2
ZXqYnktHEr4LzxYfULxdMZPHiGZu8OXhPsm9R8s27IMo4njdaJAiVeKsLBquKDRmkTrBZ5zTh3i2
fsyW45YzQVIBEkOXGZRGV+MaF7iNsDuY5vigHCeYjnpaK3pjZ5EcYgpqwBSC/VR1VnVHf0NyCDQc
kmhwctZTwABv9A74pk3a+qVdEDFLDZecNWayhzfpau4k/MlSgyj9FKZcLYL7LiJnV3bEAe3CSA64
OMDmGNT62hitIyc1dhl0CYeRWyF0eDemH4nga5/zPqQD7Fj/MelYqgOLoeg8APyOQ7zeZmburIJc
pVTsvTZ+c9TfbD0Z6U86qddGAzmzz2gyxQl94Zq61ngZgHD9xaNXrjzHlZftg5C7YxPb5C7nq41Y
zQh1D086Iuk7gk+EcmVQOrBB62QB37niYxCzWHld+eIVqdy66WBssnkqGNnIq4qAN04KAn+aGy9B
zEEXeCP10TGD+T9tMYbbdIHIMVrVlbIHf9dP8hqNBl72iDh0WYAIl3ujMqyjMU1UukO03diVDLYx
wa6smy6NJEqbLHHM4JQqlEbN/NKON4Hi+KWnp5CodWRKOwNngsdk1P4kgCqPS9QVW+Vm216y0zmz
Pxy9wb4nOnOatPnR66P60IOH8ZtObOKWqdNS4ASpTMXqOWHPMoR/hJcEjKljcFdX0d1Y1/jEeubg
bhWdIR6Sy0wZNRI13KUmQpwUeUvExIyZ+rG3NOA+wFxQr5z6H7C/tiRyuGuy8raDbHGcYaSpZ3h0
Y//gKPuSmiY3xSTgOtuxpTt8JEvXvqY1/VOhPFHRxHTWGGI9fn5oJdFnKHcfeen8urSXwHeENUOt
w2pxJrWJl5ZJ0WDtWjciecVLAVuG5ckYabvIKG0rLNJRI7FQv8zJUcZiS6OWuzUZGbEDey9jG+yF
mu7jDPMGxQMblwvHRhYoEB3DO6yGMzGqNLrY0fxVzPavUhnRy8ROtoxCPr1UiD3rCs0UTB2wBlwZ
CK/alCtSkimfpZ+eopm9ZIWSPGzt3DzZwBzwVt6FlcJsyaYDsfA7bWKotJgmjan1T5DWP11alUBi
/TH5DvaGXbsnbrguRzhWX+7Q0XAUPOR/f6/xI6IzXZGeqqbeJpwZO6dv9sqkg6p3swdRRyy4p8Uh
uhcsvOB5xxnIyBsAItO7lyP3liE/fcXiDYZH1Dyf+WxBjmH1lOYwbUVbbExB7ed/Ovn+I04+HG//
jpPvoj5ZWP4N/DlQ83+28ZnuPxwbn7pAl/TpU9JY9f/j43P+AdkXtFjgWqb0LW39+39GPtNysNYB
3AD+gSL3L418ZEcx8tH76ztAatz/EN3Dlv8af05LBB5D/GRuYEnHdbXR7+vjIaGa5L/9F/O/1qFM
zdJJOGSY2T3ArwTyW0xcNSxIFCjJbtk06xz33cm2WGpVDNpOdqTfLKvHa6LmF1RcMJ70/RxlE1gH
itOwIifhtq75qmkJUc8awO4qwzkDGDUAZkUpZfQVQQ7muA0kgxUxRmzG0JzWXoL6quu99ZPv5iCa
pr/DVWFR4E1VjuBvXUvfu2sjWi5sg7al2P00DRxXYcEktjU4RKqXOb1v457TqOB0V058zcxNb5f0
biioyaJYKySCB2kxxtG9Debuldrer5Cos5tNd1KV12VQjMkkfYOueRkHhG7zK9I1LFSXy61V+vDd
5+AlwCVeWOQcHKvjhog7y9Ax6xD387BzZPlY9ekLDBJjLTjklxS+H8K4IoEN58dNzL1zpTmcfH05
f7gZMA9+wkxQtVgmMc0gFm7ezH9tKlCUSQmn0gWTatkR+nTS014p4gMuzBJinfvlR4FLhqd/yZrO
us9C867NG/VYF8NA3gwAVL68Td74UIJkuAdIWd+TKbmLe4Ff38XbQsV8EF1ze2iArs/zoShZX/xW
Iud21t4QAzHFuvZ3Epmu6cOPriin7ThHwQX7BCmthQv4iHtoUqkCXjmaG0tU8LXEY0o8YyWILWl2
FziHmeWticSeurgEXrDoNlJSC2nE0w9gG80HHoJtwWsQ65N4XxN841pOCtMgAY7HbS004DT2n4vq
u0+ZqhoRnuaQkOYpjM1tUozvWaG+VV3jrXOV3A0W0AqV1ufUGe11I5xPwnu3QQneK7L7W6dmGmy7
KKtY/xuf7K6Ke9oqCS1mpK3Ya/2Bx7NAW25B2OVRzGUvMXmfcVvu7Hl2V4jMR9F11zHyxm+vsY7w
MkiH+wBaa0a93H8AET4thU3Y2IyYqOYLpSN8J4hIXL7ccnLwueAfIIWUEADnRhFwsQ/r7Cyt6gKq
awPbY09o9LmswMBiMObAU9a3nlnDDG2zD1/luAH5Dmou+kwKnQMcfXHKau/VwUxlJS9K8XvVcnTs
6jrU0NtEknICYONvfVVtWy/FjttaF6Ol95J07X1cRPfkK6Lmy7WdG5mhZrnyd46rck9qaN1ntIpR
vQM6U/CB48a6QMsjNcCAtNQJ6cDidpF6QFZK/zb1TffsInPJIDwTd/xj2TwVcMVqTtrgW8KqFsc4
7j9T2BGrhsqck93X1r4ioljZjxM3xlUsglNShvmuAb1zMyT1JWlheIQ993yTG+AGnuorjcYHPoOV
S2tPgh1eNC/e7LCK8GZH9dnJnHrbK/sW5bbcGAvTLT4V606Em7IGYoC2xF1XHRxOIrssmimZVOqP
FYSI2t9U3xz68r30w+KYDnsRMF6J567c+B2JShOHXDiCQlUVPafWEwg+k8Nh/slI/Tvp47ueh8yP
4C+UzNdXxPOs8wz1R8RVvA5LFgV/ea4dD15R9+MxE9iOfv/ceOTiyY68LwN3xqJ7VhnmlPFAtOjo
9aiZ2CS4j8Qt704C6q2mpaDxIRBErEjmbB4H4zwF4jRtGm9+SjCTwpleDktjfLuF7t4i0AW7r+B6
HUjsH8XdJN0C8Ynsh6CMEFcbejEarO8672VlvGkkpB9caVM+h7m6dnHwLlKsqnoahmk4segndfAF
B8m9OaLi+A5k+ZHinqTKcd0lTC3QPOe9SsrviBvhLh/rTwMD1557413hsAqZvbPhE3ZbyOVKb8fJ
mdx9OWEJjdiLyrKX4JzoderGAYOu+8kwETRJ3QFgWAPItTcJ52hgS/ZzNgwkUsYGq0LyHYbqt0/H
Fz+cPg1u4ivZOJ9TFT84GWttB5matb5cUcGZrv44E+vZ3B4dTzxVLvlxVSWvMfd4NZe/lZvc1wWm
9MaKP3P+G0ZBj7WNSj+/x6DtsBEZFunWGTL9Vqbqj8qnk2V4V4KN1saPkz+gnh/7BTlu6b5mJUlA
WvLeG2iC78kFkwS5G2LjPpWQrxKz8E5GCh98HHFahEfyj7vC4BQrgurXw6+OExs6Ur84JEjPaRxN
F8uGlKyS9q6cKA9ha4CnTnVW7863s1/4DwHOFjLd7rk1o527YHZZogYUShPeyGGejiJ1mO7yP9np
s144RrJp3uRf7La6LQJWML9m764FrizjcYjGZyG9Z2Ow63XqOn/IQOPfGnEE+OV7qErsQ5hsDAnt
Oean1cYTauQ20WKxYYtXBWaaIaNbMdMQXxiM4LEb5tcA+p5oKyUFcSR/qUq65S/ZLsv4k3BKSfMP
Sqhw0IMDVVfISMzH2THItohDkAJCmZVBcwSIqzOh3FOBrY27hI2bLQA3a3O86dxBHoaxlttsZsmb
w/LGMJxNMzE0T40x39t9BhefCBOf4soCBBtamwjkkA+Dt405yddkhiFAA/BoxXuPPLDiynulrAzH
m6X3p+AzMHVwu50+rBMUkIppXImZq/HfrJ6pO9SDnhCpnVvVuhTVKYUUEXreiWXtgUk5QH6DfYbA
7q3riePQp9cZbpR7wQ6RLdZtF1OEHI53u1KicvYhloW8U5eqynZDx1ibex/hva5l4zoIyiX2OPKI
YjL9WodxS62Fvt0X2Yu0hAdhBQe85dBDUargJFL14La47FOeH3ea7ryx/qPd0q5JtSe+TQgPM3jT
1n3xCxddgGDUtKiDaUSPnPnA9qf9iaAs1/WWyip8YS2gZxHROR90DfxwPeltyw+fcS7EjRqodEOh
vMI9Flb+b+JyyCkbf+3Z+R9RyjvbY5aD64eJylB/FnLTz3SjFQjfp2Ayv92grJjiu9Gl5fCIHdA/
5VYIYYJ8xKYpF46YNh4ib0Kl6D9xFJ7p7qmw/1MzQnjz1sqq57LOrL0eHq178PT7pqW5U9X9H/Jl
hwcnAN8xFL9Vi8hWE0FpOhVeS0jRydQ9J4n6qac7V4YcaB3m7cRybitIV4Rty10EB80M2+fFdjGr
ebfMRah0UDz8GxDXrzKru5WqJRXrSQ/ExBEHbGPDWhWCPu4ZE0QE0Jv2uzGHdxPXTyRKIYSZECpa
BAllMPWwcMSshXnt+uLdV9hKZAoToprMW9P4rKV3n7v9dBqT/lT2y4s7NI+YZbNtQv6LfYgIaYn0
o+btbAqm0K16MjvUtmx+sDlIkqSpaZ/XTi7AwUvSXvzR3eA9g3GKN7KJoYLjDF6n8relqGE3LOVr
G5KrfjOMKll1mBZTwpBbUzKolYXXr5OR4Gg6nZ02vivt4Jmeda4QqrwZfQdY0vTSJxBcJ8ucd97M
DzuFxgCS6+gbEMuUacHNY96vi0jxK3S3xcL5S1rhJ+lqWMYjfGayLazBpb3D+NQefDKp62xoqiNd
0dxHzBz0j7VXo2ncyh6P8UjjMftKy87anLmSnSRXFlHkRGfqt0E2L0rnZjjcb4wZB6iTUQ04vjqU
5PLzPOBiPHiifkEWXIPrgmyX3NNwezPTKbfPbYc2Diojmny4jfgsysi8B3m4dx4Ni7P/EPEBTMx7
5XI45Z7isG8q+BhGwZ6cdx+tiY13fpw956bOX3zro/cEDgLG+qmMH4MyvJmZ/i5diGsiT7ZJ+ccL
PWoO6TBFMIhfOLTYsCHGgPeVCVc3NHsAX78DMukqbDiI5Hb1zLXuPEKFXcsMR1FOwP6SdFxvVHmo
GsvlAOJxmRpncE1leSJzgIFiALjhJyx6AfAshkfSwcrKhov32Jx+89S9jzv1bIBBSQLV3Pz9VzGn
7Y2fYP7xTY7fLYCFynKSa9xov4htFftYoNFQaecdPSzUeFo7UDRTcUh766FTeN6LkbkqO9rZK3xS
rXGPi3ymdy6YTgbb1qq0KE4NMSPi3iNDSusB7yvEify7bkO4yAv/kMGx8LnsVY1zAbQGNUs+i6Qy
nz3OLxnEg5VqwbHN8A3wQVbfmQD02w/S4BrATHXWTdceueQ0K46zEZVArQ0c2LIwILJQFlWKbMdD
fbegVh+GSMKpCsxTIh1x63HZvXqcKKYlNW9BUcVn3v5HeFDiaNXBNfSjmxQyyyrlx5dFWK8I7EdE
q50cNTEASJUn13wKr8ZyTJf6FW1t5+fzJdDaXJQRkMMxdBlcjBxDhJFZcf9H0nqadM8SeeFlQUka
ODetm7R/hd4lrK9ytq8x86nWNr6LiX4IFW37BGJ+kAFfFim1EfRsnK0Knt2z46oJfMlwXpSPkm+J
22EWdAsRpe+DC53VH5anOI8Y9ncR7C2XPtjQiZn+6FZ3O5XATKzdaPi3pWctB1TuEwtUyNjH5RGo
7We6vUDkLz+pATzQgkBnhTOpwdYUm65FEK0Teamcl4iVmB2suK3SGN8OnD2DJMTWHQOLmuVqnVoM
6qOYJginfeoc89U1EghA/Qjw0/S3rqCdLQ0CplV08J4KGgeXtjjmrmdzXwGqIWX/GdvcvsnlKVqK
oPQwVe40vJies4dBeTfF0F6anqmUo5u/8iE4Egwk4PGUJoVBIXJwIc1L6gPfaZXX9T6Et6aJG0fg
N7woM28rcvsnB3pON/VhCICsyoZDJna6cBYvS23r/APAQ4xRHxPpipWXEm1saSWDHcOdtziMPm97
P7C59kwffAf7Tzd/mTN5G9UWOP+A+Tlal6bVxt/yOty0Ttpsmn5SOMC9T69y5FlM34sv9309nxgs
1XsjwYAvIgvZsZZXoeRFGjOlyuOfHlmAlF86n/yZ3XKqjKOyHNqJxvbHCA3Gcrxta7+rdn18v8i6
Yulh52CzYAQcAEbB8PQ4edmyNxT0ulTdiazGjmEWb8xRtHuKGgVSEJvCgp9ViK+2YKJth2W+YYau
m9qaVwLw6SboTfyUeUEAm7hlPnO7Sl87CYyrT5tmU6IqfQfzXdnlX5WVHxTGdua13sQ2QiNdIc12
26ZczElwUenmNTthtbCT/RofIbyyOEWjmho4PUQKLG/Od076JyCnjjWW8idHNdcAiLZm0K2DEi9D
3RlPdUaHQJ/mb0ri0UGyp/Mjp+nNeoTwDcK22wJkE1Xev2FB+QG1QDExRhJaEngByTmscSnw4NX5
HmOjOs++T8T8uZBOuI2zvN1qHBDWi2Rrm8Ou98r7RZW0DDCawf+YEf7ggfLB/tl+QwNWbjCIzJLT
3Kf4W1n9q1/meGT+0oZyPxP0QxD9cPsDD0DxFC2IDUOK4hArAjt1QJCFjMGvMxJ7JWsDb8IwfypX
S4Pj9GF6xnM5lnJblSAh55HxpBVzO2A+hj+A5pYpWcVV9e10b447TrtZNp9NMOmSYSqDDbN9n0O4
1Wbnbl3YDCuTBaC26ZUfBuEcPDffhNTZIY5eeii0lDmV2ywwYtjC4W4yh5uy4P7XrKonw2WupYQC
cNG9MTYnKciJSXn2A37NcHMvy/QDIczZqSjniEudRIgrIYpD+JnK+4mqyd4juwFfoNFEjGBh2sx8
MJOvLHKfes/dO8PyMpM3pG2ksK/KQnszkRMbghFeRn2GO/BJT+NnI/Mgo/YpzTHVh1R4F9uqjVaT
L29TznfcHRCvJrEqw/YeJ73D89Tsk6QjoON34ybwsL515YyqZIpdWwt/PZI0xr3hHL16nBl8Azie
YmyBxEBXrpw2mfvVZlwNA9QisdRsxmTWfMWmKtotzOaX1JmrrT1E+6qMzuE0bdos3IwJK0Nid80+
a7FDYPIrcV9I6vB2Oa5fMgAQ47w5O9RWcfVNUFqMAhtM0sxzJ+8cudXN4C+VZv/r8obgAthuZzSz
2JGPeq6pI4QdnzNoH/kLfXe5BGJONxR9Tqs8bL8c/s8lZxhzKDb0ZLxn9nHwvBL0DdFuk6rlpOZb
K8LkbRr6p1lAkut790D3RLONlLevWLYIlHLawDJQQM91yuIuc70rHRHQwO5Hkd4pXw/VKt7rtKRr
qqij75z+3ZXy6iNEj0szUTJXujliEnfiJvQOofkgW5hiAzC1nMFXlyL2cTMEiRnaf/5zrvL/P1eR
QfDvzlU2FUeq//nf8//xT//mdOXvl/jf6HTT+wfzE9sKPLDlgXAYofzf4QqCIlYOFzuyLX1ICP88
WzH5I77PQAaflxsE1r+YrYh/8Acch9/lv0xmvP/QbEWKf01OtyC228xwbCcwIZqJfwVJKOoySc0Y
pCt1igmZXNY3uhOWveNGzLcL49VJCHuUPrFs+Fo7x48NxpMjdgB7JjPipncdMd087FfzFJqMrssJ
v1Fx4CNyNnofXsAisKa4fbzhi/FdEF1F0+jN+FAZ+WtnYTgXfsvOiTKYJnxhaRPqsrmBwS0gsQql
uS6cbA1PAoJuX0Rb4Jq02xanQXh7y4/lxtVVpHLmKOoqnI6KsxbwJTiao4NLfI6x+NhcXxfxVSPB
xCiRR74fCGZl+wiJhFBSWbH8wQeO6yW+EzndRAvpjQhOKtONBAnc1+Pz1t+WdLkzPB2PMw0dyzL9
zkQhVgz3fVBsGF+EiVsildEVTPcmkunrGODrzBj3roRDZ08T3eIfCg9NxzybVkeMgpCXIgZGQGYS
BEeYlf+LvfNYkhzZkuy/9B5PwMmiN+4OOGfhwTeQIJkGzmEgXz8HJdMtLd2LmdnPpkTeq8qqIA7D
tauqR80IeiTZSy4O0QiJBmsTf+8pQjkBEjWnrzjNVMqt8xZ5YzawAjakHQosaYOksUuY+hn2fbJZ
cLQK4Wk0DddZMXYMh/hJK+wCs5ggeotELvnLphYYwsZEx48Tm+8cg6Tvc4uNYf8Xf+vZcKpxix1z
Z9AYouWNHfSWuomzhdYXOx25H5Sqrsk/MhPXqBgtdN8SyniXgGqO8pewp+l0MHogg273pM3msLVL
0zlUUetuRgUiM9v8F767A9abk9cPFkl00hAx1p9dUdXn0Wg0ogZYKPE9gddTGClDJX+oDZa+Ga2L
QotdZygq5FrqafrqTnrTORttxo4I/77SEIBXQQYSgWBdYheXMnQan0WGTbi2uRlaB+eaX4HZkNIm
T3jGFcQdxkLRkS7iDUtI647WPznSO7OX+27ATNKalr0j4FHRa+TDs4m45VveECiKUIOqLqNgGlTA
HX3P6npyoG644ZF3nwi0tCNOkxA1EOnvpDZQ9CQc4aKxHh63UFy82c5QKQ+0DairIRLVJGfu53GM
12hg3Mw48/FJr1DQEGZG6uoL8JOtkVNaP2BNlXTmGQZtb7RxmqFa0W2rXfWmUH18EXsxyE+KqZYF
ZvEwRzfaGbP13WbuPS4nVp9PQmJnwx0RbstS+oLkAOvgcjPb1r6GruSXncHIPIQsa5guM+W3yczj
JK51NT8TU7b8EFDxbDdYbGhrcVPoHRYJkqCpdQY7Au4sWTXA6NE9Wyp8tNEghhPTmeiZ3BIwRVPn
hQaXYP7QDMQPy5QxeUxD5cmrX9yeKxo2HqoIvBIzROHtNEQCwKpsDrplvdvkdKKpuMJuo8syvgH7
6KNKvmhtcSYXU62FrvF/6wSX22y6JrU6+DlQgkQdB5gMfKL7KAlEwv65mD1evgoHGM6hNR0mb4L7
tVr0+hk5gEkpDm+ioL+qDntI/yM7B8WCnjCBj2hK4rRZm88HsGJ7dYhu00ATI8G3khsUd/kypQg0
rdCCMCUGjsrz2Iy0usBL3ng1cd0xRcjkthSEHRRG27gresh6WiHcW4CE5HGHsax7Al85d9doXEiU
02RtsLhFQb8wYCs+qQEkhZuni2+35cbPlgrvDZE16JKvYQGmLJn7l1EtyzMwziOqa8PqgGRaHkY/
2ogGXKt9hz0V/6VJLMHD1tyy6yBP9TpmsxmUGfxqTNNs/Kb1fOw8ADO1xu51LIxsE9dgyGdsbZ7t
9DysGI0UqqXCBF9vbjwPdXbrALUxRLc1iRcn4z1Rd/PPaCdP7ZwzeVpA6sbjssgNS2LfDFc094zT
KWpm3GDzIcsdj5sJyS92FfC67Jhwg11opBXzl7afPtkloH7Fpb1O063Zee/dxO7E6/+JJHU7l9QG
Owy+v2G5iKj2Q4nHu15V+n4ItfwAMNcfFEH5UanhPU/tY0QnAX9xznU7jH43mOUhRuRv68p9qvRl
t0QGNcf6w0NbhtB/+Shj3aTncN7V8HeenNa6kJ8o916/3DQeYH1GKjNwmmdL3UFYJflZs3CTt59U
Sk7rxKGmRw37Q0iI4pjq5ZfNE54sZV1G0q0Hx22Of4yeZDQXfRRY8iplp/L6QOY00tTa9LlbHKpj
RVG3LyvmZRbkR2+CjGs5+N6rAm6NOx6Ttn7i4wSVVIUYFjgF4bQatOl5zks6s+rpec6I0jthSUOJ
s+9miLytOvDDjNJDJ5ThlHtgETJASt1iAXIgPkK1WClmlG7I68gUogRs55U3xZHvgFLyjUb8jdvy
qVTFpVeycKM3pq8uB76X/+KCLMnlAe/VYTzT/mifs9TAXKa4NnBbBJllex+aFDDk/AOrSMSKHyrk
DxQzP88xSgObvan1TvQ2AVmhVMFEBg1UoiQZ9F5wRTZlnFFOrCic/aGLKAeE4oy7wHwn3xBvc4Gp
pLLp7BrqytwsQ0HTlMnemRhb/snQyXDiusVeEZ8iwH7b0l7ilGxHjNBmDCI7WHH4JvsUeViSrHO6
U2mbdFJQB0vIptRXiW2ox3/+4mUz9CO3wPwxq9fKy32gqAGWcvQU4qv1RU2hEmSo7GjwzregKhH3
I0TycOZ+K9M3yytO5mD/SbvXES1pVWcxNF/vb9+SrNMkV8Eor79FZp8gg6j2wBfe90jxGmJ0IGPe
+16Jr4HMP+gShYhEt+SLa0mjYNOf3Lx8eWpQZ7AkwqE2svoy1AsjM/1xYpnuBI6FQ0heWsm1k2Rb
15iNCwjxzsKCnnI75RAAhknFKB8a+i+tCJy9VK51KX67JvmuCFSzHFKf8/BMewNfHK3bbcxk1sF8
2bQ1c6RSbB1TJwZnfeQ9Q2b1mwONgG7cf6TJcBVmgc807naDTZTCyWdfVb0N+M11MjIrxLNWbCIE
B1EBEDLb4ujZ7Oyl4aveC60hnOdI8slf1xG7CZ1eXwR7QLExfS2I+LhSIMAj6yeLwK/BlpkWyb9H
+8eVYS5WgGYxBaSLPSDGJxBOo7qPPeT6GI/IVlcYL2J8BTb+ghpkTTG1qJsEWBcDQrhYEcrFlIDV
ms7txagw41jwcC4wT9XELDAzkNKGkcHK3sXnYC9+B3wPHf4H/ot4IWo8EaJFKSxxSbSLXUJGFSSS
rnkiUc5wUzIp87xgfMUYTgRDi8nVGtsED0a4mDEgtpo7uRg0TLc+u2XyXINndhcLR4qXg5p1giWL
vcOe5QslZmBF2YM4dDsvRhC33FuLMSReLCL5YhaZZGeC6W6ZNqZlGo/hjpgleVV1MZooOE5sAJLD
INJDpThsB2r2jOreVJvht1Xrs8VuoTF7nC8dvcNlxvLBqhxqlGTDv1GuKE2LVupigDFgYeKHwWF1
mUpUAsfFzbNUwQyTe1L07uouZhrw7NdY6N8yhs6aD8VxdkNrNS0WnG4x47Sy+a217rNXZj9UnSXI
jthGcr1bh+ZPJl/UJVqjGfitHdMkhFNSkjhP+J4cgQOqH4M0gTUVUmFDTRNAjsU2lC0GIniP8UY0
mIpmLBkkspnfaqoMC+xk8DKnhw6gzNNYP3pQd7Ywe5Bb2fDNMkJJW9ZMahaNfm3jZZ0UNmbQp9na
sI/Go+X9Y4Ja7FBC2NNuVDhdrPpsk9MVCSwOfuzrGS+VaDBV4czBWYXPKp/f2dJV23oxYLWLFStD
SssWc9aQNq9pbkEHj8yfeTFwtTi57MXSZSzmrlhV6CVN6F8lx7x2DevNjIjYLZawbDGHRYtNzEnf
J1xjQ4rbVpwm8PsUEa0xQKubpJup0UKbH+paWYOyfwV89sA5HOB7u1IqGaMmUGiLQSTvIdz0kGgK
5zWU2tLcyYtDZPweoq+BmYCaFfWk4miaFkOcp+OhzeQNkzQTS/ZTFfWbWCx002KmC5M+XDn5yBCX
3DL8duVivGsXC14bYcabkztn4mursIPFIaEvpj0H91612Pha/Hw2vj5tMfhpi9VPaNSRLuY/Z7EB
MlzKAzOOG/Pv9BaroLmYBpvFPsgrcDXpaEkzN8LVqNPORS+5eew1rGYFeKGM3lwINTiUs8j+7KSm
7xInjveLbZ9gz/AK6zTdebRPbQltaL4zkImobMTlUeY1HVeVtXaJ62YyJOpWUrRFZvXusBsalyUR
LjTJnr73tap4DA1FYvQm9pqj7rSI7Of4AwENhkpssJdDYyyKhP1VRdsgsbwvr+Xb4Ay4zzlYPhzL
tDLHz+BKGZFA58SsAAg6AzoKORnwSROlzOUr8T5vDwgWd7dFZ5CaUy0GzYA772RLDJLuEZwsmmcN
EjfNXsyi2VVp9qmqT0NXPaqiGNa20ZhrJv41TLhlmYYjo5mmgyzZWYehuVNr4Go9kWRKAZq7mUQf
buqBGrBH7mec71lDfCYHi1Gktk8TLlfIabwDmmOhzYNrLritsaQux+HONdAAl6UWkh8nD5sMfkg4
m7bq2PEaseeN4pV/SAc8ihj4k8w7vBqS01T1sn3umYQ37SdqLysyDu2fGB2m13qMgDT/ThkGwT5Z
fKvgNA9qex9Ym4ZFMzGSLiXSkx1wyBGZDEn5JRRijue0IC/Wkz3e1QMHcSbvSTQD+lh+fvAYuInD
UFlFXnIAPPE+a/Zz5FqnFFTzqhn7v3XehBtbkwccqz8p7vqVYTosalS2xKphvuGMpblxohJ5rPTf
vstu5Vh16JU96+9IXFKDGbmck6tR0a2KuSVQhP3GF8lp1ifvnMP5WniMJZM5n6UhKdVxNfwqLE23
cwVbHusGGR0dHhMgePTsoUH3FQkbkIGC6wpMWMUSYNU5Ub2FWs7LGSPYuneNy8R8tDYY8delQz0c
SBmKRUl0VEr2T5isImeCYKaobxKLkD8LmgpwGTh7hKB9VhnNUUmpVFFmQCPZqeLjxAJs2KVjf/JY
bHM7ZiHrvGthf2Sdf+yF93eiOWMXgqFmMGBg1M0HF3htPUUGak/6Oc99sxV5d8ka5y11yiKQxTYp
v4VSndnvftae8IvIirZFGMb7FJYnj456dIVOrBmKkxhuRQhBLnK7B5BriwtuIn2+c1I/Dt0eFsms
jZS9C34TH0Wb2uvZGVwkNhSZrvU+DROQIFf+4qoY9s/QVl+S7JFLcQ+17MTsSvPqJIATcgDSlmus
1OYNkyBP4Wx/cXmgjXCm0HnsVfwB0ufAQWVAR8qMy0A1wjyA0p6pDhEVXEe+c7wuNvHB3pTPc1u9
TBXu/YI1zyZa0iUeeI8Djc9rxLxPr56o/hUmWOeBqKPb4YTgB/Dc8tXniXfLSaGUA3uhwa3sTao7
T1QY0G9GARj+h+mN6JluMTFk3XXQjVeb19dKa2P44/TFzH3Ewo0nvG5A3+F5ogUw54XXJ09Ta5ib
SGGkUSv11zlZc8PWPgPDleDn6zNusRsoDXQw6NlbM0JgbLTULx0iySb81AS0JllJjyt0s+Ai6YY3
OvqH2yO0me/ZIoFFEgf7adoyQeVyNUNW8cW32tVPFG5wFpDVIrBUU7lbcN1KeIus7SU/JYg5k41K
10siiqfDIvdf2TtO/SdticjaCimoobUi/mOE/MqufaTUB/My5Y3QsOFJvcXWbvOHW+lxX8Q7AS6P
tFkCF7Zz33LtTpsruqKS2CvVwxcomjeX5CsxvPC1bfvPvqb5yu5wkwLtgzS20zLj0VKicu+zFBOX
xp+euvzI2mYETtT1awurmg3yPk6PYUjGLezQpdPRulaC/CQ7JzagTfajDYAzc1dg+szeeGfwQRYe
QFeQ3ziicTv0PRAnz77qdc/67RU/rnaA8rjxwI5AoM0DIeNPWXPxKDQC4UaiA7Fzzv3ATbGMxyYg
PfroyklA8AE8ZvHaXk+tempTsCVJnVN0qw8BntDPZKYpynD0fS45zPFI7HkIOVYSPHCRTQvykv2D
0cJumcO6IwoqYlX3q848ZIT6QXTicslChZ+whZ08hGyBuIe+Q+rzqSpmlHaPXbSSlc99GaIiG5hm
5wo/sCF+clZ86JBuuY40oLGjfi0NA69t3J3NmQDaLDgcx6baujrONDXB5lA0stlywgZQzLxAoRhT
pVFkq5hsjMJxSM9tkZ/bBZyFpa66JiN6nNWy43Pjytotpb2ZQA2K2F9rzYArLJ4VOPvwJNJC3YW1
2JLCAzpu9l9JmcKxvNcJxVLoXewiDK2ETMdKB0prURspHJivgjTOWSPgQBs3a4p55AQfSrJ9GAgz
R3Tcu2lk03JigGPuUhU9B00uIBxSIpBS+hQW/T3nJQ1hHpspJ1AU0vvE1shLGaK7huLP7LlwUfrp
ScUsWp0HSu1Zch8jjZVD6JC5UO3i1qXKr5pX2Bl7ZyR0W91npTx1g/bZSxb+ZRhPWCC02z//y+XG
vCmyiHRuYtA3MtUsIOIh2wmOzBDKI63ohLda3Mz4kgRHOlQeNRwC3eYuiWhQrUEZ/u1aVoUiGsA4
xlj6or+xldLAqLvzhl3zjho4+cI8BYdmLHa2Rw9dYin6Wq+Y6KLY7APVrh6qWtz6GKqgUKlRnJIk
mEvwF7qTlwfMG3uxvK5ild9cj5JCfmUIStldtFgeqOrE8kyKI57GvzVuBuYCY+3ocITStkP+Dati
XTnjcUpZtVgdWTSjmhg5G5rqYl5My8djneeV409tuDNLJEIj6z7jvhsDpU2xTxAT7FL5N8bmJkMz
9w3F71CVeUwHmPCu8lXpaMGDCSHYzOggSyD+eCHr0a646G58Lpdac9LOUnZ/VFW85sgop3YuPrMq
nZiburs72unRbopT6NY0QOIOBeWUny2zfavVEi0G2OsmU1b/X5n8v1QmVd3+p9j4/5z4+pP9T1Hy
P/70/+5zNv+lmdAz2BIQBLOoYP4PVVLX/mXzQbM8TeNv6guF/T9lSVqbcdAbizap4337L33O6r90
iz/DPc+l3Ait8/9FlTR0ncRZxeVdlMX+99//DVeaq7keJemGAeaFnc9/UyXTYfQcM4sToHdNAhen
ebWAs2DB094GLg6M4vhJew0vVNtAPPNrQNQ43DGIRjpVwgMK6pYOZdig2SU0RXQN58S6JBiLOldb
1fkynoz5l1VzEXHd8teqe4IVps6rhCFsNAh8W/8MdeWJkx2FLqP4rEuN4aoCOppEau3soipWMS4S
Pwb42tYUr3uZ/eAcTLdJo7pbtTYvA2qErnLaUGQHWa5VrdWAYnmwJuB0fbdoThUFbyHZhH7kFsc/
RoNFE8tTmIhXit6R0U5uw2IEMwD7IDkgRSYd/TC8iaLKlUHSGTX8roSdbl0e+O4AGji/3qw/zEG1
sTjnmGhkh/ZldEHr0ZuVlPIsy3qv6l2QxxMdid5X07sX3ZRbpTFuWQeookso+2Q5qe/MljuE3Aws
PCFdrwbusboOfdw6WtkuaU6FsXehVowgV3SoCJmCU4xFxyKJgJNfLGcIqfm817ov2LKDdrT7a1vP
a6NQV7SUweRyNqKsr2Z2yKLPSPuxyyP0YcO7etGWiincT5y67cPNWcw7AR/aa9PqfJPXXOxxNXqq
slXSv3ZySbsKu1vOxjPyCVuHgDJ7+ya1Q8dAUS1VqeWhEgzvlCLzCiXmu1v6qDvN/JqYF0csqtKw
droxgEcLdxPLk9w7Zl38WXRU3TMpWzlEhTToEaqE0gWadEnTAFPW3pr4Y8rSIOe3J7G3zEsynpBO
upZkoNNlrf5whuatxKTUeTPtxp/LxBbal1prD9ADmltbpc92NzMIOlyVD0Zt+738YB/1FCXXkfs3
J70NTX/ky3ITFvuRgo8Lm2QOeJX8dR/dwEpACx837RCdnAHiRHvQ5qcS+9bg6D43pqOpHm2tfDa1
Dk3O8248kX5kIqVpFwskZ1t/eFW+UTXWA1a48aztrKChMopLOV0S1jixdmpzZTeTVgEtWW7xxU2q
9c6Cm2LrrZsXAXM2s5N2lMWBmiNQHzuz6m7U5ZD0KfyCguQmPEcdnYnzNYRpIa3ZF86elEo0Onxe
51VDiplwzAiXBouRLhPw5HcseH5PU24o9U1j/0RpYPSYRfldZeNiVDi73rSZx98UObhd3uYkTaL+
T49XfJq5WTegDSwWCg4JbZMh20+aoxBfjP9jeFO5UMbuycnOEpO/a5ZnxwW89tZuG43at/EOi6gf
2MvjFaage2GqQOIKgf8x7gfe3PkomYQ7lwdG2y/nFljp9Rxf6xBKpJSXtkkZ4zdxzh3DcSFug4Ea
sSGpDmgzapxlZW5D00HwTOZXRh0sq8kmMcW6BcwMuoZbuus75Z638C1mj5qIxdVqMWTZfoePDZBe
TIwKeZELtLBuWnmrzH6lKDdVPLnmTSLSlOxVI++AzEbV34c+gqKI0UKgmOdc4ezkMMAll2q6Ic+5
Yf1qx6fQsUEf3F22Aq3kvxp+pig5Oj/PiuryuG53VpMSCS8CA6fEpIQMQ9WTTKcH4XNpjgcDBUmP
nF0B7yAxir3q4o9rRzIPOgkG8K8guJQSWuXRUI4Oqmsd4Ufr3lMWjv3SJWnfqKyCg49etjdjhN8E
CKRqHFT9zMOY2DOWecwjTHd5nuzinIXjBfFxn7n70qG1eNws11lPfHIX2LN6OFbhV594a2k/Sftq
NCFfn4ok77zUILU6WQcxlZxkpigw5lPLiN9m76CKX0x28lj2gnK66qT8p0lZETa+FgAqK2Sb1CAD
j4NPPQt2FpjY+QBis8aO4O5iKZ9153lkP2xEtIhgEaWFgXrsnYL9cS49UgvmnorAqQJpkzM1sVfF
TAHBaFy3NA5xlXh0ikmOBp/9/D3WFozzXbFgtXM+3VpQjEeHL9VA0V3mwYh5kLUBq2X4dvYuNSKu
HspmHI85jgQhnyY2nVL5IZ3mA13kqW7ZRgK+Gbx6NzY95eE4LOJdpVXbJHFgI2AXh6RyFcBluMbd
RpO3bdQiiV6L/GNw3a0tqr3CM1AL/ZoPyXcZc7RrggFVOCdINsdxb3B4aclV6I8aHL0T9VunPc0U
mi9CUKW+VOO0VxqxnyzrpO8bu9l65nxwHHw2NtyhXMHlTnpMUgpalw+OBSx97WMpl8XesMmhLc5T
9qpGYm/azb3ixYzH9JTXFC+lr9AmVmN5nCitqwUqH2ixZ6slisUWeYqRO6YpfSeTdcyiBodO4Bgq
4Svs0CnZ64i3bqnfHZViYxJaoGgBpCK4OOZnjmzqmNcmUs7s4U8AO4ICj/eKhMBZQnXhGugnpret
vcR3VGh31gu+Ej6sANIyi/QEkT47N36hAbPX4FfcvuoZLxpRH6NQ+aXG1x89FjkF7gxnvrtcv3LQ
8or7kah34TW+Vf6O9nM7vzeJcUjcFL3oxQ7/ZkCuUhN8juZxbrQkWWRg1DH1sX15p7z1qE1/a2kF
ujD2IQR4YY0/FUKrO5HpxcfO66QJbGfbc27q7thhCut9vFrnKOOVozWUuLd0OY5vE/QllfIPgaRK
3xfyKLw7+e5iep+trUesaGRLCAGDorCrbglflc4eP9rGMJ/ifKcCQLSXj/t8WdAsHTOHNDI03UNG
2vRVM6d7qheBVnwkHt2xTnWx4mprtH9G720C9ytU0Mvm344+ZuSp0hiCfLHNjnsbTO4gV51JqC2d
+FFFQWOc9End1Oo5nLYpd1qczESxv9UCBGcTnRTT+tAi7xKKYZ06BIuXN9kI5NF4Ym0K68m8zNbO
YkELfmBl6Vj76U9xBSp30e+t4qz+bSDsxmgNA2OGyLHxdMe6fHGz/pDg7W7UQLOaXRnxU6BWnvrh
tWHzFOv1wQGLI53xVGJmAI1JAO1CpYu9RBXXU/UnK4x3Ludg3A5p6W3LqDqppQkBLYYfemxxS1EF
fw+nmxE1HLAcrsa1svIjG9hHORx0wmlz+ahQa2F80EHKU8Ej9xSDXRppNJbNtxf1z6aO+jZMm24h
/CMbRzvBmq6Mpm8QOXwiYKEB9ooFIGA1D8AyP+L6hfdok7yF3nfvfJNJd7znXB/8GSZlDpk+7/de
jl2lPaFgaiyq6+htiUYCc+JdM2+MetwJA2Ah0BRYtkFBBTPF5oXYkU9Yew+EfmGuIBkQum+jZO2F
J/Nmt1ArkX0Q5QpxCe18XeooddMjSxe+GQkFwl9b0h54tjEJx5gVo2GXg7dD/XT6YbeEXyU5ODrT
z4uYZJegI2AhsIzkCo4KmXJ4EPeqovgV6NsKl0/e66v7zMomQ7Orqucuc0HOQFubF1P7Q9WPbkTn
afKOh84fZ33f9tQCAUF34v7M0wBT4Fd4jGymtq14OGdQqjPn4FLmqxX7MuGXQiRRFWEwgG+ztsHc
3kfd9B2DmdAmE5pCTBgDZB6SO95P2hsbC6xWiTI7WWkwq28ahDfodT919DdLFV8HJVg7ftcckyZd
9a2kc+JYDJJOxHmlj89tzM2+X/O4sYECurbA/cCwjWj+OcE1od9GXNxlhOe8oJuuNdeK/eHA4Yk8
1pgcq/CiNh12qnq6pgTYJjbZJK84Ur3tBNziac4oJC5a8Hg489lnhVOyLsAgNLI/5JAHu/SaGCUI
JYvsRbROeNxK4EhEap/slj8C+C7Pw4uQyfqnW7iFueocl2ohXHaEoXynAbnEcZS69RplhqOP11I7
WfhHAj1C+pbtntb6oNeUNSbNChawmLW1p8drKnj2sdUcaOOKKZy05NYGWtSCyg6Lq7XY15yjEe9F
TrUKXge3vw5TeGCzYmLyk97GFIFkizXWOrZOGKuauTIpE7HM85L/rFO5Wwz17XD0hhQ9l50SCsww
XSoWVhHwtdL9dfFbTthVZTH45I23EC22zTJFVX8zEAHRvEuifqOAJupRgpKMac6Ld6wuK5VQHE8p
2WG/6XrGxY+Zz3Iz/aSN59tVu5P6F5wFno155djE/uod8TiHd7VKv8PWyFgJ1m+KxcoQGL7droil
MyCchxkEmUp6faA6GLwa68wxucbTF/aONS4N+sIXZBvHhct5w6kuw5zpOz3wSSvMmYTXTqMdtYFq
Oh2G7jQr2dp13q0RDgTRp5Imh+xK4bNCNRDEszXME38o5KZ/TQgPELjDZXbKGTHq8ljZZz0Dg1zy
CnaviGicnAeXSZqmLRxyr0V7Da1upyPkdsVzZX1i819nfG1qfMlg6IE5X9WdZIF5tgllY0pEtBZc
nfrsx4xf52HaO8awm4jCRzj3ZEv5JfUSGGkov/W5yjDMbAlaEX6iMdU5JYuuc4Fy4hvpnpLr3Zgh
6QFNLnuKIz1ln58nOFVkpDaT/ZDWoarqnRhJBKnHWvnUGgJYnP7VAdPpqgTYt9SZJOLX6P5k3nPL
NarPn8hQbDPtK6ofc/M9QBwdUgYhzfDNnNiUhPM2vtt0qXVdvKvjYx0dVGEH2KfgiKGpAIBMAOBO
IYQy9DJdB4Jabaj1QmUjdOY+ugHsKqlwzr2Yz11Ouh3yGT8B62xoJBFK+5jNfzR6lxCc8K99Oc3e
MDmBFbpwcBdbZLJ0SfVp+NLR3VQA+5R4JUpm0cUHoxD5NzX67B4W51bvkut2fgqOcQNntQKJFWT6
dk6LM10Tyy8fbm/6iB3rkGj1XpI/xjQMOm8tbPQfDHRyCLzoCwo9TCwWOD7NI4Gu0fxCsZg7bOAz
N+5IdwBaCL6sfKYvIPm1EphwbnHslHNVP49MMsbUb4CX8vP5VKipRKUyqAZjMTQxosrp1hrDNlSb
7YxTjZUK74z6TaJYScoXpAbtQFZnJDBIo/Jg5bAJphenq4OQMiID8dsRyQ5QQY/V1qsOBKUx+iqr
SPvAvM2c9ohSIioCZT9+7fgsOWG4yYp7pd2K6tkcv5fAb+uyl46nTa0MOPPsdSPA/tF02v2tKmwL
g1ix5DmRBYBGdg+HnF8ioXWBPNF6vja9z/JtArHp7LT3sP8h/O2B3LKtYovptSzNR/Y+N9eWM2tE
Sp1NCXMi4eOs3qDwU4/arbVxPgzmm40E1qQ9xbXuk5i/hpyHq3SPZdOeKJlepUq2abSlJQFbj8pP
nJBrBTImqnxtjksCxM3HqM6vWcR2zOadjow2FO2uZhmEVgwi8WMukV4wPE+8aivAzi7lD+X4PXNd
NJPXabh6BPc1ezPp+aFGtVi6NkjTGXQLkln9GFjMOZEHqEieXFDQnWwfmQVjGlagW2tsqGzKQ7ph
o2cX16EBm9xPkcb7zjop3dFzxatk5rc4F83wjeISgOvNNq2pESsSfvoNL23hj06xJ8j1bHH1TjDa
INUW41JJhmErT17MmJEIv0bvkOMlpdPpw5aCrCR9dnFatR6ruqENRIi2j4llRBFeNe5zVFgrwiFE
h/OjJkFJeumus9/NMWKAjHZYOM+Dlp4s3HIdN+CS9SWXP7UJg0iAo3Kf8Yz5ifuR1W99Yr9MzfjT
A+P0LtTiro2+JvR5NErdT3C4S3lAyp9zZx8lxTrTCQxToNS9eMeuiq59VAV6fdNhF082bZd4otTu
mIaPUr/G2uLfMV5CqnJXlox4KhnoNBIbf0lIUkxSbDEhbFGW3kL+61Zr3wc0iQVdj0l4P8E1wa20
qerftk38xm2PDXefuUmOnb2J3PjkFMkxMikaWY7/a8L7pLbG9Qw3wZtOuA33ltWtKDRZ62YYmAjX
DjjiOdnze5inQGJO0V15MPFMC+2DF+FO/nAS2O2T6E8q9iJ5Hb3n2HxEgcYLV5O/vImV6JrGr05j
brAjzvVbkt3d5DZN0ChueakfqdManqDgimjfeUH7Qp9QKs96uEuVLSaY1kvXNTKey/7D/qqz+SfN
tWBUmOwiM2h1Y018AJUYESiyY/z+3YZ+ka1SWbzf/+SaebDjeqeVLUah5C2pISMxO3WIi03h3Af3
1rHgyO0HZuejMuRbUQcD53s3J+dCJOu+mp5iHJ+Yrb48MDdWTWyViLmZ6xsHa7JEmKq0C/4YX6Vo
rZzTYBwKP9F5/8lqnzJszE19UFvHr3nD6gsHcsz43TwKPhiY7XVTHGKTZkNe8EUzbrF/bbDP7Nox
2xvhhzL/tQv4HiiigAvWrR6957BF5tbZlLX4Ah/EypUkgg3oSLBxA7hVYscde5Z6+O+VL+HQU1M8
mfrd7HCnupvUG2FPsPm0dba5bxhVmQhaBFdILvqT0y/kzGlrOd+6tuvZ1neFtmnDP+r0zjTv54nz
ZpT1Wmif6gJu6L/0QZ45C8x5XoHgxVFz6ZIrpCoWO/iy+ODNiGh4mdcOVrHY4RpbDZ9V+mXHOAiy
fqtVnPUQmgUVks53p0dcgiXf7Ic0HbYd6jrNdX4r99h9KakCb4eV9CXqq0ULmDrx7OrH+BNP9JX4
BDTkdZJ1lzL/Lq2PYvBgp0R/lJqXZR7ePCHX8fC/2DuP5dqRbbv+ikJ9VCATCad4UoPbO3LTHpId
BC28Tfiv10BdSU+6IelJ/depG7eqzqnDvWFWzjXnmJ+2cfQ7m2KXl8g1Ly0Vly3XtiF/Bv82msUf
pm82bBrSbPztdtnG6+v9UgtlJEia40h2kbe6YqcYMU4YO5MXuke0liLDl8J9DvPfQpEkCO5y5LDU
IuAAL3PiLanSfjNkzk2Ua87mDyWOj8CEg6kPDcFEgXeMGqGNmc2EP768St96g79zguiptKejp/yD
b7l7EyNw/wyzBukALYXZbvD/OPmvXfAZHL3FlIgGrLNtUMwrm7drjaymsp3PhQeugNxBv8N9vlGR
8eRv6edYHpF8LRznBsi0TncpcUlUrliD2dwP2a1bkaSsnGQfUR0qu/EAlugYZv2+M6JHvdCW4RC1
xpds/U3tdsfZxLPmtATFs+NMtluYqH1NemjzZhN6WGGXdGf21DfJjxvNCBcJvAT2qvNP1u+i+i1x
R87VPRxfHBjVj2w0ICFgQqyMWjXeAYdilHqxvWMaknbKIOxYKG11fbH84M8kyQmpLYTsE7/whJ2N
lQw/xZ9ufloODKXbvLUOn1067V2Jh6bAQ2dwFCwjTvW/jFH7XFbPuW+RWbuh46BDygtUdbD9bzG3
Kx/HbdPCUfWOerT2Q6UJFaNW4dhLuj9Zau7S0vhxDUuvPP+xrFgyUcjlCUVPvXlXDpAyyoMK8AUj
EtzkxFhbakDNKT8jvJ+EbTyAJDhoyLBhBP17qShGEygrQH7dztTDbel2hyG6s75LRN/BzD5cVh58
LERuzYYJXIpHK+ywlkznumt+R/zrNCoGs7OrPHWINGE+e6AmKjqVDmoPa/qoukT9SfI4C7GvVsJF
+Me1bw/OwcKrGaanclKYHuQW6M4C0llT3YfByu/XcUcqWw+HKJ8N/CUIjk376I3dlwWbF+x6cxhI
HFTJw9zwgsmw10Y1AKvoMFlI8sNnoPTGYVWB+xj0XPTgpwByJ+qDgRj4SwtR3j2UvrFpYH6YjBIW
rGbDdlYSkdqQ4rWdwaTz0hLG/OTauCjSicZK84OFwDoPXBxL4lCNigMySL7gfsD3QkXGtRXN2XUD
+M/i0PWaE8WbB+Se6ArNl02JI12OdMKU+2pimnYCSH4cuLNyY6fOPag3OBfjFRvVTXCtjf5mYmCm
cq5/TCP/rfFoneWdXg/PIlPobgMUnwHn3XcEQE9z8ZfCBAkgN7U65ewVC0Od8bO+jznRCf3cMGzG
iXUgS84joNsb9iUzgw3NeLyAf8b5uzOMAxMTnsZgOxd0sEgYLWlf/JBaZPIB3iP1QTOSGdGJsWRo
9Asc801I8fKku8Ps/noNfRZ05jbTvC7J1Bcwmp0Gj3NM4AEj0NzLF8q811ZAPJAeIZZwWG77Hrs8
M+hu4GgSlC0diuU+SoD3tqxak10Fby7BOzEUbx7dkWWDGB2GBtWtRO0hzqNZ5EwCLEoGLo6CBIZR
7yZ937bRBVIz5dz9jVLsfTlca9QWnLqBQw4zBL+OSyQQ9d5YlnCh8cJDc12mUKaWvfOwTZtbW80n
e/ZRjAEHSnVLFxPwJ/rPDBzo3R15Tw0NIRjckyTgactwL3x3pTXeLSR69BAgjLgS6TNTWH5yXE9N
6RwrWdwFOY7XT48LsmsA+bEqQmlfscN7LcoXY5B3Wbu83JEV4uEeYuJm6Iwb3/UeCs7mAcmFnJNh
4TTr8r5uaKYm7+A288GwMV1Tjpx0E32hBQLCm1Jv8cwg6nIUMdfuwCU1xyscnCwZXlyG36Z30eYu
KbSSrOufqrY4NnbwJRV3MebR/dJqYwC0lppRCVfcDkM1ko25aaYWUGK6qzvjdpyYirC+9+m8N2Pq
Q5mVbobQ3OglnCP44CWncPSLWm7ditqtph5uY2+6sYg5GiFijhdtU06RybYAgcUth4YQfMdBt805
lGVp+GxkuOncecfxdH0lELGrAHl77XxM5u+0UNQQkoArrdcgIdbv4DH/o4yfCiFl1AOcjFcP8F9I
EdpQf0/WzpKcDqK7lvcniJd15Yds9J+MUeynykLPh7JHYgJL4o1Lr6Wz8svgAPoERjkncPIZLVGu
3lo5UXJQab5ucPbgcbPs97k45CbWxo7/JSjR6M/Kf5SJsa9sG9QioeX2djZxpD7I8WMoEIXUJvE5
d6hkPfHJDmLc95a+h7D/49JnXfBmYJRtR26S4qOEHGP19mOUD6fIsCFDJIunZzOQupi8GT2sXVl2
cp56/UmX+RsRyhtBAE8ZJQsYZ2+wKBFMgq6Pve8ylpjxesqheJhVc3s/dswuDk99V9koPdBnYwpm
B2zuJRXtgxu9NUjrpU21fGx1l4aHH7VXnBPG95maoFp/lnnIKFVgQZsfUqu55YFq24+mkQOOFJIq
g5YsUB+8ZlRDR9ya+a2vUq6GsAeoMl27uX4kYnuxRwu3F4Fjem+wT5gQFIa2RVn+6tFrm+o4z9mH
hmJEipNvoUat3Q8AxZBJb+oqC7dWSITWw4zrw3y0U3++lLhPI+IdXTPUtxW5nQ3NVPj/iDe0Dglb
q2EC9HPCtKZB55NG/wXUso0oKCaIQG1SvfTu1pQ1LT28CLGUZ1PNWy4dvWJp6/UTpBYNST2bc2Cb
Bp2+YUy7b7L0/A70y7DDjV+ypQN4yAE5+mAO09JbJfhkVj1kMSYmEWxsMfnbyjBpE7FGGimm5Q2C
bIEXm7+19A/XE8YUMLePcNpfEnu4trjhuf3pkmwXVyQnC5XXj9mIATIEq3xTJ1hEuyQ9BzHtxy5K
Jl8T8tDSjKxdEpZe72+DbCQV4oO7NLyGuhAqlcP+opaG5bKh1SCtn0UvBpqSaWEWWt9SVsdkSSLo
wAy5BnYAKW5pb2YHuHQ5e+goy4e3bdP70KTtGT4JJmOpBd8LfJqSUuhgaYcOqInOl75ox0rP4Ywz
xPbYRoOwj+GysWg2GhprDYG/eqR8ultaqP1hMZpTTB3yGjWDCZZ6P/+6Htp+P3wgVtDtVPf8KvY1
sIvy65A138QQ4aKLH9TYiQciWCWHKemutdv7bOnLhv0GWW9jLD3aA+zRDb1BtL4wu5VL27ZJuK6S
H7gJ3zmNe+A5dMPRsfypw/ASwQm+EQZHIKOl+6Au1LsKkdRzkKW1E9bnJuckUnDAQxumW77r6DEj
SthK0MHO0OA7H9W3DJfuwIrWOlZv1MvBR2ZDi5yG28AdXkJsBhkV5HrpIq/aKthajo0HYmkqD+jr
ci1P7uoEUXHMpmeidu464WrfkHDdJw6vBJP4wFrnd3lLG3qw9KKPS5bU4YiBC5ThuFj60yOK1GsK
1YXZfUXmwMxkWzvbIdovTDToZTdlGc9Ww+MmenGMdl6zSWRIiDtQhxS4Y8DxVwOV7tHS7a6WnoJp
6Xu3y65eVcM6quFq0hGI1M3Uxx6E3UzWfKUTjnAwf0ge3M0xlfL90i3fQHxbyztpOOqOlgj+3R6Y
FO3U8JOKkeh9Ka6GdZ+5ksIe3DmosOFjpeh3yD/Dpd0evBY/+dJ4b+L7hOJEjjsx9ZtJtbEZYrXy
GvuQF1m/bpqm3wAV4O2aqIfCdOdzHn6MRU6vtSKCTIkNIb0J71OumlVQORy9aEEYjIYYbJo+eA4O
bNdgOeMXdy2xT8qRdL+2lXUdW5Vso4IQkTtWyOT2cKTydRstSED8/wzBdixPFTUIOV/UWhXsJ4eC
Gmc74WN04PUH5K6WK62LPDoFUd4I1+Ff01QuGP2u1zHwABElm6px/XXV6TP7AG7vGFeCrKgPcksW
QoMiwG6TSwuzz8qbPmzSQVjXua1HmwORalD3wB5snCAEtwYzSeBA2xh58ukCZphqWW17haeNZj3W
F87G1YHeYWfbkaSmao+XDNgKRClpYT53pocxB7VEXRvO8ShYCvXwfUs2E3xgcwxnEut8euPEjJie
7ZzwRfMajyAZYkogWDx09w3SfyQG4CLx0xAgEOfLosiEDoDArYjSYX0OS+OpNoI9VE1v68NYdxMX
0aHCWFfkAtYbiPNN0QbPFT/NzRxB4GNN4ZI4wmkyIjN56FREerMtURv3Rtn+1SlwchBoYF1p9Vd7
quZDt1hqYWqxvhnBnPGf8tT0OUPKHY3mLrcsfEz9D1dsiZiNfUkYME31JB7NnE64CNQW5/s9JyUO
CCJjkzsFeMqE2lQJAbEIXxcbcolZ0f6u44n1Rjqsq9TO7o3SGjlO9TNKm3HbU1WxLm03XPMwP7Q1
8deJxezWA41xM9V4sju4f+tcWj8MTTbxnaJewXS4qh7pJBLThx+bNkkJlPPICZ58O2RkzDF9pCYG
GVfVMBG8K+1UOIdVW4A7br6zOoGqHEqY6OXwGyB/0PE30YD7OqTuvZTKuXUM9Twn+iAxCSIxZXeu
/5OBc97VM5yIAJElT+rD2E3HOYJnGZYA1gsCngfRNY+KElQ+kDd6Wv1dUmOGINQksPbX0YZYNYKD
Qe03Lh3u0HpLHCFYpWP8EObox4Pi6nXqMGdYdf5Yk3/PS9gDMgaVKmUvIIV4LHlSRkKdE6KanqON
XVuXS3yZZnhHww/sf8NOvRGdBLc31qSKY/tKsI4w4fBHOhX5qpn2Rr8RoPh99S6s6SecPZdNBn5T
c6IawClea8XRkEwH/r6BjzQAnVdBAGV12xBVxsOeDTbJgjkvVtRzb0rsc9tIY4YyXMp2mt48JkZ2
TsMKjEQe3/Gupc41Ny7e8rM59HcyArlXpptz3ljRPgBtwZ+meOnMGYGRM5lBApPz87grTYvLowv2
hOe50CgECmzevdol4+1QDcrgwqgULN8cUn4iSSm3dZ8fUh4mZb42OGMdmmUc8BgeyjYSW14lv0MY
7WoriY6s5Oj+C37nALonSMdwpy2FUjqDJTFtf8+lyLWDPsMimyzWWD6xsRUHy8vfKHEWZ/qCrphd
041B9oUe2ogwu0t/qxjFtkzp8aII6kbnNUfHPH+yi9AnSTVSQ5zlv4FJRiEty1/NGXUujG5TjZE4
4H2At0faTaT5CZf+zGVbFse4al66PBX3DNXJvmUNXJUxV1rHazAVHst7Rtg1PsOWY+0qwCRD57Ha
ySkX5CSEYmeBN03rPz7VQ1szCqqdg8snytRxCsI/4AuXN8v8p53QyxARB5bzlxpq+YbiMZq5jCBZ
C1+iMGspAGek20wz6CQJyO40vUSRtWtRgjZQz9nEOe2+G0LvGnc5Wr/1Docdecq0ESndFx/62ZkN
x49bzmdHJUxRdHuS0qP0B6vUXDcnx3VYOad7O/gGq08bLTUvdWOycGowLYrK36VB9pJGcFdTy2wx
WXZPZkScDAwJzcTS52hgdadueUtaYeGfQtd9GyTEISfGEkk9KxWTxJRBKUIvTXgD2F+ap9ttDEeP
NKCssAHoJ51q/lFSfvt1ARYoUDsAqduU0/E6jQNII8wDAAHv3JCNS9gvxWodk2THzsCJ+4OV5xx6
R8gG1gCclXM7k2sB4xb3Fd1MZ/ZmJq8MGCzVQ6muXTpba1VixsinivOoU521BJjiZu4bUuHrVKY7
qi+GYyd4xtEoSLQxI7BalgMzdRpLFJ2FyGy8OVFY7ClGuxQtN2ttS5fESMwW3TZBwodjjRmw2Ba7
AcXBjqeVA3bwpijPkapehezD1SCdpTuouhpLE7MfTxWVIimqTIGzXUi5FynPpHakxtfuyJXWMHAq
H8FA8bYcSYvS4kE7JWaWlZs32UqI3r0JZgaw0hgfEkt0vP0AmNvuhw54bvCSHomL8gYnDo8nG+fQ
ftCpYICS11AFHrssWK9YwlXo051Kax3ZTWMtHTQMxlqYNkP6JyW/vZ5cMovcesgQ+qmcglNiwx0G
LNrE7FVDRvdlN/fLGu03zcf2djS8C7jvdtu02Xqy+LnDQL+VfvepOKuWS/GrylimEftLtoFTvJXe
SIxy1muIfv6RtwZttlH8rqlD2Ll9QTf6QgHOY0guQERYzkwukNmOAt7BvO0svE46ha1Lpv6xkqik
XvtdU+C3bRYD19S2X1DEkk2Er/xGSd6JPVcl5CYefmFyjDAZmdV8Ebnp3/FCjLdG4i2MUhCnUezh
YCnmzygerNsKL2djudOfDEKCBQvpnJdXAAU1OeFNPhLKG4szcwn18vBmk7CUWFqiYR0iXqOul9yI
nUnmPg2gEOScygrKSMKKTWqcccSOAti2y9u6yFvs2ApLxEh8Me8j5kaIXRYYmEa73xCJK3I+eJx1
uTCZ6h1IMkrJXDC1uK2xLobBl1uBnonMiPxQTYYzySSJrWlnCnbj8EOStQZQt7YTVrFD9ZY4cXdr
WQDoZwO4uNlDdjMj1gtt9hFrAo5NgPUKqC+SDORFgCrdF7CwbUbv6Jp8AeyYRPDVdphX8vTClMwF
M3MPIRUQfrfLD8OzLwnhOnZJDkQPDXy+jtwXXnFi/e9hof+fsBCpmX8jLHRH6ub/kBXiF/8jKyS8
v1yT+JApHDCFli1ACP43gqHzl+d7ilooix4oaS0xnX9FGEpTCJ9B2PU88++AkS67NvrP/1H5fxHe
MaVvK2EK2yFH9F/+5Wv8T+FPef1HBkj/0///D6CLryWkS+qe+KX/lBUioySVSzUUrlFaohyPf/4/
tUP1gnq9LsAl15jQRs0JZ2NqsGyy66u32Pip9jmolp1bPxjripr4yUc+QVztYe41Frv+8Y5WTBsm
h7g3UtTDFHy2UOqlaaH7zzbNE1H2aQQMyg7t9a5gLQ0FF2M7G6vGdIkd8ACuI1x9YV+eWkreYqf/
anvobVE1disw59uYpSzMrJ0mJcIM/N4b+iPk7trWQHczsH25W94HYUznYBAyg9WfurlVVis2ELeC
CsSeM07TVswkQBmqLy6ruCC8d+ZO7hTFfjj27SfPrR4cdCQs9LXJqpQoJ+8vhNwfgDu8DbGDroQd
+JhliDO2MX5Ke8SQ5yTvwhj6dWv7vz0hkLhjUzbJkO0FmR3tJYsjmYHd4oAKR2iDZET+CnO4SZyi
MOnxiB1rGzPY7qp5ukaO6o46bPGZtRz3BpT5rjBXLf0e2NvwFpYajc52jiA2FFrnyCuRYDNHqp6i
O9fk+KycHqt9GbA3WdBZ7X4cXIJbvJ2i3jwQNf9UgLtF0Tg7sjwIGcDPjtVsNqsqMN+SDo9caoR/
+ApumVadw4iu4Lc5RyV/xuMCvSASHBnBR1o3DgUvvHISFANzId195q7FNGESxiYfdu4jwe6cJJev
PHg7ufNFSP8n1PkrbGFTo/N2AQkv0AaUppCGSHx17un6WQ0U9qQ5KsEwGU+wQ0Y2XFmNd8bz2bZ6
0Dqm7ZDmGzzi4663In4A+QzSFud24WM4SIEoB/UFHxcVVAk2CtdbZXZUwJW2gWnl1gnPpg9eAJQQ
ddJfaRkdyemgGCQc/QplbXqYJze1iePDqpkp846CIvmnlERLrV7ToI48AY7hqeAEv+Sj+YDtYIuW
dI8tkCh6RnuaY+bn0Q5f6hKzMPEtutbrXTC2xMI6x1nLVt/aM2GgWPvuhsD2YcSquXPqLN31LSHv
vPAuf/9lNk+aiXaTss5a9SNDTdb3SIxV8OAZ6XCD9h1v0MpfvcWsayYvefMRZEdp3eesTFd9iPgN
Lv8yR2a8L9x5E0983I3jl1uaRTwa0daZ9TF6hb4N+gyj1tDgwMVQTGS32JUcSnPF+MOSE6iF/ZyN
yHJmYwa7sSLdZcQUnkX7oiiqdQaL5ibDRRnV09kmtixtj3Tr2KOwc8hEXLrgSMJ90ytUmaq4Sn8s
gKw575M5nbQK8LHUrxMdF+SNSoT1FnKBZlicPGdfe+grtvI8bAYpXb0F5jpXYHlRM7MsHSVQYICy
bdvpy9NQwnnHFoNzVZCBiaObRK178jfmVD7BxWa1rn4baiGEvkBA8c6RXz2KXn4aiW+vZM39biUc
+MFiRGuu8eoYu/KtEZrUeZ6f8F6wNO3FH7UgI2VZP8XswbZ5Tfyqd3R1ZxlLsTR2daiGKzGXR7dG
Bp+Z4OMZHhqk1W0RLo6XpYx06u7NDvpn6r72vi3xGPT5DkzXHVIQddwazd3LstdyEjUst4CqgBxQ
2RyrlculuzXLq0lBtOIgdlNVB769+Bx1dnGrl3WszVifuGjiEgcEDA5M2KAaMNg9JcbJCKT3hova
VNwvPER/etkeVRA6UDoo6TDH5NmD4Wb08Fq4MWKAry1xTEZ+qP7sk0rMG/UiCFHiySoetzUeYPRs
gGybKjZuY4vZF60svGkaaZwKUjabqk+LY0vs5CbzZhZ2EzXmhqa5qutoe41HwctgP2eiO/Ijvs5G
t5CIeE5SVV760b4jGdbBnRBme69HTmXWZZDBcMQBpk2QK5ARBQsSvS5psSMqwkM9dIZkI+LuGvHH
2cUqehSya9aDax+I066zZV3cxURugnHecVa6tatJn3qbkA8h/z062UoU9XMxMu4lPltXL/gNHPVj
N0/YtM82smzhOzBj34m7LmdtVBnfT/OzPUH+MdgGVhHuLpegVGAP/cqqq6sPiHVVdcpeK+6X2Ow8
VvmANUOTa006arjXwVEqrc5+u62atj16giSJsihwyNzyVC5X5xjmrw17JTbP2XGq6+iQhGw5UH1I
JSFI9JLLwsyRZJbraJI4FEVwsQyOE5Me2PDroKOWAabnDFxIxFuvtz9SNvAb0yNjMOjoycYaYRmB
yRME3i/9EWyH8wCvoKAidrjUfUphF4WOXNcmxraxfqh4utzMpv+IgkRAM43Pjd9dvWlcSdZ16MTp
1k6CD3serugIOS5zpoYEdCgSUmuvaVTm9xl41DsO5Npw5iBLPcbSVYbHi7IA3HcAPQF72gA+p4X0
GSzMz3qhf2owoN7CAw1LyKC85/cIFyEPVaihycIPdTq5oIWMOzcgeTL7UJkKXp0jqi1lmeD+R7gS
1cIkNXLopEDyroHFJ8kTXV7YWbDNy0DEcIKsFrppgmtRTVjy09iNt12qWYiUw7kbkr1VYR/Q5XDX
g+KHig85lY+Jk6mZXXglPCF6h3hQWb41t155R0P2sNU9FFYj5qVoLmRWiQq7T4C1UsXDZDMz8NPy
/JwsRFdnYbtCrY5XcuG9Ogv5tWJpe8P8SEwTLKwEDxtxZ+F7j+6dhRxLn6LDH1Ds2oEVmM4Qazvp
E4hNzOPSvuIHpb2Z4vEplrcaNC2ty9+j2CQLsbZqOSfx0K83JjhbhDDq2UksVYBuofMFu6ElieAA
WwaFyw7zXs72p7UwclNguXqh5vIQgQ7XH4KSLmAdmXeDYDbAHeqvWLcFBVx3pIY7D8LbOup1xp9E
8mBizLIXZi+3NdegCTJxGS8UFlrMlhsCjJzqO8piWO/uvb8pwOCAwaWI9WhimDWS73YhBo9ehQg4
luE2ACdc/Q0WnrGE1GXfrWFaknICV7lVRCSshUhsWbCJ66hFSgdXXC/c4giA8ewuJGPvRUEjuqdH
tCURAA+rJ+C3M1x5UUsf5kB8WWJuZD3X0MIJLbkI4Ca3AJTVQlKGAXRuWpYeQC5e3d7zjnmVQ3Pp
intOuGttQWT2h32/hIe8ktSFBJ5F5DHfOy0cZ1+TrGljUnPJiMU7moY9llsQYaJCZdIltCZ9zEZ3
eOaEe+t3uYeDpHePox6HnbSbBzJAMKUnrO6t/YR/oDuT0CdS55kSIVYsHazJG58lZwFXtBCrAwNP
Bw9yAEtbl62IxX5PLXRr8o4Xo/utFuq1MY0c9AFhTwsRuwlhY4PAhF7OX1YG4OwR3esYA4HLh6O3
MKyaDuklgV7T2WXCjGdeyhSxwEqrHJh3ws1Wh1e6F2KGqfrJKYV1ykW0UyM8m25yb7M8vOYZj3SF
S48MDp0QNRnZLgStiMh9aOr3Knk369ZeVTZo4Nn3VhWYoqm0P1XAG1wXxLGGaMEd2OnGUuJ9tNMH
XdiYM4vuuXGwg88FSlFFAiUjFQH/u+VZEJNN8T88L+DKlbdOmn6xPH8x6ELsy+R9AsgG+dC7GwIw
peGIrXMqCjglpj5JaL3HSXLBi37TWUVHuxa9emVbb9KO1eCk5+55VPqhmsuJ2qvwonyTbXxXsiAu
ZmfVFv6zGFE8U8FmLIAVsJUBwSMg9KskBMgLvHhw+xoDDp54XSbwAjDj9jgO2JuHG5l0/S7zXYzz
OkH2tpth/Y9/w8MgmYYPojfhEeXoDnH+UgPIrXx22rj+QOGkigd6S1SzFb9VEyPuZME7FfPnua4o
GBr9L7wGpxKzuTS7N8p9Wb9iUKrNDhRw6nzypHyMsSNy03B8Y3EniZ4hvK9d4943jtqieikL0CqL
jEOmU1blUqRLbj0j6K77/pAHgX1agsIFF9qR1argJEIxUI7qOOcUU4iG90NIaMPWgB1EdufHxVtu
8gDop9ZgPQdncPAgpBm83SUZJqrGgzr19nVaHcykSHa+mbynY0LHoKj0sbX7b7cKecDiyINHke9i
6kxueuIvY06IOi+kdarxA+WJyY+UJSsaO+uY6sYs8Fkj0ZnuDulLTXhlyBvoRgWpR6b5TcxNwfIi
AGvhd0CnrmmJY2BmwsidEia5gcznVNgSJV+84Yv9IDwC2OzD+cKkyVeSOike1HQ5RsnmI8broXVx
zSIG/KlRd7Bm//QN3om65hkPURCVUyM4shbcNBqlyXf/rtWD+oHUzgZmECXYrZRGOhgHTmDjsWIJ
gT+bIhYYpauIof5GhmCaDW/xtEfiO8vK55ogcIEaduokuQBsOnwLuf4wqLt0xtTEGza+ZUWKiUWl
r46qqd3U4YcZY4s0wAd2GocHQbamrfq9tM1bmpP2+CGehNTn0BuImU/sZGEE4hAqqPkKmRRd783K
/Y8ypXN0qu5ML3mi1pdAm1EX5B85OZMY0Ba52YGojeMBd05sWETc/9wazDICZ2TspsO2dxqsP166
Klln7f5dRft/VNEoPbd99KZ/Q0W7Uq720VQfX/+7ovW/f4N/KGnS+stGqbLQzOj9EKD9/ruSBnVH
KMeVHhSdRRD7HzKa+ZcnFQhJ5SkP+7tHNfq/ymiocvwuKGKUfC+y3D/JZv83GU0wdf6TjsZ/gt/f
Va4pQfjwW/6vOporgK85nu/TidAyx5EJaSqMxib9q499xdNMGdZKgt0qBncbSN7NHlaWNNq48AXE
ElVomFFo9SUhB/OfdyUvjJKtkTPuHfYYfYa4fAnH+yw+xB6nORw+FtgozuBY7PdFaq2n+d0VH8og
09tvBQcg8MFbFAhSe7wWOojW7UcV4WTpeBRM8iN/pSsPwLdxkyJXDOqrxjOQ5GzOLUoLp5do5tSU
6nPaHzT/BRQs7B14qOp1kr+PrbXqrGnrVQ9V/acAKvieh08VnBtvvEgyKsWO+LY1oUhBWuV5uaq8
e8QFzsaOzf1MRhDDoJBLoypdX83FqO7tcu/CoTPctWtTS2G8F9nFJzoVQs6PlkoOd8ID/grMC3wR
I/UDrrYbTPHVR8lTB+tH0O1bOkFLWx/rZsmV3wRECjywMR1xNwO4+xFDzarODtp8S91TkkZr0fCa
xUkDLLhn/pEK/tivq6mBBttXjT89GBbLsB661D6qaFmVETgt6Uw/dyOQCbCMNsd9ptCCUthEdbuQ
cxJOP1vwpdlsdFrWCWoBktQ0yVt/ioaZR75JgBEu9IBwO0GutrxtGzMYuJde9qAH/sT5l28x7hOa
c+kBYA83w7/PjeGuNg7xXENad1Gj2LhghmqBbswBrxTQbmT06U6E/MjaL+NgMMPtC/AMS3mfK2q/
PQADet0ASEwUKV7L59NFrolqPAzJut9P1uPgR4iq3qEJWNPo7KII1RXdfLQWj2Bw8RyqKpEW2Vj0
dn/xO+PGwao5wIcOgge/I2wmSAPXDAbpGccob9w6OSzp18R78n0gcc+Wsq991N0z6fscdiJsncjH
QP3uxubsJf115mUb4VEbcDXP9V3FrGur9JyTUqkbRAZvPtB78t1T/OBuIVS7ilqXe5prYpZpzcFo
d5b3jryUe/GRvRdhIdoBuEUGwvPY8B5EwmIWaWqS3k5ThFZlz17KRQMpMQF9YcIk6Yh2BgOret84
mQXpngJgFaunKGk2NJqu2IkdjHjfVNHVajo8NvOmc8Y1m1rkpXSVku6xdk631rsp6C8IJrX3QpMO
WW7W/d0YAX+BXvIyO8ij5wKXk3zzwuCWiMpKxhUXL/crFo3Rz08ZjOpMfjTzryWf64zfcWJdNuA4
T7c1a+IcnJTX5Dtb4W020BLxwUSW3hJdgsgINWgfW95Jk6klOPU0tN+Wdm7CAgds/MfzKIUbs50b
pTvyFX9g/5NJQjUwj/gXNsZ4FxcfCjS+WT91MIowzsP7I4CfEfsd3pP02FZf0fzpsgGXsJPtgEvP
/8yse3giD32zUDzBT3JJVXzeTvkc4MUi4MBOTlFIOm1TE+Z7+GgvGdii2VYi20S23GcFiMNE9aBg
7iZxIaKD275oAGLGuzj/7XkSueYCHKSkJt0UudxalX1Iq0/tWquohyyhqItXPU5P/xj2z8vQJ2kn
MeV9YnIItO5yJ9py0NnM3Qy0OTsqHhch6mw/W5dAu4twgPOsOcQJsolxovHE4YTPLIKisQ+a+TPB
Dt+5r3OEZwBbK/UybfQBDt/h+LdJ+gJ+RhbKTetyqC0ER6e+TSE/zQqGtkPmXVucPoaA0K/GjmH5
EDxyps1ZuBeqcPJbhbY8jLRKioBeebucrg1JnKIC96v6ReicvxWVEsxGzkhCyGgu5dFg6h5vPPlq
1vEX3kRIG4a3Df3RPUo7fpHEZnZJaHz5kXNybQoWRkOeMN4/Y35tMH0DM3GazN4XNtl8zCqT8Til
CWKz9vsNAElqkZKtZP2CKOoZa6WtaePQEIDzg4JFr/sRGg2BAqSB01Y6sh7CyOj4MZjW8b6Oe+4P
Cxi87h2UTDDfi15ftNTL1vjgLZPYgV3Gv2Fi+nse7cj8XcqyuGAbpWayiGQ/Q79H0QvG7kAdQJzh
JerKVV9jNhgrcLHIu/0WZiyBrXtJQSLb6rUPVDIqYHS6+FmpgROYI+NfsNudryqQLyT/xqz8r+yd
R5LtyLVlp1ITQJpDOBzoXq1C6+jAQj1ordGsWVSNp/68/vIwflGsMqOxzx4tSWa+vHEDcD9n7bUx
HLnJT4suiU+wJiRZ0j7E0ZKrN3q6mpa6fStfuuBtMnFOeh1WiDG7dajEXJUQigd/ar5ntAqUGC5R
crvME5Ka2c+PVEeRJSV/4NX1lxV3d+PsfEZO6Nwx5y3XDbwephi96VBTf+or8TOZvPXqmgdjMF8H
It51HQlEFYV7p2HBgMcFN8UfHm41NCKNqV5MO2+GkjOLa3WPdebaN3nYxz5Kjqzrb8xADWhfCKNk
8z62QEEzONQtCMLOiZd+y6XtCWlUfcrU/E4r7SdszrStFnws5uCuqwGcvENLPBIt0t+MBs8Mfomq
y5/bwHpaRErKtfbuo+a1mxJ+AyhdtWK7OEyCZzKW6vkw8ySRI3eyxIleajBdnJc4ZJalQwY2eE/G
UHiADPx++M14VKZ9iiLRnznHt1jjrGcomYhmKRUcgiHhAdh91dSLsN8oVy0fDrr2Ijn15Nr1IhwH
9fMyTQxI9JLcbs2Rrw01p+zPPb1IF7ZI161ersPQV3rZnla/IBaaDuJsRJXZyUt2845e0qd6Xd/+
Lu71Cr/PPoSPJgcHDsvEiFhC0tIpbPBBI4R+czUK0GkoIOBCRPAZUKCGGEghByyNEMQaJvB+sQI7
/J6mDtAA5IaGR+ADKiNJV3Be0VhCowEFQzjfqh3OxsLjwfD145cdoockt0nByORE0N9saPSca3tN
Pq/cLpMAW+xwufSShWg46UwUAt6yESMxTkCKNASpYIbuX2ooi7m48MsxcLsVyOSyXe7fqCoPLlUc
PWLoml9M5vrmjO8aTOYT0EqjHAIW3uJXeRzZYkRV5d9443SlaZRptuOTG3kw9/V1KPj16fhssP/x
JKid+stuOAo0GivxwUt+MRN4k06DJww22b/BooQCKKXTeIrUoMqI131f9PHZ0xBLp3EWNLbvkwZc
Eo26lDAvHG2ifd5mb+WyJDsHoxl5DPzIaCqxl/Sf4VC/UdBORRw0Ta6xmlnzNRq06SBuPL/9wyGT
tYGGcSwC48VQPlOseamZj3npzPB5KMnSwto2Xv4iJgpXoMIIKpUh70mwn3Bhao0bI9dr69CMfXhb
53bSsNCgsaFcA0SWRomUhopArlmHdR8B6BIGIv4/pTfc95ourVxOiZ7GkyymzKh7mN5pdEnCMPmJ
VCRtONvxTdlRB4F7OUsTcuPmoRasOz2NQ2H+JRmhv74VrNSkoSlL41MxHFVZXpTGqvAYMQQpt+U+
g7mKNHxVawyLOB0TT41mNdLmJ9eE1zFumkMBv5XBcTHOJ25EDQ3BHF5hzcSxjD8nlweNgC0shnqY
MA82zCtLZjJjc8l+sTENkHUaJSuc2+4xTrGK0BKLyRLizNXoGRRlcQih0SxNpWk8raHia+VGzXBk
QZCabIdCm4kQdE2w6hFfRhyNASjrTabRtxEGLiptZ09T+j2JkO9OY3LcBx4jDc65lVnuRDyJa6v8
zkFOd5XATt0FH8pBFq80gIdPKSEAJ9/ofvfPg8b04KwJpgHuBQvSL5EzYM+C8RHkA3WhBv0yiD9Q
WH8fIiFqfmFAqMBW44Eu8SoEZoqWNPZzZ0NjhJEGCv3xW/0Chpo0hDiMprG8lIbz7IWd3BuscJpA
vCeaUtS44gC36P4CjBpljGEas/QK+WhHHz2wI870XarxR0uDkLgEk42j4cjmF5O0r+hBHLcUogOz
QlJWGqlcYCvhpU4K1tLU0GWg8cuufVk0jllqMNPWiKYBq0lWh+IMjW/O3cbROGdLFTrvat6utYY9
e6hPSuGTA1kU8y5euuc8Z9CbOLHYSpuimKbgyGrPt6bCNm7kGblZg2q9qPljaNh0gjp1NX7qahC1
gkjtftFUGNVKw6pL58DHOkysNciK1Mji9wC4lajabaBxVwfuddQAbA0J67bYAEzQWF9DsqL1DovD
Ha9t+SHjakH3zX2ZggD1h/DJqi5UeCqlsXNr50/IG2OXMrs26g6RUSXSI+8pwY2LgmvgXY3x2hro
ZUF2F0P4Ko368tjlDaDxXzDKbayBYAMyuNKIMArsfZ3aHwSz+5ZLUhskV7kVsJ5aXgh1UpFWVVeB
5KqIt4M2uyI9he7whvvAZ2Ag34aQ2xYvpXeBoGsd25hahgaD3RDvmLERs0UkTQSD/R61UB18K/dB
VLLW0DyLwmvRw8LXdHP+ENtA12bOQCBnAbfK424PpX2TWWS5vfIu14RE13L14eF+EYxo1wmlfjxl
sKjVA7YGGlGIKJ89J71xembp3kQ9h+FG7Ua4tX+RXqVH5uP9iJl2zzIi2Sn6iSezWtAGjvIa5H3n
9TGxlMbsOV6RYM2Z+7aMRlgaTki3CsKjfczK1oaKP4LdrGwrFHdV0FS8QDlnirHagjuGJ0qnabgZ
1YcT3OD7e0QPIs8swnHnBn/iRJclp5F37zCnRZYekMzB0pXYFmf43j4YfkbQD8JgNFmldu3QHkQh
zl0uwkPH+HJl9PZ1Zg8npUASzXE424vgTzqnwI6SCFFN0GYAoW2PTmUFu0yIbuNiiRzahlHKUHzQ
6sAKXxpEvIYz+P+yLijOQSmHOpeqSVai04+JXPaEuZ/pJJ/dNq0agug1IFQ9svsfXBRECM83Cc1t
uQdz2Q7I2Ga/Qenqk3bIFM0Gy+DJc7Jw+ffe+vCNA4C8nZOgQ4hq8tsaLE9+kngrQ8X0s2pE0xxp
r8642smhfghL93vJne/IC97ndjZ2rYLManBYVa5/yJMSvCoeWKv0NK+YAZ32dexacPJ0aPGbeqho
hjzAabCIIh2LLUOk/aWFtoWgcb9Tx6B5LBP9QZTcd7qEwa4P5ctZcC9S/ANJe5808KOl4eJl8yRp
LIO0id6Vksh8LjuXmLVdqcvo1R9jkh7V9BF00Q+vaLTJEJ6RGMxdgzgxBNYnX8t10ey5rM8Mx1eq
m4BfquGCIW9Sti4l8iWvVvLkyuDZYFB5R/6in/G4zSGphDqkV1dNyw1b7PxMwlfrZ0GvqNH1T80P
h9JvXqGM8iD61q3kZTGhuut8Dj3LMsYEScgYesr94uTMmUMhfjP75ET1D9u0Aa0uU5coZgLWpOMr
mMrCFRaoyOCqNhv62YpmkC4PtAN+w784HN6+s623NlGSui7cuosNAFKxMK0MwjaZN70kSXs7NNLj
RqPPCAIxpLaZGQ8Tnt6klx95PFD0w6pZcDphYejpWktwPQ7OZwk5soZyonqI4bfRp9aq8jgXVdod
t+TpveVV3/hPMSbYKNOSOU8v/HZWHDXUxLJ2Id0zdQZBpeGmNHixGcrPV3GK0FAFG1MkzGOwLwxs
2DZs2iC6mdKy3y2o1JoZnmG74fFohhOPlgW5liE4vy+uc51C+k3gZLhioq2VT8kGl2x6rLGm4cDN
9tZIW0PWsGUQPtAHgDrXEF5AvsvQq+1e8jjZLvGcnq1kznZhNRm3vYqYfInllVs79eja/xe4RP/s
hZVJU3+PiSy3wlxPZe9trBek0PFGZj62r8JklEHYsIlQPaVzsckzzhyS8WTvkGHrk+CUR4iXRcIL
Tbpkmzx2U4FdlixCVcLTpSffZH2GEDyBtLEy1RVZU7lW5K9YzEx3cTweRuL3a/LRlL7FTr1aVPVe
V4oVYlEz7UzlTzi67/pCVpVuzJEKUDMyc/b2Mr1cMbixOUnSwF7a8mv23xK7ubZ67iBIR1oOrtYj
F8ZftDnd2APXpMngAC8UH2Nn4dXJGY5QQkyT1EyzsmKu6EWwOV4UvfTM5Dehm8OOyxl22jgujX9v
2JtFxnvBF3Vvq9EgApteKj0CpXFDrufMe6JpolzRVMbhwKS1NB1r9O0z4HKfoYlC95ZEZMDnWv1M
DLC52nOOMnOd3dHtKU9TxtdkSbAityjNWLV28q6zv4k3/kG27e+G3IXiT7849nNk9HGnM2aJA0BE
CgQ5JQ8YTZjNAUVmW7RpJaEUsYuUHfBuwVnlmVwPbTYNZHGouQCyOIUhTCOvV5swrWLuFBbGbraZ
+tiW2IuyNa87XArLQBGvGWJeLBebkMvE4yC/leGrGtsrguNnvlV1Uj8ZwR9OpLe2lT9IJNMbqqfQ
BWZym8jkqZfct5oq/inm6tViwgLP0iOjNk15jgyksf6w7OYIT04cV9ZBGDbg0ap087Mq63QD6o6T
wKowWvvkTTptg6vfiz5EVRNV7Hm9batM1B84w5fwowaEIejtFhjyo6eibw9909+WXn42mv47tICv
qCjblAlpfQ+vtvz2KuPDrGy1G+Lkj0yAVQdLGOvKSZNtCY9+4ZR8hdTWvWaLfJQhQXZjgZbEk0IX
lQMLVbuc4oFxr6hz2fo4/i4tVwcA0TdK/V4nq052LverqA8fWl90u3S6903aRRer/0OUlDtzirOc
BjisJnzZMsNJtjB6HBTco6dUdyS3tfBz4h8+3U9oXzmpJsm40YxGaE/HuaOXQDcghZ9mEiBZ1ZIA
tOn2x6LXAqM6dBSnDln6GCUzR95snwdvnYOrGNGDJ6pjjFfCyd19FLrHsvLP1HVVqy6sTgYjjcwo
T0RE1zVRy5HvVsjcwMDEld76ebPuXTIkGDdtytUZ5HhLcGj69DD4+VuNUyyewvO8pG+kdtaDMe1K
762x2KNTmHvy7egzNbh+flGse67iu/pNVuGtab6E9ju/cadxRveLIQF71Yoo2Imit2vCveSZm0+3
kB8tS6DxpW8iZv398ITL7mr0eGJ7uuaLPyJWyX4kRlfzKfT1dJFtcwYNTZ2Mi4TFAypYq17spy68
d82tXfg7pgHMbSRjkzwz70ghvjeDs/VgotgV+0yx5NRuCi7Dvu7KcmkfXPfBOciQPcb5w8gyRPV/
QptynsG3Z04/8Wb0zaObJAc4rBdZRd9OOl33fDK2Ct/KKmXdzIcHmh2p6TFs01ORbkRd3/bW8G2Z
TyZlEDxNqI9Ot0nKryeEruPezyK8tPwGR4Z33RfX8+w0/6pP+R//zC73Hyci/u1/j/H/+V+gn80y
/7/JiN+F8H8mI9jaeq5nk46Qrimt366UvyUj/L+UiTrI86nnNv/7Qtf8y5acrnzaFVzBu4u/2d8W
ulL8xf/edWi9ZJmr4xb/1EKXUoa/W+hatk9Vi+M6niB5bzt/F4xoM7agS4ivKKlICS/pcRzbk+0Z
zjbFGIEOwH9UPeUmcaqeqX5+m8dF7Lt4OsOQoz7pxm0Z5frNHECp1t1pYLatQnaA/YLAM0J8Wpnp
pDFOjzNf/oOLg3v1WaaSutbG63btoeiDHFEYLivmYpz3KcVgzMkDcUZ0CGzF2I1+g7HHUy9nBkAm
o3dpWoKBiHtly/wqtufzPFtP0cQYp+nbfNMDNntN9Dh3yWcgI5AuEbSH2GyZKOIZlShqsAZ522hk
fDYVwR9Q43gzJe13ru4Gw81PMYlzWl8EV4EhP3MIZk8Ni8Gax9q4g23xXIXHj+6JlzK8Wl4Ku4EP
N3DqM1cpkMMdC3oC7NhHYzCZYt3zlp1EgvU7aeHZs/Y8OazA21Rdz2HwSmn0fHLgR/js/XNRTIhP
guUhScpLWCRvnYf2agpkTkfUui4x/PAUw7XgX+chvXAxrRIn3pZcmTnbMYCPMJzx3me76XDzpyqA
enidHzFccW+3S34gF/nYD+LTkN5Itos3WZBrnY1sjpbyP6q0XbhMW8fJYLNshDzeoniCg0PemPvL
D0Ac1mf2EAmt5GfZoIPDag5GzG0jDeTNGNUfqhzwWlSojJRkmpL7wc47dR1zrpxpuBzVN2S5v1ae
HDiQ8YUi0rKdyunUUF0gOU2vKouOZY83/BTbLf9wxRAcxDzQt9qE622s77mxvvEaTRNw09aFrZ13
P8d9shm1gCvjphzoKzN7tken0lfGj1LbXMIxjk4ebmEyp+g5o6Xaq6IVd6lkC5ZF/ZGNDVTCgPXE
0Vf2Rl/egeoH5k1iI2K/PxAC8TfD5LPZduV1pzP1BkGYKSyTXZjhtKcO697UjpoUQvjSRHDaqW3X
m1EGTEXN/Gaq7bMw0zueG0haAmdtL6wzRJFla4R2l1YPKThFoqbz67uoz3/cmj5y5hmZHmxEyqfR
Ox/Gdc/UA/8NVhHIoI0lu2fJj4VDOl++tqjFZsbhuulldjYYahMM2jUqeHMtJEGeKnHH2+Z743EE
7QvvLR+hO8pqfqOHKT3NUXkgOGVCTS88IPzhNIavucMWJ7WyK26C4wqJDOj7RxhwDg4nouMo23mz
F8+GDpUX3FgPbpBfys6/5WeFAkhH0DOy6DCxPgeZ+CbTMfWUvHrQsI8NPTZeOspe6VC7S7o91jH3
XAfecVp07B/pD5/h+wibcLQgH+8aGVJaHZk3yc4HOkQ/sqiMdKweGOUHTPg9+A3cLxQRWynqkDR4
iRKLfo5I3Q46pr/owH5Ecn8Z/hBsEYe4KpqNTW6VtQLuuf4krRjMkxZ4rnXNxxgqbFJgaVU6uKvC
Nq458Recyh/9xOLaCPw5OsbGxYGGIp5nGvCYPlUOO99lN7GgD1jXDpUsBbf1NtaXCIaDJlwq5Dn2
HxNbiFg4x0faG9UWC1fOwbW3DfdCI0Ltg6vUnjEhuy2HKuoQUSClTDkzZiQ8BPjdotFzBi2keDFd
90PzM3jJc8KNbD+J9E8ZaaGRot2SvQ9bGZiYdvjTazaGZcXZtJMn5nzdavGTryQdCWz0zQsZeUEq
A8GRzCtvZ1AKZFERuDW5U7kmAGnMYyqfUVNyqmZX5t5lZevzhw+MDe20dCxN7yFbY6q1THx/3CuF
k6g1lUtmFd70bno/mEyUO6ej79Xic6tRGyufPYs+elde6J5aOa8Kx+kBGDtQhd+/hs/OPclOTXse
Fm8KTzCxqM+lF95pYAaV1hEIaZx8L5FNgkiO73N86/BeXzkZvU/E9LaLAoyvOdCukrTnVpEgZFKY
5Ibsyh6UubUMllZFp8ReNQ1vFHY8tBnBBBPjc8L5SxRJeGGgPF9jz107uYODNaKtIKEFBv+wsRHd
cDdG3n4U8rnqETlMhSG3EV4gnyrkbVcj1swXmq5nRJbN5G3GioNiwUdCABufVWxxXQu119CZ+o0s
PbIMKMhcRXVHBKFK5vGjGCjx7mVyPxqaQp5sDvKBPLFZ+O4K16Z1jwV318ZrP/ZPqcnJOnSYKEf3
fi7odbX6kPknfD1DtKNqeV+BOm+H7iNxQxKNSweFzqMAtmaItq7ImnVqqgXNG4MTF91R5wLpKpqs
yBWCv1T4MNHF0sOAn6lmzEsPtncc0Uzhb8TJyHOXO1SD4sqvW8EbG4M+945Dpy2mTPaPWKzuwkYM
RzqQgg2hPwQ7bb5NMsSTCCvfeOB5fMNnxvq+z0Gag0c1MdeLCfO4i8VOyQR/TJYo2jQyp1u+nS5x
Ed47JTmkzOL7Gc6TuQ6hpI+JJCaY0zdCN8s6Go0PoKcrGbYeDqFc2/0pzPCqgNnlW0YNGzbbasvz
7i7NjOe5p0cMhRDxMi1CnKf8WiUDX/g8kVuvLZ5HAaykxAdZkXiHDrTELei1PMVxuKJYMMMNV1O4
bkEV+XzVIKILAoi1mBrpfeXK8xxF6CcZZqWuNV7scWRlZIpT9qmQEPjNvK9dVG8O1k83yt+aIWQD
O9nnqjRYyGXBxa8dQnmBI7caTwtZeXeE+ta1oO43M/CJWultOzkXFLh8N5oW/NVfmn1P0m+RFY+F
iSmIt1xoLtcPujk/RYQ7NknJGNBhhaBC0znX4ZcQBk4uZkTMC/v91ACE2/QnbGx3+ODIRP9RTDAu
6EW0HlOGkULG115YHwupu8AzJI6VppWdnuXBMjzV8HNGx1DXxLPFl7xZZ2jskFMQLJnF4q5U7zzw
+1Kc+HOx/p43Murnlc8kFnIcNK2FdeWgyDHUROvB7HLRbnRGT0urDlKW6qQqzyFSFzPxanCi8VBC
uc2SsjuzVgXnKyq16fFZN4miGhN+hHkLrXTFgniK4jyIKT9lKBpEBnwzi9YJwZZLjc3OY0nNvZ9i
DmPcDi0Tbt9wbq3U/rG1Ocle2q9yRpFUz5wVBBg16anbjLPAsRraeUW6YB9LbYE+JJhAyMQEHJ2i
2xr0fZ3RuUDwL2FkRcOMEbss0BuG3gQoQinsPapFyjdjJCB2W90muJjFmCMrkxFj6YbKE1JGS4V2
LracAl49/EqS/t7Xyx5jlLc9nzuBWt6xFjKKh5wfxbYpBV0mrHzqbozWtm3uORvw+AzaeyMfLX1C
D9al/cDwE9DMKn7MCr5q7EOHQyK9YTGFYd3CjCNyskOXQ6Xxhv2SOZWj3dzf2uKmQq+6tY3yrqO9
aO3g/Jc2IiaZsue3k09vGD6niVosqz6UmVw7X5XLqnrWfJEq3WdnWiAqqmuD/X8GywkmdlbjfD+W
DbvsPH1n6n5jm1cdRzKvA+1AJgeLmHLGKwTFFZZJjWxk8huSvgRUd5gBI1HeUmIX2+GnNfJvNuAy
sqr7rhyvx2lgwxOYR8nYimEfQlgr88etRHMbsKriYHzl8TU+Qvk+yMhJHsvslcEfoZ7IjK/G9pyY
Fe9sn5qynILXcb44FUFT6BmHnCyJjLkGpHEHiwsC5ZP2sly1AV/mmg50mlU6kkd1TT0OD/QxlNoy
N+4E2ex1ohr/zDSpYl+FRU9yAzE6kp0khFJvYi6CZpN4Ig+sqOSNZi/NNTrxCZMMJ+aZWF+QdiUL
czM51yZsSNnSThWlH33rH6cp8jdexb9xPtG9LASqkCFV61y0D0lT8pqvLIoYF4a9+ipBOzSiVIte
hST2CJ8Ka4dbjFOGx21sqnczpT5IYybmejPBQO+mLHtMIsH8SpoH1AjTuJ1QBtO0bEptL/5YhEO1
QNC89fDE5ACkt4vGtXdlVncJWRWYoRYm89Dah8I6cWxmDt/ncG8RH4Aa9OB0Nk5F1n0xVkrdjP7K
tH+sDM4GdVsAnXDbBwOiKFRgcawFx6dgGkyuonS/YD54cMks8Kgb1hQrUPBi5Dth8ryadSTO6JwI
ayBrMtXaJ5mlYFs8coBae8ZlvLWIYEQ3jX1N/TMr4ZAcjHTMJ4JPQuV7xwjYc3s2T7iGIgibuXSe
PMoq79dZhpxMtf69nTdXLDSIVhhKsdOVz6lbfbDWe1UzdG4wKM6yWQnXYYICqDZfmyM1LU2ZBpSK
uDfOWOIAztGVTNaPoGl47aPrWeVRh25wmQlcM+KF8eMTBp+oCAhyMOStibELjIeNC4sPzgdyygnD
udvaQ2MKvYBsrHa2vv7vTIVKD/JqJfkrrmcZa4cUY9K1nxZ1kUXBUYS9MDwPm04Szz0qG/WjQnej
ippHYpXZG5XU2SkeTuas724+Ym7uzwBzUb6lRuU5J5khxWxvM9fkgufDWXrm1qN5b2dYoXcw054z
hNu9oTVaG05h7Pk8P6wUQrbpESh62BeNzPjxDeKbYdg8zlJ+0uXGOsQ1371EkZc5BV4JHNgbSJXo
T+xpjFgh93qdGgorCGTH+zRyv8IGXbzrJLjWEc/VAO2ZSxgJmUJymFOeqON8yDnR58SUQTpvIzZL
W6cNXkyXE32eMtVwUyJNXa1OSUCmZ4FzFznbcvSaR6/iwZ6YUltkcyLTUG/AZRiGcqgVg6vsiWQH
hiOu+mrgzjsBxyclrRhVFjxFlauRKqPd/ivh8c9MBUlC/IOEx9XHv/1PYlr/H1fK70SQv8HfEh7m
X44NoOL76EiUVDqv8Z8TQYENxfI9Eh4KwSbTuP9wpYi/KMRxpZDKplfQcSlj/q+QhwnI5DK/01PE
fybgYUn+Nv9XqbLlWMwkXTQtliU80/67gAeKQ88aDRJ8QBcby589uALrS3TKZcii9Mo5RmfLEZOS
LoP1d/IVTcZdUWYPUMwvSzDCymX9F9/GctshT6k6ecgGfiMaP0V7iMFOljeW3XQbpBjtwXfdrTWh
NKqiD6IXCntscZHU8+GQxDnVAgEAJwKv4GRb5RwOIO5d0mQzjUG9eRWKxTj1jvG0cC1j6wXYNw6v
xHqzSxU9CQoV130OjG8+LPNALV+J/AjnFIYXxZ+zaqnu48awZNkGmRw0e8XrPyU91kQE7OLAfLOa
mYb34h0uVqnvYmpQlZIig8taD+ykK6M/dSnZuHIq3hOPHq/cfPOmJN0HNa5MkB57W8v4frBfSpEd
ljpOLw05gz7Ymg4XvFS0ekFDQ8MIUm2+FU1346TOc2syrBtiGxiBG6Bdbibi4csQf9Q0S5u8xPn0
LOrpZLK1y2FvmTEPT7cn42iK62H2hg3fpRB+qtqK3ilBS4ubBgQOfu957mR1UiP/IXDHk+mOaA04
VvYhJ9tFBreJLNgtUdTBk5rmNXNKH7hJ00Za0ZbdPQUcgVcuL8KVn6WvdQkgTMUdUNHO31Cd1EBM
7/qGzoU2rXl/zcSZcxonhyy+uDH35oWPa2U2E5s9/PY7eeMVg9aWMg6xaosSM15pvmPcZvP8EsqW
7pEyOlM0UPDPc+qt1d+6iqNb77PAw+CxSQIKCDyTo/vAzghbGEPriTL7USNzrcVSzn0GTaePMQYs
zV/rnD/tIPgnOUtyZlp8T+nRlt88bo3t9KeY02s/9+uVlc/Xg8yjTdwk+6kyP2VY5sy1kmPfaMEE
u5ugtSWC25QmqsK9EXH2rB5m7CUH6vLwsyTHcSCf45GLr6budsncaueRG7aRqbOUXjgVGBJFHVGY
OrkZufWjuw8fBzvdd8NgX0v6P1zLIhetbREiqqHc0XSadfLHLNND2z5nafWuoi7iXMeik6XWCnmN
46u3ymb8W4eds8kiDnSmVmL2tn8ILBPjJoirhUTDJCZCWSOYatiFJ791dm4vHyg2ZkLBQJf60U3h
MkAqamPLrvndTVn6TeN06boMd13fWawmp4ultqwe+53nwWfQ1/5amcamT5hhTN3wlIiUgwIZm43B
c2jVDzPNQiPSNKHJXaGKHdP278RUEMOesnZOl57Shmypmc8szBBv+N302GMS2XnkW1eebZ4zS2Iq
nJHp2LpyRlFVMwugrBBprvkUezrJQBxzw1IGLcsMTuFhZiegYRw7MHuT8kXDFp8heZ04UG/SYaU7
eMRcB+9ZGKyaKzxsuCrz6OQWm6J0ce/pf/embJ+r0sfcQWbCCPEpQdEk0O8Kp+ri0XLt64Nh/SRr
bPh0zXZj/NHnYcaKweZQYWcdt0xyZZXNPSekD0njF/bLrGEMvsGThjM6TWnAZPFDM5J1zI/QAAMn
3bW8DhruiDTmwck4g/AE/ShgQHJYEDz3wao1mJ24cCImvAjeJLrmNEJiapik4WNINF5ia9Ck9dxo
mwaCWTZ65CST15wbxo3HBYvBEqjKqKGVROMrrVc3DPXI9fVhEW9Hjbkk8C6WBl8MCBjc2C8KjIAN
NnDMACXTalzG0OBMrRGaQcM0qcZqUg3YZBq1sWFumGmm9zUUTq1xnHAAzHGYVY4a1fEX2APu3udM
JBIJCkCPqdGedAyf+sByDkboffhovO3m0dEw0CI2sYaDRo0JpTybad19qTVANPLlwM5YvjJQzhHP
GHJN09Yb6I+x54bgnFNYpElDSZPGk8Im/vI0sASJze5jml+zqRpXC5mmX7hJY06RkZ78jrh31oeA
MITBTZsSoAGvyGbyiPTw7d12Gp1i52bzQwen4mX73f6MGrKqNG612Ji4h6XOMTRNN42GshaNZw0a
1Io1soWKwIPgqjXKBaWL7lvjXTzOC417Gf1yV4dsf6eKhXQdiZaxPYW1hpaHN5a5Ew2Ch3TMj1aW
/gzhJ6+l4wRhVmjUrNLQWTilz4mFicVYIP5UrHahDACWMu03o9dElMlDpDE2A54Nofx1GkkHNklx
zQKq2lTQb53G4Dh5XygWpwa9LeINXVgamFOQc+oXoXO4TVsaqzPrwD3VEDwooZqW1ibjYGsMr9Nz
uxo2NYbQE5rUg9hzIfdcjfBZsHyxhvoWswDvC+HIkRY9WS5G3kVDgMx+SdqFrMne8KCTo8ncc0Qb
JgkAbCq1QTlYG2QE92iDXQ2TdzWFTOAFIChaasouRx7XmcYSSeNyFNGooqW3H047wmRYFHV2rQC5
kgJVvnlEkwkJXqqPsqmBfPVlV2/QCMaOm4GlGrqTR0dv2UIl7jkCtlyJJI82ZlmJ5R4HGg/8hv1T
w9jKj2Da6xQmguwCnRTLdS5n6u31jo9S0Vnv/KZQk4IOZVNdfmnl9NB0LenuwuO9OLIx1GvDelav
rZLutc9TzZnqs2OjP5r1xnFglOvoHWTDamjV1NVuEfVwrFp8cNS0sneoPmxWmCWrTGXeTcm4n8Vg
HVxJcUpqYyW2sNs2rEF9vQ9N9GZ01DtSqslmVqaN5N2ZdVDGE+lS00Cp40/LFTCSt54X2tjIAR8C
uumgZcJPLMQPLFLWtd7T+ikrBqL/T3EyUe2eXYnOuSJjyBxR8bsducRhwxkfRGdStDdwJy9ZChd6
O4y9dO3ofXHgGFQj6R1ydxj1RjmrSfxjUz77aP3N5AdpHjvQLGIL3XGR7LHN0d+Z7omZsb5gZw2A
pnc0+VVt07O6qO576odzzT5wj6nlrZbOsz3VqEBKhT2PA4YiHL0djfo0xzqqBvSj71uxvnnVXMFo
X7Z4rtJaHev7GfdLT9/XuH23J0ff4aD0tAMOTIT3wtYw6QshUMlzcBZHCstoVNH3wZSLoaFviIqr
YqHvjJa+PUqukbG+T6ZcLFN9w+xBkLjactD8soSfHCoPbDaO6D7icgp9zy1V31czLq5S32BnfZcV
XGoHfbvNuOay2u7Whr75ivGUWt6JqM17hPSLE6H8jLgqYwDi/WFEf9LKPMgkwbdPLGUV+flHUg7G
3uZZ6eu7N9s1cENu476+l/PRm1t2pLm+sbv67l5wiWfV++xwqYfrjznTcEKpOn4pXPvk6QkA01Zr
4+mpAIudTaLHBHpe0DI46PQEodSzBJuhQspwQTJkqGFtyYrYWzFNiAxrbyu1Y5tC7G1P6wu7aV26
0sptbfOlU/q/a3E+BX2RMrBiylHreUerJx8MRTaAR6TK9FSk0OMRpRd0BgYyP/8p3TDeST1LkQxV
Wj1dQSpL/pSBS6cnL46ewRi/05iIWoapoV6tLD5YMjzzg1Aru+PLictr2uYmDYHM1uGnukf21zPZ
aAb1CgiCFqMUGSStuaQRabzeTLycWC/ivRkCS0eYmZ4nmNmLCSB7dgcyH80BghS8O2woqgRTGtgG
ba2MkqHQZh3kUKaHlmxB48T7z7eyc9ziK+tmlFl9sPyJ2G7tVONunI43mtXybi8itCpzWCrerWTF
O8hKu6DWKPt37s4kuW3sjONXSXlPBsDDw7BwL0TKJG3JkjVEsTcoWqIBkBiIedh1VXKJ7mPkCInv
lR8oyU3KkltqpBJWNl3lJoXh8Q3f8B8qTB86WbIc4ZkR4asAYpVFELWQ28Olcxq6GdocyaWbyQrZ
7o4B/F5dVnRQI43OKyq7WHQbY9T/zFGDqRkcVKoZGrYPoRqv0TGkPCnD9jIqO7JQ8sEPXdxucASe
ndeUzKkpJ82ozFEX8nCPHKw18HCFxAUkIwZs2EWlHsWQ8dfHBdhzIqbiSxslE40FN44HFc0Ekgtk
3i0dD1ALNn6xukpXKqQE4Ipu0726j27lmv5I2dDzyIuzlU1nvurGPXKgz1cRFqLgpadKNTi1MB45
1BTj3DfMSWgY4siz6Ldj7ATj0M8PjRWSUhAKElUnZ1FY3irdP66RfSI8OxMBTVynQdIjDFUUjyzn
wkTDDorB6poe9Cc7KCKMychEcJMF1+piJFGtJYRuAOH0JAwq7xRdQ9ecODE/fqkXU6VEp3wJ57pe
Z8eVSysVP/X0wHVAH+g5eIr8I8JMp7pfJjOvdhAMo5y5hkk0AkONijseOGOZ49nY6OGFkmAnnoKs
syDnj0OFFB/zAHxlVqikgcs5VRMxSyxydgQpvQQBQESZgFiAAEbdADMpeCwgdgjcEwW9rlwCGHcH
hPOC8nXRAmihDoegC6yUgFIdhuWzZFV/tFvhTlJV8d6uZqpRTvWItmTtH6LsVc+l1Vz4NbR7xw/x
TwZvW6Fnp1VrwmyMTI0cQUSlKQ4TFh41ciJhjLm8N+FfK6Wsac/Qha8tKHSrEy/goMk0CEgu0FR3
cALTwJ8wcYKDLMjXUPyqE70B6qKFBBXsJAdLp2QzXcXHqONcZtmarKJiGSdN8lZfimmWo0HTDqoD
Gn0kIgaaglRnSRTLEgkbfsauq3uUK8bHUiNwI0EzR3K5PndyeeLmnj7mtzNHq2U+XrqVSfiNZH75
xg3F2ybWtfco43Ns+VDXyKVoM6dfsqV3XQsFe/mKRhIgwqRWHMS2K+hjK5OUuDppAlQogJyjzofV
38rBuMWmQ9MgF0OeIDheCxcZauPDMsXy1G9oXQeQLyBrpgi+Nh7Um6DEyESjCClgIagRlsrQ8msf
fGXkBlewSBeKjpSDNCu8V9sCgxEX8+JAo6aTVMabtiUAKUUO3BxCTEZ2MaVNjs0gnUTZ5V5RZp2k
NmzylS/OXG+JW8p6JorqKtbRQ3VKWFCopR3WUC453Ov43Wo8GMTAXFEPyBFJxwrrzK7gNDt+xUyz
2DYcTvp1GyoAXLSJlrGRkaPWkKzEGghP+VlJ/DOpilMtzoJxCxVSrdM10mFsI2lNa97Ti+PG952Z
7fs4MkaX+DCc0+4/lkULfBVfSFue4yOiI3OL+KYNKy6OB4dLYBsARL1D16j0Ca4hH1oVsTzPx2Ge
LUMUBifX55oa9ySLYgSgKvz0Sg/BABRdI5pwU79IUMrNJsuQvbrWDGuSSAlLIwd/32pRS1i21njr
v6gBbDwHcP0hWmjebLC+DII6nAUGf4WWE+pOeJeKrIJPZk6QiGP7b2nhKyZpQ6vm71S0Q5syRAAU
yxJA6vWR7QZYYcgvYfsOSNKlTSHeBxqDmrxNF8eCvGwwKWNvWY2Q/hoA0TCyaRDaYFLz4l2lQqJ3
l0YyFlA7LEu/UlrW5ipKSlp+18CPOEVl8r5S6S5BbL7whCWmpEMwUPFTrRzfIP6iPJKGGJoYBHBm
m63HaVPRg0TbdF0lBp341VzH4AccQfvZctFzklZ9gfqlRmuiJPxpQEBLVZKz+e2KYCsENIjvVHIK
4FY/kJYOKVI9Imuz3oiAuHKQMnkI8Auv1cdtIucGRICDqrOsSeSZVykpbXof0Dz9Uh9s3qjGsmaE
dzmqd/AvEDzMUZ2dDgbNwhPpFQyCCTyQsxpxDlhTyqjWTynHlA7cfztk+haOJ6kn1tPMcjhOUwQb
PXBhkapNXUkPzQS5HS0tHL/w/goAz0xQBGHWA76rw/JUrLTkdIC6jdC9dBZSvQINXkwCt3yvJrAm
k7hJwT85M0uur2tLHg0ajpOlB9h/WaDQEkBjWbZpJ1aLKWEEOIWggm7CSkWC0MWZOyhm/2e9gz/f
SouP5/n8MMr9vPlQLNLmbEFMlX9TSOo+3SiMX8R/7Ev3lfnHL/QCjLLRiajvdCM2z7V56B9dJpjz
bsXN4vUrKYaW1BWIFgKzrQ5//OpPASzvu481JKWEVJCTQoJImHBIt3/wx5//drR+/I7P+c6PXuC2
YTO7ef1KVWiqGAqP3W8ctCFwBUl9WJWmRsWALs3WOKjmkIaIoFHDzWxUtrT/0Thcx0WUdzPS9eOI
RtJmkm7GwX7mEDy4wtZU0IYq3QDDUrGSEqbVXXB7COxhhzbnkDF0IKGKRkeIId9aMU+tif/yVHjY
oHvxktCHrAZFMaViiq4NxpzfHgcTRwL8CwwBMh88v7WfSwJdv75LQmFJwO2WJo0UjTXxYElYQ5tO
o4kPI5Oi6zru6Xy4nae/bewvng9sDbpuq2gFmfzqyN7tzAd4HYptog2tCcVUtc2y2ct1YfadDwgS
WjSFyc14X1N5cFSocogaoWHhF6zSHLaNfZ0Pt1t3j/kghmwMUr+bDB1fZ3t7sIa6xWGpS4ncooLl
yV4ui++VKl+6LDpnFik4LWAtWeyWD5cFp4mpqIphWXwEhmE/jwtp914W6pAwTDNxtiGx7Shcu/OB
YxPxTtVgLojOyWY/x8FQlL7bAz84LDWgjN20QBOMib+9LiS7qOBUwj3W5D934cr+hQ8PFVxfui6I
qLEq0CVLYhM9WLvjoGlDED8oT2Puil6svJ1++zYMEA77TgeORTY/ZoMgmNJMwbhuTweDZaFSGzek
BpBxc5js26kJmFNXe58W6hAAFUguoqhuQPTdceimg8IXqGFQc9Kk2MNocjMOvRNNZWjoJhLEkga4
JW2xuyxIsFALtogbbOKo/V0W/4Fh6JIHjVlPItXRgHeWBfk2NX1wfTZJKNDpfZwO9yDGXvk20QOT
QFfQedogHx9EUYyDRvQAHmAzGV60PTxjL/1Wyhl5fnCzKeL4i+yxWs9TX7jPab///EFOvvPFi2a9
uL33beLe/fun+U3oRwg15uBJ8k0+vfXhfX69uc/dn9+94Pe33rnX/Vvd/8+pv0jn6bXXuVJT2Lp7
zPfzkCrQUfF58Qhc9X4D/O15Xr/aedqtM+JHl/8d48DN83Tv9seu/gxB9Z53eCbNv+ddngEb7nmH
rz//8x837eO688QhfX/mr78E//r7EzII7PZ9Lz+Ogyj++uvT9+Do7HsPFgIsPX9xf6WtCiPxcd+r
X/m4Pj6JDN8UMfve4l2xnGPHiyFwHMbwdx59FWKavvc5nrdx5S+uH78BOU7fG7Cqg/kTz8+Z2ffy
V/M09L/+rRupcN6CQ378RTju+97p9Ac/REcF6LmmP82vvfgm8plWT//gv7u4HztSvtV2vz9o7sv3
j/3Z7inafeM6WMzTn/4NAAD//w==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_xlchart.v5.7</cx:f>
        <cx:nf>_xlchart.v5.6</cx:nf>
      </cx:strDim>
      <cx:numDim type="colorVal">
        <cx:f>_xlchart.v5.9</cx:f>
        <cx:nf>_xlchart.v5.5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 b="1"/>
            </a:pPr>
            <a:r>
              <a:rPr lang="pl-PL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Number of wind installations </a:t>
            </a:r>
            <a:r>
              <a:rPr lang="pl-PL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in each voivodeship</a:t>
            </a:r>
            <a:endParaRPr lang="pl-PL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regionMap" uniqueId="{9C4A3733-07F7-471F-943E-55CFFFF6F664}" formatIdx="2">
          <cx:tx>
            <cx:txData>
              <cx:f>_xlchart.v5.8</cx:f>
              <cx:v>Number of installations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1Hvpct44luWrZPj3QImVACsqK2JAfrtWS7Jk/2HIkkyCBAmu4PJvOmYeYrofox+hO99rruRcbKXL
5YrIihhH2BRJkPhAXNx7zz2H/Ov99Jd7+3jX/jCVtur+cj/99Crr+/ovP/7Y3WeP5V13VJr71nXu
Q39078of3YcP5v7xx4f2bjRV+iPFhP94n921/eP06m9/hd7SR3fs7u9646qL4bGdXz92g+27r7R9
semHu4fSVLHp+tbc9+SnV+Xdz//mame7wjy++uGx6k0/X83140+vPrvy1Q8/vuzvD7/9g4Xh9cMD
3MvDIyVCjoUgUkhFqHj1g3VV+kszxUdUwiOGlOFQSMzIrz99elfC7TcuP/rh5BtH9jyuu4eH9rHr
4PGe/36xi88e6KdXJ+evfrh3Q9U/TWYK8/rTq/Onebh79YPpXPSxJXJPj3N+/Pz8P35uh7/99cUJ
mJEXZz4x1cvp+0dNf7DUz//2X//5sPypZhLkKMCCSk4x5izkgn1mJhIecbAfCSRWTHJMofnjCvnE
TD//r28Y1lds9Mn9Lwx0HH9fBlru7jP3UBlwp9K1f65DCXYkFCUBDnko8UeP+cShiDgSAQ1UCL5G
lAoD8Lc/WOrdPzW+r5jsSx29sN2778y5/hUm40dEMIylwJJRTkn4uXPJo1AGlAWMMwbupaD5DyY7
/5aV9BVLfXL/CwOdn3xfzlXeLW40j/d/bvyjR4zzkEgaSjAEVZCHPvEqSo4weJuCwIcloSr8cpr6
poF9xUgnnz7aCzOd/M/vy0zFkN+NXeHQv8Kh2BF4kuC/mOoFpiDqiCspBBcCEzBaqL7gT4dfh/eJ
Y3x0ui9hnq/Y7EsdvTDd4TsLgXZ4P/zJSYsekTDAAQtDwQIC/vWZe0HSgtgnQsUCwIgs+KJ7HX/D
qL5ip99vf2GdY/19ORbEPlv8+UBdQARkRABqIEJSGojgcxPJI8hcYD9KRBAq2P+CU91869C+YqcX
fbww1s135krjXVuan//3UxyEvDX8+VhQCY7BYkwEHED7i6yFjxQTmKsAoiGTBH8JWNz8PkJIP/94
hF8z3Re7emnB7wxu1O7B3v3J0ZAd0SdzASJ8hoPq82hI6VFIw0BywpUQUBV/wdPOv2VUXzHVJ/e/
sM/5d1ZrPThbuZ//w/73//mTjQSQD6ADRDwG2J1Kxj+PhwFUxETgIBBUMfpl4iL+5rF9xVQvO3lh
r/jy+0pfAC4e/2SOCcgLSjENlXziJ0LFPzfVkz9huABD3lKCCvalMAjw4B8P6ytW+uT+FwY6vv6+
DPQvgBb4KOASmEzBFAY2kH0e74g8UiGYBjYfWcAvxLuzbyAmv2Kd329/YZyz7wxPQDYq7tr67s+t
foGkfcLligDxpyArvax+Ab0DSYsDpaBJAkfxBQtBRvmmkX3FSp938cJS54fvy43+FSkJA0RnVAiI
c4oCRn8B0dXRU3klFQ85BQ4w/BL19/O/f0Om/IqNPrn/hYEugRr/rlj0/xjNf//f3hXtMv/J0AEf
PfF5FJBBoAAfvIAOoHlIYG5B8IA6K8T4i/no53//9tF91Vwvu3lptZv/v632d1bUp1TNZ5f8k/IU
VL2E8gBCHyXsiXr9vIJ60j1AEAE+PeAB/aPu8atM9PeH82Xb/HrfZ0P/V6tOf1+R+k3Ai+/6u9Wz
8veJKPX11ucHBE3yxa2/MNhfItN+ado9/PSK4Cc6AUOg+k1UfOrnj/T316rUzzt6vOv6n14B5oMI
KQAMgqQF5a8EyDE+PrWASQkTRIVYAB0VcAVgsXJtn/30SvAjziWkOiqkCKB0BqDYueG5iR0RDuKl
AgpE8ifx5TcxFmw5p676bZZ+Of6hGspzZ6q+g9+EBfTqh/rjhU/DhZ+Anw8wrC0FzNdTKQjt93ev
QfJ9uv5/2HyhtEutiTOLiUYqX+J+yssIIaYnmssTUqxxRVZ5sKwTZM7EMHuNKD0kjTxlYVVEuanG
nezKddXK+4yNjzXyb5koNpM3N1Odnpg5k6vZuR22/A43S6jRlGlfpVgba99ZJG+7ob7reZKc57WK
fNi1OvHuxKczj/2Q+zuBep0LuUnGnGg+Vi4mtCSzdsKRExqatbf9okevqJ6K5JAV7ZuMzE2cssnq
ivkz14tVP0+9DrPidGLDedK075L+OM370zIh78bO00jhgEZtmo57ZvtJt4gqXXchjorCx0uZHSrP
w6jLkNv0hMV5UKZx6vqt5TmPSpunUV2jD+4gluxONM0p8uacFiaanT10SXAMU1zpYGpqbUx289CJ
tND1PL9rqj4Km2bU6WCDuDFzq/OsWYWLLc6CblphPJX7vCKtDnERxtxXY9TxIo+BR9uGXT6tmcje
dGlR7iY0lLoo1elAkiDCPB10I5su4oH9kOeN1Ti4FTM/zmvLV2Haq7XriqsBwcCylL0zs1irbDfh
8DodgkyneIpYzXM9OgtzLtta531aHbdjxbTnCY95w65pYeVh6h0Mj8kz70+aatjgOZijrJckaooA
RSLF80r47VgW0UL6iMzunWhpofs5rd6AIpKskLsqEepil7fzPifzu6QO6g2yCYInwneokheQxyYt
kzI51E3WRAld9JA1mk1jslnqcVonHU7iueTpCsvpdTGbPFKeTWck77vTwj0IFbwvRnRLi2BfVuOb
sU2uwnrYkXFcJRl6By6nJ1K+QYVq47BUr2Epoah04cHV3q5wnxkN0fsdR/akH4nOCopWxtNGj+kJ
myeqFxySVTprxvE67Mi+ln7Y1A7mUBbuOK9mtgkWv00GpJe8a3TSmlwH5egiQopM29FfSJpPOiVv
szTrNBoKEpuKtrEZsD2V5djFncumqPAmTaJM5oXmdd+t6JTcS9HRVQUpZs8Xe9MkBm2TKsZkOm96
0+i8Ww1OdZFLWXg6857qseMsngejOzdOJ8IGQWRsWcdzgx9a66vN3ML6Y01+vCCjezy1561wwSkN
6nUfLO8kSZRWzpVxWrsoE8uwrpTKN6ivdU2DOVb9vQ0Kc9qxrte16JG2htmNDwqdqTbdWtO+T5KB
nnlmNF4KmCbSj9FEmYvleOF4tR6QcOsgnd4x7knM8tSsWptHad5M8aBKHC1Zdeek37YU5+sS3CrK
zCEfk2SVt2GvjXCZZqEb1p3ZiaystKvrMS5M/zZwZXlOlklbkjZnUzqvQpuOb4wLLzi4+bmt02jM
fHuZCBGVfu5v86pJ93Rqu7jNcFQHtN+jMsljjk5H2x0SW4hTK5Z1YEt1qBAYxyTVok9cV6u1ZcUm
FZKvG5f3q0V0bTQ1+ZVLJ/ArxbGuhC923k1Kd6rSi+O3NeNvRJZWuslYo3km7jGxdey9uRaV0wgH
EBVaVOvGZ1yXmelXQyt1h8K7gNKTYKqzqEtIsapLTt4s9XxsVML3KSve17ww684GF8jwXqenaBg6
zcz1IsrxtezLNKK9fT23xZ1Qcifb/DrN5FleqIuGuUPRM50mYatTGMtWTatkKopDvkgfecgVM2ep
Jl7M4EWTWPv+lizFEttAgNECPMWmmVI9wvTMC9tWyFhNexfNZe3AGEE0Kdu/LsGn6qSOq1kEes5G
txnKgeo59JPuSnxc4Bl+pBHplrLunmaOrUuGL3M11fHUZrulbIeoKVF7jHP2PmiXZlNRhcFfBhk5
M7RbW0z4qpD0hracr+qh7A71Up0ZemByKg8NzJWegdOJ5OBvel6Euk+53QUtyuOiKYo1eKLSppxM
RFyLo5GW/TpUaM1t+64cuF3ZOTtu5vI4qFB23jawIMLM5uup437TlW17WHJxk3REHQ9J9iGp0IfF
14sGR9Ykh8U5t3SLBnC+bJJt1BYsjVmQ2G1qOhTVOV9lrF3iaUo/0EadtROq103ZdtHcqH2b0Iul
dmdT3c5rWfReu2IpIFz6KSbOG82nBccVVlUUoHBY0XnKohDJ3dK26Y7S/j3jwSGpRbihBqdrnPcw
/Km8RnmNoqXGqyGx7caiZZM5c11V+TvT0Cke5yUKF642eOw6TWxxKofExJIG79Hk0xhZXq1Mxstt
IwQsPdPHXqZzVEvU6HZqoob4E0sfJWLDWcbdLaQ1q9M20Yomxykl1zSbdp1sYoK50K7ltyNq680i
sNWyxNeNR3Ps2mLUSbr4KOWi0Wnmz+cpYMcysPE41iuU5uF2qMo3wkEaMoGMK9kVeklJ63TgiTkw
MzVO1z4xh+dj3mC+5qS4nKdi2Y9Pm8KirtTPu88nnzdWSMhgdOxL/bz7fLJvULjuAIuETRju1YBG
AVkfdmdTigrivTVRALkvskWqy96Npe5whffD02aSyfJx83zu98Pn1hfnnlv7fvz0trpasr1q944t
mEdB1cv97JOu0qTL8xihxUSS9echSfuNN6OB8D2Bl6MG57/s4lJ6FYW47XeqSaJhSetD6Qd3+NhA
TpnHw54qO+9RPTalFniY9x83Pk90PnoUpXSS+3YO5P55r/5t7+OhEfWOmSpCuS8Bxf26AcGwiKhK
YcEjXhxEUhYHIsSh6/Jl05Y6qeb+QAE7fNyIvO4P7Gnz4lzSILtDpV/VMpeH0fby8LwnPJUHWsws
CuYu5iyHaNNXjK6LSbhNmw9vx4SRXlfwRuXxYJXVtUuqtaN1vmUwa9kg+EFNhWl1yYw4JMXIDyhn
nx1nU7ocspvfL3i+6/nSoaJcJySoVgue0LEZ5C+bhSdmhcLKr1s07LKZFDHkylHPS/A+b0IboYK/
L2k4atknrWYRaWC5TxLSGwKYEg0k9oAGY1teIpnxuEJwkIx85TvWarucLS1v9nycB21dfShGIVZJ
WLIoTM7bcekOfbP0GrXTEBk1sFXGcZSRbFmnYIgzNLJlG1xiiBF9zdA6WfoyzvJlVUFlE9UO9RH1
1Q7nVb0SPayIppQXJnFGm06xXSqa09LMww4tO1Q0S6TsYKK2xmzX5hSiFMNbCKppjEW+RXOXamXY
uJaiXdtlMtumAWi+DCaeKV9XMlAaCpQPIfy31o9xluBiS9v0Zs6G175C/YUy/rFMMhrxqZUrMZ0N
6ciiXHC3hkqjigN3TUZcxmU6mGOF0bbwSbj1zVjHtiY+ks28C7rqcRr4ZWLYo6BhtUlxG+wWO82a
s3paqQWRCOd8iKnKDyHjF311P07crdqmeFSA5iKflJFI1E0XJCZyXbYafRuuFakbQHO4j6c8MDHg
+03XlGoT2NxoNhSnXPBsH7pSIyJOsjndVAQASgbLnwty3LsGrfuZpwfXmFGLsOggjzYbXKOTcBjI
hvp80dTo2S61xvK+XIrsWHT8PRlUTI26JXW/gfLDWnubqjru+9lH/Zj4dS+y6bUVaOsC0m5YXqzz
wmrfiGxjqglASVhlm3LxvQ5qyXa2U/uOVVdhGG7dkpxlmTtph3giSb1tuJwh3NOLmow6CAEBTHx8
TydeRYndjENrdKGQ0GViFt1CAZHMBdn1nGe6KZBZ8RFnsc+q96Ma3osuIFE6tx+kr8/qZcm0IHTS
JZ5rSJ/pqkmmAdZuvXazOJ1VnYLb4DkivXnITfjelAPRkwyx9rO8DaZcd4nYgxlO5Djvq5BF9Uze
YITvCpvn2k/5Np+HMR7YQqIxD/NtO1iibTIeHADXdUXoNjcGojSUjeHEusgGx4QOaquw3zYoD9dz
ja5TnhDtcN9EXvq44d7ESTI1m3pR66KEMhVJAmjQhKUu5/ZN5cZLXy5ypTBAWRYcSpJgXbYn1Jph
NwwzXSOxbpSHM3P5UOZIZ7kwG9Vua9S3FywDqGQNKO71AQJMrbNSviWsv649W7vc3EGCDM/LeZZR
gfhN00+HMUdnTdoYPZRwfbGp2u4dzyBusOlqYWaO8OBPgVEYddUBGSCkvcm4iQDOlxvL0/YYSsVB
zlCYp30GBmjdukOddq5vtozOBzv45XVg5lMe6jFcjwGdIr8UJ2ntj8UIqAXPV5ni51VbaJTV1wDb
zno6XA2Lv2j8AIgvkTetbypI2jQAeDG/rRyWOqFvgrxoTy38Tj+i4piowEVTT8X5HNiHQe0qePE6
HbVHAdTc+aDx7C6XbrmzykdopHFVuQeUgZPPaItl72Mq3KXr2bkP8kfcsAOglfO5KK7qGSr30l0m
Q/hIDAK/bq88vWJzlp4sHIqGzIlDaZblGDvzIS3RCp5y4+e7sqmuG6FGbXBlo0H1dWThZYioxSpS
kDu3SFTXvujbbdpMgGxUfmVpw3XOs4ewUMteZrNWBcAkhWoL2ZiafS7WZChWg5kvjer3EFoeOi7t
Kg/dFEHxcT0F1aMYwuO5N7fEhXNsobe8aXdZWe6XZr5OG5Vu4X3sZENrEwdZ+rZI+aG4zxDehKLM
oKIWBeSM5dKTHQvKY5xWFwLNN6iUr0nqr1R6r1K6q0z6JqcuhCK4k5uglSd5ubgVNmtbz3LPiDyE
CdidkkeDxHnAtgPPL6FuOlECR1MXnhZpduqx6COMDYvmeVV7PkE5pyXGV6TsVrmqTmYIXTpFbK3o
cJ+PAqiaMPuAlF+2PVpbmX2YzkO/vKsytEnaKS7a8G3qmh2wIaclXXYqGN5gG74VIvWRkkkcct6s
XNmv6tan20qh2I3qTZ6mF6EpD20uOSyjNlrU7Yw6qCLpVpADvKF+lXdQftWuugmEO8kpfttD6ZLJ
/mBmc8Yh5dAhuCtxeFOVFPI4Pw4nkQJiGVYpxceJaXbukufJZR1KyG5JEuggy7dB2PTREEAmqFqs
a4jwMvHaNHV6yKQc4rQTiQ4H2eml7aqNcvXaN57BlbtesGnVBUG1HgtxO6mlX7kFOlhk2kBNCYUj
W1QUlP1JU+OTkIVkA5kVRU0yDtvW8GUVBvUezcD9eFM2K+7VB1eiczYc93V7ya0YtBq0BF1oNU+T
jaqGZHoZQrU3C7oNiDwuWtqtmjGN22ArvU1j7mCO5izTDqZatF0TDWGZx8nCfMSacb8UfVQvrNmw
oJijEUqh045CwTNjjLQfi+xgiclO+qdwb23dxs+HCK9l497VhB0y0sRzPdiI4uphaNN+RflNOPMo
HJKLoEabZrHnYRte+3GQ5zJAJ2KQ8WAbv0NV/yGxvXodIKKbxV2nARRfdSPraEb9rCnWWRXDBzUW
qB50WnmYmIKM75cyPM9781ZCVo84aogWtWbVoM0o2zOIXu+SRbBtCqWepjmLS4xeFwmDDNCmUdHh
26UD6jTMlG5bquK2Cy5VaAFCy1IPmL1pkNrQ3nebNPXQ8RxCcp+gfiO4KaMp5BO8rRGeITndhvVC
geNLUp035r0CBldDadEA9yd1M04f8j6/SUPA5D3wP3NzkiFbQ/5wD4NQdTTdeyA8DyjxxcEJ4yII
Mu2q4MN90ddm77iJ2wWVuw6JYZMH41mOW7f59NuUz2jpe1fPrUmzXz4T+u3wb1euhH/PH6v8fvLp
K6Pfj05+/Tzpq1dtHt3TpyDdy4ueRIff+vr9s5gnlv+3b2ReSAcfP2j6O7rCVxv/CdEBXjb9h6LD
J1rnR4HnN6Xh+e6PSgPoCfCuFmgFglP1pCT9JjSoI8xxABqEgBfHge3/RGggR6CmA31B4Z29X16H
/UVoACmegYgLAgN/eskSPuH454QGBVrK50IDC2gIOgt7/jku4L3NT4WGNOkGNdQW6GAa2PUMPHUk
WrHzggM7nSiAtRNeNKfuwo4HOZdvusCc4dzXK7/cuuzthOiO+3wCl+RGV9VQAQfOTkw7lgDUVBNX
QwSLNIgQg1g6GYC6ssrWIXY26utCrWZZxzWpKs2SsgSANp1k7i0uaB9xVUOuSZtb2uS6DgYDwGh+
Y+zQR9PQVtHI3WE0kcn8SuTTA4zi2Bp51rnq7Th1x1AuXDd9CiUIeI4J/XapEJDliQRhoMLAJ4wQ
JsJZo2A7VzJfoxagZSLdqpD4vA3PfBYigDLdm0wBYA0vq2x8XyTtsq5vl7yRuu5xrWUNpKvNbrsK
15GjLVkN/NZPMJ+JHM+XHp0jkkrg14I0bk5bzA5yElv1xOoY+IhH9yF3eqzyh5oA8zz521S0dYSa
aZ0RM60XNi+ahGmnKZVmJYHQJpjdLRW7GC3nG8hnK98yoPy6dO3ElIAsEJwjsXA9heKysGQdGvp+
FMvJksvLIaiuE2PeLsYkO8OHk25C84owB3EyNJBgRLhirrMxLMpz0pjXxPj3uGc18MXA8CdVJzXw
QxtbAqdmcmsjE3YXtIG0K7Jg0oi/Fp0s1h63g07T+u6J0ZncAfKW0iSrVsj3xWoEbSCSZrgp52rH
2wysxl53UE1r16mzQPUJ1GFApoqS74DZTrc9nuOR9SbGC8FROwbrkhqA3mlVXwG1DSWLHP1edRJD
bTU9Lm11MxsI+j7tinXWkmrFma5yWkQytT4a5uxAltbHogILBONgY1Y8rXvFLzJm08Pg6Kpx2O7B
OkAVJW0MdEuEA0DTBhSJyGXzWR44qZkco2aQydoWNu4YcHhE0cuC5/dEfqCWUp10ttPjwoG/cpye
ZiXbw2q0Eq9ZAZOJLRDW7Sgj+JiLxcPIznpUXpagzwBl2aSQc4K3bgiKY1wA3DMeND4vxRrlvI5G
lRHtl0kXbRBqN/JtOzf7YZwY1JET2lGZXJeFO0H54rRpFZSrZXBIhQIWLZnOOkHqfclaYOZkmm/S
BuiSYNXxpYz7ZBag2pVnIkNvu3Fc85pOa/ouR+C5Pq2eBTWQ5BY+rOY+iaWpV2ysK6A7gfeZxyjJ
WxvPac9jkpMrX6jprprzlSP5biqnLQYhLwTaa2Hppi6mt7zLdryQuQbK6kM7C6GnYakiGTITpeUm
61rI/RASte3YAbRWoekAyCst60bD/TYioXT7DMh2lRWaNmxXj8M5MUOiCS+TdYXHPiocaKhA3wMX
Uwu98PIq6H0J8A1o2sUlUIDm0BPL3TpEGWh+jjW7To3nZPJvXecPKGyARAHqyKEnmJcNJz5UqyIb
yQX1fNgigFNVKjc1W7KoD0Dm6/MKIuJYiw1Pl2PUDMASWTBjYiFI5nX1rqqKeyUxOJZKrioQTtdo
7kPNLcMRH93rqere0alCOqQlkJBK1sCqs0ND5733rl+pKl2HhfewcAp+bIpwUwbqsiiTYbWM6Jx4
U219hddlwkqdNm6IntwY1JHXS1cH2tS8i0sDWt6UQ7VbFV6zkW6roLxJgKvbBkEmYmPnWddoJCuW
sznGVbMx9fDBE1fFORTlAa8cgMMmjNIMAE+XpHFS0zFOVXcYegMBoPFzNPNm1lcIWbIzYSEiTi7y
kAzARi/L9dBbPYge0gCwkHpJjJ5cFq5rW8hIJUGcN2ke2TkAHibgw346szxsgbJMQCzKmmubdudB
ZaCILTGobWMVDf0CKnk7OOC5rNVT586gHBliNqE8YgP/EEjQYsoMak6gWQ0g4UJqkMlja7Bc98ny
oZuBb2p4ssRZUx0QLgLIj2iJGGhsiPosKlkuY6ClQd+rGNF4zFtN53k7A/OWQyqQXPRxVwkX8xrm
3fiExv1gM+A6nO4o6FSgRWVBsV+oXfsM+AsoIbj2mV3WcOvV7MGNK0IAXjbTigOxoLrwNXxCHkZB
XQ5RlV+FjOaAGIuTUrE2EihhGyJL0OK3ASfXJB3qiJjerzp2mgZjdoaHrlwF0g5RC4EjsMWwE7Jj
+8V3u3QAKicwNZASVbZEfeHWYqkhGXjhI1BbokKpy6GnxSqB9xGixgPrlzoLKFy222R2bdTUXRpb
Zjkg5/EKp/CE4xwtgb+vpUR7X88RUqPUdOrIKpHWrHK079nWb6H0AHSAgDmrk/Pi2IyRhxct1v5J
du2S9m21LDbmytx1XQrOkc95VHMHrJEcddGR23FZ5phX5xje1I4tItNmpvM2oe26VwhAtweOo8dA
GhsVd/+PuDPrjRxns/QvEqB9udUem8N2eM0bwXZmilooUaRISvz1c6IGPfN1Aw30h7mYmwIKlZVp
RYjvcs5zmO4uc9R/K+MUMwuL20zEG4oDx3Y82eJGFV66xrbRxx0rE70132UNKHGw2mZFvkIk9XPu
YKpYnP7kLhrF1FrLgJs+b1HbSt/wh27e+kwg7JHafF9TAERWNnRO7lprBKskWErTFrPw4aBRJzkJ
CRHTbPh/LZxcYdBmRo21ILHU87JCdLQtC/1DOJcBC2fWWd4B9iRKhAmctO1t/yFgQDN2OG9sNI/A
LY6Dwyje+9OGKeKizeSkbPwIid+/RF5yS3ypYWdiN4b+E9I9d7fTxKYmEwl8jjZO/gpnOIgkRFH1
0Lh3n2ae9vAAThtnpEd3iE72iipGRmlDhJ2uNJqscwQnMcli6ukCofkkW8wHHivAIUt0AV/s72xp
gzrhpUk3fK3Ev4lWZN0eDQUQDg3QY/nh3HZyNrnPWNef2cSTtN8alav4Zmye4Y/J1n0huUQ2orD0
etz73ksjPxqgGTZPE/pX7jCFf+Nkr0ZhfbWmO8AuwLfadpC9mKyWdeF5s9l2HUUDJJXZZE18Nw98
cdMxvjpAeyk36GfOMNuZvczv/uSYvNxMqR8V6doD8JVlIDUfwjYzEQq+MgRzrpkhLm5zTrQ6uF7c
5rH1PA8hKlKoHsy2/A4s7R97yznSZXOfutbDBGgbTKQD+IhEbuNhxZ+dRIGXmnDCUzjGZHvY3DZL
PNI2ODT+Gp213fnAcVpsmw3OSOsOR2sw9TiuBWrHUKneswuK6cNTk58xAvdedIJmvvfeoIcDlRm2
gm1hKqP4e1tFk67mZ/JkcoVLkK8tjQDZWDawCq8ms/2zx/uFK1apcd+qxumhMFK3fbBjcgIQgZJV
dwFfi4FP/EnSLbOb5oR6EJ69OQoeY5vRI4mpm8qm0Y+NEzwEjTgSpf70LTTVlgYUH7ezwK9VfrqK
CMgPsIgDUrg7dvEeCIaIb6HmbTUG4SsN1/jEIGRAN+WFEdTKdr6kiqNR4VtoSj++RGSWVdyI60JU
e/F/D4ZGcPe7NX3sR6OBc3S6amUwPSiuu/MMe0vSIRXrktvJFdgOKVckP6AELm/cgl087RAzImjw
Vij2VPqApGCsXyd/phUHaHIV64cd2C6Eb/k0YozG9rHmwFJKYpifC+MylDUDEXg6Givos2ZILDiv
Rz50DKcH3sCydKqU3fzSzsmUbb15tzUlaWOGk2qZk+7c/oS/zY6E7yTHlSFoYW6HMUz4Abwl8+34
001zEp/vMa6LwjLjQGYYM7PPL5MyMkXtBkkgMUZQHT7yEA1sWXKx/+xRIkvnLrd6BoRV6PQk8ycL
TM8+ULgNblx0ITzcUAU1qIg1JUtTdBNk9p3DLBmTd8Hc5rC3G3Rw71cDNybHCPjItNOnRuO52Wwu
loeXGa+eqpwgznx7Kh2jzxDDvojcx5ROE2b+gNSwi3LNkJfjdlMNG0pb1HqvQZSg8Ycim9w2azt/
qubJyzfNdZmokV51PAEl8r6iQOLgdpkCDVGSvRtQNEyxE7urIVpdZJtAiRH4Pah4kslh5F+j3b8N
rqwD4nx4PeyMWGMA1GP8zHrQMUaGXTY0CUFdiGNQXyeLTvHln3/odX6OlnGo9tU0lZzXwzJ4UbHG
u5dSszzYiR2idwwCZh5fKuWc4FD6qQ7aNy+06bkfh7oLRYyZb3lie9CUFrHdlAJYUkH4ss4+z3wl
npkbbafOfadUYhlfhnIZork0I5YcNvle4fd2rtWuj+NMjpbX/MDUNLmLyMtZUu+0oR9kwJFprjY3
hh7XVdSLwM7BVBnQiadkBBQCR3l2X6VHzNHSfKtgURYR3Uu4ctkOTDmbHSxuvN22XO3WyzA0eEvs
JO8xOWZxDxk1Ivi4UWXXRot00IKkcB1bq//YJ+9PSMOfGLxjyjTLJHGigoXqvNpdnMrNxpdM5u9e
2Tk1os9gqpVOjE7ROuAJUWtpNiemaFaq8z0UqOyw97S3P4xW+66GDbSN3D/HWcOnv7v8dIGcBhM5
rJAFr2AsfrcYDw8hDNUI81qj6VrTpmb7jJU5VKViIWaoO/40RRiVw/dkgkh/r7N8Co6+FPlidjcV
0QRwSU52pnS9zfEABnG2sDpoeRxt/RguXgQ9DhaOvU7ZYEc691hFN4USm7ABe+hj2HqwEU3LU8dZ
WbEwq+5lGxcmmT6JFf51La3yaSG/Nhtn1wUsljW+kwH6T9LFxnm3tbaxUv4Z5hmFrHdzzAo2FJBG
pCKYnifmvXj6br+ii1YoxY+WqU1ELgGdoYPGQE4kx2bETDbfCdKBPFidxEszJ4dWT9ew5ey0g4u/
A5pPltLFsgI6tdo/e+ye+m3y06TtvvkYvxm3s9IY+IDFok8ADNXU7MuB9lLhpfXxs2Op5hoNB4II
iCL1lnwq7f8JQ1emRMVW1m9wQ7fwq9EezSBsZ6jTIJYMTk8S4+zb6KxsmrtMG1SMZsKIJCD8wA6o
Y4JxeSXo1t7Uv1IKG5scRnctQKjuOTZL+FZhqbQVVAqYX+rZO76LV6e/68pzJuQG4JR6tx69KqFq
LZGbwHoVxEUIRGgbDbjVAKOI42IwvvdMWN5p09tbiZBMHQR/p2T3sCnjmxHyNPa6rczevMg4dk6r
rDc++UfhsjJcJnII1u2n5WGfu0sS5fs4ZUlE1C0E6oNhaTiPYOJ2zF7Vop3rIBM4vEz2Bfe7KAsH
DeH/0VvXm+SryDbQrQiPJljyIfYEaW9rCNHW4zSEB8iFfREtZM2lLWL4FOCQulG/JhzddbX02yix
dLlTcgVQ+TT4fM54E3+bBXQXHAj0oB1itrAkJot2s7DJ5atY4Gc0E4YyxkTe2Xs6XJ213788qFl5
LyG0d8Jj2WRJrAmuWWvGJXqI65McIPL3xPAbkPFtWZv+2DX6AgGKZ9JaUWKbpeZYRPLNH46dQuEY
sFd43TKWjVr+rLAStXb+aAuteaKhwSOIqyM6EDh31dDllRgxk23WfJxDI7M96MJi4WHp3ecBjbGC
ooE6yyDKLayXedvLeOzaVOA42uMMhGPuzizGOifDi4VnTD2Opi/arcJhmQsNRC53oWd0WIPKqQOY
qbT9i4bYGLTb1H64HyaPg1iBaQlRK877La64ae/8AGyrqbfe9N5BbQiBgMw4fhTgdRpv/Dyv44ZD
TN+Nqfph/rPq6Oi2+NPGwKv25N6r7GreWj/D8N6kk2WKLlibw2QlJ6frEyABKk9aOzzY7f40bRQy
oYOiCzrufqzfB6yyxRaTNp2KnrqiXDGh5okVp6MdHLdNvGLCunHKEuAmYQTcV1VGerdp2CvpOZBH
Fwr6VE6nxAZlsnr3adv5ZTMbhsaWrDkA1HNjzIvTJij1O+puD11IYEzIRjpAAhqG7N/3I/5nZsP/
i2vx/8+Q+E9hj/9I0P1jKdxTJ/99AAJOzj93kf2LB/HPBRn/O+iAu4X8AL5fiByFHSBd+X/8B/wX
cNn3K6CAqDi2g7TY/w063G/ZuF+4EeNygLvJ8B9BB/gPNsIJTpRE2LAQlAj/Hf8hQsTzv/gPCFhg
jsfVR4GPEI13v9zoX/2HyLH8FtdVJVnXrFdrW08DyJA+tk/cuSkGV823vMyF8jTpqGxccRwhZEIa
KCKPVA6EIcl/rz20HW84DG4Pr4Gm+zylTbjVofSRQPjsw0u7PY3dATY8WGsn89w5s6FgD7SeBnDW
d176C6Rwg0HAgXS/ox3ciXMJ9K+XkBXXL0Zk2ssEu7D7RT8cpBpgz6Jcxan2f5ZQpD1tCuUpQCtv
xIi0HcR5UAeBPwHt3lrbTMkl7+mvbcVW4aEQsWe2vE+yf/5FW4ALHGUBkYlbN1UeKDmADBE4ss6J
MhZjrX2gULkDmJaisoTOHJejwvZ5wi8WewrmOkqAb0KRgnbaWL+m8ZK4IHoGlpO1Bz+JSEb0cacj
XHlV4XMCPdrLO/aFiQ6KStnIegUIOgfiuHD0B6wKYLhie0ZVu3AYtfHR43G2jAdhfw7RqR9I7vBn
ZhIQN2BwIC+6/lE5fyNRrxgQGNv+3OEpz/Ke5YD5iVwI58UuZ7ApZwlJwIT5EAD5MFMxxSgpvqxa
ADSbnwUOvrQAsNYarvCdesh/A6bVd+hzKXc/XSgGoJmattx1k3txCYfm5EYX5ap08N87+pNgqRbq
CP4lh9YI3d3U1NLXxTp0ZskQkEwJhDMbfsa6JQfTRNiHu8zd7bRNSDF1TTpi4De2WzR8vLjuEwXq
wOIN21KOloef1T50XoJPd0xHsuSAQXJV795NJxgVxvjAmxZL2Xjx9zCbpDl6FLZvc4nD2x41qI4m
RzsB/WWl4eClGtxg0zwnsMjQnFPAZbC0z5Ofg8lf+oOTdGDQQW3lm/eKpBD0B/lkvGuClkvYlNkE
H5W8oqXEvXq8j5WEoTt1tACewwB7B/5wpphmFm6BWzEHBo9ZkTKKyj0+R/5b3zyRLu/akvODtVZe
/AuZCBp3RzUB4Jj2dMQR0YDdYpU8I69RbFjcdjeuAHkWbHy9LzcLCn6/IZFg2kzChGrQDubEOtkT
+g+svW6GT9/zYsISwZf2YHU1Z+TRAwYOarGQ4Zbb1Ab3g3m6/YoQxZC5qPZGXVY7X4B8LB7gcIrF
bSPQCzMzv6FpFct5goztfsZt80C2LXM7hpcX5xWddkvoaeycanS/uPnrua/LiN9xf8S+WDSwhZbF
qagKTnc6KgB561igH+EeEE+Uhi9ZDFwyqTsvPgl255b0i15/eyJM22mrkaCKYW3621hFZKjmiL9b
cIqoArRmw4hwCmu7dtMXELyzvbxIUcUQTboAbyMfMyX0r344ruyHmO/IhkrdjGnQ4NVLvkfvyezj
Mzy9dIcihq0TzsdUAoFskEfh454tmw/Xcy+xXByH9hbEyNpMvGTOWJDArcFE9HhFlcisK1ivGLkA
fAUci2FXdfSvQiWKbLxL/GhvkN2oW2KIPAzsW0ReRtRYxiAuNx+WqpMcW/WqfXV0MVDa7lNvQ5P0
rjQkUMKcwkgDuWk8+igX7X25Nd6lEVFpg3nwB37oekwR1om7bZgOne5h/ooa/ul3T6HBRh+GhPOZ
Cx2n20q+lFeEPciWXsEHXMfWLdYIMsjkhDgu6yBLF9BtGoWOn2LaJJgdfScV/J4gGdqcMnE0TnQJ
Ek1BZIYvemOschovTIN5f+R8OEwMogC4GUit5jdiOC70+nADR2Xxy3y0rAyMYux+2Ev3ozoI9YEV
l20CLNoNujc3cpOqb62fhISnKGjHI3zvE0jRVxBYvILFDEyVj0E9BW5qK3rYrds+9JBGRKKKGOGA
ye1LV0FvHRk4Jl94exFC6na2fintWP5xhAFXRgOdsWDYDkMSd0WYdLcBrQvCEM6Ht2aNUOHHDK0E
hhBLp5V8RosDX8+OBzwniLbeTmqUdhpncgDuNgXLo29qiyjIroma4GVu8gChrRv7XMIfUQsG5I0F
GP+NVKXFYOL6T+5o8YLcg1YQgKdtyKN1BxVAHbgh3d9/QCGfFUhQjvk2zvZhAYYn4ATiE1xYV8+7
BOC5u1227Eg3rWslgve1+dxw8VcaI6og9fjoN9C0Z39o6mTjv/ci4hYpDOkfzQ63fdwTeliVPhDo
3CRelh+3W5/07n8Tv/WfkgAdnA+WrICmYjuMNnmUzP6zOeh6C3wiBpwN23u5Qk0sItJWPi+DMWIP
con+orgt0Lh4fIg7g/pG9PPYLdGz5OND4qDYdwlL3XGVV0j/qvLEZbTHvepcAKaID6li3iEydkYW
fEteh21ajmO0/+oVkNkd+yuQUXyxKsyYcvC89EVouKz3N4NjgYBiy1ZgFI37amxkyIIFaTb+gXQn
TkAiUMS8qd5s1OQVUGG9o5IEIMNDoIbvC11z6s5gbY1BHqBX8aulphhWO85HwpH3RMSMEFue+m4U
pY7dtzbC6t93UVM3qkcBXH8WSJNH5Ligdt4lRGfqYRrncGz6zEFAM5jn8UIW510HcZxbSYOZwaHA
h/lSQwu4895NC4+IuGrNNe4xquJtfEAzfGj8llwb5GYeeueBrzHILYoBCcEUxC5DSEQxgn6LtAvt
3wOCeEc3D0ZMkLTFROaz5yGCEo77VKyDp6829W97OwQ16Fh0EA/tpetNJvBOHZIxvPmkGaoegGZl
L/4DJCXuItaCFZ3ZWFptGNgxCY7B7vnwA1fQYAyKTSPag9zQj/HLYGZCuT03ffsWRgNN13PMI4Bf
U7iWRmmYQwihcvxidNRYlf3qLZAmesyAy3zE0/VlH/1OjHsD/Rxmfk/XLFTrObC8tYThcU76WV0U
+EbbXUsA9S9Dn3xxGT+4iBgBNnnErc25t8Jwdty0d2tfHGM4HRqjIJuxHN6tbHfGLHQKxrrn58k7
xG5bbT0EPL5loyUzjJZtnC+NyGRbjgr0JTUHZ/0yrNDOKZRXAXzfA+xCUTEDHSEWu1z98TiSX8T5
CeeT5/zxkmtCKo6hYcQTEHGLEUroohIbxZULFw95pe0B4dLEtipr+Bv2D2DQHqiiOCekgMkFvzeX
4aNyjgiNQiaADjMfWTuVMG0aGGR6mmq7RUzR8b/2gKdbux2VFyAcBgN3auodKVeanMa1+zWt9MtC
BCKgeHmHUsLzb2GvOUi4gITMmPPOu899HEqYVraSsA1OwgJMgu9Xze1pWJ4xQkeav8+YXdfElECK
GQzUJnxYHHEERsMfBRtewtVky52/oEdvCQupPoXiz6S/bsDVRVOHIy0x56TIXacesfIVX7vCSKV8
HyPxo5R2GQL2E5qcI+3Byzs65nmGYaMjt/At++Tbp9CZX3woJUBrkkdExO8pDUCKD8GeFGL5TBhF
AvSec4DzE1TGSo5wC1Ol9ofeglDnnOFs1Ahuuph95oohX2cHHwpBhQ3jBJ1K7mCcSJyTmo4HzNpb
XCNv+thtsEtwhqbE5Ly5EJDM1Fwbl9UqgBYbHVzyjcga3leQ/KC7sFdsCAuAc0YS4RDbT/bACinh
OygXqOgPGUpPbsWG72rcVmwwlxikstl+DyJIxYCFC6wRkX8kYKgdHgNk/2JDFwOSk4d+OiQIe57a
9kvxcmsebQhWHcbO8QLJPov9+RLF1RC+i4o78JC3J0OepYZrK18tN4ABDvWuf2sQVG4x8SfAZke0
ugZeUu86h7HrcyTPMtNdl2bNZqUeBB+QoM07GgHjimsRAMveIAXbUXslFB8v86vGjyC+9uZNKpi+
9w3Dh3IBM3sGtLGxuIjmw7KTx04D8G7xUyA145CwWDfIdTLvnANw0yyGrR48IuvBfHQ769FunwHH
Kx1i1bIPJDlCyzsn3acLRcbueGl71T3BY4c9EmrIz9tDLgYgpvp32J2bKMwof4opFgB4YH3zayBD
7uLzZJEuu0Vg6gWXaqbSQyZ0t5qstdmzGvZbyB6Uv4Hhxm5IonoSrOg9hHtiUlhiy5nvZmt8kbN8
j5GP97aTZ50i0pcLpKFt/UD3SiVigX34OMBN29cHEh98aGRWH0LR9o62C+G4xDUDCDaDg6Imo7Sv
OwpJ/8FxzAH7zoz0EBRDhGehDP8KWwwEOjix5kv2SYZtU4VXjzf4+RBVdKLXpQUfo5ayw/a1uEjH
dnhrY0iy40fA1avvozdEUND3q+tA7N+t1HPJdUIanGG9GABQTX4p7UsLBo9rzLmmkiHNm7gGH/Xi
Ri/Q2DKP6CIJRiQzak8ipmTdlwYoVdo/SJjGbHoRYJ1xN0A6IqloIPYL8HUbZ7fV8l+axqk6870t
wYOLDR6a7whVwTjltJ0i/Kie89agSvhkRVUTeImitXDCeoAksTELGNSJ2uDB1fOOpIWyfozQBa4u
wKkWTU6wwepkgUQs8wkSRNPVzGFV30clxNAlDUZyhVmRTTF93Hx0WwL9dL5O9FPHyB217GDhDCyt
e6W6/547lHYghsXeRudloqft4KF4Of21dW9LbOqIyCoSZ2MAeZMQ28Qr2/aDhSApQKuze+AhrxIf
CYbIOpmwyRL4qSN2eGQIsULON5SF0lrEbTK4paBxcoorJbCivNmkPfghf2JozF68nBGhyNvhbYei
cCf+nDlfWphOz0H0EgiQ5LhTYO9cYBv78JH07QkRqascygisk8B9As0giwS2G5vdp8g+Owmr7L3J
bGdALC3yf9EYH71/5cS6RKiNTotsmRUBrtj3i+pmwBe86P2kWhIo4IATg+B1Czq8rCumSWhCbRsB
dfB+by6AN4mvWLy5IxpNu5xIY/3eY6vYEkTQp/ipi8xTfBdr6VxY8WdvP7UJL4L59xa+CPPBe+/Y
xwPm39ew+Tsikjn4Pqp9grohEP1VpbcgKznL+Ul1/snZ/y4qKN0WogW2hDbYfhhk+XifD2zlDtoJ
L8MIg+xYuEBRQPTcA7/8Qka0HIfnBOq1CLb3Pd5SuA+6FdexA1jGkaCI1Ee806sJqkTj1UsM3uQ+
U9PVDdrCVtEhTMLc8587WtvazsL7624eLCxMK2YO5Y0FMufjZOdvjr8/DS4c2emzTyxkJdhDADLM
E3+25H0f7VNre5ny/yJrnU7sOiPwh3h9JrZDuB1bjZXNd4/jsOOjIiX3zpBTAE1emr0aYoyrIwxk
+m1PTTGC97T84NMhyUPT6myI2idy72SbKICB2mC9UuE/GHgsAAID3EgSuDSD817GbXSXpg7BdLH/
cozYnSsLjTGjpWMNzWyZX5FUPMJSRWyndAJezwSfwsBTa55g8uEUu8sxasAXRdt5jhJ0ImQRxIMV
P4UogH6Gv+1inLyPuaudPjkOc1LNhCEq5Oc9tjHWnIRH8PTkqYEfQzgKLIqrd2UBPc2Te5s1dsVH
z8w3Zp3W/jhT4HXwMJj93MH03WCdKP4NcvDFdxcANXu+Mg+j4l9J6pY1KbDSb1A5eCOaHFHaFPdI
II9ES1zrcuuWV/RR3r83ybeMvsn6ECUv1NWF2feMTgBK5CGhtIK8FiJ+bX2Yhbx3UG24mdFrTO4t
W93CEd8BUykqSnjni3PUU4twHM2SWxyWrZ/GThni8yc9kqZn/zEU1xmxxGlds6mFPApvwVXICd/G
AXKH0FMe67Da8YxONNQMEMNMdE2DBwfLXSR17fMJGw82UtVfOhoU4ewePQBu2K8cMGXpChDFA9TM
SPemIFZ1zeP9JoEnMyO+DlqDsZd1jC89W5B3GDLd3mz3FBNZtv1H0vnFZtyDkLpknjiAKL7gNMAM
+92CrVh9p2I4nAaXoxjUwfsFA850mHt8KQKFpW1KLe+TV2nE0+b6EJQxE4YwjoanoQHuilFlspOf
QXp5IEg2szHdg6E09ruD9O+o95+F/B0Hq3C9I9bKYuWnHtE4KVQ5zqdJq9MGy8rdXkT3x7ZlhuMG
ZgRpYCABQTKnMIX/gXRa93FD4HsmU2rjSopO+JkVfka4ooEk0ABQVncojOvIsE5fh5bXewAma4IN
Ck1i3/unZzOSQzcJXG8yQybDDgREbgrGjCt5pPCZ1uHae4jcwYlyJMl6HLeZzE/7yp9Dgf8FKyml
zUOr+uxnBciArGZ0siZRJrqEDILd3E4jlKMhXrL5z4zSh7Yk9qCwvRLaEGZWcVD45XdkDkgtw8U/
LXblBAqAHCGWBvwoxqrTA26aqUKGGQc37DTTFTeWIAGFOP+hpeQyuVMWy6vem6NArDbBL05yvy1V
AjVvgazirwWH/OM7EHX8yz6s4AJU3eOBhT4lesiTmdcKF3To/YEhJ0kIVMj4d3xP10ooc5OGAr1U
Pt0rfp+i2N9xexfE1D2RuaXcEtGtvB8xzcF/i2XOACU0OKXScgu+SoyLnwbvMt9/kFwrQiZq5X61
DoiU1kCZonW01C6gGvRqe0hp5Y1Wti7vcKA9OWKEEri1aMSAACAPF1fYSzbpUiugwN162fprt39F
HWhLoI130TcB96Bi1BtUdUSTMX0P2NqPk29gYtbIGmtch9DuR73iDpgRebmPYBtSZIFg3dbJeF3D
A3BbKMFzhjRwoSdgwm89mEywqBDXzxQjxjKfWIjIKm4DmdGC46u9L6icxxiTNFuBR/hvk7g2wVq7
G7IQ0wsLfjGVZCN+Nru7sxd4dg5/BAkoegnN1VZB0eJKCKxOcvzxuzej90Pk6RqYeEYkDoGQn17y
1Bo79dq+wCqDYQZmZpT2CgRtdO67w2A/LDOI8uGAXHC9jcDgISmCKIRHbh3oZd8x30UGHMhNBUcG
ebbdRnSb02L9wh0RYFJKoO1riEm8/+F0yIe+/e2tf8bkBZgS4rPPTIMNdL7IcjP8Wyey0gMGIQcc
DWS1WHm1vX2ECTjYFXH27rSQo92GJf4yoAPu+QBVO6W9ZZ33xi0EGBcXSE3AwFFBQ4ig1MS3VS8p
Gt0dwOvw3uEWHgNEC59AcPGcMe3n8DSaP7gJK/N8wNHOV8QPno8KDOQKcQYdLPniqqrbmtd1hvMc
IW3jrL9mzKJ3udfyS9wakxpzC1C3ZDzC4fmZUMa9Nc4sAAutvVdmmC7hgCQgtjsnGG5dFOD2puWg
YJuF8Bgwd7VhV4GoActSJuQLdx1dwh0CThHSoXQdhBIDhP91jpAfx0UysgUwq1EqgLrS/nfQ41ae
eDqt1oUtLxsmGQ9s7Qbv2+l+WQHJRnnyYlZCGNoxoqr9UXi6amxeGTDukFTQM5Z3Fdw3d5ErZzsJ
xS4I4mU0gXtDr6AOX6N1KZtFpp5pAYH1NQRGmSAswY7BwMCIIFXtfBKyYU67keESO8Axafe24l2K
mgYBwSfmPCIl4m/fapnB8zNoJnu+WCC/4c7w9gSCL7PWv4wVO8KRKUSeM7xPkHVPYITwJfZFCEzc
Eknh7B9Gve9RHkS189HIH2QCceNNEQZTpdrXefZv44fhV4GatQHiMr56HbBTD7b9yJhC7gDXa224
n8R/D9eo4IPMjYyfW/OlKQ7XHJ9mLs4KCuZgjWCM1wIy7q5sfOL3ECl9MYQVjunmNN75J1JZbyOB
OhaipwfIZ06iXiAGtUkCYfvTzDJvOIocWu3/Yu88lltHgm37RYhAFfyUJOgpkvLSBCEdSfC24L/+
LfQd3G94EXeiNtF9JIFkVebOvVdWUtu7g+WX4/dMu2gmr9Nw9eRmEjaMhvxYixJbNwy2+s1ImELZ
2ceAMOdE3lo3+rMbTisij0+ZJSBodEe3hnhW2fpWtgN+hQfXSY4hvvkijcm5nrX25Lnha0/Nb3Eu
msFbQ0vQjc0urVvurYSn33Bph/7oFOjc2rNF640ZfEp6vxi9DV0lvujkxWQSV1YJzaC5KsZh3cph
VxS3JH12q9JXHlLdoLYhyY00JjIQkBto3OeIdIinm7tIz08C2Vt46b61380xooCM9oPjXgaRni37
Prd0wCXyJc2f3gTbKNQ2hftse/Cp3I+sfusS+wWbw78Oc4X3UAiT7ABpXftkkA9CYIX2dARmgrUU
mbpYZ/JlCcKk7Yt3aqvo2kXVVtY3Cattsk/gKlaRzng7eCrlNRZRv8qMl2CxZlt9xKeSgg4xuP9L
HXVVabGL5miX9P1bwHcHqXAfmpxkLdmerj1MYO76aN5U9Q+sFb8ha9HQ+8xNcmrtTeTGZ6dITpHJ
OHk5/q8J90ltjVA5+rU3nds+OFhWuxqweUoTLZukEUI34uaB12Getr3R0Iz0RxM1PxQfXIT7/h8n
ga0ew+6sz7u4v47ec2w+LS49qr/+h5tYi65p/Oo05qZxt3P9lmR3N7lNEw7SW17KU22vhseqJX17
aEHuvAjzkPYXfDSptkumlfLSdZ1nKxf9w/6qs/lfmgvMPVR2kblVEgtNC7aot+iJMMVP+GvzIt9p
lcX9/psL82gTAhGl2k5d8gaFbFVSOzG5Q9J17oN7axE4cvtpzruTNuQknrYD53s7J5di8RFU02OM
gaBWyZeH1c+qy23LTMbM5cYRwu81if74MEvbXwYfJWgJsiZ+wiS+7qtDSrHB3PBIwt6vuWElIaF8
zHhtngreGGHJhDw8xiZDXS74AntlVquNPaq9wvVtBB/a/GcXgOYIdBk0zkpG74QR8Dc7m7JmKCo4
BmAIwiuMmxDFbfQHoCP5SGbduY0uRnfnCSTNoynvZns2B3eTMuJWBFZqW6LmvrkK5SBT42re2oZ8
dDptk07TznK+pdh3qPUtJi8V/OrTO9W8nyfOm1HW6xDXD2gY1X3Job9wFpgMk6uZzi19aBMc0Mz+
OaMc3nhzUBLuFGtHgVJ0aGOr4bNKv+zYBGPZ7UTFWY91KMzanfPdyogmmMhR+NGbDmrH4seQvCr3
2H0phbtW2AMImWpMtrK1PvHZlaf40wnKa4zDD39CkrUPZf5dWh/FAAAsj361mssyD24eAIF4+La0
o9dZm0i+Ro5+actg1/Le1uTv4D1Es3jDIo+9RK2VFv84Xea7fb1PGNISr1sxT141Ebe62W5ERDmh
7XQudOap6ySyXwvnJcz/CjPCQHfNkcNSg0ygwBDNLWmmvT9kNkwPRW/+WMLbC/SOBMehAeQlclyR
mebr2byezX9upR7cwdvZQfRcWtPRNb2DZzh7vTu7/cuUhEgHaCnUdoP3Zud/VsEzOLqxu03QgBVW
uWJeW9yuNbKamTHQDFaNgbuDWhu3im9G2jNODE4AjkheFtq5ARCL3V3KjqbWESTu7f0AwrAqSXrZ
yT7Koo3sxoNjDkfykvtOi57Yg+hmhB9a7Z9sPb92uuOsz6iZ7a6tsiM0M4KpqH0MWtu88fGzElTY
akX23DfJrwOaaKCxz6ecXNFv1u+i+iNxRvrq/qorY6WqXzJRK5fewGVk1JrjVYsbSqlXizBLmK7D
DMcqpouiri+GF7xN8q4B7ItFeeJ/PFUpYU2X3+Ktm5+XhoGR/Edr8+zSae9Ij8CUC1WAVpBk2a78
o4za57J6yT1jmwB7fOzIqq0CszpY3o+Y4X528a5pFU6koxqN/VCpl7RArcJ8kHRvxDV2+H4XEJpa
u95TWTFkIiLqCvMaB/q1HPYl5YYZJFCaIMblqt61Y+/rAOcQ3oFkaY+JnA6qKQ/kJ8iyUTqiCZSV
2DUwOtXwUDrdgdCW8VMi+g569oUTe8NjscsHvaECl+LJCLsTjoBz3TV/Y7HNwE4Gs72rXPMQKWLK
FhEHIhqljdoTk9OoLlF/khxnoRauKuEg/DOXtAab8EOAneVUTuZKNHIblO7RG8VGdzhpLK8Hcems
hGIam8/auuSUEk37RCr6nxG0m1NqN4ch5fVJHknVrr2sQMmr7w7X2mQgyQ/fgamYbYrTgEDIbOHR
SyFKTQXcOHzbGD/ABz7iF/Ebme90SgngXRvNstcSkVqT4r2dh2PCpSW0+XnJxpQpbh0IQAwENnng
bKg+DxXeIaaT6yy4DwOBwri6taI5Ow6+LF0cul7RUXy4g0LEJ4ztNuUCzB0BAZZ7iEI4kgI/jGm4
s9K3Uvved93WkeNNw7kR3GqtX00UzFiU+qc08j4aN6TuxTE7vAhCb3OBP6sj5RT+RB3VCW/+Uuh+
TOtYm6ecuWKhmWCH2s8R6kygXhqKzTiBtrWqOQI6ADNMmQPfZjo3T7/j/NNp2oGKCbdwsJ0LzD7S
bFZpX/ya0aJ7t8dCqoOiJNOiE2XJ0KjXYvnkRRR1qjvMzp+LfakoRxK58wbGx7pIwdwSpS0xB2WO
s557+YrJb2MEi1UYIkbuOYRGcZ+TpEl3A61JULafhAH3USI2xG52erKr1LAnVcJU78NtuZsaxOgw
1Aiaauuu3I5oFjmVAIOSgTdHMeBjqneTurdtdEmncRPw3E2TuS/NNZzVHqtFAOMvDnO/cvG6i3qv
LUO4UHvl0NyU6c0Wy9x52MIQsswZjC+wXxuasDQfoOlu2mmTpgu/tLuGwV6JfhsMYOPi0LdkuBce
/i5FWBiJHj0EyhWOt7bamoLLU5KFLO1jJYtrgK26+XZ5Q3Y4A5dREUo7tqDyvShfgRBdwRdxuSMr
xMO9ijNS7ORyHfexoDcPoAnndIaF3WzKew0bjcDXymkAqFkaz716SrppvYAJ5uDDND/imUIU+3as
bxzM/COUv0KeGDK8OhS/Te+gzRH2s1YwmZ6rtjg2VvBPmnyKy7Hax2b/qKXGh1SUSkZh7xQaTK7r
PmHDo0H+q+60h3GiKipy1Kx5r8f6SlIrAcPVfUViwMQO3ku6cPSLWm6diuR6Uw8PsQsgdzQOWoiY
40bblC4y2RatSyWeoiEEP3HQbXOaMmCIL1pGxM+Zcb9Um1sNc62KDJJb8zGZf1IMbKPCx14a70Fy
6JlvTeabqf1WCCkjDkaveCfetQtJYQ71D/RdQ9IdRNeW+zOA9ld5mOjkszaK/QQGIrbiexWae6eD
RLuGCrn2yuBQh906Yewt8dG1+UX0kAKjhCx5vmnwxpnhk2F9zsUh1/tt3fHXvMeZ9115TzLR9hXw
2IBEO2P+WX8Mq0c5fg0FopAJo4m+w0w2E092EBi+DHXvZvfXyRFSuBkoZduRDwmAWzIqpGSfonw4
RZpFAjq5lDFgKXIfkzujh7Vrw0rOU6++Y334ELlYiQFatlYygLH3GoMSQSXoeDtNu4xEOqweowiH
WTW397GjdrE59ckTo/SI8xD3K28IW6x83u/gRB/kMPzSAk0ZG92l4fADBE6fMH7OAceC+i5zIptA
bS4MqFOjeeBAtawnXSNDrIQkdtriUemD94yMScRHM3/AHMq7IeyJjE63bq6f6pLwyIgvfpL4A/TT
Ymd0q9XQggfV//XotU11JKT7pcYZUAcRxXVaLXp3w02zNanUSpGf+1TmvjZb5hvi7s22uviURjqp
CeLhgz3qr4Nn/oSpfm6j6IN8cfnmhiOUJOe18GoYpJpV7/UoQr0F+WQm9gRDakIbLYiwYqQKHy1t
oTVJCl8+xNQIqxL+7pO+RNCqyDdANRTYQXujtT67AWCiZeb9RfBiEzgCXmSDMgVUgLfKzT4KN9s6
ZQKuCuoI6BzG9BxzcxWix82odyNjqR1GjSzjNAhSkFCB4dBitT8ARAOKRtd7JOcQrz3ocGYCKLLO
ze8y1aNj0nXBxu2E2rix88c1bEOtIk2NEYvNReLk4LBXU0EyZp5JPKZZ9Rbx+U0VOqA1kXDHiuAl
xsqmnJyj1NfFfGyDV+0sIuQ/88eTD60HzSB6D7P7WJLsxbG02C9kWh3sYPIzhZLM7DRfKnQ8PPyB
OCFN6IhXl/vSg9rr9Ay+9bVmwmyQEu9ZclDBW0tE2Y6qg049W9mHgiB4hPLHJJ9pvHES4fQU9ENw
ysMhezbhWYPE1F/zmGYxf51MLpsmSR7qkaS/mTCvap1/fcsRZgMbfMvIDPoMtlZIEN6G0BC2lug2
yIresDv043IilO0x7rJ96rXGru+TgoHm2JGYA9474kSEgcGQi4Uemz5RHQkExjsjzAsymXTBo0J+
xINqUF4yUyflsw2NpxpLci067I1o4yPOR4krSdwiPWmOoh6/EwSp/VA26GnQedcY1rRn0hFTKeBA
xxV5dpHqNHuF4Vv2VQm8C1VUPI84X6bwIWZ0a4TRpu3/zWhuOSm95d5PAMsL7j8PfY2wk+/Ct9HH
y1JYIRYCRzh6QB7tCkEDuLkcgDNQCDmcC0bP9W3qPiFHLl1UIRwMhtyI/i+jD21AMfTmixG2+6Hl
ZoYnMD8qtC4v/K7xObi8Won1peUg7hjzZCX+CH3jmmAUXKqCH8dg1GtTG4bWeur4v0N3tZjZyzTD
Qj3uFRRF6zMv2i1ZlkNg/evxZAP3WVcewSoc9vZqtIBcAxAsQy7+Cp19LznhieElwxbpE672Livm
rTBovmP4nQM6GXM+CAu8+98L6ysxmT21D1ywTfWcV28uolGvq8PiY53J+QQkn507eGfi8cx63Ayj
MUUsbpe4p5EM1vlCM+TX0dU5ds6c2xVDO3ANm1T/HADJ9OINuOfKSIEXVNhXgmdbh1xavrP5gCCf
3Cgb1WCmXRq50E1yqTw1xfQ8Lk6y+qOF0CgO4onTfcB0IOBhXh2uC8NJD03ERJ+YEtJzoY4VNpwl
f2qBjMmeUJwmeuD2rMcnJAwruNpo9Xo6baM22I3mbqDTd6zPXjxWjlqNibWKpq3NaLucgUkbqxrk
iZscPC3wKeLXnkuwUHlk74y1ifQc/SCLrvP2jN+BA79Zo82m8Q/xaUQ6WDhEAdLPvMIFUF6D+mEZ
IGkMOLAf1/VXmRM8YHqRM3LTM9/o1FpoAHIo0Ky43o48GtmdA5RTm5i78+4h4Xbxe8WjGS3+G16V
EvNzWW87wJkuJtvFiekQNXTfZkRpSzxUKjmVRkWGOMa2jYJYvSfqULN3oA2OCUEPRKhKnML+Vwa3
6hYwt+257AZ5GYGv4mBW07jWiFRYp4GkQEuPXs2PWot3O8o2WnNygmeJWcThvC9SfHLZc570x5QW
PaqepsE3m39zjY1e3urop46PCpMTPqN0uEzebwDQSoQEo82CaRJoIaCeg7ViTrG1cNlOUD12U4HR
+NdTcF4Wjxsf4obOXLPare392XA1khmRc7TWlv2rRzSGg9/O/Ba08HVxTEyQ2+aLToKe66yL1DFI
/Cg4xclLQebaog1N5Tau/nCCrgpYe/SQJsYaSAM4BO2K9Pa4zjm6xbFEcovYrAAlIzS1w8hR0ul3
rfYdDTeNuBq0LMrdTRjTmncR2gTU/oVUs13rroLydRxOur11p50eK39568xM2RNaIL3WN3b1NZIE
abbGuMhxRw9lMwzhhdz6qYC79N6kf1y0K0kiLuS0NGJyyAXvhkSt8prSTqyr/GCkz7P9q/p9mH1a
GD7rnzJON6W3xn9q5+ZGC16MCiOJVTdQGCBYrp25mLbIBSoeq5tLqnrS1V4oupKm7v9NQxVuSimI
OE5WdnBcaBols9raKWi26IS2EKMiojGJtgHJvIq1trynDPoQWX4N3fywZw0L8xR3jCWs4MmzrgNN
kiNi81WLvU01oLUDXBrXQz39RFbuvqqeTioI63c4MrByypKBQKcj1TA1J/h7tmCtjKMLGzCxXrr2
UxaJ4xeZzDfDiDTlavfaLsJHM/vnBX3GAI2jSjNbkkq2dKgc+7+8mt7sjNsTexiv4J1dHjxO+wno
ibsDxsRyBfUhGKx+53VUktmHkM84i8YSuIfsOPAJiws/kkO4Zd1CN+CauYaivk7di87H3uQHMRx4
a8FdxHwYsE94fB/GFQi3kom0SyRK/x5TfV+QG07PnTdh92TA5P6xK8LRb1OZPk+EiOxiPjbyL2jR
NKH9z8Nf6+yb4bnWzm72Y2rJPebx4ol2KOZf0wGrq03wqfM7WJIxVpqBtKLTQSI2HxVGkpCYUpTV
+I0vxfjq9eaD531q5Ha0/r/B4nI5GtmAjmwuhKVzY/LbRPkxJSiKPwqyWqn3BXjk3G9j/SNr5AN7
YADPNvTMc+CtLauusMaWHPMK/xuAGduGCay54ge5dWdaXXru+3USRPOtjtUh0ih5cifhfrTzaBuW
UMyzMal23PxvrbZRWT2wY8dIVu7MixMqe5+kmrejUg7JLZ3jIn2Ie847fERcfoJI7pzaTxn4Hd2p
rU2pQXmSVTUevJoPSJvTr8jawr8wJIRrdOeWack5YMxZTRzOfBbEClA1MRVjAgajxi1Lhl7dqi8v
smsiH6TWsOrm7OwaHdIFo/HHwHxggPUYQ08nF6cIOy+OLVYtkP0a4JhrrX1tcrTyHGjNOo5tfIVH
USxrAQbY24vtWI1Tdclm7OfYo/dRnX57UsqlIBY7arqD56iZV2rTldpzhFfYTa9NmJdk0wkrJxpM
0zH/FFMf0mR+T5Y+Ir+mG01Z806lNePsNPtFwln8ONgy+dgyUOEH4mkQ8hGvZWyBGotv/HIx1Z47
LkzobRNwvzcN5hm7w8AXE/bNGXuuah4nTTcsGiMRuyByGM2Az2daua+8JaVfR2DxG4AxM1s3WEsS
InL0NpLTQh7Ee8gulKU7oVIM9VFt6aiV76QRDowoeyKIsccvQR2B8XOusSaUOVd/I8qPok0OJAOP
ocnNF0b97f+2F/zf9oL/n7YXdHPVnH47h0FToCen/74MnkEn9L//bLDBgfloh3Bgkl/YjYH+1cpG
gtouiNW4To2hNbOe5t59q9oWPwN9iTTvGkSrBzY2+YOWNA89LJRZJOpuQm88Mrb9lOSCcInhUMfY
4u6GlgbEasbsAnoiu3TSO86twKFMRseHZDjTDCXR2U7kFwYda6tMndVLRovQioJ5+u8LAU+FCqRh
feiq+jTGucvfwg2WXeG1vgaJswEbOKvvNIVBnBiYZfBKqKDU/CoMX8LArBnCpf0JiiRTInwnTeHC
KWgazY9QGKG+k/HTq/7UdBhjak1/nHtb38OVObCsCluBGsuD7VCjeRhNK6gAqUyR40SktkBqdpY9
YxjT68Yfw8xhdNxdk8AsD/HwDBhTew3xexc9XYWcgfdLCCCoSxA6HTBZZEC1Xc982Tdmbys0yAwG
DmuzAJsSGfRWrSavYUq6T9chQcyRFh0lXe9qhml2cKd220INYZYRPxYespma2+xchjXVWK5u5WV2
YHN3/RDBF0CljwWeRhdIZlM36hqxT2D51pYKCD8EugUmjCzCEM/PxURscAqYTFlt/2xrxFmwpvz3
H041Mrqg2Tyw8goLdtnaOytDa12QVT4UkVfALobf13HNkK9st6MZYHZpPMBuaE33AeMW1Xz+0ehJ
54sur7dRTgmaGKBac7vQb6CJYHnWM+wl3Z1vntOGpGyhY4Lh+dC9ebjbJCEdPG2pVNNe4k2L5uSv
zEJs1ezzupVQtvu5Mt54LSSI8cpZRzOjSVNU4Y6SljURdotlLEuf03JUWDkXr2kQ/hX6ZJ0kVuEg
PyAOof+npbpARtQwYI+vFjw+djf102dMPsaBX3YL2/RxcllZJlCIqlhzmCV0zmMrjR6U9GaseNjR
KO276dX23cF5S29o5Nv//Xd1sqjS0sJJ1Y3dtVPsMwr19tbPzO/JvZc7kPLt7b8vKmdDXcq3lAbY
3sJyoqs9y3Mgl9RoSceqCh6TEqG+g/3QnMfYSLeiZcEDy6ZC6E1aeEIiz3eloUaG8Sg2DhdhC6S1
ssMzFbZuXPrUNhlMx97SpSKpySncWZ4DTGj5UodUEazy8vwua1BVKLS3qh3lypF5+VC3bkECymp2
9iKpqaYuL0FQ4+Z1OgwxFvGVELF8U3XdeKbgjw9Gwk635d2YznifZ2guvCdcvIqtwbYGuwu/jRTd
LPQ6cSI2SRB1lMxnC+3St0KdwTWiDnX6uWtNvshOZ0zYIc24F5uFOAvE3LlFgqkpdLJpDxkKgdUZ
72m2LBJrWID3359V5/DALdO8tXWPZFSYzV2C87sVUP57DfpSZ+qHdoL87dA7MUl1+Li8WMrFlKoC
IjwUgHbSOTfHttQjIL83yJQOkynGPXwPHeIZDMdIO8V1QlSocyVK6hxeki4W2IoZ89bJw9hF+qlX
j6rJ0Ilyz30ISb6C4nPUKR1BBROphSSj6/1DVtb9wyjCux2S5+alNjf5FAUPRlq7vqQi3LiCtW0a
zp29K6M1EUX7Hhrea9VOHuZM2jrZ2/JFDUPvm+5B7zmb8aIPB2Ykj0ZH0BS21aX0WrkfhwH8YJ1k
+Ium5x4r/jmzED+SZTXNnM9flVs9D5IQOACd+qTFOfTKhoANkgkve/rCpqfcD6giDlJnp6MwcKLU
Wn6pGKDeCkaoTvjsAjImmjU2RFJza9fVuOf+O6QCC9E8rxKsDJF8tGtl7lt3oAXG9teRJSRr6ACl
PdU5r3Y3OsPJMuP0kOmOHwicQ1ZDkNCcykisesWbC4bsshCNGVgftuYxxZAgkvh/3l8OKR5NAntC
ecSBOYzw77Uzq+1K/pcYH+AY1NXHMCc6EDlsm0X/pAfMgPWWob9dO/DoJu3y3xvKS5HD9DIZN1Yc
xnvK88PQe+mJ6wtOf+XY7zFe+sU4Ve0VB9e1EULbFSz1W42DyK5pFIVX+ykshXYNOay2IgZ9yrYa
/nH5d64hsG1Kog9egFwsbK7P3jCch3b5ElkZBtl41v/nEz315sUt2cHQdpjox/Lhvw/cPDDGTHL+
WLdvCYJo6lxprKUKew/YLoPhmK5MqqsYcrFveHOuGISRB9L71yBJ5ZUGRl4BFFANFKz3i2qbtTlm
/NAGbYy/NE7+5+9Ua6Hkdpghkf39cIS3iaLkuOBq0jdjghc6OtLYuJYtDymogDBq5HpsdVKAPSH1
cezfxy4sL0OMmQ0K9CY1QIKQnomXCQuYp7Zn5Wjl7owEBDQLAMZbO7l/ih2NO9vNghMoi15PArYA
TL9eJCALKmMbBACWbCPON/HMtoTcSU1f1+JtjRd5zwjsZjDmxEWok24PclzUYcAAdCBiPwKUTFk9
e6otxBXD7t4TNkFAPf/TZY3Dp4qNlz53uVBQdCdycIB9kj157eSYWZiVVWoR1uLq90CEHgLsuTvH
7LdTPlxHaW68Qh0w71LoTNaNSNRj3c17FQXrQUixlTpdX9V6j3McPmcwHcbdgFUa8tKnaeXekyVs
rEjLosaSVaYxPs3OgHzLNpHgaAfdOprIoBVmrHOqLHuomm2fGiliWZWust6652W1n92Czg/v1mDu
C6uoWcA1lducEVZuLLmAUXvLx/ZC/9ld9MVMUrsEdUAXAtsOrgVP2oFwv+778zS6chMnMNAT172a
FT257sbtEZYdAbrrZKTccLV+yFkf63OZIgYDNmnJoQMXsPH5rSsnu3Z9QZmR/gM/E7InEF5Y2hWM
yvJXoBeIcJkPLvLRdsG2UT8m0F7DL5lkBlsy8BHYBQSwXrLOz12unfm7D5ODvix00LW5PnfG8CZC
3GeVmC+iHj5dp796LWBAFZj4110gZ4ZeLRtYzfpQ64wGTSy36Uj4LbGsxyK2oUHCY4ZD6Fx0PjW+
iG15nEo2QTBRQmxIz57nPmky3Hjj/CtjpHe0BsxeUReuQdDGWy17gwLqQEEGtavryjyFk3HSCR8o
zsi7UQ4PylTqHJriISy85nXIeqwbOb/6VN09d3ZWnHfWNYRJDVGqRIXHOXbMMJpyW7d40/J+FcTA
AexYbhVUAHTG6BCZTbdlzLG4aW2gq5b3EUmwLVPanD0rqh8CFHSMGSw3FR2CS6BhsmzuTZJpH7qK
d9Jtn7JIXqumqTdZro4aoT+S2HIGs2nx4w7JlXKNfY8K5abTh2PB5sBNm4OVgFn/PGZD8eSQZTxT
tb12RnT/r/z7r+gLRAv21JXfrlFhPxlsCtiy2DGAGHEJGbtuCRroDvurJjHFuAXwpFvxgk8sufbc
hAFWXl5GbIOMqdp1wh5caffdlnGrWs/Zt97Wr3YEeCBw4G/p8E3H/h4kqr+5nuHHsir3HevFeH08
QjVA8HqdLa1YJ770KICvoo/fWATI/dteu+4rIPJDVC9iNem0CsDQwM+Nr7ajgidi45qsJYHEyV5J
dsw0+SMPvEPXZ1pleoMLl51IvZngCydGuDOV8+2UpnXSx5/ZtbBgTbCUJSTvmC1Seig3aVlZF72z
iKNPpy4ZPtpCY2NbnWAwm+RuGkuetzQJxg7NrwaLYTNBvly7CtNjdJ8t/FwxTlTyInW/yRCtwPD0
TyOE353WIS0n3Y2gsIS3n79Hk/wTpmMAI6yMTS4Rt3Id432CJTwocObPzOY63MUw+0AWtQIfOW+/
ExQQgxFzayRviibCbxNopAXK+4833Vjt8q+U2b5zyHMVghdVy8Gm5pZo/CZh0MUOAsCLDvQM2eib
mV0RKw0xMYJHxC5n6PF2+imdKduayYfHUHU3dApLQFdfvFxgzAEC6BUdqwuV9lylA0O6JHvvrO41
KsNNNKHWsizjSc2C+bLyUUvZWAHjtZG/Ih+yc0vY25NcgzqFJ1yRjDurynZWbXSnCXBCJ0CDmIEf
pVnjt7W1tfok9g3cKa1T3OcO2KPFEL23MBQOIYNrF02eHCUHIPSNdZzGx6lNHiVlaVP+hY4W7Iqk
Nle6ADPghb9Gmr/HEyAKNyIchYq/j6DS+pUHlWdywz9zkKzvSonBm5r4Le0ImXkYv4SjvRRDgRm8
YF4zUcnYMjobDRAnbzAfoCxQFpTlj6neTZvFzZNVf9cexXswcYNrovmcgKJnQtm+3ZW4wvAVVQYV
cd/ruDNY4Rlkam1Ll71E9qGc2PmAxZss8hxsR9E/FDnIpXpVPmvLZp9OZ/5SqHcaHqI6E/enYzyC
2Ag2d6tIvpqsJukbZij8HPCBPbyH0RI67JzfsByNXZhhPU5In+l0kfBAxKOI/6Uh3FQH7mc/v04p
Q6Va5QbKAkNCwaLt2jwAi043rd1rxzSJXrTUYWzZJlQw5ZfVsRO9KbG9ja51XaJFIpBbyxzZARw0
90RaJu8nEPix4nBxUVm9BR2hiokJitC3TUWQnoUS/FyxeWDf40QzjftgjIxXk91CK9ti75X9r0lz
5+gtY9+5Yi5Lu+8CM8j0xjdV/ZpQjfrQMCDchqcA3GqTBpsh5mSIDZyEAGdig3VIBQNgqzKyLTUV
c2YbORde776SZPRFSrxRDfUG8+hTMjqnEONg7wKfp/giEtB7Z1Rngr2Tvk216aVaeKlNlHHfDHxD
157hPUwJthT6FjZg/DMXN6f8akXPIsba+UwNTD0O0sBYO+i0iBkVPxoLAt/Hvn2euDoBv9hgOvXa
DztnV3Js2Tl9EYl84DXxyizyW2o7lxJLbEHTrye3zoX445a81klB15ZX4U/W8CGBWEx0Qz/XpADA
c2THuMCtWbPJJRCPcGmgsQbcaAoXFRspRLVgkHFsQO3shMOyyugnjMZ/OarTyoyxttN9rlmKy88C
lpiIcf3lKSxnosrucz4dC13fJUURP8d4RgeaMJ5kvY6LgfUQQc7twq0Eqqd/bcHkHSDgs3PdYjir
L7RJ2GKRP03gTsCnnNC+jHVaJ5sxzV7MotljVP3U9cehrZ6qgn3xttGYa7cz1vjKlweDMxGO9bEv
OX+CwNzrAKy3XVCWTAmau5lEH27q6SuLS2qlVHHKmiH38/hrAv/pGwZwFmsa73pMYkHCijc1QGvU
o83OSbI9VRVbbLm/G6XX23bkIdWOudPH1td1OEv/j70z2Y0cWbP0qxRqzwKNRhrJRtVdyOdBrlku
aUNoCHGeaZyevj/mbTT6Ao1CF7o3DdxNIiMjQyG5O83+4ZzvGD7uPjd9KmKifBAu7UwNSR3Eb3bI
fRsroHqEAVrB+m3/xAEY7MVNiGUMjSJYS51gN3WkUMjkSKcBwUeuHyrx+jtLJrVtbA0dInhiy4I3
bLxNSfVdE20NmHOobxk5PSRYHvbN8vr1LowbMdKIRn5yNH3srEI9R55zTjsDncOofwlTDtZKEPsS
FN/p4vqTtluvRgzEN6a0r5bVEaAwFRFEB+uHiIl7pHMdg0XYdsQBXlLJYK+ckztZmfkqCglVCdWV
b3JmQ5i8EQ+dg0xCczPZ8y1gP+ZlnmBqyANApL1Yuw0GVly/J9dnDwqba2hi1J8JiZiDo9Z00SSt
UuEB8alRsMCeisUkAIrLy6Qge0mb2qF00eGUpclsBElCRQQYSzu0nineUygi194nupTgYz7ITe0e
uNQPWQVw1EjZXcE9mIvsXPFx8qQa9umozz6HFPEUPFzumwj0iaP5BPH6d1Is5EAionKDHkUw6xOT
NkCHkeTmTj/mWTe7MO8uWeNeIUuDbil2SfkVGtUtz+pH/Reih9lkgcsGQ1POx6wyT2QL3oI+PU/h
cF8EVr2JqPfYbBIPEGDm4SfHe+yyRHFQUOGW0SB/amhgLXEaszuABqq4XQEoECE/MR7pRXFnSPU9
tNVnPxFgz4Z0KwsE1KV95ybhcMzzQ+l4mGCa68R6lTdQfSYub7k1k2UyapN4OOrrlcGNQU2QycsA
TWYexC5lNEET2JJds4AqAF3hdLL7Z5JQXtD45OuipfyPRG3e+DNxjS23OoXZB9ozoB2hDfSAsdHJ
68b5hhfgGZW6nydEdMqIVEJcbINXwTS03EcEwwhJUFrcGPF0XVBSDgd91t0NlnxVIT+/oDQODBZz
swY4mPKE06dMqJgN5FZIMFinPU6txDVhkCgJc/XHPTtzwwlMcsw6IaxEZ3B01nNm1yeKpGszsoyH
B7Mp3eqloFeskqjap1lNkifgFdI2GORKTGdpe5oN62vGMNbZYcvmmTzaPqL4n+2Qg3qpeh8JZucs
cKEUG1aNGLsg4C8Z64wEmiTbAGKJUN2ldEfAECcbdhjYsP08+I8iwlGgDHdeDa0T8Zcx0S27FoYZ
8TB1izCuYWqdMjtdWYo/3Pb+vpYBwBaDlk4nFigQ75qLh8ENqBFBkNyYPqk0YXP1FoqP1Qevbas/
dI3EQHVMX7Nym8puLzL51MpxftBZit9J8KenLkccb4+7se30CkxypqxLE6cnUl1RGXcg9JFq3FWh
CFbjYCImabJvMUhOUy/cDF525c7ggxz6RDEaIx/GRp0YUZK96Ks7q9a3sn11Uikg60HiTUiFAtix
Dfv4A6sXZb8oHwMGDpsgcW/1ovYt47HZQjt96kowSX4mkXoGTMWn1jy3CzEXEczODy20abn4SGZW
8tK1DnnPYa4rceAh5FhJrFUQqZ8qKgNugRBoosdh3bXhLoxBVlZMrDIP83KgGhxmgcEr7PQ4HBxi
xSrJXe3N2WNVzNiAfKxRRlY+6zKgI5DMI+cK2pUMv3PGgtSUkE7YfzwTVQHwgXG1iVHZnlNBfAmH
I4OpnWcxIyZ+fsLR1Dc7TljSk3x/a6BANDUmfsNmPx2MgPfbIr9tfXLbVZtXd8lIbeW0iLC9uHL2
S4hHFnKzR43GXAA0SsQ4fyYZkZNVmPugZiyvYZLPtv5MSpIps4cad9yK2gWTtcTBGFoJ0a4jwSwy
XQ/hZ2EGiF7LCKY949dyBmNXDqAdfJJ4Mpc4dVDHObZl1h9jDqMimLdNHr5mqBXSZbseFPoh55IO
s3WVo4GDN8aC/ZQHfrppezSoIsqeC4+uDUEqMiVs3YAa3bkn9xIDSuDCYTRVcd+lxo+ZV8DO2bgR
rlI9zEZ57oApa8ZoqzKIpxuykO7/+hWkwHJdZPBIwyVtyWWVQnTHkO1DjsxAmt2N5yLcaifMjmEW
cqQrXuhg2FoKMk+VsRKXZvLbtQMIWrh2LYr6Oo5+QU8idbO8eSE/7tHb9C/aqo4Ud8WevOd4nTjY
26wKTVNELtzWVChnzeJex8iZQhO9Gjkr2xk75spyoQL2wjuEy3UVm7xzOsQjVdjDtuy7C5FxRzSR
h95Ix/t4Gn9rOlPqArlyLZc7s8U7EASosysiDaYUy5jTDT6YfOCfAo8jaZfLcVO1sFsqsDYLZ6ek
3JNZ9xHrbtwa0AEaexSrLu1/47m49oGdb6Sx6egQeEyHea2xw1UWdf1gA6q0M8QeCWIeP7hlVcT6
wYsXjTYOCI7FvvtjmuFrDvHp3M7FR1aRdsqB9OCNKj2ppjgHXo3UDuJgnDb5LVuya22Ww4qQEAhC
xk0gGaVSv6DQaeS8sxWvRpIbV0rN6Vx4KUuNmS7Uiwy2KTxypZxO2aCSe4rKMWM6PI2BoBorxl3V
53vK6JPRQXwwZpMcddVFa76YRNyHO9TZdyLal4yDSDJCvOeBZJrjcZfEfGFHzutEuvhuC70m+wsL
UG6nK+nzMYu6PNwwY+Ejkh9702U0Q7iX0nA6HADn2MHMm0YDHQxwY+XuYKPlm5DG17JFZ2J+VzyX
kWlEHLv8HGbRPAVdzQ1XlLRICPyiao7uzQxnyoxFPEToxC0fc6piHciHxuOaI83QCIfDFMMZmsff
iY3nzahbb6vYP5xMYdxniUNO89gDyUmugx9LMptkDPgB/3gdQgvC31G3ZAE2NjV2DS2Q5RrKsT7e
aeweLc6YNVm5YKiwhJ8rwYef33uMBpRHsDhSWLd86wOyyYKySiL6aKrlwECtk1Y5fz7BbFiH97SE
8d5W9bMqhWQnFu3skaNZT+4ly8P7PEPQYrPuA+NBq1qD2dJhkjEhKQ9N/VElH2bdOXA8x7U/+x7S
detrKp0vO+DnICgStl20EBPJbpa2+Bid9LEtHPydhX5pFI7yuYASWwGxQD/Eyc1EBJw7eAv/0yOK
K5mti0rTb/T3r0ZAxkGZfEz0FqvR8u6GoLRuwhFn6FQUPHImcOSWMN/Jgp0oegRZhX7OdLVKiP3e
pIjVt1M765fRbsE5l9MBz8wtkn0E/ZqEubSYybErkPcyeb5JRcBNAm5waxFYkPO5XyWhWjmI5geX
GXscYqtvy78iGdieYFrYZCRdWYnudxmrwZVsk5wWuFnESbRfvYfHMg0fRW9ytaIEdZeRrdecWFeN
NxgHOdVTZJNWB+2pE79VE6NzzYKPPI7OhBaQNTb639gVEJbCbzX1OzuINTIFaMemFpshVV9TNj4h
6MEbWW/rFkmrNT1l7PHXrvHgG8dWMiLNAoa9RVaguS6rcqViAfoug5XX9v0hDwLnFFKnF0FsHyMO
FJRZHa4BpNhzTr8sSKSYQrgPTgsbks2MHxfvucnQtJ86gyOoP86DR7FvOMPG2sVDFa2COvX2NYJ8
MymSnW8mH8yLyTYWcGw7p/9xK7AaClOfObT5Dgp4cNND0BgJQYD2g9i+xlKEnJwfiUk++vc6Ln/d
LPBheAfzzh3S1xoR8pA3XNSkEpJklmxigg78DqjQ4PkMerv7tMQyODtsBlXJkMVgdK0qnI2kaCBu
E/tBeDDckMTxhlkmb0mqUmysKQ0G6sPPGLsIPeh9Fi0BO419ZxbWtW8Qc9a1xUvhojZEah0yQZ43
TSsUfqmiROKK6WBCWUndJUoqSAIkmEsTSulQ6lUYCXuH+VCAWziKUI1ZoWCD5i22+Ej8ZFn5UsMS
KywjOWkLtABOH96FvEUhMp4UasYb2x7fM0Jptq6dvim7bg52G36aMc5Kg05Yt5vShIXTdFW/txzz
EkzuvmyaZ2ExkmZ1CEAhvNW0u5iMih+ioUeAWN67zP3PMnVA21Z3JgnwOkIFTeZ7AUIpW1FD7loJ
emuA1sFaia28w7XK88+jQWALKWq4b9Nh26sG9xDRMeg4EwQMTINM5DBVamDcBdjruSARQSEf7A7/
MgkmVH202D5bYoxqPeddI+EmjHezKp2F//1gpDixUpTCwrZfm672eFPdjHC2LyP4k6Wq3DWuwEDA
lBJIIO7fxiT8Z+xxrEQQksK+PHWT/I0J6+t6BIdRReSDS3w5G0VU0T4xG+lWGfYHG8DP0OwDPnaQ
zoEZ5y6y2BB7TBFQirb11z+jZP4ZJUOrOSOM+WeUzD+jZLQU/2+iZGrrn+nk/9+kk+NtNKKYjSj5
w3Jhs6ZfIzPXXVuU1FkDDjhCNDG5QApYGcM+1rUErrWjaYKSZSlvVzsOON8ORPFsFfNaLZvGzngV
WeXjnmESFLZldDCqlywbQZND7bUomSiioIxIljJscXZsbMHazoRSma7NDFB0J8F+cerxTskhzFZT
PZ79MHskf/I3n08VnhQfm13MZHLVRL4HDAiyuhqY0EaMd6iw8fbVqt1nuX9uRadPWEuXRh3gIlP8
k+fZV3OmmUqLut8k6tuwQfn5Tn0ZBIGxUNefSVOV+6ovXhHAY20KiKuambbeNHmwJqtv4m5vKxYA
Azsoly3NAJsaPtqnnbJfQn/w5YWUTY43PmeMjpaY0QR2ARN5RzDVp8xKCVaAa0sUfVPfs5RASODZ
P7kSZ2/0vS0zHjwWDY7nFuhCNNvruXY+VYg3EQsu8c0OzRJLqCllKCGxQsUFcKSxTmsG1wSZRzP/
3ViY1sOexN4/kWyuSeTsaGweR5JDCIHEG2vDQkb7hFvdzyMPeFvkMAbHPugFes1Cp0e4yqJXWPvQ
sbqVy7CkAGoexrm6yYrA2BFX4sE+Jd0x7+9latX3BtE70o6aQ86OU+Wt3mVhfxF1FxPUTiM8DMHB
c6rvkRWBMbGySiIXUbDG9Jj1dyR/LxvVEXxAYaypX/hJRSoOps28BzLNgepxbflMnN3W+kZNp3iR
WMkSYUAcL9t0YIrGuiyS72g0Hooye0rs/joHyAaYCX+XvlVuOgqzqnP26C6+k8ZPD5rOJ8NrZ8mG
JOg+ave+UhtrBOJVRZ+kArnwZoqzA0YVD13gIYXEuS6wOULNn27yDvdKWwOa9ifUylrchuZsHLVt
vCDK+YqgVW7CoX+b4pEdQPRiAr5d6Rx3hniaJwYFDiKPOc1BQHeMBAbGbfPoMuLLMmB/yGfTKr0S
Qso2BXEt6Uvi3WomJkLFB5ENrvtTjM2LbCjVjYDIkqS9rwx97FIakHIsPhIP3mIu3onLTXkkWfCn
TSQ3tRM/9vJamtl+ruP03ABZ08FGYIEmDbHddy3ofGP47KV4L5ruzk7t11ZQSPaxPCK1hhRarkcs
qPTtn1imnwRMA149C4yok2xkiWZWsEtwlaaRFOaFNUG/tpi5bGJeWFPbJcKK4q4hvc0Yi9epc6qj
O/AvzIaOQg13cY3+W4dw8WcnuE8c7OMhQCWsfBAyxZg+adNjl8poc+xeAp/RqXLRHvtZ+laXZFck
Vb1V9dbH9xfh/64IU4SNg70FZ9m0MCUgA/dZfFYxCnY8QOSyNSNUCDgkW+fOK3o27YLG2aotYJN2
+ebbDD6m6Ro6oDitMjoBhCn4++x6Y+l75ZJwpFkiONis10kAKMYTgk5+CrHl6iWMjeHXEOFsb62N
P6lXUlPg5sYMjfI3JI/1tjf5m5iKoF5HOcrzYyt+W7XjbzGlFz/36xsrny49ErB13CQMccUXgsb8
ZPkYXRrG7nw8YXVIZxul2N6DQt2ZcfbqPjET9EEjsDlOE8SLREd55XBXjd39nKlq67GjlEAvUOHM
WP8N5yBz1rp1cjc0S07eFD73Mt11fS8vDpwmZWHC9jR6KjNCJ+fEzUHUya8o033bvmZp9eFGXQRl
S9+XAd8SUaC2775XkuOmRqq5zqJuGRxXvMHSJwFc/AYDKyCLuGcxLBH3ORSkEK04wrqt0s4TAPrX
SsNhAhO9LhTNVVEbmz7WHyrNGagM47nrsmJbEH2+njsEye5GJCAwPM9BnijkWyWMtSb1b43I8CUx
mdJaxD+tjQqxq+4nCHAD6i3knzet6Ra4q/OfhC39OvZca2ujYEoXKZ7Ipx+iUKKt343POp557Rgi
3CDhPGWWMy9AVxzLCxrMBSk2maQBQ5tX4iX20MEx2jbX0mX6bE0sLMEmLNlBxqGDg44MYYOx7isk
SioO3HfHhqbYe8wSeu/VZFS/qxSrxxJ61hHfc1EqsuuXn70p29eq9HMUrSAjQvJE3YXukKFwxhWL
OnnyIbQa9YtTQy3ByqmJLc91EhzziHvbTAxuJeWQd87oJJCoVoOYzW/X6n0ira9wmJhsSbiDNaZb
QBwu2HPmBuNDHA/7ISH6tFooXlNs1zjEq4+6cnlDippQjNT5Ew7qY/bIyilVzHqP9jkSOVeEk55v
Sxbyq6zjEiil8z357wnYC0sz5gCrtRjIrGdwvQmRySpdSzT869EwUce4rBc6C3JcTuJRx0ZwBI+2
JtAB01/U8txF0VXbrlpzXR649aa1DI3D3PiPhmTGiwHDb+wdnAmDUPb0XC25Zuw2sNJn3gszfTSO
3cxHUxhMwYeagBJqhVZngBABmrKwk5Qk7p8RJDx5PWT1CKx1rMTZU72MWUEJk8D9b4F2MgnsnIdO
/jil/iVOwt/2ufJIK/+uPAb6pBYRyVxwpqN1xG6tV34Ps4vALbtXGYdSUYJZN7fcIQEKLTSVnhjJ
3bSVh8uNhUJbEP0UopZAhy23HTqwlREWxnaSLC+lZe7MshVQJtz7ua+tnQihK5SzXHV6JGM8v3fC
N3dob0GjnBRAvaR+MYJfBov30sqfHKwtMCeYLavM2SRO8qIddnxNFf/BU/JmEZsEL1ETtyCEA1IF
AILfz9spYh8Ux5W1Nw35QjRZqfKTW+JjqaKK89WqyGzg45x2C++0/ig0p/aEPqtXqOdcAdwKRfoc
ftYhEsp2IpQ9QP1T6HZPHO596eUno9E/oTXBv+ZFLxN4NGh3bpwfrzI+RSXdbR8nv05iEYRumQjH
7BQ8xjykZ66O27zR6sKQ8+DgCzwiHMWEHJhs/W2Gz7XC0MqI5JbFGYe0j2Q8C4BnR++2Y7yNVp1s
VV++Ivd8an2z26bjoy/aZjtb+tca8YLWKakcdoEUpeLDli1gDvQgyH/UwXPd7sACZeZ94i8fH0eU
P7kgTwBeI4urUI4H4nx/kDZtivCL4wuM+ILBWdyTn/OS9Te4y8X8uLhdomS6ziJDyPPe2QNLUUhZ
ZnWIISfZudpFIaKuyj8hjEC8GFZH6ny+nfKoMVviawFDCpTYXpEhMOv03ucg0egYc5jScjngsX3O
wb7R6b738/eaqiAew9M0p+9i5kgyxm3pvTcWY94hgIIho6/U4B76rgt1quKH+t2pwnshrqH84Ik7
DtyCGQwg+IxsBv0jkpoLhdE6qZovBUyiJdlxuGKYJcBP9y9+P96ypl9X3iKo4FuEm6yH4q2ueRU0
7YDTNidQDqmdkQ6O5s0JqE7N3dihHhYbWfhb/47dyIaU8ps8Ew8UHh9Nb2+8gFj7EsyG/eBAKilI
mPYXVYIaWUHo4BRk4Izj/AkH9+jq31CyBu19Od0MJPgMvjioJNlrK7o6FRgHClXNKyPd8L1EdU0Z
T2i7tYvc8Tls02ORouOs77XV/1jiRRB3xGlyU8TpJkl5PKGO2upxMkN6lOkmMryLLi7TRAv0X49j
/b8JWv0e/9t3Sa5lHEbd33Z/ystn/qf993+IX/3bP/6y/fuvwz/l+rP7/IdfbBB8ddOD/tNMj384
M7u//Ttf/3/8n/+nv/kvf/76Ks9g/v/jXz9/8rhYxy3Wp+/uH9JYTUs4ynT/s0jWa5n82798fH5H
5Q9GmarMIfem8Z///Zf589l2//GvQv2bzwLUMy32kkoISVDq8Oev3/lPg1od5fug81yXz5rp2/8z
qNWx/k2ZpufSVPjC85EP/1eCWoVj8QNSpJBLVCwZtK4pPOn63vIdSmdJk+Wv+l+DWulaXZtFCkw4
q9jHXBLAt268hIJ0ChZ/Ws9w3Ia/UnR0k9q3KKyA706kDIVWsW6Yiu/NCb4BCQgTvVWWGXz8WxvW
5cg0n831rnLsO6RV0IS0f47j3Di6z9ZQzPvICA6lXYDREKxn8qw7J7V/mRqLGoiSvA5RSFj1yHfC
dSAS4yq64YtcJYRHZkouqQP5i0UCAKHi2Fdxt5qaTBJwJDykicO9a8Ttlv/xWtrPNlsI1N6IeriQ
V3HOaHuOTHtTkfYEgSBeF315Z49GTud3ncIWRRoawIr3BozeRL0LFSU1INsg5HdS2Puq4rayoUBl
IjRW7OWBcAfzHrvqXeRbW2tZEuCsQzGdg2+ERk99Q+ib/JEYo0j6GT6HzmfZVXwMk7kvLfPO1B6e
dzJmymYeV6p41TMithQMo5q3TsfiyIm4xPKcZZ+LVU0a6KlZ6k7y1pitb72vku6qFy/oNLcIhNCF
AxjYDPFzpyQgj5CCQSskHQYGn7MBNsIbZQVQZD7XORSfoLkSnceelOsuuaXfKXYgF7KNS6PEJRHA
fu2x87WMDwBBX0Tl3/qNh2U1Fk9D5UanTGtxZ2B7LJxxvp3mRNx5RmYdSal7IGa23IeWfT/b2RaG
I3d5qUGvLrYmpeviTFeHOQP0J+Hym9xk9YiWlSTecemv/Pon7pjvUGqiJ1Eo/LzYosYSL8pg7BCY
xPBWIrmXehoxX2bxlnHHxtfAWCduyKKDpSJP/ZB++BP9V25NYotFmswv1x+P5MKcI1ufi85AVT16
J13M8sYrFqfXYD9q18734BfWfWMOCGdwQvkZN17v+CyPRd+xl42TW8nKysxQKrQtG53A65rLRE7j
3//RwDoIW0TRCcBnMf7qnt2XbaeoZmbuTkg0hKeDyjcIreLHYptdkDM1tXurdUGTMSWFjVzuY2m8
Vmivz3giF00ZzAltZoy46pd8ACCuba6DSunfpq935AYy2UlB6LKoX9ia6WsVtxUfscgn7Oo9M2qE
60b4NZPbFhR4ap0IuhVuZ+2acMRBNb/Orn2JG/NJehhH9Wce1yxqy+K3tdMHh69Lzhkxsg8onF7p
LljzvZa4v7NYPgwIZxtmNExfXnEPyZt5wsXhTt7FNtKHAJEnXsmVMissnfnezt3Hpdq3/CtwoPrS
GM51NgzUO9jHZkqo1qnevLp4ymq5ylF4I1U9URlAbQ3hXHUgowIdhveeDXBQZK9lzRwyW9DwnuVj
8UnKhurE3ialUfBGJB6m47C6sa3gK5sn59BhditzIsYCuBhk6BC4buDWwQw8BEZ/oybUgYMlpm0b
z/E6SsbX3rNPicm6H5IeB5v7wlbvjpb3FAu14hhGrcH3zfUdIivChdBw5tycSWN+dQLIUmVYbZzZ
QAjsRR8Q2Ak55sfjExDuEhd+UuYa7N0svMraF87GTsL4trGGZFcHEMqUOxl701HnKm+O2mljOt68
WEcOdLzazj7mwW7OQ/lNl5Lf2NrFEJ9YiMJLgZCheMRrwsJw8W2Nyvh1BrFo83d5tNBZjWRLnNMH
WsEPq34JKnpsCkWeN/tyapYN7wgceS3H+CEJ7cfU3loEWOxc/LekR4w3EYKprZZHWc73/PsIeUNI
mpGE2JDWfy/TWJCA2L17YfUnHlFyh+FqeMBGCOmvYt2soYdq/6tRoT5g5IrLr6LwcTla3q2fBa8j
oKR+Hg45ja5fMp1yHSSUvjpapgMqtEFEGccI8c175ZgrVOvLw6PffnEQMTwu8CvijzaRJSMjn7zj
iMwnxKnHPZW8zGUvVkU5HPD5fIaKSeptIvyXNm2QyhTuMzGYz6k7Xa0ReP3oMXX053vNM5aU4hHP
MFynENtxbNwFbdfvzQTRtmzUU4GEIKR4ryDEcirPJKrlxnMRT2pNS7/IQ+L9uOx1axoYBEiL/Gf5
gI7GT0dbhIXQNLIPKIq0nXlxdOKe0y6+FAlqoEkZ9NLYkrfzhDQncyFOGWa0N1AjO9spwLrpi4Qk
OYsM5+onArBd1f42dWEKSTpU4Tj3gVMQz1A/YTlkTG+j3ha9t/Cyl3gWBFqmYi5MnMIdWNEXx0r2
MiuudcPzXVAyz4Oztk2Qsjz/q2kins4FvbLBNv0kSBMia86+NQsw+UwNS2Z5Bz1lhyrEOKiR5K37
vrlDD4F+xozA4zPNtHODTNPAAFdgE4yOEx1JMKJInC6bLKPpakNRbVyIaWFuihP03HdhO/kur1OG
FxF2ttaYnlLP2g4Ya4450wYK/ujUeIz989p+Q371g0AGYYLeI9T+yaLgx0iQn/tmRIagse9sUEKj
qEHyFdNXP3vIve5SB/MAemwGmRqGXEQACAnFIDZpMQg+PgY2T3sN3gKW0whULoDNlrMwAdl5AsD/
rt06Zp1xM2JQBLFEYldVBi8xueGB8+Ijrl6DlWS0TRYI9953LuQLz2C47exFpizsE+nBihAiJOoS
Lta+9MNdURNRKDs4cpPqZhTU8Z0BVP2cYSdHkl/WrzNrAxT6yEPdLnmrGAhnGfpFxxNf7tg8IMJ5
daFYrRCBNh4aUYY0+Qbg1bEemzcf+brXMFJchgq1776OkU0IXIxGchqY6etaf6G1fIszxz4T/cOY
lalNkr+jXFKnYCBxuzYBW9hBjNgYnIWDHkzwabrNk/AKmAtkz3zLpHYXFcUuIxlxO48WDOweljeq
U6Qiy4eAeLl0RDpn7SsNY7tXM7GflrmqzaIm0LXYpRNpBgMpU9ZYBui9IcxWiixXM8F6sUiONv2U
7E8pRQ65Y2h5vUWVasAmIE0D7EiTPIiBvNLBG965kX2P9rCy85Vg2smoYL4ZJcHfxLu7BjOjzk/f
LVxp67Sl9JjbNt0YuF+9ZS5hotGsRpYSVkj9PNsCC4/z9PdfdCDFEQCDTG7kTpDDO7Zus9bD9I2v
eq8mQ+/DGqy0AxL/xteUZ7M0eaUdhOY5axTGIfUKAiGUwCQCQhyo6m6WMV4wRvDCrC+qI9O4DG0C
KkDW+WQqNsNkLXzY0PDmkz+ZzBtagKGEVAV4HJuOk6vdKjEvhokKurlH1xrk4rFjB1AX8UFNLBa8
gQRPY4L/pIB1Ma+4iWyYHSQe2ZkFmWy+5CVksvanwM+4i3LnDLWDUgjWKd1BSDhSs6Gv5cIpEArV
JdiVzLlGEb24ZZu7Up8tPVxMfnYYlv4LKnJ/XSRtdQ/CapOpGCgCj7H/lzugpSB00ltX5RDvDesV
S/aEIrx48rzqGBnyaIztk902j+hZmSn+4bD9oEY3V2Zuyo1V+wH6bB4gsenKWL1PcdvuQ9PcWSGh
n2aU7mKukNxFTlnZh2DAC+ZHFgLl4RNe/znH1YyIN7xtXwGSjsiTeUdKhxAtqbij4izrtsS0h3ss
vX+Q7dTH2Gv3EUh6CSh8z+j5QCz4/JgN5hEuIZAp8llc+xt71J07h9m+XuDVKB8dWapd3HG1hA00
4kb5n63A0xm0AE+6ZDgVJopqRK348sGRwLfwN7JhLuFp76FvbQIlF+3jFGw80gduRoTtxaRApDqs
pl4TomyJBuCLt9Qhqv8wlPlsefoQItQfk7MbMW58Ba+xBbfwkpXeY6edy2IWiMH/l9ohkZjsNIIs
eoRPFvi10QtXTm5vRW5X+yrq8DtSFNmO7eJc+54KpKfwtz49XOtTaMU7L/mpstTbGTM7GxnBMrW9
bl3HNog1Z76PW0WcGIlNcTvKW6kUGPbAOpILzXTFgq2NoPzi43ldmyaMNrfovxoJCqzFCVDVBWBN
QboXvRaBgUauDkSt7ysvJLsNMTQBPAD5tUMER9L02K8ULuCB+zBuHTAG40ybig3hUjpwxSf2CgBT
jJMTDztvGsdn13lL6vm2oY+663SQXzpQSqx37sx6rjkJGTgPzbMryIlu2U9ss6g9mG7/SvA0PBru
McCV+WsWTOWDpXc9crW1mZgeg6LxxIdDsOUMsrUjFY2d3xRsVEziboCxjEHWndowLPbA2PCkAesk
qq69ZiwnDuy1+jURGF7cXw1IBYOtGD57+aKMlw+k0+YYle96U2U7iZ1JLnampBvVHetL3KITlIlW
deK2NNCCB+m5NqW/rjIidzR+qRMVGMP9+iN0HZJEpPL2fBqOekErTW7/DclQb6cikbx8/rOXZ5CK
dbKzVDXduhT1amQWz/xqQjZn2ecUJ/q4cB3I/AwAqicYcpJJb5zErHCd9a/aUeTepX550IZ4qsze
vKXq5Sx1CU9MlNWdilzdqiqsd2rqH4NhEQik5BhTEPvdUBxxyH1bU9Cfe2KFOkSKBhJcxuxKHgk5
TveeEx3cnu6wsUkyEgXxMoBZnpoFTUNgNgEfThjith3Cs4wJfWKZcRwkOyBMX/amabJnJowf3D+E
C3rlHwABcETnML5r38xoHi/4CJON1ToSOLE3nRwDE4cSMez8Jjq2tob+mYcXTQnJ7ocH1WFvNxNV
DzPX7L6k1ZAV0GXDjckMYu89CQlfp5Jdssdv9jsvTWUgZspEP4zXtQyhFhR42eIrqvzoluC65MLw
CtEgXal2uXZwd5nrmGH86PfGIdLOXWu29IC56ta4GZFrj7An+O8N+2TyBaXp3UekQsW6FbxdUJGD
4WJXzqVMffvQmuYzVMHsQHZq660DNlQXSRnaASa8xbj/nDQjS8kl/ZTPTmn9eEt8Xs4Wt8kzvL2B
s/Zr2jrh43jIG9tnFdW7u8kK7F3p9+lq9kYwSjHn4/Tf2TuPHUmSNEm/yqLvVmumxg9zcc7dg5OL
IUimcU7Vnn4+DdR2Tw0WM2jMZRfoS6AqkZEZ6W6u5BeRT0g5mnluHKFNkOMDpzKGRJIybdrivb+L
xmleowDSvRORlCpBTgU6RxRV7gz/nDCwGU8cYjmUlpgZ6QrIvfX/DASS5PEJsZdAdiqzlahIK+Az
MMm+rCsttPZ0ohQjBeD0rLqWJKjpBGd2dLHy8Q6QhQJEmTAgc8wg2wz4eyMuHq5lPAaQKaGxZO9W
tK9GWngcosMrYVDBNZCUTcXBS/kFPQODnid4pyeFuAk84x76RbrpdOv3yAYErTd/0O3iMyGVY4fi
Nfj5a1EAmKVHd/04EYPLiUfgRH8iRMKHHz67/arBMYBjAx1AJFSMwKDZN4niFrsTDX5luZ8NeFqA
NACWh+V7F3k0HJgrS+PolWXWYRbVfBRZsJ+5qF+KDjnEy3lf+iLmxtgWz9nMCEBDakVptAkb+Vim
E8dejsn00pGIczsHhi3JE3Joac33peEy4KO/FKNNgOW3oOVxlSQ2nmigtEHrPrqKpixT0u5DoK4H
TbMLtYb+g8bZh4IORV0HvUTgaVjC86BV45C5XIc09a3KARRk8z6cqIfzmCd6FvT/1oODrokHzDT6
IvDpyJo0br7eiF29yLNVB7Qk/kmEJ0SRMpnQtDJSQywqBMdhGlezyzHN6xiMiLK9wItTAjA/nyGo
zZrCjaMfjHqSRNfS3z//uI7NBXoU8kFfRp+OZVNfBPVbky+tT061d8Zh+fOiY08HuFrwa5HM7r3G
wtTPv7mCnAzyZlvXOoeNSNJbt2lR8945F91NAfaHzhvqY5uQwUERBeLh+IdU2L8tBndA8jC6iADe
ejbW+Wr2612daebeKOd41xjWLsz7tdMjJqYQ1jbIehsmGfZ1co1bZQv6exIwNBX3+zmyAoZTx9Ec
5MbXg898zr9IZsS7updrt/DVPVEZ/gcLIEXsewto1O9z7/PAVgxbtqUy6U/pyCM9aq+ejae6trDe
6HXxOlBHByKYcYimFvnyG1jVovb7mzYxRBm15mb42iV8cq4gbYnk/wufo/8Ln/MvfI73/yc+558X
M8/xV1O25e/ur6rjj5L4D6XyfyJ5/kXc/H9KzXT+WzXz9l+ImHz3nyKm/4dje7bwhWc4EOUM4+8i
pvOHa+i2QY+GCRdQ2H/7X0XZdNG//c22/vBM2G2+YxnInnznPzRM8w9bJ/3ncZDkmy3H/6c0TNPm
B/urhukLyyK95ujCs0BaeH/VMJVJDBtuRxZbo5tlnHW8kHF6b9TiYockpKbV4Bti68bDzZloZqZ7
nFYW23m2CttfJG7xqKczJNbQZIYbMGKuvB1FGe4l1odD0ggTZJv/2BBY9ppuN1TJS1QD3yyZgaYm
nqnENC5+UIWHlGJYZv5M9OctVMa7CrxKK+BUiEJf1DOiX18/kdvzloZu0pXdc0YCas09cQRzTrwP
W403PXtGeec02q/M/J1hLWZsMJiLUWc+z0UXu4zAXFWpU2Wdzs9GgJVIkCZLekqe8Qaty+BFZJiy
uFoDFXSNDQAGKHwKcsdJYdEzcV5ZWBHIciCHIiD9fPHc5IuiSQYqk8MrOdzbYcXltNpaYeLeq//o
VJMCZ+j7Ou2xeGJpVahDh9n9KBm/y1xZia3s25lJQbWdtZsw+IRjdo3hH/Zzobym+KyGWM5rk+T0
mM0fhqD7t65uGuVBvVdsKZQOjoWkoSSdaVZuy4DmHma7nPLihTF3xRIfr2SQFR+7fNoWM4m00EHP
60DNIxlxgtCIkVcWpcQ1PE0wC8AH8aIebRsKji/IXYE4KzcWeozThihIrmlsQq5aPCT1o14Hm6R/
KJ3sMUvFNjH9l0qjsyLzALf56IKDm/5y7P7Vr+yTzOiyLahcEfIcjCHqN82S8J9oYUD8hoaCx81k
/uhGcFSqGMw5EVXGblHHOYeXXZAjTML2UUsZoZkIpJP13nn9S+yp1+4tCpNnHgwcYll1dQrxnr60
mKeeJ/AWdaEKSxyGz+P07XT52m6ikxYzd+my5DHUndNYdc8Vlz6pGYyO/PxEZ3uChYqrwDRdtJ5e
rxLtzDQbPOjUmAnh7GkHhCPXJfm1DjdF8lw2g4lt22v3k11izy2Z4AD4vxRR+yFt604WNbg0PExx
Rx1FbefT2qqx/Tpa+Susqy83cZ6KlloDaHqXvqy8TVOTGxAOnjyYdjfskG9JI3+NacS7awfPQHC+
5zKK1sShDcf6VYblY6fdmrxJloiGvNJ2va/67ur7xVMFRYJHMKQhTH1h7o4RobKjVWbiwXErCoci
QujHjAsImbp+k6mop1RzgE4gGXpmO6xhH00eU1T5K/aHs8DKt2+lDrxzeh5rzsy5v8pCn7sugtFd
2mNnguvfQ7XiJYtrRuZp/RY6/Rs63a0uaiDa8ckS2mPQ99ex65jUz4d4ci+J7j9W1cwVgzhmTUZg
PSt/gEnd5QLJgwuw89pGWXNmUHLKB2dFfcKG/s1r6uZy03g4saEeHOPPTu/Dve2hi3rzPuHuDwi/
6jfGOA1Xyx/KDTq89aBorXi3y4OM+vfQKj64AL87fv7om5nPxTXdRjAA1m2aAjLS9dMk6+Bo4Zja
OV19KjUrPVpB/ueX2KGUJmv9+3bgjSsb/WXwsit07FNUIc+P66HKjoWIvloneoSy0xjjp1PnUNWy
m2HS1Kd3YbJxu+ybJzs/MxCv6bupD9pYFO56KIvHNEDCKZnL6q15q+Ocl6vIlo0NsCGX1VMSfZIY
3lpgFb0o+y0gHpwMzzmSR2fM3TbwdJOnNu8fASP/9nv/F7veQykZm6Xpo2UTidWsYyPzX1Zr30y7
fDDcDsWFxmJ3nOFx19/uAOKOfhu9ZU2S5UNTJP3CHf33EadLr98HKe9i+U1M37lVOOOWdoDSMlkN
G0XfXPL0xU3AAkWG/hb5NjIRS9UCxuAL5YQwlPTpLvLHR21or0ndPKlyRRrCboWrP2Z4a0ttPI1z
ep4c6G6Tv6Hchp76S0QN371b68eCVPeu4YMFvJzWmLCL8PJL45yWq9QKG9KtDcXHOHUtN3shZoAw
oWPzm/vhYubBtMSM82hGjA6a9j3ZdjmLB+OzGCk2utXRfMR5+ALi0KVlKfBvoZF+GIZFc/b4FOfu
m3DUYhM1R4ihHzMqb9fZzZ0+7zrASFvB0p9X1bckAH52w63Ibfwvbd3vc+MsKgRfXLNtFLFU9TaU
9E4+5B4R9ywkIJMgb7TtbDPp9zcitqmUtGumYT4NkTXj9TF2US1C/6lOyLmkFGoK0XvQwk92Bh7e
Dwh3cA88uKWxC4su3VT1cDTtCCO1NPDeJWi6Q1mNKzePIXqELID0i9aSVgp8Ad5IMsKozl1gH1zq
eZrUfs0KR2eujTCbxv6n6OJv9C2JyIqcS/ftxR3rjWwMpIE2Wvcua6uRO+xhM6Qxb6iukWx+Oy3T
ctBvn+zqn/aoI/9jHlpjz2AAIUmotMwGyJ3PbCt0C1rwS2BnbHJGinSn9J8SjXdR0zYSxeKusdjv
YEmDC+5pwSjPXP2vUYMBwK8ep8A/8A+19rkmVXlgH4E4Y9vBhxzRYpJRUsdr4hjNNre1XQ/e+L7H
mrHpO4ZTEZ7JPMtec4cFodsGY/Ba9Sx3kfsZaKDBvfrbaQX6ExTWAfM3S5qxNSrtnBtg2UoQEUjw
/JBTFB3tbNI242ieqpQIR2mUMEIYewr7HAAtsG0rOlh9eqkZoLHuUjmahvnWiLV4BTW1W3laVy8t
Bu4bilzXrR+DAW+0l4aCDl/rIUXGxa9pssp1X3wFpnVnegkQNquHxIDt2jbhaelQO2FZMP5xhCqt
NIqtMWEeFeGVs6HcejD+HQx366qqb3k+V8e2K+816X50UektHTTgpYXGP1dVfPr5Am6EjgIh//xf
VysOIZ2KPDLKeNKx9GhV/OJ2kpOQnUw7A5rL0QPtVGRlcJvl5N8Iffs3E3M8TvP67IrI0haTAsvM
Ilo4qesdBi2bXuY52VjjHO2t/1PKYJmzPHY6BZeuoEa1nQz54ELq4PdP9+z7gNl979EUpn9J4u4k
jeaX54X5jlRRe4l83EcBLPNLrEUUSiclIiYxc70ji57pWX4GkrE2usEVSGO2fsAgBsp8sjg3030H
gSc5eN4sjlnmi2OivtQdB6omjIhosIf+zNI1q6GbPe3GA4melnb3sqVqtzPnk7Dyu6qrXgyeDwZs
oPDm2Fi3VEDtCbPtZNQ2uwpAFiB+J992Zh7t+0B7qUBScQh27I1AIb9CSQ3wH3LgdfL+dQhsez8m
MATpX91ZLuJcN1jbykw/dcZd/Ol2sHFQy2Ph3mgZ8HexG61FM7g7ZzCP9KRukZMguSrvbtkFOaEM
6a7MuerX08iKyW+1FmM84YbBby6RI9g/bRb6whEcm4w3w4xwgvhYoIqRd8+aykXjtQ/UnoOBDnIb
hqHNJk2nUe41/kJ6r71JwEkTDVWSTrXyvfZ9Mt1fOmoEPmQmh0lqwN9vdjO1eKJmSzP079EQL2ZO
9ogYCpysoFkgL+yRshs+y9StmiX/8laj9la6TIY9HVGqoGg2qmesDPgMg4AJqZyQVXxTo3JoOuka
pi5tEpDocyguoM8u7IMHfWAboXgPDXkwAKaNT0n8OVb0DmpjdIXj/SRHbFqDfmoclio8l5hY6Gag
D5C4heD7wGti+Znde07ocHLR4GCxY8Boi19VkEneS5rzuIQc2rL+CEb4EjKU/dIBlgct+lEBfGnR
ZQWXfUkRHTnLkhOR5X43lvNixsmHWTMsH8SLP0LC1ONJZyGgYilLPvymuqacexD4oSSWwIcaKjgA
Ut8auEqLKcRRoVrA/UiDLa2kXMIDcKRsKLSUHUAVLfHTd4B8pwnZMOG3RyO/DphmXjikUAmWPQxA
vpbB5BcrM52HNaZ4c0MUjoRmzC3BZYmdA25hJnPsQfsONRh8rvrDjXw6dGF5CAHBLWK7KYEiaTvT
Gk4czdADCZUZfjSiD0P7DNioh2nYSqIGSCFGtqZ2vtAkvg/Hf4F1D4s2JVVgDNy31BMQwl5Dsc9/
40PjfqP+NIQrR1HZBsTdhTFkq7jqgnXd3kcukKDCL8eNS4X3LNuJA7N2Q8l96CBML2HmrpjqV0dd
xz9UITxvILQkWbt1C6d6GuxzIkeOmm1TH/Bngx/jJBHV2HBGzMGuWcUHlxjPibTc9yhzbz/pnBAr
1hUpNHGJ0B9uZUhuZIYO7mfzs5fbI06RmXqKEQ7nymmSaV2RG4QcPcWHNs3Ivg28xBKLzqrNm/2Q
D+Meg2C94MiNC3Nw8aSGNAxsbWozN3FqwnOHa3InvOfIKsNdjF/NN+m3bPrikIW4CMlplNuhRW2W
jWeg/TkRzZC+3Dtzv21VsoxpABaCNvZ2XI4YS0cOyCBjjKlCnbBIjQlpZenc/tOi+LM8ejbxmLI2
WOSGSh7xWfuUYI+EUapQHn++iIa28qCmdbEhn2fwvLNIG9OMehRHOOM8Ile0vl9+vgxtFlJSpm25
Qf/ZbuH4lvoQu7ufXxKGb+zy3jobScncvtAJgkyhBHXSlzUKPoEQOhmIKnA5Jf/lHDifdKefLxxX
6mMNM6QOdB9VlS8AVbDQWa9VpgjLvZfvW1WCUZCZuLNTb8OZe1priSwpSRXWXWVS+wPyJ8eyY1m1
ec5EGN558xSeZj9+0Glj9838dfB8/xgmIzYvCmcTVSmkZw3FtQnKifq/eAbw5iHGb0MNC+2sV+Yh
ruf+iAcGb2zdbWFXtud4jNozFROwTVNydox5QEUrsnGVOedqqKdlg+qPF9rHMT18zsoQMBkZXQZh
eul/zALKNoCv8yCUkSBiDzjHHDodGY3bArdBpWwHjTIgCJwIgbIklMqc4CbfkzIruLgWIJh+SKT0
xdR+jf7gHnAC15zdmo2uLA8W3gfUuRCaDHaIRhkj0gGLRIFXwvGcdRLyGM3mZUqd+x5PRWhChvSe
vegrc44ldt+87/aJLh+5sr9HuDLYFttFik/DxzkwryEQN+sRF4er7Bwo2+tBGTx6nB4ujg9ysPjM
cbeshQIedXCgF24C2x+niK8sI55H6Hzowk8N9WkRKWOJpSwmbcqcBMsJ2jVFhoF7zXPxVcbroMAK
xmX6EAlT3tMks8eo5e38Qe7k2CCf81GRkfdrMlPMLhJuVMKdejFmJTmYjv6/MBynZfrodsFJaI3H
Zzk44vL58HDT/KzFJf4aLK577rsrWuFTsmbmBTDadlKWnFaZc4Sxpp9uZSjTzqzsO6Yy8gQ4ekac
PcCoxoFyPPw+WYcURf64rshvh+w6UtefTY+HHw/jecYzxA9sUjWHjSjFT5TjK2qiqLrplU3cd3Cf
2ghnZjD3Fys9GXiSQoZYS079lNRiV8qpopuVgals1jTxtQuP5vaVNvmMewbzlCvbE7yz70BebWju
8N9PKe6oGJeUrexSk9DKVRN9pB76em0wz3J0epfxWLH43kMaJHyg7Fe2MmLFOLI6Zc2ylEkrhiSI
XWtkxQiwcOnzPaZwcY6VuavD5SWU3cvG98UTUl96nGASRxj++OpKvRYUJ2UXK5VxDMOsu1Qzo6Fl
ZWLuyJqpjGaRspzhJu53Y9mDHYQUlIuG2mv54kSpuSV4ykgODwFVCRQX4GaTuNp+/qdURrcZx5ur
rG9cHq5SmeGS1hsWhodBrsUph56aYKOeVyOmKxcvnd1V0ACoHgGizngPmBauO13Z79wmutN8CET2
wEQRxRHbb+JmGz0cNuxGMe0vGaf8Ceu9n8floWlsNGIWudUI6A/LfLQzi3xbKVugrwyCPU7BUlkG
A7yDkzIRMmoBUUgVNH2uymQold1QshBz4eavpYYggKjK37ojhQZzLgse8Hw9t8nj3DNqK1IUdssY
0x1VXd5GG+KHlBXXceE8J2VS7ScHTDiAyWAr+tRgBFosqbo0mBg5gO2qLzATyTFuzMuswUfUKr3f
Bqn+kmvdjRl2u8za9FnLzbcp9m9RzicAjnXD3dGlUXZGC87rKlhj4Ss2XvXVQT4T6YOUCR1eg/dB
iiXnRMNhhczE0anZYQnXSuxZvNmihBOaW9x5YwMSlOZ+RGHf7JuZpas1fUrR4NoagxKy61djpkpx
8Ke1XZbXwdDXsWPfZiPxwXtme6Z8i670z+MU3oVGBsTO1vHwdefBbzHQMcAQ9rUnnL6cA9fmM0CR
GvS4i6tvPNvIThEx4X+pPP9MZg1l5X//x2Dcn4E3lbz7t7/9ZNZeYnhgBNZ4gP6vcTX+hL8rPYYB
PN23fYuLJdU7f1d67D9cYmfCt2FSGujt/j+kHvMPxzUc07PYSRx+w3+Qeow/0IZ0JB7HsQmfmdY/
I/UI3dT/k9TDL3m6JQgt+yg9nID/KvW4kbSSLJOCkmtoH42M9nKGfGmQ6oVW/2oFVKJMfX0MAzJS
XI76NUUl3aGYKBXCfAZaXdTpdBcCaTuIGB+cE5jecYztD4yn9BVlLKJN1dxEaQxL0wTkyp0KMyE3
LEtmd3bb5yengENT+8Jezl+577RcMjB7S2SGJo3W2eAAiOKWuSgzrCgEUbSU4UlV9Tnj6IAkljEc
DdpcFg22QpDFLsfAwFjbrngX+WgtrIxaeyv9jvuJxXwAh0153M3KM2Zi1gADZiD6gzmHaIm+ql/9
icFFJnFxp7A9lonIX9KBJFg4PKS5VS9p4FHnKWCmwTCnaz0ZOc+l8i41m9dYRw6wraxaqnYwD+Tt
gjCjvqmC9upX9BVqVU5Wvpc7XMuMC02Az60u7o0meosTigvNEjZ+71nadszD5lhMUbKAi+eDeg+y
tW2UDBRmbRlLXgbmr7eAmul6sO/xKHNID6J+1TXWWxKSq28ZXiJoxRF8F1mt6yB87+h3By9rKzJx
vAQ3P13dQc7bZsRIVBopWR7iAofKIAjQtuI5ZT7BO0hbe1UkS8+Q3xto0xrWlZfUs8QmnBlFN0y0
DMZby0I2ayMw/AWJ/o7o/lgtNolOcW0oB29V69OzneTkqUrGTGZv8JPgTxlc/6Fgn1/NmtOvbH3O
l0PXE3goRhgxNg1RluB0Hv+OW+VWpMBxHXptvQYeXuyy/hWPysVy5JYb51qjKnOBdauFSsnsOPCA
Mvazc7JA67tmvsLS+8ZRDDHOsU+jwUurB7vUli2uP4xDnEPCtWeSFQFHP9fjxZsIOYKynpgCRQwY
OYutmhkMBGkbSKstVn5gB0v4z9MCh46yqeNhmgFM+BLAIfFxtZbzfkYtjiyPp2tM+Tt1gAdOzV6F
4ZBJ4UDJ/Zw8TtSWramDClcB+ijzjXlpOiko6yB+11y6HuY29dZsNg86eMOtxV1ihaB1TySJ03BP
AUqYZne96+yFE1AHMs0HE7/fvs3BP0OOfWkoU9k5QfYOfoHGaWBRS/Z4hFPGc44J1jbL3Q0BDjjX
0USgTegrVin1HQAm9d5dWsAPSo1ulaaS9dbzs33nWvpKFHyy64+hxtxOvWOrKB/SJvclZ+JWsa+P
N6kBWPCc0zRMGx0UAsapcVyKFnEXnAS22jpuVn5fjQuXCO+K2Sj0IOdFCzVyehUhza4/mBZVGWap
nwPLFCeLFzPOzW+/j8YVRmh7RZz22LSFu4IUykRdtoTd1Ltjuu5V19O1MUfZIidbRNFy/cXxYj0a
tFFpfYe33W/3eUnFkG+ZJkVezO2ccf5FFI5OhrJeGRyZWqKRy5ynHgvdiLwzdnsw4OT2Z7k3YIIT
lQW8ETJdCxATF1XE1SGL7Ueer4PnlEc5Pc84pxckvRHMVc9jjdGw6Vo64+MqX4Vuu0up01iWJdB2
nMUtj/8Bov6DRZnmBsMcv2dQk44SjoNO2hmnbf5V24+JKDLVtfAii6xbzil4fpF0i6g3KCXzagKc
PFBWHMRLN6lvDCNpiqC2AI2S2R9vWmOavPBJuDVSAa674HsDz7+j6JBlLEpKRh1EQBowM9aEQDdK
axUmRbC0a/KdmZVuJ8mnP4FsuXRpbMgcI6IgifdlLLoL0OmYqSEdmEQgbJqOEsa8MRfusRTh1hQM
ty3TH3e2RNINTP21DPxXBjJPmRl+0OXCEzkNC81BVLWc4WClEIMtm89lmJFfwsS5HMuxPVJtufEC
6AGuaI+285gMkb7i01Qsi0T7zmdWgkbGiC3Rpk+tS6l5n1CcK8722iG3aDUl60cKp+StmbroWDTR
sLKcRrCd2XvHdKmXsQ9+gnK6x4J95HS57ap5Q6NPx3lPApzptSetru8N3bpkFsstU4FdZLt7YrsP
dDhEa2rY7v2YsSMGhpemoqpEFVeyH8afRUNc080e/Eg/DX1MfUq96m3N3fikk0mdbQsdGo0Z3hU+
b17JAqXx9gP4uQ5Ce6Ih/HGyKboUHSq5QNhZz36z/5k4FEnl7mE/oYtX+jmcxMucxu9FmbIQ+lfE
pK0M0owaLPD+JCvCHRQFTAdAoDezHvtbVg98FI14d7mKVnQ9MFcG5toZx44jPXdnTV+azBfaUrr8
VLpPRZqvr0U0fjZ+h+U/44Ztq9L03J+2IwgW1VRz5BE5UsvTw1Q1vyLZ4s+N7ppcOyNwJ6ucfuVz
r+fDCoHqK2q7IwLOIRH1yZIIAnD8aVJcU3CHsUHa66DyYT912ygwv+ayOJEIwnYf6uuexBKw8QgI
RTI9lcX8aVncq7thCi6JGNsrA3oM0fUk1l4aHLsACv4wdl9DQ8+CzPGd9nAlPPy4A/vyiUm+3dAA
ZrVgirRwumsiSZwxgolT9MNqAFovhw0k6LtYVj5rVusuq2/PhiJiC4TF0sTYXLxWLbc0FK0nDBSM
NAfNxYXNdmWxYey7gfqhHI2cU0G8rsgfbkddGd8jJt/+nHG0yhNwQGOPTWNY+E4HSNdZe5Lcfasa
TLO+jqk3Sz96DQ5x3r3YXbotYn/jaTDMPULzbcBbUvYs/R0Fn/heyubsT/dk+dktgzjZ6vVdm3EM
YY4T+RbxEYhD0rOu0MLXVqtv8qn9dFP/d5dnJl0A1AMFtHykOutfa6lwEOO7pB5A8OPn8XPzNjTN
neHStyzcg5WL80wHNKEhhwHdKBdpBTt8sB+bMv0YG3dcySgyjpE53TnM0lZ6Cp+7ScrHcDCqXd/o
lyLUPmOalETxqMnyEksCodmwsU3eR8prURiqacVt6n2w5b61H8I4fpui7OwId6WLW522sAGaM73R
AXJ4pLh6jnxwyvK5zsabKIrPqHSuleuPHF/wiJvaW1L3xyQnvNk5xZE06ZcXRFdBL2akUe2TaO2D
PU+UWWHudiDmZPN8JH88H3QCDrvWA0PjTiYi8mTqG7+m1s+l6gKWQXvxZ2vL6YOBl9Y882nJjo3d
/PYjt74kM5YiLzlpZXbLDE5TMArzBUuFq+XPRti/G7V1jukMwnVgjtfRjfYkmu9zODgezm6rGK6R
NV3aw6xyjbg5HqhLYkDQFrtqHC9BZnYXJ6ZdLtXKc1t5NXn7daCB+AunfbdDMzgZ5GCY5R2Yrr/i
JjcWVV79KjO40hHD9SywDmAH3mz+JjK1V6Btd/ClKHV042iDNNcuiXmsU6OlNtnASw3fLN0Pgf6Z
2BylioLhTzoOv4RkNcsDe5OrF8VuL3RkpVR+2cXGEOVONNq2FtaVGu+H1kuilcURLSsdbihewMc/
4tzihrNcpan+HGHwIiESv9WTQ3QNMYjy1nHtWnVKWtEy0aZwsNMFkJ1gKi0dhyM6pbjXQH4gcp2j
vHhycdMgpyafmk1faZlRiOgbvbecEDvSmslebd15Y/YaF+wJRpytemt2b4Acx3vTAqznuo1cMYaE
PUAB0So0/Guk44Bg6Zl8QnR2+eqk9mGq+oNt9HcVFH+GrYpo0bTZwfJo76PaoTEQVGRZ06PFUrgc
nfAJ5tOK5NYX6PgjhOzHMBf3ZW4TnmhIOyXtvW7Z3jGupju3r5NzNFFB1rvtUwljzLLn7zxtZ6RG
gpoAd9w1U3MalIGYwY5It7qjuuVIRS7MnAZh4I/DtjcIeMD83/Ypfat1H9d7zcyzpa/P0V2SIh+5
HlYxYYK7TP0u3JRJNh9Rrf1VExYjF0fuOEP5OCZQvaRuFpy0Yuo+RX6fCqBr0UjSturPLQXdLCIQ
G9z+TvSsheAIw7E3Nu3I2CQOgOPRA0D3+khIe6ZxkjuQ6RX3eknkLEXSoWIAw8ls5hdWHbmfLXpE
rOEpr6JHAwBp29KYQtxAWsNRpyr3KKk4wEFEgTwFMnxof8ee3CCIPddyfHON4aPPZc7k281P2dTu
JaVpJKZ7eykGHlEvy44t5/ll3Ve/vWlLAAyRq8ofRKxhIUCI9cC9kY+h+XfUyvxCGQoggt7+HRlm
ezAoJWIMxGROFzsxF7uAVYT4UVytyOrwXwypnCZ8HrihmjNsEHpmzkKPh63labvUxwBU4atcU/Jp
rGzcJZC44Jo2UwpcIKI5dI6EvnZJu6IQYlE4B7a+a53WPlMG6ZxTs3otSZw8Oi7kyKI9jn0zrrOJ
+sZwNt9wMlbLwkRoCyO6oriL3hNAOaOiPKczzRVEWHLCws24HzA3wFkrSZvkgBpcwbDOUHVMU5Kr
GuL0Ns/lOzgWKHNsebWIN6iyh5iBla8mV55OWwGTLIeRlq5mWwrBuDQpFFRTr5Hxl8kYLGMcNkKj
WYxTcOsZlDUMzFIGZ/rPBI1R2shIrWtpfnbH9dSnGU/lSzSQVwJdQpOF451tMj6bzsmY0HVkT2e5
zGN2VUxrTPHUPK9Rkz1Xzfgkw75ETf1iNf/TGQTWNtQWYd1PkN49B3WcDHgQJgGd2e2wbNU0sVZz
xVhNGLtYu83CfrON/LlRM8iCYaTGUDJUNz6K5kGUDEDhajJd0vksOx3cWKkzsuCsaqopp6bmnVJN
PlM1A3XVNJSW8kU4xg+WmpOio6W7pgLfqKspasc0laFqwnCVy7a7mkZvJzRuJD7LMYxLDEY0nJhO
sqHGdttpNRt8IM/8qcwvn22KqtkZoyPIVxLlRMslnV8rQVp342IROBZIWeSi2abhzfUDeUMQn0I0
n1BfuYKYQBZgxKJES/s5hgG0KQLwP9Quxmn1mrBCsobla3qj8W6WW0el4xNi8sVU3RGM+YxYfBmU
ahyoole8G+5SgzK4KZBYnjFDQzbmyHUinX9lyZ7BCBI/hL3EyVEQrkQn2OVaYqy6mpghJxDr2GNZ
KFTSvzDMp6bwvwofUJDAYRIoKgDbzFMSwIYInkwDh2mXeinXe7adHARZFr0R1KXrvl1FijiA2TSg
1ojZUz6DHdX0li5M1e3A/sSCywFY0QtixTFIABrk1/6HbgDmYFS8g1aRDwCX7jyFQlBMBNsKf4Wy
gzK3SxBklbbyTXvna61oCvhoj5niKwyKtJCAXGhAL0yKwZApGgPLOx4fAA1axoCGlrF9E8JugObc
8THP15PiOoyJ/eIq0oOvmA+moj80igPRAISwFRmiBxHRKVZEqagRncz2heJIzJxSTnpwQHM7R41r
HspKPGgBkaVZUSgKSJMlmtpymKxV05nYUByINE76wtK4K2v9yXVzqhYU81hRLoaWGR6P486YwKp2
nmtRMFg/+MAxdCAZuqJleOlwooB8E4PRMMBpjGA1Ii+6xDEzFkduQusS4lvNOQUvdMXjmE1F5lCM
jlLROsaY8wv0jgSMx6R4HgwU3mndbcF8AEP51kNle9bUcXuoSf7DBBFeqDznSISKF1IBDgmNfiJ8
Fv87e2eSJDmyZdcV4Qv6ZmqwvnE3N+99Agnv0PdQKIAZ18QlULgvHo2qolSRIiz+eU3i50+RzIww
N4OpvnfuueynlVUkmzcdT0W95joqjGKkiZJ7EiISSxlJuCfdRtZ9vDGvfHvdmXOJBm+Ur5j7HsvY
efIdRLlIkZ83ddlQOia8P4tDoFFHLVSTTSRuhn4LTcqYR0c+4qLvLza1eyMyFRepChOWVryVPHph
fpfQd+crfCnQR7mOqP5ZGZ1zxBZ69pWspcDa4uXjYYD2SDzvpQncS6n0LkmNSByxiz0chOt+coqR
pcHyxk5Ay6+MKPAzqwbR8kfO7bvNiYxZZfBOds1g9U8ALZYs9ZZmupriaGhjs22SiU8orAkx/Bzw
h0i6cWNJ/cAtOMFi3g7rHbUmLCUYQyrJjdE+8yn8WHDfsDreVkqGU2LFcbHjzFhyLKXLaTtR0I1U
3BY0moci0LcyZwpmGOzGpPM5aqI7p9T2FC5uPwLyFQrjOH0cmDWT9D6nfqvtZ4dIdM/Bd+coqQ/B
BGczKNFPqZQ/PJz7Q44FqFA6oNIx1C4t+XCVKqgh7uYqeRC3nheNQdAmq4tXrc+MbdX8ktITd01i
PonRN4BaYPcnh7AdcGgy0toCrde7EzBfZFx1KsT0vrsXRc8cj5eA6pTWoMtGt1qDnaDxwoog31Aw
91gOy4ucOjanw3Q0LOfBkZ8Yq+8xP/NgE4x184BipO5SptyKo1jAHHSEDAhUHlI8YMDuzdNYEHfX
89PcOrwjBvqAu/kOKI2Lpk0JXDq4uHr4+mfGx7vRm19XoADMpHwTPmZ0KI+0r2bUPScy2cmBeaXU
zT9619+7HlCM40RAydM1ScVPMvXPZYdAthfRpa6xKnYe375j+QuGfH3opmEv3PbdbZxijbfc2k2x
jhSyAfU38vrZy9J7XR0nuXxTYOYVp7nrPsf8taOJa9t6kApFUYGVW0q1zFX4qI3tvyTFW0GowHHn
b9H7xtGhQnBboMZkYP855TSxe4JWu9q6Vk32no1emLkx76Xa/2Vp/zkbzt7gidUaFvPzH3y3f4wU
hozJ8d0SNykNakz7HJ0i6qxDtJRu7Lk7Wp2aannRjQgJXYn+yStdA82T+xLN+feUG6xbDfgkx7au
rmzeSctfZQJCl8rgzo/7WymCI7waowy+9bnQ6/SyjU72AjNQCsa0ggViiCUBSfLICK7dlz3tg5T9
cIfoB3/LXGab9+LcRw5Vskx2w5Cj4XVIxqdiMe9RvkcuYNKR7PHF7ZcDKjuUcHz5/g1M03B2Czxe
QpRaXB2PXTABSs0zY1Eky5l8GX3nzWsqnCgacrOSCZH4M7lMdc3F/RxN/5mbbbzyTHlhiNBxHdE/
ZNe/DzoWYI74fATHbKMt/ZmOHRMNTW1SW8vTwhxYy6eaLHbNhC400mwW3tUdjMsUChLwm85FtK6Z
9Fl2PGFyjFF8FItmB95+nLJYP00Ck0TjedSVB/O+8/w+bBoaBiu9vwSULlbm2TI/Eopz5wUbpEkf
QDTdo437JREdYAZsO8ZTy5c28O5rbf3LH9G7mUNCSLp8rcnKcLY0YppPW7oKvrIl5rDF1WMbiGpl
+9UHVwHahFvzPXXt92i0mI1LDgr28GzPj8NkbXzorpUpERR2Y3lvuWwV6uAuSqy9Y6HmpZI0d82d
Pc4TfQtUdcZ8NJ1FWajoNMB7yNyqITvvk/YBViZ9wnckU5/Qm4GlymSA6+cAmCbxdC7SkxwW9lYc
7N3GJMAf1L8FPQKhySmWU/CBN8RhqYMwVaouDo046zX/QVrimnMt4RM/ntj7PUzCKbYsLL76xTu4
tgR4Td/pRTTXpcOK2pyPdkYXWNzbm8jkUVbaHaTL3y8VgbY7DtjiQGk3ZvLJfzFeSVeZ5trfIdN5
y+SvMWXVoZ1aT+5ysCXnOELirUFOSsNpWMNB0QbJ87bNboXmfkYLNCqFpZ+NM7wEkfg10u9JtmKb
gUuu6kB/TvOMDdlAoQHLDCsv9pU+0vqcup+M7Olky3zIITrZKxMmhuXRJq6dnYcRUcTzRUuMe6d3
1iVdxpfY1K8R57tdLptPTaMec0irb5ZT8y5KiXEndcFtg152z6YZDqCQS12UP+gOb7w2KM1wiIvp
gDQ8Pviz9iGi8dKI5OwYGgMXrufam+faH/qsfSXabCLbSmloY65ApXG5c4uS+FXgHKsKUpsC+i0r
mmw9tyCNxbJPzUCGsy6fANW65Si0kz4bBzIcLPhbGkkbykFdN512CxEBPMBYDdxBu3CMOXRyP+TM
Xcr+eR7js9mnH40HH1vrqoNAapvJYTxje5e5MJ+DSl8vSU3GnuWOg9LyNE0Ujjb1evabLszdh5bY
+lbgu9S10jjP45qm2v7IkYohoZN/jS1OYcJJSwU13vLUCh/otOTrQJzHdpR3/cgVVCOjRlWot3Em
I9iIlFstq2SN6aEgp7G4sKNFzgXIPcdl+6mPqlK+5zyXBL8N65HQUEuYPH6JbeunYMjKwvLVbqUO
BsvFsu7lwRjsz7w16bM3WBDl8R2QZ+6XxjEfqy3m9c2w6PeLX8El0aIXpq6ln/7+QqU7P5pubnE1
RiTd40KcJadrIfJH1iGvJu0mzG94qyeA/Y5jPBd6Lze2Q6heRLCnWWVwdJwZXrddnR1mWN+xbWzU
qTbXRjT8mFGadGeV9pttZQZIGC5UU48QajEVxkeOOzTXkutCJ5vlM5VOMnPNoBxfSx+cE8HhxyK4
46UVCQCbc1Ot8Qoypo38lMnfZGQb3SIhpxGAI1dEfmbyLwK57BqcHrsyXxy7Bh9IbxgAIxx7tAJf
lx7fJViqzS7+1ereUdBJspE2wQpwN4ZJYeaUdFI4HHZz6nYB0RkicDSNOLo7S00h5FwcB126GPaw
shW+d2D5zOWntm9xbs1Pltd+zW6bX8aKgTNIrrU1AqoscZm2t9LxMa5WB9uj3NWfaUgmV3lijo6L
CEBnQ4Va6aOUyXOHWYXNeYSjWoOjP3S5lCjO5/g9okk7dWyKQmYKH4QLmRjVfwLGkqclEvhFWy5E
aD/CGgJcdw5Bk5WX1ASZ1wjnrNoJKtd7cNBmcz816sM4WXeuVUc3YLuBF8DMnH0VKRM3T3pyhKHU
QowIPNrbxr8lXNN6adfHpmezH8/epWgK+5STRYByoBVWi2l3NIxNPUUlosTJPGT58pC6/qOtZ8ei
nxhAtJUbSnPYO3TlrntaNfDKBW90gHhpjVC2Z77Qa/pHa9fPGVMclmapt5ozg/uKacVM5diyJJZ+
DBgyUXx+tr2Flsya1ht1FJGnhWjgHtqI67+d3FxLflExCilusE4MaIc+O8e6z65S059wdMJPOMQ6
pg6Blccje0HqlLRQ1pVFa6/BuQaderSaT5ww59AVVF5gYSFOakOLBS+j09C3SqGJDnmX84VETHGg
k9WAsIqSr2kQ2YluE/Jxg3uSel1f0kXw/CGZCKBhvPTMLXtHhmPUX408PWdQidx8g8caFR3cf3tL
Fl1ld/i6bMbc2bSOvBiDceP9vC0mm9PojKGs61hCUQqxg1F41OW4rHtkOZsctSqiHhYvVN4og1gf
YVrsZbQyNfpOSPpc5tkU615QeSgnxJUAedw3+D960a7/C536Z9Ap8Kb/BJ06ieyP7PNa+38l5fnX
/G9+ynMAoOCnqD5G0Y1O+191394/TCgCK2BrZAY2//Pv+SlPqbz5exBwMFek6Pta/E3Rm/+wLAtz
OB0WpkMG/5+Lytv2/xmVN3WTKS1zfctzdD2w+F38e913x+8sW3zD58QAL9mXU5jyjbOvXZ1jAoNU
zWRaCfEJGyETlrdO49OyyVxjsC/ByLvegmABCZX1OY7naybcuyimjkAQGeIa8pvGXL5z1K11ziIH
AIl+Jf+V/D6BOV8vtj3X1TOZ8zrsljk/2oXPgNFlsIqgucu9P5KI1tGgwtdO5YPF6KLy4pcu0h/z
Trwx02B1iz+Ke0SZePvubFetS8dG+odXt2AowyQ/QNhN8S/R9sZAh6vmdTnPe4LS1UkDFdnMMQ8Y
zQO5MnD/0gktDgFZ113bgHyrILSWPgald0+3x1ciyOimpdyN1gtMzcoQyL4zf10P9Svc/y9fH99s
kakZ0PV7tK/uPkn8O8vltp1JbzktlSWYupOIC+BP+4rurK7yqUUicUbo4VwZ8pW0/MoRC7mLwP6t
6/gZqeXNWaJXofX7dogPXgIGzGz+TpPkVQA/uF1HaIV1MnykrPTAJLhJdwdmqJj1F5s3Gn1ZujPZ
hHcdQo5M85YN6XEAxt6yhXkd8tzeCFl+WR3NpXPKv0joTU5LtE+RLRGbTlFJlQ6UYNjtEycXolFa
UG57n1e/Inbhs8HzOGx7de0zX4O5qd3qrqUzei2q6alRueK5RRMVOe3adgsOcZTrCkFJbjVS5CsG
TkJugBzSrn19NeB/5RJC9ASQOcn7Fw+t355XZyVZjooCgqhr+5c6FlfHjYNtZ1QXPoQwY/6YrS1J
UFWW7FTdQ+IjuA0y92msJn2tR7B0/WA9iyRybw4vX9O36efUPdhmQ1Cv4YwZxGx7PLKAdf7GwgA5
lts9zwn5rJlXgi6k4xA9RBYy7nG4NvHyAYYbb9PuB9dvEhaD9abh1UKIGBn3VjRt86yOdyiucrZ1
0OxP+ZA88aVF28NQfJHyg5Rn7bIEnET//lLV9lPv3pXgfKvC8bOd1eA7mFmGESwTraErwffJrern
vra+04zppPiMCd2mDJiRK/14ljjW5BCW4mITzGWH9sg0xVwVXnAZ8FiFPb77rWeLGylcqMa4Xi2M
Pajwye55KJGw8jRvZVkxcPeM4b6dn+Ye7oD72C5lJDoVuMsm7Wt0z0VeMil3Eajq9YnumDtBcd44
IBtLpP7EvZvBsPiYaOEFuL7PCxfJQJHtZ8Ib1AsJ0pwy3xWOfE2b5I1+lTvoxXVFx3Aw2ZiyEop0
RhVs1ihSW5uLgxzdTHDEkufM2Mk4Qc5bR30hLga/21GedZHPPCNgI5Z6m5javiDnygPwMvVMoKVR
bi2DKXpWPxTCu2RO812zUQy1QHz1giMZ75aIwp/pOHXdNXIDnonWyWicvd+KFxoaVkPKIsGxsFIs
+efU99+tUzz4iY9hfyz+gK2xQ7JfCYTdDV1885sUS17E9WjZGhnbazaDd9QsddtIftsmSfRIlPdF
MPiriew7CQInIO1v/wmID2vsoPB1NMMmqK2fPmuwixeXINcuddD4qw56JLRylh7BsMvmFm48n47M
OF6q4r2w430btL9a736yHMKsl1NWkMShmbvTrqutiRYCkz4HXSriQTQ7Ms43iseQt9fJNjXoOWm5
ZiFdR9Iw1x8Tgxy/TUl8aDSxOawx6ik+tNzQdk4S9Czeg01EeASdsrYaeGZyhjGwu7v5HBYAQbuR
63jmT4x3rBGanPpCt+tbknBUq4NMrJy6IwgVx2sVK6F3pyeXsvEM75wt2tvYlcExQzW+SvG5h2MM
REJ7HjEU+urF8NjZZ8jTB2f0fxeu+OCVKinRdUS4bEqp4U32MdGPMLICY9eBEnnlcJEsJzGiMRn1
OBI3S1euigjoR5rmW94xVmzsCecsawqqmFd5Xm+JGVWM3GzydgMf4JTlFnXwTXwaZxxk/PNz1fG2
JcA8tyOVh0m2DyIOz9iSYyLB0WPzqLGEZr15xk6A8Z1MdFZZZyCrTaUHr5Zw/zja8JASUh7YbE4o
8axyfneT6hL4+StpR7bdPhMLAKbUxCErtmP7zoU6rChuDqFsTjn5q0b6L7WvrdtujPdNOWwislmb
gJfadWjbMorgPXDFC902VAmJu6RuD0UXvGvdtK4TpnTj8jEzP9V+JnsLu7Lsq1z7qTSi/oEJ0aRZ
22VhS5z71cUs+402zE/FL30XE1cDCsYDIhU61Z5ZnNwF0rvzWQVgLLiMdvbo4Q7VnKtjGj9RRPDU
8E5lM/Mdn255ltQbr/Muut571JMDELAve8mldfDiL3IfTxG9AEFnvOZJ89Bx5KCTQ/bL41I6+Sb6
W2yn6bviS9edk5fE7wzQ1n4jI3SbWbKvFkY0ZXnMW9UvmXzz759ZxqdvLj0ks1v9aNWCb5ih34A2
gdG6/535w1FU+mMzFhtN21IPmR5ZV0EQ5MS6fQ4AUe4vOFyT74Yo56pOS9KQcBYyH/APutUzCqVi
37MpgeFjn+0PDSQi7hPltWgMKulZiXVp8dQ1eeltkrE5Cm9oD64mystopd994qbg10za+iG7ukH2
Nibic8zeBtQaNYoN2RQnV25SxBsUkp4lIo6m018BsXLsMsEtU64OR6k7/v7SKJMH/4Wzo9wes7J8
oDc8cwAgCqIMIFSM7CLlBPGQgxBw/YjbFkGC/GCjeczYmzNPc+1HOZj11lSOEZ3U7RZ6AhMPAhLX
x6arjCTZZ29q8UkjKIWoFQB0KO+nxtpGo7M2ZnS4mdcyBH6LiEDzGbC5/A44uztlQvGUEkW5Uaze
IxWMbXg5jsqdUs79fT0GT4lz6pRbhW3JNXHFe4Z0JYPtjJN2DiflYymUmcVVjpZS2VqY0U/K3sJc
6sVflnXUdsVhzsUl68efRp2X3gNlf1GWXNrcJou5LlqY1pgxvqCLSZU3xm8wyJQWLhm7wSrTK7+M
qUwzf39plX0mCqpn0rD3EQLVqEvouWxGvi7aB1m2T7xuP2ay15XPhmXRt4ngZlKmmxzlTT/G75i0
r5wV4SGUFScifsqAF/fwX2NO5j4nKHTciq2X5nEBtQliQqO6pxHhzqLMO6nN43ts/rQIgO98JedR
lp5K+XqaDnNPnb1QRctloLif2onvhMo5GOBunQc5OBDnBD5m/ocOSOUABuUHElhNWntmKyYFR772
JSZ7OmloEdhJrgxTO6VDscnl9B1XLPN1lSmbx6fBwEtUvHpIinRkRcTMO3iM7GUe3zOf1VU9vdap
98FCdL/UzKOdBndBA3scZKc8GVaV8iK1ypCklSUZcJOo16j8SQGIaKqMSmXScBMOfk3EwRzp54ok
BaHKs4OLSeBk8jlX5UrSVGvomlK8TTlLnVrPnlLxuGB1Irn/ROsNmqdsMrYtyziGKAl6WHKlTdpp
a8Ph67KPo1Ovl9zDW6oei0nKHY2vAyJRXNACx1SiZFOLQVwCmy6agPhkDLAYplJT8V7G7oAQ2lfH
SIaTUdiZPoEUJbUasFsxsLm6XXXFLoT7YPnDSxAKpcOqlRhrUIqsBFeWNhb3zAvAzi0ygDZ56ST7
bn30A/bMUrXvyI1MSUjY2eeF6O+rjGCpknMZWLownnk39Rcu/i74OqziuOR7jkkBhq9c+b7+/gL0
Zbc4WKKKyoxGicH4Et8KpQqTOMM8j0KDqGBiZstXCtiyTaYEYwWmMRPjWJcvL61SkIG5onCxWNJO
SlA2uXx1Tp1uHZrq1539n94o4UvHFwIoTKKV5ixSwjNNqc8Y+tPN2KJDY9Hx3OFHG5UoTR+c7xZz
2oJBLZHzLtPf/ZzagmZM4qPmLdjiHXNVuiz0kSYD22SvfdzvK2/mqOo9Yc6wYNTFcQ7wtSy+u+fg
xWNYN/Z9OxC70IsnS4nfPAxwvVLBOUoKp2XDNVsEi8CQbqN0M4069rj0VhOtWddkVUgeT0eAkHQ7
ZZNCYvdVVjLPG/PrMGLtLktI8zSZ/ZBpujjpvg5pxLS2JYh7qDqrJBuSeLxJg2fPiPAX9dqN3XiH
myZZxSVOIZkZ79Q89JtREU4lZPhf4kmxTxkQFOibe+kUFxUASNmAUmBYLnvT+S8/pUiqVjFVnaKr
bMVZFYq44koZbcBzfRA0bW8oLqsA0ELEE995FUeXNHpGVk73C/86Qtx8zjKABpMqigGtDupazK1M
y0gOgpMAhZVxpG3pzinuak6Ia99kbyAVRYbP5YnZG40H8GXetGvAzVAd6WGhCLSI0+3cNg7wYMMz
EExNKl5tUOSaC8LWgLIBOr605rSt2l8nAuWuchqV2oFN6NL0J44/p1hxcWPfH3XB6EZ7tMbhWfNp
A5/N+QD/stBrTU4H0C7YVnZ59nrtyabyZ9U4+YOvG59t3GAqd+yz79XNOi9a0rlucSOOPgPqJYrY
0zLYvURRfJ3i+bQRsi9uako+XC6H/QMLffTbfRy2njZcHE1sMvDAFExQKl6QD0IVjoohHBVMCHHD
50xCBNLiHLdiOeFsjreGohBdxSOmikz0FaMYKVqxUdzioAhGk1HLoJhGoehGUy2mK0U8Lop9RLSw
ixUNGSku0lGE5KxYyUJRk3aqHtANraSif44BK11FWKb1+OAP0j8lSXsbrPHEbZTe4FS/VdHwNIBp
6uCaTHj4GMfPteI4F0V09ortrIA8JaW2ppMVOIdgkNoYEjTQeT1s1jCzdfT68k2CjLagozEIaW15
9xD/giQ8CyVXcaamIk6FYk8HRaE2jPaRMzhHD0AVPvih17J9QemHrwjWSrGsRIxJ8vXxp0UieVdE
+bNWFheR/ymH5L4dSX9Q7EXYyS3Og2aj3FbUrKv4WeJEclOnU7d3TXwXongPxjg46cJ88RV/G/m9
t22yAlm+zqIUGJUcE1PpGHC3AeA1AHl1gN5Fkb2JYnzZ1XPjdVcM2LYRnkqlkPspFRfMgYGlOKiw
q5jhRNHDPXYM9oLZJlZkcS79eFsMYGVkPR4QyN8r4FkHR26keyxyGCFOtash6n5MnSJg2tnfrDY6
Toivx9E/9+iFJqxpPar4TddAP5tJ01zmmNvZlIi7AqRCgkpLxUxbnf9YBVBnOpTKePcXeI6cMCop
v0QgHTcE0INkojWbpgAdLDuR3Udl5i/jeLMVtZ0rfrurqms/nCurJFPRF90dM/PfVjHfoGEvjaLA
fXBwlHx349KrSmBI8Vkx4yMoKYR9lG0WRZRnii3PgcxTRZvr8LKKPk/B0I2g5bmqo1kAUPcA1Zuq
PKWKXB8Jxiyg7NaCkUrm0zYGcjeA3Rugd3ZEXM7nxxgYnnO7XAUHjtuXNBH3fvLQmv56cEpWrOl7
5zwKsPoRvN5mkjQo3h6Xo7lpO8mtl13/0N6V+hMV04cSUF9IXkZ3aPZVUDzlfJlRFtjnvCWmBzRX
xmkE2qRSuvwjTO+pIApgEwkwVTZg/psSIC5gEBsApD96bfMwVcY1H3gxaoPWBu5LnUocZCp7YDNs
4+qIkEHrrK1LQAFy99MisEAMbAPHet8OTMvQ3F3RwekJEb7cfKBBLNstKvvgT7daZSF6lYqoVD6i
U0kJj8iEHjFSLAlR2IQpyAG8DoQrPL3801DSCyqOG5RA1rQmLLtBonLPH0EITjR11wCcR8Jn6eVU
gHGRFQapMe36jtZzqXIegsCHpHX8UPueRxqNNIitciEOAZFaJUWQxb1lREcg59Z6R3Ws8QepJIkl
lTEpF/cBvmfckgiTC3mZKiea0uiYh5YHMnblysAAQ6v6SqgEi0eUpVKZFi58q27Jxdor5JejwlW+
o52ykZ+jVJmYVKVjepWToZyYrrtFfhZEaAqVpRlUqmZW+ZqJlSYtdOdgcb8Si+y9jLaLbTubpAPp
mKqNzsFSViDpRHcmIjwxUR5/6b4Gle1hqKFfXJX3aQn+zObVSGsZasL6KmN2nQ4RoVxlhUYVGiI8
xBuDcuDag3bxlmFjGvOnobJGrkoddSp/pFZ4hkokgUNTnKRCSkxVmHiSW0JCJ4kxdSrPNKtk01C5
+dbL4YqDzgMKzNwonLWGoXeHpjTX7ktCUjNhKU2aTNf0y+RDqS5y8g6dErpo3XAo+yzYGCp1JVX+
Kl+aJ09LXkba3Xm4esRLffaj0xF+9mGpqHSv5C4i0jWqbJdNyGvh+T/ZxhkHz2NJsqNK0s9apcKo
DuBr1DRffZUYcwL95qoMGRvCx5hQ2ewOpMuseoNm6C5q2xuTnZe8xv1q/k2kEU1riKhZWnHSdkke
XCPKfBxibCTnCCExyyQWNXIDI+v2Xwuw//8FmBP85323//O//Y///k3K7v+uuf37T//L3svU/8GW
xtJ932KVpf9dYf3r3sv/h+5TWavbnLJ1DAEU4P6bIprlVoAk2gt0P6DlxOY38297L/0frMJsAruW
6eAD+yf3XpaOguA/KKJNHSsffguWaQinOdn/x71XnvoJhWuTy7wejmDKGsBo2h2RF9FuABO+5FzW
IvfEJERu6EhP2azQEp4L61APps8xYb6rnO42dEsbRv5j22afIgO9bAygLXOM1sn8WvBtalpJSl6H
PgOn7kniUFe77dn5cgnUSUJdaCy8183yI+5ljfuGjGVXnki6wJuAVwTNHdDk1q9d4HTHhpas55X8
jWM3pLxzP08SJ9CIyKf8JLtfg1Akz3FUPgK0irCLuweYlHyzaPfLREOCy2c3d/uvKWemHNsMphaq
xpdUz9cVcQLMpPZKb1RIy6x+CHb6u8p6jJuGV6KUJrWN/a2qKIAxLWPXDDIJ+yLLCQ8gLe3xoRmJ
3Tzm0QAv3XISjKRz9U1cmVohb0zNvzITrkpvonydyvZetItLbUt254s2WhH5e+sYucdQuyvKK+cw
5va+K9zOWWk5aBFH7dJQYfQ5ey1RHJLcQ80kEticyD8CNvvHZp85nE5Td9gFMd9h2FzyQzFV10QH
QnLaOds2M3dmiDK7ZqMpAudn0tzrUlLUoSUzzKuwN31hh3QeZ9D5BaDEMGz1KNFCIyD7PumudvJ8
+ouSdFxIsWhRaA1JvBU92QCaNddFmcGPDieGQXQ25glCxS60FsqI3ca3iTHV3nHuvT2aLIpxR8sj
kqbcXC6KFV3AziSsD0KH78DQTkg4m/PaLVjGSv4cx0p3Hyd9UdcmFA1Oa2GAK3qu/uwus5Y9Ysui
yPem58YWXJMAeJuiACAN4AeDuD0YTop0iumYJnSOEMzrQme02Am44x8TL91adiBHMhc7P8kWZD4Q
yE38BRBon+gwYi/kK3kX16TSmkt0ULh7qsWA9zSttcugkUv4aki8btdIzuB6VPOxmRjNk9u8ltrv
3y2ikw92SA/WtJnidVxozmZiJES1oHYOAm40ZUloAzRyTZz5vTazXecyEIo6jJ0MPDoNp4Dmy1cs
kT/kY0IP8xiRWPa4JQdpfsrmFvszcjjdR5QxlMvWHcwZiuipks2moWEJtpiDF8Q1wLj5UrbS48p6
rI1W23aqzHDpM5oOLSP0rDLbL1Jv1r1abRamhtgsJR1KM2k4ymLrNfOVGdCN8xeIcM0rOTo9uRdI
1EZSM1vX9RZkd4V0MT2xeeRFCuJsHwtsU+ACcuXD2pqgtCtj4D9Oj/vcOR+Ln5HXifgz6IVz8+jI
JXuBAGBARcKgA2QbdVU4OMtP7cb7yIqeDS3I7mQmEFCmndLW8kPXSWKEhLPs/dwGTMhjDXmTkn40
zEIFvuiVa/FeBh8sZixEfERUfp3eb1Kr9VroYUOD8Lr1meEIvdtZdjdsll54GxroMQO0TRO2HILj
xe7WSJS6MLb0+rz097Lyuntjbt7k0pOPBAlKBVbe3o3idY7Ht0kRT1aiXAhXxms2SQwZTMlhlU86
hZLtNqIXiJ5MBuypecrT6Kfo6sfF5pMgLX1aNXbWPc2RzRPTPrkFuZGZnkfuxia2Zv2+9CgM5L6h
7eo4XLp2uSfxYpJAwkxAJRcl4slq7NpLR8136DgYLYNc2jznb2XbN+r6GqgQ9V0kIpscAVEpo/6x
25lNPd7wEDqxJBzSzC90ZDF4IC9zReu56auMmTaut5PHn5rGS4wPowwBjTjkzOC9DMrILXQciA1W
prqGvpq1JD3qxcypU8Q4myMehxU4pykOM98rJM5QPS4UYjF+Ueu0pAtTqEKlYGBnzBExiuXNHuSB
BbGzHSzGXBRsh5WSnmmOxZhFy748e3pYEuIbhdNwLnNuZuxtI7PZt4JRLbIDkuhepdpO8UXmz/Gg
8S4eopttFajF8weML+zAkmHfezyTko6HLh3x8AMWacYMWVxvtwhOyZXnkYVSZaK63bFNyaLcTMLB
NRiwRaRM/G4KHUGNkyXpm8LZNtNmWGuMv1J29PwtcG8MD1WH0pOKdFtWdZi3xrO024zHK8fjfuJr
gONzNWmvvdXutRiAU+d9FdL7Fe9Grg31zMh2dGnuW1w/RYDjo9Koig3fv0+62/ZQt0GMm8UG6JBF
WOAMKkzRh3MW7O1Aog+I+AlxjSA6NQaEZ/Vs3OTjK6wbonj/hVRlvWVERL6xzq8Ob/X1qDE0MnvS
TcwuVqxX+EKtxHsv8OM2yVwf7djGJxJZaPtqyhkl31kF3xod7Yt6I9AWFA957PNjc+VRthXB3xp2
euoxbbqvi4HhGg7olLbL1+BQrpsMfD9nLEnasajOteHsWByzy+UoUzUELid+e+vIQGdvymQ+ao79
0GilRQS0GjdD8UQC+RcaicRpHF17jRti0Bb+Sqcfk94K53PR8FoYwwyXGgPwJ2mehqpxklUnfGWj
69uMK2pBKCpzAwqip/7EDx7NZTnsA8s4+SmmmsUin5rMS6iP/MH9LmbmbZKoh2kOqXkCtLCpyTC1
MWYXRElra7wUNSsg9jjzpvHyfa1xwzLc9mlw5RvfD+V5oY4gnzB2SCcnK84zRAdUYrYZH1lwGLyw
AAM9AIZo2onnkFCV49uK3BznCA81P5N+y2fLRcH3im3aaBD26NPLXAuiXeVSrdlZvOWL4R1YFJAp
SLMMIX2GAQaPSOlByo8ekGyjpb9R6QJ6xLukPkTZF1XL04oHUbtx5vzT6TxiOYlIN2NOfBIFnsD2
1+0EYwfgGa7MOYrVKU6PbQKn2jd/kI5Qjmc6dD3mPybld7uYie0dK2HoEZIGXIoaHqCu4Lk7DvR8
xWlPWxq7EcR+P7wQtSQX0zPPXMEZ8lfJt9WDhPrVNIUJPxJXX7ZSs2sKQNocwBMgtbdIpSajKLYU
dsEP/S/2zmxHduRKtl/EAufhNYIxZuQ85wtxciKd8+ik8+t7eamF2xBuo1vv/VKCoCrVyQyG07dt
s2W+91pbPKg1Lq1G27Uy7duaut/KyM6GNnQVOLsyHF5+VLF35cvBlhj7V2aN7jWR97DPwhPhg+nc
9VhJ+tWuNhNUOw5dILp21x3XMOOPY/MaanmRlZUJHTjyt92QnMcMlElthJ9Va984NKM5afqn1NAT
SuO+S41BERqI4vpPtgakBJBSbIgpDKo8fRqiYhTVLk2J4M5jgy+UaPqqaRjpSMOehMJSQGOpobKw
JXqrOvUWOWyVPAdwi2vjxlo0zCWH6tLnHJJwm63Nxp6YfucE/MsCBwa6+xwvLlsWSXxP9lydygU5
ZiG4RQaz0QEnDqLVib2FReQAbcboABIi/9d7I7D0IxTctyHM/sUDy+WEyd6pzXmjt3EboWE2q6aU
Q7fx8+4O5hfbkRLdNCiGQ6pROBbQlo2sQBsF7J9kpF6llZYHf3jyVP5FygAZUqN1Mg3ZaTRux9Pg
nSGwHouu8s5iLQ4kIE65hvQYbCsE2flYuo214SAnYTvSN6nhPqbG/KzLi1nXV2a96ETlE/uramto
MBBuOTZOGhZkk9GV0IM4+HqiAI0O602XqjaJ1aTcqKF/sLkWXdyAEfXgEUGuKePQBVFEfHPZEJA+
JRpf5E4V+RuIRglkI4BFsH817Kgw2TEl3m0ScJMZNBBJaDRSpyFJA7SkQGOTQg1QyiApORCVwB/Z
F7sxr20NW/Jwx7N93azS82kudF57sSB7cN3D98VCpIg6Ut5EvaeRdcCwEBMzndzeR+0MIcy7dEBF
ldvOdxxNLMsAi7jcjpeC7FEWis9BlZ8yLamOtsVnN3o3FpSB3VLuUntyNp3L/kb0MzQsEVK2SSXA
vFgDrqr94M5/nLyD8iW6V4WdgGMr2bi4AmNlrqw4fa61FF9ywSKxGKOQ+vw3MBQtaSAye5vO57XG
XpjY03PmiN/CErCrnTzYEOGz6SI0KwoF0/mtHfm7k2A59SJ8m0M4V23vPScdGYY5wN3n+TedSyED
15nugKnMZfOFvZHU5xZcG8Uw8LNyC5CW1EitNuieyFT4+478zFKn4mIhMsKIZBQZKGxVU/5hUK16
jOzslUQ90juKO1IrJC+N9OKCd3Lz/H6URLHKCpZyCv+LbFsYWy2GPuCyj06RBJQggwuDK/9ha4AY
ZYMrNlSH9z5wsbGXxi7CQTdx+K8aQObpYPqqoWSSCU3OBtv9BZ8p9Y0Z+2RD2/jrW4Wdx9J4s1KD
zrqh5MjWz1UHn9wsWLgZNoIqxKWS0S7CHGWJ5VhwLm68Kp1viDNoT5xp1tAqNGwt19i1NTlKjWGr
4bFVGszWQWjLPKx6bvAJBe9iR1zHnRaFe9AGSkjs4Ybo7w5f0QH/xc2SvhnI60f2+d1OaDhcpjFx
pfgdosk6eiyBtm4wHdepmXacZRVgA2si/ABwboI857PZsjWKrtFQOjdn+9PCqTMWgHVCo+u2TPoE
JyS5oCxD0Q3mbtcmnFsDYh8BLn8b5sreK/elFFGy3wYw8vIqz7kvG/zqhYF+br7gOYRo8w+0HpC9
YSYAE2rwXqURfCYsPuZ8a48pDMPflLxLNUCQgqi1JSrYDBRFF9yN3XeoMwD+MlB/rfQQOmD/wQDM
NAwQE76xjVw6wgUdAagMEf4yfrWLxghKDRRkLGO7iaVl30bJGyuyhzQqo20xmkA6+LDSDjRhoiGF
HbRCx+CmMmRsg1qS6ZyxLRA4TA1h274l0A7XnHBEpAGIrUYhCg1FDAO0nDGVjzm8RLZ3rwWhl22h
UYrZ1Bhb/4Ofy4xrDVvkMjVnFBS7tN7DPmOe+xvMOHGHdYrvFB/I1vob3kgCZGA8Z/VsMQ0k1Fri
IGVXM12VsDO5ncJOSzQQ0tAPEoTIfiGu33oWvHcrSXeVMuKsHthlPUb4R4Lkl/YsosCL58agbZ/9
diZHaifHNViYEYPhamiHmyVZ1sMoSBe04HQGyEEy8E6mPfF+cLPH1KGQzBR0ZnozdWhaRQZ3yENe
jHGT0GLbm+z6XP8+xbx7Xm/7petBwo/3IzzcEQvx0kTZMfMp2cUeAC74a17Fmyqt6Qw62EKOQ2ZX
1dY0hmWL7sItf52wnQ7YMSioP1cJ1RASk8DV2Opqk5wvbZmkt67vpjtstME2xbzIF9qm7KGlUMYs
uluXndB+YMuJYYDS79bSBEtZbIK13a5L/izoKY2dJPUPE4RPypB/VjTqa7M+JYkdvgvjKgmfGu63
u7AaSOAyJYnAXHahFxCdYUuWOe18cExmlxd/1SDbaQz2zndLdvA60M9ULadDWsOEM5N9HzGuiwSh
YaiM7eKM/Y6bFR8l/J5WRM/+hLevVckjUkrD1sZS22BkkTsMwPAzLJ5AT6xukwFuIBRGumms1U8k
J3q0g5sq75a7aOnQIXi7nu0m8O7advAvqzaOYNLP+7q/zzxmckNn8uYNt6srcN3pTWQRQpxKxQEj
28MSquu0Mb/W0Tk6oqJ0I62CDet4FJwpuh3Wr3kciGgH4Wez+BscS3wrcsL1jn5dDgz6KbpPXg3u
tsLIMeWOuXM0kqsoMRUW67FPbULVTBFTlC4YSGoXZcUJLrb0T2MywTHOnqLa5QQnccW7yOP/hEM1
mQCgtIDwYrx/wbGjyg8sTWjfG7Nzdo2ZaWvpvkdf3rghFWSB8WA5IXLRLAkNLw2bqgZyIchrFaw4
yHl2iP2II6ZVZt30NN9Hw56Tk4zN2jWvZtHAulnbOg74d8tw4cB0h8copEUrT5t16wfFe7SY5rEd
me2Sdjrw+GSMGg08DyVOxWDA9srUwSTfg63OBWAdJPe+G1AplecOuOvxPLohBVpKh7vw2yp0v6B5
kn4+x1ZB4j6K5AMb7QfDpTW96MavHBlry9+OfQrjulf5jx4rOQPOdW3M6zYbjF/EiBl5A0Nhu76x
04uQu5x5RztNwRcmqI1L0da3BAOJStI8vyXilYMnt6w01B8DFynlVtv/25D87zckvkmC53+ICN01
3+Wf/4aszD/9nxsS56/IZaoLPZoqbSsMCPn8Y0NiW3/p4ko7jAI2FPxP1Ff+c0Pi/sXWJCC0Y7F2
Z3Xx/xYk9l924FtmEIShSSzICf8dsLLlBf8aDHJ5Wn03BKnsR77lWv8SDMqlizkKFSbuIr+gQ8NE
z0xcEtWtiwxOAg3LT0S4z6ouHNMVuXrPfV2b/s73JqEdZelhlQru12K+zJH7TZrhMmbZuxzS5jXE
utiswUtN98y2NbzuaGbAmihC2ro5NFzU3jrGyYZta96m5DS0f9qm61x7GaKExbTREqEjq03DsxOg
s+G9lM7ofUzIAOhPlbym7GkH9aaPS5+gahHSjRKF5Xsdots2+R1HLawglDRM6SyUW4gl9bqa24WE
34GdZVkSOEp4Hy6E9DadN36HzLPx4IbRQyKoFY20RYSemD1tR59NYWbnfJoSBhLgO6EIflsK3Y4e
3Ropt8vQda2rACz9oGrsU+vak+0uW3ICMD4GMEGegjrJxSDiMPHX4UQJws60VqImL8bFykAHu9+R
fTNGlIiTlKA5o1mu6lDuuH1pX9DJTxQvIGaGjix4MO0Ip8T8Hx5402zN/DbsMUunRxvrAcCCrQHS
r7FtJgWcH8nrSOzFz9qT6au49U81PKdsZHIG9pLbDnRq9ZjIObniKlw+uVwmJ3s2Xyoh5G31olz7
xe3z/KZbxpZLKFCOMfiSI6K+v2AWpLyi5qVew07FPzsbPFJJdjfjdQQpxngwxG3UjGcxlbDBRucg
JRXkYL+mPVcizlf8BJtmJqbQ4GWT+TBBQmKVsjgV3Td4nbbLMJEK7nesQ8ZAz279PnUeO+RwFjog
EzkQiU0umNIX7MJm3p+tbvnMFXC9uWGvsML15YVQGE+EKlVj4TESrV7H41SzvdrZef7tYM0GDxuk
0vAxwSgn2EU4aRaP8mv1K3QKM+5nQmX1CJsDNRXyc7KqHZEapLXrBm6RZMPuWueIbJWPEajHUm7P
Ik4yQlOS5ZpcwQ2APfNgQ/EOaHllUL1kyd/S7rHeNFvpPjvpeJy5ovUuk/fDwF03Sj/Jlschn1bu
/cEJtZ3oHy2b4+CZzNpxkTFxiO/AyfekSdnmeFCw+KdximZU4qD1HCtjOQ7ivHgfVT3um2Y6Jd4X
vhY05GnbRs9Wfk/FE7IFUwxMzSad47E99O7RZhrP/UM+k6kpsdkdypqUi9PR5NPi0UFOwFhimKyk
3Lfa+5O7uMPGG7qt+vapamnTQM8wB9LHuAyaM81TZH3umTQ3EeqlgyTaROTaozUW8l26CXUHR8fm
xzGHiwguznDfQnkDCR4XgD5MFUvrtcGoiBKwyQjpGMkTZki0hjdZA+sjuz74qHwrUvqSbmtkl4rf
2rAm6ApXNs5E3aDKnU4dVMjcDjUHtk4QMcAFNJ4AESdrNKKy1MO5VfWO7O/WAwNdPnr+vZrQTC+m
uGKJ5iW3vj8zVap9NiaHxT3MDAyB9yGthxbj9pKz6FBY0eEDrDvtT2EsAHmJmSvZ2cAbIhz7zDm0
yTmM0NUm+3Yj9KPx4kxQBFDIQ1Ie4pt7ZWyjHkg6ZouPqk1ir7nFkIYpCoQBhsSGw+BPUz2Kujva
cCJb+JgOajdEpNhjLeWJbs8cv7WnS6IoRWIvGLxF7MMngXQg+cT5e/hUGmmCddpP0ABDKjEtEmKB
2k/h6zqGW8+6aYf8qnHo0JHiUuOEZMSCWtRVWMgTIgPQ9njwrKsUUmZy194l+LGlkJvZvl7MkbTX
eVAoeBLW6dUMymnMXa47DwZrQh9WgNGj9z1B6t0EnPc1IMKlfGLXp1MX26x9VCAP+q+1w+EPHDX7
7miNwrg6Tc/FfK2in0S2O+2Frlg+g0eA7b5xZvjLq7n3snc8wn4OoCWNq58IuxJ+ylPJl7hP2cZ7
kCyiX7/kdFmpCFm8ref/mNlAUSTUBn6KPN139VnngSz32VwOCa+zKRvOGN2y5ErkzzWTsofHr7D3
ov0dF36A8GaYj417z3m36Sjv9GnjLReYQ6BWzo1eWiaH1SOX6RonQmgktO6NbhcYLobbW4fLPZlM
5eya/s3C+z+XX2mKr5MAWdK8LPOVSdkw91QkYv3orGggOROg2UFDb/8sgrNj7yzFtqvAQbNPpKrF
v5Oq3lf2G/M4L1q8vZI1Duw10exXaglw/26q7mUZrG1bnZwC6z9phWNafnjmbu6+G1Hgh8Yt++Uj
uxiA6doBZgg68DGQw7oNVtZFNZsHsbR3YfMQKBPzItYBeAXyS81tGkMv8E+WghoUhAKHst9tsOE3
bNXsYe8lZXYAa2XE2MdwCY7NfVHxI5brj2O677Cw1NZTQmc+vARC2y3tbqfAEu6LAVunnSvuwl0K
kLFT35lXhS+DzPyY/eobBVm6Yqe5Jx9m3oSzdcYtWVxwWR+WhdiuzL3nafyw65y1Jws8qLzbnIrO
+86v0we3/IrAAR7thaOK5llgl76Nn7uWvySaXv2St6cp9Cd435BvdoT/OCR9eCBDvPfT4d2S9fBZ
ddiCK3ghbl8Ve1oo2NuQZ0QNMK1dBuJjX9FcM1+AsKZWd6umZ+yvscsfxAkEOJp7S/BlCLYoTZvJ
q6kZerRZ8LNUEyagKfNY1w91cZkiRUEdWcnwl0BpYN6ppngiuY26uJ57+zcZE/4UzWGdf0dy1PNT
Z1zC8ts18nvBr5f0dYD9jyjWU5H7R0LMu4kUnyB6PPsSV/u48d2HgTti6nG4gbexiut6eaGz+IaM
hOGYG0Mqfhs3+uXolHNMD86uyOZLD/6FTey50JgErwzmu8aUcNIE+ydhvpe9fbNWhATG3jgVaxKx
su3aOEVwd3CFjOHgk6q1NqURWt+QK+gVmIoL0mOeZCvFwcMpgybEhYgug9yvMlyjMCGpwGkPvPnx
QcZD2c233gRnC2dfeEgH/4h7LqIsldcw7WGiLm4EGdS9CvHiNRaK/Vr4tExx9Qo6L24MdtJ22+LF
ZcnajhVBWbvD1LDOOXELM7hjC3tJEo5AxeHMd8Ha2CEtrB29O+UMiq5U6UvYyuYadSZja4R9dVqh
i9IxgdnZpdXKvaFo6kGUY0Ax1jDHTs2+FB1TcS+ydXDKv+0r1D68DIjOwsfJerZqG4r0jAFF+w6H
RbXXJajWJcnbI2ugT+ADtr4QWwfudEBchpVPKkbmwvoKSr247dOKTS5bv11ujIhx1YcFtGc35J/K
M5dzNBWxMSAjDQWrXFmUPxaau9FQGA/QndNj4g/EbwMLAeW6wpt5hu744ciWROGytUax7xPe731v
Ynuf2GYJozlT5uZuOn6dWxwmHjdG65BkAfuUeqTgJDu2MAU2ooN9gutRN11T9JaScl9qifm6x0Qz
LtHJGFs9nXBTTE3QAUbhkCQtIBTDnnmsvJn2J7zdTQaGq4MN1FS8+uEVv9djfppKgXYEiq4mCr/B
36niOlmepcP8MIcY8Eknv+Fuw4Aa0KyQwcuyrGfTCC8uPk6aYBkzuurNqcfpdql+/HC8NsDtjArH
BXwkjqFiiMVIP40gcH9cmXRA3XZpLIX76Ug4cnZZ3FgzLoJkdakSY4uaE4GIcyf9GNP0ObPVYfIJ
1NaauEcwc8vH+VzkWl5xYBjbwRJhAPUwnICq6/P0hKH8hLINPjilOWMdXOSdZaXTvIMASo6O5ySf
iarZLbxz+hf+zuoZoQlgyT8rJFdiJEbLAiq8nZf0N3Wg4jS5S/8liVqbgo1jx34tTpdAV4mR/DVV
bx/NvLpz2YsrCUw1qo1fNhO/FV/UiwLxSYN7fzUPrsTVU+Z77HN8/WtgQz4HcBYZV5Wlyh29wR+e
lezTIh3hxnIUZhUKa50tmKu6AiR2r1shsbKdBvY5PEfydbHp+mpD3Bv8JqqrzL5q1vq2mYjPWL3r
7qjEJAq2mE+1mPqj07LsqGyQAx5OvsOaO59tZfQXpds3kXxOIlywOyn1CIsZUJAzfJns9Y6hi26J
Bn4RI7SeaUaq4/nlAIULv8nxWsSTfYloRn1oyfCKDIalrYWsSFu81Moymf/s2LYgYS4x2aIlzhpD
xYHxmuGe27cFF1rKR3ATsMQr1kBSPBrkV2G/a0hoHVPTh1fj8m8tuAwW4X2WBQx5+XM5+iffy/5M
PbsVCrm5BvvyIbef+qLnvn9JgcJtxtLnwy3EPnOKT5HZ2KrX+RKlvfVSVHOxUzPMfAofrlEr//Bu
Zr4Jh53SrcBtgc0r7x1mHAaloE659xAsSwf7y3f19ioiQWkN9ovZuG9k3DZzw4fVkIo6MbVpP9lC
Lq3InpwJm2XXER2H8uPuF5ljkSbxuFNkyTa5kRbcAcLgql0VHhwPlqrqrhrrJq89kAdos2dZ4+Xq
qyGWDkEw0hLjW0UI2o1E/7hwX0zJnNx1FWtXsRI4S+YdNJ/21mNsEk1Q3hUr8FBD63MR0ykHPyV7
RETDkhki8dB/5yTZCXE19Ra2lRZL4CynoyMLcnoCf55bLCRZsEeQxd31fWfFQbp8SADpJMfpZJvv
le00cWiNMw2nLKcCyq6xctm3y9R8jgNticR+MeY7UHY90o9m39J7svrZTZh88jrhcYC3TEVpfrDK
ceJWVuNpYWNpuH6Ijrp+EPTcD17jEyhe+juT7x7zV35Z+wUfo6wPa2d+52XFe770/e3YzMv1Omkv
keuQ8+KhnachuqmIrWxrjFSlwWdjLXfM6LQGJkdvLV+5mznn0BvsnVzR1p20I2oGGmrC3pSsa7cr
Au5tS/9sjMUT6WKwoAlEJi6nD6nN0TzRSdozxd2Jqf5wRspJi1zGbFpLoJLttU1oB/6SlVbnkMGF
dQ/tu/NvVBHpivroRFXwy8x7jHcBi7Jove5s95mhjbqM9Z4KceYH1GesGXChbEwHa8BLQBhLvSlr
8VnqOEZVLb9j7x8xPgA/kYilKjNHdP/sF3tL7Dr+1boEL2aa05bZt1eFBC3YcVtK1vYrn5jaLIXe
YOUU+OZLXJlXpsXNIq+NQyoj+1VOuvF5oRz07/9aWlzpAqXt+LZ9U8JL0PYDakHK0IrLRnxq1Hw8
pnV32zKJENUy7lSkQJNSj7VEpLj0w1euyYuiA3KbF/g+jJ4ysjWVxB3JG/fhQJaOLwH3vnFsv8lB
kkVSl9qz08d2ZinaFETgyug6zPPPQAYWkEhaw6WZuQdluXfFzO6Qeq7Wv6EOjZVLJX0oCOPjujpP
ekG3FzShjrR1uCREUSOgAP7mLbiztQmul9X4kCKAO5aCI15x9O5m78Fd0emOgRNwCKbmR4NjL0YE
+vQ0iWb1aP/tC/Y9nnsrWOueF3t+IMgQ7JfGu57t8l44EYjvfuAfCPBTT+brPPj3lJC4B9H1NyXj
YzI429Gwu32OOLfPq45mDdN5nLFGnnoWUhFLG1kMX3W+nrqO3KkfvVQVbfJBctMv9U+PWSel3z6q
P2RSe/u8pywmGIG1yEQ8CwXsdnG7EkalU29gt04nwvifqp/2axheD5BL9sL2jK13izk7PYS5mLju
Y+kz0Hb8gEvHCtYsT+lzz9mkx/6cOGenw13l+IfEMEireUydDSx3g0z6tGvTQ1UYAOQBHy8KgEY/
uay4UTjREvmSTF3GKhBnlnJIR0YdNpNiBmY6CEwbIYakAEP3NF0Mq3hzxatpcclwZjo6/eVB9EzA
tYRWzIHehafWd15pKvsOghEzciKeXB7G9R0HhIhZVdI+XlkHDJp3ef1LA7Lut8icG4zkT2sPjGQA
b3GhbAQmBY9dm/4s4+CdoeYsyISAz1LPARXcIimuwxt90h/UCbb7Uo7z4ziee5Fe+1C3Ldw6GjmM
buCb1S7Ilz/Ql05pgn9aLM1pqqtbmp4YkyveCavX3fEc3YW8m/dUw8crV+IqI6U9eEN1cJBqmeOT
nMl/kVeyw1Y92/I8kay8AlKxnZqgOjUq3GWVnaArsoLFu5z5brknZJiepmh66aqVKiuHgzcBvCus
4hAOoXnwp7ekTw7JqE0ENof8DG9cvWFBKGM3bNHrQgOtyHJPs0khoGw7LotlcTb0X5gU7pPmGNrT
Ox8Vp3zpZ4eup0GmBFtdIkrh5APim3M9+vsvbi9vB6FQn2vyaISPh9bI9pHM7gYPUwVdwsAmAhix
ohZY7ljN9+A/dt28fDiy4qkbn6iRYX70+yJW9vjZKOtNKJqOESJRDFoiy6UJ/SliErMyH6MikILa
ct/SqGHDRVYrSP8kWT7tk6KCIpUhWa/QVGc3VUCTOuCIqjoY9qtrIn0jn/6kED9xOlrnPqfkWMGh
JLenbq0pgTxtOdd2gfOTIPKHL9SLAviAz+w6j5AjwSU9BCuSntbDlRkIvRwnE4HTmD/ZRxlNb+3Q
wCd/gaNUbPoB0ooUzGNr0n0bVhsesFTujHACNx7yo8C7euBf+95k+GYy7rObyYXANQac4FSKp7tE
sL2zR/o8XP2IAoSBJcGigezDYI4d7sx9IaanpDSvu+5VVcx4SU2bIzmph8XrX2FFhFdTYFravr3G
k9UuV1PmEAueOo4PXr5+qUEy0A3pD7nJx/5Eqy4vlrzd4Vx98wL5uDYMMJGfPRsT9BI4zeuaE20C
gDhD0WCvSPZLpi59G7wElRcmt16GHyJEziZx6q969e2w99edH5nEV4d+MZ1wgqN0uSxPh2TstlK6
XP/TJ7uZDraZLwc/AhYbSJDwHrbdtkz3Be9Did3y/3aC/85OkAzT/7ATvP6zNrP4+fr/5aYISv2X
raDFhODwyZqk4kK2bv8Zm4r+sv3QdikWsYJ/bAv/uRN0/nIDUlNR4ERRhGecFeM/U1PWX6blmREO
BivA4eb+e22r/KP/mpqyTM5lJ6J01WVlFbJ//K+0QNqNVYa1xNiuIw4PMYeISn0dOyae1nLqXw0X
85+K8i/XMnFYQJbu7ZyDmfryUf6a0PrCBOsF4G6klEwQXhp52UAKJ5Vavdj19BPYKfmZbKDzsSZz
QTZ76yicValmt6sUpxmtJnlFDiVCfEmahgLk8pBLH5txx/Vv9NFYucXQm1LhIV2gm2fcRDairH57
wcUsqyO26bilFJcICgqwD9ar3Ld2ke9wa2GxX6g+NmfXiCNxF+Y2tnX5BOifu6ljAPNCaEi8egIQ
zU+v+j/kmxNqwhovnki8d8sVd3oKMic2j2ZIi+nUNfeUwhrs+wRSl+VeQPU4lvVYzDjUrSmPDer8
GPOMezcKX4MuxY/qcgZlVU48bREPIXvFLVZ2JHglXMh9e5eV4TZ1JWDcUlmcy/20aSkpPEzqPW04
Btt1fOw9QEJMXylhYZYGauKKmdOAJELQGtRwL4XyD2H0My5leevAVzOW8eQ3wfOE3nnTVNG97b2t
zqxeqhp6qVh/7cznE7DqYYtFglbCtd6lBlqq2YV3fUC37FCAuA6RIhMvpeXVT546Sg22CV40wtXq
jycxr/MA3bUhvqGqSPkIJ/+nCrwGv9qMTqW9cox9874l2UzYWPcABgwRI/bfNDRu0tGkfczD1zjO
RXUPzydWSVBdsyX8nslhiGBmn5JHFNtYgbtrcU/NVmnD9l0TrldZewTZipCAjUlZj7ZhsA2wnDmW
GVOblD+dZ7a7SHQYyML7sJg/4c2FdLFIGh4hOcnV2vmqBV3vSG7RaXoMasc/el50J/gWbpa0ZL0c
arb/MgPOrfYLo2ZsZqXYd9YKYnxMnpulVrs1T6NbP0wBePm0zizQIzJ6ZvdqSE9GbTxVYtnjPg7R
uLB9lAYMfpmwVXQFlR9zi2Ue2aydp3u3zOI5QweDiYIljLC2H4EubwXvTpPBlw8lxjzP7K9yKsO9
JjnUs3MbKVaWNM8iDYCk7EcqdrOJ50V3mlMhfjCWcoTsEuyqoOv2QYmgHITtvi7ax94vP9uwjXZi
sWxonYIiQqfa4SDbwy3gRm3w9PqUgHHtVH+itPxEz19cZNpQx+6AqHXxiM2PZmO8xN00XLoed74Y
NVQmq/DYN7y6ZorpoawhjLHagcR3LYsuvW7VQlgqY0MRIQPI+nkuEfemErWkxLObZIN9NaN97kXH
LdINmv3izWc0HGsr6HDYqdHN975L70I5yLitDYWd8AamTrCLfODLYVE8ED4oYq/A22UQcKvAyvMN
UihrnsCnw9FFDRUy3fSHUZOq88p/gHgotka3yF0CWpy4mH8KTUYUi0taYQ7vMtIeMDIWG8tg9kOa
VduskPBOq8/OVddtnj4ipgGhSyOHR4MGB+fOU35yhaSp3fo2d1ivtLZ2UHq39j0dgPTeTRlae5b/
ItIUR7y2YIYaXfQ6fhk9LfNENmNzgWtRRkMUW1YcKdVtl8IfDs7aI2/71OXIkl9wzRNmR+1LJxDy
rXAJNn4PJGt863UpqpWKFzBp+ATDY+lkIWgs72BF7L9Mc/pqw/IReQ5rgJFghQjlrZdn/n7WbOxI
9iMBW1hZxXLLlYj1PZTX7UhtmKxtKH1mR2JyAstGnEzf8ZxDBFGR9wp1viMhHGsWOO2MnAm6Kfe0
K+3qYH5pq3bcphm8ToOU4eDuHZdSnyQvG4zKwTfE8/qwjON8DsYoHo3Vj/2cm9+M63HDnS32u667
lLoSOkVxU67/0StCfh55GSCXviAZl13TBv3TNRxJQhCPscL1o7H/wPK4q1eySM0QrlQvh6i2huJc
4fbbDhNfiBe+ALRje+O9Ny7yVgakCzp3VMfQsX76EOtKOH5bBiSNtWz26WByMQe+vs2NP7Lka6Ja
+zfs+dEzP9l1tfjCWUYVDgSDvSrqYy9XhOeRtpKAB5mWO8QcBDfumgZTXTdS99ZlbRyxgIwqd9rW
yXoHuCkl4cj6bsgxOBjU+HLbvk8Th0bDDmCGHpfVkWd1YWSxKTlwNRRrEKehnaptW083bI/VzpR8
rXN6cXpsh445Yo2brtmg7ZKwd/lWk7qaUrTC0E7QvjByCivFMwEdiKNpJOHbI5SGQ3FRhXWfEghm
wQzc3qk6QNoPtEzyi+8RDWDfVgSE1F3km8SC1GNP49mWL2Wzc2VhQp0rCZGBdiejmW5Hm37yUnlA
FpowQeYHBSUlzqQkIooJlOyQpt1v4WL0DBzx4raYn0VCo4iRlfImMJaWpQ28uWLAP8sztAEaSA7D
ZHFJKmPHeK62Q0NmuS/f+75EjvPJlFoDWyXe6vuwI7dLWHbntaOJtix5b4P0jUVf8gyb9iHCdwgY
0+9uItrjIWUcRiIS146+njvc0xMreczh4g0m7O+qYD6zJV6kxMum01j5DY5lWv701T/QQ0DANOCN
OZTacsuWOLnV6S/6V5nh9QiBqrIcBFOFqceLsCSTsmavVK4/mXoA0UaeyjffPCaTYuaxAVN4KphZ
+FzaWOoxJmSeSQsGG8mEQ2XpcoVvCEv9KBl/0jC4isb21cjth2lmH77qYanvXmn0ujaD/onWq0HS
OO3p4YpcBb9Dxi3Ft2/RA5jBJJbrkWzSw5nUY5rQAxv7vJIGxeDdYpbL9FCX0mxCRM0lTcHABxz+
m9sbO4pxIf+08Gqzs5eOKbFiWkRP+hj1+JgwR6qINpw8hR3sFOM7bagPhR46cQJdd+F0Ua58oV7w
w9Hjacmcim+bVgEm11WPsIMeZk2mWlQxm43d9OMqSF+p85oz/1p6EF70SMzpV28mpmSCR5LsOINz
ywSd6kQGE3XDZN0xYXt4tTeVgvvulcxuHd92GIh8i/RojjP7zWdHk/p8ELke303meJd5vmeuH/SA
v0rK68lKY7wgH0sRPUIAhuCPbMrv2HFl+5lhUUsGoxYPPFQEW2sKf//F1xJDpMUGh7trj/owaBnC
1YIEFM93ozlG6BRpgGDxH+ydR5Iky3qd98Ix45mH8BADTlLL0qprElYytA4PNccquB1yX/y8SZAw
GMxAzDG491r3e11dlRnp4vznfEf/M2oJY9JiRoqq4Wh5w5nJBMFJyjeREm/jlghbwiydFH6hc1z+
W2cxoEMw31tz/5mknO9rLacM6CqeFlgIhOW7Guycll7oFwxxRPtbFunimGh9pu0RakpjOLW2f8Av
N5xRWFnMtLDTa4mn1GKPIcmbgPMW3K53zmLdGW5153W9s2sMFO+izW5jtCMjQERyBgtLmfrI46Eg
IzaBkksJxiWttTWa8CKzk6zj8dHX4lSKSmVqtQrVyknxrI9ayCJhTcu5Frea6GfWYleC6oUvuLgI
LYQlKGL4ueybpGlwp1i/DGzvhsHaCy2ieVpOy9DVqq2bwZWrZirNR+/bLNxXNzu5s5VtSWI+pKhz
3vQAIHFBcJLUkpsvWKnfctS81qRNLdGeI85CtCfognekvwUNsNFioKllwTKn23bqKBYztGhYavlw
bh0W5OCml7uWatSwAaZNM68WHS0z3Pu93DuokZ6WJTMtUDLyYxzvDocZjWRnaxkz11lgLWxytTJ2
wTXVgmevpU+BBrqghVpl+2kuqA+TlklnLZhCH+bVQ0P1tZiaaVl11AJridIqUFy79KtDf82i4MZC
DTYHj0yJxfo4ceDsvkJ0W/hTBwdF74iL4DHT0u4gq3E3oXruFK5ysnc/c0Yhe4cgPKEMtyjErpaK
CzTjVIvHEyryjJpM8zfrAPpyqoVmheLcoTwLLUG7WoweUaVrLU8LdGrCoaAbDEYdD2P+aARkikf6
XtHsjGSNCfRjRvHWqxguy+LXt/FnOuU3C+u5oc5TS+W2K5+6aHysbeFuUCejbYWu7rXnHJU9say7
FumVF970WGERScUYfcbLlUEaPY5/xXot29vzZdQyvq0FfcVTR66kQ+dHYi+usG9PdBpKKoIZBix6
LEBj34vDosoYDgBUCTwk6cARMkto9FBB6fECXGl8TUwcQoS4TWflDCH0OIIMhHXjM6Eo9KiCOjjr
ddTji1EPMv7+MmO2wYLYHXNxrkDiboI8ZxxjO+uMeYjBXKRlAe84Pp9k2JxFwZMz+MHL2MGKYrPM
lgz0v9tvC59Bc/938MIEpmQSU/wdyTCbSfWQZrDoO60Wdnz6JPt1pYc5WDg2CdMdERh78mbPcXj1
LKM4AN8E38Q8KGQuVPuUWdK29cvV5iZgE7SYILVMkuz4FkbU1dQDJoZuw8Zh5pQye+r0EGpgGhXr
sZTFfAohellFkpFVpLDDtM+5HmUZeqg1MN0anaA/OMy7oOIx+JrCLzb5jnsCbxNXaq5cuIHxHkdt
t5nzJscUOkFvjA2SiBgBVlH5x9UeyXro7wUjz5XEYoNxgYvJ4FVapgQhXalD6Tf2vhyKi1nhcOup
pN6HnXlyHPoECaLj498uPiuxYzGW1iNWSQZO6k3FyK++H7xzISIyhMhLFWtwTjJKzGoQoF4IGJ2U
1UtVCEbU/rs1jrTNq2O0RM9qml/sDNLcaLz1lfPpO1+Tk3Q3wuqm24x5yFo4w0MyzeinDr7mQdTT
Lk3rEEcxCIpET/hwJQ5LENCyxH0cjfFeLNNHWriQPIsFp0Q2vldtMp8Kx2UE5D9i7Qm307QUL5yK
0KCT4t3GTDzhFGQNciNBeWXmIhzosJQ5uzMSrNqPwzUUkAPnXpt+ciBQjQ0WIHQ2g+TTCG26uDBk
qqm6xrSX6gav0cU2PuEO7VvvmV7xGIk3iuz33gAgWHbZEy5Aejvpxdk6M+TH7g3/BF5TN/+dB/wO
WYe5ezBD9JfCvyHfVLA+eTkFVsZzrEVZZmEc/w3k2ihlDCoyYt2lCZtbTAXYQ06SSw7vnkw4Pz/J
IgWUDM4VZyW8hX086ocxXf2kSfzqTQ3pV0027Ep5mar8zO63Bit65zTNDWGo9/rc1AaVNikSgd42
R78FRxfjetEO7tCu9q1YsIsuxgmqOClYLPB2shB7y7EfdlE0njSiae3YjYWNdHkfq/YGm5Ryq3fT
6e7COLtR89Rj8nTouutxmuFNDAak8dytXszBP0cgHdgee/o+AnjUsjKvDFuRIGAgYJQEVLrCgbM3
EfdgxHAzxtqxCe3imgp2GIO7Aqd6eAN+8RFP8i3O83dVRmIVMl7JeqzOS+58TFXFOxV7W5AYEKkj
zlzpPh/7P5E9/rSm8+XjK8yScjwuMs2Y5Mqb0LLOjpoHxup87LVTIhcEHPkK0r16jAAVXc7rFlLz
JhhGk0xxW+0zd7ztMTfvu8UoSCElm7yvk1PuqC+c5e22lpjKI2PIzmMbRefgPRxw8Fgi/+6dBJOw
rK6LV6/GdjplffrKae3XdLzVYIzNOjB80m5USrQelq+w5jTUquENUgSKCx1Ikyq4UqUNdjTgybtI
Yj1Cxez2bA/7QdgvzgBgJAjyG4MaV9sh8xB3fO2KH7gLp7elRtHPQ3tXCuOBzWgTY5/hTichA/vO
ezoCX3FQJ3GVSoNN2W8JPWZ98mcojLusXj5bNloM1tFtzHqxyjvEW9r3euidjUdG0sWsw1HnOWmZ
tJWx/9ACAQgDCvt6RsQlS3Fapd6dTLznxEzvcC3sfRXe+wzITeeVyoN+a4ryu6Fofh3Y3EQj68y9
4j0yd4WZxNciJ6KuOvqy/v4STFB8BmzAxdAneIaUk0xuCcfUOFi2D5GpxF7YUU1jRv2dERfvS+Z5
O5cXOhlmOr3CON7ZOJUS1ipzosVgEAQFgs6i86yi48AkLbZnX4WCimRWYxkLO/fTTStuhNGh4EpH
XUKuexOY/r46uknBym4b3axQBnQs+LpswUqvxKxu6lH89EHa85HmkuxzFMwpasgGGhsY2mD8DDDh
0nF/Wy2Kb3b8jmJ6HiSFD5ZufrCpgKipgqCA40ZRDZFQEWHwmpGPXk9UR3BLgQMoOcIggYjs09Ud
E0q3TSB+4SlTL3FgHxB2zmHvH4KuvrOiCcGZvopWN1eEVFiUussiodQio9yCJP29RdnFQOnFrNsv
TMu+FszoE2oxZuoxKq+77YKIt16qC9vbg6rYv/oWo5wpUT4C+rY7w7hYWM5WUYVCPOoujlG3coS6
n4Mcwm1IYYfjFzeNH77WvXr1KfQwZrJok+74qHTbB0TV/Uj9x5igvOs+EJfMfzyKJ0VRSA+JoGqD
G2Gc0IrtVaEbRUb3QjfhrHtGGqpQp7yUeJ6BtaTh9NTQ781d+GExIE5SQYjhUMW3s24woTIPBjzq
KyCKh1a3nEijT9ZSGNdAtPx55T3aVKLM+bWkIMUuevKq7o/V9ssxIhTtq8843bTUqkjqVQK8IEXa
ibOC4zTDuK5BeZPMZVEizYQQcFNUzhNUJWDs+l9oQU+jHGA2OMmXCclDH5AeH6VL60s0yGzNO0IT
DJUwve6G4RorNrUh3urIw5vnfcPbjnb9ML6HY3sHjv7QhfdJGpwmcD+T7p8hsvJcpgQX6uzNp6Am
1E01iGjTDoRCs8qpMza9+JMbG4at2X0QZlOfaUS6UUXQXj25xA+SORGuL2PP3s9dJjIO4dIecjqZ
aMh+cKLwiXnubx4OjPXRCNtavXqRuJCYYmQ/pHwiuJCNRK7OXPtWtpzRmOp5ObcjL0BE11HLOnHo
ATGFugaJ/ppvR/ex9dVrS0+SIOU9IbO1zUsTqH0/g/yv6FWqa2RNL3oMoNEnS/RNxr7YV8wjai4t
FK475naGIrxuK29k9JufO2p/4FECFhoaXmiHfidIWDMC6hxsQMnkQHKNdwdNbW2fKKM4+HREwYuw
0Mmwr6m3hg6pgi4payTIQ9RLG0UHXTbV0DrlaXSKpSEqbfxd/oWqVBZ4FZZw3AurMCl/TA1gwQG5
VRrJwpG1ABMOpgWwgBWCbUlMLpxgXEwNdKH07kdakt5Ju91NYfvh6mOChsBwZZAsybAY2KIwzu/R
gZB2NToGBYhe3xacjDPDldGAmVmjZhivRdWxlrsih7CUF9Gv0mCaXCNqYg2rCaHWmBpfg9WMSJJG
2lCx+DZqyM2kcTdjl1xbDcABXcTHx9JYnFgDclKNyuFZoepuYM1Q1GM306WFqhNovM7CdRyQdXLy
RxusR+gmJJqKW2GzK5aFfxxTQD2dO77BWnoqNcInL4oDdu95KyPiYHPyOhWcJUNfRJjG+bQPdoSN
UfN7sGGvEDI9cB0ggyJcr7OGCGW5X2xqOni6VvUHMcvzkqtzptFDOIDZvWDnRSiApcfcb+ijz0gD
izqNLhI9ECM8WNE+0VwjDThCraM3R0OPeNLv6GarMaIjoOdPLDED1H1ASYvn3lsMOk+hxBXIPATI
UBxxrNKIJT2dL2EusXeWF4wq20jjmDrsHLA7xq+QU/bZqHt+Zud1lM21noA5DVCdCuhO6A34ZPL7
RWOfrBYAVK9RUMG4TjQaatKQKBsID4e16kT4fySXov5Uf5FSGi6VasyUgjdFLBOICQSqVKOoAKYz
5SDW4AbOSfivzlIPxP/AVykNslIaaQXpJjpMUK4yjbvKhMVrjYxaJdZj6VHY6GOPXc9QsjpoWanG
Zs0aoOX1jAirOSB7E83PAN0wPY0mmiJtlNuso2IqC17LNl61E2Z8DekaNK6LM/izrQFeS9CElPV0
a8Mwk3WkMV8p0QSjAfw1aASYpWFgjsaCefDB0giTJGeDcjtwDlznNd6VqGYA4ueTtVOei7mlXJpN
PAIey8jAaBBZpJFknYJYJzt18BoO3+So76u2+myn6NHoAJqlz77Gm7Fe4KEB6ratNfyMt/+gmOI2
+eMke8BhpqLGE15aBjet7ZkxLxO4TQGpX8JVWWH+k7vRn4A+zQ9Vg35NfFT7NYFSdRrOpjFtAiDg
Ogkoh49I9PX5eKSu0gUBFO5nKG/FX9ybBr8tGgFnahhcxBsExwWsTo34UmhknMX1U2mIHHsHFnmw
cq0GzPVMOJVGzo0aPqc0hq7UQDoZ8lw6HZp4YFY/BhJioPF1Co4d1+QAz1QFqiJ/CDXqztXQu4Ed
i8q96lrroDswl9sMQl7KirGeNTSPWJjSED2LYgQ6dG5DcwJdoUF7LESkfVvnPMHgqzSMb7CJQJAC
nVF+qscUYh+ma7dhnBVolF+koX5lXslVyVjW4uzJXI6V1Y8XomjYuTsDi54vow3AS3zdEAMnjQ60
YAhOGiYouttYwwWNEMwg03waDezpHhtRzQPMuis0ltDRgMIBUmHrowSD/GcYJNaehhmGRczQSYJ2
ZXqYnktHEr4LzxYfULxdMZPHiGZu8OXhPsm9R8s27IMo4njdaJAiVeKsLBquKDRmkTrBZ5zTh3i2
fsyW45YzQVIBEkOXGZRGV+MaF7iNsDuY5vigHCeYjnpaK3pjZ5EcYgpqwBSC/VR1VnVHf0NyCDQc
kmhwctZTwABv9A74pk3a+qVdEDFLDZecNWayhzfpau4k/MlSgyj9FKZcLYL7LiJnV3bEAe3CSA64
OMDmGNT62hitIyc1dhl0CYeRWyF0eDemH4nga5/zPqQD7Fj/MelYqgOLoeg8APyOQ7zeZmburIJc
pVTsvTZ+c9TfbD0Z6U86qddGAzmzz2gyxQl94Zq61ngZgHD9xaNXrjzHlZftg5C7YxPb5C7nq41Y
zQh1D086Iuk7gk+EcmVQOrBB62QB37niYxCzWHld+eIVqdy66WBssnkqGNnIq4qAN04KAn+aGy9B
zEEXeCP10TGD+T9tMYbbdIHIMVrVlbIHf9dP8hqNBl72iDh0WYAIl3ujMqyjMU1UukO03diVDLYx
wa6smy6NJEqbLHHM4JQqlEbN/NKON4Hi+KWnp5CodWRKOwNngsdk1P4kgCqPS9QVW+Vm216y0zmz
Pxy9wb4nOnOatPnR66P60IOH8ZtObOKWqdNS4ASpTMXqOWHPMoR/hJcEjKljcFdX0d1Y1/jEeubg
bhWdIR6Sy0wZNRI13KUmQpwUeUvExIyZ+rG3NOA+wFxQr5z6H7C/tiRyuGuy8raDbHGcYaSpZ3h0
Y//gKPuSmiY3xSTgOtuxpTt8JEvXvqY1/VOhPFHRxHTWGGI9fn5oJdFnKHcfeen8urSXwHeENUOt
w2pxJrWJl5ZJ0WDtWjciecVLAVuG5ckYabvIKG0rLNJRI7FQv8zJUcZiS6OWuzUZGbEDey9jG+yF
mu7jDPMGxQMblwvHRhYoEB3DO6yGMzGqNLrY0fxVzPavUhnRy8ROtoxCPr1UiD3rCs0UTB2wBlwZ
CK/alCtSkimfpZ+eopm9ZIWSPGzt3DzZwBzwVt6FlcJsyaYDsfA7bWKotJgmjan1T5DWP11alUBi
/TH5DvaGXbsnbrguRzhWX+7Q0XAUPOR/f6/xI6IzXZGeqqbeJpwZO6dv9sqkg6p3swdRRyy4p8Uh
uhcsvOB5xxnIyBsAItO7lyP3liE/fcXiDYZH1Dyf+WxBjmH1lOYwbUVbbExB7ed/Ovn+I04+HG//
jpPvoj5ZWP4N/DlQ83+28ZnuPxwbn7pAl/TpU9JY9f/j43P+AdkXtFjgWqb0LW39+39GPtNysNYB
3AD+gSL3L418ZEcx8tH76ztAatz/EN3Dlv8af05LBB5D/GRuYEnHdbXR7+vjIaGa5L/9F/O/1qFM
zdJJOGSY2T3ArwTyW0xcNSxIFCjJbtk06xz33cm2WGpVDNpOdqTfLKvHa6LmF1RcMJ70/RxlE1gH
itOwIifhtq75qmkJUc8awO4qwzkDGDUAZkUpZfQVQQ7muA0kgxUxRmzG0JzWXoL6quu99ZPv5iCa
pr/DVWFR4E1VjuBvXUvfu2sjWi5sg7al2P00DRxXYcEktjU4RKqXOb1v457TqOB0V058zcxNb5f0
biioyaJYKySCB2kxxtG9Debuldrer5Cos5tNd1KV12VQjMkkfYOueRkHhG7zK9I1LFSXy61V+vDd
5+AlwCVeWOQcHKvjhog7y9Ax6xD387BzZPlY9ekLDBJjLTjklxS+H8K4IoEN58dNzL1zpTmcfH05
f7gZMA9+wkxQtVgmMc0gFm7ezH9tKlCUSQmn0gWTatkR+nTS014p4gMuzBJinfvlR4FLhqd/yZrO
us9C867NG/VYF8NA3gwAVL68Td74UIJkuAdIWd+TKbmLe4Ff38XbQsV8EF1ze2iArs/zoShZX/xW
Iud21t4QAzHFuvZ3Epmu6cOPriin7ThHwQX7BCmthQv4iHtoUqkCXjmaG0tU8LXEY0o8YyWILWl2
FziHmeWticSeurgEXrDoNlJSC2nE0w9gG80HHoJtwWsQ65N4XxN841pOCtMgAY7HbS004DT2n4vq
u0+ZqhoRnuaQkOYpjM1tUozvWaG+VV3jrXOV3A0W0AqV1ufUGe11I5xPwnu3QQneK7L7W6dmGmy7
KKtY/xuf7K6Ke9oqCS1mpK3Ya/2Bx7NAW25B2OVRzGUvMXmfcVvu7Hl2V4jMR9F11zHyxm+vsY7w
MkiH+wBaa0a93H8AET4thU3Y2IyYqOYLpSN8J4hIXL7ccnLwueAfIIWUEADnRhFwsQ/r7Cyt6gKq
awPbY09o9LmswMBiMObAU9a3nlnDDG2zD1/luAH5Dmou+kwKnQMcfXHKau/VwUxlJS9K8XvVcnTs
6jrU0NtEknICYONvfVVtWy/FjttaF6Ol95J07X1cRPfkK6Lmy7WdG5mhZrnyd46rck9qaN1ntIpR
vQM6U/CB48a6QMsjNcCAtNQJ6cDidpF6QFZK/zb1TffsInPJIDwTd/xj2TwVcMVqTtrgW8KqFsc4
7j9T2BGrhsqck93X1r4ioljZjxM3xlUsglNShvmuAb1zMyT1JWlheIQ993yTG+AGnuorjcYHPoOV
S2tPgh1eNC/e7LCK8GZH9dnJnHrbK/sW5bbcGAvTLT4V606Em7IGYoC2xF1XHRxOIrssmimZVOqP
FYSI2t9U3xz68r30w+KYDnsRMF6J567c+B2JShOHXDiCQlUVPafWEwg+k8Nh/slI/Tvp47ueh8yP
4C+UzNdXxPOs8wz1R8RVvA5LFgV/ea4dD15R9+MxE9iOfv/ceOTiyY68LwN3xqJ7VhnmlPFAtOjo
9aiZ2CS4j8Qt704C6q2mpaDxIRBErEjmbB4H4zwF4jRtGm9+SjCTwpleDktjfLuF7t4i0AW7r+B6
HUjsH8XdJN0C8Ynsh6CMEFcbejEarO8672VlvGkkpB9caVM+h7m6dnHwLlKsqnoahmk4segndfAF
B8m9OaLi+A5k+ZHinqTKcd0lTC3QPOe9SsrviBvhLh/rTwMD1557413hsAqZvbPhE3ZbyOVKb8fJ
mdx9OWEJjdiLyrKX4JzoderGAYOu+8kwETRJ3QFgWAPItTcJ52hgS/ZzNgwkUsYGq0LyHYbqt0/H
Fz+cPg1u4ivZOJ9TFT84GWttB5matb5cUcGZrv44E+vZ3B4dTzxVLvlxVSWvMfd4NZe/lZvc1wWm
9MaKP3P+G0ZBj7WNSj+/x6DtsBEZFunWGTL9Vqbqj8qnk2V4V4KN1saPkz+gnh/7BTlu6b5mJUlA
WvLeG2iC78kFkwS5G2LjPpWQrxKz8E5GCh98HHFahEfyj7vC4BQrgurXw6+OExs6Ur84JEjPaRxN
F8uGlKyS9q6cKA9ha4CnTnVW7863s1/4DwHOFjLd7rk1o527YHZZogYUShPeyGGejiJ1mO7yP9np
s144RrJp3uRf7La6LQJWML9m764FrizjcYjGZyG9Z2Ow63XqOn/IQOPfGnEE+OV7qErsQ5hsDAnt
Oean1cYTauQ20WKxYYtXBWaaIaNbMdMQXxiM4LEb5tcA+p5oKyUFcSR/qUq65S/ZLsv4k3BKSfMP
Sqhw0IMDVVfISMzH2THItohDkAJCmZVBcwSIqzOh3FOBrY27hI2bLQA3a3O86dxBHoaxlttsZsmb
w/LGMJxNMzE0T40x39t9BhefCBOf4soCBBtamwjkkA+Dt405yddkhiFAA/BoxXuPPLDiynulrAzH
m6X3p+AzMHVwu50+rBMUkIppXImZq/HfrJ6pO9SDnhCpnVvVuhTVKYUUEXreiWXtgUk5QH6DfYbA
7q3riePQp9cZbpR7wQ6RLdZtF1OEHI53u1KicvYhloW8U5eqynZDx1ibex/hva5l4zoIyiX2OPKI
YjL9WodxS62Fvt0X2Yu0hAdhBQe85dBDUargJFL14La47FOeH3ea7ryx/qPd0q5JtSe+TQgPM3jT
1n3xCxddgGDUtKiDaUSPnPnA9qf9iaAs1/WWyip8YS2gZxHROR90DfxwPeltyw+fcS7EjRqodEOh
vMI9Flb+b+JyyCkbf+3Z+R9RyjvbY5aD64eJylB/FnLTz3SjFQjfp2Ayv92grJjiu9Gl5fCIHdA/
5VYIYYJ8xKYpF46YNh4ib0Kl6D9xFJ7p7qmw/1MzQnjz1sqq57LOrL0eHq178PT7pqW5U9X9H/Jl
hwcnAN8xFL9Vi8hWE0FpOhVeS0jRydQ9J4n6qac7V4YcaB3m7cRybitIV4Rty10EB80M2+fFdjGr
ebfMRah0UDz8GxDXrzKru5WqJRXrSQ/ExBEHbGPDWhWCPu4ZE0QE0Jv2uzGHdxPXTyRKIYSZECpa
BAllMPWwcMSshXnt+uLdV9hKZAoToprMW9P4rKV3n7v9dBqT/lT2y4s7NI+YZbNtQv6LfYgIaYn0
o+btbAqm0K16MjvUtmx+sDlIkqSpaZ/XTi7AwUvSXvzR3eA9g3GKN7KJoYLjDF6n8relqGE3LOVr
G5KrfjOMKll1mBZTwpBbUzKolYXXr5OR4Gg6nZ02vivt4Jmeda4QqrwZfQdY0vTSJxBcJ8ucd97M
DzuFxgCS6+gbEMuUacHNY96vi0jxK3S3xcL5S1rhJ+lqWMYjfGayLazBpb3D+NQefDKp62xoqiNd
0dxHzBz0j7VXo2ncyh6P8UjjMftKy87anLmSnSRXFlHkRGfqt0E2L0rnZjjcb4wZB6iTUQ04vjqU
5PLzPOBiPHiifkEWXIPrgmyX3NNwezPTKbfPbYc2Diojmny4jfgsysi8B3m4dx4Ni7P/EPEBTMx7
5XI45Z7isG8q+BhGwZ6cdx+tiY13fpw956bOX3zro/cEDgLG+qmMH4MyvJmZ/i5diGsiT7ZJ+ccL
PWoO6TBFMIhfOLTYsCHGgPeVCVc3NHsAX78DMukqbDiI5Hb1zLXuPEKFXcsMR1FOwP6SdFxvVHmo
GsvlAOJxmRpncE1leSJzgIFiALjhJyx6AfAshkfSwcrKhov32Jx+89S9jzv1bIBBSQLV3Pz9VzGn
7Y2fYP7xTY7fLYCFynKSa9xov4htFftYoNFQaecdPSzUeFo7UDRTcUh766FTeN6LkbkqO9rZK3xS
rXGPi3ymdy6YTgbb1qq0KE4NMSPi3iNDSusB7yvEify7bkO4yAv/kMGx8LnsVY1zAbQGNUs+i6Qy
nz3OLxnEg5VqwbHN8A3wQVbfmQD02w/S4BrATHXWTdceueQ0K46zEZVArQ0c2LIwILJQFlWKbMdD
fbegVh+GSMKpCsxTIh1x63HZvXqcKKYlNW9BUcVn3v5HeFDiaNXBNfSjmxQyyyrlx5dFWK8I7EdE
q50cNTEASJUn13wKr8ZyTJf6FW1t5+fzJdDaXJQRkMMxdBlcjBxDhJFZcf9H0nqadM8SeeFlQUka
ODetm7R/hd4lrK9ytq8x86nWNr6LiX4IFW37BGJ+kAFfFim1EfRsnK0Knt2z46oJfMlwXpSPkm+J
22EWdAsRpe+DC53VH5anOI8Y9ncR7C2XPtjQiZn+6FZ3O5XATKzdaPi3pWctB1TuEwtUyNjH5RGo
7We6vUDkLz+pATzQgkBnhTOpwdYUm65FEK0Teamcl4iVmB2suK3SGN8OnD2DJMTWHQOLmuVqnVoM
6qOYJginfeoc89U1EghA/Qjw0/S3rqCdLQ0CplV08J4KGgeXtjjmrmdzXwGqIWX/GdvcvsnlKVqK
oPQwVe40vJies4dBeTfF0F6anqmUo5u/8iE4Egwk4PGUJoVBIXJwIc1L6gPfaZXX9T6Et6aJG0fg
N7woM28rcvsnB3pON/VhCICsyoZDJna6cBYvS23r/APAQ4xRHxPpipWXEm1saSWDHcOdtziMPm97
P7C59kwffAf7Tzd/mTN5G9UWOP+A+Tlal6bVxt/yOty0Ttpsmn5SOMC9T69y5FlM34sv9309nxgs
1XsjwYAvIgvZsZZXoeRFGjOlyuOfHlmAlF86n/yZ3XKqjKOyHNqJxvbHCA3Gcrxta7+rdn18v8i6
Yulh52CzYAQcAEbB8PQ4edmyNxT0ulTdiazGjmEWb8xRtHuKGgVSEJvCgp9ViK+2YKJth2W+YYau
m9qaVwLw6SboTfyUeUEAm7hlPnO7Sl87CYyrT5tmU6IqfQfzXdnlX5WVHxTGdua13sQ2QiNdIc12
26ZczElwUenmNTthtbCT/RofIbyyOEWjmho4PUQKLG/Od076JyCnjjWW8idHNdcAiLZm0K2DEi9D
3RlPdUaHQJ/mb0ri0UGyp/Mjp+nNeoTwDcK22wJkE1Xev2FB+QG1QDExRhJaEngByTmscSnw4NX5
HmOjOs++T8T8uZBOuI2zvN1qHBDWi2Rrm8Ou98r7RZW0DDCawf+YEf7ggfLB/tl+QwNWbjCIzJLT
3Kf4W1n9q1/meGT+0oZyPxP0QxD9cPsDD0DxFC2IDUOK4hArAjt1QJCFjMGvMxJ7JWsDb8IwfypX
S4Pj9GF6xnM5lnJblSAh55HxpBVzO2A+hj+A5pYpWcVV9e10b447TrtZNp9NMOmSYSqDDbN9n0O4
1Wbnbl3YDCuTBaC26ZUfBuEcPDffhNTZIY5eeii0lDmV2ywwYtjC4W4yh5uy4P7XrKonw2WupYQC
cNG9MTYnKciJSXn2A37NcHMvy/QDIczZqSjniEudRIgrIYpD+JnK+4mqyd4juwFfoNFEjGBh2sx8
MJOvLHKfes/dO8PyMpM3pG2ksK/KQnszkRMbghFeRn2GO/BJT+NnI/Mgo/YpzTHVh1R4F9uqjVaT
L29TznfcHRCvJrEqw/YeJ73D89Tsk6QjoON34ybwsL515YyqZIpdWwt/PZI0xr3hHL16nBl8Azie
YmyBxEBXrpw2mfvVZlwNA9QisdRsxmTWfMWmKtotzOaX1JmrrT1E+6qMzuE0bdos3IwJK0Nid80+
a7FDYPIrcV9I6vB2Oa5fMgAQ47w5O9RWcfVNUFqMAhtM0sxzJ+8cudXN4C+VZv/r8obgAthuZzSz
2JGPeq6pI4QdnzNoH/kLfXe5BGJONxR9Tqs8bL8c/s8lZxhzKDb0ZLxn9nHwvBL0DdFuk6rlpOZb
K8LkbRr6p1lAkut790D3RLONlLevWLYIlHLawDJQQM91yuIuc70rHRHQwO5Hkd4pXw/VKt7rtKRr
qqij75z+3ZXy6iNEj0szUTJXujliEnfiJvQOofkgW5hiAzC1nMFXlyL2cTMEiRnaf/5zrvL/P1eR
QfDvzlU2FUeq//nf8//xT//mdOXvl/jf6HTT+wfzE9sKPLDlgXAYofzf4QqCIlYOFzuyLX1ICP88
WzH5I77PQAaflxsE1r+YrYh/8Acch9/lv0xmvP/QbEWKf01OtyC228xwbCcwIZqJfwVJKOoySc0Y
pCt1igmZXNY3uhOWveNGzLcL49VJCHuUPrFs+Fo7x48NxpMjdgB7JjPipncdMd087FfzFJqMrssJ
v1Fx4CNyNnofXsAisKa4fbzhi/FdEF1F0+jN+FAZ+WtnYTgXfsvOiTKYJnxhaRPqsrmBwS0gsQql
uS6cbA1PAoJuX0Rb4Jq02xanQXh7y4/lxtVVpHLmKOoqnI6KsxbwJTiao4NLfI6x+NhcXxfxVSPB
xCiRR74fCGZl+wiJhFBSWbH8wQeO6yW+EzndRAvpjQhOKtONBAnc1+Pz1t+WdLkzPB2PMw0dyzL9
zkQhVgz3fVBsGF+EiVsildEVTPcmkunrGODrzBj3roRDZ08T3eIfCg9NxzybVkeMgpCXIgZGQGYS
BEeYlf+LvfNYkhzZkuy/9B5PwMmiN+4OOGfhwTeQIJkGzmEgXz8HJdMtLd2LmdnPpkTeq8qqIA7D
tauqR80IeiTZSy4O0QiJBmsTf+8pQjkBEjWnrzjNVMqt8xZ5YzawAjakHQosaYOksUuY+hn2fbJZ
cLQK4Wk0DddZMXYMh/hJK+wCs5ggeotELvnLphYYwsZEx48Tm+8cg6Tvc4uNYf8Xf+vZcKpxix1z
Z9AYouWNHfSWuomzhdYXOx25H5Sqrsk/MhPXqBgtdN8SyniXgGqO8pewp+l0MHogg273pM3msLVL
0zlUUetuRgUiM9v8F767A9abk9cPFkl00hAx1p9dUdXn0Wg0ogZYKPE9gddTGClDJX+oDZa+Ga2L
QotdZygq5FrqafrqTnrTORttxo4I/77SEIBXQQYSgWBdYheXMnQan0WGTbi2uRlaB+eaX4HZkNIm
T3jGFcQdxkLRkS7iDUtI647WPznSO7OX+27ATNKalr0j4FHRa+TDs4m45VveECiKUIOqLqNgGlTA
HX3P6npyoG644ZF3nwi0tCNOkxA1EOnvpDZQ9CQc4aKxHh63UFy82c5QKQ+0DairIRLVJGfu53GM
12hg3Mw48/FJr1DQEGZG6uoL8JOtkVNaP2BNlXTmGQZtb7RxmqFa0W2rXfWmUH18EXsxyE+KqZYF
ZvEwRzfaGbP13WbuPS4nVp9PQmJnwx0RbstS+oLkAOvgcjPb1r6GruSXncHIPIQsa5guM+W3yczj
JK51NT8TU7b8EFDxbDdYbGhrcVPoHRYJkqCpdQY7Au4sWTXA6NE9Wyp8tNEghhPTmeiZ3BIwRVPn
hQaXYP7QDMQPy5QxeUxD5cmrX9yeKxo2HqoIvBIzROHtNEQCwKpsDrplvdvkdKKpuMJuo8syvgH7
6KNKvmhtcSYXU62FrvF/6wSX22y6JrU6+DlQgkQdB5gMfKL7KAlEwv65mD1evgoHGM6hNR0mb4L7
tVr0+hk5gEkpDm+ioL+qDntI/yM7B8WCnjCBj2hK4rRZm88HsGJ7dYhu00ATI8G3khsUd/kypQg0
rdCCMCUGjsrz2Iy0usBL3ng1cd0xRcjkthSEHRRG27gresh6WiHcW4CE5HGHsax7Al85d9doXEiU
02RtsLhFQb8wYCs+qQEkhZuni2+35cbPlgrvDZE16JKvYQGmLJn7l1EtyzMwziOqa8PqgGRaHkY/
2ogGXKt9hz0V/6VJLMHD1tyy6yBP9TpmsxmUGfxqTNNs/Kb1fOw8ADO1xu51LIxsE9dgyGdsbZ7t
9DysGI0UqqXCBF9vbjwPdXbrALUxRLc1iRcn4z1Rd/PPaCdP7ZwzeVpA6sbjssgNS2LfDFc094zT
KWpm3GDzIcsdj5sJyS92FfC67Jhwg11opBXzl7afPtkloH7Fpb1O063Zee/dxO7E6/+JJHU7l9QG
Owy+v2G5iKj2Q4nHu15V+n4ItfwAMNcfFEH5UanhPU/tY0QnAX9xznU7jH43mOUhRuRv68p9qvRl
t0QGNcf6w0NbhtB/+Shj3aTncN7V8HeenNa6kJ8o916/3DQeYH1GKjNwmmdL3UFYJflZs3CTt59U
Sk7rxKGmRw37Q0iI4pjq5ZfNE54sZV1G0q0Hx22Of4yeZDQXfRRY8iplp/L6QOY00tTa9LlbHKpj
RVG3LyvmZRbkR2+CjGs5+N6rAm6NOx6Ttn7i4wSVVIUYFjgF4bQatOl5zks6s+rpec6I0jthSUOJ
s+9miLytOvDDjNJDJ5ThlHtgETJASt1iAXIgPkK1WClmlG7I68gUogRs55U3xZHvgFLyjUb8jdvy
qVTFpVeycKM3pq8uB76X/+KCLMnlAe/VYTzT/mifs9TAXKa4NnBbBJllex+aFDDk/AOrSMSKHyrk
DxQzP88xSgObvan1TvQ2AVmhVMFEBg1UoiQZ9F5wRTZlnFFOrCic/aGLKAeE4oy7wHwn3xBvc4Gp
pLLp7BrqytwsQ0HTlMnemRhb/snQyXDiusVeEZ8iwH7b0l7ilGxHjNBmDCI7WHH4JvsUeViSrHO6
U2mbdFJQB0vIptRXiW2ox3/+4mUz9CO3wPwxq9fKy32gqAGWcvQU4qv1RU2hEmSo7GjwzregKhH3
I0TycOZ+K9M3yytO5mD/SbvXES1pVWcxNF/vb9+SrNMkV8Eor79FZp8gg6j2wBfe90jxGmJ0IGPe
+16Jr4HMP+gShYhEt+SLa0mjYNOf3Lx8eWpQZ7AkwqE2svoy1AsjM/1xYpnuBI6FQ0heWsm1k2Rb
15iNCwjxzsKCnnI75RAAhknFKB8a+i+tCJy9VK51KX67JvmuCFSzHFKf8/BMewNfHK3bbcxk1sF8
2bQ1c6RSbB1TJwZnfeQ9Q2b1mwONgG7cf6TJcBVmgc807naDTZTCyWdfVb0N+M11MjIrxLNWbCIE
B1EBEDLb4ujZ7Oyl4aveC60hnOdI8slf1xG7CZ1eXwR7QLExfS2I+LhSIMAj6yeLwK/BlpkWyb9H
+8eVYS5WgGYxBaSLPSDGJxBOo7qPPeT6GI/IVlcYL2J8BTb+ghpkTTG1qJsEWBcDQrhYEcrFlIDV
ms7txagw41jwcC4wT9XELDAzkNKGkcHK3sXnYC9+B3wPHf4H/ot4IWo8EaJFKSxxSbSLXUJGFSSS
rnkiUc5wUzIp87xgfMUYTgRDi8nVGtsED0a4mDEgtpo7uRg0TLc+u2XyXINndhcLR4qXg5p1giWL
vcOe5QslZmBF2YM4dDsvRhC33FuLMSReLCL5YhaZZGeC6W6ZNqZlGo/hjpgleVV1MZooOE5sAJLD
INJDpThsB2r2jOreVJvht1Xrs8VuoTF7nC8dvcNlxvLBqhxqlGTDv1GuKE2LVupigDFgYeKHwWF1
mUpUAsfFzbNUwQyTe1L07uouZhrw7NdY6N8yhs6aD8VxdkNrNS0WnG4x47Sy+a217rNXZj9UnSXI
jthGcr1bh+ZPJl/UJVqjGfitHdMkhFNSkjhP+J4cgQOqH4M0gTUVUmFDTRNAjsU2lC0GIniP8UY0
mIpmLBkkspnfaqoMC+xk8DKnhw6gzNNYP3pQd7Ywe5Bb2fDNMkJJW9ZMahaNfm3jZZ0UNmbQp9na
sI/Go+X9Y4Ja7FBC2NNuVDhdrPpsk9MVCSwOfuzrGS+VaDBV4czBWYXPKp/f2dJV23oxYLWLFStD
SssWc9aQNq9pbkEHj8yfeTFwtTi57MXSZSzmrlhV6CVN6F8lx7x2DevNjIjYLZawbDGHRYtNzEnf
J1xjQ4rbVpwm8PsUEa0xQKubpJup0UKbH+paWYOyfwV89sA5HOB7u1IqGaMmUGiLQSTvIdz0kGgK
5zWU2tLcyYtDZPweoq+BmYCaFfWk4miaFkOcp+OhzeQNkzQTS/ZTFfWbWCx002KmC5M+XDn5yBCX
3DL8duVivGsXC14bYcabkztn4mursIPFIaEvpj0H91612Pha/Hw2vj5tMfhpi9VPaNSRLuY/Z7EB
MlzKAzOOG/Pv9BaroLmYBpvFPsgrcDXpaEkzN8LVqNPORS+5eew1rGYFeKGM3lwINTiUs8j+7KSm
7xInjveLbZ9gz/AK6zTdebRPbQltaL4zkImobMTlUeY1HVeVtXaJ62YyJOpWUrRFZvXusBsalyUR
LjTJnr73tap4DA1FYvQm9pqj7rSI7Of4AwENhkpssJdDYyyKhP1VRdsgsbwvr+Xb4Ay4zzlYPhzL
tDLHz+BKGZFA58SsAAg6AzoKORnwSROlzOUr8T5vDwgWd7dFZ5CaUy0GzYA772RLDJLuEZwsmmcN
EjfNXsyi2VVp9qmqT0NXPaqiGNa20ZhrJv41TLhlmYYjo5mmgyzZWYehuVNr4Go9kWRKAZq7mUQf
buqBGrBH7mec71lDfCYHi1Gktk8TLlfIabwDmmOhzYNrLritsaQux+HONdAAl6UWkh8nD5sMfkg4
m7bq2PEaseeN4pV/SAc8ihj4k8w7vBqS01T1sn3umYQ37SdqLysyDu2fGB2m13qMgDT/ThkGwT5Z
fKvgNA9qex9Ym4ZFMzGSLiXSkx1wyBGZDEn5JRRijue0IC/Wkz3e1QMHcSbvSTQD+lh+fvAYuInD
UFlFXnIAPPE+a/Zz5FqnFFTzqhn7v3XehBtbkwccqz8p7vqVYTosalS2xKphvuGMpblxohJ5rPTf
vstu5Vh16JU96+9IXFKDGbmck6tR0a2KuSVQhP3GF8lp1ifvnMP5WniMJZM5n6UhKdVxNfwqLE23
cwVbHusGGR0dHhMgePTsoUH3FQkbkIGC6wpMWMUSYNU5Ub2FWs7LGSPYuneNy8R8tDYY8delQz0c
SBmKRUl0VEr2T5isImeCYKaobxKLkD8LmgpwGTh7hKB9VhnNUUmpVFFmQCPZqeLjxAJs2KVjf/JY
bHM7ZiHrvGthf2Sdf+yF93eiOWMXgqFmMGBg1M0HF3htPUUGak/6Oc99sxV5d8ka5y11yiKQxTYp
v4VSndnvftae8IvIirZFGMb7FJYnj456dIVOrBmKkxhuRQhBLnK7B5BriwtuIn2+c1I/Dt0eFsms
jZS9C34TH0Wb2uvZGVwkNhSZrvU+DROQIFf+4qoY9s/QVl+S7JFLcQ+17MTsSvPqJIATcgDSlmus
1OYNkyBP4Wx/cXmgjXCm0HnsVfwB0ufAQWVAR8qMy0A1wjyA0p6pDhEVXEe+c7wuNvHB3pTPc1u9
TBXu/YI1zyZa0iUeeI8Djc9rxLxPr56o/hUmWOeBqKPb4YTgB/Dc8tXniXfLSaGUA3uhwa3sTao7
T1QY0G9GARj+h+mN6JluMTFk3XXQjVeb19dKa2P44/TFzH3Ewo0nvG5A3+F5ogUw54XXJ09Ta5ib
SGGkUSv11zlZc8PWPgPDleDn6zNusRsoDXQw6NlbM0JgbLTULx0iySb81AS0JllJjyt0s+Ai6YY3
OvqH2yO0me/ZIoFFEgf7adoyQeVyNUNW8cW32tVPFG5wFpDVIrBUU7lbcN1KeIus7SU/JYg5k41K
10siiqfDIvdf2TtO/SdticjaCimoobUi/mOE/MqufaTUB/My5Y3QsOFJvcXWbvOHW+lxX8Q7AS6P
tFkCF7Zz33LtTpsruqKS2CvVwxcomjeX5CsxvPC1bfvPvqb5yu5wkwLtgzS20zLj0VKicu+zFBOX
xp+euvzI2mYETtT1awurmg3yPk6PYUjGLezQpdPRulaC/CQ7JzagTfajDYAzc1dg+szeeGfwQRYe
QFeQ3ziicTv0PRAnz77qdc/67RU/rnaA8rjxwI5AoM0DIeNPWXPxKDQC4UaiA7Fzzv3ATbGMxyYg
PfroyklA8AE8ZvHaXk+tempTsCVJnVN0qw8BntDPZKYpynD0fS45zPFI7HkIOVYSPHCRTQvykv2D
0cJumcO6IwoqYlX3q848ZIT6QXTicslChZ+whZ08hGyBuIe+Q+rzqSpmlHaPXbSSlc99GaIiG5hm
5wo/sCF+clZ86JBuuY40oLGjfi0NA69t3J3NmQDaLDgcx6baujrONDXB5lA0stlywgZQzLxAoRhT
pVFkq5hsjMJxSM9tkZ/bBZyFpa66JiN6nNWy43Pjytotpb2ZQA2K2F9rzYArLJ4VOPvwJNJC3YW1
2JLCAzpu9l9JmcKxvNcJxVLoXewiDK2ETMdKB0prURspHJivgjTOWSPgQBs3a4p55AQfSrJ9GAgz
R3Tcu2lk03JigGPuUhU9B00uIBxSIpBS+hQW/T3nJQ1hHpspJ1AU0vvE1shLGaK7huLP7LlwUfrp
ScUsWp0HSu1Zch8jjZVD6JC5UO3i1qXKr5pX2Bl7ZyR0W91npTx1g/bZSxb+ZRhPWCC02z//y+XG
vCmyiHRuYtA3MtUsIOIh2wmOzBDKI63ohLda3Mz4kgRHOlQeNRwC3eYuiWhQrUEZ/u1aVoUiGsA4
xlj6or+xldLAqLvzhl3zjho4+cI8BYdmLHa2Rw9dYin6Wq+Y6KLY7APVrh6qWtz6GKqgUKlRnJIk
mEvwF7qTlwfMG3uxvK5ild9cj5JCfmUIStldtFgeqOrE8kyKI57GvzVuBuYCY+3ocITStkP+Dati
XTnjcUpZtVgdWTSjmhg5G5rqYl5My8djneeV409tuDNLJEIj6z7jvhsDpU2xTxAT7FL5N8bmJkMz
9w3F71CVeUwHmPCu8lXpaMGDCSHYzOggSyD+eCHr0a646G58Lpdac9LOUnZ/VFW85sgop3YuPrMq
nZiburs72unRbopT6NY0QOIOBeWUny2zfavVEi0G2OsmU1b/X5n8v1QmVd3+p9j4/5z4+pP9T1Hy
P/70/+5zNv+lmdAz2BIQBLOoYP4PVVLX/mXzQbM8TeNv6guF/T9lSVqbcdAbizap4337L33O6r90
iz/DPc+l3Ait8/9FlTR0ncRZxeVdlMX+99//DVeaq7keJemGAeaFnc9/UyXTYfQcM4sToHdNAhen
ebWAs2DB094GLg6M4vhJew0vVNtAPPNrQNQ43DGIRjpVwgMK6pYOZdig2SU0RXQN58S6JBiLOldb
1fkynoz5l1VzEXHd8teqe4IVps6rhCFsNAh8W/8MdeWJkx2FLqP4rEuN4aoCOppEau3soipWMS4S
Pwb42tYUr3uZ/eAcTLdJo7pbtTYvA2qErnLaUGQHWa5VrdWAYnmwJuB0fbdoThUFbyHZhH7kFsc/
RoNFE8tTmIhXit6R0U5uw2IEMwD7IDkgRSYd/TC8iaLKlUHSGTX8roSdbl0e+O4AGji/3qw/zEG1
sTjnmGhkh/ZldEHr0ZuVlPIsy3qv6l2QxxMdid5X07sX3ZRbpTFuWQeookso+2Q5qe/MljuE3Aws
PCFdrwbusboOfdw6WtkuaU6FsXehVowgV3SoCJmCU4xFxyKJgJNfLGcIqfm817ov2LKDdrT7a1vP
a6NQV7SUweRyNqKsr2Z2yKLPSPuxyyP0YcO7etGWiincT5y67cPNWcw7AR/aa9PqfJPXXOxxNXqq
slXSv3ZySbsKu1vOxjPyCVuHgDJ7+ya1Q8dAUS1VqeWhEgzvlCLzCiXmu1v6qDvN/JqYF0csqtKw
droxgEcLdxPLk9w7Zl38WXRU3TMpWzlEhTToEaqE0gWadEnTAFPW3pr4Y8rSIOe3J7G3zEsynpBO
upZkoNNlrf5whuatxKTUeTPtxp/LxBbal1prD9ADmltbpc92NzMIOlyVD0Zt+738YB/1FCXXkfs3
J70NTX/ky3ITFvuRgo8Lm2QOeJX8dR/dwEpACx837RCdnAHiRHvQ5qcS+9bg6D43pqOpHm2tfDa1
Dk3O8248kX5kIqVpFwskZ1t/eFW+UTXWA1a48aztrKChMopLOV0S1jixdmpzZTeTVgEtWW7xxU2q
9c6Cm2LrrZsXAXM2s5N2lMWBmiNQHzuz6m7U5ZD0KfyCguQmPEcdnYnzNYRpIa3ZF86elEo0Onxe
51VDiplwzAiXBouRLhPw5HcseH5PU24o9U1j/0RpYPSYRfldZeNiVDi73rSZx98UObhd3uYkTaL+
T49XfJq5WTegDSwWCg4JbZMh20+aoxBfjP9jeFO5UMbuycnOEpO/a5ZnxwW89tZuG43at/EOi6gf
2MvjFaage2GqQOIKgf8x7gfe3PkomYQ7lwdG2y/nFljp9Rxf6xBKpJSXtkkZ4zdxzh3DcSFug4Ea
sSGpDmgzapxlZW5D00HwTOZXRh0sq8kmMcW6BcwMuoZbuus75Z638C1mj5qIxdVqMWTZfoePDZBe
TIwKeZELtLBuWnmrzH6lKDdVPLnmTSLSlOxVI++AzEbV34c+gqKI0UKgmOdc4ezkMMAll2q6Ic+5
Yf1qx6fQsUEf3F22Aq3kvxp+pig5Oj/PiuryuG53VpMSCS8CA6fEpIQMQ9WTTKcH4XNpjgcDBUmP
nF0B7yAxir3q4o9rRzIPOgkG8K8guJQSWuXRUI4Oqmsd4Ufr3lMWjv3SJWnfqKyCg49etjdjhN8E
CKRqHFT9zMOY2DOWecwjTHd5nuzinIXjBfFxn7n70qG1eNws11lPfHIX2LN6OFbhV594a2k/Sftq
NCFfn4ok77zUILU6WQcxlZxkpigw5lPLiN9m76CKX0x28lj2gnK66qT8p0lZETa+FgAqK2Sb1CAD
j4NPPQt2FpjY+QBis8aO4O5iKZ9153lkP2xEtIhgEaWFgXrsnYL9cS49UgvmnorAqQJpkzM1sVfF
TAHBaFy3NA5xlXh0ikmOBp/9/D3WFozzXbFgtXM+3VpQjEeHL9VA0V3mwYh5kLUBq2X4dvYuNSKu
HspmHI85jgQhnyY2nVL5IZ3mA13kqW7ZRgK+Gbx6NzY95eE4LOJdpVXbJHFgI2AXh6RyFcBluMbd
RpO3bdQiiV6L/GNw3a0tqr3CM1AL/ZoPyXcZc7RrggFVOCdINsdxb3B4aclV6I8aHL0T9VunPc0U
mi9CUKW+VOO0VxqxnyzrpO8bu9l65nxwHHw2NtyhXMHlTnpMUgpalw+OBSx97WMpl8XesMmhLc5T
9qpGYm/azb3ixYzH9JTXFC+lr9AmVmN5nCitqwUqH2ixZ6slisUWeYqRO6YpfSeTdcyiBodO4Bgq
4Svs0CnZ64i3bqnfHZViYxJaoGgBpCK4OOZnjmzqmNcmUs7s4U8AO4ICj/eKhMBZQnXhGugnpret
vcR3VGh31gu+Ej6sANIyi/QEkT47N36hAbPX4FfcvuoZLxpRH6NQ+aXG1x89FjkF7gxnvrtcv3LQ
8or7kah34TW+Vf6O9nM7vzeJcUjcFL3oxQ7/ZkCuUhN8juZxbrQkWWRg1DH1sX15p7z1qE1/a2kF
ujD2IQR4YY0/FUKrO5HpxcfO66QJbGfbc27q7thhCut9vFrnKOOVozWUuLd0OY5vE/QllfIPgaRK
3xfyKLw7+e5iep+trUesaGRLCAGDorCrbglflc4eP9rGMJ/ifKcCQLSXj/t8WdAsHTOHNDI03UNG
2vRVM6d7qheBVnwkHt2xTnWx4mprtH9G720C9ytU0Mvm344+ZuSp0hiCfLHNjnsbTO4gV51JqC2d
+FFFQWOc9End1Oo5nLYpd1qczESxv9UCBGcTnRTT+tAi7xKKYZ06BIuXN9kI5NF4Ym0K68m8zNbO
YkELfmBl6Vj76U9xBSp30e+t4qz+bSDsxmgNA2OGyLHxdMe6fHGz/pDg7W7UQLOaXRnxU6BWnvrh
tWHzFOv1wQGLI53xVGJmAI1JAO1CpYu9RBXXU/UnK4x3Ludg3A5p6W3LqDqppQkBLYYfemxxS1EF
fw+nmxE1HLAcrsa1svIjG9hHORx0wmlz+ahQa2F80EHKU8Ej9xSDXRppNJbNtxf1z6aO+jZMm24h
/CMbRzvBmq6Mpm8QOXwiYKEB9ooFIGA1D8AyP+L6hfdok7yF3nfvfJNJd7znXB/8GSZlDpk+7/de
jl2lPaFgaiyq6+htiUYCc+JdM2+MetwJA2Ah0BRYtkFBBTPF5oXYkU9Yew+EfmGuIBkQum+jZO2F
J/Nmt1ArkX0Q5QpxCe18XeooddMjSxe+GQkFwl9b0h54tjEJx5gVo2GXg7dD/XT6YbeEXyU5ODrT
z4uYZJegI2AhsIzkCo4KmXJ4EPeqovgV6NsKl0/e66v7zMomQ7Orqucuc0HOQFubF1P7Q9WPbkTn
afKOh84fZ33f9tQCAUF34v7M0wBT4Fd4jGymtq14OGdQqjPn4FLmqxX7MuGXQiRRFWEwgG+ztsHc
3kfd9B2DmdAmE5pCTBgDZB6SO95P2hsbC6xWiTI7WWkwq28ahDfodT919DdLFV8HJVg7ftcckyZd
9a2kc+JYDJJOxHmlj89tzM2+X/O4sYECurbA/cCwjWj+OcE1od9GXNxlhOe8oJuuNdeK/eHA4Yk8
1pgcq/CiNh12qnq6pgTYJjbZJK84Ur3tBNziac4oJC5a8Hg489lnhVOyLsAgNLI/5JAHu/SaGCUI
JYvsRbROeNxK4EhEap/slj8C+C7Pw4uQyfqnW7iFueocl2ohXHaEoXynAbnEcZS69RplhqOP11I7
WfhHAj1C+pbtntb6oNeUNSbNChawmLW1p8drKnj2sdUcaOOKKZy05NYGWtSCyg6Lq7XY15yjEe9F
TrUKXge3vw5TeGCzYmLyk97GFIFkizXWOrZOGKuauTIpE7HM85L/rFO5Wwz17XD0hhQ9l50SCsww
XSoWVhHwtdL9dfFbTthVZTH45I23EC22zTJFVX8zEAHRvEuifqOAJupRgpKMac6Ld6wuK5VQHE8p
2WG/6XrGxY+Zz3Iz/aSN59tVu5P6F5wFno155djE/uod8TiHd7VKv8PWyFgJ1m+KxcoQGL7droil
MyCchxkEmUp6faA6GLwa68wxucbTF/aONS4N+sIXZBvHhct5w6kuw5zpOz3wSSvMmYTXTqMdtYFq
Oh2G7jQr2dp13q0RDgTRp5Imh+xK4bNCNRDEszXME38o5KZ/TQgPELjDZXbKGTHq8ljZZz0Dg1zy
CnaviGicnAeXSZqmLRxyr0V7Da1upyPkdsVzZX1i819nfG1qfMlg6IE5X9WdZIF5tgllY0pEtBZc
nfrsx4xf52HaO8awm4jCRzj3ZEv5JfUSGGkov/W5yjDMbAlaEX6iMdU5JYuuc4Fy4hvpnpLr3Zgh
6QFNLnuKIz1ln58nOFVkpDaT/ZDWoarqnRhJBKnHWvnUGgJYnP7VAdPpqgTYt9SZJOLX6P5k3nPL
NarPn8hQbDPtK6ofc/M9QBwdUgYhzfDNnNiUhPM2vtt0qXVdvKvjYx0dVGEH2KfgiKGpAIBMAOBO
IYQy9DJdB4Jabaj1QmUjdOY+ugHsKqlwzr2Yz11Ouh3yGT8B62xoJBFK+5jNfzR6lxCc8K99Oc3e
MDmBFbpwcBdbZLJ0SfVp+NLR3VQA+5R4JUpm0cUHoxD5NzX67B4W51bvkut2fgqOcQNntQKJFWT6
dk6LM10Tyy8fbm/6iB3rkGj1XpI/xjQMOm8tbPQfDHRyCLzoCwo9TCwWOD7NI4Gu0fxCsZg7bOAz
N+5IdwBaCL6sfKYvIPm1EphwbnHslHNVP49MMsbUb4CX8vP5VKipRKUyqAZjMTQxosrp1hrDNlSb
7YxTjZUK74z6TaJYScoXpAbtQFZnJDBIo/Jg5bAJphenq4OQMiID8dsRyQ5QQY/V1qsOBKUx+iqr
SPvAvM2c9ohSIioCZT9+7fgsOWG4yYp7pd2K6tkcv5fAb+uyl46nTa0MOPPsdSPA/tF02v2tKmwL
g1ix5DmRBYBGdg+HnF8ioXWBPNF6vja9z/JtArHp7LT3sP8h/O2B3LKtYovptSzNR/Y+N9eWM2tE
Sp1NCXMi4eOs3qDwU4/arbVxPgzmm40E1qQ9xbXuk5i/hpyHq3SPZdOeKJlepUq2abSlJQFbj8pP
nJBrBTImqnxtjksCxM3HqM6vWcR2zOadjow2FO2uZhmEVgwi8WMukV4wPE+8aivAzi7lD+X4PXNd
NJPXabh6BPc1ezPp+aFGtVi6NkjTGXQLkln9GFjMOZEHqEieXFDQnWwfmQVjGlagW2tsqGzKQ7ph
o2cX16EBm9xPkcb7zjop3dFzxatk5rc4F83wjeISgOvNNq2pESsSfvoNL23hj06xJ8j1bHH1TjDa
INUW41JJhmErT17MmJEIv0bvkOMlpdPpw5aCrCR9dnFatR6ruqENRIi2j4llRBFeNe5zVFgrwiFE
h/OjJkFJeumus9/NMWKAjHZYOM+Dlp4s3HIdN+CS9SWXP7UJg0iAo3Kf8Yz5ifuR1W99Yr9MzfjT
A+P0LtTiro2+JvR5NErdT3C4S3lAyp9zZx8lxTrTCQxToNS9eMeuiq59VAV6fdNhF082bZd4otTu
mIaPUr/G2uLfMV5CqnJXlox4KhnoNBIbf0lIUkxSbDEhbFGW3kL+61Zr3wc0iQVdj0l4P8E1wa20
qerftk38xm2PDXefuUmOnb2J3PjkFMkxMikaWY7/a8L7pLbG9Qw3wZtOuA33ltWtKDRZ62YYmAjX
DjjiOdnze5inQGJO0V15MPFMC+2DF+FO/nAS2O2T6E8q9iJ5Hb3n2HxEgcYLV5O/vImV6JrGr05j
brAjzvVbkt3d5DZN0ChueakfqdManqDgimjfeUH7Qp9QKs96uEuVLSaY1kvXNTKey/7D/qqz+SfN
tWBUmOwiM2h1Y018AJUYESiyY/z+3YZ+ka1SWbzf/+SaebDjeqeVLUah5C2pISMxO3WIi03h3Af3
1rHgyO0HZuejMuRbUQcD53s3J+dCJOu+mp5iHJ+Yrb48MDdWTWyViLmZ6xsHa7JEmKq0C/4YX6Vo
rZzTYBwKP9F5/8lqnzJszE19UFvHr3nD6gsHcsz43TwKPhiY7XVTHGKTZkNe8EUzbrF/bbDP7Nox
2xvhhzL/tQv4HiiigAvWrR6957BF5tbZlLX4Ah/EypUkgg3oSLBxA7hVYscde5Z6+O+VL+HQU1M8
mfrd7HCnupvUG2FPsPm0dba5bxhVmQhaBFdILvqT0y/kzGlrOd+6tuvZ1neFtmnDP+r0zjTv54nz
ZpT1Wmif6gJu6L/0QZ45C8x5XoHgxVFz6ZIrpCoWO/iy+ODNiGh4mdcOVrHY4RpbDZ9V+mXHOAiy
fqtVnPUQmgUVks53p0dcgiXf7Ic0HbYd6jrNdX4r99h9KakCb4eV9CXqq0ULmDrx7OrH+BNP9JX4
BDTkdZJ1lzL/Lq2PYvBgp0R/lJqXZR7ePCHX8fC/2DuP5dqRbbv+ikJ9VCATCad4UoPbO3LTHpId
BC28Tfiv10BdSU+6IelJ/depG7eqzqnDvWFWzjXnmJ+2cfQ7m2KXl8g1Ly0Vly3XtiF/Bv82msUf
pm82bBrSbPztdtnG6+v9UgtlJEia40h2kbe6YqcYMU4YO5MXuke0liLDl8J9DvPfQpEkCO5y5LDU
IuAAL3PiLanSfjNkzk2Ua87mDyWOj8CEg6kPDcFEgXeMGqGNmc2EP768St96g79zguiptKejp/yD
b7l7EyNw/wyzBukALYXZbvD/OPmvXfAZHL3FlIgGrLNtUMwrm7drjaymsp3PhQeugNxBv8N9vlGR
8eRv6edYHpF8LRznBsi0TncpcUlUrliD2dwP2a1bkaSsnGQfUR0qu/EAlugYZv2+M6JHvdCW4RC1
xpds/U3tdsfZxLPmtATFs+NMtluYqH1NemjzZhN6WGGXdGf21DfJjxvNCBcJvAT2qvNP1u+i+i1x
R87VPRxfHBjVj2w0ICFgQqyMWjXeAYdilHqxvWMaknbKIOxYKG11fbH84M8kyQmpLYTsE7/whJ2N
lQw/xZ9ufloODKXbvLUOn1067V2Jh6bAQ2dwFCwjTvW/jFH7XFbPuW+RWbuh46BDygtUdbD9bzG3
Kx/HbdPCUfWOerT2Q6UJFaNW4dhLuj9Zau7S0vhxDUuvPP+xrFgyUcjlCUVPvXlXDpAyyoMK8AUj
EtzkxFhbakDNKT8jvJ+EbTyAJDhoyLBhBP17qShGEygrQH7dztTDbel2hyG6s75LRN/BzD5cVh58
LERuzYYJXIpHK+ywlkznumt+R/zrNCoGs7OrPHWINGE+e6AmKjqVDmoPa/qoukT9SfI4C7GvVsJF
+Me1bw/OwcKrGaanclKYHuQW6M4C0llT3YfByu/XcUcqWw+HKJ8N/CUIjk376I3dlwWbF+x6cxhI
HFTJw9zwgsmw10Y1AKvoMFlI8sNnoPTGYVWB+xj0XPTgpwByJ+qDgRj4SwtR3j2UvrFpYH6YjBIW
rGbDdlYSkdqQ4rWdwaTz0hLG/OTauCjSicZK84OFwDoPXBxL4lCNigMySL7gfsD3QkXGtRXN2XUD
+M/i0PWaE8WbB+Se6ArNl02JI12OdMKU+2pimnYCSH4cuLNyY6fOPag3OBfjFRvVTXCtjf5mYmCm
cq5/TCP/rfFoneWdXg/PIlPobgMUnwHn3XcEQE9z8ZfCBAkgN7U65ewVC0Od8bO+jznRCf3cMGzG
iXUgS84joNsb9iUzgw3NeLyAf8b5uzOMAxMTnsZgOxd0sEgYLWlf/JBaZPIB3iP1QTOSGdGJsWRo
9Asc801I8fKku8Ps/noNfRZ05jbTvC7J1Bcwmp0Gj3NM4AEj0NzLF8q811ZAPJAeIZZwWG77Hrs8
M+hu4GgSlC0diuU+SoD3tqxak10Fby7BOzEUbx7dkWWDGB2GBtWtRO0hzqNZ5EwCLEoGLo6CBIZR
7yZ937bRBVIz5dz9jVLsfTlca9QWnLqBQw4zBL+OSyQQ9d5YlnCh8cJDc12mUKaWvfOwTZtbW80n
e/ZRjAEHSnVLFxPwJ/rPDBzo3R15Tw0NIRjckyTgactwL3x3pTXeLSR69BAgjLgS6TNTWH5yXE9N
6RwrWdwFOY7XT48LsmsA+bEqQmlfscN7LcoXY5B3Wbu83JEV4uEeYuJm6Iwb3/UeCs7mAcmFnJNh
4TTr8r5uaKYm7+A288GwMV1Tjpx0E32hBQLCm1Jv8cwg6nIUMdfuwCU1xyscnCwZXlyG36Z30eYu
KbSSrOufqrY4NnbwJRV3MebR/dJqYwC0lppRCVfcDkM1ko25aaYWUGK6qzvjdpyYirC+9+m8N2Pq
Q5mVbobQ3OglnCP44CWncPSLWm7ditqtph5uY2+6sYg5GiFijhdtU06RybYAgcUth4YQfMdBt805
lGVp+GxkuOncecfxdH0lELGrAHl77XxM5u+0UNQQkoArrdcgIdbv4DH/o4yfCiFl1AOcjFcP8F9I
EdpQf0/WzpKcDqK7lvcniJd15Yds9J+MUeynykLPh7JHYgJL4o1Lr6Wz8svgAPoERjkncPIZLVGu
3lo5UXJQab5ucPbgcbPs97k45CbWxo7/JSjR6M/Kf5SJsa9sG9QioeX2djZxpD7I8WMoEIXUJvE5
d6hkPfHJDmLc95a+h7D/49JnXfBmYJRtR26S4qOEHGP19mOUD6fIsCFDJIunZzOQupi8GT2sXVl2
cp56/UmX+RsRyhtBAE8ZJQsYZ2+wKBFMgq6Pve8ylpjxesqheJhVc3s/dswuDk99V9koPdBnYwpm
B2zuJRXtgxu9NUjrpU21fGx1l4aHH7VXnBPG95maoFp/lnnIKFVgQZsfUqu55YFq24+mkQOOFJIq
g5YsUB+8ZlRDR9ya+a2vUq6GsAeoMl27uX4kYnuxRwu3F4Fjem+wT5gQFIa2RVn+6tFrm+o4z9mH
hmJEipNvoUat3Q8AxZBJb+oqC7dWSITWw4zrw3y0U3++lLhPI+IdXTPUtxW5nQ3NVPj/iDe0Dglb
q2EC9HPCtKZB55NG/wXUso0oKCaIQG1SvfTu1pQ1LT28CLGUZ1PNWy4dvWJp6/UTpBYNST2bc2Cb
Bp2+YUy7b7L0/A70y7DDjV+ypQN4yAE5+mAO09JbJfhkVj1kMSYmEWxsMfnbyjBpE7FGGimm5Q2C
bIEXm7+19A/XE8YUMLePcNpfEnu4trjhuf3pkmwXVyQnC5XXj9mIATIEq3xTJ1hEuyQ9BzHtxy5K
Jl8T8tDSjKxdEpZe72+DbCQV4oO7NLyGuhAqlcP+opaG5bKh1SCtn0UvBpqSaWEWWt9SVsdkSSLo
wAy5BnYAKW5pb2YHuHQ5e+goy4e3bdP70KTtGT4JJmOpBd8LfJqSUuhgaYcOqInOl75ox0rP4Ywz
xPbYRoOwj+GysWg2GhprDYG/eqR8ultaqP1hMZpTTB3yGjWDCZZ6P/+6Htp+P3wgVtDtVPf8KvY1
sIvy65A138QQ4aKLH9TYiQciWCWHKemutdv7bOnLhv0GWW9jLD3aA+zRDb1BtL4wu5VL27ZJuK6S
H7gJ3zmNe+A5dMPRsfypw/ASwQm+EQZHIKOl+6Au1LsKkdRzkKW1E9bnJuckUnDAQxumW77r6DEj
SthK0MHO0OA7H9W3DJfuwIrWOlZv1MvBR2ZDi5yG28AdXkJsBhkV5HrpIq/aKthajo0HYmkqD+jr
ci1P7uoEUXHMpmeidu464WrfkHDdJw6vBJP4wFrnd3lLG3qw9KKPS5bU4YiBC5ThuFj60yOK1GsK
1YXZfUXmwMxkWzvbIdovTDToZTdlGc9Ww+MmenGMdl6zSWRIiDtQhxS4Y8DxVwOV7tHS7a6WnoJp
6Xu3y65eVcM6quFq0hGI1M3Uxx6E3UzWfKUTjnAwf0ge3M0xlfL90i3fQHxbyztpOOqOlgj+3R6Y
FO3U8JOKkeh9Ka6GdZ+5ksIe3DmosOFjpeh3yD/Dpd0evBY/+dJ4b+L7hOJEjjsx9ZtJtbEZYrXy
GvuQF1m/bpqm3wAV4O2aqIfCdOdzHn6MRU6vtSKCTIkNIb0J71OumlVQORy9aEEYjIYYbJo+eA4O
bNdgOeMXdy2xT8qRdL+2lXUdW5Vso4IQkTtWyOT2cKTydRstSED8/wzBdixPFTUIOV/UWhXsJ4eC
Gmc74WN04PUH5K6WK62LPDoFUd4I1+Ff01QuGP2u1zHwABElm6px/XXV6TP7AG7vGFeCrKgPcksW
QoMiwG6TSwuzz8qbPmzSQVjXua1HmwORalD3wB5snCAEtwYzSeBA2xh58ukCZphqWW17haeNZj3W
F87G1YHeYWfbkaSmao+XDNgKRClpYT53pocxB7VEXRvO8ShYCvXwfUs2E3xgcwxnEut8euPEjJie
7ZzwRfMajyAZYkogWDx09w3SfyQG4CLx0xAgEOfLosiEDoDArYjSYX0OS+OpNoI9VE1v68NYdxMX
0aHCWFfkAtYbiPNN0QbPFT/NzRxB4GNN4ZI4wmkyIjN56FREerMtURv3Rtn+1SlwchBoYF1p9Vd7
quZDt1hqYWqxvhnBnPGf8tT0OUPKHY3mLrcsfEz9D1dsiZiNfUkYME31JB7NnE64CNQW5/s9JyUO
CCJjkzsFeMqE2lQJAbEIXxcbcolZ0f6u44n1Rjqsq9TO7o3SGjlO9TNKm3HbU1WxLm03XPMwP7Q1
8deJxezWA41xM9V4sju4f+tcWj8MTTbxnaJewXS4qh7pJBLThx+bNkkJlPPICZ58O2RkzDF9pCYG
GVfVMBG8K+1UOIdVW4A7br6zOoGqHEqY6OXwGyB/0PE30YD7OqTuvZTKuXUM9Twn+iAxCSIxZXeu
/5OBc97VM5yIAJElT+rD2E3HOYJnGZYA1gsCngfRNY+KElQ+kDd6Wv1dUmOGINQksPbX0YZYNYKD
Qe03Lh3u0HpLHCFYpWP8EObox4Pi6nXqMGdYdf5Yk3/PS9gDMgaVKmUvIIV4LHlSRkKdE6KanqON
XVuXS3yZZnhHww/sf8NOvRGdBLc31qSKY/tKsI4w4fBHOhX5qpn2Rr8RoPh99S6s6SecPZdNBn5T
c6IawClea8XRkEwH/r6BjzQAnVdBAGV12xBVxsOeDTbJgjkvVtRzb0rsc9tIY4YyXMp2mt48JkZ2
TsMKjEQe3/Gupc41Ny7e8rM59HcyArlXpptz3ljRPgBtwZ+meOnMGYGRM5lBApPz87grTYvLowv2
hOe50CgECmzevdol4+1QDcrgwqgULN8cUn4iSSm3dZ8fUh4mZb42OGMdmmUc8BgeyjYSW14lv0MY
7WoriY6s5Oj+C37nALonSMdwpy2FUjqDJTFtf8+lyLWDPsMimyzWWD6xsRUHy8vfKHEWZ/qCrphd
041B9oUe2ogwu0t/qxjFtkzp8aII6kbnNUfHPH+yi9AnSTVSQ5zlv4FJRiEty1/NGXUujG5TjZE4
4H2At0faTaT5CZf+zGVbFse4al66PBX3DNXJvmUNXJUxV1rHazAVHst7Rtg1PsOWY+0qwCRD57Ha
ySkX5CSEYmeBN03rPz7VQ1szCqqdg8snytRxCsI/4AuXN8v8p53QyxARB5bzlxpq+YbiMZq5jCBZ
C1+iMGspAGek20wz6CQJyO40vUSRtWtRgjZQz9nEOe2+G0LvGnc5Wr/1Docdecq0ESndFx/62ZkN
x49bzmdHJUxRdHuS0qP0B6vUXDcnx3VYOad7O/gGq08bLTUvdWOycGowLYrK36VB9pJGcFdTy2wx
WXZPZkScDAwJzcTS52hgdadueUtaYeGfQtd9GyTEISfGEkk9KxWTxJRBKUIvTXgD2F+ap9ttDEeP
NKCssAHoJ51q/lFSfvt1ARYoUDsAqduU0/E6jQNII8wDAAHv3JCNS9gvxWodk2THzsCJ+4OV5xx6
R8gG1gCclXM7k2sB4xb3Fd1MZ/ZmJq8MGCzVQ6muXTpba1VixsinivOoU521BJjiZu4bUuHrVKY7
qi+GYyd4xtEoSLQxI7BalgMzdRpLFJ2FyGy8OVFY7ClGuxQtN2ttS5fESMwW3TZBwodjjRmw2Ba7
AcXBjqeVA3bwpijPkapehezD1SCdpTuouhpLE7MfTxWVIimqTIGzXUi5FynPpHakxtfuyJXWMHAq
H8FA8bYcSYvS4kE7JWaWlZs32UqI3r0JZgaw0hgfEkt0vP0AmNvuhw54bvCSHomL8gYnDo8nG+fQ
ftCpYICS11AFHrssWK9YwlXo051Kax3ZTWMtHTQMxlqYNkP6JyW/vZ5cMovcesgQ+qmcglNiwx0G
LNrE7FVDRvdlN/fLGu03zcf2djS8C7jvdtu02Xqy+LnDQL+VfvepOKuWS/GrylimEftLtoFTvJXe
SIxy1muIfv6RtwZttlH8rqlD2Ll9QTf6QgHOY0guQERYzkwukNmOAt7BvO0svE46ha1Lpv6xkqik
XvtdU+C3bRYD19S2X1DEkk2Er/xGSd6JPVcl5CYefmFyjDAZmdV8Ebnp3/FCjLdG4i2MUhCnUezh
YCnmzygerNsKL2djudOfDEKCBQvpnJdXAAU1OeFNPhLKG4szcwn18vBmk7CUWFqiYR0iXqOul9yI
nUnmPg2gEOScygrKSMKKTWqcccSOAti2y9u6yFvs2ApLxEh8Me8j5kaIXRYYmEa73xCJK3I+eJx1
uTCZ6h1IMkrJXDC1uK2xLobBl1uBnonMiPxQTYYzySSJrWlnCnbj8EOStQZQt7YTVrFD9ZY4cXdr
WQDoZwO4uNlDdjMj1gtt9hFrAo5NgPUKqC+SDORFgCrdF7CwbUbv6Jp8AeyYRPDVdphX8vTClMwF
M3MPIRUQfrfLD8OzLwnhOnZJDkQPDXy+jtwXXnFi/e9hof+fsBCpmX8jLHRH6ub/kBXiF/8jKyS8
v1yT+JApHDCFli1ACP43gqHzl+d7ilooix4oaS0xnX9FGEpTCJ9B2PU88++AkS67NvrP/1H5fxHe
MaVvK2EK2yFH9F/+5Wv8T+FPef1HBkj/0///D6CLryWkS+qe+KX/lBUioySVSzUUrlFaohyPf/4/
tUP1gnq9LsAl15jQRs0JZ2NqsGyy66u32Pip9jmolp1bPxjripr4yUc+QVztYe41Frv+8Y5WTBsm
h7g3UtTDFHy2UOqlaaH7zzbNE1H2aQQMyg7t9a5gLQ0FF2M7G6vGdIkd8ACuI1x9YV+eWkreYqf/
anvobVE1disw59uYpSzMrJ0mJcIM/N4b+iPk7trWQHczsH25W94HYUznYBAyg9WfurlVVis2ELeC
CsSeM07TVswkQBmqLy6ruCC8d+ZO7hTFfjj27SfPrR4cdCQs9LXJqpQoJ+8vhNwfgDu8DbGDroQd
+JhliDO2MX5Ke8SQ5yTvwhj6dWv7vz0hkLhjUzbJkO0FmR3tJYsjmYHd4oAKR2iDZET+CnO4SZyi
MOnxiB1rGzPY7qp5ukaO6o46bPGZtRz3BpT5rjBXLf0e2NvwFpYajc52jiA2FFrnyCuRYDNHqp6i
O9fk+KycHqt9GbA3WdBZ7X4cXIJbvJ2i3jwQNf9UgLtF0Tg7sjwIGcDPjtVsNqsqMN+SDo9caoR/
+ApumVadw4iu4Lc5RyV/xuMCvSASHBnBR1o3DgUvvHISFANzId195q7FNGESxiYfdu4jwe6cJJev
PHg7ufNFSP8n1PkrbGFTo/N2AQkv0AaUppCGSHx17un6WQ0U9qQ5KsEwGU+wQ0Y2XFmNd8bz2bZ6
0Dqm7ZDmGzzi4663In4A+QzSFud24WM4SIEoB/UFHxcVVAk2CtdbZXZUwJW2gWnl1gnPpg9eAJQQ
ddJfaRkdyemgGCQc/QplbXqYJze1iePDqpkp846CIvmnlERLrV7ToI48AY7hqeAEv+Sj+YDtYIuW
dI8tkCh6RnuaY+bn0Q5f6hKzMPEtutbrXTC2xMI6x1nLVt/aM2GgWPvuhsD2YcSquXPqLN31LSHv
vPAuf/9lNk+aiXaTss5a9SNDTdb3SIxV8OAZ6XCD9h1v0MpfvcWsayYvefMRZEdp3eesTFd9iPgN
Lv8yR2a8L9x5E0983I3jl1uaRTwa0daZ9TF6hb4N+gyj1tDgwMVQTGS32JUcSnPF+MOSE6iF/ZyN
yHJmYwa7sSLdZcQUnkX7oiiqdQaL5ibDRRnV09kmtixtj3Tr2KOwc8hEXLrgSMJ90ytUmaq4Sn8s
gKw575M5nbQK8LHUrxMdF+SNSoT1FnKBZlicPGdfe+grtvI8bAYpXb0F5jpXYHlRM7MsHSVQYICy
bdvpy9NQwnnHFoNzVZCBiaObRK178jfmVD7BxWa1rn4baiGEvkBA8c6RXz2KXn4aiW+vZM39biUc
+MFiRGuu8eoYu/KtEZrUeZ6f8F6wNO3FH7UgI2VZP8XswbZ5Tfyqd3R1ZxlLsTR2daiGKzGXR7dG
Bp+Z4OMZHhqk1W0RLo6XpYx06u7NDvpn6r72vi3xGPT5DkzXHVIQddwazd3LstdyEjUst4CqgBxQ
2RyrlculuzXLq0lBtOIgdlNVB769+Bx1dnGrl3WszVifuGjiEgcEDA5M2KAaMNg9JcbJCKT3hova
VNwvPER/etkeVRA6UDoo6TDH5NmD4Wb08Fq4MWKAry1xTEZ+qP7sk0rMG/UiCFHiySoetzUeYPRs
gGybKjZuY4vZF60svGkaaZwKUjabqk+LY0vs5CbzZhZ2EzXmhqa5qutoe41HwctgP2eiO/Ijvs5G
t5CIeE5SVV760b4jGdbBnRBme69HTmXWZZDBcMQBpk2QK5ARBQsSvS5psSMqwkM9dIZkI+LuGvHH
2cUqehSya9aDax+I066zZV3cxURugnHecVa6tatJn3qbkA8h/z062UoU9XMxMu4lPltXL/gNHPVj
N0/YtM82smzhOzBj34m7LmdtVBnfT/OzPUH+MdgGVhHuLpegVGAP/cqqq6sPiHVVdcpeK+6X2Ow8
VvmANUOTa006arjXwVEqrc5+u62atj16giSJsihwyNzyVC5X5xjmrw17JTbP2XGq6+iQhGw5UH1I
JSFI9JLLwsyRZJbraJI4FEVwsQyOE5Me2PDroKOWAabnDFxIxFuvtz9SNvAb0yNjMOjoycYaYRmB
yRME3i/9EWyH8wCvoKAidrjUfUphF4WOXNcmxraxfqh4utzMpv+IgkRAM43Pjd9dvWlcSdZ16MTp
1k6CD3serugIOS5zpoYEdCgSUmuvaVTm9xl41DsO5Npw5iBLPcbSVYbHi7IA3HcAPQF72gA+p4X0
GSzMz3qhf2owoN7CAw1LyKC85/cIFyEPVaihycIPdTq5oIWMOzcgeTL7UJkKXp0jqi1lmeD+R7gS
1cIkNXLopEDyroHFJ8kTXV7YWbDNy0DEcIKsFrppgmtRTVjy09iNt12qWYiUw7kbkr1VYR/Q5XDX
g+KHig85lY+Jk6mZXXglPCF6h3hQWb41t155R0P2sNU9FFYj5qVoLmRWiQq7T4C1UsXDZDMz8NPy
/JwsRFdnYbtCrY5XcuG9Ogv5tWJpe8P8SEwTLKwEDxtxZ+F7j+6dhRxLn6LDH1Ds2oEVmM4Qazvp
E4hNzOPSvuIHpb2Z4vEplrcaNC2ty9+j2CQLsbZqOSfx0K83JjhbhDDq2UksVYBuofMFu6ElieAA
WwaFyw7zXs72p7UwclNguXqh5vIQgQ7XH4KSLmAdmXeDYDbAHeqvWLcFBVx3pIY7D8LbOup1xp9E
8mBizLIXZi+3NdegCTJxGS8UFlrMlhsCjJzqO8piWO/uvb8pwOCAwaWI9WhimDWS73YhBo9ehQg4
luE2ACdc/Q0WnrGE1GXfrWFaknICV7lVRCSshUhsWbCJ66hFSgdXXC/c4giA8ewuJGPvRUEjuqdH
tCURAA+rJ+C3M1x5UUsf5kB8WWJuZD3X0MIJLbkI4Ca3AJTVQlKGAXRuWpYeQC5e3d7zjnmVQ3Pp
intOuGttQWT2h32/hIe8ktSFBJ5F5DHfOy0cZ1+TrGljUnPJiMU7moY9llsQYaJCZdIltCZ9zEZ3
eOaEe+t3uYeDpHePox6HnbSbBzJAMKUnrO6t/YR/oDuT0CdS55kSIVYsHazJG58lZwFXtBCrAwNP
Bw9yAEtbl62IxX5PLXRr8o4Xo/utFuq1MY0c9AFhTwsRuwlhY4PAhF7OX1YG4OwR3esYA4HLh6O3
MKyaDuklgV7T2WXCjGdeyhSxwEqrHJh3ws1Wh1e6F2KGqfrJKYV1ykW0UyM8m25yb7M8vOYZj3SF
S48MDp0QNRnZLgStiMh9aOr3Knk369ZeVTZo4Nn3VhWYoqm0P1XAG1wXxLGGaMEd2OnGUuJ9tNMH
XdiYM4vuuXGwg88FSlFFAiUjFQH/u+VZEJNN8T88L+DKlbdOmn6xPH8x6ELsy+R9AsgG+dC7GwIw
peGIrXMqCjglpj5JaL3HSXLBi37TWUVHuxa9emVbb9KO1eCk5+55VPqhmsuJ2qvwonyTbXxXsiAu
ZmfVFv6zGFE8U8FmLIAVsJUBwSMg9KskBMgLvHhw+xoDDp54XSbwAjDj9jgO2JuHG5l0/S7zXYzz
OkH2tpth/Y9/w8MgmYYPojfhEeXoDnH+UgPIrXx22rj+QOGkigd6S1SzFb9VEyPuZME7FfPnua4o
GBr9L7wGpxKzuTS7N8p9Wb9iUKrNDhRw6nzypHyMsSNy03B8Y3EniZ4hvK9d4943jtqieikL0CqL
jEOmU1blUqRLbj0j6K77/pAHgX1agsIFF9qR1argJEIxUI7qOOcUU4iG90NIaMPWgB1EdufHxVtu
8gDop9ZgPQdncPAgpBm83SUZJqrGgzr19nVaHcykSHa+mbynY0LHoKj0sbX7b7cKecDiyINHke9i
6kxueuIvY06IOi+kdarxA+WJyY+UJSsaO+uY6sYs8Fkj0ZnuDulLTXhlyBvoRgWpR6b5TcxNwfIi
AGvhd0CnrmmJY2BmwsidEia5gcznVNgSJV+84Yv9IDwC2OzD+cKkyVeSOike1HQ5RsnmI8broXVx
zSIG/KlRd7Bm//QN3om65hkPURCVUyM4shbcNBqlyXf/rtWD+oHUzgZmECXYrZRGOhgHTmDjsWIJ
gT+bIhYYpauIof5GhmCaDW/xtEfiO8vK55ogcIEaduokuQBsOnwLuf4wqLt0xtTEGza+ZUWKiUWl
r46qqd3U4YcZY4s0wAd2GocHQbamrfq9tM1bmpP2+CGehNTn0BuImU/sZGEE4hAqqPkKmRRd783K
/Y8ypXN0qu5ML3mi1pdAm1EX5B85OZMY0Ba52YGojeMBd05sWETc/9wazDICZ2TspsO2dxqsP166
Klln7f5dRft/VNEoPbd99KZ/Q0W7Uq720VQfX/+7ovW/f4N/KGnS+stGqbLQzOj9EKD9/ruSBnVH
KMeVHhSdRRD7HzKa+ZcnFQhJ5SkP+7tHNfq/ymiocvwuKGKUfC+y3D/JZv83GU0wdf6TjsZ/gt/f
Va4pQfjwW/6vOporgK85nu/TidAyx5EJaSqMxib9q499xdNMGdZKgt0qBncbSN7NHlaWNNq48AXE
ElVomFFo9SUhB/OfdyUvjJKtkTPuHfYYfYa4fAnH+yw+xB6nORw+FtgozuBY7PdFaq2n+d0VH8og
09tvBQcg8MFbFAhSe7wWOojW7UcV4WTpeBRM8iN/pSsPwLdxkyJXDOqrxjOQ5GzOLUoLp5do5tSU
6nPaHzT/BRQs7B14qOp1kr+PrbXqrGnrVQ9V/acAKvieh08VnBtvvEgyKsWO+LY1oUhBWuV5uaq8
e8QFzsaOzf1MRhDDoJBLoypdX83FqO7tcu/CoTPctWtTS2G8F9nFJzoVQs6PlkoOd8ID/grMC3wR
I/UDrrYbTPHVR8lTB+tH0O1bOkFLWx/rZsmV3wRECjywMR1xNwO4+xFDzarODtp8S91TkkZr0fCa
xUkDLLhn/pEK/tivq6mBBttXjT89GBbLsB661D6qaFmVETgt6Uw/dyOQCbCMNsd9ptCCUthEdbuQ
cxJOP1vwpdlsdFrWCWoBktQ0yVt/ioaZR75JgBEu9IBwO0GutrxtGzMYuJde9qAH/sT5l28x7hOa
c+kBYA83w7/PjeGuNg7xXENad1Gj2LhghmqBbswBrxTQbmT06U6E/MjaL+NgMMPtC/AMS3mfK2q/
PQADet0ASEwUKV7L59NFrolqPAzJut9P1uPgR4iq3qEJWNPo7KII1RXdfLQWj2Bw8RyqKpEW2Vj0
dn/xO+PGwao5wIcOgge/I2wmSAPXDAbpGccob9w6OSzp18R78n0gcc+Wsq991N0z6fscdiJsncjH
QP3uxubsJf115mUb4VEbcDXP9V3FrGur9JyTUqkbRAZvPtB78t1T/OBuIVS7ilqXe5prYpZpzcFo
d5b3jryUe/GRvRdhIdoBuEUGwvPY8B5EwmIWaWqS3k5ThFZlz17KRQMpMQF9YcIk6Yh2BgOret84
mQXpngJgFaunKGk2NJqu2IkdjHjfVNHVajo8NvOmc8Y1m1rkpXSVku6xdk631rsp6C8IJrX3QpMO
WW7W/d0YAX+BXvIyO8ij5wKXk3zzwuCWiMpKxhUXL/crFo3Rz08ZjOpMfjTzryWf64zfcWJdNuA4
T7c1a+IcnJTX5Dtb4W020BLxwUSW3hJdgsgINWgfW95Jk6klOPU0tN+Wdm7CAgds/MfzKIUbs50b
pTvyFX9g/5NJQjUwj/gXNsZ4FxcfCjS+WT91MIowzsP7I4CfEfsd3pP02FZf0fzpsgGXsJPtgEvP
/8yse3giD32zUDzBT3JJVXzeTvkc4MUi4MBOTlFIOm1TE+Z7+GgvGdii2VYi20S23GcFiMNE9aBg
7iZxIaKD275oAGLGuzj/7XkSueYCHKSkJt0UudxalX1Iq0/tWquohyyhqItXPU5P/xj2z8vQJ2kn
MeV9YnIItO5yJ9py0NnM3Qy0OTsqHhch6mw/W5dAu4twgPOsOcQJsolxovHE4YTPLIKisQ+a+TPB
Dt+5r3OEZwBbK/UybfQBDt/h+LdJ+gJ+RhbKTetyqC0ER6e+TSE/zQqGtkPmXVucPoaA0K/GjmH5
EDxyps1ZuBeqcPJbhbY8jLRKioBeebucrg1JnKIC96v6ReicvxWVEsxGzkhCyGgu5dFg6h5vPPlq
1vEX3kRIG4a3Df3RPUo7fpHEZnZJaHz5kXNybQoWRkOeMN4/Y35tMH0DM3GazN4XNtl8zCqT8Til
CWKz9vsNAElqkZKtZP2CKOoZa6WtaePQEIDzg4JFr/sRGg2BAqSB01Y6sh7CyOj4MZjW8b6Oe+4P
Cxi87h2UTDDfi15ftNTL1vjgLZPYgV3Gv2Fi+nse7cj8XcqyuGAbpWayiGQ/Q79H0QvG7kAdQJzh
JerKVV9jNhgrcLHIu/0WZiyBrXtJQSLb6rUPVDIqYHS6+FmpgROYI+NfsNudryqQLyT/xqz8r+yd
R5LtyLVlp1ITQJpDOBzoXq1C6+jAQj1ordGsWVSNp/68/vIwflGsMqOxzx4tSWa+vHEDcD9n7bUx
HLnJT4suiU+wJiRZ0j7E0ZKrN3q6mpa6fStfuuBtMnFOeh1WiDG7dajEXJUQigd/ar5ntAqUGC5R
crvME5Ka2c+PVEeRJSV/4NX1lxV3d+PsfEZO6Nwx5y3XDbwephi96VBTf+or8TOZvPXqmgdjMF8H
It51HQlEFYV7p2HBgMcFN8UfHm41NCKNqV5MO2+GkjOLa3WPdebaN3nYxz5Kjqzrb8xADWhfCKNk
8z62QEEzONQtCMLOiZd+y6XtCWlUfcrU/E4r7SdszrStFnws5uCuqwGcvENLPBIt0t+MBs8Mfomq
y5/bwHpaRErKtfbuo+a1mxJ+AyhdtWK7OEyCZzKW6vkw8ySRI3eyxIleajBdnJc4ZJalQwY2eE/G
UHiADPx++M14VKZ9iiLRnznHt1jjrGcomYhmKRUcgiHhAdh91dSLsN8oVy0fDrr2Ijn15Nr1IhwH
9fMyTQxI9JLcbs2Rrw01p+zPPb1IF7ZI161ersPQV3rZnla/IBaaDuJsRJXZyUt2845e0qd6Xd/+
Lu71Cr/PPoSPJgcHDsvEiFhC0tIpbPBBI4R+czUK0GkoIOBCRPAZUKCGGEghByyNEMQaJvB+sQI7
/J6mDtAA5IaGR+ADKiNJV3Be0VhCowEFQzjfqh3OxsLjwfD145cdoockt0nByORE0N9saPSca3tN
Pq/cLpMAW+xwufSShWg46UwUAt6yESMxTkCKNASpYIbuX2ooi7m48MsxcLsVyOSyXe7fqCoPLlUc
PWLoml9M5vrmjO8aTOYT0EqjHAIW3uJXeRzZYkRV5d9443SlaZRptuOTG3kw9/V1KPj16fhssP/x
JKid+stuOAo0GivxwUt+MRN4k06DJww22b/BooQCKKXTeIrUoMqI131f9PHZ0xBLp3EWNLbvkwZc
Eo26lDAvHG2ifd5mb+WyJDsHoxl5DPzIaCqxl/Sf4VC/UdBORRw0Ta6xmlnzNRq06SBuPL/9wyGT
tYGGcSwC48VQPlOseamZj3npzPB5KMnSwto2Xv4iJgpXoMIIKpUh70mwn3Bhao0bI9dr69CMfXhb
53bSsNCgsaFcA0SWRomUhopArlmHdR8B6BIGIv4/pTfc95ourVxOiZ7GkyymzKh7mN5pdEnCMPmJ
VCRtONvxTdlRB4F7OUsTcuPmoRasOz2NQ2H+JRmhv74VrNSkoSlL41MxHFVZXpTGqvAYMQQpt+U+
g7mKNHxVawyLOB0TT41mNdLmJ9eE1zFumkMBv5XBcTHOJ25EDQ3BHF5hzcSxjD8nlweNgC0shnqY
MA82zCtLZjJjc8l+sTENkHUaJSuc2+4xTrGK0BKLyRLizNXoGRRlcQih0SxNpWk8raHia+VGzXBk
QZCabIdCm4kQdE2w6hFfRhyNASjrTabRtxEGLiptZ09T+j2JkO9OY3LcBx4jDc65lVnuRDyJa6v8
zkFOd5XATt0FH8pBFq80gIdPKSEAJ9/ofvfPg8b04KwJpgHuBQvSL5EzYM+C8RHkA3WhBv0yiD9Q
WH8fIiFqfmFAqMBW44Eu8SoEZoqWNPZzZ0NjhJEGCv3xW/0Chpo0hDiMprG8lIbz7IWd3BuscJpA
vCeaUtS44gC36P4CjBpljGEas/QK+WhHHz2wI870XarxR0uDkLgEk42j4cjmF5O0r+hBHLcUogOz
QlJWGqlcYCvhpU4K1tLU0GWg8cuufVk0jllqMNPWiKYBq0lWh+IMjW/O3cbROGdLFTrvat6utYY9
e6hPSuGTA1kU8y5euuc8Z9CbOLHYSpuimKbgyGrPt6bCNm7kGblZg2q9qPljaNh0gjp1NX7qahC1
gkjtftFUGNVKw6pL58DHOkysNciK1Mji9wC4lajabaBxVwfuddQAbA0J67bYAEzQWF9DsqL1DovD
Ha9t+SHjakH3zX2ZggD1h/DJqi5UeCqlsXNr50/IG2OXMrs26g6RUSXSI+8pwY2LgmvgXY3x2hro
ZUF2F0P4Ko368tjlDaDxXzDKbayBYAMyuNKIMArsfZ3aHwSz+5ZLUhskV7kVsJ5aXgh1UpFWVVeB
5KqIt4M2uyI9he7whvvAZ2Ag34aQ2xYvpXeBoGsd25hahgaD3RDvmLERs0UkTQSD/R61UB18K/dB
VLLW0DyLwmvRw8LXdHP+ENtA12bOQCBnAbfK424PpX2TWWS5vfIu14RE13L14eF+EYxo1wmlfjxl
sKjVA7YGGlGIKJ89J71xembp3kQ9h+FG7Ua4tX+RXqVH5uP9iJl2zzIi2Sn6iSezWtAGjvIa5H3n
9TGxlMbsOV6RYM2Z+7aMRlgaTki3CsKjfczK1oaKP4LdrGwrFHdV0FS8QDlnirHagjuGJ0qnabgZ
1YcT3OD7e0QPIs8swnHnBn/iRJclp5F37zCnRZYekMzB0pXYFmf43j4YfkbQD8JgNFmldu3QHkQh
zl0uwkPH+HJl9PZ1Zg8npUASzXE424vgTzqnwI6SCFFN0GYAoW2PTmUFu0yIbuNiiRzahlHKUHzQ
6sAKXxpEvIYz+P+yLijOQSmHOpeqSVai04+JXPaEuZ/pJJ/dNq0agug1IFQ9svsfXBRECM83Cc1t
uQdz2Q7I2Ga/Qenqk3bIFM0Gy+DJc7Jw+ffe+vCNA4C8nZOgQ4hq8tsaLE9+kngrQ8X0s2pE0xxp
r8642smhfghL93vJne/IC97ndjZ2rYLManBYVa5/yJMSvCoeWKv0NK+YAZ32dexacPJ0aPGbeqho
hjzAabCIIh2LLUOk/aWFtoWgcb9Tx6B5LBP9QZTcd7qEwa4P5ctZcC9S/ANJe5808KOl4eJl8yRp
LIO0id6Vksh8LjuXmLVdqcvo1R9jkh7V9BF00Q+vaLTJEJ6RGMxdgzgxBNYnX8t10ey5rM8Mx1eq
m4BfquGCIW9Sti4l8iWvVvLkyuDZYFB5R/6in/G4zSGphDqkV1dNyw1b7PxMwlfrZ0GvqNH1T80P
h9JvXqGM8iD61q3kZTGhuut8Dj3LMsYEScgYesr94uTMmUMhfjP75ET1D9u0Aa0uU5coZgLWpOMr
mMrCFRaoyOCqNhv62YpmkC4PtAN+w784HN6+s623NlGSui7cuosNAFKxMK0MwjaZN70kSXs7NNLj
RqPPCAIxpLaZGQ8Tnt6klx95PFD0w6pZcDphYejpWktwPQ7OZwk5soZyonqI4bfRp9aq8jgXVdod
t+TpveVV3/hPMSbYKNOSOU8v/HZWHDXUxLJ2Id0zdQZBpeGmNHixGcrPV3GK0FAFG1MkzGOwLwxs
2DZs2iC6mdKy3y2o1JoZnmG74fFohhOPlgW5liE4vy+uc51C+k3gZLhioq2VT8kGl2x6rLGm4cDN
9tZIW0PWsGUQPtAHgDrXEF5AvsvQq+1e8jjZLvGcnq1kznZhNRm3vYqYfInllVs79eja/xe4RP/s
hZVJU3+PiSy3wlxPZe9trBek0PFGZj62r8JklEHYsIlQPaVzsckzzhyS8WTvkGHrk+CUR4iXRcIL
Tbpkmzx2U4FdlixCVcLTpSffZH2GEDyBtLEy1RVZU7lW5K9YzEx3cTweRuL3a/LRlL7FTr1aVPVe
V4oVYlEz7UzlTzi67/pCVpVuzJEKUDMyc/b2Mr1cMbixOUnSwF7a8mv23xK7ubZ67iBIR1oOrtYj
F8ZftDnd2APXpMngAC8UH2Nn4dXJGY5QQkyT1EyzsmKu6EWwOV4UvfTM5Dehm8OOyxl22jgujX9v
2JtFxnvBF3Vvq9EgApteKj0CpXFDrufMe6JpolzRVMbhwKS1NB1r9O0z4HKfoYlC95ZEZMDnWv1M
DLC52nOOMnOd3dHtKU9TxtdkSbAityjNWLV28q6zv4k3/kG27e+G3IXiT7849nNk9HGnM2aJA0BE
CgQ5JQ8YTZjNAUVmW7RpJaEUsYuUHfBuwVnlmVwPbTYNZHGouQCyOIUhTCOvV5swrWLuFBbGbraZ
+tiW2IuyNa87XArLQBGvGWJeLBebkMvE4yC/leGrGtsrguNnvlV1Uj8ZwR9OpLe2lT9IJNMbqqfQ
BWZym8jkqZfct5oq/inm6tViwgLP0iOjNk15jgyksf6w7OYIT04cV9ZBGDbg0ap087Mq63QD6o6T
wKowWvvkTTptg6vfiz5EVRNV7Hm9batM1B84w5fwowaEIejtFhjyo6eibw9909+WXn42mv47tICv
qCjblAlpfQ+vtvz2KuPDrGy1G+Lkj0yAVQdLGOvKSZNtCY9+4ZR8hdTWvWaLfJQhQXZjgZbEk0IX
lQMLVbuc4oFxr6hz2fo4/i4tVwcA0TdK/V4nq052LverqA8fWl90u3S6903aRRer/0OUlDtzirOc
BjisJnzZMsNJtjB6HBTco6dUdyS3tfBz4h8+3U9oXzmpJsm40YxGaE/HuaOXQDcghZ9mEiBZ1ZIA
tOn2x6LXAqM6dBSnDln6GCUzR95snwdvnYOrGNGDJ6pjjFfCyd19FLrHsvLP1HVVqy6sTgYjjcwo
T0RE1zVRy5HvVsjcwMDEld76ebPuXTIkGDdtytUZ5HhLcGj69DD4+VuNUyyewvO8pG+kdtaDMe1K
762x2KNTmHvy7egzNbh+flGse67iu/pNVuGtab6E9ju/cadxRveLIQF71Yoo2Imit2vCveSZm0+3
kB8tS6DxpW8iZv398ITL7mr0eGJ7uuaLPyJWyX4kRlfzKfT1dJFtcwYNTZ2Mi4TFAypYq17spy68
d82tXfg7pgHMbSRjkzwz70ghvjeDs/VgotgV+0yx5NRuCi7Dvu7KcmkfXPfBOciQPcb5w8gyRPV/
QptynsG3Z04/8Wb0zaObJAc4rBdZRd9OOl33fDK2Ct/KKmXdzIcHmh2p6TFs01ORbkRd3/bW8G2Z
TyZlEDxNqI9Ot0nKryeEruPezyK8tPwGR4Z33RfX8+w0/6pP+R//zC73Hyci/u1/j/H/+V+gn80y
/7/JiN+F8H8mI9jaeq5nk46Qrimt366UvyUj/L+UiTrI86nnNv/7Qtf8y5acrnzaFVzBu4u/2d8W
ulL8xf/edWi9ZJmr4xb/1EKXUoa/W+hatk9Vi+M6niB5bzt/F4xoM7agS4ivKKlICS/pcRzbk+0Z
zjbFGIEOwH9UPeUmcaqeqX5+m8dF7Lt4OsOQoz7pxm0Z5frNHECp1t1pYLatQnaA/YLAM0J8Wpnp
pDFOjzNf/oOLg3v1WaaSutbG63btoeiDHFEYLivmYpz3KcVgzMkDcUZ0CGzF2I1+g7HHUy9nBkAm
o3dpWoKBiHtly/wqtufzPFtP0cQYp+nbfNMDNntN9Dh3yWcgI5AuEbSH2GyZKOIZlShqsAZ522hk
fDYVwR9Q43gzJe13ru4Gw81PMYlzWl8EV4EhP3MIZk8Ni8Gax9q4g23xXIXHj+6JlzK8Wl4Ku4EP
N3DqM1cpkMMdC3oC7NhHYzCZYt3zlp1EgvU7aeHZs/Y8OazA21Rdz2HwSmn0fHLgR/js/XNRTIhP
guUhScpLWCRvnYf2agpkTkfUui4x/PAUw7XgX+chvXAxrRIn3pZcmTnbMYCPMJzx3me76XDzpyqA
enidHzFccW+3S34gF/nYD+LTkN5Itos3WZBrnY1sjpbyP6q0XbhMW8fJYLNshDzeoniCg0PemPvL
D0Ac1mf2EAmt5GfZoIPDag5GzG0jDeTNGNUfqhzwWlSojJRkmpL7wc47dR1zrpxpuBzVN2S5v1ae
HDiQ8YUi0rKdyunUUF0gOU2vKouOZY83/BTbLf9wxRAcxDzQt9qE622s77mxvvEaTRNw09aFrZ13
P8d9shm1gCvjphzoKzN7tken0lfGj1LbXMIxjk4ebmEyp+g5o6Xaq6IVd6lkC5ZF/ZGNDVTCgPXE
0Vf2Rl/egeoH5k1iI2K/PxAC8TfD5LPZduV1pzP1BkGYKSyTXZjhtKcO697UjpoUQvjSRHDaqW3X
m1EGTEXN/Gaq7bMw0zueG0haAmdtL6wzRJFla4R2l1YPKThFoqbz67uoz3/cmj5y5hmZHmxEyqfR
Ox/Gdc/UA/8NVhHIoI0lu2fJj4VDOl++tqjFZsbhuulldjYYahMM2jUqeHMtJEGeKnHH2+Z743EE
7QvvLR+hO8pqfqOHKT3NUXkgOGVCTS88IPzhNIavucMWJ7WyK26C4wqJDOj7RxhwDg4nouMo23mz
F8+GDpUX3FgPbpBfys6/5WeFAkhH0DOy6DCxPgeZ+CbTMfWUvHrQsI8NPTZeOspe6VC7S7o91jH3
XAfecVp07B/pD5/h+wibcLQgH+8aGVJaHZk3yc4HOkQ/sqiMdKweGOUHTPg9+A3cLxQRWynqkDR4
iRKLfo5I3Q46pr/owH5Ecn8Z/hBsEYe4KpqNTW6VtQLuuf4krRjMkxZ4rnXNxxgqbFJgaVU6uKvC
Nq458Recyh/9xOLaCPw5OsbGxYGGIp5nGvCYPlUOO99lN7GgD1jXDpUsBbf1NtaXCIaDJlwq5Dn2
HxNbiFg4x0faG9UWC1fOwbW3DfdCI0Ltg6vUnjEhuy2HKuoQUSClTDkzZiQ8BPjdotFzBi2keDFd
90PzM3jJc8KNbD+J9E8ZaaGRot2SvQ9bGZiYdvjTazaGZcXZtJMn5nzdavGTryQdCWz0zQsZeUEq
A8GRzCtvZ1AKZFERuDW5U7kmAGnMYyqfUVNyqmZX5t5lZevzhw+MDe20dCxN7yFbY6q1THx/3CuF
k6g1lUtmFd70bno/mEyUO6ej79Xic6tRGyufPYs+elde6J5aOa8Kx+kBGDtQhd+/hs/OPclOTXse
Fm8KTzCxqM+lF95pYAaV1hEIaZx8L5FNgkiO73N86/BeXzkZvU/E9LaLAoyvOdCukrTnVpEgZFKY
5Ibsyh6UubUMllZFp8ReNQ1vFHY8tBnBBBPjc8L5SxRJeGGgPF9jz107uYODNaKtIKEFBv+wsRHd
cDdG3n4U8rnqETlMhSG3EV4gnyrkbVcj1swXmq5nRJbN5G3GioNiwUdCABufVWxxXQu119CZ+o0s
PbIMKMhcRXVHBKFK5vGjGCjx7mVyPxqaQp5sDvKBPLFZ+O4K16Z1jwV318ZrP/ZPqcnJOnSYKEf3
fi7odbX6kPknfD1DtKNqeV+BOm+H7iNxQxKNSweFzqMAtmaItq7ImnVqqgXNG4MTF91R5wLpKpqs
yBWCv1T4MNHF0sOAn6lmzEsPtncc0Uzhb8TJyHOXO1SD4sqvW8EbG4M+945Dpy2mTPaPWKzuwkYM
RzqQgg2hPwQ7bb5NMsSTCCvfeOB5fMNnxvq+z0Gag0c1MdeLCfO4i8VOyQR/TJYo2jQyp1u+nS5x
Ed47JTmkzOL7Gc6TuQ6hpI+JJCaY0zdCN8s6Go0PoKcrGbYeDqFc2/0pzPCqgNnlW0YNGzbbasvz
7i7NjOe5p0cMhRDxMi1CnKf8WiUDX/g8kVuvLZ5HAaykxAdZkXiHDrTELei1PMVxuKJYMMMNV1O4
bkEV+XzVIKILAoi1mBrpfeXK8xxF6CcZZqWuNV7scWRlZIpT9qmQEPjNvK9dVG8O1k83yt+aIWQD
O9nnqjRYyGXBxa8dQnmBI7caTwtZeXeE+ta1oO43M/CJWultOzkXFLh8N5oW/NVfmn1P0m+RFY+F
iSmIt1xoLtcPujk/RYQ7NknJGNBhhaBC0znX4ZcQBk4uZkTMC/v91ACE2/QnbGx3+ODIRP9RTDAu
6EW0HlOGkULG115YHwupu8AzJI6VppWdnuXBMjzV8HNGx1DXxLPFl7xZZ2jskFMQLJnF4q5U7zzw
+1Kc+HOx/p43Murnlc8kFnIcNK2FdeWgyDHUROvB7HLRbnRGT0urDlKW6qQqzyFSFzPxanCi8VBC
uc2SsjuzVgXnKyq16fFZN4miGhN+hHkLrXTFgniK4jyIKT9lKBpEBnwzi9YJwZZLjc3OY0nNvZ9i
DmPcDi0Tbt9wbq3U/rG1Ocle2q9yRpFUz5wVBBg16anbjLPAsRraeUW6YB9LbYE+JJhAyMQEHJ2i
2xr0fZ3RuUDwL2FkRcOMEbss0BuG3gQoQinsPapFyjdjJCB2W90muJjFmCMrkxFj6YbKE1JGS4V2
LracAl49/EqS/t7Xyx5jlLc9nzuBWt6xFjKKh5wfxbYpBV0mrHzqbozWtm3uORvw+AzaeyMfLX1C
D9al/cDwE9DMKn7MCr5q7EOHQyK9YTGFYd3CjCNyskOXQ6Xxhv2SOZWj3dzf2uKmQq+6tY3yrqO9
aO3g/Jc2IiaZsue3k09vGD6niVosqz6UmVw7X5XLqnrWfJEq3WdnWiAqqmuD/X8GywkmdlbjfD+W
DbvsPH1n6n5jm1cdRzKvA+1AJgeLmHLGKwTFFZZJjWxk8huSvgRUd5gBI1HeUmIX2+GnNfJvNuAy
sqr7rhyvx2lgwxOYR8nYimEfQlgr88etRHMbsKriYHzl8TU+Qvk+yMhJHsvslcEfoZ7IjK/G9pyY
Fe9sn5qynILXcb44FUFT6BmHnCyJjLkGpHEHiwsC5ZP2sly1AV/mmg50mlU6kkd1TT0OD/QxlNoy
N+4E2ex1ohr/zDSpYl+FRU9yAzE6kp0khFJvYi6CZpN4Ig+sqOSNZi/NNTrxCZMMJ+aZWF+QdiUL
czM51yZsSNnSThWlH33rH6cp8jdexb9xPtG9LASqkCFV61y0D0lT8pqvLIoYF4a9+ipBOzSiVIte
hST2CJ8Ka4dbjFOGx21sqnczpT5IYybmejPBQO+mLHtMIsH8SpoH1AjTuJ1QBtO0bEptL/5YhEO1
QNC89fDE5ACkt4vGtXdlVncJWRWYoRYm89Dah8I6cWxmDt/ncG8RH4Aa9OB0Nk5F1n0xVkrdjP7K
tH+sDM4GdVsAnXDbBwOiKFRgcawFx6dgGkyuonS/YD54cMks8Kgb1hQrUPBi5Dth8ryadSTO6JwI
ayBrMtXaJ5mlYFs8coBae8ZlvLWIYEQ3jX1N/TMr4ZAcjHTMJ4JPQuV7xwjYc3s2T7iGIgibuXSe
PMoq79dZhpxMtf69nTdXLDSIVhhKsdOVz6lbfbDWe1UzdG4wKM6yWQnXYYICqDZfmyM1LU2ZBpSK
uDfOWOIAztGVTNaPoGl47aPrWeVRh25wmQlcM+KF8eMTBp+oCAhyMOStibELjIeNC4sPzgdyygnD
udvaQ2MKvYBsrHa2vv7vTIVKD/JqJfkrrmcZa4cUY9K1nxZ1kUXBUYS9MDwPm04Szz0qG/WjQnej
ippHYpXZG5XU2SkeTuas724+Ym7uzwBzUb6lRuU5J5khxWxvM9fkgufDWXrm1qN5b2dYoXcw054z
hNu9oTVaG05h7Pk8P6wUQrbpESh62BeNzPjxDeKbYdg8zlJ+0uXGOsQ1371EkZc5BV4JHNgbSJXo
T+xpjFgh93qdGgorCGTH+zRyv8IGXbzrJLjWEc/VAO2ZSxgJmUJymFOeqON8yDnR58SUQTpvIzZL
W6cNXkyXE32eMtVwUyJNXa1OSUCmZ4FzFznbcvSaR6/iwZ6YUltkcyLTUG/AZRiGcqgVg6vsiWQH
hiOu+mrgzjsBxyclrRhVFjxFlauRKqPd/ivh8c9MBUlC/IOEx9XHv/1PYlr/H1fK70SQv8HfEh7m
X44NoOL76EiUVDqv8Z8TQYENxfI9Eh4KwSbTuP9wpYi/KMRxpZDKplfQcSlj/q+QhwnI5DK/01PE
fybgYUn+Nv9XqbLlWMwkXTQtliU80/67gAeKQ88aDRJ8QBcby589uALrS3TKZcii9Mo5RmfLEZOS
LoP1d/IVTcZdUWYPUMwvSzDCymX9F9/GctshT6k6ecgGfiMaP0V7iMFOljeW3XQbpBjtwXfdrTWh
NKqiD6IXCntscZHU8+GQxDnVAgEAJwKv4GRb5RwOIO5d0mQzjUG9eRWKxTj1jvG0cC1j6wXYNw6v
xHqzSxU9CQoV130OjG8+LPNALV+J/AjnFIYXxZ+zaqnu48awZNkGmRw0e8XrPyU91kQE7OLAfLOa
mYb34h0uVqnvYmpQlZIig8taD+ykK6M/dSnZuHIq3hOPHq/cfPOmJN0HNa5MkB57W8v4frBfSpEd
ljpOLw05gz7Ymg4XvFS0ekFDQ8MIUm2+FU1346TOc2syrBtiGxiBG6Bdbibi4csQf9Q0S5u8xPn0
LOrpZLK1y2FvmTEPT7cn42iK62H2hg3fpRB+qtqK3ilBS4ubBgQOfu957mR1UiP/IXDHk+mOaA04
VvYhJ9tFBreJLNgtUdTBk5rmNXNKH7hJ00Za0ZbdPQUcgVcuL8KVn6WvdQkgTMUdUNHO31Cd1EBM
7/qGzoU2rXl/zcSZcxonhyy+uDH35oWPa2U2E5s9/PY7eeMVg9aWMg6xaosSM15pvmPcZvP8EsqW
7pEyOlM0UPDPc+qt1d+6iqNb77PAw+CxSQIKCDyTo/vAzghbGEPriTL7USNzrcVSzn0GTaePMQYs
zV/rnD/tIPgnOUtyZlp8T+nRlt88bo3t9KeY02s/9+uVlc/Xg8yjTdwk+6kyP2VY5sy1kmPfaMEE
u5ugtSWC25QmqsK9EXH2rB5m7CUH6vLwsyTHcSCf45GLr6budsncaueRG7aRqbOUXjgVGBJFHVGY
OrkZufWjuw8fBzvdd8NgX0v6P1zLIhetbREiqqHc0XSadfLHLNND2z5nafWuoi7iXMeik6XWCnmN
46u3ymb8W4eds8kiDnSmVmL2tn8ILBPjJoirhUTDJCZCWSOYatiFJ791dm4vHyg2ZkLBQJf60U3h
MkAqamPLrvndTVn6TeN06boMd13fWawmp4ultqwe+53nwWfQ1/5amcamT5hhTN3wlIiUgwIZm43B
c2jVDzPNQiPSNKHJXaGKHdP278RUEMOesnZOl57Shmypmc8szBBv+N302GMS2XnkW1eebZ4zS2Iq
nJHp2LpyRlFVMwugrBBprvkUezrJQBxzw1IGLcsMTuFhZiegYRw7MHuT8kXDFp8heZ04UG/SYaU7
eMRcB+9ZGKyaKzxsuCrz6OQWm6J0ce/pf/embJ+r0sfcQWbCCPEpQdEk0O8Kp+ri0XLt64Nh/SRr
bPh0zXZj/NHnYcaKweZQYWcdt0xyZZXNPSekD0njF/bLrGEMvsGThjM6TWnAZPFDM5J1zI/QAAMn
3bW8DhruiDTmwck4g/AE/ShgQHJYEDz3wao1mJ24cCImvAjeJLrmNEJiapik4WNINF5ia9Ck9dxo
mwaCWTZ65CST15wbxo3HBYvBEqjKqKGVROMrrVc3DPXI9fVhEW9Hjbkk8C6WBl8MCBjc2C8KjIAN
NnDMACXTalzG0OBMrRGaQcM0qcZqUg3YZBq1sWFumGmm9zUUTq1xnHAAzHGYVY4a1fEX2APu3udM
JBIJCkCPqdGedAyf+sByDkboffhovO3m0dEw0CI2sYaDRo0JpTybad19qTVANPLlwM5YvjJQzhHP
GHJN09Yb6I+x54bgnFNYpElDSZPGk8Im/vI0sASJze5jml+zqRpXC5mmX7hJY06RkZ78jrh31oeA
MITBTZsSoAGvyGbyiPTw7d12Gp1i52bzQwen4mX73f6MGrKqNG612Ji4h6XOMTRNN42GshaNZw0a
1Io1soWKwIPgqjXKBaWL7lvjXTzOC417Gf1yV4dsf6eKhXQdiZaxPYW1hpaHN5a5Ew2Ch3TMj1aW
/gzhJ6+l4wRhVmjUrNLQWTilz4mFicVYIP5UrHahDACWMu03o9dElMlDpDE2A54Nofx1GkkHNklx
zQKq2lTQb53G4Dh5XygWpwa9LeINXVgamFOQc+oXoXO4TVsaqzPrwD3VEDwooZqW1ibjYGsMr9Nz
uxo2NYbQE5rUg9hzIfdcjfBZsHyxhvoWswDvC+HIkRY9WS5G3kVDgMx+SdqFrMne8KCTo8ncc0Qb
JgkAbCq1QTlYG2QE92iDXQ2TdzWFTOAFIChaasouRx7XmcYSSeNyFNGooqW3H047wmRYFHV2rQC5
kgJVvnlEkwkJXqqPsqmBfPVlV2/QCMaOm4GlGrqTR0dv2UIl7jkCtlyJJI82ZlmJ5R4HGg/8hv1T
w9jKj2Da6xQmguwCnRTLdS5n6u31jo9S0Vnv/KZQk4IOZVNdfmnl9NB0LenuwuO9OLIx1GvDelav
rZLutc9TzZnqs2OjP5r1xnFglOvoHWTDamjV1NVuEfVwrFp8cNS0sneoPmxWmCWrTGXeTcm4n8Vg
HVxJcUpqYyW2sNs2rEF9vQ9N9GZ01DtSqslmVqaN5N2ZdVDGE+lS00Cp40/LFTCSt54X2tjIAR8C
uumgZcJPLMQPLFLWtd7T+ikrBqL/T3EyUe2eXYnOuSJjyBxR8bsducRhwxkfRGdStDdwJy9ZChd6
O4y9dO3ofXHgGFQj6R1ydxj1RjmrSfxjUz77aP3N5AdpHjvQLGIL3XGR7LHN0d+Z7omZsb5gZw2A
pnc0+VVt07O6qO576odzzT5wj6nlrZbOsz3VqEBKhT2PA4YiHL0djfo0xzqqBvSj71uxvnnVXMFo
X7Z4rtJaHev7GfdLT9/XuH23J0ff4aD0tAMOTIT3wtYw6QshUMlzcBZHCstoVNH3wZSLoaFviIqr
YqHvjJa+PUqukbG+T6ZcLFN9w+xBkLjactD8soSfHCoPbDaO6D7icgp9zy1V31czLq5S32BnfZcV
XGoHfbvNuOay2u7Whr75ivGUWt6JqM17hPSLE6H8jLgqYwDi/WFEf9LKPMgkwbdPLGUV+flHUg7G
3uZZ6eu7N9s1cENu476+l/PRm1t2pLm+sbv67l5wiWfV++xwqYfrjznTcEKpOn4pXPvk6QkA01Zr
4+mpAIudTaLHBHpe0DI46PQEodSzBJuhQspwQTJkqGFtyYrYWzFNiAxrbyu1Y5tC7G1P6wu7aV26
0sptbfOlU/q/a3E+BX2RMrBiylHreUerJx8MRTaAR6TK9FSk0OMRpRd0BgYyP/8p3TDeST1LkQxV
Wj1dQSpL/pSBS6cnL46ewRi/05iIWoapoV6tLD5YMjzzg1Aru+PLictr2uYmDYHM1uGnukf21zPZ
aAb1CgiCFqMUGSStuaQRabzeTLycWC/ivRkCS0eYmZ4nmNmLCSB7dgcyH80BghS8O2woqgRTGtgG
ba2MkqHQZh3kUKaHlmxB48T7z7eyc9ziK+tmlFl9sPyJ2G7tVONunI43mtXybi8itCpzWCrerWTF
O8hKu6DWKPt37s4kuW3sjONXSXlPBsDDw7BwL0TKJG3JkjVEsTcoWqIBkBiIedh1VXKJ7mPkCInv
lR8oyU3KkltqpBJWNl3lJoXh8Q3f8B8qTB86WbIc4ZkR4asAYpVFELWQ28Olcxq6GdocyaWbyQrZ
7o4B/F5dVnRQI43OKyq7WHQbY9T/zFGDqRkcVKoZGrYPoRqv0TGkPCnD9jIqO7JQ8sEPXdxucASe
ndeUzKkpJ82ozFEX8nCPHKw18HCFxAUkIwZs2EWlHsWQ8dfHBdhzIqbiSxslE40FN44HFc0Ekgtk
3i0dD1ALNn6xukpXKqQE4Ipu0726j27lmv5I2dDzyIuzlU1nvurGPXKgz1cRFqLgpadKNTi1MB45
1BTj3DfMSWgY4siz6Ldj7ATj0M8PjRWSUhAKElUnZ1FY3irdP66RfSI8OxMBTVynQdIjDFUUjyzn
wkTDDorB6poe9Cc7KCKMychEcJMF1+piJFGtJYRuAOH0JAwq7xRdQ9ecODE/fqkXU6VEp3wJ57pe
Z8eVSysVP/X0wHVAH+g5eIr8I8JMp7pfJjOvdhAMo5y5hkk0AkONijseOGOZ49nY6OGFkmAnnoKs
syDnj0OFFB/zAHxlVqikgcs5VRMxSyxydgQpvQQBQESZgFiAAEbdADMpeCwgdgjcEwW9rlwCGHcH
hPOC8nXRAmihDoegC6yUgFIdhuWzZFV/tFvhTlJV8d6uZqpRTvWItmTtH6LsVc+l1Vz4NbR7xw/x
TwZvW6Fnp1VrwmyMTI0cQUSlKQ4TFh41ciJhjLm8N+FfK6Wsac/Qha8tKHSrEy/goMk0CEgu0FR3
cALTwJ8wcYKDLMjXUPyqE70B6qKFBBXsJAdLp2QzXcXHqONcZtmarKJiGSdN8lZfimmWo0HTDqoD
Gn0kIgaaglRnSRTLEgkbfsauq3uUK8bHUiNwI0EzR3K5PndyeeLmnj7mtzNHq2U+XrqVSfiNZH75
xg3F2ybWtfco43Ns+VDXyKVoM6dfsqV3XQsFe/mKRhIgwqRWHMS2K+hjK5OUuDppAlQogJyjzofV
38rBuMWmQ9MgF0OeIDheCxcZauPDMsXy1G9oXQeQLyBrpgi+Nh7Um6DEyESjCClgIagRlsrQ8msf
fGXkBlewSBeKjpSDNCu8V9sCgxEX8+JAo6aTVMabtiUAKUUO3BxCTEZ2MaVNjs0gnUTZ5V5RZp2k
NmzylS/OXG+JW8p6JorqKtbRQ3VKWFCopR3WUC453Ov43Wo8GMTAXFEPyBFJxwrrzK7gNDt+xUyz
2DYcTvp1GyoAXLSJlrGRkaPWkKzEGghP+VlJ/DOpilMtzoJxCxVSrdM10mFsI2lNa97Ti+PG952Z
7fs4MkaX+DCc0+4/lkULfBVfSFue4yOiI3OL+KYNKy6OB4dLYBsARL1D16j0Ca4hH1oVsTzPx2Ge
LUMUBifX55oa9ySLYgSgKvz0Sg/BABRdI5pwU79IUMrNJsuQvbrWDGuSSAlLIwd/32pRS1i21njr
v6gBbDwHcP0hWmjebLC+DII6nAUGf4WWE+pOeJeKrIJPZk6QiGP7b2nhKyZpQ6vm71S0Q5syRAAU
yxJA6vWR7QZYYcgvYfsOSNKlTSHeBxqDmrxNF8eCvGwwKWNvWY2Q/hoA0TCyaRDaYFLz4l2lQqJ3
l0YyFlA7LEu/UlrW5ipKSlp+18CPOEVl8r5S6S5BbL7whCWmpEMwUPFTrRzfIP6iPJKGGJoYBHBm
m63HaVPRg0TbdF0lBp341VzH4AccQfvZctFzklZ9gfqlRmuiJPxpQEBLVZKz+e2KYCsENIjvVHIK
4FY/kJYOKVI9Imuz3oiAuHKQMnkI8Auv1cdtIucGRICDqrOsSeSZVykpbXof0Dz9Uh9s3qjGsmaE
dzmqd/AvEDzMUZ2dDgbNwhPpFQyCCTyQsxpxDlhTyqjWTynHlA7cfztk+haOJ6kn1tPMcjhOUwQb
PXBhkapNXUkPzQS5HS0tHL/w/goAz0xQBGHWA76rw/JUrLTkdIC6jdC9dBZSvQINXkwCt3yvJrAm
k7hJwT85M0uur2tLHg0ajpOlB9h/WaDQEkBjWbZpJ1aLKWEEOIWggm7CSkWC0MWZOyhm/2e9gz/f
SouP5/n8MMr9vPlQLNLmbEFMlX9TSOo+3SiMX8R/7Ev3lfnHL/QCjLLRiajvdCM2z7V56B9dJpjz
bsXN4vUrKYaW1BWIFgKzrQ5//OpPASzvu481JKWEVJCTQoJImHBIt3/wx5//drR+/I7P+c6PXuC2
YTO7ef1KVWiqGAqP3W8ctCFwBUl9WJWmRsWALs3WOKjmkIaIoFHDzWxUtrT/0Thcx0WUdzPS9eOI
RtJmkm7GwX7mEDy4wtZU0IYq3QDDUrGSEqbVXXB7COxhhzbnkDF0IKGKRkeIId9aMU+tif/yVHjY
oHvxktCHrAZFMaViiq4NxpzfHgcTRwL8CwwBMh88v7WfSwJdv75LQmFJwO2WJo0UjTXxYElYQ5tO
o4kPI5Oi6zru6Xy4nae/bewvng9sDbpuq2gFmfzqyN7tzAd4HYptog2tCcVUtc2y2ct1YfadDwgS
WjSFyc14X1N5cFSocogaoWHhF6zSHLaNfZ0Pt1t3j/kghmwMUr+bDB1fZ3t7sIa6xWGpS4ncooLl
yV4ui++VKl+6LDpnFik4LWAtWeyWD5cFp4mpqIphWXwEhmE/jwtp914W6pAwTDNxtiGx7Shcu/OB
YxPxTtVgLojOyWY/x8FQlL7bAz84LDWgjN20QBOMib+9LiS7qOBUwj3W5D934cr+hQ8PFVxfui6I
qLEq0CVLYhM9WLvjoGlDED8oT2Puil6svJ1++zYMEA77TgeORTY/ZoMgmNJMwbhuTweDZaFSGzek
BpBxc5js26kJmFNXe58W6hAAFUguoqhuQPTdceimg8IXqGFQc9Kk2MNocjMOvRNNZWjoJhLEkga4
JW2xuyxIsFALtogbbOKo/V0W/4Fh6JIHjVlPItXRgHeWBfk2NX1wfTZJKNDpfZwO9yDGXvk20QOT
QFfQedogHx9EUYyDRvQAHmAzGV60PTxjL/1Wyhl5fnCzKeL4i+yxWs9TX7jPab///EFOvvPFi2a9
uL33beLe/fun+U3oRwg15uBJ8k0+vfXhfX69uc/dn9+94Pe33rnX/Vvd/8+pv0jn6bXXuVJT2Lp7
zPfzkCrQUfF58Qhc9X4D/O15Xr/aedqtM+JHl/8d48DN83Tv9seu/gxB9Z53eCbNv+ddngEb7nmH
rz//8x837eO688QhfX/mr78E//r7EzII7PZ9Lz+Ogyj++uvT9+Do7HsPFgIsPX9xf6WtCiPxcd+r
X/m4Pj6JDN8UMfve4l2xnGPHiyFwHMbwdx59FWKavvc5nrdx5S+uH78BOU7fG7Cqg/kTz8+Z2ffy
V/M09L/+rRupcN6CQ378RTju+97p9Ac/REcF6LmmP82vvfgm8plWT//gv7u4HztSvtV2vz9o7sv3
j/3Z7inafeM6WMzTn/4NAAD//w==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l-PL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0579EA1-A493-4150-B536-A1F7B4D76392}" type="doc">
      <dgm:prSet loTypeId="urn:microsoft.com/office/officeart/2008/layout/LinedList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CB6C32B-88F2-46AB-8B22-450406E7A737}">
      <dgm:prSet phldrT="[Tekst]" custT="1"/>
      <dgm:spPr/>
      <dgm:t>
        <a:bodyPr/>
        <a:lstStyle/>
        <a:p>
          <a:r>
            <a:rPr lang="pl-PL" sz="1200"/>
            <a:t>List of installations</a:t>
          </a:r>
        </a:p>
      </dgm:t>
    </dgm:pt>
    <dgm:pt modelId="{D19B140D-806B-4666-A066-08C036139E52}" type="parTrans" cxnId="{EE9356D5-0CA7-4611-85AB-37A4796FD3F2}">
      <dgm:prSet/>
      <dgm:spPr/>
      <dgm:t>
        <a:bodyPr/>
        <a:lstStyle/>
        <a:p>
          <a:endParaRPr lang="pl-PL" sz="1200"/>
        </a:p>
      </dgm:t>
    </dgm:pt>
    <dgm:pt modelId="{DC6C7C4D-5E44-4BA5-B3C9-FC83B4687FD8}" type="sibTrans" cxnId="{EE9356D5-0CA7-4611-85AB-37A4796FD3F2}">
      <dgm:prSet/>
      <dgm:spPr/>
      <dgm:t>
        <a:bodyPr/>
        <a:lstStyle/>
        <a:p>
          <a:endParaRPr lang="pl-PL" sz="1200"/>
        </a:p>
      </dgm:t>
    </dgm:pt>
    <dgm:pt modelId="{F8A95D65-6CCA-4E4F-A30E-39E5E7C7E6B8}">
      <dgm:prSet phldrT="[Tekst]" custT="1"/>
      <dgm:spPr/>
      <dgm:t>
        <a:bodyPr/>
        <a:lstStyle/>
        <a:p>
          <a:r>
            <a:rPr lang="pl-PL" sz="1200"/>
            <a:t>Location</a:t>
          </a:r>
        </a:p>
      </dgm:t>
    </dgm:pt>
    <dgm:pt modelId="{D5680F6C-113C-4DB3-B58B-6E0EB1E726DF}" type="parTrans" cxnId="{6F4CC8FD-9132-468D-A9C2-FDA3AA5E3E92}">
      <dgm:prSet/>
      <dgm:spPr/>
      <dgm:t>
        <a:bodyPr/>
        <a:lstStyle/>
        <a:p>
          <a:endParaRPr lang="pl-PL" sz="1200"/>
        </a:p>
      </dgm:t>
    </dgm:pt>
    <dgm:pt modelId="{95B8C6CF-B959-4ADE-81C2-0C0B2B6B2307}" type="sibTrans" cxnId="{6F4CC8FD-9132-468D-A9C2-FDA3AA5E3E92}">
      <dgm:prSet/>
      <dgm:spPr/>
      <dgm:t>
        <a:bodyPr/>
        <a:lstStyle/>
        <a:p>
          <a:endParaRPr lang="pl-PL" sz="1200"/>
        </a:p>
      </dgm:t>
    </dgm:pt>
    <dgm:pt modelId="{02CCA218-C7F0-4A14-91B9-1F40FB518121}">
      <dgm:prSet phldrT="[Tekst]" custT="1"/>
      <dgm:spPr/>
      <dgm:t>
        <a:bodyPr/>
        <a:lstStyle/>
        <a:p>
          <a:r>
            <a:rPr lang="pl-PL" sz="1200"/>
            <a:t>Analysis</a:t>
          </a:r>
        </a:p>
      </dgm:t>
    </dgm:pt>
    <dgm:pt modelId="{1EDCAFF0-8720-458B-94FD-98C661D2E28D}" type="parTrans" cxnId="{6C0AA51F-7F35-4EE1-BB06-62B65B8E878D}">
      <dgm:prSet/>
      <dgm:spPr/>
      <dgm:t>
        <a:bodyPr/>
        <a:lstStyle/>
        <a:p>
          <a:endParaRPr lang="pl-PL" sz="1200"/>
        </a:p>
      </dgm:t>
    </dgm:pt>
    <dgm:pt modelId="{14B62465-AD82-4214-BEB4-2ADB0A71AF5F}" type="sibTrans" cxnId="{6C0AA51F-7F35-4EE1-BB06-62B65B8E878D}">
      <dgm:prSet/>
      <dgm:spPr/>
      <dgm:t>
        <a:bodyPr/>
        <a:lstStyle/>
        <a:p>
          <a:endParaRPr lang="pl-PL" sz="1200"/>
        </a:p>
      </dgm:t>
    </dgm:pt>
    <dgm:pt modelId="{7AB467AF-249F-46C2-8D5D-2759547490C4}">
      <dgm:prSet phldrT="[Tekst]" custT="1"/>
      <dgm:spPr/>
      <dgm:t>
        <a:bodyPr/>
        <a:lstStyle/>
        <a:p>
          <a:r>
            <a:rPr lang="pl-PL" sz="1200"/>
            <a:t>Range of capacity</a:t>
          </a:r>
        </a:p>
      </dgm:t>
    </dgm:pt>
    <dgm:pt modelId="{9FAA9021-10EA-4E81-A69D-4304392FE6B5}" type="parTrans" cxnId="{38E629E7-BA45-47B9-B41E-749FF2E12983}">
      <dgm:prSet/>
      <dgm:spPr/>
      <dgm:t>
        <a:bodyPr/>
        <a:lstStyle/>
        <a:p>
          <a:endParaRPr lang="pl-PL" sz="1200"/>
        </a:p>
      </dgm:t>
    </dgm:pt>
    <dgm:pt modelId="{6BBC5430-55F8-43D9-AB58-E3026B60BB8F}" type="sibTrans" cxnId="{38E629E7-BA45-47B9-B41E-749FF2E12983}">
      <dgm:prSet/>
      <dgm:spPr/>
      <dgm:t>
        <a:bodyPr/>
        <a:lstStyle/>
        <a:p>
          <a:endParaRPr lang="pl-PL" sz="1200"/>
        </a:p>
      </dgm:t>
    </dgm:pt>
    <dgm:pt modelId="{5F2D4ABB-7258-422A-8400-99C86F8F1752}">
      <dgm:prSet phldrT="[Tekst]" custT="1"/>
      <dgm:spPr/>
      <dgm:t>
        <a:bodyPr/>
        <a:lstStyle/>
        <a:p>
          <a:r>
            <a:rPr lang="pl-PL" sz="1200"/>
            <a:t>Starting year of generating electricity</a:t>
          </a:r>
        </a:p>
      </dgm:t>
    </dgm:pt>
    <dgm:pt modelId="{0C10DFD6-6CC8-4923-A8D4-5B1848EBC6C6}" type="parTrans" cxnId="{AE6C5D5F-9E4F-4DB0-8B02-2465EBCE3C35}">
      <dgm:prSet/>
      <dgm:spPr/>
      <dgm:t>
        <a:bodyPr/>
        <a:lstStyle/>
        <a:p>
          <a:endParaRPr lang="pl-PL" sz="1200"/>
        </a:p>
      </dgm:t>
    </dgm:pt>
    <dgm:pt modelId="{AA3D62BE-D1DE-4338-849D-3AC297D8A1AB}" type="sibTrans" cxnId="{AE6C5D5F-9E4F-4DB0-8B02-2465EBCE3C35}">
      <dgm:prSet/>
      <dgm:spPr/>
      <dgm:t>
        <a:bodyPr/>
        <a:lstStyle/>
        <a:p>
          <a:endParaRPr lang="pl-PL" sz="1200"/>
        </a:p>
      </dgm:t>
    </dgm:pt>
    <dgm:pt modelId="{9554B709-92F8-4188-85B3-E4883AEF4485}">
      <dgm:prSet phldrT="[Tekst]" custT="1"/>
      <dgm:spPr/>
      <dgm:t>
        <a:bodyPr/>
        <a:lstStyle/>
        <a:p>
          <a:r>
            <a:rPr lang="pl-PL" sz="1200"/>
            <a:t>Owner</a:t>
          </a:r>
        </a:p>
      </dgm:t>
    </dgm:pt>
    <dgm:pt modelId="{98EDA668-4B3D-4F67-982C-531668F6CE49}" type="parTrans" cxnId="{3684B262-AE7C-4045-8CB6-8E7AD58BE49E}">
      <dgm:prSet/>
      <dgm:spPr/>
      <dgm:t>
        <a:bodyPr/>
        <a:lstStyle/>
        <a:p>
          <a:endParaRPr lang="pl-PL" sz="1200"/>
        </a:p>
      </dgm:t>
    </dgm:pt>
    <dgm:pt modelId="{F0FC1FE7-D879-4465-A20E-602B77DAE7CB}" type="sibTrans" cxnId="{3684B262-AE7C-4045-8CB6-8E7AD58BE49E}">
      <dgm:prSet/>
      <dgm:spPr/>
      <dgm:t>
        <a:bodyPr/>
        <a:lstStyle/>
        <a:p>
          <a:endParaRPr lang="pl-PL" sz="1200"/>
        </a:p>
      </dgm:t>
    </dgm:pt>
    <dgm:pt modelId="{B3163363-C972-47C1-90B6-9B92073D9457}">
      <dgm:prSet phldrT="[Tekst]" custT="1"/>
      <dgm:spPr/>
      <dgm:t>
        <a:bodyPr/>
        <a:lstStyle/>
        <a:p>
          <a:r>
            <a:rPr lang="pl-PL" sz="1200"/>
            <a:t>Capacity</a:t>
          </a:r>
        </a:p>
      </dgm:t>
    </dgm:pt>
    <dgm:pt modelId="{549DBE51-FC2D-4887-B1D3-540D53A2B461}" type="parTrans" cxnId="{428998C7-42DF-4626-9DE7-C29C471ED1EE}">
      <dgm:prSet/>
      <dgm:spPr/>
      <dgm:t>
        <a:bodyPr/>
        <a:lstStyle/>
        <a:p>
          <a:endParaRPr lang="pl-PL" sz="1200"/>
        </a:p>
      </dgm:t>
    </dgm:pt>
    <dgm:pt modelId="{37B8864E-3A9C-4E87-8BA8-8DC5BE218045}" type="sibTrans" cxnId="{428998C7-42DF-4626-9DE7-C29C471ED1EE}">
      <dgm:prSet/>
      <dgm:spPr/>
      <dgm:t>
        <a:bodyPr/>
        <a:lstStyle/>
        <a:p>
          <a:endParaRPr lang="pl-PL" sz="1200"/>
        </a:p>
      </dgm:t>
    </dgm:pt>
    <dgm:pt modelId="{100FDA97-E50E-4E7C-8478-2BFEA6187D43}">
      <dgm:prSet phldrT="[Tekst]" custT="1"/>
      <dgm:spPr/>
      <dgm:t>
        <a:bodyPr/>
        <a:lstStyle/>
        <a:p>
          <a:r>
            <a:rPr lang="pl-PL" sz="1200"/>
            <a:t>Starting date of generating electricity</a:t>
          </a:r>
        </a:p>
      </dgm:t>
    </dgm:pt>
    <dgm:pt modelId="{0D08BEA1-8954-4EA1-8C31-23B937966D65}" type="parTrans" cxnId="{BE9DB9D8-A8D5-4FF7-8159-C392AC0EBA9F}">
      <dgm:prSet/>
      <dgm:spPr/>
      <dgm:t>
        <a:bodyPr/>
        <a:lstStyle/>
        <a:p>
          <a:endParaRPr lang="pl-PL" sz="1200"/>
        </a:p>
      </dgm:t>
    </dgm:pt>
    <dgm:pt modelId="{A28C97EA-AA27-4376-ABDC-2F24E2F0AE8B}" type="sibTrans" cxnId="{BE9DB9D8-A8D5-4FF7-8159-C392AC0EBA9F}">
      <dgm:prSet/>
      <dgm:spPr/>
      <dgm:t>
        <a:bodyPr/>
        <a:lstStyle/>
        <a:p>
          <a:endParaRPr lang="pl-PL" sz="1200"/>
        </a:p>
      </dgm:t>
    </dgm:pt>
    <dgm:pt modelId="{B75ED07C-A3A8-4019-BD70-7391E2160760}">
      <dgm:prSet phldrT="[Tekst]" custT="1"/>
      <dgm:spPr/>
      <dgm:t>
        <a:bodyPr/>
        <a:lstStyle/>
        <a:p>
          <a:r>
            <a:rPr lang="pl-PL" sz="1200"/>
            <a:t>Location</a:t>
          </a:r>
        </a:p>
      </dgm:t>
    </dgm:pt>
    <dgm:pt modelId="{D1EFCFC7-93BE-4206-8F03-36F837FB9765}" type="parTrans" cxnId="{453441C4-3919-4FE7-B472-C6EE201E7AA7}">
      <dgm:prSet/>
      <dgm:spPr/>
      <dgm:t>
        <a:bodyPr/>
        <a:lstStyle/>
        <a:p>
          <a:endParaRPr lang="pl-PL" sz="1200"/>
        </a:p>
      </dgm:t>
    </dgm:pt>
    <dgm:pt modelId="{519A4764-EE65-4963-B66B-C0EF0A15D048}" type="sibTrans" cxnId="{453441C4-3919-4FE7-B472-C6EE201E7AA7}">
      <dgm:prSet/>
      <dgm:spPr/>
      <dgm:t>
        <a:bodyPr/>
        <a:lstStyle/>
        <a:p>
          <a:endParaRPr lang="pl-PL" sz="1200"/>
        </a:p>
      </dgm:t>
    </dgm:pt>
    <dgm:pt modelId="{4098562B-95C5-4EF2-984E-0B0589E68C27}">
      <dgm:prSet custT="1"/>
      <dgm:spPr/>
      <dgm:t>
        <a:bodyPr/>
        <a:lstStyle/>
        <a:p>
          <a:pPr marL="0" lvl="0" indent="0" algn="l" defTabSz="53340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>
              <a:solidFill>
                <a:sysClr val="windowText" lastClr="000000">
                  <a:hueOff val="0"/>
                  <a:satOff val="0"/>
                  <a:lumOff val="0"/>
                  <a:alphaOff val="0"/>
                </a:sysClr>
              </a:solidFill>
              <a:latin typeface="Calibri" panose="020F0502020204030204"/>
              <a:ea typeface="+mn-ea"/>
              <a:cs typeface="+mn-cs"/>
            </a:rPr>
            <a:t>Maps</a:t>
          </a:r>
          <a:endParaRPr lang="en-GB" sz="1200" kern="1200">
            <a:solidFill>
              <a:sysClr val="windowText" lastClr="000000">
                <a:hueOff val="0"/>
                <a:satOff val="0"/>
                <a:lumOff val="0"/>
                <a:alphaOff val="0"/>
              </a:sysClr>
            </a:solidFill>
            <a:latin typeface="Calibri" panose="020F0502020204030204"/>
            <a:ea typeface="+mn-ea"/>
            <a:cs typeface="+mn-cs"/>
          </a:endParaRPr>
        </a:p>
      </dgm:t>
    </dgm:pt>
    <dgm:pt modelId="{31AC85D8-2F8B-4068-998B-8EE908FE0E90}" type="parTrans" cxnId="{BC7F5D87-5EE8-4D6F-A5CC-2F652A116FE0}">
      <dgm:prSet/>
      <dgm:spPr/>
      <dgm:t>
        <a:bodyPr/>
        <a:lstStyle/>
        <a:p>
          <a:endParaRPr lang="en-GB"/>
        </a:p>
      </dgm:t>
    </dgm:pt>
    <dgm:pt modelId="{2EA5211D-7A6C-4CD0-89A6-75223A7B655F}" type="sibTrans" cxnId="{BC7F5D87-5EE8-4D6F-A5CC-2F652A116FE0}">
      <dgm:prSet/>
      <dgm:spPr/>
      <dgm:t>
        <a:bodyPr/>
        <a:lstStyle/>
        <a:p>
          <a:endParaRPr lang="en-GB"/>
        </a:p>
      </dgm:t>
    </dgm:pt>
    <dgm:pt modelId="{3CDE3E28-DD8F-4CF5-9477-AF3ED2683D15}">
      <dgm:prSet custT="1"/>
      <dgm:spPr/>
      <dgm:t>
        <a:bodyPr/>
        <a:lstStyle/>
        <a:p>
          <a:pPr marL="0" lvl="0" indent="0" algn="l" defTabSz="53340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>
              <a:solidFill>
                <a:sysClr val="windowText" lastClr="000000">
                  <a:hueOff val="0"/>
                  <a:satOff val="0"/>
                  <a:lumOff val="0"/>
                  <a:alphaOff val="0"/>
                </a:sysClr>
              </a:solidFill>
              <a:latin typeface="Calibri" panose="020F0502020204030204"/>
              <a:ea typeface="+mn-ea"/>
              <a:cs typeface="+mn-cs"/>
            </a:rPr>
            <a:t>Maps showing operating wind farms in Poland</a:t>
          </a:r>
          <a:endParaRPr lang="en-GB" sz="1200" kern="1200">
            <a:solidFill>
              <a:sysClr val="windowText" lastClr="000000">
                <a:hueOff val="0"/>
                <a:satOff val="0"/>
                <a:lumOff val="0"/>
                <a:alphaOff val="0"/>
              </a:sysClr>
            </a:solidFill>
            <a:latin typeface="Calibri" panose="020F0502020204030204"/>
            <a:ea typeface="+mn-ea"/>
            <a:cs typeface="+mn-cs"/>
          </a:endParaRPr>
        </a:p>
      </dgm:t>
    </dgm:pt>
    <dgm:pt modelId="{3248A573-F859-4234-8F05-AB370015E2D0}" type="parTrans" cxnId="{A5362B0E-0322-4BFA-A7A1-74DD50788B46}">
      <dgm:prSet/>
      <dgm:spPr/>
      <dgm:t>
        <a:bodyPr/>
        <a:lstStyle/>
        <a:p>
          <a:endParaRPr lang="en-GB"/>
        </a:p>
      </dgm:t>
    </dgm:pt>
    <dgm:pt modelId="{3B56291A-1B37-40DC-A8B2-74BA8BCFF4B0}" type="sibTrans" cxnId="{A5362B0E-0322-4BFA-A7A1-74DD50788B46}">
      <dgm:prSet/>
      <dgm:spPr/>
      <dgm:t>
        <a:bodyPr/>
        <a:lstStyle/>
        <a:p>
          <a:endParaRPr lang="en-GB"/>
        </a:p>
      </dgm:t>
    </dgm:pt>
    <dgm:pt modelId="{B60B5014-B555-444D-BF75-BCD9A54277B6}" type="pres">
      <dgm:prSet presAssocID="{B0579EA1-A493-4150-B536-A1F7B4D76392}" presName="vert0" presStyleCnt="0">
        <dgm:presLayoutVars>
          <dgm:dir/>
          <dgm:animOne val="branch"/>
          <dgm:animLvl val="lvl"/>
        </dgm:presLayoutVars>
      </dgm:prSet>
      <dgm:spPr/>
    </dgm:pt>
    <dgm:pt modelId="{B3FECB67-4F77-4AF2-A391-94B0AFCDC5E6}" type="pres">
      <dgm:prSet presAssocID="{1CB6C32B-88F2-46AB-8B22-450406E7A737}" presName="thickLine" presStyleLbl="alignNode1" presStyleIdx="0" presStyleCnt="3"/>
      <dgm:spPr/>
    </dgm:pt>
    <dgm:pt modelId="{204B2FDA-0B3B-46CA-9FC8-6A2442DC374F}" type="pres">
      <dgm:prSet presAssocID="{1CB6C32B-88F2-46AB-8B22-450406E7A737}" presName="horz1" presStyleCnt="0"/>
      <dgm:spPr/>
    </dgm:pt>
    <dgm:pt modelId="{1B55148F-059E-423F-BDCA-F29C09864B25}" type="pres">
      <dgm:prSet presAssocID="{1CB6C32B-88F2-46AB-8B22-450406E7A737}" presName="tx1" presStyleLbl="revTx" presStyleIdx="0" presStyleCnt="11"/>
      <dgm:spPr/>
    </dgm:pt>
    <dgm:pt modelId="{65114A39-1B3D-4ED6-AD01-69C9208B4ACE}" type="pres">
      <dgm:prSet presAssocID="{1CB6C32B-88F2-46AB-8B22-450406E7A737}" presName="vert1" presStyleCnt="0"/>
      <dgm:spPr/>
    </dgm:pt>
    <dgm:pt modelId="{A5C66078-2EA7-4602-BA84-83E9F8D4ACAE}" type="pres">
      <dgm:prSet presAssocID="{F8A95D65-6CCA-4E4F-A30E-39E5E7C7E6B8}" presName="vertSpace2a" presStyleCnt="0"/>
      <dgm:spPr/>
    </dgm:pt>
    <dgm:pt modelId="{24BB50EA-5FCA-47F4-9451-C1A92EFAA0E0}" type="pres">
      <dgm:prSet presAssocID="{F8A95D65-6CCA-4E4F-A30E-39E5E7C7E6B8}" presName="horz2" presStyleCnt="0"/>
      <dgm:spPr/>
    </dgm:pt>
    <dgm:pt modelId="{46E91F42-23CB-4D4F-8F89-1C008E269018}" type="pres">
      <dgm:prSet presAssocID="{F8A95D65-6CCA-4E4F-A30E-39E5E7C7E6B8}" presName="horzSpace2" presStyleCnt="0"/>
      <dgm:spPr/>
    </dgm:pt>
    <dgm:pt modelId="{E968BB63-F626-4A03-A627-E76F890FF7B7}" type="pres">
      <dgm:prSet presAssocID="{F8A95D65-6CCA-4E4F-A30E-39E5E7C7E6B8}" presName="tx2" presStyleLbl="revTx" presStyleIdx="1" presStyleCnt="11"/>
      <dgm:spPr/>
    </dgm:pt>
    <dgm:pt modelId="{EE076B80-7AB9-41C6-BB1D-6169C3C555BA}" type="pres">
      <dgm:prSet presAssocID="{F8A95D65-6CCA-4E4F-A30E-39E5E7C7E6B8}" presName="vert2" presStyleCnt="0"/>
      <dgm:spPr/>
    </dgm:pt>
    <dgm:pt modelId="{D6B8C478-0FC5-4A8F-A7B4-C924FA72AE7C}" type="pres">
      <dgm:prSet presAssocID="{F8A95D65-6CCA-4E4F-A30E-39E5E7C7E6B8}" presName="thinLine2b" presStyleLbl="callout" presStyleIdx="0" presStyleCnt="8"/>
      <dgm:spPr/>
    </dgm:pt>
    <dgm:pt modelId="{753099CB-DA44-4B7D-AEE9-7976E9AAC202}" type="pres">
      <dgm:prSet presAssocID="{F8A95D65-6CCA-4E4F-A30E-39E5E7C7E6B8}" presName="vertSpace2b" presStyleCnt="0"/>
      <dgm:spPr/>
    </dgm:pt>
    <dgm:pt modelId="{304E5DD4-300B-490E-B4B8-5E05A4A91248}" type="pres">
      <dgm:prSet presAssocID="{9554B709-92F8-4188-85B3-E4883AEF4485}" presName="horz2" presStyleCnt="0"/>
      <dgm:spPr/>
    </dgm:pt>
    <dgm:pt modelId="{13F9388E-9F86-447F-AB48-06F01A2AEDEB}" type="pres">
      <dgm:prSet presAssocID="{9554B709-92F8-4188-85B3-E4883AEF4485}" presName="horzSpace2" presStyleCnt="0"/>
      <dgm:spPr/>
    </dgm:pt>
    <dgm:pt modelId="{239C815B-F65F-4252-8532-48AE7102003F}" type="pres">
      <dgm:prSet presAssocID="{9554B709-92F8-4188-85B3-E4883AEF4485}" presName="tx2" presStyleLbl="revTx" presStyleIdx="2" presStyleCnt="11"/>
      <dgm:spPr/>
    </dgm:pt>
    <dgm:pt modelId="{80D7419A-6ADB-48DC-A4D2-5DE2701517D8}" type="pres">
      <dgm:prSet presAssocID="{9554B709-92F8-4188-85B3-E4883AEF4485}" presName="vert2" presStyleCnt="0"/>
      <dgm:spPr/>
    </dgm:pt>
    <dgm:pt modelId="{E0B862CF-46D0-4ED4-9914-32B66F3A64D7}" type="pres">
      <dgm:prSet presAssocID="{9554B709-92F8-4188-85B3-E4883AEF4485}" presName="thinLine2b" presStyleLbl="callout" presStyleIdx="1" presStyleCnt="8"/>
      <dgm:spPr/>
    </dgm:pt>
    <dgm:pt modelId="{0B6367E2-5A91-4C09-8E81-952D2B2A2800}" type="pres">
      <dgm:prSet presAssocID="{9554B709-92F8-4188-85B3-E4883AEF4485}" presName="vertSpace2b" presStyleCnt="0"/>
      <dgm:spPr/>
    </dgm:pt>
    <dgm:pt modelId="{1FFAB80E-A05E-4CF6-877A-7ACB534BF3FA}" type="pres">
      <dgm:prSet presAssocID="{B3163363-C972-47C1-90B6-9B92073D9457}" presName="horz2" presStyleCnt="0"/>
      <dgm:spPr/>
    </dgm:pt>
    <dgm:pt modelId="{76CDC386-4BE8-4442-B6B6-513657F17C75}" type="pres">
      <dgm:prSet presAssocID="{B3163363-C972-47C1-90B6-9B92073D9457}" presName="horzSpace2" presStyleCnt="0"/>
      <dgm:spPr/>
    </dgm:pt>
    <dgm:pt modelId="{5BE51277-2141-4B8D-9D9A-A4C9610E2260}" type="pres">
      <dgm:prSet presAssocID="{B3163363-C972-47C1-90B6-9B92073D9457}" presName="tx2" presStyleLbl="revTx" presStyleIdx="3" presStyleCnt="11"/>
      <dgm:spPr/>
    </dgm:pt>
    <dgm:pt modelId="{BBA79E00-85A3-40C2-BCFA-2938B73A937C}" type="pres">
      <dgm:prSet presAssocID="{B3163363-C972-47C1-90B6-9B92073D9457}" presName="vert2" presStyleCnt="0"/>
      <dgm:spPr/>
    </dgm:pt>
    <dgm:pt modelId="{B8C757D8-2B32-4243-A813-FAFB7E747675}" type="pres">
      <dgm:prSet presAssocID="{B3163363-C972-47C1-90B6-9B92073D9457}" presName="thinLine2b" presStyleLbl="callout" presStyleIdx="2" presStyleCnt="8"/>
      <dgm:spPr/>
    </dgm:pt>
    <dgm:pt modelId="{A3342C96-B433-4E87-972A-9926C7AE9F52}" type="pres">
      <dgm:prSet presAssocID="{B3163363-C972-47C1-90B6-9B92073D9457}" presName="vertSpace2b" presStyleCnt="0"/>
      <dgm:spPr/>
    </dgm:pt>
    <dgm:pt modelId="{30B0F988-4C50-4175-842E-DB8B47C5DCA7}" type="pres">
      <dgm:prSet presAssocID="{100FDA97-E50E-4E7C-8478-2BFEA6187D43}" presName="horz2" presStyleCnt="0"/>
      <dgm:spPr/>
    </dgm:pt>
    <dgm:pt modelId="{5F4B6E2B-6980-4B14-A8A8-BC97AA1674B8}" type="pres">
      <dgm:prSet presAssocID="{100FDA97-E50E-4E7C-8478-2BFEA6187D43}" presName="horzSpace2" presStyleCnt="0"/>
      <dgm:spPr/>
    </dgm:pt>
    <dgm:pt modelId="{922B7BDD-D2E1-4000-ACA8-5BC4158614C4}" type="pres">
      <dgm:prSet presAssocID="{100FDA97-E50E-4E7C-8478-2BFEA6187D43}" presName="tx2" presStyleLbl="revTx" presStyleIdx="4" presStyleCnt="11"/>
      <dgm:spPr/>
    </dgm:pt>
    <dgm:pt modelId="{1625F5AF-15ED-4BBB-845A-A9E815FF9438}" type="pres">
      <dgm:prSet presAssocID="{100FDA97-E50E-4E7C-8478-2BFEA6187D43}" presName="vert2" presStyleCnt="0"/>
      <dgm:spPr/>
    </dgm:pt>
    <dgm:pt modelId="{51B94992-BF9D-4EEE-9B8D-F5D209BD1636}" type="pres">
      <dgm:prSet presAssocID="{100FDA97-E50E-4E7C-8478-2BFEA6187D43}" presName="thinLine2b" presStyleLbl="callout" presStyleIdx="3" presStyleCnt="8"/>
      <dgm:spPr/>
    </dgm:pt>
    <dgm:pt modelId="{E4A2EEA9-7DCD-4C22-8A28-0BD135064B55}" type="pres">
      <dgm:prSet presAssocID="{100FDA97-E50E-4E7C-8478-2BFEA6187D43}" presName="vertSpace2b" presStyleCnt="0"/>
      <dgm:spPr/>
    </dgm:pt>
    <dgm:pt modelId="{B5FF28E2-4CBA-4555-B227-7158508FD938}" type="pres">
      <dgm:prSet presAssocID="{02CCA218-C7F0-4A14-91B9-1F40FB518121}" presName="thickLine" presStyleLbl="alignNode1" presStyleIdx="1" presStyleCnt="3"/>
      <dgm:spPr/>
    </dgm:pt>
    <dgm:pt modelId="{596B4304-43C2-4593-9648-00EA802B350D}" type="pres">
      <dgm:prSet presAssocID="{02CCA218-C7F0-4A14-91B9-1F40FB518121}" presName="horz1" presStyleCnt="0"/>
      <dgm:spPr/>
    </dgm:pt>
    <dgm:pt modelId="{D6ACEEA1-FF0A-41D4-93A8-878FA8D6BC8E}" type="pres">
      <dgm:prSet presAssocID="{02CCA218-C7F0-4A14-91B9-1F40FB518121}" presName="tx1" presStyleLbl="revTx" presStyleIdx="5" presStyleCnt="11"/>
      <dgm:spPr/>
    </dgm:pt>
    <dgm:pt modelId="{C1C4080F-CA32-4125-8263-1850AEF1E282}" type="pres">
      <dgm:prSet presAssocID="{02CCA218-C7F0-4A14-91B9-1F40FB518121}" presName="vert1" presStyleCnt="0"/>
      <dgm:spPr/>
    </dgm:pt>
    <dgm:pt modelId="{BEF7BB75-9CCB-4742-853F-5D7B0BDFB376}" type="pres">
      <dgm:prSet presAssocID="{7AB467AF-249F-46C2-8D5D-2759547490C4}" presName="vertSpace2a" presStyleCnt="0"/>
      <dgm:spPr/>
    </dgm:pt>
    <dgm:pt modelId="{D59EEDD8-AB87-4ED1-B966-AA41D5EF8AD3}" type="pres">
      <dgm:prSet presAssocID="{7AB467AF-249F-46C2-8D5D-2759547490C4}" presName="horz2" presStyleCnt="0"/>
      <dgm:spPr/>
    </dgm:pt>
    <dgm:pt modelId="{3878D555-9BD1-486E-B1CD-DE986379EA65}" type="pres">
      <dgm:prSet presAssocID="{7AB467AF-249F-46C2-8D5D-2759547490C4}" presName="horzSpace2" presStyleCnt="0"/>
      <dgm:spPr/>
    </dgm:pt>
    <dgm:pt modelId="{FFE9FB32-1A35-4FDB-BD84-FEC6A5D2723B}" type="pres">
      <dgm:prSet presAssocID="{7AB467AF-249F-46C2-8D5D-2759547490C4}" presName="tx2" presStyleLbl="revTx" presStyleIdx="6" presStyleCnt="11"/>
      <dgm:spPr/>
    </dgm:pt>
    <dgm:pt modelId="{BEBABAB9-B608-47ED-B0AD-DAC1243C74EE}" type="pres">
      <dgm:prSet presAssocID="{7AB467AF-249F-46C2-8D5D-2759547490C4}" presName="vert2" presStyleCnt="0"/>
      <dgm:spPr/>
    </dgm:pt>
    <dgm:pt modelId="{496CE3FE-ABC8-4018-8A5D-EFD7747A61FD}" type="pres">
      <dgm:prSet presAssocID="{7AB467AF-249F-46C2-8D5D-2759547490C4}" presName="thinLine2b" presStyleLbl="callout" presStyleIdx="4" presStyleCnt="8"/>
      <dgm:spPr/>
    </dgm:pt>
    <dgm:pt modelId="{66F17A0D-EDDB-4D5B-AE41-C629AA7D0E9E}" type="pres">
      <dgm:prSet presAssocID="{7AB467AF-249F-46C2-8D5D-2759547490C4}" presName="vertSpace2b" presStyleCnt="0"/>
      <dgm:spPr/>
    </dgm:pt>
    <dgm:pt modelId="{EA90E1DC-26A4-4CBC-B942-C32BE4FF7E05}" type="pres">
      <dgm:prSet presAssocID="{5F2D4ABB-7258-422A-8400-99C86F8F1752}" presName="horz2" presStyleCnt="0"/>
      <dgm:spPr/>
    </dgm:pt>
    <dgm:pt modelId="{832BA266-24A2-44CB-B2B5-A4D7ACC33E3C}" type="pres">
      <dgm:prSet presAssocID="{5F2D4ABB-7258-422A-8400-99C86F8F1752}" presName="horzSpace2" presStyleCnt="0"/>
      <dgm:spPr/>
    </dgm:pt>
    <dgm:pt modelId="{0A843ED7-393A-443F-9322-7115A3152F35}" type="pres">
      <dgm:prSet presAssocID="{5F2D4ABB-7258-422A-8400-99C86F8F1752}" presName="tx2" presStyleLbl="revTx" presStyleIdx="7" presStyleCnt="11"/>
      <dgm:spPr/>
    </dgm:pt>
    <dgm:pt modelId="{D9AD0C66-209D-438E-93AF-577E68D36A3E}" type="pres">
      <dgm:prSet presAssocID="{5F2D4ABB-7258-422A-8400-99C86F8F1752}" presName="vert2" presStyleCnt="0"/>
      <dgm:spPr/>
    </dgm:pt>
    <dgm:pt modelId="{FFDBB292-D296-457E-B986-FD661169B24C}" type="pres">
      <dgm:prSet presAssocID="{5F2D4ABB-7258-422A-8400-99C86F8F1752}" presName="thinLine2b" presStyleLbl="callout" presStyleIdx="5" presStyleCnt="8"/>
      <dgm:spPr/>
    </dgm:pt>
    <dgm:pt modelId="{1FE6AAB8-20B9-4913-AE9D-90C55AFD6B91}" type="pres">
      <dgm:prSet presAssocID="{5F2D4ABB-7258-422A-8400-99C86F8F1752}" presName="vertSpace2b" presStyleCnt="0"/>
      <dgm:spPr/>
    </dgm:pt>
    <dgm:pt modelId="{F4583916-A6A5-48D0-9EF9-49778BE10270}" type="pres">
      <dgm:prSet presAssocID="{B75ED07C-A3A8-4019-BD70-7391E2160760}" presName="horz2" presStyleCnt="0"/>
      <dgm:spPr/>
    </dgm:pt>
    <dgm:pt modelId="{B7C8A112-0545-41AA-B3F4-55D06322A336}" type="pres">
      <dgm:prSet presAssocID="{B75ED07C-A3A8-4019-BD70-7391E2160760}" presName="horzSpace2" presStyleCnt="0"/>
      <dgm:spPr/>
    </dgm:pt>
    <dgm:pt modelId="{6F9F0316-F670-47F3-BEFD-9243A51A8013}" type="pres">
      <dgm:prSet presAssocID="{B75ED07C-A3A8-4019-BD70-7391E2160760}" presName="tx2" presStyleLbl="revTx" presStyleIdx="8" presStyleCnt="11"/>
      <dgm:spPr/>
    </dgm:pt>
    <dgm:pt modelId="{350FB82B-A3E8-493A-B884-80E3647FC2A8}" type="pres">
      <dgm:prSet presAssocID="{B75ED07C-A3A8-4019-BD70-7391E2160760}" presName="vert2" presStyleCnt="0"/>
      <dgm:spPr/>
    </dgm:pt>
    <dgm:pt modelId="{89E4B533-8528-43DA-BA15-162B21144446}" type="pres">
      <dgm:prSet presAssocID="{B75ED07C-A3A8-4019-BD70-7391E2160760}" presName="thinLine2b" presStyleLbl="callout" presStyleIdx="6" presStyleCnt="8"/>
      <dgm:spPr/>
    </dgm:pt>
    <dgm:pt modelId="{7AE34E36-D467-46B5-9055-F0D6233E3971}" type="pres">
      <dgm:prSet presAssocID="{B75ED07C-A3A8-4019-BD70-7391E2160760}" presName="vertSpace2b" presStyleCnt="0"/>
      <dgm:spPr/>
    </dgm:pt>
    <dgm:pt modelId="{CFB9E9D1-37D5-484D-BDFC-06186D76D23B}" type="pres">
      <dgm:prSet presAssocID="{4098562B-95C5-4EF2-984E-0B0589E68C27}" presName="thickLine" presStyleLbl="alignNode1" presStyleIdx="2" presStyleCnt="3"/>
      <dgm:spPr/>
    </dgm:pt>
    <dgm:pt modelId="{15C493FD-C125-4451-BBF7-CA0ED646DE3A}" type="pres">
      <dgm:prSet presAssocID="{4098562B-95C5-4EF2-984E-0B0589E68C27}" presName="horz1" presStyleCnt="0"/>
      <dgm:spPr/>
    </dgm:pt>
    <dgm:pt modelId="{67ECD417-8C31-45C3-8B19-266E6FB82C9C}" type="pres">
      <dgm:prSet presAssocID="{4098562B-95C5-4EF2-984E-0B0589E68C27}" presName="tx1" presStyleLbl="revTx" presStyleIdx="9" presStyleCnt="11"/>
      <dgm:spPr/>
    </dgm:pt>
    <dgm:pt modelId="{7054F97F-247E-4496-B91A-F7B08A95E44C}" type="pres">
      <dgm:prSet presAssocID="{4098562B-95C5-4EF2-984E-0B0589E68C27}" presName="vert1" presStyleCnt="0"/>
      <dgm:spPr/>
    </dgm:pt>
    <dgm:pt modelId="{3379E28A-425A-43EB-9E94-9894B718EACA}" type="pres">
      <dgm:prSet presAssocID="{3CDE3E28-DD8F-4CF5-9477-AF3ED2683D15}" presName="vertSpace2a" presStyleCnt="0"/>
      <dgm:spPr/>
    </dgm:pt>
    <dgm:pt modelId="{6283B25D-B6AE-4E55-A764-0AB328CE563F}" type="pres">
      <dgm:prSet presAssocID="{3CDE3E28-DD8F-4CF5-9477-AF3ED2683D15}" presName="horz2" presStyleCnt="0"/>
      <dgm:spPr/>
    </dgm:pt>
    <dgm:pt modelId="{4A1043E0-45B8-4F4E-AD8A-FA92C5560DF6}" type="pres">
      <dgm:prSet presAssocID="{3CDE3E28-DD8F-4CF5-9477-AF3ED2683D15}" presName="horzSpace2" presStyleCnt="0"/>
      <dgm:spPr/>
    </dgm:pt>
    <dgm:pt modelId="{1926D53F-E763-4A5A-8EAC-F7E94EA3993C}" type="pres">
      <dgm:prSet presAssocID="{3CDE3E28-DD8F-4CF5-9477-AF3ED2683D15}" presName="tx2" presStyleLbl="revTx" presStyleIdx="10" presStyleCnt="11"/>
      <dgm:spPr/>
    </dgm:pt>
    <dgm:pt modelId="{D8E55AC9-4C3D-4C65-AC38-62665D228410}" type="pres">
      <dgm:prSet presAssocID="{3CDE3E28-DD8F-4CF5-9477-AF3ED2683D15}" presName="vert2" presStyleCnt="0"/>
      <dgm:spPr/>
    </dgm:pt>
    <dgm:pt modelId="{6292C412-5E9B-454B-AF6B-FAC38E32549C}" type="pres">
      <dgm:prSet presAssocID="{3CDE3E28-DD8F-4CF5-9477-AF3ED2683D15}" presName="thinLine2b" presStyleLbl="callout" presStyleIdx="7" presStyleCnt="8"/>
      <dgm:spPr/>
    </dgm:pt>
    <dgm:pt modelId="{B5F00928-9CF3-4C49-869C-784734F20CA6}" type="pres">
      <dgm:prSet presAssocID="{3CDE3E28-DD8F-4CF5-9477-AF3ED2683D15}" presName="vertSpace2b" presStyleCnt="0"/>
      <dgm:spPr/>
    </dgm:pt>
  </dgm:ptLst>
  <dgm:cxnLst>
    <dgm:cxn modelId="{A5362B0E-0322-4BFA-A7A1-74DD50788B46}" srcId="{4098562B-95C5-4EF2-984E-0B0589E68C27}" destId="{3CDE3E28-DD8F-4CF5-9477-AF3ED2683D15}" srcOrd="0" destOrd="0" parTransId="{3248A573-F859-4234-8F05-AB370015E2D0}" sibTransId="{3B56291A-1B37-40DC-A8B2-74BA8BCFF4B0}"/>
    <dgm:cxn modelId="{1694171C-26D8-4438-8A2B-17E09C2F4294}" type="presOf" srcId="{9554B709-92F8-4188-85B3-E4883AEF4485}" destId="{239C815B-F65F-4252-8532-48AE7102003F}" srcOrd="0" destOrd="0" presId="urn:microsoft.com/office/officeart/2008/layout/LinedList"/>
    <dgm:cxn modelId="{6C0AA51F-7F35-4EE1-BB06-62B65B8E878D}" srcId="{B0579EA1-A493-4150-B536-A1F7B4D76392}" destId="{02CCA218-C7F0-4A14-91B9-1F40FB518121}" srcOrd="1" destOrd="0" parTransId="{1EDCAFF0-8720-458B-94FD-98C661D2E28D}" sibTransId="{14B62465-AD82-4214-BEB4-2ADB0A71AF5F}"/>
    <dgm:cxn modelId="{AE6C5D5F-9E4F-4DB0-8B02-2465EBCE3C35}" srcId="{02CCA218-C7F0-4A14-91B9-1F40FB518121}" destId="{5F2D4ABB-7258-422A-8400-99C86F8F1752}" srcOrd="1" destOrd="0" parTransId="{0C10DFD6-6CC8-4923-A8D4-5B1848EBC6C6}" sibTransId="{AA3D62BE-D1DE-4338-849D-3AC297D8A1AB}"/>
    <dgm:cxn modelId="{3684B262-AE7C-4045-8CB6-8E7AD58BE49E}" srcId="{1CB6C32B-88F2-46AB-8B22-450406E7A737}" destId="{9554B709-92F8-4188-85B3-E4883AEF4485}" srcOrd="1" destOrd="0" parTransId="{98EDA668-4B3D-4F67-982C-531668F6CE49}" sibTransId="{F0FC1FE7-D879-4465-A20E-602B77DAE7CB}"/>
    <dgm:cxn modelId="{68F45945-CD80-4D0E-A74A-DF8C28406C33}" type="presOf" srcId="{1CB6C32B-88F2-46AB-8B22-450406E7A737}" destId="{1B55148F-059E-423F-BDCA-F29C09864B25}" srcOrd="0" destOrd="0" presId="urn:microsoft.com/office/officeart/2008/layout/LinedList"/>
    <dgm:cxn modelId="{3DDDC349-EFE9-4D96-83A6-56406CEB312D}" type="presOf" srcId="{B3163363-C972-47C1-90B6-9B92073D9457}" destId="{5BE51277-2141-4B8D-9D9A-A4C9610E2260}" srcOrd="0" destOrd="0" presId="urn:microsoft.com/office/officeart/2008/layout/LinedList"/>
    <dgm:cxn modelId="{4AB9C574-8D76-4BBF-9038-951F3397ACD4}" type="presOf" srcId="{7AB467AF-249F-46C2-8D5D-2759547490C4}" destId="{FFE9FB32-1A35-4FDB-BD84-FEC6A5D2723B}" srcOrd="0" destOrd="0" presId="urn:microsoft.com/office/officeart/2008/layout/LinedList"/>
    <dgm:cxn modelId="{BCC89377-BF82-4C1A-A5BF-405EF8E139DC}" type="presOf" srcId="{100FDA97-E50E-4E7C-8478-2BFEA6187D43}" destId="{922B7BDD-D2E1-4000-ACA8-5BC4158614C4}" srcOrd="0" destOrd="0" presId="urn:microsoft.com/office/officeart/2008/layout/LinedList"/>
    <dgm:cxn modelId="{BC7F5D87-5EE8-4D6F-A5CC-2F652A116FE0}" srcId="{B0579EA1-A493-4150-B536-A1F7B4D76392}" destId="{4098562B-95C5-4EF2-984E-0B0589E68C27}" srcOrd="2" destOrd="0" parTransId="{31AC85D8-2F8B-4068-998B-8EE908FE0E90}" sibTransId="{2EA5211D-7A6C-4CD0-89A6-75223A7B655F}"/>
    <dgm:cxn modelId="{CCDB618C-30D9-40B5-B309-FD4DF64691CA}" type="presOf" srcId="{B75ED07C-A3A8-4019-BD70-7391E2160760}" destId="{6F9F0316-F670-47F3-BEFD-9243A51A8013}" srcOrd="0" destOrd="0" presId="urn:microsoft.com/office/officeart/2008/layout/LinedList"/>
    <dgm:cxn modelId="{64A1F991-3EE2-4440-A749-3A572C4FBFF6}" type="presOf" srcId="{4098562B-95C5-4EF2-984E-0B0589E68C27}" destId="{67ECD417-8C31-45C3-8B19-266E6FB82C9C}" srcOrd="0" destOrd="0" presId="urn:microsoft.com/office/officeart/2008/layout/LinedList"/>
    <dgm:cxn modelId="{453441C4-3919-4FE7-B472-C6EE201E7AA7}" srcId="{02CCA218-C7F0-4A14-91B9-1F40FB518121}" destId="{B75ED07C-A3A8-4019-BD70-7391E2160760}" srcOrd="2" destOrd="0" parTransId="{D1EFCFC7-93BE-4206-8F03-36F837FB9765}" sibTransId="{519A4764-EE65-4963-B66B-C0EF0A15D048}"/>
    <dgm:cxn modelId="{2A85F2C6-E1E1-4D49-A372-F53C441248EC}" type="presOf" srcId="{5F2D4ABB-7258-422A-8400-99C86F8F1752}" destId="{0A843ED7-393A-443F-9322-7115A3152F35}" srcOrd="0" destOrd="0" presId="urn:microsoft.com/office/officeart/2008/layout/LinedList"/>
    <dgm:cxn modelId="{428998C7-42DF-4626-9DE7-C29C471ED1EE}" srcId="{1CB6C32B-88F2-46AB-8B22-450406E7A737}" destId="{B3163363-C972-47C1-90B6-9B92073D9457}" srcOrd="2" destOrd="0" parTransId="{549DBE51-FC2D-4887-B1D3-540D53A2B461}" sibTransId="{37B8864E-3A9C-4E87-8BA8-8DC5BE218045}"/>
    <dgm:cxn modelId="{EE9356D5-0CA7-4611-85AB-37A4796FD3F2}" srcId="{B0579EA1-A493-4150-B536-A1F7B4D76392}" destId="{1CB6C32B-88F2-46AB-8B22-450406E7A737}" srcOrd="0" destOrd="0" parTransId="{D19B140D-806B-4666-A066-08C036139E52}" sibTransId="{DC6C7C4D-5E44-4BA5-B3C9-FC83B4687FD8}"/>
    <dgm:cxn modelId="{1CDE47D6-060B-4B12-BED3-E2637685B5CA}" type="presOf" srcId="{F8A95D65-6CCA-4E4F-A30E-39E5E7C7E6B8}" destId="{E968BB63-F626-4A03-A627-E76F890FF7B7}" srcOrd="0" destOrd="0" presId="urn:microsoft.com/office/officeart/2008/layout/LinedList"/>
    <dgm:cxn modelId="{BE9DB9D8-A8D5-4FF7-8159-C392AC0EBA9F}" srcId="{1CB6C32B-88F2-46AB-8B22-450406E7A737}" destId="{100FDA97-E50E-4E7C-8478-2BFEA6187D43}" srcOrd="3" destOrd="0" parTransId="{0D08BEA1-8954-4EA1-8C31-23B937966D65}" sibTransId="{A28C97EA-AA27-4376-ABDC-2F24E2F0AE8B}"/>
    <dgm:cxn modelId="{9C69BBDC-0355-405C-8130-73C3616440A5}" type="presOf" srcId="{B0579EA1-A493-4150-B536-A1F7B4D76392}" destId="{B60B5014-B555-444D-BF75-BCD9A54277B6}" srcOrd="0" destOrd="0" presId="urn:microsoft.com/office/officeart/2008/layout/LinedList"/>
    <dgm:cxn modelId="{8D1404E1-65EC-4742-B071-F70BFE04003D}" type="presOf" srcId="{02CCA218-C7F0-4A14-91B9-1F40FB518121}" destId="{D6ACEEA1-FF0A-41D4-93A8-878FA8D6BC8E}" srcOrd="0" destOrd="0" presId="urn:microsoft.com/office/officeart/2008/layout/LinedList"/>
    <dgm:cxn modelId="{38E629E7-BA45-47B9-B41E-749FF2E12983}" srcId="{02CCA218-C7F0-4A14-91B9-1F40FB518121}" destId="{7AB467AF-249F-46C2-8D5D-2759547490C4}" srcOrd="0" destOrd="0" parTransId="{9FAA9021-10EA-4E81-A69D-4304392FE6B5}" sibTransId="{6BBC5430-55F8-43D9-AB58-E3026B60BB8F}"/>
    <dgm:cxn modelId="{900B27E9-2B23-4781-851A-E43504F5B3F6}" type="presOf" srcId="{3CDE3E28-DD8F-4CF5-9477-AF3ED2683D15}" destId="{1926D53F-E763-4A5A-8EAC-F7E94EA3993C}" srcOrd="0" destOrd="0" presId="urn:microsoft.com/office/officeart/2008/layout/LinedList"/>
    <dgm:cxn modelId="{6F4CC8FD-9132-468D-A9C2-FDA3AA5E3E92}" srcId="{1CB6C32B-88F2-46AB-8B22-450406E7A737}" destId="{F8A95D65-6CCA-4E4F-A30E-39E5E7C7E6B8}" srcOrd="0" destOrd="0" parTransId="{D5680F6C-113C-4DB3-B58B-6E0EB1E726DF}" sibTransId="{95B8C6CF-B959-4ADE-81C2-0C0B2B6B2307}"/>
    <dgm:cxn modelId="{77B32A8C-005F-4922-9635-4FE95AEBF14B}" type="presParOf" srcId="{B60B5014-B555-444D-BF75-BCD9A54277B6}" destId="{B3FECB67-4F77-4AF2-A391-94B0AFCDC5E6}" srcOrd="0" destOrd="0" presId="urn:microsoft.com/office/officeart/2008/layout/LinedList"/>
    <dgm:cxn modelId="{B8B378D0-5218-4B83-A5C3-3D27A254ABF7}" type="presParOf" srcId="{B60B5014-B555-444D-BF75-BCD9A54277B6}" destId="{204B2FDA-0B3B-46CA-9FC8-6A2442DC374F}" srcOrd="1" destOrd="0" presId="urn:microsoft.com/office/officeart/2008/layout/LinedList"/>
    <dgm:cxn modelId="{0E1218C6-6ABD-4B48-8DE9-C3C0F77EB3DA}" type="presParOf" srcId="{204B2FDA-0B3B-46CA-9FC8-6A2442DC374F}" destId="{1B55148F-059E-423F-BDCA-F29C09864B25}" srcOrd="0" destOrd="0" presId="urn:microsoft.com/office/officeart/2008/layout/LinedList"/>
    <dgm:cxn modelId="{34D8633C-437B-4DC9-A951-158012026EF0}" type="presParOf" srcId="{204B2FDA-0B3B-46CA-9FC8-6A2442DC374F}" destId="{65114A39-1B3D-4ED6-AD01-69C9208B4ACE}" srcOrd="1" destOrd="0" presId="urn:microsoft.com/office/officeart/2008/layout/LinedList"/>
    <dgm:cxn modelId="{B5C02981-C718-4309-8D90-580B623051EF}" type="presParOf" srcId="{65114A39-1B3D-4ED6-AD01-69C9208B4ACE}" destId="{A5C66078-2EA7-4602-BA84-83E9F8D4ACAE}" srcOrd="0" destOrd="0" presId="urn:microsoft.com/office/officeart/2008/layout/LinedList"/>
    <dgm:cxn modelId="{8358278A-B400-4710-A40E-2E69CC50E1D3}" type="presParOf" srcId="{65114A39-1B3D-4ED6-AD01-69C9208B4ACE}" destId="{24BB50EA-5FCA-47F4-9451-C1A92EFAA0E0}" srcOrd="1" destOrd="0" presId="urn:microsoft.com/office/officeart/2008/layout/LinedList"/>
    <dgm:cxn modelId="{B9935DC8-E611-45A1-9D1B-19F62B28D428}" type="presParOf" srcId="{24BB50EA-5FCA-47F4-9451-C1A92EFAA0E0}" destId="{46E91F42-23CB-4D4F-8F89-1C008E269018}" srcOrd="0" destOrd="0" presId="urn:microsoft.com/office/officeart/2008/layout/LinedList"/>
    <dgm:cxn modelId="{9C773F9A-418D-4C6D-A1D3-7A275C23C791}" type="presParOf" srcId="{24BB50EA-5FCA-47F4-9451-C1A92EFAA0E0}" destId="{E968BB63-F626-4A03-A627-E76F890FF7B7}" srcOrd="1" destOrd="0" presId="urn:microsoft.com/office/officeart/2008/layout/LinedList"/>
    <dgm:cxn modelId="{5F15D521-635E-45C2-9EA4-415F812384A6}" type="presParOf" srcId="{24BB50EA-5FCA-47F4-9451-C1A92EFAA0E0}" destId="{EE076B80-7AB9-41C6-BB1D-6169C3C555BA}" srcOrd="2" destOrd="0" presId="urn:microsoft.com/office/officeart/2008/layout/LinedList"/>
    <dgm:cxn modelId="{711D5F2F-B870-4553-A563-59DA30FB4DA0}" type="presParOf" srcId="{65114A39-1B3D-4ED6-AD01-69C9208B4ACE}" destId="{D6B8C478-0FC5-4A8F-A7B4-C924FA72AE7C}" srcOrd="2" destOrd="0" presId="urn:microsoft.com/office/officeart/2008/layout/LinedList"/>
    <dgm:cxn modelId="{E366B2B8-C220-48D9-A0BF-13A743C3DFF4}" type="presParOf" srcId="{65114A39-1B3D-4ED6-AD01-69C9208B4ACE}" destId="{753099CB-DA44-4B7D-AEE9-7976E9AAC202}" srcOrd="3" destOrd="0" presId="urn:microsoft.com/office/officeart/2008/layout/LinedList"/>
    <dgm:cxn modelId="{8F4F90EB-C7A1-45D9-B01A-07B11C06751D}" type="presParOf" srcId="{65114A39-1B3D-4ED6-AD01-69C9208B4ACE}" destId="{304E5DD4-300B-490E-B4B8-5E05A4A91248}" srcOrd="4" destOrd="0" presId="urn:microsoft.com/office/officeart/2008/layout/LinedList"/>
    <dgm:cxn modelId="{247A8144-FB9B-4C65-BBC6-F4C2CB2BD617}" type="presParOf" srcId="{304E5DD4-300B-490E-B4B8-5E05A4A91248}" destId="{13F9388E-9F86-447F-AB48-06F01A2AEDEB}" srcOrd="0" destOrd="0" presId="urn:microsoft.com/office/officeart/2008/layout/LinedList"/>
    <dgm:cxn modelId="{2FACBEAD-8DD3-4ABE-94F9-6FCA00A9F1A7}" type="presParOf" srcId="{304E5DD4-300B-490E-B4B8-5E05A4A91248}" destId="{239C815B-F65F-4252-8532-48AE7102003F}" srcOrd="1" destOrd="0" presId="urn:microsoft.com/office/officeart/2008/layout/LinedList"/>
    <dgm:cxn modelId="{7B57F36B-FB86-4355-980A-E036A7297D56}" type="presParOf" srcId="{304E5DD4-300B-490E-B4B8-5E05A4A91248}" destId="{80D7419A-6ADB-48DC-A4D2-5DE2701517D8}" srcOrd="2" destOrd="0" presId="urn:microsoft.com/office/officeart/2008/layout/LinedList"/>
    <dgm:cxn modelId="{005F8A9D-1AE1-4B93-ABDA-ABB8DEBC932F}" type="presParOf" srcId="{65114A39-1B3D-4ED6-AD01-69C9208B4ACE}" destId="{E0B862CF-46D0-4ED4-9914-32B66F3A64D7}" srcOrd="5" destOrd="0" presId="urn:microsoft.com/office/officeart/2008/layout/LinedList"/>
    <dgm:cxn modelId="{F60E9925-ACA8-4D2F-B09C-65B9A8E97C3F}" type="presParOf" srcId="{65114A39-1B3D-4ED6-AD01-69C9208B4ACE}" destId="{0B6367E2-5A91-4C09-8E81-952D2B2A2800}" srcOrd="6" destOrd="0" presId="urn:microsoft.com/office/officeart/2008/layout/LinedList"/>
    <dgm:cxn modelId="{8F05EFF4-F226-41AF-B283-BC7A39AFBC9C}" type="presParOf" srcId="{65114A39-1B3D-4ED6-AD01-69C9208B4ACE}" destId="{1FFAB80E-A05E-4CF6-877A-7ACB534BF3FA}" srcOrd="7" destOrd="0" presId="urn:microsoft.com/office/officeart/2008/layout/LinedList"/>
    <dgm:cxn modelId="{CC2C49A2-1458-468F-93E6-8ADAF52F82D3}" type="presParOf" srcId="{1FFAB80E-A05E-4CF6-877A-7ACB534BF3FA}" destId="{76CDC386-4BE8-4442-B6B6-513657F17C75}" srcOrd="0" destOrd="0" presId="urn:microsoft.com/office/officeart/2008/layout/LinedList"/>
    <dgm:cxn modelId="{7AC00030-9D7F-414D-8180-8CC42831AC4F}" type="presParOf" srcId="{1FFAB80E-A05E-4CF6-877A-7ACB534BF3FA}" destId="{5BE51277-2141-4B8D-9D9A-A4C9610E2260}" srcOrd="1" destOrd="0" presId="urn:microsoft.com/office/officeart/2008/layout/LinedList"/>
    <dgm:cxn modelId="{445DF8CE-DB3D-4BC3-89AB-05CB9FD82ADD}" type="presParOf" srcId="{1FFAB80E-A05E-4CF6-877A-7ACB534BF3FA}" destId="{BBA79E00-85A3-40C2-BCFA-2938B73A937C}" srcOrd="2" destOrd="0" presId="urn:microsoft.com/office/officeart/2008/layout/LinedList"/>
    <dgm:cxn modelId="{EF46CB35-49F6-4D88-B219-724D07188263}" type="presParOf" srcId="{65114A39-1B3D-4ED6-AD01-69C9208B4ACE}" destId="{B8C757D8-2B32-4243-A813-FAFB7E747675}" srcOrd="8" destOrd="0" presId="urn:microsoft.com/office/officeart/2008/layout/LinedList"/>
    <dgm:cxn modelId="{AB178E91-8DB6-4E1E-8A45-4CDE7C259AA5}" type="presParOf" srcId="{65114A39-1B3D-4ED6-AD01-69C9208B4ACE}" destId="{A3342C96-B433-4E87-972A-9926C7AE9F52}" srcOrd="9" destOrd="0" presId="urn:microsoft.com/office/officeart/2008/layout/LinedList"/>
    <dgm:cxn modelId="{AEA85B6B-0B57-43F0-B705-1BA43FBD5998}" type="presParOf" srcId="{65114A39-1B3D-4ED6-AD01-69C9208B4ACE}" destId="{30B0F988-4C50-4175-842E-DB8B47C5DCA7}" srcOrd="10" destOrd="0" presId="urn:microsoft.com/office/officeart/2008/layout/LinedList"/>
    <dgm:cxn modelId="{993F7657-A50D-4E02-BF94-C2FBFAAE261D}" type="presParOf" srcId="{30B0F988-4C50-4175-842E-DB8B47C5DCA7}" destId="{5F4B6E2B-6980-4B14-A8A8-BC97AA1674B8}" srcOrd="0" destOrd="0" presId="urn:microsoft.com/office/officeart/2008/layout/LinedList"/>
    <dgm:cxn modelId="{F2985939-E0C2-4781-82CB-42208F79EE18}" type="presParOf" srcId="{30B0F988-4C50-4175-842E-DB8B47C5DCA7}" destId="{922B7BDD-D2E1-4000-ACA8-5BC4158614C4}" srcOrd="1" destOrd="0" presId="urn:microsoft.com/office/officeart/2008/layout/LinedList"/>
    <dgm:cxn modelId="{78C3C2EA-41F0-41E3-AD29-09E5DC469AB8}" type="presParOf" srcId="{30B0F988-4C50-4175-842E-DB8B47C5DCA7}" destId="{1625F5AF-15ED-4BBB-845A-A9E815FF9438}" srcOrd="2" destOrd="0" presId="urn:microsoft.com/office/officeart/2008/layout/LinedList"/>
    <dgm:cxn modelId="{92BFEA0C-B683-4FF8-A579-86911C1539B5}" type="presParOf" srcId="{65114A39-1B3D-4ED6-AD01-69C9208B4ACE}" destId="{51B94992-BF9D-4EEE-9B8D-F5D209BD1636}" srcOrd="11" destOrd="0" presId="urn:microsoft.com/office/officeart/2008/layout/LinedList"/>
    <dgm:cxn modelId="{F90DBADB-C4AF-46AF-99F2-F62F7A6ADA58}" type="presParOf" srcId="{65114A39-1B3D-4ED6-AD01-69C9208B4ACE}" destId="{E4A2EEA9-7DCD-4C22-8A28-0BD135064B55}" srcOrd="12" destOrd="0" presId="urn:microsoft.com/office/officeart/2008/layout/LinedList"/>
    <dgm:cxn modelId="{AC3779F5-8825-4A00-BA69-548DF15921E5}" type="presParOf" srcId="{B60B5014-B555-444D-BF75-BCD9A54277B6}" destId="{B5FF28E2-4CBA-4555-B227-7158508FD938}" srcOrd="2" destOrd="0" presId="urn:microsoft.com/office/officeart/2008/layout/LinedList"/>
    <dgm:cxn modelId="{6A68DCE6-4458-4FD8-97FD-05314CAE616E}" type="presParOf" srcId="{B60B5014-B555-444D-BF75-BCD9A54277B6}" destId="{596B4304-43C2-4593-9648-00EA802B350D}" srcOrd="3" destOrd="0" presId="urn:microsoft.com/office/officeart/2008/layout/LinedList"/>
    <dgm:cxn modelId="{157E1DAB-23E4-4F8F-9B09-53AF66BDE7CB}" type="presParOf" srcId="{596B4304-43C2-4593-9648-00EA802B350D}" destId="{D6ACEEA1-FF0A-41D4-93A8-878FA8D6BC8E}" srcOrd="0" destOrd="0" presId="urn:microsoft.com/office/officeart/2008/layout/LinedList"/>
    <dgm:cxn modelId="{9BC4DFD6-1936-4A9E-8C5E-982CEDB5A6CD}" type="presParOf" srcId="{596B4304-43C2-4593-9648-00EA802B350D}" destId="{C1C4080F-CA32-4125-8263-1850AEF1E282}" srcOrd="1" destOrd="0" presId="urn:microsoft.com/office/officeart/2008/layout/LinedList"/>
    <dgm:cxn modelId="{79E98CA6-84E5-483E-A04B-A3A7091D0DBF}" type="presParOf" srcId="{C1C4080F-CA32-4125-8263-1850AEF1E282}" destId="{BEF7BB75-9CCB-4742-853F-5D7B0BDFB376}" srcOrd="0" destOrd="0" presId="urn:microsoft.com/office/officeart/2008/layout/LinedList"/>
    <dgm:cxn modelId="{F19A053B-5486-4549-A05D-7E7991854008}" type="presParOf" srcId="{C1C4080F-CA32-4125-8263-1850AEF1E282}" destId="{D59EEDD8-AB87-4ED1-B966-AA41D5EF8AD3}" srcOrd="1" destOrd="0" presId="urn:microsoft.com/office/officeart/2008/layout/LinedList"/>
    <dgm:cxn modelId="{0A5FDF89-A972-492D-996B-77C263E56206}" type="presParOf" srcId="{D59EEDD8-AB87-4ED1-B966-AA41D5EF8AD3}" destId="{3878D555-9BD1-486E-B1CD-DE986379EA65}" srcOrd="0" destOrd="0" presId="urn:microsoft.com/office/officeart/2008/layout/LinedList"/>
    <dgm:cxn modelId="{E3E9E340-9F11-4965-AD2B-7A674F50670D}" type="presParOf" srcId="{D59EEDD8-AB87-4ED1-B966-AA41D5EF8AD3}" destId="{FFE9FB32-1A35-4FDB-BD84-FEC6A5D2723B}" srcOrd="1" destOrd="0" presId="urn:microsoft.com/office/officeart/2008/layout/LinedList"/>
    <dgm:cxn modelId="{26C58AC6-177F-43C5-B40D-0C62C7F7904D}" type="presParOf" srcId="{D59EEDD8-AB87-4ED1-B966-AA41D5EF8AD3}" destId="{BEBABAB9-B608-47ED-B0AD-DAC1243C74EE}" srcOrd="2" destOrd="0" presId="urn:microsoft.com/office/officeart/2008/layout/LinedList"/>
    <dgm:cxn modelId="{AADEFDC1-6F93-4387-AA75-B29013ED3FB5}" type="presParOf" srcId="{C1C4080F-CA32-4125-8263-1850AEF1E282}" destId="{496CE3FE-ABC8-4018-8A5D-EFD7747A61FD}" srcOrd="2" destOrd="0" presId="urn:microsoft.com/office/officeart/2008/layout/LinedList"/>
    <dgm:cxn modelId="{D8E54A96-9E66-4708-A1A8-F7F85B7637E4}" type="presParOf" srcId="{C1C4080F-CA32-4125-8263-1850AEF1E282}" destId="{66F17A0D-EDDB-4D5B-AE41-C629AA7D0E9E}" srcOrd="3" destOrd="0" presId="urn:microsoft.com/office/officeart/2008/layout/LinedList"/>
    <dgm:cxn modelId="{3E2FC533-9C86-4441-9A63-C90A680D6C99}" type="presParOf" srcId="{C1C4080F-CA32-4125-8263-1850AEF1E282}" destId="{EA90E1DC-26A4-4CBC-B942-C32BE4FF7E05}" srcOrd="4" destOrd="0" presId="urn:microsoft.com/office/officeart/2008/layout/LinedList"/>
    <dgm:cxn modelId="{AF9D8827-8BFB-4F31-AF44-17D81A467E4C}" type="presParOf" srcId="{EA90E1DC-26A4-4CBC-B942-C32BE4FF7E05}" destId="{832BA266-24A2-44CB-B2B5-A4D7ACC33E3C}" srcOrd="0" destOrd="0" presId="urn:microsoft.com/office/officeart/2008/layout/LinedList"/>
    <dgm:cxn modelId="{25E606DC-5262-4D55-B9E1-A882CA4D869C}" type="presParOf" srcId="{EA90E1DC-26A4-4CBC-B942-C32BE4FF7E05}" destId="{0A843ED7-393A-443F-9322-7115A3152F35}" srcOrd="1" destOrd="0" presId="urn:microsoft.com/office/officeart/2008/layout/LinedList"/>
    <dgm:cxn modelId="{A8E1A438-B474-4C5B-8E8C-CA9667DFE888}" type="presParOf" srcId="{EA90E1DC-26A4-4CBC-B942-C32BE4FF7E05}" destId="{D9AD0C66-209D-438E-93AF-577E68D36A3E}" srcOrd="2" destOrd="0" presId="urn:microsoft.com/office/officeart/2008/layout/LinedList"/>
    <dgm:cxn modelId="{ECCC6DB2-34D0-407A-AC05-666504D93BF9}" type="presParOf" srcId="{C1C4080F-CA32-4125-8263-1850AEF1E282}" destId="{FFDBB292-D296-457E-B986-FD661169B24C}" srcOrd="5" destOrd="0" presId="urn:microsoft.com/office/officeart/2008/layout/LinedList"/>
    <dgm:cxn modelId="{26BF3698-CF3C-4622-9D6E-4C7385F55113}" type="presParOf" srcId="{C1C4080F-CA32-4125-8263-1850AEF1E282}" destId="{1FE6AAB8-20B9-4913-AE9D-90C55AFD6B91}" srcOrd="6" destOrd="0" presId="urn:microsoft.com/office/officeart/2008/layout/LinedList"/>
    <dgm:cxn modelId="{D97DC4A9-3417-4868-BBEB-457C04691475}" type="presParOf" srcId="{C1C4080F-CA32-4125-8263-1850AEF1E282}" destId="{F4583916-A6A5-48D0-9EF9-49778BE10270}" srcOrd="7" destOrd="0" presId="urn:microsoft.com/office/officeart/2008/layout/LinedList"/>
    <dgm:cxn modelId="{D73D4F15-6924-4FB6-BCB3-E6E4279BE23F}" type="presParOf" srcId="{F4583916-A6A5-48D0-9EF9-49778BE10270}" destId="{B7C8A112-0545-41AA-B3F4-55D06322A336}" srcOrd="0" destOrd="0" presId="urn:microsoft.com/office/officeart/2008/layout/LinedList"/>
    <dgm:cxn modelId="{7A7A35C9-8A9A-4EFC-8C51-3970BEC15398}" type="presParOf" srcId="{F4583916-A6A5-48D0-9EF9-49778BE10270}" destId="{6F9F0316-F670-47F3-BEFD-9243A51A8013}" srcOrd="1" destOrd="0" presId="urn:microsoft.com/office/officeart/2008/layout/LinedList"/>
    <dgm:cxn modelId="{B67791D1-028A-4C1B-ADB6-79AD6F76C2DA}" type="presParOf" srcId="{F4583916-A6A5-48D0-9EF9-49778BE10270}" destId="{350FB82B-A3E8-493A-B884-80E3647FC2A8}" srcOrd="2" destOrd="0" presId="urn:microsoft.com/office/officeart/2008/layout/LinedList"/>
    <dgm:cxn modelId="{3588B236-F428-4542-93FD-B6D74D767ADA}" type="presParOf" srcId="{C1C4080F-CA32-4125-8263-1850AEF1E282}" destId="{89E4B533-8528-43DA-BA15-162B21144446}" srcOrd="8" destOrd="0" presId="urn:microsoft.com/office/officeart/2008/layout/LinedList"/>
    <dgm:cxn modelId="{AC8AE103-8740-4ADD-832B-1602565B834D}" type="presParOf" srcId="{C1C4080F-CA32-4125-8263-1850AEF1E282}" destId="{7AE34E36-D467-46B5-9055-F0D6233E3971}" srcOrd="9" destOrd="0" presId="urn:microsoft.com/office/officeart/2008/layout/LinedList"/>
    <dgm:cxn modelId="{4DAAFE43-BB75-4847-B138-2FB9B4BBEB17}" type="presParOf" srcId="{B60B5014-B555-444D-BF75-BCD9A54277B6}" destId="{CFB9E9D1-37D5-484D-BDFC-06186D76D23B}" srcOrd="4" destOrd="0" presId="urn:microsoft.com/office/officeart/2008/layout/LinedList"/>
    <dgm:cxn modelId="{3E41094A-88DB-4955-A021-5431F99DB64C}" type="presParOf" srcId="{B60B5014-B555-444D-BF75-BCD9A54277B6}" destId="{15C493FD-C125-4451-BBF7-CA0ED646DE3A}" srcOrd="5" destOrd="0" presId="urn:microsoft.com/office/officeart/2008/layout/LinedList"/>
    <dgm:cxn modelId="{295B0F25-4B00-417B-AA63-273428ACD21A}" type="presParOf" srcId="{15C493FD-C125-4451-BBF7-CA0ED646DE3A}" destId="{67ECD417-8C31-45C3-8B19-266E6FB82C9C}" srcOrd="0" destOrd="0" presId="urn:microsoft.com/office/officeart/2008/layout/LinedList"/>
    <dgm:cxn modelId="{19972C33-42F0-4E07-8673-4F591DA5E093}" type="presParOf" srcId="{15C493FD-C125-4451-BBF7-CA0ED646DE3A}" destId="{7054F97F-247E-4496-B91A-F7B08A95E44C}" srcOrd="1" destOrd="0" presId="urn:microsoft.com/office/officeart/2008/layout/LinedList"/>
    <dgm:cxn modelId="{E31245C5-1EB8-4C09-9C20-370C575BB300}" type="presParOf" srcId="{7054F97F-247E-4496-B91A-F7B08A95E44C}" destId="{3379E28A-425A-43EB-9E94-9894B718EACA}" srcOrd="0" destOrd="0" presId="urn:microsoft.com/office/officeart/2008/layout/LinedList"/>
    <dgm:cxn modelId="{B1D4BF6C-C817-44B9-9BAB-911A138FBC8B}" type="presParOf" srcId="{7054F97F-247E-4496-B91A-F7B08A95E44C}" destId="{6283B25D-B6AE-4E55-A764-0AB328CE563F}" srcOrd="1" destOrd="0" presId="urn:microsoft.com/office/officeart/2008/layout/LinedList"/>
    <dgm:cxn modelId="{1632DFA8-2541-4878-AFBA-AD7A5FC57568}" type="presParOf" srcId="{6283B25D-B6AE-4E55-A764-0AB328CE563F}" destId="{4A1043E0-45B8-4F4E-AD8A-FA92C5560DF6}" srcOrd="0" destOrd="0" presId="urn:microsoft.com/office/officeart/2008/layout/LinedList"/>
    <dgm:cxn modelId="{604459BD-F324-47A3-9B47-C28D02754F4B}" type="presParOf" srcId="{6283B25D-B6AE-4E55-A764-0AB328CE563F}" destId="{1926D53F-E763-4A5A-8EAC-F7E94EA3993C}" srcOrd="1" destOrd="0" presId="urn:microsoft.com/office/officeart/2008/layout/LinedList"/>
    <dgm:cxn modelId="{5D33D815-8CF7-47BF-854C-6A11290F125B}" type="presParOf" srcId="{6283B25D-B6AE-4E55-A764-0AB328CE563F}" destId="{D8E55AC9-4C3D-4C65-AC38-62665D228410}" srcOrd="2" destOrd="0" presId="urn:microsoft.com/office/officeart/2008/layout/LinedList"/>
    <dgm:cxn modelId="{49409C00-F800-419E-8926-993127265218}" type="presParOf" srcId="{7054F97F-247E-4496-B91A-F7B08A95E44C}" destId="{6292C412-5E9B-454B-AF6B-FAC38E32549C}" srcOrd="2" destOrd="0" presId="urn:microsoft.com/office/officeart/2008/layout/LinedList"/>
    <dgm:cxn modelId="{2C926ED2-0B72-4A43-AC0D-ADBC8E6CC4C3}" type="presParOf" srcId="{7054F97F-247E-4496-B91A-F7B08A95E44C}" destId="{B5F00928-9CF3-4C49-869C-784734F20CA6}" srcOrd="3" destOrd="0" presId="urn:microsoft.com/office/officeart/2008/layout/LinedList"/>
  </dgm:cxnLst>
  <dgm:bg>
    <a:solidFill>
      <a:schemeClr val="bg1">
        <a:lumMod val="95000"/>
      </a:schemeClr>
    </a:solidFill>
  </dgm:bg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A343D06A-2731-4ECC-A594-BA7DF29101C7}" type="doc">
      <dgm:prSet loTypeId="urn:microsoft.com/office/officeart/2008/layout/PictureStrips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AC57AA58-1EA8-481D-89A4-5F7FE4F66E16}">
      <dgm:prSet phldrT="[Tekst]" custT="1"/>
      <dgm:spPr/>
      <dgm:t>
        <a:bodyPr/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4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Farms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7 887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755 installations</a:t>
          </a:r>
        </a:p>
      </dgm:t>
    </dgm:pt>
    <dgm:pt modelId="{92E9C314-4191-4493-89D4-3DFCDED07F06}" type="parTrans" cxnId="{11B790BA-5FCF-4DA3-8598-5250C3F050F4}">
      <dgm:prSet/>
      <dgm:spPr/>
      <dgm:t>
        <a:bodyPr/>
        <a:lstStyle/>
        <a:p>
          <a:endParaRPr lang="pl-PL"/>
        </a:p>
      </dgm:t>
    </dgm:pt>
    <dgm:pt modelId="{CEB27E2B-962D-4749-BAA0-22B154317437}" type="sibTrans" cxnId="{11B790BA-5FCF-4DA3-8598-5250C3F050F4}">
      <dgm:prSet/>
      <dgm:spPr/>
      <dgm:t>
        <a:bodyPr/>
        <a:lstStyle/>
        <a:p>
          <a:endParaRPr lang="pl-PL"/>
        </a:p>
      </dgm:t>
    </dgm:pt>
    <dgm:pt modelId="{ACB7B499-FD36-4C37-9B24-D9B060D38DC4}">
      <dgm:prSet phldrT="[Tekst]" custT="1"/>
      <dgm:spPr/>
      <dgm:t>
        <a:bodyPr/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4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Small installations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390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593 installations</a:t>
          </a:r>
        </a:p>
      </dgm:t>
    </dgm:pt>
    <dgm:pt modelId="{B49DCF08-1B90-4D2E-A44C-E28E6522DF55}" type="parTrans" cxnId="{BFB72599-8CBE-4615-85B6-ECEC368BF056}">
      <dgm:prSet/>
      <dgm:spPr/>
      <dgm:t>
        <a:bodyPr/>
        <a:lstStyle/>
        <a:p>
          <a:endParaRPr lang="pl-PL"/>
        </a:p>
      </dgm:t>
    </dgm:pt>
    <dgm:pt modelId="{ED81B936-0A4A-44B2-A365-2F8DE17B9F1A}" type="sibTrans" cxnId="{BFB72599-8CBE-4615-85B6-ECEC368BF056}">
      <dgm:prSet/>
      <dgm:spPr/>
      <dgm:t>
        <a:bodyPr/>
        <a:lstStyle/>
        <a:p>
          <a:endParaRPr lang="pl-PL"/>
        </a:p>
      </dgm:t>
    </dgm:pt>
    <dgm:pt modelId="{B2EBD5A3-CD54-4966-B188-B6EAB6172198}" type="pres">
      <dgm:prSet presAssocID="{A343D06A-2731-4ECC-A594-BA7DF29101C7}" presName="Name0" presStyleCnt="0">
        <dgm:presLayoutVars>
          <dgm:dir/>
          <dgm:resizeHandles val="exact"/>
        </dgm:presLayoutVars>
      </dgm:prSet>
      <dgm:spPr/>
    </dgm:pt>
    <dgm:pt modelId="{0FB30B70-2B05-4BDA-A77F-E431BCCC6CA8}" type="pres">
      <dgm:prSet presAssocID="{AC57AA58-1EA8-481D-89A4-5F7FE4F66E16}" presName="composite" presStyleCnt="0"/>
      <dgm:spPr/>
    </dgm:pt>
    <dgm:pt modelId="{0862C0A0-7191-47BE-87EE-604C1A449D98}" type="pres">
      <dgm:prSet presAssocID="{AC57AA58-1EA8-481D-89A4-5F7FE4F66E16}" presName="rect1" presStyleLbl="trAlignAcc1" presStyleIdx="0" presStyleCnt="2" custScaleX="107593" custLinFactNeighborX="-681">
        <dgm:presLayoutVars>
          <dgm:bulletEnabled val="1"/>
        </dgm:presLayoutVars>
      </dgm:prSet>
      <dgm:spPr/>
    </dgm:pt>
    <dgm:pt modelId="{CC926E3C-0B99-4624-A85E-8F64EC3DEB26}" type="pres">
      <dgm:prSet presAssocID="{AC57AA58-1EA8-481D-89A4-5F7FE4F66E16}" presName="rect2" presStyleLbl="fgImgPlace1" presStyleIdx="0" presStyleCnt="2" custScaleX="87522" custScaleY="86914" custLinFactNeighborX="-2332" custLinFactNeighborY="12002"/>
      <dgm:spPr>
        <a:blipFill>
          <a:blip xmlns:r="http://schemas.openxmlformats.org/officeDocument/2006/relationships" r:embed="rId1">
            <a:grayscl/>
          </a:blip>
          <a:srcRect/>
          <a:stretch>
            <a:fillRect t="-13000" b="-13000"/>
          </a:stretch>
        </a:blipFill>
      </dgm:spPr>
    </dgm:pt>
    <dgm:pt modelId="{31D005E2-B225-47E7-817F-EEA680BFEFDA}" type="pres">
      <dgm:prSet presAssocID="{CEB27E2B-962D-4749-BAA0-22B154317437}" presName="sibTrans" presStyleCnt="0"/>
      <dgm:spPr/>
    </dgm:pt>
    <dgm:pt modelId="{D0F481AD-C29C-40D0-B9D8-A9114F496FB4}" type="pres">
      <dgm:prSet presAssocID="{ACB7B499-FD36-4C37-9B24-D9B060D38DC4}" presName="composite" presStyleCnt="0"/>
      <dgm:spPr/>
    </dgm:pt>
    <dgm:pt modelId="{487FC525-E178-49B9-B5E8-037AD170D930}" type="pres">
      <dgm:prSet presAssocID="{ACB7B499-FD36-4C37-9B24-D9B060D38DC4}" presName="rect1" presStyleLbl="trAlignAcc1" presStyleIdx="1" presStyleCnt="2" custScaleX="107546">
        <dgm:presLayoutVars>
          <dgm:bulletEnabled val="1"/>
        </dgm:presLayoutVars>
      </dgm:prSet>
      <dgm:spPr/>
    </dgm:pt>
    <dgm:pt modelId="{583FA3D9-2152-43E4-96D1-0B41AC7F4E90}" type="pres">
      <dgm:prSet presAssocID="{ACB7B499-FD36-4C37-9B24-D9B060D38DC4}" presName="rect2" presStyleLbl="fgImgPlace1" presStyleIdx="1" presStyleCnt="2" custScaleX="87156" custScaleY="85244" custLinFactNeighborX="-302" custLinFactNeighborY="11813"/>
      <dgm:spPr>
        <a:blipFill rotWithShape="1">
          <a:blip xmlns:r="http://schemas.openxmlformats.org/officeDocument/2006/relationships" r:embed="rId1">
            <a:grayscl/>
          </a:blip>
          <a:srcRect/>
          <a:stretch>
            <a:fillRect t="-15000" b="-15000"/>
          </a:stretch>
        </a:blipFill>
      </dgm:spPr>
    </dgm:pt>
  </dgm:ptLst>
  <dgm:cxnLst>
    <dgm:cxn modelId="{9F7A1381-075B-4CA5-96E3-16EDFF39722E}" type="presOf" srcId="{ACB7B499-FD36-4C37-9B24-D9B060D38DC4}" destId="{487FC525-E178-49B9-B5E8-037AD170D930}" srcOrd="0" destOrd="0" presId="urn:microsoft.com/office/officeart/2008/layout/PictureStrips"/>
    <dgm:cxn modelId="{BFB72599-8CBE-4615-85B6-ECEC368BF056}" srcId="{A343D06A-2731-4ECC-A594-BA7DF29101C7}" destId="{ACB7B499-FD36-4C37-9B24-D9B060D38DC4}" srcOrd="1" destOrd="0" parTransId="{B49DCF08-1B90-4D2E-A44C-E28E6522DF55}" sibTransId="{ED81B936-0A4A-44B2-A365-2F8DE17B9F1A}"/>
    <dgm:cxn modelId="{11B790BA-5FCF-4DA3-8598-5250C3F050F4}" srcId="{A343D06A-2731-4ECC-A594-BA7DF29101C7}" destId="{AC57AA58-1EA8-481D-89A4-5F7FE4F66E16}" srcOrd="0" destOrd="0" parTransId="{92E9C314-4191-4493-89D4-3DFCDED07F06}" sibTransId="{CEB27E2B-962D-4749-BAA0-22B154317437}"/>
    <dgm:cxn modelId="{151E51BC-D0B9-40E6-82C2-65C2E9E6E508}" type="presOf" srcId="{A343D06A-2731-4ECC-A594-BA7DF29101C7}" destId="{B2EBD5A3-CD54-4966-B188-B6EAB6172198}" srcOrd="0" destOrd="0" presId="urn:microsoft.com/office/officeart/2008/layout/PictureStrips"/>
    <dgm:cxn modelId="{F55A3FDA-8484-4A6B-9055-0F7E8E47F53C}" type="presOf" srcId="{AC57AA58-1EA8-481D-89A4-5F7FE4F66E16}" destId="{0862C0A0-7191-47BE-87EE-604C1A449D98}" srcOrd="0" destOrd="0" presId="urn:microsoft.com/office/officeart/2008/layout/PictureStrips"/>
    <dgm:cxn modelId="{EE991E96-6EBA-44C3-8603-B3B7C2E67DA1}" type="presParOf" srcId="{B2EBD5A3-CD54-4966-B188-B6EAB6172198}" destId="{0FB30B70-2B05-4BDA-A77F-E431BCCC6CA8}" srcOrd="0" destOrd="0" presId="urn:microsoft.com/office/officeart/2008/layout/PictureStrips"/>
    <dgm:cxn modelId="{D8D35B2E-24BC-4B15-8CA3-E7F8C950BE31}" type="presParOf" srcId="{0FB30B70-2B05-4BDA-A77F-E431BCCC6CA8}" destId="{0862C0A0-7191-47BE-87EE-604C1A449D98}" srcOrd="0" destOrd="0" presId="urn:microsoft.com/office/officeart/2008/layout/PictureStrips"/>
    <dgm:cxn modelId="{CB4A6F64-EA9D-4A5C-8B2E-71A1800F6F66}" type="presParOf" srcId="{0FB30B70-2B05-4BDA-A77F-E431BCCC6CA8}" destId="{CC926E3C-0B99-4624-A85E-8F64EC3DEB26}" srcOrd="1" destOrd="0" presId="urn:microsoft.com/office/officeart/2008/layout/PictureStrips"/>
    <dgm:cxn modelId="{743BC2CD-7A0D-45C2-93C6-57D1AB0C6E6A}" type="presParOf" srcId="{B2EBD5A3-CD54-4966-B188-B6EAB6172198}" destId="{31D005E2-B225-47E7-817F-EEA680BFEFDA}" srcOrd="1" destOrd="0" presId="urn:microsoft.com/office/officeart/2008/layout/PictureStrips"/>
    <dgm:cxn modelId="{74CF9A3B-8039-4190-9A2D-7F0BF8EF89CB}" type="presParOf" srcId="{B2EBD5A3-CD54-4966-B188-B6EAB6172198}" destId="{D0F481AD-C29C-40D0-B9D8-A9114F496FB4}" srcOrd="2" destOrd="0" presId="urn:microsoft.com/office/officeart/2008/layout/PictureStrips"/>
    <dgm:cxn modelId="{6AB9EB3A-927E-4271-B068-7F8FF6CDE9C3}" type="presParOf" srcId="{D0F481AD-C29C-40D0-B9D8-A9114F496FB4}" destId="{487FC525-E178-49B9-B5E8-037AD170D930}" srcOrd="0" destOrd="0" presId="urn:microsoft.com/office/officeart/2008/layout/PictureStrips"/>
    <dgm:cxn modelId="{98E26911-2551-41E9-B5C8-F2090CC9693B}" type="presParOf" srcId="{D0F481AD-C29C-40D0-B9D8-A9114F496FB4}" destId="{583FA3D9-2152-43E4-96D1-0B41AC7F4E90}" srcOrd="1" destOrd="0" presId="urn:microsoft.com/office/officeart/2008/layout/PictureStrips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3FECB67-4F77-4AF2-A391-94B0AFCDC5E6}">
      <dsp:nvSpPr>
        <dsp:cNvPr id="0" name=""/>
        <dsp:cNvSpPr/>
      </dsp:nvSpPr>
      <dsp:spPr>
        <a:xfrm>
          <a:off x="0" y="1976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B55148F-059E-423F-BDCA-F29C09864B25}">
      <dsp:nvSpPr>
        <dsp:cNvPr id="0" name=""/>
        <dsp:cNvSpPr/>
      </dsp:nvSpPr>
      <dsp:spPr>
        <a:xfrm>
          <a:off x="0" y="1976"/>
          <a:ext cx="1087755" cy="134805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List of installations</a:t>
          </a:r>
        </a:p>
      </dsp:txBody>
      <dsp:txXfrm>
        <a:off x="0" y="1976"/>
        <a:ext cx="1087755" cy="1348057"/>
      </dsp:txXfrm>
    </dsp:sp>
    <dsp:sp modelId="{E968BB63-F626-4A03-A627-E76F890FF7B7}">
      <dsp:nvSpPr>
        <dsp:cNvPr id="0" name=""/>
        <dsp:cNvSpPr/>
      </dsp:nvSpPr>
      <dsp:spPr>
        <a:xfrm>
          <a:off x="1169336" y="17823"/>
          <a:ext cx="4269438" cy="316938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Location</a:t>
          </a:r>
        </a:p>
      </dsp:txBody>
      <dsp:txXfrm>
        <a:off x="1169336" y="17823"/>
        <a:ext cx="4269438" cy="316938"/>
      </dsp:txXfrm>
    </dsp:sp>
    <dsp:sp modelId="{D6B8C478-0FC5-4A8F-A7B4-C924FA72AE7C}">
      <dsp:nvSpPr>
        <dsp:cNvPr id="0" name=""/>
        <dsp:cNvSpPr/>
      </dsp:nvSpPr>
      <dsp:spPr>
        <a:xfrm>
          <a:off x="1087754" y="334761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39C815B-F65F-4252-8532-48AE7102003F}">
      <dsp:nvSpPr>
        <dsp:cNvPr id="0" name=""/>
        <dsp:cNvSpPr/>
      </dsp:nvSpPr>
      <dsp:spPr>
        <a:xfrm>
          <a:off x="1169336" y="350608"/>
          <a:ext cx="4269438" cy="316938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Owner</a:t>
          </a:r>
        </a:p>
      </dsp:txBody>
      <dsp:txXfrm>
        <a:off x="1169336" y="350608"/>
        <a:ext cx="4269438" cy="316938"/>
      </dsp:txXfrm>
    </dsp:sp>
    <dsp:sp modelId="{E0B862CF-46D0-4ED4-9914-32B66F3A64D7}">
      <dsp:nvSpPr>
        <dsp:cNvPr id="0" name=""/>
        <dsp:cNvSpPr/>
      </dsp:nvSpPr>
      <dsp:spPr>
        <a:xfrm>
          <a:off x="1087754" y="667546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BE51277-2141-4B8D-9D9A-A4C9610E2260}">
      <dsp:nvSpPr>
        <dsp:cNvPr id="0" name=""/>
        <dsp:cNvSpPr/>
      </dsp:nvSpPr>
      <dsp:spPr>
        <a:xfrm>
          <a:off x="1169336" y="683393"/>
          <a:ext cx="4269438" cy="316938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Capacity</a:t>
          </a:r>
        </a:p>
      </dsp:txBody>
      <dsp:txXfrm>
        <a:off x="1169336" y="683393"/>
        <a:ext cx="4269438" cy="316938"/>
      </dsp:txXfrm>
    </dsp:sp>
    <dsp:sp modelId="{B8C757D8-2B32-4243-A813-FAFB7E747675}">
      <dsp:nvSpPr>
        <dsp:cNvPr id="0" name=""/>
        <dsp:cNvSpPr/>
      </dsp:nvSpPr>
      <dsp:spPr>
        <a:xfrm>
          <a:off x="1087754" y="1000332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22B7BDD-D2E1-4000-ACA8-5BC4158614C4}">
      <dsp:nvSpPr>
        <dsp:cNvPr id="0" name=""/>
        <dsp:cNvSpPr/>
      </dsp:nvSpPr>
      <dsp:spPr>
        <a:xfrm>
          <a:off x="1169336" y="1016179"/>
          <a:ext cx="4269438" cy="316938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Starting date of generating electricity</a:t>
          </a:r>
        </a:p>
      </dsp:txBody>
      <dsp:txXfrm>
        <a:off x="1169336" y="1016179"/>
        <a:ext cx="4269438" cy="316938"/>
      </dsp:txXfrm>
    </dsp:sp>
    <dsp:sp modelId="{51B94992-BF9D-4EEE-9B8D-F5D209BD1636}">
      <dsp:nvSpPr>
        <dsp:cNvPr id="0" name=""/>
        <dsp:cNvSpPr/>
      </dsp:nvSpPr>
      <dsp:spPr>
        <a:xfrm>
          <a:off x="1087754" y="133311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5FF28E2-4CBA-4555-B227-7158508FD938}">
      <dsp:nvSpPr>
        <dsp:cNvPr id="0" name=""/>
        <dsp:cNvSpPr/>
      </dsp:nvSpPr>
      <dsp:spPr>
        <a:xfrm>
          <a:off x="0" y="1350033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6ACEEA1-FF0A-41D4-93A8-878FA8D6BC8E}">
      <dsp:nvSpPr>
        <dsp:cNvPr id="0" name=""/>
        <dsp:cNvSpPr/>
      </dsp:nvSpPr>
      <dsp:spPr>
        <a:xfrm>
          <a:off x="0" y="1350033"/>
          <a:ext cx="1087755" cy="134805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Analysis</a:t>
          </a:r>
        </a:p>
      </dsp:txBody>
      <dsp:txXfrm>
        <a:off x="0" y="1350033"/>
        <a:ext cx="1087755" cy="1348057"/>
      </dsp:txXfrm>
    </dsp:sp>
    <dsp:sp modelId="{FFE9FB32-1A35-4FDB-BD84-FEC6A5D2723B}">
      <dsp:nvSpPr>
        <dsp:cNvPr id="0" name=""/>
        <dsp:cNvSpPr/>
      </dsp:nvSpPr>
      <dsp:spPr>
        <a:xfrm>
          <a:off x="1169336" y="1371097"/>
          <a:ext cx="4269438" cy="42126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Range of capacity</a:t>
          </a:r>
        </a:p>
      </dsp:txBody>
      <dsp:txXfrm>
        <a:off x="1169336" y="1371097"/>
        <a:ext cx="4269438" cy="421267"/>
      </dsp:txXfrm>
    </dsp:sp>
    <dsp:sp modelId="{496CE3FE-ABC8-4018-8A5D-EFD7747A61FD}">
      <dsp:nvSpPr>
        <dsp:cNvPr id="0" name=""/>
        <dsp:cNvSpPr/>
      </dsp:nvSpPr>
      <dsp:spPr>
        <a:xfrm>
          <a:off x="1087754" y="179236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A843ED7-393A-443F-9322-7115A3152F35}">
      <dsp:nvSpPr>
        <dsp:cNvPr id="0" name=""/>
        <dsp:cNvSpPr/>
      </dsp:nvSpPr>
      <dsp:spPr>
        <a:xfrm>
          <a:off x="1169336" y="1813428"/>
          <a:ext cx="4269438" cy="42126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Starting year of generating electricity</a:t>
          </a:r>
        </a:p>
      </dsp:txBody>
      <dsp:txXfrm>
        <a:off x="1169336" y="1813428"/>
        <a:ext cx="4269438" cy="421267"/>
      </dsp:txXfrm>
    </dsp:sp>
    <dsp:sp modelId="{FFDBB292-D296-457E-B986-FD661169B24C}">
      <dsp:nvSpPr>
        <dsp:cNvPr id="0" name=""/>
        <dsp:cNvSpPr/>
      </dsp:nvSpPr>
      <dsp:spPr>
        <a:xfrm>
          <a:off x="1087754" y="2234696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F9F0316-F670-47F3-BEFD-9243A51A8013}">
      <dsp:nvSpPr>
        <dsp:cNvPr id="0" name=""/>
        <dsp:cNvSpPr/>
      </dsp:nvSpPr>
      <dsp:spPr>
        <a:xfrm>
          <a:off x="1169336" y="2255759"/>
          <a:ext cx="4269438" cy="42126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Location</a:t>
          </a:r>
        </a:p>
      </dsp:txBody>
      <dsp:txXfrm>
        <a:off x="1169336" y="2255759"/>
        <a:ext cx="4269438" cy="421267"/>
      </dsp:txXfrm>
    </dsp:sp>
    <dsp:sp modelId="{89E4B533-8528-43DA-BA15-162B21144446}">
      <dsp:nvSpPr>
        <dsp:cNvPr id="0" name=""/>
        <dsp:cNvSpPr/>
      </dsp:nvSpPr>
      <dsp:spPr>
        <a:xfrm>
          <a:off x="1087754" y="267702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FB9E9D1-37D5-484D-BDFC-06186D76D23B}">
      <dsp:nvSpPr>
        <dsp:cNvPr id="0" name=""/>
        <dsp:cNvSpPr/>
      </dsp:nvSpPr>
      <dsp:spPr>
        <a:xfrm>
          <a:off x="0" y="2698091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67ECD417-8C31-45C3-8B19-266E6FB82C9C}">
      <dsp:nvSpPr>
        <dsp:cNvPr id="0" name=""/>
        <dsp:cNvSpPr/>
      </dsp:nvSpPr>
      <dsp:spPr>
        <a:xfrm>
          <a:off x="0" y="2698091"/>
          <a:ext cx="1087755" cy="1348057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>
              <a:solidFill>
                <a:sysClr val="windowText" lastClr="000000">
                  <a:hueOff val="0"/>
                  <a:satOff val="0"/>
                  <a:lumOff val="0"/>
                  <a:alphaOff val="0"/>
                </a:sysClr>
              </a:solidFill>
              <a:latin typeface="Calibri" panose="020F0502020204030204"/>
              <a:ea typeface="+mn-ea"/>
              <a:cs typeface="+mn-cs"/>
            </a:rPr>
            <a:t>Maps</a:t>
          </a:r>
          <a:endParaRPr lang="en-GB" sz="1200" kern="1200">
            <a:solidFill>
              <a:sysClr val="windowText" lastClr="000000">
                <a:hueOff val="0"/>
                <a:satOff val="0"/>
                <a:lumOff val="0"/>
                <a:alphaOff val="0"/>
              </a:sysClr>
            </a:solidFill>
            <a:latin typeface="Calibri" panose="020F0502020204030204"/>
            <a:ea typeface="+mn-ea"/>
            <a:cs typeface="+mn-cs"/>
          </a:endParaRPr>
        </a:p>
      </dsp:txBody>
      <dsp:txXfrm>
        <a:off x="0" y="2698091"/>
        <a:ext cx="1087755" cy="1348057"/>
      </dsp:txXfrm>
    </dsp:sp>
    <dsp:sp modelId="{1926D53F-E763-4A5A-8EAC-F7E94EA3993C}">
      <dsp:nvSpPr>
        <dsp:cNvPr id="0" name=""/>
        <dsp:cNvSpPr/>
      </dsp:nvSpPr>
      <dsp:spPr>
        <a:xfrm>
          <a:off x="1169336" y="2759306"/>
          <a:ext cx="4269438" cy="122430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t" anchorCtr="0">
          <a:noAutofit/>
        </a:bodyPr>
        <a:lstStyle/>
        <a:p>
          <a:pPr marL="0" lvl="0" indent="0" algn="l" defTabSz="53340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>
              <a:solidFill>
                <a:sysClr val="windowText" lastClr="000000">
                  <a:hueOff val="0"/>
                  <a:satOff val="0"/>
                  <a:lumOff val="0"/>
                  <a:alphaOff val="0"/>
                </a:sysClr>
              </a:solidFill>
              <a:latin typeface="Calibri" panose="020F0502020204030204"/>
              <a:ea typeface="+mn-ea"/>
              <a:cs typeface="+mn-cs"/>
            </a:rPr>
            <a:t>Maps showing operating wind farms in Poland</a:t>
          </a:r>
          <a:endParaRPr lang="en-GB" sz="1200" kern="1200">
            <a:solidFill>
              <a:sysClr val="windowText" lastClr="000000">
                <a:hueOff val="0"/>
                <a:satOff val="0"/>
                <a:lumOff val="0"/>
                <a:alphaOff val="0"/>
              </a:sysClr>
            </a:solidFill>
            <a:latin typeface="Calibri" panose="020F0502020204030204"/>
            <a:ea typeface="+mn-ea"/>
            <a:cs typeface="+mn-cs"/>
          </a:endParaRPr>
        </a:p>
      </dsp:txBody>
      <dsp:txXfrm>
        <a:off x="1169336" y="2759306"/>
        <a:ext cx="4269438" cy="1224309"/>
      </dsp:txXfrm>
    </dsp:sp>
    <dsp:sp modelId="{6292C412-5E9B-454B-AF6B-FAC38E32549C}">
      <dsp:nvSpPr>
        <dsp:cNvPr id="0" name=""/>
        <dsp:cNvSpPr/>
      </dsp:nvSpPr>
      <dsp:spPr>
        <a:xfrm>
          <a:off x="1087754" y="3983616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862C0A0-7191-47BE-87EE-604C1A449D98}">
      <dsp:nvSpPr>
        <dsp:cNvPr id="0" name=""/>
        <dsp:cNvSpPr/>
      </dsp:nvSpPr>
      <dsp:spPr>
        <a:xfrm>
          <a:off x="146809" y="161137"/>
          <a:ext cx="4441236" cy="1289941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73720" tIns="91440" rIns="91440" bIns="9144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4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Farms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7 887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755 installations</a:t>
          </a:r>
        </a:p>
      </dsp:txBody>
      <dsp:txXfrm>
        <a:off x="146809" y="161137"/>
        <a:ext cx="4441236" cy="1289941"/>
      </dsp:txXfrm>
    </dsp:sp>
    <dsp:sp modelId="{CC926E3C-0B99-4624-A85E-8F64EC3DEB26}">
      <dsp:nvSpPr>
        <dsp:cNvPr id="0" name=""/>
        <dsp:cNvSpPr/>
      </dsp:nvSpPr>
      <dsp:spPr>
        <a:xfrm>
          <a:off x="194918" y="225993"/>
          <a:ext cx="790287" cy="1177196"/>
        </a:xfrm>
        <a:prstGeom prst="rect">
          <a:avLst/>
        </a:prstGeom>
        <a:blipFill>
          <a:blip xmlns:r="http://schemas.openxmlformats.org/officeDocument/2006/relationships" r:embed="rId1">
            <a:grayscl/>
          </a:blip>
          <a:srcRect/>
          <a:stretch>
            <a:fillRect t="-13000" b="-13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87FC525-E178-49B9-B5E8-037AD170D930}">
      <dsp:nvSpPr>
        <dsp:cNvPr id="0" name=""/>
        <dsp:cNvSpPr/>
      </dsp:nvSpPr>
      <dsp:spPr>
        <a:xfrm>
          <a:off x="175889" y="1685099"/>
          <a:ext cx="4439296" cy="1289941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73720" tIns="91440" rIns="91440" bIns="9144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4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Small installations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390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593 installations</a:t>
          </a:r>
        </a:p>
      </dsp:txBody>
      <dsp:txXfrm>
        <a:off x="175889" y="1685099"/>
        <a:ext cx="4439296" cy="1289941"/>
      </dsp:txXfrm>
    </dsp:sp>
    <dsp:sp modelId="{583FA3D9-2152-43E4-96D1-0B41AC7F4E90}">
      <dsp:nvSpPr>
        <dsp:cNvPr id="0" name=""/>
        <dsp:cNvSpPr/>
      </dsp:nvSpPr>
      <dsp:spPr>
        <a:xfrm>
          <a:off x="214901" y="1758705"/>
          <a:ext cx="786982" cy="1154577"/>
        </a:xfrm>
        <a:prstGeom prst="rect">
          <a:avLst/>
        </a:prstGeom>
        <a:blipFill rotWithShape="1">
          <a:blip xmlns:r="http://schemas.openxmlformats.org/officeDocument/2006/relationships" r:embed="rId1">
            <a:grayscl/>
          </a:blip>
          <a:srcRect/>
          <a:stretch>
            <a:fillRect t="-15000" b="-15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PictureStrips">
  <dgm:title val=""/>
  <dgm:desc val=""/>
  <dgm:catLst>
    <dgm:cat type="list" pri="12500"/>
    <dgm:cat type="picture" pri="13000"/>
    <dgm:cat type="pictureconvert" pri="13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40" srcId="0" destId="10" srcOrd="0" destOrd="0"/>
        <dgm:cxn modelId="5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  <dgm:cxn modelId="70" srcId="0" destId="40" srcOrd="2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w"/>
      <dgm:constr type="h" for="ch" forName="composite" refType="h"/>
      <dgm:constr type="sp" refType="h" refFor="ch" refForName="composite" op="equ" fact="0.1"/>
      <dgm:constr type="h" for="ch" forName="sibTrans" refType="h" refFor="ch" refForName="composite" op="equ" fact="0.1"/>
      <dgm:constr type="w" for="ch" forName="sibTrans" refType="h" refFor="ch" refForName="sibTrans" op="equ"/>
    </dgm:constrLst>
    <dgm:forEach name="nodesForEach" axis="ch" ptType="node">
      <dgm:layoutNode name="composite">
        <dgm:alg type="composite">
          <dgm:param type="ar" val="3"/>
        </dgm:alg>
        <dgm:shape xmlns:r="http://schemas.openxmlformats.org/officeDocument/2006/relationships" r:blip="">
          <dgm:adjLst/>
        </dgm:shape>
        <dgm:choose name="Name4">
          <dgm:if name="Name5" func="var" arg="dir" op="equ" val="norm">
            <dgm:constrLst>
              <dgm:constr type="l" for="ch" forName="rect1" refType="w" fact="0.04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if>
          <dgm:else name="Name6">
            <dgm:constrLst>
              <dgm:constr type="l" for="ch" forName="rect1" refType="w" fact="0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.79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else>
        </dgm:choose>
        <dgm:layoutNode name="rect1" styleLbl="trAlignAcc1">
          <dgm:varLst>
            <dgm:bulletEnabled val="1"/>
          </dgm:varLst>
          <dgm:alg type="tx">
            <dgm:param type="parTxLTRAlign" val="l"/>
          </dgm:alg>
          <dgm:shape xmlns:r="http://schemas.openxmlformats.org/officeDocument/2006/relationships" type="rect" r:blip="">
            <dgm:adjLst/>
          </dgm:shape>
          <dgm:presOf axis="desOrSelf" ptType="node"/>
          <dgm:choose name="Name7">
            <dgm:if name="Name8" func="var" arg="dir" op="equ" val="norm">
              <dgm:constrLst>
                <dgm:constr type="lMarg" refType="w" fact="0.6"/>
                <dgm:constr type="rMarg" refType="primFontSz" fact="0.3"/>
                <dgm:constr type="tMarg" refType="primFontSz" fact="0.3"/>
                <dgm:constr type="bMarg" refType="primFontSz" fact="0.3"/>
              </dgm:constrLst>
            </dgm:if>
            <dgm:else name="Name9">
              <dgm:constrLst>
                <dgm:constr type="lMarg" refType="primFontSz" fact="0.3"/>
                <dgm:constr type="rMarg" refType="w" fact="0.6"/>
                <dgm:constr type="tMarg" refType="primFontSz" fact="0.3"/>
                <dgm:constr type="bMarg" refType="primFontSz" fact="0.3"/>
              </dgm:constrLst>
            </dgm:else>
          </dgm:choose>
          <dgm:ruleLst>
            <dgm:rule type="primFontSz" val="5" fact="NaN" max="NaN"/>
          </dgm:ruleLst>
        </dgm:layoutNode>
        <dgm:layoutNode name="rect2" styleLbl="fgImgPlace1">
          <dgm:alg type="sp"/>
          <dgm:shape xmlns:r="http://schemas.openxmlformats.org/officeDocument/2006/relationships" type="rect" r:blip="" blipPhldr="1">
            <dgm:adjLst/>
          </dgm:shape>
          <dgm:presOf/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2.xml"/><Relationship Id="rId3" Type="http://schemas.openxmlformats.org/officeDocument/2006/relationships/diagramLayout" Target="../diagrams/layout1.xml"/><Relationship Id="rId7" Type="http://schemas.openxmlformats.org/officeDocument/2006/relationships/diagramData" Target="../diagrams/data2.xml"/><Relationship Id="rId2" Type="http://schemas.openxmlformats.org/officeDocument/2006/relationships/diagramData" Target="../diagrams/data1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11" Type="http://schemas.microsoft.com/office/2007/relationships/diagramDrawing" Target="../diagrams/drawing2.xml"/><Relationship Id="rId5" Type="http://schemas.openxmlformats.org/officeDocument/2006/relationships/diagramColors" Target="../diagrams/colors1.xml"/><Relationship Id="rId10" Type="http://schemas.openxmlformats.org/officeDocument/2006/relationships/diagramColors" Target="../diagrams/colors2.xml"/><Relationship Id="rId4" Type="http://schemas.openxmlformats.org/officeDocument/2006/relationships/diagramQuickStyle" Target="../diagrams/quickStyle1.xml"/><Relationship Id="rId9" Type="http://schemas.openxmlformats.org/officeDocument/2006/relationships/diagramQuickStyle" Target="../diagrams/quickStyle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14/relationships/chartEx" Target="../charts/chartEx1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3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microsoft.com/office/2014/relationships/chartEx" Target="../charts/chartEx3.xml"/><Relationship Id="rId4" Type="http://schemas.openxmlformats.org/officeDocument/2006/relationships/chart" Target="../charts/chart3.xml"/><Relationship Id="rId9" Type="http://schemas.microsoft.com/office/2014/relationships/chartEx" Target="../charts/chartEx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28575</xdr:colOff>
      <xdr:row>1</xdr:row>
      <xdr:rowOff>47626</xdr:rowOff>
    </xdr:from>
    <xdr:to>
      <xdr:col>20</xdr:col>
      <xdr:colOff>0</xdr:colOff>
      <xdr:row>4</xdr:row>
      <xdr:rowOff>142875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BB6FAF4-20DF-40DA-8BEE-F1CB42EA8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" r="3034"/>
        <a:stretch/>
      </xdr:blipFill>
      <xdr:spPr>
        <a:xfrm>
          <a:off x="11144250" y="857251"/>
          <a:ext cx="1895475" cy="942974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</xdr:row>
      <xdr:rowOff>152399</xdr:rowOff>
    </xdr:from>
    <xdr:to>
      <xdr:col>9</xdr:col>
      <xdr:colOff>581025</xdr:colOff>
      <xdr:row>24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1BCA925-0F78-48CF-9F92-D1AB1A02DA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12</xdr:col>
      <xdr:colOff>428625</xdr:colOff>
      <xdr:row>1</xdr:row>
      <xdr:rowOff>142875</xdr:rowOff>
    </xdr:from>
    <xdr:to>
      <xdr:col>16</xdr:col>
      <xdr:colOff>428624</xdr:colOff>
      <xdr:row>3</xdr:row>
      <xdr:rowOff>95251</xdr:rowOff>
    </xdr:to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4F8AAC49-3E76-4512-BF45-4521507B0255}"/>
            </a:ext>
          </a:extLst>
        </xdr:cNvPr>
        <xdr:cNvSpPr txBox="1"/>
      </xdr:nvSpPr>
      <xdr:spPr>
        <a:xfrm>
          <a:off x="7886700" y="447675"/>
          <a:ext cx="2438399" cy="600076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accent1">
                  <a:lumMod val="50000"/>
                </a:schemeClr>
              </a:solidFill>
            </a:rPr>
            <a:t>Status in the base as of 10.03.2023</a:t>
          </a:r>
        </a:p>
      </xdr:txBody>
    </xdr:sp>
    <xdr:clientData/>
  </xdr:twoCellAnchor>
  <xdr:twoCellAnchor>
    <xdr:from>
      <xdr:col>18</xdr:col>
      <xdr:colOff>200026</xdr:colOff>
      <xdr:row>11</xdr:row>
      <xdr:rowOff>19050</xdr:rowOff>
    </xdr:from>
    <xdr:to>
      <xdr:col>19</xdr:col>
      <xdr:colOff>981075</xdr:colOff>
      <xdr:row>18</xdr:row>
      <xdr:rowOff>95250</xdr:rowOff>
    </xdr:to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15AC78A8-6F95-4E30-9498-4F931B4CC093}"/>
            </a:ext>
          </a:extLst>
        </xdr:cNvPr>
        <xdr:cNvSpPr txBox="1"/>
      </xdr:nvSpPr>
      <xdr:spPr>
        <a:xfrm>
          <a:off x="11315701" y="2505075"/>
          <a:ext cx="1609724" cy="1409700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accent1">
                  <a:lumMod val="50000"/>
                </a:schemeClr>
              </a:solidFill>
            </a:rPr>
            <a:t>Copyright ©2023 IEO. All rights reserved</a:t>
          </a:r>
        </a:p>
      </xdr:txBody>
    </xdr:sp>
    <xdr:clientData/>
  </xdr:twoCellAnchor>
  <xdr:twoCellAnchor>
    <xdr:from>
      <xdr:col>10</xdr:col>
      <xdr:colOff>219075</xdr:colOff>
      <xdr:row>5</xdr:row>
      <xdr:rowOff>161925</xdr:rowOff>
    </xdr:from>
    <xdr:to>
      <xdr:col>17</xdr:col>
      <xdr:colOff>600076</xdr:colOff>
      <xdr:row>21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E7EA93E-ED60-4A05-AA7C-326CB60E2E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  <xdr:twoCellAnchor>
    <xdr:from>
      <xdr:col>0</xdr:col>
      <xdr:colOff>0</xdr:colOff>
      <xdr:row>12</xdr:row>
      <xdr:rowOff>9525</xdr:rowOff>
    </xdr:from>
    <xdr:to>
      <xdr:col>20</xdr:col>
      <xdr:colOff>0</xdr:colOff>
      <xdr:row>15</xdr:row>
      <xdr:rowOff>9525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618DD4D9-EEE9-7A64-5401-3B3B262C1161}"/>
            </a:ext>
          </a:extLst>
        </xdr:cNvPr>
        <xdr:cNvSpPr/>
      </xdr:nvSpPr>
      <xdr:spPr>
        <a:xfrm>
          <a:off x="0" y="2686050"/>
          <a:ext cx="13039725" cy="57150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DEMO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74</xdr:row>
      <xdr:rowOff>150478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DAE3AD34-C548-4164-A2DB-0BD54E612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901E06A9-8493-475E-BCA3-DB9B8D65886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00893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9BDC627D-CE3B-4886-8394-7D089E68C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1FE9D617-48FE-4B61-A555-4061CA7443EF}"/>
            </a:ext>
          </a:extLst>
        </xdr:cNvPr>
        <xdr:cNvSpPr txBox="1"/>
      </xdr:nvSpPr>
      <xdr:spPr>
        <a:xfrm>
          <a:off x="3170767" y="379942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refers to the name of the holding company or owner of the investing company</a:t>
          </a:r>
        </a:p>
      </xdr:txBody>
    </xdr:sp>
    <xdr:clientData/>
  </xdr:oneCellAnchor>
  <xdr:oneCellAnchor>
    <xdr:from>
      <xdr:col>0</xdr:col>
      <xdr:colOff>54429</xdr:colOff>
      <xdr:row>51</xdr:row>
      <xdr:rowOff>68037</xdr:rowOff>
    </xdr:from>
    <xdr:ext cx="1648865" cy="884463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F4CE61BF-8108-4F18-8FF2-9FB1BE7AE906}"/>
            </a:ext>
          </a:extLst>
        </xdr:cNvPr>
        <xdr:cNvSpPr txBox="1"/>
      </xdr:nvSpPr>
      <xdr:spPr>
        <a:xfrm>
          <a:off x="54429" y="12764302"/>
          <a:ext cx="1648865" cy="884463"/>
        </a:xfrm>
        <a:prstGeom prst="wedgeEllipseCallout">
          <a:avLst>
            <a:gd name="adj1" fmla="val 77491"/>
            <a:gd name="adj2" fmla="val -2029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remaining</a:t>
          </a:r>
          <a:r>
            <a:rPr lang="pl-PL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l-PL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operators have less than 35 MW</a:t>
          </a:r>
          <a:endParaRPr lang="pl-PL">
            <a:effectLst/>
          </a:endParaRPr>
        </a:p>
      </xdr:txBody>
    </xdr:sp>
    <xdr:clientData/>
  </xdr:oneCellAnchor>
  <xdr:twoCellAnchor>
    <xdr:from>
      <xdr:col>1</xdr:col>
      <xdr:colOff>31750</xdr:colOff>
      <xdr:row>10</xdr:row>
      <xdr:rowOff>0</xdr:rowOff>
    </xdr:from>
    <xdr:to>
      <xdr:col>22</xdr:col>
      <xdr:colOff>603249</xdr:colOff>
      <xdr:row>19</xdr:row>
      <xdr:rowOff>111125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AF1D03BA-FD29-41E7-9B84-18196031D506}"/>
            </a:ext>
          </a:extLst>
        </xdr:cNvPr>
        <xdr:cNvSpPr/>
      </xdr:nvSpPr>
      <xdr:spPr>
        <a:xfrm>
          <a:off x="730250" y="3079750"/>
          <a:ext cx="18097499" cy="225425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DEMO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0.1215</cdr:x>
      <cdr:y>0.77735</cdr:y>
    </cdr:from>
    <cdr:to>
      <cdr:x>0.22919</cdr:x>
      <cdr:y>0.82595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20536" y="6827907"/>
          <a:ext cx="1081765" cy="42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272142</xdr:colOff>
      <xdr:row>9</xdr:row>
      <xdr:rowOff>1</xdr:rowOff>
    </xdr:from>
    <xdr:to>
      <xdr:col>8</xdr:col>
      <xdr:colOff>1006927</xdr:colOff>
      <xdr:row>57</xdr:row>
      <xdr:rowOff>27215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00387CF-CA3D-4AE5-AEDC-A2EA4FA4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367" y="2590801"/>
          <a:ext cx="10269310" cy="9171214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39</xdr:row>
      <xdr:rowOff>176893</xdr:rowOff>
    </xdr:from>
    <xdr:to>
      <xdr:col>2</xdr:col>
      <xdr:colOff>740932</xdr:colOff>
      <xdr:row>57</xdr:row>
      <xdr:rowOff>56365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CA15387-6C50-437D-A361-2CF75F6F4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154" y="8482693"/>
          <a:ext cx="1858078" cy="3308472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272142</xdr:colOff>
      <xdr:row>9</xdr:row>
      <xdr:rowOff>1</xdr:rowOff>
    </xdr:from>
    <xdr:to>
      <xdr:col>2</xdr:col>
      <xdr:colOff>741697</xdr:colOff>
      <xdr:row>12</xdr:row>
      <xdr:rowOff>84840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396F538E-FDA6-4EC6-BF3D-5DB4231C499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548367" y="2590801"/>
          <a:ext cx="1831630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15</xdr:col>
      <xdr:colOff>1129394</xdr:colOff>
      <xdr:row>57</xdr:row>
      <xdr:rowOff>13607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B8E8FDC9-54C1-4B9F-9810-0EF4973B8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72825" y="2590800"/>
          <a:ext cx="9301844" cy="915760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68037</xdr:rowOff>
    </xdr:from>
    <xdr:to>
      <xdr:col>11</xdr:col>
      <xdr:colOff>424836</xdr:colOff>
      <xdr:row>57</xdr:row>
      <xdr:rowOff>13781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84EB0C7-EBAE-469C-931F-F0F80D9F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72825" y="9897837"/>
          <a:ext cx="3148986" cy="1850744"/>
        </a:xfrm>
        <a:prstGeom prst="rect">
          <a:avLst/>
        </a:prstGeom>
      </xdr:spPr>
    </xdr:pic>
    <xdr:clientData/>
  </xdr:twoCellAnchor>
  <xdr:twoCellAnchor editAs="oneCell">
    <xdr:from>
      <xdr:col>9</xdr:col>
      <xdr:colOff>27214</xdr:colOff>
      <xdr:row>9</xdr:row>
      <xdr:rowOff>1</xdr:rowOff>
    </xdr:from>
    <xdr:to>
      <xdr:col>10</xdr:col>
      <xdr:colOff>496769</xdr:colOff>
      <xdr:row>12</xdr:row>
      <xdr:rowOff>84840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3CDAE7F8-9D7A-455F-A6E6-8B658020B0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200039" y="2590801"/>
          <a:ext cx="1831630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495701</xdr:colOff>
      <xdr:row>0</xdr:row>
      <xdr:rowOff>136813</xdr:rowOff>
    </xdr:from>
    <xdr:to>
      <xdr:col>14</xdr:col>
      <xdr:colOff>1313707</xdr:colOff>
      <xdr:row>2</xdr:row>
      <xdr:rowOff>176892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F3EFD32D-E884-410B-B123-B7A9C49AE6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096415" y="136813"/>
          <a:ext cx="2178721" cy="8156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257174</xdr:colOff>
      <xdr:row>13</xdr:row>
      <xdr:rowOff>76200</xdr:rowOff>
    </xdr:from>
    <xdr:to>
      <xdr:col>15</xdr:col>
      <xdr:colOff>1352549</xdr:colOff>
      <xdr:row>25</xdr:row>
      <xdr:rowOff>44450</xdr:rowOff>
    </xdr:to>
    <xdr:sp macro="" textlink="">
      <xdr:nvSpPr>
        <xdr:cNvPr id="2" name="Prostokąt 1">
          <a:extLst>
            <a:ext uri="{FF2B5EF4-FFF2-40B4-BE49-F238E27FC236}">
              <a16:creationId xmlns:a16="http://schemas.microsoft.com/office/drawing/2014/main" id="{E2DAF3DF-BA82-4C00-ABC2-279F7731A4D3}"/>
            </a:ext>
          </a:extLst>
        </xdr:cNvPr>
        <xdr:cNvSpPr/>
      </xdr:nvSpPr>
      <xdr:spPr>
        <a:xfrm>
          <a:off x="257174" y="3448050"/>
          <a:ext cx="20583525" cy="225425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DEMO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331388</xdr:colOff>
      <xdr:row>0</xdr:row>
      <xdr:rowOff>415943</xdr:rowOff>
    </xdr:from>
    <xdr:to>
      <xdr:col>4</xdr:col>
      <xdr:colOff>1074964</xdr:colOff>
      <xdr:row>3</xdr:row>
      <xdr:rowOff>87520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0E865EF-2573-47B4-83FE-09718518B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" r="3034"/>
        <a:stretch/>
      </xdr:blipFill>
      <xdr:spPr>
        <a:xfrm>
          <a:off x="2875924" y="415943"/>
          <a:ext cx="2485290" cy="1236398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12</xdr:row>
      <xdr:rowOff>0</xdr:rowOff>
    </xdr:from>
    <xdr:to>
      <xdr:col>17</xdr:col>
      <xdr:colOff>721177</xdr:colOff>
      <xdr:row>14</xdr:row>
      <xdr:rowOff>0</xdr:rowOff>
    </xdr:to>
    <xdr:sp macro="" textlink="">
      <xdr:nvSpPr>
        <xdr:cNvPr id="2" name="Prostokąt 1">
          <a:extLst>
            <a:ext uri="{FF2B5EF4-FFF2-40B4-BE49-F238E27FC236}">
              <a16:creationId xmlns:a16="http://schemas.microsoft.com/office/drawing/2014/main" id="{0D9F1D00-3497-47A0-96BE-ECCC60CB23CD}"/>
            </a:ext>
          </a:extLst>
        </xdr:cNvPr>
        <xdr:cNvSpPr/>
      </xdr:nvSpPr>
      <xdr:spPr>
        <a:xfrm>
          <a:off x="13607" y="3769179"/>
          <a:ext cx="23172963" cy="73478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DEMO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399423</xdr:colOff>
      <xdr:row>0</xdr:row>
      <xdr:rowOff>456627</xdr:rowOff>
    </xdr:from>
    <xdr:to>
      <xdr:col>4</xdr:col>
      <xdr:colOff>1034143</xdr:colOff>
      <xdr:row>3</xdr:row>
      <xdr:rowOff>74050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980C634-CD32-4D30-8976-910708A62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" r="3034"/>
        <a:stretch/>
      </xdr:blipFill>
      <xdr:spPr>
        <a:xfrm>
          <a:off x="2943959" y="456627"/>
          <a:ext cx="2376434" cy="11822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13607</xdr:rowOff>
    </xdr:from>
    <xdr:to>
      <xdr:col>17</xdr:col>
      <xdr:colOff>0</xdr:colOff>
      <xdr:row>13</xdr:row>
      <xdr:rowOff>748392</xdr:rowOff>
    </xdr:to>
    <xdr:sp macro="" textlink="">
      <xdr:nvSpPr>
        <xdr:cNvPr id="2" name="Prostokąt 1">
          <a:extLst>
            <a:ext uri="{FF2B5EF4-FFF2-40B4-BE49-F238E27FC236}">
              <a16:creationId xmlns:a16="http://schemas.microsoft.com/office/drawing/2014/main" id="{197F788E-240C-4041-ACE8-C3344A9D1F96}"/>
            </a:ext>
          </a:extLst>
        </xdr:cNvPr>
        <xdr:cNvSpPr/>
      </xdr:nvSpPr>
      <xdr:spPr>
        <a:xfrm>
          <a:off x="0" y="3782786"/>
          <a:ext cx="21512893" cy="92528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DEMO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178503</xdr:colOff>
      <xdr:row>0</xdr:row>
      <xdr:rowOff>159341</xdr:rowOff>
    </xdr:from>
    <xdr:to>
      <xdr:col>18</xdr:col>
      <xdr:colOff>255512</xdr:colOff>
      <xdr:row>3</xdr:row>
      <xdr:rowOff>72574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B24C574-B11A-409F-9899-B8A8FADBABDD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275878" y="159341"/>
          <a:ext cx="2305859" cy="8085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13609</xdr:colOff>
      <xdr:row>22</xdr:row>
      <xdr:rowOff>176893</xdr:rowOff>
    </xdr:from>
    <xdr:to>
      <xdr:col>11</xdr:col>
      <xdr:colOff>367393</xdr:colOff>
      <xdr:row>37</xdr:row>
      <xdr:rowOff>301247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2286D0CA-A825-48ED-9A98-2E5D19FCF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748393</xdr:colOff>
      <xdr:row>80</xdr:row>
      <xdr:rowOff>23813</xdr:rowOff>
    </xdr:from>
    <xdr:to>
      <xdr:col>20</xdr:col>
      <xdr:colOff>1061357</xdr:colOff>
      <xdr:row>103</xdr:row>
      <xdr:rowOff>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D78D264-74D1-4047-A69F-1921D5989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1076325</xdr:colOff>
      <xdr:row>80</xdr:row>
      <xdr:rowOff>153941</xdr:rowOff>
    </xdr:from>
    <xdr:to>
      <xdr:col>11</xdr:col>
      <xdr:colOff>381000</xdr:colOff>
      <xdr:row>102</xdr:row>
      <xdr:rowOff>100542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9D6DA91B-46FD-402C-B987-0E115EFB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13606</xdr:colOff>
      <xdr:row>109</xdr:row>
      <xdr:rowOff>89050</xdr:rowOff>
    </xdr:from>
    <xdr:to>
      <xdr:col>11</xdr:col>
      <xdr:colOff>571500</xdr:colOff>
      <xdr:row>129</xdr:row>
      <xdr:rowOff>45923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F51EEAA0-5B4C-40A6-9CA5-803890908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598714</xdr:colOff>
      <xdr:row>109</xdr:row>
      <xdr:rowOff>54429</xdr:rowOff>
    </xdr:from>
    <xdr:to>
      <xdr:col>22</xdr:col>
      <xdr:colOff>1</xdr:colOff>
      <xdr:row>129</xdr:row>
      <xdr:rowOff>68035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96FDFB32-C29F-44D0-AAB9-F705C4DEB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625929</xdr:colOff>
      <xdr:row>23</xdr:row>
      <xdr:rowOff>0</xdr:rowOff>
    </xdr:from>
    <xdr:to>
      <xdr:col>21</xdr:col>
      <xdr:colOff>13608</xdr:colOff>
      <xdr:row>37</xdr:row>
      <xdr:rowOff>163286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DA423844-E439-4499-8198-F673B709D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60</xdr:row>
      <xdr:rowOff>0</xdr:rowOff>
    </xdr:from>
    <xdr:to>
      <xdr:col>20</xdr:col>
      <xdr:colOff>707571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9" name="Wykres 8">
              <a:extLst>
                <a:ext uri="{FF2B5EF4-FFF2-40B4-BE49-F238E27FC236}">
                  <a16:creationId xmlns:a16="http://schemas.microsoft.com/office/drawing/2014/main" id="{C05BA9FE-C745-4ADC-AE74-EC790188EA7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82950" y="14154150"/>
              <a:ext cx="6279696" cy="40549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60</xdr:row>
      <xdr:rowOff>0</xdr:rowOff>
    </xdr:from>
    <xdr:to>
      <xdr:col>14</xdr:col>
      <xdr:colOff>680358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0" name="Wykres 9">
              <a:extLst>
                <a:ext uri="{FF2B5EF4-FFF2-40B4-BE49-F238E27FC236}">
                  <a16:creationId xmlns:a16="http://schemas.microsoft.com/office/drawing/2014/main" id="{8D5B80EA-88BD-4BEC-84D2-5174E896CD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96400" y="14154150"/>
              <a:ext cx="6252483" cy="40549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3</xdr:col>
      <xdr:colOff>0</xdr:colOff>
      <xdr:row>60</xdr:row>
      <xdr:rowOff>0</xdr:rowOff>
    </xdr:from>
    <xdr:to>
      <xdr:col>8</xdr:col>
      <xdr:colOff>721178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1" name="Wykres 10">
              <a:extLst>
                <a:ext uri="{FF2B5EF4-FFF2-40B4-BE49-F238E27FC236}">
                  <a16:creationId xmlns:a16="http://schemas.microsoft.com/office/drawing/2014/main" id="{1C5AF2FC-BCDE-4031-9646-4C37DB3D5CB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9850" y="14154150"/>
              <a:ext cx="6293303" cy="40549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1</xdr:col>
      <xdr:colOff>23812</xdr:colOff>
      <xdr:row>12</xdr:row>
      <xdr:rowOff>47625</xdr:rowOff>
    </xdr:from>
    <xdr:to>
      <xdr:col>23</xdr:col>
      <xdr:colOff>23812</xdr:colOff>
      <xdr:row>18</xdr:row>
      <xdr:rowOff>47624</xdr:rowOff>
    </xdr:to>
    <xdr:sp macro="" textlink="">
      <xdr:nvSpPr>
        <xdr:cNvPr id="12" name="Prostokąt 11">
          <a:extLst>
            <a:ext uri="{FF2B5EF4-FFF2-40B4-BE49-F238E27FC236}">
              <a16:creationId xmlns:a16="http://schemas.microsoft.com/office/drawing/2014/main" id="{D5838B97-50E6-4972-9E5D-5A923DBD3CC9}"/>
            </a:ext>
          </a:extLst>
        </xdr:cNvPr>
        <xdr:cNvSpPr/>
      </xdr:nvSpPr>
      <xdr:spPr>
        <a:xfrm>
          <a:off x="404812" y="3238500"/>
          <a:ext cx="24622125" cy="1785937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DEMO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0.86092</cdr:x>
      <cdr:y>0</cdr:y>
    </cdr:from>
    <cdr:to>
      <cdr:x>1</cdr:x>
      <cdr:y>0.11938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42012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0.86407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0074" y="3175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atyczne/OZE%20instalacje%20istniej&#261;ce/2022/PV/Funkcjonuj&#261;ce%20Farmy%20Fotowoltaiczne%20w%20Polsce%20-%2027.01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zy PV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8E40ACD-107B-4E03-8639-F7DEBFF79B96}" name="Tabela5" displayName="Tabela5" ref="B6:R11" totalsRowShown="0" headerRowDxfId="36" dataDxfId="35" tableBorderDxfId="34">
  <autoFilter ref="B6:R11" xr:uid="{00000000-0009-0000-0100-000005000000}"/>
  <sortState xmlns:xlrd2="http://schemas.microsoft.com/office/spreadsheetml/2017/richdata2" ref="B7:R11">
    <sortCondition ref="B6:B11"/>
  </sortState>
  <tableColumns count="17">
    <tableColumn id="1" xr3:uid="{7A5CF158-41EF-4CAA-8369-647036D8BD52}" name="No." dataDxfId="33"/>
    <tableColumn id="2" xr3:uid="{B737149B-9DA4-4131-B09F-257FDD85D546}" name="Type of installation" dataDxfId="32"/>
    <tableColumn id="3" xr3:uid="{11D3C843-9EDA-43AB-8A63-D885041EC8A1}" name="Location" dataDxfId="31"/>
    <tableColumn id="4" xr3:uid="{81814E73-2D95-45E9-9C4E-DDA1CAD84846}" name="Municipality" dataDxfId="30"/>
    <tableColumn id="5" xr3:uid="{17EEA7F2-C436-416B-93B0-57C3F13961E8}" name="County" dataDxfId="29"/>
    <tableColumn id="6" xr3:uid="{64EA16F0-F392-4CBD-BFB0-FD6D6360B770}" name="Voivodeship" dataDxfId="28"/>
    <tableColumn id="7" xr3:uid="{B0E198AE-8750-4A18-89DA-D50CCEAA930F}" name="Capacity [MW]" dataDxfId="27"/>
    <tableColumn id="8" xr3:uid="{F1FFDD86-E117-450E-B2DE-D1535876F34D}" name="Owner" dataDxfId="26"/>
    <tableColumn id="9" xr3:uid="{B73DCE73-6DDB-49F6-973A-5407E9621CFA}" name="Adress" dataDxfId="25"/>
    <tableColumn id="10" xr3:uid="{FC917BDC-E3AC-4218-B345-9FC1B6CF811C}" name="Postal code" dataDxfId="24"/>
    <tableColumn id="11" xr3:uid="{F1854A39-4CDE-4CF6-93E0-5B67EA332765}" name="City" dataDxfId="23"/>
    <tableColumn id="12" xr3:uid="{D0F2502E-D6E5-4B34-814F-BF86E07E9715}" name="Voivodeship of owner" dataDxfId="22"/>
    <tableColumn id="14" xr3:uid="{2B70EDA8-6AE2-4987-87FB-32673C410B7A}" name="Holding Company"/>
    <tableColumn id="13" xr3:uid="{4356CF8C-2DBF-43C6-B4AE-6F582E3C60D5}" name="NIP" dataDxfId="21" dataCellStyle="Dziesiętny"/>
    <tableColumn id="15" xr3:uid="{B42D7680-6808-4751-970F-5C3EF6DD2044}" name="Concession Date" dataDxfId="20"/>
    <tableColumn id="16" xr3:uid="{7329A5A6-695F-46FF-A0C4-D1047F702FC2}" name="Commissioning date" dataDxfId="19"/>
    <tableColumn id="17" xr3:uid="{4EA9911B-C878-46C4-943D-50401E555F15}" name="Date to" dataDxfId="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E6EA0D8-36E8-49F6-992F-571C0D2E9AA1}" name="Tabela524" displayName="Tabela524" ref="B6:P11" totalsRowShown="0" headerRowDxfId="17" dataDxfId="16" tableBorderDxfId="15">
  <autoFilter ref="B6:P11" xr:uid="{00000000-0009-0000-0100-000005000000}"/>
  <sortState xmlns:xlrd2="http://schemas.microsoft.com/office/spreadsheetml/2017/richdata2" ref="B7:P11">
    <sortCondition ref="B6:B11"/>
  </sortState>
  <tableColumns count="15">
    <tableColumn id="1" xr3:uid="{6CA9AC20-ABB9-444F-B6E4-75B566AB7CDE}" name="No." dataDxfId="14"/>
    <tableColumn id="2" xr3:uid="{484113D5-CF13-40B0-914E-A50CCD8FDC10}" name="Type of installation" dataDxfId="13"/>
    <tableColumn id="3" xr3:uid="{97EED0F5-F360-46D5-B990-CFDD1E82A490}" name="Location" dataDxfId="12"/>
    <tableColumn id="4" xr3:uid="{245EEDE0-1BBF-4507-93D9-B3A09C8AF1F0}" name="Municipality" dataDxfId="11"/>
    <tableColumn id="5" xr3:uid="{14C8DACA-4FD6-465B-A38E-630FBAEB3FFF}" name="County" dataDxfId="10"/>
    <tableColumn id="6" xr3:uid="{AF3F4998-F13A-444B-98C8-7ED26CBB4441}" name="Voivodeship" dataDxfId="9"/>
    <tableColumn id="7" xr3:uid="{30E3F841-149C-41F1-88B1-9D3512367C92}" name="Capacity [MW]" dataDxfId="8"/>
    <tableColumn id="8" xr3:uid="{F6E9A9F0-582D-4E9A-99D1-C029CD253CA4}" name="Owner" dataDxfId="7"/>
    <tableColumn id="9" xr3:uid="{14D3A120-D4A7-4DAF-BDF4-79A27997A1DE}" name="Adress" dataDxfId="6"/>
    <tableColumn id="10" xr3:uid="{9A426D10-8F4F-4521-8328-872F637287A5}" name="Postal code" dataDxfId="5"/>
    <tableColumn id="11" xr3:uid="{C2FD6D6D-0211-44F3-B95C-246DE47BA55E}" name="City" dataDxfId="4"/>
    <tableColumn id="12" xr3:uid="{C01B5CB7-3A47-4DE4-9107-9AF91E6BE6CB}" name="Voivodeship of owner" dataDxfId="3"/>
    <tableColumn id="13" xr3:uid="{BCBAF064-096D-46C5-849B-F25AD5F8D873}" name="NIP" dataDxfId="2" dataCellStyle="Dziesiętny"/>
    <tableColumn id="15" xr3:uid="{324DA8F3-D70D-440F-9282-DDB22F17448E}" name="Commissioning date" dataDxfId="1"/>
    <tableColumn id="16" xr3:uid="{B3802319-3550-4858-A907-EF151A1CD093}" name="Date t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DC02E-2E0F-4688-AE30-B512BFB17344}">
  <dimension ref="A1:X38"/>
  <sheetViews>
    <sheetView tabSelected="1" workbookViewId="0">
      <selection activeCell="T27" sqref="T27"/>
    </sheetView>
  </sheetViews>
  <sheetFormatPr defaultColWidth="0" defaultRowHeight="15" customHeight="1" zeroHeight="1" x14ac:dyDescent="0.25"/>
  <cols>
    <col min="1" max="11" width="9.140625" customWidth="1"/>
    <col min="12" max="12" width="11.28515625" customWidth="1"/>
    <col min="13" max="18" width="9.140625" customWidth="1"/>
    <col min="19" max="19" width="12.42578125" customWidth="1"/>
    <col min="20" max="20" width="16.42578125" customWidth="1"/>
    <col min="21" max="24" width="0" hidden="1" customWidth="1"/>
    <col min="25" max="16384" width="9.140625" hidden="1"/>
  </cols>
  <sheetData>
    <row r="1" spans="1:24" ht="24" customHeight="1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9"/>
      <c r="T1" s="9"/>
      <c r="U1" s="12"/>
      <c r="V1" s="12"/>
      <c r="W1" s="12"/>
      <c r="X1" s="12"/>
    </row>
    <row r="2" spans="1:24" ht="34.5" thickBot="1" x14ac:dyDescent="0.55000000000000004">
      <c r="A2" s="12"/>
      <c r="B2" s="114" t="s">
        <v>122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2"/>
      <c r="N2" s="12"/>
      <c r="O2" s="12"/>
      <c r="P2" s="12"/>
      <c r="Q2" s="12"/>
      <c r="R2" s="12"/>
      <c r="S2" s="9"/>
      <c r="T2" s="9"/>
      <c r="U2" s="12"/>
      <c r="V2" s="12"/>
      <c r="W2" s="12"/>
      <c r="X2" s="12"/>
    </row>
    <row r="3" spans="1:24" ht="16.5" thickBot="1" x14ac:dyDescent="0.3">
      <c r="A3" s="12"/>
      <c r="B3" s="115" t="s">
        <v>47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2"/>
      <c r="N3" s="12"/>
      <c r="O3" s="12"/>
      <c r="P3" s="12"/>
      <c r="Q3" s="12"/>
      <c r="R3" s="12"/>
      <c r="S3" s="9"/>
      <c r="T3" s="9"/>
      <c r="U3" s="12"/>
      <c r="V3" s="12"/>
      <c r="W3" s="12"/>
      <c r="X3" s="12"/>
    </row>
    <row r="4" spans="1:24" ht="15.75" thickTop="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9"/>
      <c r="T4" s="9"/>
      <c r="U4" s="12"/>
      <c r="V4" s="12"/>
      <c r="W4" s="12"/>
      <c r="X4" s="12"/>
    </row>
    <row r="5" spans="1:24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9"/>
      <c r="T5" s="9"/>
      <c r="U5" s="12"/>
      <c r="V5" s="12"/>
      <c r="W5" s="12"/>
      <c r="X5" s="12"/>
    </row>
    <row r="6" spans="1:24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9"/>
      <c r="T6" s="9"/>
      <c r="U6" s="12"/>
      <c r="V6" s="12"/>
      <c r="W6" s="12"/>
      <c r="X6" s="12"/>
    </row>
    <row r="7" spans="1:24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9"/>
      <c r="T7" s="9"/>
      <c r="U7" s="12"/>
      <c r="V7" s="12"/>
      <c r="W7" s="12"/>
      <c r="X7" s="12"/>
    </row>
    <row r="8" spans="1:24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9"/>
      <c r="T8" s="9"/>
      <c r="U8" s="12"/>
      <c r="V8" s="12"/>
      <c r="W8" s="12"/>
      <c r="X8" s="12"/>
    </row>
    <row r="9" spans="1:24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9"/>
      <c r="T9" s="9"/>
      <c r="U9" s="12"/>
      <c r="V9" s="12"/>
      <c r="W9" s="12"/>
      <c r="X9" s="12"/>
    </row>
    <row r="10" spans="1:24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9"/>
      <c r="T10" s="9"/>
      <c r="U10" s="12"/>
      <c r="V10" s="12"/>
      <c r="W10" s="12"/>
      <c r="X10" s="12"/>
    </row>
    <row r="11" spans="1:2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9"/>
      <c r="T11" s="9"/>
      <c r="U11" s="12"/>
      <c r="V11" s="12"/>
      <c r="W11" s="12"/>
      <c r="X11" s="12"/>
    </row>
    <row r="12" spans="1:24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9"/>
      <c r="T12" s="9"/>
      <c r="U12" s="12"/>
      <c r="V12" s="12"/>
      <c r="W12" s="12"/>
      <c r="X12" s="12"/>
    </row>
    <row r="13" spans="1:2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9"/>
      <c r="T13" s="9"/>
      <c r="U13" s="12"/>
      <c r="V13" s="12"/>
      <c r="W13" s="12"/>
      <c r="X13" s="12"/>
    </row>
    <row r="14" spans="1:24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9"/>
      <c r="T14" s="9"/>
      <c r="U14" s="12"/>
      <c r="V14" s="12"/>
      <c r="W14" s="12"/>
      <c r="X14" s="12"/>
    </row>
    <row r="15" spans="1:2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9"/>
      <c r="T15" s="9"/>
      <c r="U15" s="12"/>
      <c r="V15" s="12"/>
      <c r="W15" s="12"/>
      <c r="X15" s="12"/>
    </row>
    <row r="16" spans="1:2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9"/>
      <c r="T16" s="9"/>
      <c r="U16" s="12"/>
      <c r="V16" s="12"/>
      <c r="W16" s="12"/>
      <c r="X16" s="12"/>
    </row>
    <row r="17" spans="1:2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9"/>
      <c r="T17" s="9"/>
      <c r="U17" s="12"/>
      <c r="V17" s="12"/>
      <c r="W17" s="12"/>
      <c r="X17" s="12"/>
    </row>
    <row r="18" spans="1:2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9"/>
      <c r="T18" s="9"/>
      <c r="U18" s="12"/>
      <c r="V18" s="12"/>
      <c r="W18" s="12"/>
      <c r="X18" s="12"/>
    </row>
    <row r="19" spans="1:2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9"/>
      <c r="T19" s="9"/>
      <c r="U19" s="12"/>
      <c r="V19" s="12"/>
      <c r="W19" s="12"/>
      <c r="X19" s="12"/>
    </row>
    <row r="20" spans="1:2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9"/>
      <c r="T20" s="9"/>
      <c r="U20" s="12"/>
      <c r="V20" s="12"/>
      <c r="W20" s="12"/>
      <c r="X20" s="12"/>
    </row>
    <row r="21" spans="1:2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9"/>
      <c r="T21" s="9"/>
      <c r="U21" s="12"/>
      <c r="V21" s="12"/>
      <c r="W21" s="12"/>
      <c r="X21" s="12"/>
    </row>
    <row r="22" spans="1:2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9"/>
      <c r="T22" s="9"/>
      <c r="U22" s="12"/>
      <c r="V22" s="12"/>
      <c r="W22" s="12"/>
      <c r="X22" s="12"/>
    </row>
    <row r="23" spans="1:2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9"/>
      <c r="T23" s="9"/>
      <c r="U23" s="12"/>
      <c r="V23" s="12"/>
      <c r="W23" s="12"/>
      <c r="X23" s="12"/>
    </row>
    <row r="24" spans="1:2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9"/>
      <c r="T24" s="9"/>
      <c r="U24" s="12"/>
      <c r="V24" s="12"/>
      <c r="W24" s="12"/>
      <c r="X24" s="12"/>
    </row>
    <row r="25" spans="1:2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9"/>
      <c r="T25" s="9"/>
      <c r="U25" s="12"/>
      <c r="V25" s="12"/>
      <c r="W25" s="12"/>
      <c r="X25" s="12"/>
    </row>
    <row r="26" spans="1:2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9"/>
      <c r="T26" s="9"/>
      <c r="U26" s="12"/>
      <c r="V26" s="12"/>
      <c r="W26" s="12"/>
      <c r="X26" s="12"/>
    </row>
    <row r="27" spans="1:2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9"/>
      <c r="T27" s="9"/>
      <c r="U27" s="12"/>
      <c r="V27" s="12"/>
      <c r="W27" s="12"/>
      <c r="X27" s="12"/>
    </row>
    <row r="28" spans="1:24" hidden="1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1"/>
      <c r="T28" s="11"/>
      <c r="U28" s="12"/>
      <c r="V28" s="12"/>
      <c r="W28" s="12"/>
      <c r="X28" s="12"/>
    </row>
    <row r="29" spans="1:24" hidden="1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1"/>
      <c r="T29" s="11"/>
      <c r="U29" s="12"/>
      <c r="V29" s="12"/>
      <c r="W29" s="12"/>
      <c r="X29" s="12"/>
    </row>
    <row r="30" spans="1:24" hidden="1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1"/>
      <c r="T30" s="11"/>
      <c r="U30" s="12"/>
      <c r="V30" s="12"/>
      <c r="W30" s="12"/>
      <c r="X30" s="12"/>
    </row>
    <row r="31" spans="1:24" hidden="1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1"/>
      <c r="T31" s="11"/>
      <c r="U31" s="12"/>
      <c r="V31" s="12"/>
      <c r="W31" s="12"/>
      <c r="X31" s="12"/>
    </row>
    <row r="32" spans="1:24" hidden="1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1"/>
      <c r="T32" s="11"/>
      <c r="U32" s="12"/>
      <c r="V32" s="12"/>
      <c r="W32" s="12"/>
      <c r="X32" s="12"/>
    </row>
    <row r="33" spans="1:24" hidden="1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1"/>
      <c r="T33" s="11"/>
      <c r="U33" s="12"/>
      <c r="V33" s="12"/>
      <c r="W33" s="12"/>
      <c r="X33" s="12"/>
    </row>
    <row r="34" spans="1:24" hidden="1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1"/>
      <c r="T34" s="11"/>
      <c r="U34" s="12"/>
      <c r="V34" s="12"/>
      <c r="W34" s="12"/>
      <c r="X34" s="12"/>
    </row>
    <row r="35" spans="1:24" hidden="1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1"/>
      <c r="T35" s="11"/>
      <c r="U35" s="12"/>
      <c r="V35" s="12"/>
      <c r="W35" s="12"/>
      <c r="X35" s="12"/>
    </row>
    <row r="36" spans="1:24" hidden="1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1"/>
      <c r="T36" s="11"/>
      <c r="U36" s="12"/>
      <c r="V36" s="12"/>
      <c r="W36" s="12"/>
      <c r="X36" s="12"/>
    </row>
    <row r="37" spans="1:24" hidden="1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1"/>
      <c r="T37" s="11"/>
      <c r="U37" s="12"/>
      <c r="V37" s="12"/>
      <c r="W37" s="12"/>
      <c r="X37" s="12"/>
    </row>
    <row r="38" spans="1:24" hidden="1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1"/>
      <c r="T38" s="11"/>
      <c r="U38" s="12"/>
      <c r="V38" s="12"/>
      <c r="W38" s="12"/>
      <c r="X38" s="12"/>
    </row>
  </sheetData>
  <mergeCells count="2">
    <mergeCell ref="B2:L2"/>
    <mergeCell ref="B3:L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262BA-CA02-4B06-AF6D-246275371BF6}">
  <sheetPr>
    <tabColor theme="4"/>
  </sheetPr>
  <dimension ref="A1:S173"/>
  <sheetViews>
    <sheetView zoomScale="70" zoomScaleNormal="70" workbookViewId="0">
      <selection activeCell="E13" sqref="E13"/>
    </sheetView>
  </sheetViews>
  <sheetFormatPr defaultColWidth="0" defaultRowHeight="15" customHeight="1" zeroHeight="1" x14ac:dyDescent="0.25"/>
  <cols>
    <col min="1" max="1" width="9.140625" style="9" customWidth="1"/>
    <col min="2" max="2" width="10.7109375" customWidth="1"/>
    <col min="3" max="3" width="18.140625" bestFit="1" customWidth="1"/>
    <col min="4" max="4" width="26.140625" customWidth="1"/>
    <col min="5" max="5" width="26.7109375" customWidth="1"/>
    <col min="6" max="6" width="18.7109375" customWidth="1"/>
    <col min="7" max="7" width="20" customWidth="1"/>
    <col min="8" max="8" width="21.7109375" bestFit="1" customWidth="1"/>
    <col min="9" max="9" width="25.140625" customWidth="1"/>
    <col min="10" max="10" width="35.28515625" customWidth="1"/>
    <col min="11" max="11" width="14.42578125" customWidth="1"/>
    <col min="12" max="12" width="21.85546875" customWidth="1"/>
    <col min="13" max="14" width="23.7109375" customWidth="1"/>
    <col min="15" max="15" width="13.85546875" customWidth="1"/>
    <col min="16" max="16" width="13.5703125" customWidth="1"/>
    <col min="17" max="17" width="13.85546875" customWidth="1"/>
    <col min="18" max="18" width="11.28515625" bestFit="1" customWidth="1"/>
    <col min="19" max="19" width="9.140625" style="9" customWidth="1"/>
    <col min="20" max="21" width="0" hidden="1" customWidth="1"/>
  </cols>
  <sheetData>
    <row r="1" spans="2:18" s="1" customFormat="1" ht="78" customHeight="1" x14ac:dyDescent="0.25">
      <c r="F1" s="6" t="s">
        <v>124</v>
      </c>
      <c r="I1" s="5"/>
      <c r="J1" s="5"/>
      <c r="K1" s="5"/>
      <c r="L1" s="5"/>
      <c r="M1" s="5"/>
      <c r="N1" s="5"/>
      <c r="O1" s="5"/>
      <c r="P1" s="5"/>
      <c r="Q1" s="5"/>
    </row>
    <row r="2" spans="2:18" s="1" customFormat="1" ht="22.5" customHeight="1" x14ac:dyDescent="0.25">
      <c r="F2" s="7" t="s">
        <v>48</v>
      </c>
      <c r="I2" s="3"/>
      <c r="J2" s="3"/>
      <c r="K2" s="3"/>
      <c r="L2" s="3"/>
      <c r="M2" s="3"/>
      <c r="N2" s="3"/>
      <c r="O2" s="3"/>
      <c r="P2" s="3"/>
      <c r="Q2" s="3"/>
    </row>
    <row r="3" spans="2:18" s="1" customFormat="1" ht="22.5" customHeight="1" x14ac:dyDescent="0.25">
      <c r="F3" s="7" t="s">
        <v>94</v>
      </c>
      <c r="I3" s="3"/>
      <c r="J3" s="3"/>
      <c r="K3" s="3"/>
      <c r="L3" s="3"/>
      <c r="M3" s="3"/>
      <c r="N3" s="3"/>
      <c r="O3" s="3"/>
      <c r="P3" s="3"/>
      <c r="Q3" s="2"/>
    </row>
    <row r="4" spans="2:18" s="1" customFormat="1" ht="33" customHeight="1" x14ac:dyDescent="0.25">
      <c r="F4" s="4" t="s">
        <v>95</v>
      </c>
      <c r="I4" s="4"/>
      <c r="J4" s="4"/>
      <c r="K4" s="4"/>
      <c r="L4" s="4"/>
      <c r="M4" s="4"/>
      <c r="N4" s="4"/>
      <c r="O4" s="4"/>
      <c r="P4" s="4"/>
      <c r="Q4" s="4"/>
    </row>
    <row r="5" spans="2:18" ht="20.25" customHeight="1" x14ac:dyDescent="0.3">
      <c r="B5" s="116" t="s">
        <v>49</v>
      </c>
      <c r="C5" s="116"/>
      <c r="D5" s="116"/>
      <c r="E5" s="116"/>
      <c r="F5" s="116"/>
      <c r="G5" s="116"/>
      <c r="H5" s="116"/>
      <c r="I5" s="8" t="s">
        <v>50</v>
      </c>
      <c r="J5" s="8"/>
      <c r="K5" s="8"/>
      <c r="L5" s="8"/>
      <c r="M5" s="8"/>
      <c r="N5" s="8"/>
      <c r="O5" s="8"/>
      <c r="P5" s="117" t="s">
        <v>58</v>
      </c>
      <c r="Q5" s="117"/>
      <c r="R5" s="117"/>
    </row>
    <row r="6" spans="2:18" ht="30" customHeight="1" x14ac:dyDescent="0.25">
      <c r="B6" s="74" t="s">
        <v>97</v>
      </c>
      <c r="C6" s="74" t="s">
        <v>51</v>
      </c>
      <c r="D6" s="74" t="s">
        <v>52</v>
      </c>
      <c r="E6" s="74" t="s">
        <v>92</v>
      </c>
      <c r="F6" s="74" t="s">
        <v>53</v>
      </c>
      <c r="G6" s="74" t="s">
        <v>93</v>
      </c>
      <c r="H6" s="75" t="s">
        <v>54</v>
      </c>
      <c r="I6" s="74" t="s">
        <v>50</v>
      </c>
      <c r="J6" s="74" t="s">
        <v>55</v>
      </c>
      <c r="K6" s="74" t="s">
        <v>56</v>
      </c>
      <c r="L6" s="74" t="s">
        <v>57</v>
      </c>
      <c r="M6" s="74" t="s">
        <v>96</v>
      </c>
      <c r="N6" s="74" t="s">
        <v>118</v>
      </c>
      <c r="O6" s="76" t="s">
        <v>0</v>
      </c>
      <c r="P6" s="77" t="s">
        <v>135</v>
      </c>
      <c r="Q6" s="77" t="s">
        <v>129</v>
      </c>
      <c r="R6" s="77" t="s">
        <v>130</v>
      </c>
    </row>
    <row r="7" spans="2:18" x14ac:dyDescent="0.25">
      <c r="B7" s="68">
        <v>1</v>
      </c>
      <c r="C7" s="72" t="s">
        <v>119</v>
      </c>
      <c r="D7" t="s">
        <v>69</v>
      </c>
      <c r="E7" t="s">
        <v>35</v>
      </c>
      <c r="F7" t="s">
        <v>25</v>
      </c>
      <c r="G7" t="s">
        <v>17</v>
      </c>
      <c r="H7">
        <v>1.5</v>
      </c>
      <c r="I7" t="s">
        <v>105</v>
      </c>
      <c r="J7" t="s">
        <v>70</v>
      </c>
      <c r="K7" t="s">
        <v>71</v>
      </c>
      <c r="L7" t="s">
        <v>45</v>
      </c>
      <c r="M7" t="s">
        <v>4</v>
      </c>
      <c r="N7" t="s">
        <v>106</v>
      </c>
      <c r="O7" s="78" t="s">
        <v>72</v>
      </c>
      <c r="P7" s="79">
        <v>42565</v>
      </c>
      <c r="Q7" s="79">
        <v>42565</v>
      </c>
      <c r="R7" s="79">
        <v>46217</v>
      </c>
    </row>
    <row r="8" spans="2:18" x14ac:dyDescent="0.25">
      <c r="B8" s="10">
        <v>2</v>
      </c>
      <c r="C8" s="72" t="s">
        <v>119</v>
      </c>
      <c r="D8" t="s">
        <v>73</v>
      </c>
      <c r="E8" t="s">
        <v>14</v>
      </c>
      <c r="F8" t="s">
        <v>44</v>
      </c>
      <c r="G8" t="s">
        <v>5</v>
      </c>
      <c r="H8">
        <v>1.65</v>
      </c>
      <c r="I8" t="s">
        <v>107</v>
      </c>
      <c r="J8" t="s">
        <v>12</v>
      </c>
      <c r="K8" t="s">
        <v>13</v>
      </c>
      <c r="L8" t="s">
        <v>14</v>
      </c>
      <c r="M8" t="s">
        <v>5</v>
      </c>
      <c r="N8" t="s">
        <v>108</v>
      </c>
      <c r="O8" s="78" t="s">
        <v>74</v>
      </c>
      <c r="P8" s="79">
        <v>42102</v>
      </c>
      <c r="Q8" s="79">
        <v>42102</v>
      </c>
      <c r="R8" s="79">
        <v>47848</v>
      </c>
    </row>
    <row r="9" spans="2:18" x14ac:dyDescent="0.25">
      <c r="B9" s="68">
        <v>753</v>
      </c>
      <c r="C9" s="72" t="s">
        <v>119</v>
      </c>
      <c r="D9" t="s">
        <v>75</v>
      </c>
      <c r="E9" t="s">
        <v>76</v>
      </c>
      <c r="F9" t="s">
        <v>33</v>
      </c>
      <c r="G9" t="s">
        <v>30</v>
      </c>
      <c r="H9">
        <v>22</v>
      </c>
      <c r="I9" t="s">
        <v>68</v>
      </c>
      <c r="J9" t="s">
        <v>77</v>
      </c>
      <c r="K9" t="s">
        <v>23</v>
      </c>
      <c r="L9" t="s">
        <v>18</v>
      </c>
      <c r="M9" t="s">
        <v>17</v>
      </c>
      <c r="N9" t="s">
        <v>109</v>
      </c>
      <c r="O9" s="78" t="s">
        <v>78</v>
      </c>
      <c r="P9" s="79">
        <v>44516</v>
      </c>
      <c r="Q9" s="79">
        <v>44516</v>
      </c>
      <c r="R9" s="79">
        <v>51501</v>
      </c>
    </row>
    <row r="10" spans="2:18" x14ac:dyDescent="0.25">
      <c r="B10" s="10">
        <v>754</v>
      </c>
      <c r="C10" s="72" t="s">
        <v>119</v>
      </c>
      <c r="D10" t="s">
        <v>79</v>
      </c>
      <c r="E10" t="s">
        <v>24</v>
      </c>
      <c r="F10" t="s">
        <v>21</v>
      </c>
      <c r="G10" t="s">
        <v>2</v>
      </c>
      <c r="H10">
        <v>7.84</v>
      </c>
      <c r="I10" t="s">
        <v>46</v>
      </c>
      <c r="J10" t="s">
        <v>22</v>
      </c>
      <c r="K10" t="s">
        <v>23</v>
      </c>
      <c r="L10" t="s">
        <v>18</v>
      </c>
      <c r="M10" t="s">
        <v>17</v>
      </c>
      <c r="N10" t="s">
        <v>111</v>
      </c>
      <c r="O10" s="78" t="s">
        <v>80</v>
      </c>
      <c r="P10" s="79">
        <v>43801</v>
      </c>
      <c r="Q10" s="79">
        <v>43801</v>
      </c>
      <c r="R10" s="79">
        <v>47848</v>
      </c>
    </row>
    <row r="11" spans="2:18" x14ac:dyDescent="0.25">
      <c r="B11" s="68">
        <v>755</v>
      </c>
      <c r="C11" s="72" t="s">
        <v>119</v>
      </c>
      <c r="D11" t="s">
        <v>81</v>
      </c>
      <c r="E11" t="s">
        <v>19</v>
      </c>
      <c r="F11" t="s">
        <v>82</v>
      </c>
      <c r="G11" t="s">
        <v>17</v>
      </c>
      <c r="H11">
        <v>44.8</v>
      </c>
      <c r="I11" t="s">
        <v>60</v>
      </c>
      <c r="J11" t="s">
        <v>61</v>
      </c>
      <c r="K11" t="s">
        <v>62</v>
      </c>
      <c r="L11" t="s">
        <v>20</v>
      </c>
      <c r="M11" t="s">
        <v>17</v>
      </c>
      <c r="N11" t="s">
        <v>110</v>
      </c>
      <c r="O11" s="78" t="s">
        <v>83</v>
      </c>
      <c r="P11" s="79">
        <v>44033</v>
      </c>
      <c r="Q11" s="79">
        <v>44033</v>
      </c>
      <c r="R11" s="79">
        <v>49674</v>
      </c>
    </row>
    <row r="12" spans="2:18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2:18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2:18" ht="75.75" customHeight="1" x14ac:dyDescent="0.2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2:18" hidden="1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2:18" hidden="1" x14ac:dyDescent="0.2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2:18" hidden="1" x14ac:dyDescent="0.2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2:18" hidden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2:18" hidden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2:18" hidden="1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2:18" hidden="1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2:18" hidden="1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2:18" hidden="1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2:18" hidden="1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2:18" hidden="1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2:18" hidden="1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2:18" hidden="1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2:18" hidden="1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2:18" hidden="1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2:18" hidden="1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2:18" hidden="1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2:18" hidden="1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2:18" hidden="1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2:18" hidden="1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2:18" hidden="1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2:18" hidden="1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2:18" hidden="1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2:18" hidden="1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spans="2:18" hidden="1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</row>
    <row r="40" spans="2:18" hidden="1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2:18" hidden="1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2:18" hidden="1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  <row r="43" spans="2:18" hidden="1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2:18" hidden="1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2:18" hidden="1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2:18" hidden="1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2:18" hidden="1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2:18" hidden="1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</row>
    <row r="49" spans="2:18" hidden="1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</row>
    <row r="50" spans="2:18" hidden="1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</row>
    <row r="51" spans="2:18" hidden="1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2:18" hidden="1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spans="2:18" hidden="1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2:18" hidden="1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2:18" hidden="1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2:18" hidden="1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  <row r="57" spans="2:18" hidden="1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</row>
    <row r="58" spans="2:18" hidden="1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</row>
    <row r="59" spans="2:18" hidden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</row>
    <row r="60" spans="2:18" hidden="1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</row>
    <row r="61" spans="2:18" hidden="1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18" hidden="1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18" hidden="1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18" hidden="1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2:18" hidden="1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2:18" hidden="1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2:18" hidden="1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2:18" hidden="1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2:18" hidden="1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2:18" hidden="1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2:18" hidden="1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</row>
    <row r="72" spans="2:18" hidden="1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spans="2:18" hidden="1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</row>
    <row r="74" spans="2:18" hidden="1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</row>
    <row r="75" spans="2:18" hidden="1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2:18" hidden="1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2:18" hidden="1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2:18" hidden="1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2:18" hidden="1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2:18" hidden="1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</row>
    <row r="81" spans="2:18" hidden="1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2:18" hidden="1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</row>
    <row r="83" spans="2:18" hidden="1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2:18" hidden="1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</row>
    <row r="85" spans="2:18" hidden="1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spans="2:18" hidden="1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</row>
    <row r="87" spans="2:18" hidden="1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</row>
    <row r="88" spans="2:18" hidden="1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2:18" hidden="1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2:18" hidden="1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</row>
    <row r="91" spans="2:18" hidden="1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</row>
    <row r="92" spans="2:18" hidden="1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</row>
    <row r="93" spans="2:18" hidden="1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</row>
    <row r="94" spans="2:18" hidden="1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</row>
    <row r="95" spans="2:18" hidden="1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</row>
    <row r="96" spans="2:18" hidden="1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</row>
    <row r="97" spans="2:18" hidden="1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</row>
    <row r="98" spans="2:18" hidden="1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</row>
    <row r="99" spans="2:18" hidden="1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</row>
    <row r="100" spans="2:18" hidden="1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</row>
    <row r="101" spans="2:18" hidden="1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</row>
    <row r="102" spans="2:18" hidden="1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</row>
    <row r="103" spans="2:18" hidden="1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</row>
    <row r="104" spans="2:18" hidden="1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</row>
    <row r="105" spans="2:18" hidden="1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</row>
    <row r="106" spans="2:18" hidden="1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</row>
    <row r="107" spans="2:18" hidden="1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</row>
    <row r="108" spans="2:18" hidden="1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</row>
    <row r="109" spans="2:18" hidden="1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  <row r="110" spans="2:18" hidden="1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</row>
    <row r="111" spans="2:18" hidden="1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</row>
    <row r="112" spans="2:18" hidden="1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</row>
    <row r="113" spans="2:18" hidden="1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</row>
    <row r="114" spans="2:18" hidden="1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</row>
    <row r="115" spans="2:18" hidden="1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</row>
    <row r="116" spans="2:18" hidden="1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</row>
    <row r="117" spans="2:18" hidden="1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</row>
    <row r="118" spans="2:18" hidden="1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</row>
    <row r="119" spans="2:18" hidden="1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</row>
    <row r="120" spans="2:18" hidden="1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</row>
    <row r="121" spans="2:18" hidden="1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</row>
    <row r="122" spans="2:18" hidden="1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</row>
    <row r="123" spans="2:18" hidden="1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</row>
    <row r="124" spans="2:18" hidden="1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25" spans="2:18" hidden="1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2:18" hidden="1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</row>
    <row r="127" spans="2:18" hidden="1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</row>
    <row r="128" spans="2:18" hidden="1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</row>
    <row r="129" spans="2:18" hidden="1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</row>
    <row r="130" spans="2:18" hidden="1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</row>
    <row r="131" spans="2:18" hidden="1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</row>
    <row r="132" spans="2:18" hidden="1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</row>
    <row r="133" spans="2:18" hidden="1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</row>
    <row r="134" spans="2:18" hidden="1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</row>
    <row r="135" spans="2:18" hidden="1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2:18" hidden="1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2:18" hidden="1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2:18" hidden="1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2:18" hidden="1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2:18" hidden="1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</row>
    <row r="141" spans="2:18" hidden="1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</row>
    <row r="142" spans="2:18" hidden="1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</row>
    <row r="143" spans="2:18" hidden="1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</row>
    <row r="144" spans="2:18" hidden="1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</row>
    <row r="145" spans="2:18" hidden="1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</row>
    <row r="146" spans="2:18" hidden="1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</row>
    <row r="147" spans="2:18" hidden="1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2:18" hidden="1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2:18" hidden="1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</row>
    <row r="150" spans="2:18" hidden="1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</row>
    <row r="151" spans="2:18" hidden="1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</row>
    <row r="152" spans="2:18" hidden="1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</row>
    <row r="153" spans="2:18" hidden="1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2:18" hidden="1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2:18" hidden="1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</row>
    <row r="156" spans="2:18" hidden="1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</row>
    <row r="157" spans="2:18" hidden="1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</row>
    <row r="158" spans="2:18" hidden="1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</row>
    <row r="159" spans="2:18" hidden="1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</row>
    <row r="160" spans="2:18" hidden="1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2:18" hidden="1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2:18" hidden="1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</row>
    <row r="163" spans="2:18" hidden="1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</row>
    <row r="164" spans="2:18" hidden="1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</row>
    <row r="165" spans="2:18" hidden="1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</row>
    <row r="166" spans="2:18" hidden="1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</row>
    <row r="167" spans="2:18" hidden="1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2:18" hidden="1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69" spans="2:18" hidden="1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</row>
    <row r="170" spans="2:18" hidden="1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</row>
    <row r="171" spans="2:18" hidden="1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</row>
    <row r="172" spans="2:18" hidden="1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</row>
    <row r="173" spans="2:18" hidden="1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</row>
  </sheetData>
  <mergeCells count="2">
    <mergeCell ref="B5:H5"/>
    <mergeCell ref="P5:R5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73C21-8C74-4DA0-AA4E-D6477AEC2C38}">
  <sheetPr>
    <tabColor theme="4"/>
  </sheetPr>
  <dimension ref="A1:S924"/>
  <sheetViews>
    <sheetView zoomScale="70" zoomScaleNormal="70" workbookViewId="0">
      <selection activeCell="A925" sqref="A925:XFD1512"/>
    </sheetView>
  </sheetViews>
  <sheetFormatPr defaultColWidth="0" defaultRowHeight="15" customHeight="1" zeroHeight="1" x14ac:dyDescent="0.25"/>
  <cols>
    <col min="1" max="1" width="9.140625" style="9" customWidth="1"/>
    <col min="2" max="2" width="10.7109375" customWidth="1"/>
    <col min="3" max="3" width="18.140625" bestFit="1" customWidth="1"/>
    <col min="4" max="4" width="26.140625" customWidth="1"/>
    <col min="5" max="5" width="26.7109375" customWidth="1"/>
    <col min="6" max="6" width="18.7109375" customWidth="1"/>
    <col min="7" max="7" width="20" customWidth="1"/>
    <col min="8" max="8" width="21.7109375" bestFit="1" customWidth="1"/>
    <col min="9" max="9" width="25.140625" customWidth="1"/>
    <col min="10" max="10" width="35.28515625" customWidth="1"/>
    <col min="11" max="11" width="14.42578125" customWidth="1"/>
    <col min="12" max="12" width="21.85546875" customWidth="1"/>
    <col min="13" max="13" width="23.7109375" customWidth="1"/>
    <col min="14" max="14" width="13.85546875" customWidth="1"/>
    <col min="15" max="15" width="14.42578125" customWidth="1"/>
    <col min="16" max="16" width="13.28515625" customWidth="1"/>
    <col min="17" max="17" width="9.140625" style="9" customWidth="1"/>
    <col min="18" max="19" width="0" hidden="1" customWidth="1"/>
  </cols>
  <sheetData>
    <row r="1" spans="2:19" s="1" customFormat="1" ht="78" customHeight="1" x14ac:dyDescent="0.25">
      <c r="F1" s="6" t="s">
        <v>125</v>
      </c>
      <c r="I1" s="5"/>
      <c r="J1" s="5"/>
      <c r="K1" s="5"/>
      <c r="L1" s="5"/>
      <c r="M1" s="5"/>
      <c r="N1" s="5"/>
      <c r="O1" s="5"/>
      <c r="P1" s="5"/>
      <c r="Q1" s="5"/>
    </row>
    <row r="2" spans="2:19" s="1" customFormat="1" ht="22.5" customHeight="1" x14ac:dyDescent="0.25">
      <c r="F2" s="7" t="s">
        <v>48</v>
      </c>
      <c r="I2" s="3"/>
      <c r="J2" s="3"/>
      <c r="K2" s="3"/>
      <c r="L2" s="3"/>
      <c r="M2" s="3"/>
      <c r="N2" s="3"/>
      <c r="O2" s="3"/>
      <c r="P2" s="3"/>
      <c r="Q2" s="3"/>
    </row>
    <row r="3" spans="2:19" s="1" customFormat="1" ht="22.5" customHeight="1" x14ac:dyDescent="0.25">
      <c r="F3" s="7" t="s">
        <v>94</v>
      </c>
      <c r="I3" s="3"/>
      <c r="J3" s="3"/>
      <c r="K3" s="3"/>
      <c r="L3" s="3"/>
      <c r="M3" s="3"/>
      <c r="N3" s="3"/>
      <c r="O3" s="3"/>
      <c r="P3" s="3"/>
      <c r="Q3" s="2"/>
    </row>
    <row r="4" spans="2:19" s="1" customFormat="1" ht="33" customHeight="1" x14ac:dyDescent="0.25">
      <c r="F4" s="4" t="s">
        <v>95</v>
      </c>
      <c r="I4" s="4"/>
      <c r="J4" s="4"/>
      <c r="K4" s="4"/>
      <c r="L4" s="4"/>
      <c r="M4" s="4"/>
      <c r="N4" s="4"/>
      <c r="O4" s="4"/>
      <c r="P4" s="4"/>
      <c r="Q4" s="4"/>
    </row>
    <row r="5" spans="2:19" ht="20.25" customHeight="1" x14ac:dyDescent="0.3">
      <c r="B5" s="116" t="s">
        <v>49</v>
      </c>
      <c r="C5" s="116"/>
      <c r="D5" s="116"/>
      <c r="E5" s="116"/>
      <c r="F5" s="116"/>
      <c r="G5" s="116"/>
      <c r="H5" s="116"/>
      <c r="I5" s="8" t="s">
        <v>50</v>
      </c>
      <c r="J5" s="8"/>
      <c r="K5" s="8"/>
      <c r="L5" s="8"/>
      <c r="M5" s="8"/>
      <c r="N5" s="8"/>
      <c r="O5" s="117" t="s">
        <v>123</v>
      </c>
      <c r="P5" s="117"/>
    </row>
    <row r="6" spans="2:19" ht="30" x14ac:dyDescent="0.25">
      <c r="B6" s="74" t="s">
        <v>97</v>
      </c>
      <c r="C6" s="74" t="s">
        <v>51</v>
      </c>
      <c r="D6" s="74" t="s">
        <v>52</v>
      </c>
      <c r="E6" s="74" t="s">
        <v>92</v>
      </c>
      <c r="F6" s="74" t="s">
        <v>53</v>
      </c>
      <c r="G6" s="74" t="s">
        <v>93</v>
      </c>
      <c r="H6" s="75" t="s">
        <v>54</v>
      </c>
      <c r="I6" s="74" t="s">
        <v>50</v>
      </c>
      <c r="J6" s="74" t="s">
        <v>55</v>
      </c>
      <c r="K6" s="74" t="s">
        <v>56</v>
      </c>
      <c r="L6" s="74" t="s">
        <v>57</v>
      </c>
      <c r="M6" s="74" t="s">
        <v>96</v>
      </c>
      <c r="N6" s="76" t="s">
        <v>0</v>
      </c>
      <c r="O6" s="77" t="s">
        <v>129</v>
      </c>
      <c r="P6" s="77" t="s">
        <v>130</v>
      </c>
    </row>
    <row r="7" spans="2:19" s="9" customFormat="1" x14ac:dyDescent="0.25">
      <c r="B7" s="68">
        <v>1</v>
      </c>
      <c r="C7" s="80" t="s">
        <v>120</v>
      </c>
      <c r="D7" t="s">
        <v>84</v>
      </c>
      <c r="E7" t="s">
        <v>26</v>
      </c>
      <c r="F7" s="80" t="s">
        <v>27</v>
      </c>
      <c r="G7" t="s">
        <v>2</v>
      </c>
      <c r="H7">
        <v>0.8</v>
      </c>
      <c r="I7" t="s">
        <v>112</v>
      </c>
      <c r="J7" t="s">
        <v>85</v>
      </c>
      <c r="K7" t="s">
        <v>28</v>
      </c>
      <c r="L7" t="s">
        <v>26</v>
      </c>
      <c r="M7" t="s">
        <v>2</v>
      </c>
      <c r="N7" s="78">
        <v>6221093977</v>
      </c>
      <c r="O7" s="79">
        <v>44558</v>
      </c>
      <c r="P7" s="79">
        <v>40806</v>
      </c>
      <c r="R7"/>
      <c r="S7"/>
    </row>
    <row r="8" spans="2:19" s="9" customFormat="1" x14ac:dyDescent="0.25">
      <c r="B8" s="10">
        <v>2</v>
      </c>
      <c r="C8" s="80" t="s">
        <v>120</v>
      </c>
      <c r="D8" t="s">
        <v>84</v>
      </c>
      <c r="E8" t="s">
        <v>26</v>
      </c>
      <c r="F8" s="72" t="s">
        <v>27</v>
      </c>
      <c r="G8" t="s">
        <v>2</v>
      </c>
      <c r="H8">
        <v>0.8</v>
      </c>
      <c r="I8" t="s">
        <v>113</v>
      </c>
      <c r="J8" t="s">
        <v>86</v>
      </c>
      <c r="K8" t="s">
        <v>28</v>
      </c>
      <c r="L8" t="s">
        <v>26</v>
      </c>
      <c r="M8" t="s">
        <v>2</v>
      </c>
      <c r="N8" s="78">
        <v>6221094008</v>
      </c>
      <c r="O8" s="79">
        <v>44558</v>
      </c>
      <c r="P8" s="79">
        <v>40806</v>
      </c>
      <c r="R8"/>
      <c r="S8"/>
    </row>
    <row r="9" spans="2:19" s="9" customFormat="1" x14ac:dyDescent="0.25">
      <c r="B9" s="68">
        <v>591</v>
      </c>
      <c r="C9" s="80" t="s">
        <v>120</v>
      </c>
      <c r="D9" t="s">
        <v>89</v>
      </c>
      <c r="E9" t="s">
        <v>37</v>
      </c>
      <c r="F9" s="72" t="s">
        <v>36</v>
      </c>
      <c r="G9" t="s">
        <v>8</v>
      </c>
      <c r="H9">
        <v>1</v>
      </c>
      <c r="I9" t="s">
        <v>90</v>
      </c>
      <c r="J9" t="s">
        <v>39</v>
      </c>
      <c r="K9" t="s">
        <v>38</v>
      </c>
      <c r="L9" t="s">
        <v>37</v>
      </c>
      <c r="M9" t="s">
        <v>8</v>
      </c>
      <c r="N9" s="78">
        <v>8171856870</v>
      </c>
      <c r="O9" s="79">
        <v>44579</v>
      </c>
      <c r="P9" s="79">
        <v>39405</v>
      </c>
      <c r="R9"/>
      <c r="S9"/>
    </row>
    <row r="10" spans="2:19" s="9" customFormat="1" x14ac:dyDescent="0.25">
      <c r="B10" s="68">
        <v>592</v>
      </c>
      <c r="C10" s="80" t="s">
        <v>120</v>
      </c>
      <c r="D10" t="s">
        <v>15</v>
      </c>
      <c r="E10" t="s">
        <v>88</v>
      </c>
      <c r="F10" t="s">
        <v>87</v>
      </c>
      <c r="G10" t="s">
        <v>2</v>
      </c>
      <c r="H10">
        <v>0.6</v>
      </c>
      <c r="I10" t="s">
        <v>40</v>
      </c>
      <c r="J10" t="s">
        <v>41</v>
      </c>
      <c r="K10" t="s">
        <v>42</v>
      </c>
      <c r="L10" t="s">
        <v>43</v>
      </c>
      <c r="M10" t="s">
        <v>8</v>
      </c>
      <c r="N10" s="78">
        <v>6020125297</v>
      </c>
      <c r="O10" s="79">
        <v>44578</v>
      </c>
      <c r="P10" s="79">
        <v>42793</v>
      </c>
      <c r="R10"/>
      <c r="S10"/>
    </row>
    <row r="11" spans="2:19" s="9" customFormat="1" x14ac:dyDescent="0.25">
      <c r="B11" s="10">
        <v>593</v>
      </c>
      <c r="C11" s="80" t="s">
        <v>120</v>
      </c>
      <c r="D11" t="s">
        <v>91</v>
      </c>
      <c r="E11" t="s">
        <v>34</v>
      </c>
      <c r="F11" s="72" t="s">
        <v>31</v>
      </c>
      <c r="G11" t="s">
        <v>16</v>
      </c>
      <c r="H11">
        <v>0.5</v>
      </c>
      <c r="I11" t="s">
        <v>40</v>
      </c>
      <c r="J11" t="s">
        <v>41</v>
      </c>
      <c r="K11" t="s">
        <v>42</v>
      </c>
      <c r="L11" t="s">
        <v>43</v>
      </c>
      <c r="M11" t="s">
        <v>8</v>
      </c>
      <c r="N11" s="78">
        <v>6020125297</v>
      </c>
      <c r="O11" s="79">
        <v>44578</v>
      </c>
      <c r="P11" s="79">
        <v>42479</v>
      </c>
      <c r="R11"/>
      <c r="S11"/>
    </row>
    <row r="12" spans="2:19" s="9" customFormat="1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R12"/>
      <c r="S12"/>
    </row>
    <row r="13" spans="2:19" s="9" customFormat="1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R13"/>
      <c r="S13"/>
    </row>
    <row r="14" spans="2:19" s="9" customFormat="1" ht="60" customHeight="1" x14ac:dyDescent="0.2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R14"/>
      <c r="S14"/>
    </row>
    <row r="15" spans="2:19" s="9" customFormat="1" ht="17.25" hidden="1" customHeight="1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R15"/>
      <c r="S15"/>
    </row>
    <row r="16" spans="2:19" s="9" customFormat="1" ht="17.25" hidden="1" customHeight="1" x14ac:dyDescent="0.2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/>
      <c r="S16"/>
    </row>
    <row r="17" spans="2:19" s="9" customFormat="1" ht="17.25" hidden="1" customHeight="1" x14ac:dyDescent="0.2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R17"/>
      <c r="S17"/>
    </row>
    <row r="18" spans="2:19" s="9" customFormat="1" ht="17.25" hidden="1" customHeigh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R18"/>
      <c r="S18"/>
    </row>
    <row r="19" spans="2:19" s="9" customFormat="1" ht="17.25" hidden="1" customHeight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R19"/>
      <c r="S19"/>
    </row>
    <row r="20" spans="2:19" s="9" customFormat="1" ht="17.25" hidden="1" customHeight="1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R20"/>
      <c r="S20"/>
    </row>
    <row r="21" spans="2:19" s="9" customFormat="1" ht="17.25" hidden="1" customHeight="1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R21"/>
      <c r="S21"/>
    </row>
    <row r="22" spans="2:19" s="9" customFormat="1" ht="17.25" hidden="1" customHeight="1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R22"/>
      <c r="S22"/>
    </row>
    <row r="23" spans="2:19" s="9" customFormat="1" ht="17.25" hidden="1" customHeight="1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R23"/>
      <c r="S23"/>
    </row>
    <row r="24" spans="2:19" s="9" customFormat="1" ht="17.25" hidden="1" customHeight="1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R24"/>
      <c r="S24"/>
    </row>
    <row r="25" spans="2:19" s="9" customFormat="1" ht="17.25" hidden="1" customHeight="1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R25"/>
      <c r="S25"/>
    </row>
    <row r="26" spans="2:19" s="9" customFormat="1" ht="17.25" hidden="1" customHeight="1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R26"/>
      <c r="S26"/>
    </row>
    <row r="27" spans="2:19" s="9" customFormat="1" ht="17.25" hidden="1" customHeight="1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R27"/>
      <c r="S27"/>
    </row>
    <row r="28" spans="2:19" s="9" customFormat="1" ht="17.25" hidden="1" customHeight="1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R28"/>
      <c r="S28"/>
    </row>
    <row r="29" spans="2:19" s="9" customFormat="1" ht="17.25" hidden="1" customHeight="1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R29"/>
      <c r="S29"/>
    </row>
    <row r="30" spans="2:19" s="9" customFormat="1" ht="17.25" hidden="1" customHeight="1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R30"/>
      <c r="S30"/>
    </row>
    <row r="31" spans="2:19" s="9" customFormat="1" ht="17.25" hidden="1" customHeight="1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R31"/>
      <c r="S31"/>
    </row>
    <row r="32" spans="2:19" s="9" customFormat="1" ht="17.25" hidden="1" customHeight="1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R32"/>
      <c r="S32"/>
    </row>
    <row r="33" spans="2:19" s="9" customFormat="1" ht="17.25" hidden="1" customHeight="1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R33"/>
      <c r="S33"/>
    </row>
    <row r="34" spans="2:19" s="9" customFormat="1" ht="17.25" hidden="1" customHeight="1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R34"/>
      <c r="S34"/>
    </row>
    <row r="35" spans="2:19" s="9" customFormat="1" ht="17.25" hidden="1" customHeight="1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R35"/>
      <c r="S35"/>
    </row>
    <row r="36" spans="2:19" s="9" customFormat="1" ht="17.25" hidden="1" customHeight="1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R36"/>
      <c r="S36"/>
    </row>
    <row r="37" spans="2:19" s="9" customFormat="1" ht="17.25" hidden="1" customHeight="1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R37"/>
      <c r="S37"/>
    </row>
    <row r="38" spans="2:19" s="9" customFormat="1" ht="17.25" hidden="1" customHeight="1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R38"/>
      <c r="S38"/>
    </row>
    <row r="39" spans="2:19" s="9" customFormat="1" ht="17.25" hidden="1" customHeight="1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R39"/>
      <c r="S39"/>
    </row>
    <row r="40" spans="2:19" s="9" customFormat="1" ht="17.25" hidden="1" customHeight="1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R40"/>
      <c r="S40"/>
    </row>
    <row r="41" spans="2:19" s="9" customFormat="1" ht="17.25" hidden="1" customHeight="1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R41"/>
      <c r="S41"/>
    </row>
    <row r="42" spans="2:19" s="9" customFormat="1" ht="17.25" hidden="1" customHeight="1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R42"/>
      <c r="S42"/>
    </row>
    <row r="43" spans="2:19" s="9" customFormat="1" ht="17.25" hidden="1" customHeight="1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R43"/>
      <c r="S43"/>
    </row>
    <row r="44" spans="2:19" s="9" customFormat="1" ht="17.25" hidden="1" customHeight="1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R44"/>
      <c r="S44"/>
    </row>
    <row r="45" spans="2:19" s="9" customFormat="1" ht="17.25" hidden="1" customHeight="1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R45"/>
      <c r="S45"/>
    </row>
    <row r="46" spans="2:19" s="9" customFormat="1" ht="17.25" hidden="1" customHeight="1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R46"/>
      <c r="S46"/>
    </row>
    <row r="47" spans="2:19" s="9" customFormat="1" ht="17.25" hidden="1" customHeight="1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R47"/>
      <c r="S47"/>
    </row>
    <row r="48" spans="2:19" s="9" customFormat="1" ht="17.25" hidden="1" customHeight="1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R48"/>
      <c r="S48"/>
    </row>
    <row r="49" spans="2:19" s="9" customFormat="1" ht="17.25" hidden="1" customHeight="1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R49"/>
      <c r="S49"/>
    </row>
    <row r="50" spans="2:19" s="9" customFormat="1" ht="17.25" hidden="1" customHeight="1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R50"/>
      <c r="S50"/>
    </row>
    <row r="51" spans="2:19" s="9" customFormat="1" ht="17.25" hidden="1" customHeight="1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R51"/>
      <c r="S51"/>
    </row>
    <row r="52" spans="2:19" s="9" customFormat="1" ht="17.25" hidden="1" customHeight="1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R52"/>
      <c r="S52"/>
    </row>
    <row r="53" spans="2:19" s="9" customFormat="1" ht="17.25" hidden="1" customHeight="1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R53"/>
      <c r="S53"/>
    </row>
    <row r="54" spans="2:19" s="9" customFormat="1" ht="17.25" hidden="1" customHeight="1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R54"/>
      <c r="S54"/>
    </row>
    <row r="55" spans="2:19" s="9" customFormat="1" ht="17.25" hidden="1" customHeight="1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R55"/>
      <c r="S55"/>
    </row>
    <row r="56" spans="2:19" s="9" customFormat="1" ht="17.25" hidden="1" customHeight="1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R56"/>
      <c r="S56"/>
    </row>
    <row r="57" spans="2:19" s="9" customFormat="1" ht="17.25" hidden="1" customHeight="1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R57"/>
      <c r="S57"/>
    </row>
    <row r="58" spans="2:19" s="9" customFormat="1" ht="17.25" hidden="1" customHeight="1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R58"/>
      <c r="S58"/>
    </row>
    <row r="59" spans="2:19" s="9" customFormat="1" ht="17.25" hidden="1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R59"/>
      <c r="S59"/>
    </row>
    <row r="60" spans="2:19" s="9" customFormat="1" ht="17.25" hidden="1" customHeight="1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R60"/>
      <c r="S60"/>
    </row>
    <row r="61" spans="2:19" s="9" customFormat="1" ht="17.25" hidden="1" customHeight="1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R61"/>
      <c r="S61"/>
    </row>
    <row r="62" spans="2:19" s="9" customFormat="1" ht="17.25" hidden="1" customHeight="1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R62"/>
      <c r="S62"/>
    </row>
    <row r="63" spans="2:19" s="9" customFormat="1" ht="17.25" hidden="1" customHeight="1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R63"/>
      <c r="S63"/>
    </row>
    <row r="64" spans="2:19" s="9" customFormat="1" ht="17.25" hidden="1" customHeight="1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R64"/>
      <c r="S64"/>
    </row>
    <row r="65" spans="2:19" s="9" customFormat="1" ht="17.25" hidden="1" customHeight="1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R65"/>
      <c r="S65"/>
    </row>
    <row r="66" spans="2:19" s="9" customFormat="1" ht="17.25" hidden="1" customHeight="1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R66"/>
      <c r="S66"/>
    </row>
    <row r="67" spans="2:19" s="9" customFormat="1" ht="17.25" hidden="1" customHeight="1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R67"/>
      <c r="S67"/>
    </row>
    <row r="68" spans="2:19" s="9" customFormat="1" ht="17.25" hidden="1" customHeight="1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R68"/>
      <c r="S68"/>
    </row>
    <row r="69" spans="2:19" s="9" customFormat="1" ht="17.25" hidden="1" customHeight="1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R69"/>
      <c r="S69"/>
    </row>
    <row r="70" spans="2:19" s="9" customFormat="1" ht="17.25" hidden="1" customHeight="1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R70"/>
      <c r="S70"/>
    </row>
    <row r="71" spans="2:19" s="9" customFormat="1" ht="17.25" hidden="1" customHeight="1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R71"/>
      <c r="S71"/>
    </row>
    <row r="72" spans="2:19" s="9" customFormat="1" ht="17.25" hidden="1" customHeight="1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R72"/>
      <c r="S72"/>
    </row>
    <row r="73" spans="2:19" s="9" customFormat="1" ht="17.25" hidden="1" customHeight="1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R73"/>
      <c r="S73"/>
    </row>
    <row r="74" spans="2:19" s="9" customFormat="1" ht="17.25" hidden="1" customHeight="1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R74"/>
      <c r="S74"/>
    </row>
    <row r="75" spans="2:19" s="9" customFormat="1" ht="17.25" hidden="1" customHeight="1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R75"/>
      <c r="S75"/>
    </row>
    <row r="76" spans="2:19" s="9" customFormat="1" ht="17.25" hidden="1" customHeight="1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R76"/>
      <c r="S76"/>
    </row>
    <row r="77" spans="2:19" s="9" customFormat="1" ht="17.25" hidden="1" customHeight="1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R77"/>
      <c r="S77"/>
    </row>
    <row r="78" spans="2:19" s="9" customFormat="1" ht="17.25" hidden="1" customHeight="1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R78"/>
      <c r="S78"/>
    </row>
    <row r="79" spans="2:19" s="9" customFormat="1" ht="17.25" hidden="1" customHeight="1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R79"/>
      <c r="S79"/>
    </row>
    <row r="80" spans="2:19" s="9" customFormat="1" ht="17.25" hidden="1" customHeight="1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R80"/>
      <c r="S80"/>
    </row>
    <row r="81" spans="2:19" s="9" customFormat="1" ht="17.25" hidden="1" customHeight="1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R81"/>
      <c r="S81"/>
    </row>
    <row r="82" spans="2:19" s="9" customFormat="1" ht="17.25" hidden="1" customHeight="1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R82"/>
      <c r="S82"/>
    </row>
    <row r="83" spans="2:19" s="9" customFormat="1" ht="17.25" hidden="1" customHeight="1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R83"/>
      <c r="S83"/>
    </row>
    <row r="84" spans="2:19" s="9" customFormat="1" ht="17.25" hidden="1" customHeight="1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R84"/>
      <c r="S84"/>
    </row>
    <row r="85" spans="2:19" s="9" customFormat="1" ht="17.25" hidden="1" customHeight="1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R85"/>
      <c r="S85"/>
    </row>
    <row r="86" spans="2:19" s="9" customFormat="1" ht="17.25" hidden="1" customHeight="1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R86"/>
      <c r="S86"/>
    </row>
    <row r="87" spans="2:19" s="9" customFormat="1" ht="17.25" hidden="1" customHeight="1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R87"/>
      <c r="S87"/>
    </row>
    <row r="88" spans="2:19" s="9" customFormat="1" ht="17.25" hidden="1" customHeight="1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R88"/>
      <c r="S88"/>
    </row>
    <row r="89" spans="2:19" s="9" customFormat="1" ht="17.25" hidden="1" customHeight="1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R89"/>
      <c r="S89"/>
    </row>
    <row r="90" spans="2:19" s="9" customFormat="1" ht="17.25" hidden="1" customHeight="1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R90"/>
      <c r="S90"/>
    </row>
    <row r="91" spans="2:19" s="9" customFormat="1" ht="17.25" hidden="1" customHeight="1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R91"/>
      <c r="S91"/>
    </row>
    <row r="92" spans="2:19" s="9" customFormat="1" ht="17.25" hidden="1" customHeight="1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R92"/>
      <c r="S92"/>
    </row>
    <row r="93" spans="2:19" s="9" customFormat="1" ht="17.25" hidden="1" customHeight="1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R93"/>
      <c r="S93"/>
    </row>
    <row r="94" spans="2:19" s="9" customFormat="1" ht="17.25" hidden="1" customHeight="1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R94"/>
      <c r="S94"/>
    </row>
    <row r="95" spans="2:19" s="9" customFormat="1" ht="17.25" hidden="1" customHeight="1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R95"/>
      <c r="S95"/>
    </row>
    <row r="96" spans="2:19" s="9" customFormat="1" ht="17.25" hidden="1" customHeight="1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R96"/>
      <c r="S96"/>
    </row>
    <row r="97" spans="2:19" s="9" customFormat="1" ht="17.25" hidden="1" customHeight="1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R97"/>
      <c r="S97"/>
    </row>
    <row r="98" spans="2:19" s="9" customFormat="1" ht="17.25" hidden="1" customHeight="1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R98"/>
      <c r="S98"/>
    </row>
    <row r="99" spans="2:19" s="9" customFormat="1" ht="17.25" hidden="1" customHeight="1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R99"/>
      <c r="S99"/>
    </row>
    <row r="100" spans="2:19" s="9" customFormat="1" ht="17.25" hidden="1" customHeight="1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R100"/>
      <c r="S100"/>
    </row>
    <row r="101" spans="2:19" s="9" customFormat="1" ht="17.25" hidden="1" customHeight="1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R101"/>
      <c r="S101"/>
    </row>
    <row r="102" spans="2:19" s="9" customFormat="1" ht="17.25" hidden="1" customHeight="1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R102"/>
      <c r="S102"/>
    </row>
    <row r="103" spans="2:19" s="9" customFormat="1" ht="17.25" hidden="1" customHeight="1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R103"/>
      <c r="S103"/>
    </row>
    <row r="104" spans="2:19" s="9" customFormat="1" ht="17.25" hidden="1" customHeight="1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R104"/>
      <c r="S104"/>
    </row>
    <row r="105" spans="2:19" s="9" customFormat="1" ht="17.25" hidden="1" customHeight="1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R105"/>
      <c r="S105"/>
    </row>
    <row r="106" spans="2:19" s="9" customFormat="1" ht="17.25" hidden="1" customHeight="1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R106"/>
      <c r="S106"/>
    </row>
    <row r="107" spans="2:19" s="9" customFormat="1" ht="17.25" hidden="1" customHeight="1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R107"/>
      <c r="S107"/>
    </row>
    <row r="108" spans="2:19" s="9" customFormat="1" ht="17.25" hidden="1" customHeight="1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R108"/>
      <c r="S108"/>
    </row>
    <row r="109" spans="2:19" s="9" customFormat="1" ht="17.25" hidden="1" customHeight="1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R109"/>
      <c r="S109"/>
    </row>
    <row r="110" spans="2:19" s="9" customFormat="1" ht="17.25" hidden="1" customHeight="1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R110"/>
      <c r="S110"/>
    </row>
    <row r="111" spans="2:19" s="9" customFormat="1" ht="17.25" hidden="1" customHeight="1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R111"/>
      <c r="S111"/>
    </row>
    <row r="112" spans="2:19" s="9" customFormat="1" ht="17.25" hidden="1" customHeight="1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R112"/>
      <c r="S112"/>
    </row>
    <row r="113" spans="2:19" s="9" customFormat="1" ht="17.25" hidden="1" customHeight="1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R113"/>
      <c r="S113"/>
    </row>
    <row r="114" spans="2:19" s="9" customFormat="1" ht="17.25" hidden="1" customHeight="1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R114"/>
      <c r="S114"/>
    </row>
    <row r="115" spans="2:19" s="9" customFormat="1" ht="17.25" hidden="1" customHeight="1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R115"/>
      <c r="S115"/>
    </row>
    <row r="116" spans="2:19" s="9" customFormat="1" ht="17.25" hidden="1" customHeight="1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R116"/>
      <c r="S116"/>
    </row>
    <row r="117" spans="2:19" s="9" customFormat="1" ht="17.25" hidden="1" customHeight="1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R117"/>
      <c r="S117"/>
    </row>
    <row r="118" spans="2:19" s="9" customFormat="1" ht="17.25" hidden="1" customHeight="1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R118"/>
      <c r="S118"/>
    </row>
    <row r="119" spans="2:19" s="9" customFormat="1" ht="17.25" hidden="1" customHeight="1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R119"/>
      <c r="S119"/>
    </row>
    <row r="120" spans="2:19" s="9" customFormat="1" ht="17.25" hidden="1" customHeight="1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R120"/>
      <c r="S120"/>
    </row>
    <row r="121" spans="2:19" s="9" customFormat="1" ht="17.25" hidden="1" customHeight="1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R121"/>
      <c r="S121"/>
    </row>
    <row r="122" spans="2:19" s="9" customFormat="1" ht="17.25" hidden="1" customHeight="1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R122"/>
      <c r="S122"/>
    </row>
    <row r="123" spans="2:19" s="9" customFormat="1" ht="17.25" hidden="1" customHeight="1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R123"/>
      <c r="S123"/>
    </row>
    <row r="124" spans="2:19" s="9" customFormat="1" ht="17.25" hidden="1" customHeight="1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R124"/>
      <c r="S124"/>
    </row>
    <row r="125" spans="2:19" s="9" customFormat="1" ht="17.25" hidden="1" customHeight="1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R125"/>
      <c r="S125"/>
    </row>
    <row r="126" spans="2:19" s="9" customFormat="1" ht="17.25" hidden="1" customHeight="1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R126"/>
      <c r="S126"/>
    </row>
    <row r="127" spans="2:19" s="9" customFormat="1" ht="17.25" hidden="1" customHeight="1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R127"/>
      <c r="S127"/>
    </row>
    <row r="128" spans="2:19" s="9" customFormat="1" ht="17.25" hidden="1" customHeight="1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R128"/>
      <c r="S128"/>
    </row>
    <row r="129" spans="2:19" s="9" customFormat="1" ht="17.25" hidden="1" customHeight="1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R129"/>
      <c r="S129"/>
    </row>
    <row r="130" spans="2:19" s="9" customFormat="1" ht="17.25" hidden="1" customHeight="1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R130"/>
      <c r="S130"/>
    </row>
    <row r="131" spans="2:19" s="9" customFormat="1" ht="17.25" hidden="1" customHeight="1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R131"/>
      <c r="S131"/>
    </row>
    <row r="132" spans="2:19" s="9" customFormat="1" ht="17.25" hidden="1" customHeight="1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R132"/>
      <c r="S132"/>
    </row>
    <row r="133" spans="2:19" s="9" customFormat="1" ht="17.25" hidden="1" customHeight="1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R133"/>
      <c r="S133"/>
    </row>
    <row r="134" spans="2:19" s="9" customFormat="1" ht="17.25" hidden="1" customHeight="1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R134"/>
      <c r="S134"/>
    </row>
    <row r="135" spans="2:19" s="9" customFormat="1" ht="17.25" hidden="1" customHeight="1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R135"/>
      <c r="S135"/>
    </row>
    <row r="136" spans="2:19" s="9" customFormat="1" ht="17.25" hidden="1" customHeight="1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R136"/>
      <c r="S136"/>
    </row>
    <row r="137" spans="2:19" s="9" customFormat="1" ht="17.25" hidden="1" customHeight="1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R137"/>
      <c r="S137"/>
    </row>
    <row r="138" spans="2:19" s="9" customFormat="1" ht="17.25" hidden="1" customHeight="1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R138"/>
      <c r="S138"/>
    </row>
    <row r="139" spans="2:19" s="9" customFormat="1" ht="17.25" hidden="1" customHeight="1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R139"/>
      <c r="S139"/>
    </row>
    <row r="140" spans="2:19" s="9" customFormat="1" ht="17.25" hidden="1" customHeight="1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R140"/>
      <c r="S140"/>
    </row>
    <row r="141" spans="2:19" s="9" customFormat="1" ht="17.25" hidden="1" customHeight="1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R141"/>
      <c r="S141"/>
    </row>
    <row r="142" spans="2:19" s="9" customFormat="1" ht="17.25" hidden="1" customHeight="1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R142"/>
      <c r="S142"/>
    </row>
    <row r="143" spans="2:19" s="9" customFormat="1" ht="17.25" hidden="1" customHeight="1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R143"/>
      <c r="S143"/>
    </row>
    <row r="144" spans="2:19" s="9" customFormat="1" ht="17.25" hidden="1" customHeight="1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R144"/>
      <c r="S144"/>
    </row>
    <row r="145" spans="2:19" s="9" customFormat="1" ht="17.25" hidden="1" customHeight="1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R145"/>
      <c r="S145"/>
    </row>
    <row r="146" spans="2:19" s="9" customFormat="1" ht="17.25" hidden="1" customHeight="1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R146"/>
      <c r="S146"/>
    </row>
    <row r="147" spans="2:19" s="9" customFormat="1" ht="17.25" hidden="1" customHeight="1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R147"/>
      <c r="S147"/>
    </row>
    <row r="148" spans="2:19" s="9" customFormat="1" ht="17.25" hidden="1" customHeight="1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R148"/>
      <c r="S148"/>
    </row>
    <row r="149" spans="2:19" s="9" customFormat="1" ht="17.25" hidden="1" customHeight="1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R149"/>
      <c r="S149"/>
    </row>
    <row r="150" spans="2:19" s="9" customFormat="1" ht="17.25" hidden="1" customHeight="1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R150"/>
      <c r="S150"/>
    </row>
    <row r="151" spans="2:19" s="9" customFormat="1" ht="17.25" hidden="1" customHeight="1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R151"/>
      <c r="S151"/>
    </row>
    <row r="152" spans="2:19" s="9" customFormat="1" ht="17.25" hidden="1" customHeight="1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R152"/>
      <c r="S152"/>
    </row>
    <row r="153" spans="2:19" s="9" customFormat="1" ht="17.25" hidden="1" customHeight="1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R153"/>
      <c r="S153"/>
    </row>
    <row r="154" spans="2:19" s="9" customFormat="1" ht="17.25" hidden="1" customHeight="1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R154"/>
      <c r="S154"/>
    </row>
    <row r="155" spans="2:19" s="9" customFormat="1" ht="17.25" hidden="1" customHeight="1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R155"/>
      <c r="S155"/>
    </row>
    <row r="156" spans="2:19" s="9" customFormat="1" ht="17.25" hidden="1" customHeight="1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R156"/>
      <c r="S156"/>
    </row>
    <row r="157" spans="2:19" s="9" customFormat="1" ht="17.25" hidden="1" customHeight="1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R157"/>
      <c r="S157"/>
    </row>
    <row r="158" spans="2:19" s="9" customFormat="1" ht="17.25" hidden="1" customHeight="1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R158"/>
      <c r="S158"/>
    </row>
    <row r="159" spans="2:19" s="9" customFormat="1" ht="17.25" hidden="1" customHeight="1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R159"/>
      <c r="S159"/>
    </row>
    <row r="160" spans="2:19" s="9" customFormat="1" ht="17.25" hidden="1" customHeight="1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R160"/>
      <c r="S160"/>
    </row>
    <row r="161" spans="2:19" s="9" customFormat="1" ht="17.25" hidden="1" customHeight="1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R161"/>
      <c r="S161"/>
    </row>
    <row r="162" spans="2:19" s="9" customFormat="1" ht="17.25" hidden="1" customHeight="1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R162"/>
      <c r="S162"/>
    </row>
    <row r="163" spans="2:19" s="9" customFormat="1" ht="17.25" hidden="1" customHeight="1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R163"/>
      <c r="S163"/>
    </row>
    <row r="164" spans="2:19" s="9" customFormat="1" ht="17.25" hidden="1" customHeight="1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R164"/>
      <c r="S164"/>
    </row>
    <row r="165" spans="2:19" s="9" customFormat="1" ht="17.25" hidden="1" customHeight="1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R165"/>
      <c r="S165"/>
    </row>
    <row r="166" spans="2:19" s="9" customFormat="1" ht="17.25" hidden="1" customHeight="1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R166"/>
      <c r="S166"/>
    </row>
    <row r="167" spans="2:19" s="9" customFormat="1" ht="17.25" hidden="1" customHeight="1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R167"/>
      <c r="S167"/>
    </row>
    <row r="168" spans="2:19" s="9" customFormat="1" ht="17.25" hidden="1" customHeight="1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R168"/>
      <c r="S168"/>
    </row>
    <row r="169" spans="2:19" s="9" customFormat="1" ht="17.25" hidden="1" customHeight="1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R169"/>
      <c r="S169"/>
    </row>
    <row r="170" spans="2:19" s="9" customFormat="1" ht="17.25" hidden="1" customHeight="1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R170"/>
      <c r="S170"/>
    </row>
    <row r="171" spans="2:19" s="9" customFormat="1" ht="17.25" hidden="1" customHeight="1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R171"/>
      <c r="S171"/>
    </row>
    <row r="172" spans="2:19" s="9" customFormat="1" ht="17.25" hidden="1" customHeight="1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R172"/>
      <c r="S172"/>
    </row>
    <row r="173" spans="2:19" s="9" customFormat="1" ht="17.25" hidden="1" customHeight="1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R173"/>
      <c r="S173"/>
    </row>
    <row r="174" spans="2:19" ht="17.25" hidden="1" customHeight="1" x14ac:dyDescent="0.25"/>
    <row r="175" spans="2:19" ht="17.25" hidden="1" customHeight="1" x14ac:dyDescent="0.25"/>
    <row r="176" spans="2:19" ht="17.25" hidden="1" customHeight="1" x14ac:dyDescent="0.25"/>
    <row r="177" ht="17.25" hidden="1" customHeight="1" x14ac:dyDescent="0.25"/>
    <row r="178" ht="17.25" hidden="1" customHeight="1" x14ac:dyDescent="0.25"/>
    <row r="179" ht="17.25" hidden="1" customHeight="1" x14ac:dyDescent="0.25"/>
    <row r="180" ht="17.25" hidden="1" customHeight="1" x14ac:dyDescent="0.25"/>
    <row r="181" ht="17.25" hidden="1" customHeight="1" x14ac:dyDescent="0.25"/>
    <row r="182" ht="17.25" hidden="1" customHeight="1" x14ac:dyDescent="0.25"/>
    <row r="183" ht="17.25" hidden="1" customHeight="1" x14ac:dyDescent="0.25"/>
    <row r="184" ht="17.25" hidden="1" customHeight="1" x14ac:dyDescent="0.25"/>
    <row r="185" ht="17.25" hidden="1" customHeight="1" x14ac:dyDescent="0.25"/>
    <row r="186" ht="17.25" hidden="1" customHeight="1" x14ac:dyDescent="0.25"/>
    <row r="187" ht="17.25" hidden="1" customHeight="1" x14ac:dyDescent="0.25"/>
    <row r="188" ht="17.25" hidden="1" customHeight="1" x14ac:dyDescent="0.25"/>
    <row r="189" ht="17.25" hidden="1" customHeight="1" x14ac:dyDescent="0.25"/>
    <row r="190" ht="17.25" hidden="1" customHeight="1" x14ac:dyDescent="0.25"/>
    <row r="191" ht="17.25" hidden="1" customHeight="1" x14ac:dyDescent="0.25"/>
    <row r="192" ht="17.25" hidden="1" customHeight="1" x14ac:dyDescent="0.25"/>
    <row r="193" ht="17.25" hidden="1" customHeight="1" x14ac:dyDescent="0.25"/>
    <row r="194" ht="17.25" hidden="1" customHeight="1" x14ac:dyDescent="0.25"/>
    <row r="195" ht="17.25" hidden="1" customHeight="1" x14ac:dyDescent="0.25"/>
    <row r="196" ht="17.25" hidden="1" customHeight="1" x14ac:dyDescent="0.25"/>
    <row r="197" ht="17.25" hidden="1" customHeight="1" x14ac:dyDescent="0.25"/>
    <row r="198" ht="17.25" hidden="1" customHeight="1" x14ac:dyDescent="0.25"/>
    <row r="199" ht="17.25" hidden="1" customHeight="1" x14ac:dyDescent="0.25"/>
    <row r="200" ht="17.25" hidden="1" customHeight="1" x14ac:dyDescent="0.25"/>
    <row r="201" ht="17.25" hidden="1" customHeight="1" x14ac:dyDescent="0.25"/>
    <row r="202" ht="17.25" hidden="1" customHeight="1" x14ac:dyDescent="0.25"/>
    <row r="203" ht="17.25" hidden="1" customHeight="1" x14ac:dyDescent="0.25"/>
    <row r="204" ht="17.25" hidden="1" customHeight="1" x14ac:dyDescent="0.25"/>
    <row r="205" ht="17.25" hidden="1" customHeight="1" x14ac:dyDescent="0.25"/>
    <row r="206" ht="17.25" hidden="1" customHeight="1" x14ac:dyDescent="0.25"/>
    <row r="207" ht="17.25" hidden="1" customHeight="1" x14ac:dyDescent="0.25"/>
    <row r="208" ht="17.25" hidden="1" customHeight="1" x14ac:dyDescent="0.25"/>
    <row r="209" ht="17.25" hidden="1" customHeight="1" x14ac:dyDescent="0.25"/>
    <row r="210" ht="17.25" hidden="1" customHeight="1" x14ac:dyDescent="0.25"/>
    <row r="211" ht="17.25" hidden="1" customHeight="1" x14ac:dyDescent="0.25"/>
    <row r="212" ht="17.25" hidden="1" customHeight="1" x14ac:dyDescent="0.25"/>
    <row r="213" ht="17.25" hidden="1" customHeight="1" x14ac:dyDescent="0.25"/>
    <row r="214" ht="17.25" hidden="1" customHeight="1" x14ac:dyDescent="0.25"/>
    <row r="215" ht="17.25" hidden="1" customHeight="1" x14ac:dyDescent="0.25"/>
    <row r="216" ht="17.25" hidden="1" customHeight="1" x14ac:dyDescent="0.25"/>
    <row r="217" ht="17.25" hidden="1" customHeight="1" x14ac:dyDescent="0.25"/>
    <row r="218" ht="17.25" hidden="1" customHeight="1" x14ac:dyDescent="0.25"/>
    <row r="219" ht="17.25" hidden="1" customHeight="1" x14ac:dyDescent="0.25"/>
    <row r="220" ht="17.25" hidden="1" customHeight="1" x14ac:dyDescent="0.25"/>
    <row r="221" ht="17.25" hidden="1" customHeight="1" x14ac:dyDescent="0.25"/>
    <row r="222" ht="17.25" hidden="1" customHeight="1" x14ac:dyDescent="0.25"/>
    <row r="223" ht="17.25" hidden="1" customHeight="1" x14ac:dyDescent="0.25"/>
    <row r="224" ht="17.25" hidden="1" customHeight="1" x14ac:dyDescent="0.25"/>
    <row r="225" ht="17.25" hidden="1" customHeight="1" x14ac:dyDescent="0.25"/>
    <row r="226" ht="17.25" hidden="1" customHeight="1" x14ac:dyDescent="0.25"/>
    <row r="227" ht="17.25" hidden="1" customHeight="1" x14ac:dyDescent="0.25"/>
    <row r="228" ht="17.25" hidden="1" customHeight="1" x14ac:dyDescent="0.25"/>
    <row r="229" ht="17.25" hidden="1" customHeight="1" x14ac:dyDescent="0.25"/>
    <row r="230" ht="17.25" hidden="1" customHeight="1" x14ac:dyDescent="0.25"/>
    <row r="231" ht="17.25" hidden="1" customHeight="1" x14ac:dyDescent="0.25"/>
    <row r="232" ht="17.25" hidden="1" customHeight="1" x14ac:dyDescent="0.25"/>
    <row r="233" ht="17.25" hidden="1" customHeight="1" x14ac:dyDescent="0.25"/>
    <row r="234" ht="17.25" hidden="1" customHeight="1" x14ac:dyDescent="0.25"/>
    <row r="235" ht="17.25" hidden="1" customHeight="1" x14ac:dyDescent="0.25"/>
    <row r="236" ht="17.25" hidden="1" customHeight="1" x14ac:dyDescent="0.25"/>
    <row r="237" ht="17.25" hidden="1" customHeight="1" x14ac:dyDescent="0.25"/>
    <row r="238" ht="17.25" hidden="1" customHeight="1" x14ac:dyDescent="0.25"/>
    <row r="239" ht="17.25" hidden="1" customHeight="1" x14ac:dyDescent="0.25"/>
    <row r="240" ht="17.25" hidden="1" customHeight="1" x14ac:dyDescent="0.25"/>
    <row r="241" ht="17.25" hidden="1" customHeight="1" x14ac:dyDescent="0.25"/>
    <row r="242" ht="17.25" hidden="1" customHeight="1" x14ac:dyDescent="0.25"/>
    <row r="243" ht="17.25" hidden="1" customHeight="1" x14ac:dyDescent="0.25"/>
    <row r="244" ht="17.25" hidden="1" customHeight="1" x14ac:dyDescent="0.25"/>
    <row r="245" ht="17.25" hidden="1" customHeight="1" x14ac:dyDescent="0.25"/>
    <row r="246" ht="17.25" hidden="1" customHeight="1" x14ac:dyDescent="0.25"/>
    <row r="247" ht="17.25" hidden="1" customHeight="1" x14ac:dyDescent="0.25"/>
    <row r="248" ht="17.25" hidden="1" customHeight="1" x14ac:dyDescent="0.25"/>
    <row r="249" ht="17.25" hidden="1" customHeight="1" x14ac:dyDescent="0.25"/>
    <row r="250" ht="17.25" hidden="1" customHeight="1" x14ac:dyDescent="0.25"/>
    <row r="251" ht="17.25" hidden="1" customHeight="1" x14ac:dyDescent="0.25"/>
    <row r="252" ht="17.25" hidden="1" customHeight="1" x14ac:dyDescent="0.25"/>
    <row r="253" ht="17.25" hidden="1" customHeight="1" x14ac:dyDescent="0.25"/>
    <row r="254" ht="17.25" hidden="1" customHeight="1" x14ac:dyDescent="0.25"/>
    <row r="255" ht="17.25" hidden="1" customHeight="1" x14ac:dyDescent="0.25"/>
    <row r="256" ht="17.25" hidden="1" customHeight="1" x14ac:dyDescent="0.25"/>
    <row r="257" ht="17.25" hidden="1" customHeight="1" x14ac:dyDescent="0.25"/>
    <row r="258" ht="17.25" hidden="1" customHeight="1" x14ac:dyDescent="0.25"/>
    <row r="259" ht="17.25" hidden="1" customHeight="1" x14ac:dyDescent="0.25"/>
    <row r="260" ht="17.25" hidden="1" customHeight="1" x14ac:dyDescent="0.25"/>
    <row r="261" ht="17.25" hidden="1" customHeight="1" x14ac:dyDescent="0.25"/>
    <row r="262" ht="17.25" hidden="1" customHeight="1" x14ac:dyDescent="0.25"/>
    <row r="263" ht="17.25" hidden="1" customHeight="1" x14ac:dyDescent="0.25"/>
    <row r="264" ht="17.25" hidden="1" customHeight="1" x14ac:dyDescent="0.25"/>
    <row r="265" ht="17.25" hidden="1" customHeight="1" x14ac:dyDescent="0.25"/>
    <row r="266" ht="17.25" hidden="1" customHeight="1" x14ac:dyDescent="0.25"/>
    <row r="267" ht="17.25" hidden="1" customHeight="1" x14ac:dyDescent="0.25"/>
    <row r="268" ht="17.25" hidden="1" customHeight="1" x14ac:dyDescent="0.25"/>
    <row r="269" ht="17.25" hidden="1" customHeight="1" x14ac:dyDescent="0.25"/>
    <row r="270" ht="17.25" hidden="1" customHeight="1" x14ac:dyDescent="0.25"/>
    <row r="271" ht="17.25" hidden="1" customHeight="1" x14ac:dyDescent="0.25"/>
    <row r="272" ht="17.25" hidden="1" customHeight="1" x14ac:dyDescent="0.25"/>
    <row r="273" ht="17.25" hidden="1" customHeight="1" x14ac:dyDescent="0.25"/>
    <row r="274" ht="17.25" hidden="1" customHeight="1" x14ac:dyDescent="0.25"/>
    <row r="275" ht="17.25" hidden="1" customHeight="1" x14ac:dyDescent="0.25"/>
    <row r="276" ht="17.25" hidden="1" customHeight="1" x14ac:dyDescent="0.25"/>
    <row r="277" ht="17.25" hidden="1" customHeight="1" x14ac:dyDescent="0.25"/>
    <row r="278" ht="17.25" hidden="1" customHeight="1" x14ac:dyDescent="0.25"/>
    <row r="279" ht="17.25" hidden="1" customHeight="1" x14ac:dyDescent="0.25"/>
    <row r="280" ht="17.25" hidden="1" customHeight="1" x14ac:dyDescent="0.25"/>
    <row r="281" ht="17.25" hidden="1" customHeight="1" x14ac:dyDescent="0.25"/>
    <row r="282" ht="17.25" hidden="1" customHeight="1" x14ac:dyDescent="0.25"/>
    <row r="283" ht="17.25" hidden="1" customHeight="1" x14ac:dyDescent="0.25"/>
    <row r="284" ht="17.25" hidden="1" customHeight="1" x14ac:dyDescent="0.25"/>
    <row r="285" ht="17.25" hidden="1" customHeight="1" x14ac:dyDescent="0.25"/>
    <row r="286" ht="17.25" hidden="1" customHeight="1" x14ac:dyDescent="0.25"/>
    <row r="287" ht="17.25" hidden="1" customHeight="1" x14ac:dyDescent="0.25"/>
    <row r="288" ht="17.25" hidden="1" customHeight="1" x14ac:dyDescent="0.25"/>
    <row r="289" ht="17.25" hidden="1" customHeight="1" x14ac:dyDescent="0.25"/>
    <row r="290" ht="17.25" hidden="1" customHeight="1" x14ac:dyDescent="0.25"/>
    <row r="291" ht="17.25" hidden="1" customHeight="1" x14ac:dyDescent="0.25"/>
    <row r="292" ht="17.25" hidden="1" customHeight="1" x14ac:dyDescent="0.25"/>
    <row r="293" ht="17.25" hidden="1" customHeight="1" x14ac:dyDescent="0.25"/>
    <row r="294" ht="17.25" hidden="1" customHeight="1" x14ac:dyDescent="0.25"/>
    <row r="295" ht="17.25" hidden="1" customHeight="1" x14ac:dyDescent="0.25"/>
    <row r="296" ht="17.25" hidden="1" customHeight="1" x14ac:dyDescent="0.25"/>
    <row r="297" ht="17.25" hidden="1" customHeight="1" x14ac:dyDescent="0.25"/>
    <row r="298" ht="17.25" hidden="1" customHeight="1" x14ac:dyDescent="0.25"/>
    <row r="299" ht="17.25" hidden="1" customHeight="1" x14ac:dyDescent="0.25"/>
    <row r="300" ht="17.25" hidden="1" customHeight="1" x14ac:dyDescent="0.25"/>
    <row r="301" ht="17.25" hidden="1" customHeight="1" x14ac:dyDescent="0.25"/>
    <row r="302" ht="17.25" hidden="1" customHeight="1" x14ac:dyDescent="0.25"/>
    <row r="303" ht="17.25" hidden="1" customHeight="1" x14ac:dyDescent="0.25"/>
    <row r="304" ht="17.25" hidden="1" customHeight="1" x14ac:dyDescent="0.25"/>
    <row r="305" ht="17.25" hidden="1" customHeight="1" x14ac:dyDescent="0.25"/>
    <row r="306" ht="17.25" hidden="1" customHeight="1" x14ac:dyDescent="0.25"/>
    <row r="307" ht="17.25" hidden="1" customHeight="1" x14ac:dyDescent="0.25"/>
    <row r="308" ht="17.25" hidden="1" customHeight="1" x14ac:dyDescent="0.25"/>
    <row r="309" ht="17.25" hidden="1" customHeight="1" x14ac:dyDescent="0.25"/>
    <row r="310" ht="17.25" hidden="1" customHeight="1" x14ac:dyDescent="0.25"/>
    <row r="311" ht="17.25" hidden="1" customHeight="1" x14ac:dyDescent="0.25"/>
    <row r="312" ht="17.25" hidden="1" customHeight="1" x14ac:dyDescent="0.25"/>
    <row r="313" ht="17.25" hidden="1" customHeight="1" x14ac:dyDescent="0.25"/>
    <row r="314" ht="17.25" hidden="1" customHeight="1" x14ac:dyDescent="0.25"/>
    <row r="315" ht="17.25" hidden="1" customHeight="1" x14ac:dyDescent="0.25"/>
    <row r="316" ht="17.25" hidden="1" customHeight="1" x14ac:dyDescent="0.25"/>
    <row r="317" ht="17.25" hidden="1" customHeight="1" x14ac:dyDescent="0.25"/>
    <row r="318" ht="17.25" hidden="1" customHeight="1" x14ac:dyDescent="0.25"/>
    <row r="319" ht="17.25" hidden="1" customHeight="1" x14ac:dyDescent="0.25"/>
    <row r="320" ht="17.25" hidden="1" customHeight="1" x14ac:dyDescent="0.25"/>
    <row r="321" ht="17.25" hidden="1" customHeight="1" x14ac:dyDescent="0.25"/>
    <row r="322" ht="17.25" hidden="1" customHeight="1" x14ac:dyDescent="0.25"/>
    <row r="323" ht="17.25" hidden="1" customHeight="1" x14ac:dyDescent="0.25"/>
    <row r="324" ht="17.25" hidden="1" customHeight="1" x14ac:dyDescent="0.25"/>
    <row r="325" ht="17.25" hidden="1" customHeight="1" x14ac:dyDescent="0.25"/>
    <row r="326" ht="17.25" hidden="1" customHeight="1" x14ac:dyDescent="0.25"/>
    <row r="327" ht="17.25" hidden="1" customHeight="1" x14ac:dyDescent="0.25"/>
    <row r="328" ht="17.25" hidden="1" customHeight="1" x14ac:dyDescent="0.25"/>
    <row r="329" ht="17.25" hidden="1" customHeight="1" x14ac:dyDescent="0.25"/>
    <row r="330" ht="17.25" hidden="1" customHeight="1" x14ac:dyDescent="0.25"/>
    <row r="331" ht="17.25" hidden="1" customHeight="1" x14ac:dyDescent="0.25"/>
    <row r="332" ht="17.25" hidden="1" customHeight="1" x14ac:dyDescent="0.25"/>
    <row r="333" ht="17.25" hidden="1" customHeight="1" x14ac:dyDescent="0.25"/>
    <row r="334" ht="17.25" hidden="1" customHeight="1" x14ac:dyDescent="0.25"/>
    <row r="335" ht="17.25" hidden="1" customHeight="1" x14ac:dyDescent="0.25"/>
    <row r="336" ht="17.25" hidden="1" customHeight="1" x14ac:dyDescent="0.25"/>
    <row r="337" ht="17.25" hidden="1" customHeight="1" x14ac:dyDescent="0.25"/>
    <row r="338" ht="17.25" hidden="1" customHeight="1" x14ac:dyDescent="0.25"/>
    <row r="339" ht="17.25" hidden="1" customHeight="1" x14ac:dyDescent="0.25"/>
    <row r="340" ht="17.25" hidden="1" customHeight="1" x14ac:dyDescent="0.25"/>
    <row r="341" ht="17.25" hidden="1" customHeight="1" x14ac:dyDescent="0.25"/>
    <row r="342" ht="17.25" hidden="1" customHeight="1" x14ac:dyDescent="0.25"/>
    <row r="343" ht="17.25" hidden="1" customHeight="1" x14ac:dyDescent="0.25"/>
    <row r="344" ht="17.25" hidden="1" customHeight="1" x14ac:dyDescent="0.25"/>
    <row r="345" ht="17.25" hidden="1" customHeight="1" x14ac:dyDescent="0.25"/>
    <row r="346" ht="17.25" hidden="1" customHeight="1" x14ac:dyDescent="0.25"/>
    <row r="347" ht="17.25" hidden="1" customHeight="1" x14ac:dyDescent="0.25"/>
    <row r="348" ht="17.25" hidden="1" customHeight="1" x14ac:dyDescent="0.25"/>
    <row r="349" ht="17.25" hidden="1" customHeight="1" x14ac:dyDescent="0.25"/>
    <row r="350" ht="17.25" hidden="1" customHeight="1" x14ac:dyDescent="0.25"/>
    <row r="351" ht="17.25" hidden="1" customHeight="1" x14ac:dyDescent="0.25"/>
    <row r="352" ht="17.25" hidden="1" customHeight="1" x14ac:dyDescent="0.25"/>
    <row r="353" ht="17.25" hidden="1" customHeight="1" x14ac:dyDescent="0.25"/>
    <row r="354" ht="17.25" hidden="1" customHeight="1" x14ac:dyDescent="0.25"/>
    <row r="355" ht="17.25" hidden="1" customHeight="1" x14ac:dyDescent="0.25"/>
    <row r="356" ht="17.25" hidden="1" customHeight="1" x14ac:dyDescent="0.25"/>
    <row r="357" ht="17.25" hidden="1" customHeight="1" x14ac:dyDescent="0.25"/>
    <row r="358" ht="17.25" hidden="1" customHeight="1" x14ac:dyDescent="0.25"/>
    <row r="359" ht="17.25" hidden="1" customHeight="1" x14ac:dyDescent="0.25"/>
    <row r="360" ht="17.25" hidden="1" customHeight="1" x14ac:dyDescent="0.25"/>
    <row r="361" ht="17.25" hidden="1" customHeight="1" x14ac:dyDescent="0.25"/>
    <row r="362" ht="17.25" hidden="1" customHeight="1" x14ac:dyDescent="0.25"/>
    <row r="363" ht="17.25" hidden="1" customHeight="1" x14ac:dyDescent="0.25"/>
    <row r="364" ht="17.25" hidden="1" customHeight="1" x14ac:dyDescent="0.25"/>
    <row r="365" ht="17.25" hidden="1" customHeight="1" x14ac:dyDescent="0.25"/>
    <row r="366" ht="17.25" hidden="1" customHeight="1" x14ac:dyDescent="0.25"/>
    <row r="367" ht="17.25" hidden="1" customHeight="1" x14ac:dyDescent="0.25"/>
    <row r="368" ht="17.25" hidden="1" customHeight="1" x14ac:dyDescent="0.25"/>
    <row r="369" ht="17.25" hidden="1" customHeight="1" x14ac:dyDescent="0.25"/>
    <row r="370" ht="17.25" hidden="1" customHeight="1" x14ac:dyDescent="0.25"/>
    <row r="371" ht="17.25" hidden="1" customHeight="1" x14ac:dyDescent="0.25"/>
    <row r="372" ht="17.25" hidden="1" customHeight="1" x14ac:dyDescent="0.25"/>
    <row r="373" ht="17.25" hidden="1" customHeight="1" x14ac:dyDescent="0.25"/>
    <row r="374" ht="17.25" hidden="1" customHeight="1" x14ac:dyDescent="0.25"/>
    <row r="375" ht="17.25" hidden="1" customHeight="1" x14ac:dyDescent="0.25"/>
    <row r="376" ht="17.25" hidden="1" customHeight="1" x14ac:dyDescent="0.25"/>
    <row r="377" ht="17.25" hidden="1" customHeight="1" x14ac:dyDescent="0.25"/>
    <row r="378" ht="17.25" hidden="1" customHeight="1" x14ac:dyDescent="0.25"/>
    <row r="379" ht="17.25" hidden="1" customHeight="1" x14ac:dyDescent="0.25"/>
    <row r="380" ht="17.25" hidden="1" customHeight="1" x14ac:dyDescent="0.25"/>
    <row r="381" ht="17.25" hidden="1" customHeight="1" x14ac:dyDescent="0.25"/>
    <row r="382" ht="17.25" hidden="1" customHeight="1" x14ac:dyDescent="0.25"/>
    <row r="383" ht="17.25" hidden="1" customHeight="1" x14ac:dyDescent="0.25"/>
    <row r="384" ht="17.25" hidden="1" customHeight="1" x14ac:dyDescent="0.25"/>
    <row r="385" ht="17.25" hidden="1" customHeight="1" x14ac:dyDescent="0.25"/>
    <row r="386" ht="17.25" hidden="1" customHeight="1" x14ac:dyDescent="0.25"/>
    <row r="387" ht="17.25" hidden="1" customHeight="1" x14ac:dyDescent="0.25"/>
    <row r="388" ht="17.25" hidden="1" customHeight="1" x14ac:dyDescent="0.25"/>
    <row r="389" ht="17.25" hidden="1" customHeight="1" x14ac:dyDescent="0.25"/>
    <row r="390" ht="17.25" hidden="1" customHeight="1" x14ac:dyDescent="0.25"/>
    <row r="391" ht="17.25" hidden="1" customHeight="1" x14ac:dyDescent="0.25"/>
    <row r="392" ht="17.25" hidden="1" customHeight="1" x14ac:dyDescent="0.25"/>
    <row r="393" ht="17.25" hidden="1" customHeight="1" x14ac:dyDescent="0.25"/>
    <row r="394" ht="17.25" hidden="1" customHeight="1" x14ac:dyDescent="0.25"/>
    <row r="395" ht="17.25" hidden="1" customHeight="1" x14ac:dyDescent="0.25"/>
    <row r="396" ht="17.25" hidden="1" customHeight="1" x14ac:dyDescent="0.25"/>
    <row r="397" ht="17.25" hidden="1" customHeight="1" x14ac:dyDescent="0.25"/>
    <row r="398" ht="17.25" hidden="1" customHeight="1" x14ac:dyDescent="0.25"/>
    <row r="399" ht="17.25" hidden="1" customHeight="1" x14ac:dyDescent="0.25"/>
    <row r="400" ht="17.25" hidden="1" customHeight="1" x14ac:dyDescent="0.25"/>
    <row r="401" ht="17.25" hidden="1" customHeight="1" x14ac:dyDescent="0.25"/>
    <row r="402" ht="17.25" hidden="1" customHeight="1" x14ac:dyDescent="0.25"/>
    <row r="403" ht="17.25" hidden="1" customHeight="1" x14ac:dyDescent="0.25"/>
    <row r="404" ht="17.25" hidden="1" customHeight="1" x14ac:dyDescent="0.25"/>
    <row r="405" ht="17.25" hidden="1" customHeight="1" x14ac:dyDescent="0.25"/>
    <row r="406" ht="17.25" hidden="1" customHeight="1" x14ac:dyDescent="0.25"/>
    <row r="407" ht="17.25" hidden="1" customHeight="1" x14ac:dyDescent="0.25"/>
    <row r="408" ht="17.25" hidden="1" customHeight="1" x14ac:dyDescent="0.25"/>
    <row r="409" ht="17.25" hidden="1" customHeight="1" x14ac:dyDescent="0.25"/>
    <row r="410" ht="17.25" hidden="1" customHeight="1" x14ac:dyDescent="0.25"/>
    <row r="411" ht="17.25" hidden="1" customHeight="1" x14ac:dyDescent="0.25"/>
    <row r="412" ht="17.25" hidden="1" customHeight="1" x14ac:dyDescent="0.25"/>
    <row r="413" ht="17.25" hidden="1" customHeight="1" x14ac:dyDescent="0.25"/>
    <row r="414" ht="17.25" hidden="1" customHeight="1" x14ac:dyDescent="0.25"/>
    <row r="415" ht="17.25" hidden="1" customHeight="1" x14ac:dyDescent="0.25"/>
    <row r="416" ht="17.25" hidden="1" customHeight="1" x14ac:dyDescent="0.25"/>
    <row r="417" ht="17.25" hidden="1" customHeight="1" x14ac:dyDescent="0.25"/>
    <row r="418" ht="17.25" hidden="1" customHeight="1" x14ac:dyDescent="0.25"/>
    <row r="419" ht="17.25" hidden="1" customHeight="1" x14ac:dyDescent="0.25"/>
    <row r="420" ht="17.25" hidden="1" customHeight="1" x14ac:dyDescent="0.25"/>
    <row r="421" ht="17.25" hidden="1" customHeight="1" x14ac:dyDescent="0.25"/>
    <row r="422" ht="17.25" hidden="1" customHeight="1" x14ac:dyDescent="0.25"/>
    <row r="423" ht="17.25" hidden="1" customHeight="1" x14ac:dyDescent="0.25"/>
    <row r="424" ht="17.25" hidden="1" customHeight="1" x14ac:dyDescent="0.25"/>
    <row r="425" ht="17.25" hidden="1" customHeight="1" x14ac:dyDescent="0.25"/>
    <row r="426" ht="17.25" hidden="1" customHeight="1" x14ac:dyDescent="0.25"/>
    <row r="427" ht="17.25" hidden="1" customHeight="1" x14ac:dyDescent="0.25"/>
    <row r="428" ht="17.25" hidden="1" customHeight="1" x14ac:dyDescent="0.25"/>
    <row r="429" ht="17.25" hidden="1" customHeight="1" x14ac:dyDescent="0.25"/>
    <row r="430" ht="17.25" hidden="1" customHeight="1" x14ac:dyDescent="0.25"/>
    <row r="431" ht="17.25" hidden="1" customHeight="1" x14ac:dyDescent="0.25"/>
    <row r="432" ht="17.25" hidden="1" customHeight="1" x14ac:dyDescent="0.25"/>
    <row r="433" ht="17.25" hidden="1" customHeight="1" x14ac:dyDescent="0.25"/>
    <row r="434" ht="17.25" hidden="1" customHeight="1" x14ac:dyDescent="0.25"/>
    <row r="435" ht="17.25" hidden="1" customHeight="1" x14ac:dyDescent="0.25"/>
    <row r="436" ht="17.25" hidden="1" customHeight="1" x14ac:dyDescent="0.25"/>
    <row r="437" ht="17.25" hidden="1" customHeight="1" x14ac:dyDescent="0.25"/>
    <row r="438" ht="17.25" hidden="1" customHeight="1" x14ac:dyDescent="0.25"/>
    <row r="439" ht="17.25" hidden="1" customHeight="1" x14ac:dyDescent="0.25"/>
    <row r="440" ht="17.25" hidden="1" customHeight="1" x14ac:dyDescent="0.25"/>
    <row r="441" ht="17.25" hidden="1" customHeight="1" x14ac:dyDescent="0.25"/>
    <row r="442" ht="17.25" hidden="1" customHeight="1" x14ac:dyDescent="0.25"/>
    <row r="443" ht="17.25" hidden="1" customHeight="1" x14ac:dyDescent="0.25"/>
    <row r="444" ht="17.25" hidden="1" customHeight="1" x14ac:dyDescent="0.25"/>
    <row r="445" ht="17.25" hidden="1" customHeight="1" x14ac:dyDescent="0.25"/>
    <row r="446" ht="17.25" hidden="1" customHeight="1" x14ac:dyDescent="0.25"/>
    <row r="447" ht="17.25" hidden="1" customHeight="1" x14ac:dyDescent="0.25"/>
    <row r="448" ht="17.25" hidden="1" customHeight="1" x14ac:dyDescent="0.25"/>
    <row r="449" ht="17.25" hidden="1" customHeight="1" x14ac:dyDescent="0.25"/>
    <row r="450" ht="17.25" hidden="1" customHeight="1" x14ac:dyDescent="0.25"/>
    <row r="451" ht="17.25" hidden="1" customHeight="1" x14ac:dyDescent="0.25"/>
    <row r="452" ht="17.25" hidden="1" customHeight="1" x14ac:dyDescent="0.25"/>
    <row r="453" ht="17.25" hidden="1" customHeight="1" x14ac:dyDescent="0.25"/>
    <row r="454" ht="17.25" hidden="1" customHeight="1" x14ac:dyDescent="0.25"/>
    <row r="455" ht="17.25" hidden="1" customHeight="1" x14ac:dyDescent="0.25"/>
    <row r="456" ht="17.25" hidden="1" customHeight="1" x14ac:dyDescent="0.25"/>
    <row r="457" ht="17.25" hidden="1" customHeight="1" x14ac:dyDescent="0.25"/>
    <row r="458" ht="17.25" hidden="1" customHeight="1" x14ac:dyDescent="0.25"/>
    <row r="459" ht="17.25" hidden="1" customHeight="1" x14ac:dyDescent="0.25"/>
    <row r="460" ht="17.25" hidden="1" customHeight="1" x14ac:dyDescent="0.25"/>
    <row r="461" ht="17.25" hidden="1" customHeight="1" x14ac:dyDescent="0.25"/>
    <row r="462" ht="17.25" hidden="1" customHeight="1" x14ac:dyDescent="0.25"/>
    <row r="463" ht="17.25" hidden="1" customHeight="1" x14ac:dyDescent="0.25"/>
    <row r="464" ht="17.25" hidden="1" customHeight="1" x14ac:dyDescent="0.25"/>
    <row r="465" ht="17.25" hidden="1" customHeight="1" x14ac:dyDescent="0.25"/>
    <row r="466" ht="17.25" hidden="1" customHeight="1" x14ac:dyDescent="0.25"/>
    <row r="467" ht="17.25" hidden="1" customHeight="1" x14ac:dyDescent="0.25"/>
    <row r="468" ht="17.25" hidden="1" customHeight="1" x14ac:dyDescent="0.25"/>
    <row r="469" ht="17.25" hidden="1" customHeight="1" x14ac:dyDescent="0.25"/>
    <row r="470" ht="17.25" hidden="1" customHeight="1" x14ac:dyDescent="0.25"/>
    <row r="471" ht="17.25" hidden="1" customHeight="1" x14ac:dyDescent="0.25"/>
    <row r="472" ht="17.25" hidden="1" customHeight="1" x14ac:dyDescent="0.25"/>
    <row r="473" ht="17.25" hidden="1" customHeight="1" x14ac:dyDescent="0.25"/>
    <row r="474" ht="17.25" hidden="1" customHeight="1" x14ac:dyDescent="0.25"/>
    <row r="475" ht="17.25" hidden="1" customHeight="1" x14ac:dyDescent="0.25"/>
    <row r="476" ht="17.25" hidden="1" customHeight="1" x14ac:dyDescent="0.25"/>
    <row r="477" ht="17.25" hidden="1" customHeight="1" x14ac:dyDescent="0.25"/>
    <row r="478" ht="17.25" hidden="1" customHeight="1" x14ac:dyDescent="0.25"/>
    <row r="479" ht="17.25" hidden="1" customHeight="1" x14ac:dyDescent="0.25"/>
    <row r="480" ht="17.25" hidden="1" customHeight="1" x14ac:dyDescent="0.25"/>
    <row r="481" ht="17.25" hidden="1" customHeight="1" x14ac:dyDescent="0.25"/>
    <row r="482" ht="17.25" hidden="1" customHeight="1" x14ac:dyDescent="0.25"/>
    <row r="483" ht="17.25" hidden="1" customHeight="1" x14ac:dyDescent="0.25"/>
    <row r="484" ht="17.25" hidden="1" customHeight="1" x14ac:dyDescent="0.25"/>
    <row r="485" ht="17.25" hidden="1" customHeight="1" x14ac:dyDescent="0.25"/>
    <row r="486" ht="17.25" hidden="1" customHeight="1" x14ac:dyDescent="0.25"/>
    <row r="487" ht="17.25" hidden="1" customHeight="1" x14ac:dyDescent="0.25"/>
    <row r="488" ht="17.25" hidden="1" customHeight="1" x14ac:dyDescent="0.25"/>
    <row r="489" ht="17.25" hidden="1" customHeight="1" x14ac:dyDescent="0.25"/>
    <row r="490" ht="17.25" hidden="1" customHeight="1" x14ac:dyDescent="0.25"/>
    <row r="491" ht="17.25" hidden="1" customHeight="1" x14ac:dyDescent="0.25"/>
    <row r="492" ht="17.25" hidden="1" customHeight="1" x14ac:dyDescent="0.25"/>
    <row r="493" ht="17.25" hidden="1" customHeight="1" x14ac:dyDescent="0.25"/>
    <row r="494" ht="17.25" hidden="1" customHeight="1" x14ac:dyDescent="0.25"/>
    <row r="495" ht="17.25" hidden="1" customHeight="1" x14ac:dyDescent="0.25"/>
    <row r="496" ht="17.25" hidden="1" customHeight="1" x14ac:dyDescent="0.25"/>
    <row r="497" ht="17.25" hidden="1" customHeight="1" x14ac:dyDescent="0.25"/>
    <row r="498" ht="17.25" hidden="1" customHeight="1" x14ac:dyDescent="0.25"/>
    <row r="499" ht="17.25" hidden="1" customHeight="1" x14ac:dyDescent="0.25"/>
    <row r="500" ht="17.25" hidden="1" customHeight="1" x14ac:dyDescent="0.25"/>
    <row r="501" ht="17.25" hidden="1" customHeight="1" x14ac:dyDescent="0.25"/>
    <row r="502" ht="17.25" hidden="1" customHeight="1" x14ac:dyDescent="0.25"/>
    <row r="503" ht="17.25" hidden="1" customHeight="1" x14ac:dyDescent="0.25"/>
    <row r="504" ht="17.25" hidden="1" customHeight="1" x14ac:dyDescent="0.25"/>
    <row r="505" ht="17.25" hidden="1" customHeight="1" x14ac:dyDescent="0.25"/>
    <row r="506" ht="17.25" hidden="1" customHeight="1" x14ac:dyDescent="0.25"/>
    <row r="507" ht="17.25" hidden="1" customHeight="1" x14ac:dyDescent="0.25"/>
    <row r="508" ht="17.25" hidden="1" customHeight="1" x14ac:dyDescent="0.25"/>
    <row r="509" ht="17.25" hidden="1" customHeight="1" x14ac:dyDescent="0.25"/>
    <row r="510" ht="17.25" hidden="1" customHeight="1" x14ac:dyDescent="0.25"/>
    <row r="511" ht="17.25" hidden="1" customHeight="1" x14ac:dyDescent="0.25"/>
    <row r="512" ht="17.25" hidden="1" customHeight="1" x14ac:dyDescent="0.25"/>
    <row r="513" ht="17.25" hidden="1" customHeight="1" x14ac:dyDescent="0.25"/>
    <row r="514" ht="17.25" hidden="1" customHeight="1" x14ac:dyDescent="0.25"/>
    <row r="515" ht="17.25" hidden="1" customHeight="1" x14ac:dyDescent="0.25"/>
    <row r="516" ht="17.25" hidden="1" customHeight="1" x14ac:dyDescent="0.25"/>
    <row r="517" ht="17.25" hidden="1" customHeight="1" x14ac:dyDescent="0.25"/>
    <row r="518" ht="17.25" hidden="1" customHeight="1" x14ac:dyDescent="0.25"/>
    <row r="519" ht="17.25" hidden="1" customHeight="1" x14ac:dyDescent="0.25"/>
    <row r="520" ht="17.25" hidden="1" customHeight="1" x14ac:dyDescent="0.25"/>
    <row r="521" ht="17.25" hidden="1" customHeight="1" x14ac:dyDescent="0.25"/>
    <row r="522" ht="17.25" hidden="1" customHeight="1" x14ac:dyDescent="0.25"/>
    <row r="523" ht="17.25" hidden="1" customHeight="1" x14ac:dyDescent="0.25"/>
    <row r="524" ht="17.25" hidden="1" customHeight="1" x14ac:dyDescent="0.25"/>
    <row r="525" ht="17.25" hidden="1" customHeight="1" x14ac:dyDescent="0.25"/>
    <row r="526" ht="17.25" hidden="1" customHeight="1" x14ac:dyDescent="0.25"/>
    <row r="527" ht="17.25" hidden="1" customHeight="1" x14ac:dyDescent="0.25"/>
    <row r="528" ht="17.25" hidden="1" customHeight="1" x14ac:dyDescent="0.25"/>
    <row r="529" ht="17.25" hidden="1" customHeight="1" x14ac:dyDescent="0.25"/>
    <row r="530" ht="17.25" hidden="1" customHeight="1" x14ac:dyDescent="0.25"/>
    <row r="531" ht="17.25" hidden="1" customHeight="1" x14ac:dyDescent="0.25"/>
    <row r="532" ht="17.25" hidden="1" customHeight="1" x14ac:dyDescent="0.25"/>
    <row r="533" ht="17.25" hidden="1" customHeight="1" x14ac:dyDescent="0.25"/>
    <row r="534" ht="17.25" hidden="1" customHeight="1" x14ac:dyDescent="0.25"/>
    <row r="535" ht="17.25" hidden="1" customHeight="1" x14ac:dyDescent="0.25"/>
    <row r="536" ht="17.25" hidden="1" customHeight="1" x14ac:dyDescent="0.25"/>
    <row r="537" ht="17.25" hidden="1" customHeight="1" x14ac:dyDescent="0.25"/>
    <row r="538" ht="17.25" hidden="1" customHeight="1" x14ac:dyDescent="0.25"/>
    <row r="539" ht="17.25" hidden="1" customHeight="1" x14ac:dyDescent="0.25"/>
    <row r="540" ht="17.25" hidden="1" customHeight="1" x14ac:dyDescent="0.25"/>
    <row r="541" ht="17.25" hidden="1" customHeight="1" x14ac:dyDescent="0.25"/>
    <row r="542" ht="17.25" hidden="1" customHeight="1" x14ac:dyDescent="0.25"/>
    <row r="543" ht="17.25" hidden="1" customHeight="1" x14ac:dyDescent="0.25"/>
    <row r="544" ht="17.25" hidden="1" customHeight="1" x14ac:dyDescent="0.25"/>
    <row r="545" ht="17.25" hidden="1" customHeight="1" x14ac:dyDescent="0.25"/>
    <row r="546" ht="17.25" hidden="1" customHeight="1" x14ac:dyDescent="0.25"/>
    <row r="547" ht="17.25" hidden="1" customHeight="1" x14ac:dyDescent="0.25"/>
    <row r="548" ht="17.25" hidden="1" customHeight="1" x14ac:dyDescent="0.25"/>
    <row r="549" ht="17.25" hidden="1" customHeight="1" x14ac:dyDescent="0.25"/>
    <row r="550" ht="17.25" hidden="1" customHeight="1" x14ac:dyDescent="0.25"/>
    <row r="551" ht="17.25" hidden="1" customHeight="1" x14ac:dyDescent="0.25"/>
    <row r="552" ht="17.25" hidden="1" customHeight="1" x14ac:dyDescent="0.25"/>
    <row r="553" ht="17.25" hidden="1" customHeight="1" x14ac:dyDescent="0.25"/>
    <row r="554" ht="17.25" hidden="1" customHeight="1" x14ac:dyDescent="0.25"/>
    <row r="555" ht="17.25" hidden="1" customHeight="1" x14ac:dyDescent="0.25"/>
    <row r="556" ht="17.25" hidden="1" customHeight="1" x14ac:dyDescent="0.25"/>
    <row r="557" ht="17.25" hidden="1" customHeight="1" x14ac:dyDescent="0.25"/>
    <row r="558" ht="17.25" hidden="1" customHeight="1" x14ac:dyDescent="0.25"/>
    <row r="559" ht="17.25" hidden="1" customHeight="1" x14ac:dyDescent="0.25"/>
    <row r="560" ht="17.25" hidden="1" customHeight="1" x14ac:dyDescent="0.25"/>
    <row r="561" ht="17.25" hidden="1" customHeight="1" x14ac:dyDescent="0.25"/>
    <row r="562" ht="17.25" hidden="1" customHeight="1" x14ac:dyDescent="0.25"/>
    <row r="563" ht="17.25" hidden="1" customHeight="1" x14ac:dyDescent="0.25"/>
    <row r="564" ht="17.25" hidden="1" customHeight="1" x14ac:dyDescent="0.25"/>
    <row r="565" ht="17.25" hidden="1" customHeight="1" x14ac:dyDescent="0.25"/>
    <row r="566" ht="17.25" hidden="1" customHeight="1" x14ac:dyDescent="0.25"/>
    <row r="567" ht="17.25" hidden="1" customHeight="1" x14ac:dyDescent="0.25"/>
    <row r="568" ht="17.25" hidden="1" customHeight="1" x14ac:dyDescent="0.25"/>
    <row r="569" ht="17.25" hidden="1" customHeight="1" x14ac:dyDescent="0.25"/>
    <row r="570" ht="17.25" hidden="1" customHeight="1" x14ac:dyDescent="0.25"/>
    <row r="571" ht="17.25" hidden="1" customHeight="1" x14ac:dyDescent="0.25"/>
    <row r="572" ht="17.25" hidden="1" customHeight="1" x14ac:dyDescent="0.25"/>
    <row r="573" ht="17.25" hidden="1" customHeight="1" x14ac:dyDescent="0.25"/>
    <row r="574" ht="17.25" hidden="1" customHeight="1" x14ac:dyDescent="0.25"/>
    <row r="575" ht="17.25" hidden="1" customHeight="1" x14ac:dyDescent="0.25"/>
    <row r="576" ht="17.25" hidden="1" customHeight="1" x14ac:dyDescent="0.25"/>
    <row r="577" ht="17.25" hidden="1" customHeight="1" x14ac:dyDescent="0.25"/>
    <row r="578" ht="17.25" hidden="1" customHeight="1" x14ac:dyDescent="0.25"/>
    <row r="579" ht="17.25" hidden="1" customHeight="1" x14ac:dyDescent="0.25"/>
    <row r="580" ht="17.25" hidden="1" customHeight="1" x14ac:dyDescent="0.25"/>
    <row r="581" ht="17.25" hidden="1" customHeight="1" x14ac:dyDescent="0.25"/>
    <row r="582" ht="17.25" hidden="1" customHeight="1" x14ac:dyDescent="0.25"/>
    <row r="583" ht="17.25" hidden="1" customHeight="1" x14ac:dyDescent="0.25"/>
    <row r="584" ht="17.25" hidden="1" customHeight="1" x14ac:dyDescent="0.25"/>
    <row r="585" ht="17.25" hidden="1" customHeight="1" x14ac:dyDescent="0.25"/>
    <row r="586" ht="17.25" hidden="1" customHeight="1" x14ac:dyDescent="0.25"/>
    <row r="587" ht="17.25" hidden="1" customHeight="1" x14ac:dyDescent="0.25"/>
    <row r="588" ht="17.25" hidden="1" customHeight="1" x14ac:dyDescent="0.25"/>
    <row r="589" ht="17.25" hidden="1" customHeight="1" x14ac:dyDescent="0.25"/>
    <row r="590" ht="17.25" hidden="1" customHeight="1" x14ac:dyDescent="0.25"/>
    <row r="591" ht="17.25" hidden="1" customHeight="1" x14ac:dyDescent="0.25"/>
    <row r="592" ht="17.25" hidden="1" customHeight="1" x14ac:dyDescent="0.25"/>
    <row r="593" ht="17.25" hidden="1" customHeight="1" x14ac:dyDescent="0.25"/>
    <row r="594" ht="17.25" hidden="1" customHeight="1" x14ac:dyDescent="0.25"/>
    <row r="595" ht="17.25" hidden="1" customHeight="1" x14ac:dyDescent="0.25"/>
    <row r="596" ht="17.25" hidden="1" customHeight="1" x14ac:dyDescent="0.25"/>
    <row r="597" ht="17.25" hidden="1" customHeight="1" x14ac:dyDescent="0.25"/>
    <row r="598" ht="17.25" hidden="1" customHeight="1" x14ac:dyDescent="0.25"/>
    <row r="599" ht="17.25" hidden="1" customHeight="1" x14ac:dyDescent="0.25"/>
    <row r="600" ht="17.25" hidden="1" customHeight="1" x14ac:dyDescent="0.25"/>
    <row r="601" ht="17.25" hidden="1" customHeight="1" x14ac:dyDescent="0.25"/>
    <row r="602" ht="17.25" hidden="1" customHeight="1" x14ac:dyDescent="0.25"/>
    <row r="603" ht="17.25" hidden="1" customHeight="1" x14ac:dyDescent="0.25"/>
    <row r="604" ht="17.25" hidden="1" customHeight="1" x14ac:dyDescent="0.25"/>
    <row r="605" ht="17.25" hidden="1" customHeight="1" x14ac:dyDescent="0.25"/>
    <row r="606" ht="17.25" hidden="1" customHeight="1" x14ac:dyDescent="0.25"/>
    <row r="607" ht="17.25" hidden="1" customHeight="1" x14ac:dyDescent="0.25"/>
    <row r="608" ht="17.25" hidden="1" customHeight="1" x14ac:dyDescent="0.25"/>
    <row r="609" ht="17.25" hidden="1" customHeight="1" x14ac:dyDescent="0.25"/>
    <row r="610" ht="17.25" hidden="1" customHeight="1" x14ac:dyDescent="0.25"/>
    <row r="611" ht="17.25" hidden="1" customHeight="1" x14ac:dyDescent="0.25"/>
    <row r="612" ht="17.25" hidden="1" customHeight="1" x14ac:dyDescent="0.25"/>
    <row r="613" ht="17.25" hidden="1" customHeight="1" x14ac:dyDescent="0.25"/>
    <row r="614" ht="17.25" hidden="1" customHeight="1" x14ac:dyDescent="0.25"/>
    <row r="615" ht="17.25" hidden="1" customHeight="1" x14ac:dyDescent="0.25"/>
    <row r="616" ht="17.25" hidden="1" customHeight="1" x14ac:dyDescent="0.25"/>
    <row r="617" ht="17.25" hidden="1" customHeight="1" x14ac:dyDescent="0.25"/>
    <row r="618" ht="17.25" hidden="1" customHeight="1" x14ac:dyDescent="0.25"/>
    <row r="619" ht="17.25" hidden="1" customHeight="1" x14ac:dyDescent="0.25"/>
    <row r="620" ht="17.25" hidden="1" customHeight="1" x14ac:dyDescent="0.25"/>
    <row r="621" ht="17.25" hidden="1" customHeight="1" x14ac:dyDescent="0.25"/>
    <row r="622" ht="17.25" hidden="1" customHeight="1" x14ac:dyDescent="0.25"/>
    <row r="623" ht="17.25" hidden="1" customHeight="1" x14ac:dyDescent="0.25"/>
    <row r="624" ht="17.25" hidden="1" customHeight="1" x14ac:dyDescent="0.25"/>
    <row r="625" ht="17.25" hidden="1" customHeight="1" x14ac:dyDescent="0.25"/>
    <row r="626" ht="17.25" hidden="1" customHeight="1" x14ac:dyDescent="0.25"/>
    <row r="627" ht="17.25" hidden="1" customHeight="1" x14ac:dyDescent="0.25"/>
    <row r="628" ht="17.25" hidden="1" customHeight="1" x14ac:dyDescent="0.25"/>
    <row r="629" ht="17.25" hidden="1" customHeight="1" x14ac:dyDescent="0.25"/>
    <row r="630" ht="17.25" hidden="1" customHeight="1" x14ac:dyDescent="0.25"/>
    <row r="631" ht="17.25" hidden="1" customHeight="1" x14ac:dyDescent="0.25"/>
    <row r="632" ht="17.25" hidden="1" customHeight="1" x14ac:dyDescent="0.25"/>
    <row r="633" ht="17.25" hidden="1" customHeight="1" x14ac:dyDescent="0.25"/>
    <row r="634" ht="17.25" hidden="1" customHeight="1" x14ac:dyDescent="0.25"/>
    <row r="635" ht="17.25" hidden="1" customHeight="1" x14ac:dyDescent="0.25"/>
    <row r="636" ht="17.25" hidden="1" customHeight="1" x14ac:dyDescent="0.25"/>
    <row r="637" ht="17.25" hidden="1" customHeight="1" x14ac:dyDescent="0.25"/>
    <row r="638" ht="17.25" hidden="1" customHeight="1" x14ac:dyDescent="0.25"/>
    <row r="639" ht="17.25" hidden="1" customHeight="1" x14ac:dyDescent="0.25"/>
    <row r="640" ht="17.25" hidden="1" customHeight="1" x14ac:dyDescent="0.25"/>
    <row r="641" ht="17.25" hidden="1" customHeight="1" x14ac:dyDescent="0.25"/>
    <row r="642" ht="17.25" hidden="1" customHeight="1" x14ac:dyDescent="0.25"/>
    <row r="643" ht="17.25" hidden="1" customHeight="1" x14ac:dyDescent="0.25"/>
    <row r="644" ht="17.25" hidden="1" customHeight="1" x14ac:dyDescent="0.25"/>
    <row r="645" ht="17.25" hidden="1" customHeight="1" x14ac:dyDescent="0.25"/>
    <row r="646" ht="17.25" hidden="1" customHeight="1" x14ac:dyDescent="0.25"/>
    <row r="647" ht="17.25" hidden="1" customHeight="1" x14ac:dyDescent="0.25"/>
    <row r="648" ht="17.25" hidden="1" customHeight="1" x14ac:dyDescent="0.25"/>
    <row r="649" ht="17.25" hidden="1" customHeight="1" x14ac:dyDescent="0.25"/>
    <row r="650" ht="17.25" hidden="1" customHeight="1" x14ac:dyDescent="0.25"/>
    <row r="651" ht="17.25" hidden="1" customHeight="1" x14ac:dyDescent="0.25"/>
    <row r="652" ht="17.25" hidden="1" customHeight="1" x14ac:dyDescent="0.25"/>
    <row r="653" ht="17.25" hidden="1" customHeight="1" x14ac:dyDescent="0.25"/>
    <row r="654" ht="17.25" hidden="1" customHeight="1" x14ac:dyDescent="0.25"/>
    <row r="655" ht="17.25" hidden="1" customHeight="1" x14ac:dyDescent="0.25"/>
    <row r="656" ht="17.25" hidden="1" customHeight="1" x14ac:dyDescent="0.25"/>
    <row r="657" ht="17.25" hidden="1" customHeight="1" x14ac:dyDescent="0.25"/>
    <row r="658" ht="17.25" hidden="1" customHeight="1" x14ac:dyDescent="0.25"/>
    <row r="659" ht="17.25" hidden="1" customHeight="1" x14ac:dyDescent="0.25"/>
    <row r="660" ht="17.25" hidden="1" customHeight="1" x14ac:dyDescent="0.25"/>
    <row r="661" ht="17.25" hidden="1" customHeight="1" x14ac:dyDescent="0.25"/>
    <row r="662" ht="17.25" hidden="1" customHeight="1" x14ac:dyDescent="0.25"/>
    <row r="663" ht="17.25" hidden="1" customHeight="1" x14ac:dyDescent="0.25"/>
    <row r="664" ht="17.25" hidden="1" customHeight="1" x14ac:dyDescent="0.25"/>
    <row r="665" ht="17.25" hidden="1" customHeight="1" x14ac:dyDescent="0.25"/>
    <row r="666" ht="17.25" hidden="1" customHeight="1" x14ac:dyDescent="0.25"/>
    <row r="667" ht="17.25" hidden="1" customHeight="1" x14ac:dyDescent="0.25"/>
    <row r="668" ht="17.25" hidden="1" customHeight="1" x14ac:dyDescent="0.25"/>
    <row r="669" ht="17.25" hidden="1" customHeight="1" x14ac:dyDescent="0.25"/>
    <row r="670" ht="17.25" hidden="1" customHeight="1" x14ac:dyDescent="0.25"/>
    <row r="671" ht="17.25" hidden="1" customHeight="1" x14ac:dyDescent="0.25"/>
    <row r="672" ht="17.25" hidden="1" customHeight="1" x14ac:dyDescent="0.25"/>
    <row r="673" ht="17.25" hidden="1" customHeight="1" x14ac:dyDescent="0.25"/>
    <row r="674" ht="17.25" hidden="1" customHeight="1" x14ac:dyDescent="0.25"/>
    <row r="675" ht="17.25" hidden="1" customHeight="1" x14ac:dyDescent="0.25"/>
    <row r="676" ht="17.25" hidden="1" customHeight="1" x14ac:dyDescent="0.25"/>
    <row r="677" ht="17.25" hidden="1" customHeight="1" x14ac:dyDescent="0.25"/>
    <row r="678" ht="17.25" hidden="1" customHeight="1" x14ac:dyDescent="0.25"/>
    <row r="679" ht="17.25" hidden="1" customHeight="1" x14ac:dyDescent="0.25"/>
    <row r="680" ht="17.25" hidden="1" customHeight="1" x14ac:dyDescent="0.25"/>
    <row r="681" ht="17.25" hidden="1" customHeight="1" x14ac:dyDescent="0.25"/>
    <row r="682" ht="17.25" hidden="1" customHeight="1" x14ac:dyDescent="0.25"/>
    <row r="683" ht="17.25" hidden="1" customHeight="1" x14ac:dyDescent="0.25"/>
    <row r="684" ht="17.25" hidden="1" customHeight="1" x14ac:dyDescent="0.25"/>
    <row r="685" ht="17.25" hidden="1" customHeight="1" x14ac:dyDescent="0.25"/>
    <row r="686" ht="17.25" hidden="1" customHeight="1" x14ac:dyDescent="0.25"/>
    <row r="687" ht="17.25" hidden="1" customHeight="1" x14ac:dyDescent="0.25"/>
    <row r="688" ht="17.25" hidden="1" customHeight="1" x14ac:dyDescent="0.25"/>
    <row r="689" ht="17.25" hidden="1" customHeight="1" x14ac:dyDescent="0.25"/>
    <row r="690" ht="17.25" hidden="1" customHeight="1" x14ac:dyDescent="0.25"/>
    <row r="691" ht="17.25" hidden="1" customHeight="1" x14ac:dyDescent="0.25"/>
    <row r="692" ht="17.25" hidden="1" customHeight="1" x14ac:dyDescent="0.25"/>
    <row r="693" ht="17.25" hidden="1" customHeight="1" x14ac:dyDescent="0.25"/>
    <row r="694" ht="17.25" hidden="1" customHeight="1" x14ac:dyDescent="0.25"/>
    <row r="695" ht="17.25" hidden="1" customHeight="1" x14ac:dyDescent="0.25"/>
    <row r="696" ht="17.25" hidden="1" customHeight="1" x14ac:dyDescent="0.25"/>
    <row r="697" ht="17.25" hidden="1" customHeight="1" x14ac:dyDescent="0.25"/>
    <row r="698" ht="17.25" hidden="1" customHeight="1" x14ac:dyDescent="0.25"/>
    <row r="699" ht="17.25" hidden="1" customHeight="1" x14ac:dyDescent="0.25"/>
    <row r="700" ht="17.25" hidden="1" customHeight="1" x14ac:dyDescent="0.25"/>
    <row r="701" ht="17.25" hidden="1" customHeight="1" x14ac:dyDescent="0.25"/>
    <row r="702" ht="17.25" hidden="1" customHeight="1" x14ac:dyDescent="0.25"/>
    <row r="703" ht="17.25" hidden="1" customHeight="1" x14ac:dyDescent="0.25"/>
    <row r="704" ht="17.25" hidden="1" customHeight="1" x14ac:dyDescent="0.25"/>
    <row r="705" ht="17.25" hidden="1" customHeight="1" x14ac:dyDescent="0.25"/>
    <row r="706" ht="17.25" hidden="1" customHeight="1" x14ac:dyDescent="0.25"/>
    <row r="707" ht="17.25" hidden="1" customHeight="1" x14ac:dyDescent="0.25"/>
    <row r="708" ht="17.25" hidden="1" customHeight="1" x14ac:dyDescent="0.25"/>
    <row r="709" ht="17.25" hidden="1" customHeight="1" x14ac:dyDescent="0.25"/>
    <row r="710" ht="17.25" hidden="1" customHeight="1" x14ac:dyDescent="0.25"/>
    <row r="711" ht="17.25" hidden="1" customHeight="1" x14ac:dyDescent="0.25"/>
    <row r="712" ht="17.25" hidden="1" customHeight="1" x14ac:dyDescent="0.25"/>
    <row r="713" ht="17.25" hidden="1" customHeight="1" x14ac:dyDescent="0.25"/>
    <row r="714" ht="17.25" hidden="1" customHeight="1" x14ac:dyDescent="0.25"/>
    <row r="715" ht="17.25" hidden="1" customHeight="1" x14ac:dyDescent="0.25"/>
    <row r="716" ht="17.25" hidden="1" customHeight="1" x14ac:dyDescent="0.25"/>
    <row r="717" ht="17.25" hidden="1" customHeight="1" x14ac:dyDescent="0.25"/>
    <row r="718" ht="17.25" hidden="1" customHeight="1" x14ac:dyDescent="0.25"/>
    <row r="719" ht="17.25" hidden="1" customHeight="1" x14ac:dyDescent="0.25"/>
    <row r="720" ht="17.25" hidden="1" customHeight="1" x14ac:dyDescent="0.25"/>
    <row r="721" ht="17.25" hidden="1" customHeight="1" x14ac:dyDescent="0.25"/>
    <row r="722" ht="17.25" hidden="1" customHeight="1" x14ac:dyDescent="0.25"/>
    <row r="723" ht="17.25" hidden="1" customHeight="1" x14ac:dyDescent="0.25"/>
    <row r="724" ht="17.25" hidden="1" customHeight="1" x14ac:dyDescent="0.25"/>
    <row r="725" ht="17.25" hidden="1" customHeight="1" x14ac:dyDescent="0.25"/>
    <row r="726" ht="17.25" hidden="1" customHeight="1" x14ac:dyDescent="0.25"/>
    <row r="727" ht="17.25" hidden="1" customHeight="1" x14ac:dyDescent="0.25"/>
    <row r="728" ht="17.25" hidden="1" customHeight="1" x14ac:dyDescent="0.25"/>
    <row r="729" ht="17.25" hidden="1" customHeight="1" x14ac:dyDescent="0.25"/>
    <row r="730" ht="17.25" hidden="1" customHeight="1" x14ac:dyDescent="0.25"/>
    <row r="731" ht="17.25" hidden="1" customHeight="1" x14ac:dyDescent="0.25"/>
    <row r="732" ht="17.25" hidden="1" customHeight="1" x14ac:dyDescent="0.25"/>
    <row r="733" ht="17.25" hidden="1" customHeight="1" x14ac:dyDescent="0.25"/>
    <row r="734" ht="17.25" hidden="1" customHeight="1" x14ac:dyDescent="0.25"/>
    <row r="735" ht="17.25" hidden="1" customHeight="1" x14ac:dyDescent="0.25"/>
    <row r="736" ht="17.25" hidden="1" customHeight="1" x14ac:dyDescent="0.25"/>
    <row r="737" ht="17.25" hidden="1" customHeight="1" x14ac:dyDescent="0.25"/>
    <row r="738" ht="17.25" hidden="1" customHeight="1" x14ac:dyDescent="0.25"/>
    <row r="739" ht="17.25" hidden="1" customHeight="1" x14ac:dyDescent="0.25"/>
    <row r="740" ht="17.25" hidden="1" customHeight="1" x14ac:dyDescent="0.25"/>
    <row r="741" ht="17.25" hidden="1" customHeight="1" x14ac:dyDescent="0.25"/>
    <row r="742" ht="17.25" hidden="1" customHeight="1" x14ac:dyDescent="0.25"/>
    <row r="743" ht="17.25" hidden="1" customHeight="1" x14ac:dyDescent="0.25"/>
    <row r="744" ht="17.25" hidden="1" customHeight="1" x14ac:dyDescent="0.25"/>
    <row r="745" ht="17.25" hidden="1" customHeight="1" x14ac:dyDescent="0.25"/>
    <row r="746" ht="17.25" hidden="1" customHeight="1" x14ac:dyDescent="0.25"/>
    <row r="747" ht="17.25" hidden="1" customHeight="1" x14ac:dyDescent="0.25"/>
    <row r="748" ht="17.25" hidden="1" customHeight="1" x14ac:dyDescent="0.25"/>
    <row r="749" ht="17.25" hidden="1" customHeight="1" x14ac:dyDescent="0.25"/>
    <row r="750" ht="17.25" hidden="1" customHeight="1" x14ac:dyDescent="0.25"/>
    <row r="751" ht="17.25" hidden="1" customHeight="1" x14ac:dyDescent="0.25"/>
    <row r="752" ht="17.25" hidden="1" customHeight="1" x14ac:dyDescent="0.25"/>
    <row r="753" ht="17.25" hidden="1" customHeight="1" x14ac:dyDescent="0.25"/>
    <row r="754" ht="17.25" hidden="1" customHeight="1" x14ac:dyDescent="0.25"/>
    <row r="755" ht="17.25" hidden="1" customHeight="1" x14ac:dyDescent="0.25"/>
    <row r="756" ht="17.25" hidden="1" customHeight="1" x14ac:dyDescent="0.25"/>
    <row r="757" ht="17.25" hidden="1" customHeight="1" x14ac:dyDescent="0.25"/>
    <row r="758" ht="17.25" hidden="1" customHeight="1" x14ac:dyDescent="0.25"/>
    <row r="759" ht="17.25" hidden="1" customHeight="1" x14ac:dyDescent="0.25"/>
    <row r="760" ht="17.25" hidden="1" customHeight="1" x14ac:dyDescent="0.25"/>
    <row r="761" ht="17.25" hidden="1" customHeight="1" x14ac:dyDescent="0.25"/>
    <row r="762" ht="17.25" hidden="1" customHeight="1" x14ac:dyDescent="0.25"/>
    <row r="763" ht="17.25" hidden="1" customHeight="1" x14ac:dyDescent="0.25"/>
    <row r="764" ht="17.25" hidden="1" customHeight="1" x14ac:dyDescent="0.25"/>
    <row r="765" ht="17.25" hidden="1" customHeight="1" x14ac:dyDescent="0.25"/>
    <row r="766" ht="17.25" hidden="1" customHeight="1" x14ac:dyDescent="0.25"/>
    <row r="767" ht="17.25" hidden="1" customHeight="1" x14ac:dyDescent="0.25"/>
    <row r="768" ht="17.25" hidden="1" customHeight="1" x14ac:dyDescent="0.25"/>
    <row r="769" ht="17.25" hidden="1" customHeight="1" x14ac:dyDescent="0.25"/>
    <row r="770" ht="17.25" hidden="1" customHeight="1" x14ac:dyDescent="0.25"/>
    <row r="771" ht="17.25" hidden="1" customHeight="1" x14ac:dyDescent="0.25"/>
    <row r="772" ht="17.25" hidden="1" customHeight="1" x14ac:dyDescent="0.25"/>
    <row r="773" ht="17.25" hidden="1" customHeight="1" x14ac:dyDescent="0.25"/>
    <row r="774" ht="17.25" hidden="1" customHeight="1" x14ac:dyDescent="0.25"/>
    <row r="775" ht="17.25" hidden="1" customHeight="1" x14ac:dyDescent="0.25"/>
    <row r="776" ht="17.25" hidden="1" customHeight="1" x14ac:dyDescent="0.25"/>
    <row r="777" ht="17.25" hidden="1" customHeight="1" x14ac:dyDescent="0.25"/>
    <row r="778" ht="17.25" hidden="1" customHeight="1" x14ac:dyDescent="0.25"/>
    <row r="779" ht="17.25" hidden="1" customHeight="1" x14ac:dyDescent="0.25"/>
    <row r="780" ht="17.25" hidden="1" customHeight="1" x14ac:dyDescent="0.25"/>
    <row r="781" ht="17.25" hidden="1" customHeight="1" x14ac:dyDescent="0.25"/>
    <row r="782" ht="17.25" hidden="1" customHeight="1" x14ac:dyDescent="0.25"/>
    <row r="783" ht="17.25" hidden="1" customHeight="1" x14ac:dyDescent="0.25"/>
    <row r="784" ht="17.25" hidden="1" customHeight="1" x14ac:dyDescent="0.25"/>
    <row r="785" ht="17.25" hidden="1" customHeight="1" x14ac:dyDescent="0.25"/>
    <row r="786" ht="17.25" hidden="1" customHeight="1" x14ac:dyDescent="0.25"/>
    <row r="787" ht="17.25" hidden="1" customHeight="1" x14ac:dyDescent="0.25"/>
    <row r="788" ht="17.25" hidden="1" customHeight="1" x14ac:dyDescent="0.25"/>
    <row r="789" ht="17.25" hidden="1" customHeight="1" x14ac:dyDescent="0.25"/>
    <row r="790" ht="17.25" hidden="1" customHeight="1" x14ac:dyDescent="0.25"/>
    <row r="791" ht="17.25" hidden="1" customHeight="1" x14ac:dyDescent="0.25"/>
    <row r="792" ht="17.25" hidden="1" customHeight="1" x14ac:dyDescent="0.25"/>
    <row r="793" ht="17.25" hidden="1" customHeight="1" x14ac:dyDescent="0.25"/>
    <row r="794" ht="17.25" hidden="1" customHeight="1" x14ac:dyDescent="0.25"/>
    <row r="795" ht="17.25" hidden="1" customHeight="1" x14ac:dyDescent="0.25"/>
    <row r="796" ht="17.25" hidden="1" customHeight="1" x14ac:dyDescent="0.25"/>
    <row r="797" ht="17.25" hidden="1" customHeight="1" x14ac:dyDescent="0.25"/>
    <row r="798" ht="17.25" hidden="1" customHeight="1" x14ac:dyDescent="0.25"/>
    <row r="799" ht="17.25" hidden="1" customHeight="1" x14ac:dyDescent="0.25"/>
    <row r="800" ht="17.25" hidden="1" customHeight="1" x14ac:dyDescent="0.25"/>
    <row r="801" ht="17.25" hidden="1" customHeight="1" x14ac:dyDescent="0.25"/>
    <row r="802" ht="17.25" hidden="1" customHeight="1" x14ac:dyDescent="0.25"/>
    <row r="803" ht="17.25" hidden="1" customHeight="1" x14ac:dyDescent="0.25"/>
    <row r="804" ht="17.25" hidden="1" customHeight="1" x14ac:dyDescent="0.25"/>
    <row r="805" ht="17.25" hidden="1" customHeight="1" x14ac:dyDescent="0.25"/>
    <row r="806" ht="17.25" hidden="1" customHeight="1" x14ac:dyDescent="0.25"/>
    <row r="807" ht="17.25" hidden="1" customHeight="1" x14ac:dyDescent="0.25"/>
    <row r="808" ht="17.25" hidden="1" customHeight="1" x14ac:dyDescent="0.25"/>
    <row r="809" ht="17.25" hidden="1" customHeight="1" x14ac:dyDescent="0.25"/>
    <row r="810" ht="17.25" hidden="1" customHeight="1" x14ac:dyDescent="0.25"/>
    <row r="811" ht="17.25" hidden="1" customHeight="1" x14ac:dyDescent="0.25"/>
    <row r="812" ht="17.25" hidden="1" customHeight="1" x14ac:dyDescent="0.25"/>
    <row r="813" ht="17.25" hidden="1" customHeight="1" x14ac:dyDescent="0.25"/>
    <row r="814" ht="17.25" hidden="1" customHeight="1" x14ac:dyDescent="0.25"/>
    <row r="815" ht="17.25" hidden="1" customHeight="1" x14ac:dyDescent="0.25"/>
    <row r="816" ht="17.25" hidden="1" customHeight="1" x14ac:dyDescent="0.25"/>
    <row r="817" ht="17.25" hidden="1" customHeight="1" x14ac:dyDescent="0.25"/>
    <row r="818" ht="17.25" hidden="1" customHeight="1" x14ac:dyDescent="0.25"/>
    <row r="819" ht="17.25" hidden="1" customHeight="1" x14ac:dyDescent="0.25"/>
    <row r="820" ht="17.25" hidden="1" customHeight="1" x14ac:dyDescent="0.25"/>
    <row r="821" ht="17.25" hidden="1" customHeight="1" x14ac:dyDescent="0.25"/>
    <row r="822" ht="17.25" hidden="1" customHeight="1" x14ac:dyDescent="0.25"/>
    <row r="823" ht="17.25" hidden="1" customHeight="1" x14ac:dyDescent="0.25"/>
    <row r="824" ht="17.25" hidden="1" customHeight="1" x14ac:dyDescent="0.25"/>
    <row r="825" ht="17.25" hidden="1" customHeight="1" x14ac:dyDescent="0.25"/>
    <row r="826" ht="17.25" hidden="1" customHeight="1" x14ac:dyDescent="0.25"/>
    <row r="827" ht="17.25" hidden="1" customHeight="1" x14ac:dyDescent="0.25"/>
    <row r="828" ht="17.25" hidden="1" customHeight="1" x14ac:dyDescent="0.25"/>
    <row r="829" ht="17.25" hidden="1" customHeight="1" x14ac:dyDescent="0.25"/>
    <row r="830" ht="17.25" hidden="1" customHeight="1" x14ac:dyDescent="0.25"/>
    <row r="831" ht="17.25" hidden="1" customHeight="1" x14ac:dyDescent="0.25"/>
    <row r="832" ht="17.25" hidden="1" customHeight="1" x14ac:dyDescent="0.25"/>
    <row r="833" ht="17.25" hidden="1" customHeight="1" x14ac:dyDescent="0.25"/>
    <row r="834" ht="17.25" hidden="1" customHeight="1" x14ac:dyDescent="0.25"/>
    <row r="835" ht="17.25" hidden="1" customHeight="1" x14ac:dyDescent="0.25"/>
    <row r="836" ht="17.25" hidden="1" customHeight="1" x14ac:dyDescent="0.25"/>
    <row r="837" ht="17.25" hidden="1" customHeight="1" x14ac:dyDescent="0.25"/>
    <row r="838" ht="17.25" hidden="1" customHeight="1" x14ac:dyDescent="0.25"/>
    <row r="839" ht="17.25" hidden="1" customHeight="1" x14ac:dyDescent="0.25"/>
    <row r="840" ht="17.25" hidden="1" customHeight="1" x14ac:dyDescent="0.25"/>
    <row r="841" ht="17.25" hidden="1" customHeight="1" x14ac:dyDescent="0.25"/>
    <row r="842" ht="17.25" hidden="1" customHeight="1" x14ac:dyDescent="0.25"/>
    <row r="843" ht="17.25" hidden="1" customHeight="1" x14ac:dyDescent="0.25"/>
    <row r="844" ht="17.25" hidden="1" customHeight="1" x14ac:dyDescent="0.25"/>
    <row r="845" ht="17.25" hidden="1" customHeight="1" x14ac:dyDescent="0.25"/>
    <row r="846" ht="17.25" hidden="1" customHeight="1" x14ac:dyDescent="0.25"/>
    <row r="847" ht="17.25" hidden="1" customHeight="1" x14ac:dyDescent="0.25"/>
    <row r="848" ht="17.25" hidden="1" customHeight="1" x14ac:dyDescent="0.25"/>
    <row r="849" ht="17.25" hidden="1" customHeight="1" x14ac:dyDescent="0.25"/>
    <row r="850" ht="17.25" hidden="1" customHeight="1" x14ac:dyDescent="0.25"/>
    <row r="851" ht="17.25" hidden="1" customHeight="1" x14ac:dyDescent="0.25"/>
    <row r="852" ht="17.25" hidden="1" customHeight="1" x14ac:dyDescent="0.25"/>
    <row r="853" ht="17.25" hidden="1" customHeight="1" x14ac:dyDescent="0.25"/>
    <row r="854" ht="17.25" hidden="1" customHeight="1" x14ac:dyDescent="0.25"/>
    <row r="855" ht="17.25" hidden="1" customHeight="1" x14ac:dyDescent="0.25"/>
    <row r="856" ht="17.25" hidden="1" customHeight="1" x14ac:dyDescent="0.25"/>
    <row r="857" ht="17.25" hidden="1" customHeight="1" x14ac:dyDescent="0.25"/>
    <row r="858" ht="17.25" hidden="1" customHeight="1" x14ac:dyDescent="0.25"/>
    <row r="859" ht="17.25" hidden="1" customHeight="1" x14ac:dyDescent="0.25"/>
    <row r="860" ht="17.25" hidden="1" customHeight="1" x14ac:dyDescent="0.25"/>
    <row r="861" ht="17.25" hidden="1" customHeight="1" x14ac:dyDescent="0.25"/>
    <row r="862" ht="17.25" hidden="1" customHeight="1" x14ac:dyDescent="0.25"/>
    <row r="863" ht="17.25" hidden="1" customHeight="1" x14ac:dyDescent="0.25"/>
    <row r="864" ht="17.25" hidden="1" customHeight="1" x14ac:dyDescent="0.25"/>
    <row r="865" ht="17.25" hidden="1" customHeight="1" x14ac:dyDescent="0.25"/>
    <row r="866" ht="17.25" hidden="1" customHeight="1" x14ac:dyDescent="0.25"/>
    <row r="867" ht="17.25" hidden="1" customHeight="1" x14ac:dyDescent="0.25"/>
    <row r="868" ht="17.25" hidden="1" customHeight="1" x14ac:dyDescent="0.25"/>
    <row r="869" ht="17.25" hidden="1" customHeight="1" x14ac:dyDescent="0.25"/>
    <row r="870" ht="17.25" hidden="1" customHeight="1" x14ac:dyDescent="0.25"/>
    <row r="871" ht="17.25" hidden="1" customHeight="1" x14ac:dyDescent="0.25"/>
    <row r="872" ht="17.25" hidden="1" customHeight="1" x14ac:dyDescent="0.25"/>
    <row r="873" ht="17.25" hidden="1" customHeight="1" x14ac:dyDescent="0.25"/>
    <row r="874" ht="17.25" hidden="1" customHeight="1" x14ac:dyDescent="0.25"/>
    <row r="875" ht="17.25" hidden="1" customHeight="1" x14ac:dyDescent="0.25"/>
    <row r="876" ht="17.25" hidden="1" customHeight="1" x14ac:dyDescent="0.25"/>
    <row r="877" ht="17.25" hidden="1" customHeight="1" x14ac:dyDescent="0.25"/>
    <row r="878" ht="17.25" hidden="1" customHeight="1" x14ac:dyDescent="0.25"/>
    <row r="879" ht="17.25" hidden="1" customHeight="1" x14ac:dyDescent="0.25"/>
    <row r="880" ht="17.25" hidden="1" customHeight="1" x14ac:dyDescent="0.25"/>
    <row r="881" ht="17.25" hidden="1" customHeight="1" x14ac:dyDescent="0.25"/>
    <row r="882" ht="17.25" hidden="1" customHeight="1" x14ac:dyDescent="0.25"/>
    <row r="883" ht="17.25" hidden="1" customHeight="1" x14ac:dyDescent="0.25"/>
    <row r="884" ht="17.25" hidden="1" customHeight="1" x14ac:dyDescent="0.25"/>
    <row r="885" ht="17.25" hidden="1" customHeight="1" x14ac:dyDescent="0.25"/>
    <row r="886" ht="17.25" hidden="1" customHeight="1" x14ac:dyDescent="0.25"/>
    <row r="887" ht="17.25" hidden="1" customHeight="1" x14ac:dyDescent="0.25"/>
    <row r="888" ht="17.25" hidden="1" customHeight="1" x14ac:dyDescent="0.25"/>
    <row r="889" ht="17.25" hidden="1" customHeight="1" x14ac:dyDescent="0.25"/>
    <row r="890" ht="17.25" hidden="1" customHeight="1" x14ac:dyDescent="0.25"/>
    <row r="891" ht="17.25" hidden="1" customHeight="1" x14ac:dyDescent="0.25"/>
    <row r="892" ht="17.25" hidden="1" customHeight="1" x14ac:dyDescent="0.25"/>
    <row r="893" ht="17.25" hidden="1" customHeight="1" x14ac:dyDescent="0.25"/>
    <row r="894" ht="17.25" hidden="1" customHeight="1" x14ac:dyDescent="0.25"/>
    <row r="895" ht="17.25" hidden="1" customHeight="1" x14ac:dyDescent="0.25"/>
    <row r="896" ht="17.25" hidden="1" customHeight="1" x14ac:dyDescent="0.25"/>
    <row r="897" ht="17.25" hidden="1" customHeight="1" x14ac:dyDescent="0.25"/>
    <row r="898" ht="17.25" hidden="1" customHeight="1" x14ac:dyDescent="0.25"/>
    <row r="899" ht="17.25" hidden="1" customHeight="1" x14ac:dyDescent="0.25"/>
    <row r="900" ht="17.25" hidden="1" customHeight="1" x14ac:dyDescent="0.25"/>
    <row r="901" ht="17.25" hidden="1" customHeight="1" x14ac:dyDescent="0.25"/>
    <row r="902" ht="17.25" hidden="1" customHeight="1" x14ac:dyDescent="0.25"/>
    <row r="903" ht="17.25" hidden="1" customHeight="1" x14ac:dyDescent="0.25"/>
    <row r="904" ht="17.25" hidden="1" customHeight="1" x14ac:dyDescent="0.25"/>
    <row r="905" ht="17.25" hidden="1" customHeight="1" x14ac:dyDescent="0.25"/>
    <row r="906" ht="17.25" hidden="1" customHeight="1" x14ac:dyDescent="0.25"/>
    <row r="907" ht="17.25" hidden="1" customHeight="1" x14ac:dyDescent="0.25"/>
    <row r="908" ht="17.25" hidden="1" customHeight="1" x14ac:dyDescent="0.25"/>
    <row r="909" ht="17.25" hidden="1" customHeight="1" x14ac:dyDescent="0.25"/>
    <row r="910" ht="17.25" hidden="1" customHeight="1" x14ac:dyDescent="0.25"/>
    <row r="911" ht="17.25" hidden="1" customHeight="1" x14ac:dyDescent="0.25"/>
    <row r="912" ht="17.25" hidden="1" customHeight="1" x14ac:dyDescent="0.25"/>
    <row r="913" ht="17.25" hidden="1" customHeight="1" x14ac:dyDescent="0.25"/>
    <row r="914" ht="17.25" hidden="1" customHeight="1" x14ac:dyDescent="0.25"/>
    <row r="915" ht="17.25" hidden="1" customHeight="1" x14ac:dyDescent="0.25"/>
    <row r="916" ht="17.25" hidden="1" customHeight="1" x14ac:dyDescent="0.25"/>
    <row r="917" ht="17.25" hidden="1" customHeight="1" x14ac:dyDescent="0.25"/>
    <row r="918" ht="17.25" hidden="1" customHeight="1" x14ac:dyDescent="0.25"/>
    <row r="919" ht="17.25" hidden="1" customHeight="1" x14ac:dyDescent="0.25"/>
    <row r="920" ht="17.25" hidden="1" customHeight="1" x14ac:dyDescent="0.25"/>
    <row r="921" ht="17.25" hidden="1" customHeight="1" x14ac:dyDescent="0.25"/>
    <row r="922" ht="17.25" hidden="1" customHeight="1" x14ac:dyDescent="0.25"/>
    <row r="923" ht="17.25" hidden="1" customHeight="1" x14ac:dyDescent="0.25"/>
    <row r="924" ht="17.25" hidden="1" customHeight="1" x14ac:dyDescent="0.25"/>
  </sheetData>
  <mergeCells count="2">
    <mergeCell ref="B5:H5"/>
    <mergeCell ref="O5:P5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8C98D-740B-4094-8EC4-BF64D5C680CC}">
  <dimension ref="A1:AL196"/>
  <sheetViews>
    <sheetView zoomScale="40" zoomScaleNormal="40" workbookViewId="0">
      <selection activeCell="B4" sqref="B4:D4"/>
    </sheetView>
  </sheetViews>
  <sheetFormatPr defaultColWidth="0" defaultRowHeight="0" customHeight="1" zeroHeight="1" x14ac:dyDescent="0.25"/>
  <cols>
    <col min="1" max="1" width="5.7109375" style="13" customWidth="1"/>
    <col min="2" max="23" width="16.7109375" style="13" customWidth="1"/>
    <col min="24" max="24" width="5.7109375" style="13" customWidth="1"/>
    <col min="25" max="25" width="10.5703125" style="13" hidden="1" customWidth="1"/>
    <col min="26" max="26" width="9.140625" style="13" hidden="1" customWidth="1"/>
    <col min="27" max="27" width="10" style="13" hidden="1" customWidth="1"/>
    <col min="28" max="28" width="9.140625" style="13" hidden="1" customWidth="1"/>
    <col min="29" max="29" width="18.7109375" style="13" hidden="1" customWidth="1"/>
    <col min="30" max="30" width="10.5703125" style="13" hidden="1" customWidth="1"/>
    <col min="31" max="31" width="9.140625" style="13" hidden="1" customWidth="1"/>
    <col min="32" max="32" width="10" style="13" hidden="1" customWidth="1"/>
    <col min="33" max="33" width="9.140625" style="13" hidden="1" customWidth="1"/>
    <col min="34" max="38" width="18.7109375" style="13" hidden="1" customWidth="1"/>
    <col min="39" max="16384" width="9.140625" style="13" hidden="1"/>
  </cols>
  <sheetData>
    <row r="1" spans="1:24" ht="15" x14ac:dyDescent="0.25"/>
    <row r="2" spans="1:24" s="14" customFormat="1" ht="46.5" customHeight="1" x14ac:dyDescent="0.25">
      <c r="A2" s="13"/>
      <c r="B2" s="120" t="s">
        <v>121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3"/>
    </row>
    <row r="3" spans="1:24" s="14" customFormat="1" ht="9" customHeight="1" thickBot="1" x14ac:dyDescent="0.3">
      <c r="A3" s="13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3"/>
    </row>
    <row r="4" spans="1:24" s="14" customFormat="1" ht="15.75" thickBot="1" x14ac:dyDescent="0.3">
      <c r="A4" s="13"/>
      <c r="B4" s="122" t="s">
        <v>95</v>
      </c>
      <c r="C4" s="123"/>
      <c r="D4" s="12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6"/>
      <c r="X4" s="13"/>
    </row>
    <row r="5" spans="1:24" s="14" customFormat="1" ht="15" x14ac:dyDescent="0.25">
      <c r="A5" s="13"/>
      <c r="B5" s="17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6"/>
      <c r="X5" s="13"/>
    </row>
    <row r="6" spans="1:24" s="14" customFormat="1" ht="15" x14ac:dyDescent="0.25">
      <c r="A6" s="13"/>
      <c r="B6" s="17"/>
      <c r="C6" s="15"/>
      <c r="D6" s="15"/>
      <c r="E6" s="19">
        <v>39083</v>
      </c>
      <c r="F6" s="19">
        <v>39448</v>
      </c>
      <c r="G6" s="19">
        <v>39814</v>
      </c>
      <c r="H6" s="19">
        <v>40179</v>
      </c>
      <c r="I6" s="19">
        <v>40544</v>
      </c>
      <c r="J6" s="19">
        <v>40909</v>
      </c>
      <c r="K6" s="19">
        <v>41275</v>
      </c>
      <c r="L6" s="19">
        <v>41640</v>
      </c>
      <c r="M6" s="19">
        <v>42005</v>
      </c>
      <c r="N6" s="19">
        <v>42370</v>
      </c>
      <c r="O6" s="19">
        <v>42736</v>
      </c>
      <c r="P6" s="19">
        <v>43101</v>
      </c>
      <c r="Q6" s="19">
        <v>43466</v>
      </c>
      <c r="R6" s="19">
        <v>43831</v>
      </c>
      <c r="S6" s="19">
        <v>44197</v>
      </c>
      <c r="T6" s="19">
        <v>44562</v>
      </c>
      <c r="U6" s="19">
        <v>44927</v>
      </c>
      <c r="V6" s="19">
        <v>41275</v>
      </c>
      <c r="W6" s="16"/>
      <c r="X6" s="13"/>
    </row>
    <row r="7" spans="1:24" s="14" customFormat="1" ht="15" x14ac:dyDescent="0.25">
      <c r="A7" s="13"/>
      <c r="B7" s="17"/>
      <c r="C7" s="15"/>
      <c r="D7" s="15"/>
      <c r="E7" s="19">
        <v>39447</v>
      </c>
      <c r="F7" s="19">
        <v>39813</v>
      </c>
      <c r="G7" s="19">
        <v>40178</v>
      </c>
      <c r="H7" s="19">
        <v>40543</v>
      </c>
      <c r="I7" s="19">
        <v>40908</v>
      </c>
      <c r="J7" s="19">
        <v>41274</v>
      </c>
      <c r="K7" s="19">
        <v>41639</v>
      </c>
      <c r="L7" s="19">
        <v>42004</v>
      </c>
      <c r="M7" s="19">
        <v>42369</v>
      </c>
      <c r="N7" s="19">
        <v>42735</v>
      </c>
      <c r="O7" s="19">
        <v>43100</v>
      </c>
      <c r="P7" s="19">
        <v>43465</v>
      </c>
      <c r="Q7" s="19">
        <v>43830</v>
      </c>
      <c r="R7" s="19">
        <v>44196</v>
      </c>
      <c r="S7" s="19">
        <v>44561</v>
      </c>
      <c r="T7" s="19">
        <v>44926</v>
      </c>
      <c r="U7" s="19">
        <v>45291</v>
      </c>
      <c r="V7" s="19">
        <v>41639</v>
      </c>
      <c r="W7" s="16"/>
      <c r="X7" s="13"/>
    </row>
    <row r="8" spans="1:24" s="14" customFormat="1" ht="19.5" thickBot="1" x14ac:dyDescent="0.3">
      <c r="A8" s="13"/>
      <c r="B8" s="17"/>
      <c r="C8" s="15"/>
      <c r="D8" s="15"/>
      <c r="E8" s="20">
        <v>2007</v>
      </c>
      <c r="F8" s="20">
        <v>2008</v>
      </c>
      <c r="G8" s="20">
        <v>2009</v>
      </c>
      <c r="H8" s="20">
        <v>2010</v>
      </c>
      <c r="I8" s="20">
        <v>2011</v>
      </c>
      <c r="J8" s="20">
        <v>2012</v>
      </c>
      <c r="K8" s="20">
        <v>2013</v>
      </c>
      <c r="L8" s="20">
        <v>2014</v>
      </c>
      <c r="M8" s="20">
        <v>2015</v>
      </c>
      <c r="N8" s="20">
        <v>2016</v>
      </c>
      <c r="O8" s="20">
        <v>2017</v>
      </c>
      <c r="P8" s="20">
        <v>2018</v>
      </c>
      <c r="Q8" s="21">
        <v>2019</v>
      </c>
      <c r="R8" s="20">
        <v>2020</v>
      </c>
      <c r="S8" s="20">
        <v>2021</v>
      </c>
      <c r="T8" s="21">
        <v>2022</v>
      </c>
      <c r="U8" s="20">
        <v>2023</v>
      </c>
      <c r="V8" s="22" t="s">
        <v>114</v>
      </c>
      <c r="W8" s="16"/>
      <c r="X8" s="13"/>
    </row>
    <row r="9" spans="1:24" s="14" customFormat="1" ht="30" customHeight="1" thickTop="1" x14ac:dyDescent="0.25">
      <c r="A9" s="13"/>
      <c r="B9" s="17"/>
      <c r="C9" s="118" t="s">
        <v>115</v>
      </c>
      <c r="D9" s="82" t="s">
        <v>117</v>
      </c>
      <c r="E9" s="23">
        <f>COUNTIFS(Farms!$Q:$Q,"&gt;="&amp;Analysis!E6,Farms!$Q:$Q,"&lt;="&amp;Analysis!E7)</f>
        <v>0</v>
      </c>
      <c r="F9" s="23">
        <f>COUNTIFS(Farms!$Q:$Q,"&gt;="&amp;Analysis!F6,Farms!$Q:$Q,"&lt;="&amp;Analysis!F7)</f>
        <v>0</v>
      </c>
      <c r="G9" s="23">
        <f>COUNTIFS(Farms!$Q:$Q,"&gt;="&amp;Analysis!G6,Farms!$Q:$Q,"&lt;="&amp;Analysis!G7)</f>
        <v>0</v>
      </c>
      <c r="H9" s="23">
        <f>COUNTIFS(Farms!$Q:$Q,"&gt;="&amp;Analysis!H6,Farms!$Q:$Q,"&lt;="&amp;Analysis!H7)</f>
        <v>0</v>
      </c>
      <c r="I9" s="23">
        <f>COUNTIFS(Farms!$Q:$Q,"&gt;="&amp;Analysis!I6,Farms!$Q:$Q,"&lt;="&amp;Analysis!I7)</f>
        <v>0</v>
      </c>
      <c r="J9" s="23">
        <f>COUNTIFS(Farms!$Q:$Q,"&gt;="&amp;Analysis!J6,Farms!$Q:$Q,"&lt;="&amp;Analysis!J7)</f>
        <v>0</v>
      </c>
      <c r="K9" s="23">
        <f>COUNTIFS(Farms!$Q:$Q,"&gt;="&amp;Analysis!K6,Farms!$Q:$Q,"&lt;="&amp;Analysis!K7)</f>
        <v>0</v>
      </c>
      <c r="L9" s="23">
        <f>COUNTIFS(Farms!$Q:$Q,"&gt;="&amp;Analysis!L6,Farms!$Q:$Q,"&lt;="&amp;Analysis!L7)</f>
        <v>0</v>
      </c>
      <c r="M9" s="23">
        <f>COUNTIFS(Farms!$Q:$Q,"&gt;="&amp;Analysis!M6,Farms!$Q:$Q,"&lt;="&amp;Analysis!M7)</f>
        <v>1</v>
      </c>
      <c r="N9" s="23">
        <f>COUNTIFS(Farms!$Q:$Q,"&gt;="&amp;Analysis!N6,Farms!$Q:$Q,"&lt;="&amp;Analysis!N7)</f>
        <v>1</v>
      </c>
      <c r="O9" s="23">
        <f>COUNTIFS(Farms!$Q:$Q,"&gt;="&amp;Analysis!O6,Farms!$Q:$Q,"&lt;="&amp;Analysis!O7)</f>
        <v>0</v>
      </c>
      <c r="P9" s="23">
        <f>COUNTIFS(Farms!$Q:$Q,"&gt;="&amp;Analysis!P6,Farms!$Q:$Q,"&lt;="&amp;Analysis!P7)</f>
        <v>0</v>
      </c>
      <c r="Q9" s="23">
        <f>COUNTIFS(Farms!$Q:$Q,"&gt;="&amp;Analysis!Q6,Farms!$Q:$Q,"&lt;="&amp;Analysis!Q7)</f>
        <v>1</v>
      </c>
      <c r="R9" s="23">
        <f>COUNTIFS(Farms!$Q:$Q,"&gt;="&amp;Analysis!R6,Farms!$Q:$Q,"&lt;="&amp;Analysis!R7)</f>
        <v>1</v>
      </c>
      <c r="S9" s="23">
        <f>COUNTIFS(Farms!$Q:$Q,"&gt;="&amp;Analysis!S6,Farms!$Q:$Q,"&lt;="&amp;Analysis!S7)</f>
        <v>1</v>
      </c>
      <c r="T9" s="23">
        <f>COUNTIFS(Farms!$Q:$Q,"&gt;="&amp;Analysis!T6,Farms!$Q:$Q,"&lt;="&amp;Analysis!T7)</f>
        <v>0</v>
      </c>
      <c r="U9" s="23">
        <f>COUNTIFS(Farms!$Q:$Q,"&gt;="&amp;Analysis!U6,Farms!$Q:$Q,"&lt;="&amp;Analysis!U7)</f>
        <v>0</v>
      </c>
      <c r="V9" s="24">
        <f>COUNT(Farms!H:H)</f>
        <v>5</v>
      </c>
      <c r="W9" s="16"/>
      <c r="X9" s="13"/>
    </row>
    <row r="10" spans="1:24" s="14" customFormat="1" ht="25.5" customHeight="1" thickBot="1" x14ac:dyDescent="0.3">
      <c r="A10" s="13"/>
      <c r="B10" s="17"/>
      <c r="C10" s="119"/>
      <c r="D10" s="71" t="s">
        <v>54</v>
      </c>
      <c r="E10" s="25">
        <f>SUMIFS(Farms!$H:$H,Farms!$Q:$Q,"&gt;="&amp;Analysis!E6,Farms!$Q:$Q,"&lt;="&amp;Analysis!E7)</f>
        <v>0</v>
      </c>
      <c r="F10" s="25">
        <f>SUMIFS(Farms!$H:$H,Farms!$Q:$Q,"&gt;="&amp;Analysis!F6,Farms!$Q:$Q,"&lt;="&amp;Analysis!F7)</f>
        <v>0</v>
      </c>
      <c r="G10" s="25">
        <f>SUMIFS(Farms!$H:$H,Farms!$Q:$Q,"&gt;="&amp;Analysis!G6,Farms!$Q:$Q,"&lt;="&amp;Analysis!G7)</f>
        <v>0</v>
      </c>
      <c r="H10" s="25">
        <f>SUMIFS(Farms!$H:$H,Farms!$Q:$Q,"&gt;="&amp;Analysis!H6,Farms!$Q:$Q,"&lt;="&amp;Analysis!H7)</f>
        <v>0</v>
      </c>
      <c r="I10" s="25">
        <f>SUMIFS(Farms!$H:$H,Farms!$Q:$Q,"&gt;="&amp;Analysis!I6,Farms!$Q:$Q,"&lt;="&amp;Analysis!I7)</f>
        <v>0</v>
      </c>
      <c r="J10" s="25">
        <f>SUMIFS(Farms!$H:$H,Farms!$Q:$Q,"&gt;="&amp;Analysis!J6,Farms!$Q:$Q,"&lt;="&amp;Analysis!J7)</f>
        <v>0</v>
      </c>
      <c r="K10" s="25">
        <f>SUMIFS(Farms!$H:$H,Farms!$Q:$Q,"&gt;="&amp;Analysis!K6,Farms!$Q:$Q,"&lt;="&amp;Analysis!K7)</f>
        <v>0</v>
      </c>
      <c r="L10" s="25">
        <f>SUMIFS(Farms!$H:$H,Farms!$Q:$Q,"&gt;="&amp;Analysis!L6,Farms!$Q:$Q,"&lt;="&amp;Analysis!L7)</f>
        <v>0</v>
      </c>
      <c r="M10" s="25">
        <f>SUMIFS(Farms!$H:$H,Farms!$Q:$Q,"&gt;="&amp;Analysis!M6,Farms!$Q:$Q,"&lt;="&amp;Analysis!M7)</f>
        <v>1.65</v>
      </c>
      <c r="N10" s="25">
        <f>SUMIFS(Farms!$H:$H,Farms!$Q:$Q,"&gt;="&amp;Analysis!N6,Farms!$Q:$Q,"&lt;="&amp;Analysis!N7)</f>
        <v>1.5</v>
      </c>
      <c r="O10" s="25">
        <f>SUMIFS(Farms!$H:$H,Farms!$Q:$Q,"&gt;="&amp;Analysis!O6,Farms!$Q:$Q,"&lt;="&amp;Analysis!O7)</f>
        <v>0</v>
      </c>
      <c r="P10" s="25">
        <f>SUMIFS(Farms!$H:$H,Farms!$Q:$Q,"&gt;="&amp;Analysis!P6,Farms!$Q:$Q,"&lt;="&amp;Analysis!P7)</f>
        <v>0</v>
      </c>
      <c r="Q10" s="25">
        <f>SUMIFS(Farms!$H:$H,Farms!$Q:$Q,"&gt;="&amp;Analysis!Q6,Farms!$Q:$Q,"&lt;="&amp;Analysis!Q7)</f>
        <v>7.84</v>
      </c>
      <c r="R10" s="25">
        <f>SUMIFS(Farms!$H:$H,Farms!$Q:$Q,"&gt;="&amp;Analysis!R6,Farms!$Q:$Q,"&lt;="&amp;Analysis!R7)</f>
        <v>44.8</v>
      </c>
      <c r="S10" s="25">
        <f>SUMIFS(Farms!$H:$H,Farms!$Q:$Q,"&gt;="&amp;Analysis!S6,Farms!$Q:$Q,"&lt;="&amp;Analysis!S7)</f>
        <v>22</v>
      </c>
      <c r="T10" s="25">
        <f>SUMIFS(Farms!$H:$H,Farms!$Q:$Q,"&gt;="&amp;Analysis!T6,Farms!$Q:$Q,"&lt;="&amp;Analysis!T7)</f>
        <v>0</v>
      </c>
      <c r="U10" s="25">
        <f>SUMIFS(Farms!$H:$H,Farms!$Q:$Q,"&gt;="&amp;Analysis!U6,Farms!$Q:$Q,"&lt;="&amp;Analysis!U7)</f>
        <v>0</v>
      </c>
      <c r="V10" s="26">
        <f>SUM(Farms!H:H)</f>
        <v>77.789999999999992</v>
      </c>
      <c r="W10" s="16"/>
      <c r="X10" s="13"/>
    </row>
    <row r="11" spans="1:24" s="14" customFormat="1" ht="30" x14ac:dyDescent="0.25">
      <c r="A11" s="13"/>
      <c r="B11" s="17"/>
      <c r="C11" s="15"/>
      <c r="D11" s="83" t="s">
        <v>67</v>
      </c>
      <c r="E11" s="29" t="str">
        <f>IFERROR(E10/E9,"-")</f>
        <v>-</v>
      </c>
      <c r="F11" s="29" t="str">
        <f t="shared" ref="F11:U11" si="0">IFERROR(F10/F9,"-")</f>
        <v>-</v>
      </c>
      <c r="G11" s="29" t="str">
        <f t="shared" si="0"/>
        <v>-</v>
      </c>
      <c r="H11" s="29" t="str">
        <f t="shared" si="0"/>
        <v>-</v>
      </c>
      <c r="I11" s="29" t="str">
        <f t="shared" si="0"/>
        <v>-</v>
      </c>
      <c r="J11" s="29" t="str">
        <f t="shared" si="0"/>
        <v>-</v>
      </c>
      <c r="K11" s="29" t="str">
        <f t="shared" si="0"/>
        <v>-</v>
      </c>
      <c r="L11" s="29" t="str">
        <f t="shared" si="0"/>
        <v>-</v>
      </c>
      <c r="M11" s="29">
        <f t="shared" si="0"/>
        <v>1.65</v>
      </c>
      <c r="N11" s="29">
        <f t="shared" si="0"/>
        <v>1.5</v>
      </c>
      <c r="O11" s="29" t="str">
        <f t="shared" si="0"/>
        <v>-</v>
      </c>
      <c r="P11" s="29" t="str">
        <f t="shared" si="0"/>
        <v>-</v>
      </c>
      <c r="Q11" s="29">
        <f t="shared" si="0"/>
        <v>7.84</v>
      </c>
      <c r="R11" s="29">
        <f t="shared" si="0"/>
        <v>44.8</v>
      </c>
      <c r="S11" s="29">
        <f t="shared" si="0"/>
        <v>22</v>
      </c>
      <c r="T11" s="29" t="str">
        <f t="shared" si="0"/>
        <v>-</v>
      </c>
      <c r="U11" s="29" t="str">
        <f t="shared" si="0"/>
        <v>-</v>
      </c>
      <c r="V11" s="29">
        <f>IFERROR(V10/V9,"-")</f>
        <v>15.557999999999998</v>
      </c>
      <c r="W11" s="16"/>
      <c r="X11" s="13"/>
    </row>
    <row r="12" spans="1:24" s="14" customFormat="1" ht="15" x14ac:dyDescent="0.25">
      <c r="A12" s="13"/>
      <c r="B12" s="17"/>
      <c r="C12" s="15"/>
      <c r="D12" s="15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6"/>
      <c r="X12" s="13"/>
    </row>
    <row r="13" spans="1:24" s="14" customFormat="1" ht="19.5" thickBot="1" x14ac:dyDescent="0.3">
      <c r="A13" s="13"/>
      <c r="B13" s="17"/>
      <c r="C13" s="15"/>
      <c r="D13" s="15"/>
      <c r="E13" s="20">
        <v>2007</v>
      </c>
      <c r="F13" s="20">
        <v>2008</v>
      </c>
      <c r="G13" s="20">
        <v>2009</v>
      </c>
      <c r="H13" s="20">
        <v>2010</v>
      </c>
      <c r="I13" s="20">
        <v>2011</v>
      </c>
      <c r="J13" s="20">
        <v>2012</v>
      </c>
      <c r="K13" s="20">
        <v>2013</v>
      </c>
      <c r="L13" s="20">
        <v>2014</v>
      </c>
      <c r="M13" s="20">
        <v>2015</v>
      </c>
      <c r="N13" s="20">
        <v>2016</v>
      </c>
      <c r="O13" s="20">
        <v>2017</v>
      </c>
      <c r="P13" s="20">
        <v>2018</v>
      </c>
      <c r="Q13" s="21">
        <v>2019</v>
      </c>
      <c r="R13" s="20">
        <v>2020</v>
      </c>
      <c r="S13" s="20">
        <v>2021</v>
      </c>
      <c r="T13" s="21">
        <v>2022</v>
      </c>
      <c r="U13" s="20">
        <v>2023</v>
      </c>
      <c r="V13" s="22" t="s">
        <v>114</v>
      </c>
      <c r="W13" s="16"/>
      <c r="X13" s="13"/>
    </row>
    <row r="14" spans="1:24" s="14" customFormat="1" ht="30" customHeight="1" thickTop="1" x14ac:dyDescent="0.25">
      <c r="A14" s="13"/>
      <c r="B14" s="17"/>
      <c r="C14" s="118" t="s">
        <v>116</v>
      </c>
      <c r="D14" s="82" t="s">
        <v>117</v>
      </c>
      <c r="E14" s="23">
        <f>COUNTIFS('Small installations'!$P:$P,"&gt;="&amp;Analysis!E6,'Small installations'!$P:$P,"&lt;="&amp;Analysis!E7)</f>
        <v>1</v>
      </c>
      <c r="F14" s="23">
        <f>COUNTIFS('Small installations'!$P:$P,"&gt;="&amp;Analysis!F6,'Small installations'!$P:$P,"&lt;="&amp;Analysis!F7)</f>
        <v>0</v>
      </c>
      <c r="G14" s="23">
        <f>COUNTIFS('Small installations'!$P:$P,"&gt;="&amp;Analysis!G6,'Small installations'!$P:$P,"&lt;="&amp;Analysis!G7)</f>
        <v>0</v>
      </c>
      <c r="H14" s="23">
        <f>COUNTIFS('Small installations'!$P:$P,"&gt;="&amp;Analysis!H6,'Small installations'!$P:$P,"&lt;="&amp;Analysis!H7)</f>
        <v>0</v>
      </c>
      <c r="I14" s="23">
        <f>COUNTIFS('Small installations'!$P:$P,"&gt;="&amp;Analysis!I6,'Small installations'!$P:$P,"&lt;="&amp;Analysis!I7)</f>
        <v>2</v>
      </c>
      <c r="J14" s="23">
        <f>COUNTIFS('Small installations'!$P:$P,"&gt;="&amp;Analysis!J6,'Small installations'!$P:$P,"&lt;="&amp;Analysis!J7)</f>
        <v>0</v>
      </c>
      <c r="K14" s="23">
        <f>COUNTIFS('Small installations'!$P:$P,"&gt;="&amp;Analysis!K6,'Small installations'!$P:$P,"&lt;="&amp;Analysis!K7)</f>
        <v>0</v>
      </c>
      <c r="L14" s="23">
        <f>COUNTIFS('Small installations'!$P:$P,"&gt;="&amp;Analysis!L6,'Small installations'!$P:$P,"&lt;="&amp;Analysis!L7)</f>
        <v>0</v>
      </c>
      <c r="M14" s="23">
        <f>COUNTIFS('Small installations'!$P:$P,"&gt;="&amp;Analysis!M6,'Small installations'!$P:$P,"&lt;="&amp;Analysis!M7)</f>
        <v>0</v>
      </c>
      <c r="N14" s="23">
        <f>COUNTIFS('Small installations'!$P:$P,"&gt;="&amp;Analysis!N6,'Small installations'!$P:$P,"&lt;="&amp;Analysis!N7)</f>
        <v>1</v>
      </c>
      <c r="O14" s="23">
        <f>COUNTIFS('Small installations'!$P:$P,"&gt;="&amp;Analysis!O6,'Small installations'!$P:$P,"&lt;="&amp;Analysis!O7)</f>
        <v>1</v>
      </c>
      <c r="P14" s="23">
        <f>COUNTIFS('Small installations'!$P:$P,"&gt;="&amp;Analysis!P6,'Small installations'!$P:$P,"&lt;="&amp;Analysis!P7)</f>
        <v>0</v>
      </c>
      <c r="Q14" s="23">
        <f>COUNTIFS('Small installations'!$P:$P,"&gt;="&amp;Analysis!Q6,'Small installations'!$P:$P,"&lt;="&amp;Analysis!Q7)</f>
        <v>0</v>
      </c>
      <c r="R14" s="23">
        <f>COUNTIFS('Small installations'!$P:$P,"&gt;="&amp;Analysis!R6,'Small installations'!$P:$P,"&lt;="&amp;Analysis!R7)</f>
        <v>0</v>
      </c>
      <c r="S14" s="23">
        <f>COUNTIFS('Small installations'!$P:$P,"&gt;="&amp;Analysis!S6,'Small installations'!$P:$P,"&lt;="&amp;Analysis!S7)</f>
        <v>0</v>
      </c>
      <c r="T14" s="23">
        <f>COUNTIFS('Small installations'!$P:$P,"&gt;="&amp;Analysis!T6,'Small installations'!$P:$P,"&lt;="&amp;Analysis!T7)</f>
        <v>0</v>
      </c>
      <c r="U14" s="23">
        <f>COUNTIFS('Small installations'!$P:$P,"&gt;="&amp;Analysis!U6,'Small installations'!$P:$P,"&lt;="&amp;Analysis!U7)</f>
        <v>0</v>
      </c>
      <c r="V14" s="24">
        <f>COUNT('Small installations'!H:H)</f>
        <v>5</v>
      </c>
      <c r="W14" s="16"/>
      <c r="X14" s="13"/>
    </row>
    <row r="15" spans="1:24" s="14" customFormat="1" ht="25.5" customHeight="1" thickBot="1" x14ac:dyDescent="0.3">
      <c r="A15" s="13"/>
      <c r="B15" s="17"/>
      <c r="C15" s="119"/>
      <c r="D15" s="71" t="s">
        <v>54</v>
      </c>
      <c r="E15" s="25">
        <f>SUMIFS('Small installations'!$H:$H,'Small installations'!$P:$P,"&gt;="&amp;Analysis!E6,'Small installations'!$P:$P,"&lt;="&amp;Analysis!E7)</f>
        <v>1</v>
      </c>
      <c r="F15" s="25">
        <f>SUMIFS('Small installations'!$H:$H,'Small installations'!$P:$P,"&gt;="&amp;Analysis!F6,'Small installations'!$P:$P,"&lt;="&amp;Analysis!F7)</f>
        <v>0</v>
      </c>
      <c r="G15" s="25">
        <f>SUMIFS('Small installations'!$H:$H,'Small installations'!$P:$P,"&gt;="&amp;Analysis!G6,'Small installations'!$P:$P,"&lt;="&amp;Analysis!G7)</f>
        <v>0</v>
      </c>
      <c r="H15" s="25">
        <f>SUMIFS('Small installations'!$H:$H,'Small installations'!$P:$P,"&gt;="&amp;Analysis!H6,'Small installations'!$P:$P,"&lt;="&amp;Analysis!H7)</f>
        <v>0</v>
      </c>
      <c r="I15" s="25">
        <f>SUMIFS('Small installations'!$H:$H,'Small installations'!$P:$P,"&gt;="&amp;Analysis!I6,'Small installations'!$P:$P,"&lt;="&amp;Analysis!I7)</f>
        <v>1.6</v>
      </c>
      <c r="J15" s="25">
        <f>SUMIFS('Small installations'!$H:$H,'Small installations'!$P:$P,"&gt;="&amp;Analysis!J6,'Small installations'!$P:$P,"&lt;="&amp;Analysis!J7)</f>
        <v>0</v>
      </c>
      <c r="K15" s="25">
        <f>SUMIFS('Small installations'!$H:$H,'Small installations'!$P:$P,"&gt;="&amp;Analysis!K6,'Small installations'!$P:$P,"&lt;="&amp;Analysis!K7)</f>
        <v>0</v>
      </c>
      <c r="L15" s="25">
        <f>SUMIFS('Small installations'!$H:$H,'Small installations'!$P:$P,"&gt;="&amp;Analysis!L6,'Small installations'!$P:$P,"&lt;="&amp;Analysis!L7)</f>
        <v>0</v>
      </c>
      <c r="M15" s="25">
        <f>SUMIFS('Small installations'!$H:$H,'Small installations'!$P:$P,"&gt;="&amp;Analysis!M6,'Small installations'!$P:$P,"&lt;="&amp;Analysis!M7)</f>
        <v>0</v>
      </c>
      <c r="N15" s="25">
        <f>SUMIFS('Small installations'!$H:$H,'Small installations'!$P:$P,"&gt;="&amp;Analysis!N6,'Small installations'!$P:$P,"&lt;="&amp;Analysis!N7)</f>
        <v>0.5</v>
      </c>
      <c r="O15" s="25">
        <f>SUMIFS('Small installations'!$H:$H,'Small installations'!$P:$P,"&gt;="&amp;Analysis!O6,'Small installations'!$P:$P,"&lt;="&amp;Analysis!O7)</f>
        <v>0.6</v>
      </c>
      <c r="P15" s="25">
        <f>SUMIFS('Small installations'!$H:$H,'Small installations'!$P:$P,"&gt;="&amp;Analysis!P6,'Small installations'!$P:$P,"&lt;="&amp;Analysis!P7)</f>
        <v>0</v>
      </c>
      <c r="Q15" s="25">
        <f>SUMIFS('Small installations'!$H:$H,'Small installations'!$P:$P,"&gt;="&amp;Analysis!Q6,'Small installations'!$P:$P,"&lt;="&amp;Analysis!Q7)</f>
        <v>0</v>
      </c>
      <c r="R15" s="25">
        <f>SUMIFS('Small installations'!$H:$H,'Small installations'!$P:$P,"&gt;="&amp;Analysis!R6,'Small installations'!$P:$P,"&lt;="&amp;Analysis!R7)</f>
        <v>0</v>
      </c>
      <c r="S15" s="25">
        <f>SUMIFS('Small installations'!$H:$H,'Small installations'!$P:$P,"&gt;="&amp;Analysis!S6,'Small installations'!$P:$P,"&lt;="&amp;Analysis!S7)</f>
        <v>0</v>
      </c>
      <c r="T15" s="25">
        <f>SUMIFS('Small installations'!$H:$H,'Small installations'!$P:$P,"&gt;="&amp;Analysis!T6,'Small installations'!$P:$P,"&lt;="&amp;Analysis!T7)</f>
        <v>0</v>
      </c>
      <c r="U15" s="25">
        <f>SUMIFS('Small installations'!$H:$H,'Small installations'!$P:$P,"&gt;="&amp;Analysis!U6,'Small installations'!$P:$P,"&lt;="&amp;Analysis!U7)</f>
        <v>0</v>
      </c>
      <c r="V15" s="26">
        <f>SUM('Small installations'!H:H)</f>
        <v>3.7</v>
      </c>
      <c r="W15" s="16"/>
      <c r="X15" s="13"/>
    </row>
    <row r="16" spans="1:24" s="14" customFormat="1" ht="30" x14ac:dyDescent="0.25">
      <c r="A16" s="13"/>
      <c r="B16" s="17"/>
      <c r="C16" s="15"/>
      <c r="D16" s="83" t="s">
        <v>67</v>
      </c>
      <c r="E16" s="29">
        <f>IFERROR(E15/E14,"-")</f>
        <v>1</v>
      </c>
      <c r="F16" s="29" t="str">
        <f t="shared" ref="F16:U16" si="1">IFERROR(F15/F14,"-")</f>
        <v>-</v>
      </c>
      <c r="G16" s="29" t="str">
        <f t="shared" si="1"/>
        <v>-</v>
      </c>
      <c r="H16" s="29" t="str">
        <f t="shared" si="1"/>
        <v>-</v>
      </c>
      <c r="I16" s="29">
        <f t="shared" si="1"/>
        <v>0.8</v>
      </c>
      <c r="J16" s="29" t="str">
        <f t="shared" si="1"/>
        <v>-</v>
      </c>
      <c r="K16" s="29" t="str">
        <f t="shared" si="1"/>
        <v>-</v>
      </c>
      <c r="L16" s="29" t="str">
        <f t="shared" si="1"/>
        <v>-</v>
      </c>
      <c r="M16" s="29" t="str">
        <f t="shared" si="1"/>
        <v>-</v>
      </c>
      <c r="N16" s="29">
        <f t="shared" si="1"/>
        <v>0.5</v>
      </c>
      <c r="O16" s="29">
        <f t="shared" si="1"/>
        <v>0.6</v>
      </c>
      <c r="P16" s="29" t="str">
        <f t="shared" si="1"/>
        <v>-</v>
      </c>
      <c r="Q16" s="29" t="str">
        <f t="shared" si="1"/>
        <v>-</v>
      </c>
      <c r="R16" s="29" t="str">
        <f t="shared" si="1"/>
        <v>-</v>
      </c>
      <c r="S16" s="29" t="str">
        <f t="shared" si="1"/>
        <v>-</v>
      </c>
      <c r="T16" s="29" t="str">
        <f t="shared" si="1"/>
        <v>-</v>
      </c>
      <c r="U16" s="29" t="str">
        <f t="shared" si="1"/>
        <v>-</v>
      </c>
      <c r="V16" s="29">
        <f>IFERROR(V15/V14,"-")</f>
        <v>0.74</v>
      </c>
      <c r="W16" s="16"/>
      <c r="X16" s="13"/>
    </row>
    <row r="17" spans="1:24" s="14" customFormat="1" ht="15" x14ac:dyDescent="0.25">
      <c r="A17" s="13"/>
      <c r="B17" s="17"/>
      <c r="C17" s="15"/>
      <c r="D17" s="15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6"/>
      <c r="X17" s="13"/>
    </row>
    <row r="18" spans="1:24" s="14" customFormat="1" ht="20.25" customHeight="1" thickBot="1" x14ac:dyDescent="0.3">
      <c r="A18" s="13"/>
      <c r="B18" s="17"/>
      <c r="C18" s="15"/>
      <c r="D18" s="15"/>
      <c r="E18" s="20">
        <v>2007</v>
      </c>
      <c r="F18" s="20">
        <v>2008</v>
      </c>
      <c r="G18" s="20">
        <v>2009</v>
      </c>
      <c r="H18" s="20">
        <v>2010</v>
      </c>
      <c r="I18" s="20">
        <v>2011</v>
      </c>
      <c r="J18" s="20">
        <v>2012</v>
      </c>
      <c r="K18" s="20">
        <v>2013</v>
      </c>
      <c r="L18" s="20">
        <v>2014</v>
      </c>
      <c r="M18" s="20">
        <v>2015</v>
      </c>
      <c r="N18" s="20">
        <v>2016</v>
      </c>
      <c r="O18" s="20">
        <v>2017</v>
      </c>
      <c r="P18" s="20">
        <v>2018</v>
      </c>
      <c r="Q18" s="21">
        <v>2019</v>
      </c>
      <c r="R18" s="20">
        <v>2020</v>
      </c>
      <c r="S18" s="20">
        <v>2021</v>
      </c>
      <c r="T18" s="21">
        <v>2022</v>
      </c>
      <c r="U18" s="20">
        <v>2023</v>
      </c>
      <c r="V18" s="22" t="s">
        <v>114</v>
      </c>
      <c r="W18" s="16"/>
      <c r="X18" s="13"/>
    </row>
    <row r="19" spans="1:24" s="14" customFormat="1" ht="30" customHeight="1" thickTop="1" x14ac:dyDescent="0.25">
      <c r="A19" s="13"/>
      <c r="B19" s="17"/>
      <c r="C19" s="118" t="s">
        <v>104</v>
      </c>
      <c r="D19" s="82" t="s">
        <v>117</v>
      </c>
      <c r="E19" s="23">
        <f t="shared" ref="E19:V20" si="2">E9+E14</f>
        <v>1</v>
      </c>
      <c r="F19" s="23">
        <f t="shared" si="2"/>
        <v>0</v>
      </c>
      <c r="G19" s="23">
        <f t="shared" si="2"/>
        <v>0</v>
      </c>
      <c r="H19" s="23">
        <f t="shared" si="2"/>
        <v>0</v>
      </c>
      <c r="I19" s="23">
        <f t="shared" si="2"/>
        <v>2</v>
      </c>
      <c r="J19" s="23">
        <f t="shared" si="2"/>
        <v>0</v>
      </c>
      <c r="K19" s="23">
        <f t="shared" si="2"/>
        <v>0</v>
      </c>
      <c r="L19" s="23">
        <f t="shared" si="2"/>
        <v>0</v>
      </c>
      <c r="M19" s="23">
        <f t="shared" si="2"/>
        <v>1</v>
      </c>
      <c r="N19" s="23">
        <f t="shared" si="2"/>
        <v>2</v>
      </c>
      <c r="O19" s="23">
        <f t="shared" si="2"/>
        <v>1</v>
      </c>
      <c r="P19" s="23">
        <f t="shared" si="2"/>
        <v>0</v>
      </c>
      <c r="Q19" s="23">
        <f t="shared" si="2"/>
        <v>1</v>
      </c>
      <c r="R19" s="23">
        <f t="shared" si="2"/>
        <v>1</v>
      </c>
      <c r="S19" s="23">
        <f t="shared" si="2"/>
        <v>1</v>
      </c>
      <c r="T19" s="23">
        <f t="shared" si="2"/>
        <v>0</v>
      </c>
      <c r="U19" s="23">
        <f t="shared" si="2"/>
        <v>0</v>
      </c>
      <c r="V19" s="23">
        <f t="shared" si="2"/>
        <v>10</v>
      </c>
      <c r="W19" s="16"/>
      <c r="X19" s="13"/>
    </row>
    <row r="20" spans="1:24" s="14" customFormat="1" ht="25.5" customHeight="1" thickBot="1" x14ac:dyDescent="0.3">
      <c r="A20" s="13"/>
      <c r="B20" s="17"/>
      <c r="C20" s="119"/>
      <c r="D20" s="71" t="s">
        <v>54</v>
      </c>
      <c r="E20" s="25">
        <f t="shared" si="2"/>
        <v>1</v>
      </c>
      <c r="F20" s="25">
        <f t="shared" si="2"/>
        <v>0</v>
      </c>
      <c r="G20" s="25">
        <f t="shared" si="2"/>
        <v>0</v>
      </c>
      <c r="H20" s="25">
        <f t="shared" si="2"/>
        <v>0</v>
      </c>
      <c r="I20" s="25">
        <f t="shared" si="2"/>
        <v>1.6</v>
      </c>
      <c r="J20" s="25">
        <f t="shared" si="2"/>
        <v>0</v>
      </c>
      <c r="K20" s="25">
        <f t="shared" si="2"/>
        <v>0</v>
      </c>
      <c r="L20" s="25">
        <f t="shared" si="2"/>
        <v>0</v>
      </c>
      <c r="M20" s="25">
        <f t="shared" si="2"/>
        <v>1.65</v>
      </c>
      <c r="N20" s="25">
        <f t="shared" si="2"/>
        <v>2</v>
      </c>
      <c r="O20" s="25">
        <f t="shared" si="2"/>
        <v>0.6</v>
      </c>
      <c r="P20" s="25">
        <f t="shared" si="2"/>
        <v>0</v>
      </c>
      <c r="Q20" s="25">
        <f t="shared" si="2"/>
        <v>7.84</v>
      </c>
      <c r="R20" s="25">
        <f t="shared" si="2"/>
        <v>44.8</v>
      </c>
      <c r="S20" s="25">
        <f t="shared" si="2"/>
        <v>22</v>
      </c>
      <c r="T20" s="25">
        <f t="shared" si="2"/>
        <v>0</v>
      </c>
      <c r="U20" s="25">
        <f t="shared" si="2"/>
        <v>0</v>
      </c>
      <c r="V20" s="26">
        <f t="shared" si="2"/>
        <v>81.489999999999995</v>
      </c>
      <c r="W20" s="16"/>
      <c r="X20" s="13"/>
    </row>
    <row r="21" spans="1:24" s="14" customFormat="1" ht="30" x14ac:dyDescent="0.25">
      <c r="A21" s="13"/>
      <c r="B21" s="17"/>
      <c r="C21" s="15"/>
      <c r="D21" s="83" t="s">
        <v>67</v>
      </c>
      <c r="E21" s="29">
        <f>IFERROR(E20/E19,"-")</f>
        <v>1</v>
      </c>
      <c r="F21" s="29" t="str">
        <f t="shared" ref="F21:U21" si="3">IFERROR(F20/F19,"-")</f>
        <v>-</v>
      </c>
      <c r="G21" s="29" t="str">
        <f t="shared" si="3"/>
        <v>-</v>
      </c>
      <c r="H21" s="29" t="str">
        <f t="shared" si="3"/>
        <v>-</v>
      </c>
      <c r="I21" s="29">
        <f t="shared" si="3"/>
        <v>0.8</v>
      </c>
      <c r="J21" s="29" t="str">
        <f t="shared" si="3"/>
        <v>-</v>
      </c>
      <c r="K21" s="29" t="str">
        <f t="shared" si="3"/>
        <v>-</v>
      </c>
      <c r="L21" s="29" t="str">
        <f t="shared" si="3"/>
        <v>-</v>
      </c>
      <c r="M21" s="29">
        <f t="shared" si="3"/>
        <v>1.65</v>
      </c>
      <c r="N21" s="29">
        <f t="shared" si="3"/>
        <v>1</v>
      </c>
      <c r="O21" s="29">
        <f t="shared" si="3"/>
        <v>0.6</v>
      </c>
      <c r="P21" s="29" t="str">
        <f t="shared" si="3"/>
        <v>-</v>
      </c>
      <c r="Q21" s="29">
        <f t="shared" si="3"/>
        <v>7.84</v>
      </c>
      <c r="R21" s="29">
        <f t="shared" si="3"/>
        <v>44.8</v>
      </c>
      <c r="S21" s="29">
        <f t="shared" si="3"/>
        <v>22</v>
      </c>
      <c r="T21" s="29" t="str">
        <f t="shared" si="3"/>
        <v>-</v>
      </c>
      <c r="U21" s="29" t="str">
        <f t="shared" si="3"/>
        <v>-</v>
      </c>
      <c r="V21" s="29">
        <f>IFERROR(V20/V19,"-")</f>
        <v>8.1489999999999991</v>
      </c>
      <c r="W21" s="16"/>
      <c r="X21" s="13"/>
    </row>
    <row r="22" spans="1:24" s="14" customFormat="1" ht="15" x14ac:dyDescent="0.25">
      <c r="A22" s="13"/>
      <c r="B22" s="17"/>
      <c r="C22" s="15"/>
      <c r="D22" s="15"/>
      <c r="E22" s="15"/>
      <c r="F22" s="15"/>
      <c r="G22" s="15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16"/>
      <c r="X22" s="13"/>
    </row>
    <row r="23" spans="1:24" s="14" customFormat="1" ht="15" x14ac:dyDescent="0.25">
      <c r="A23" s="13"/>
      <c r="B23" s="17"/>
      <c r="C23" s="15"/>
      <c r="D23" s="15"/>
      <c r="E23" s="15"/>
      <c r="F23" s="15"/>
      <c r="G23" s="15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16"/>
      <c r="X23" s="13"/>
    </row>
    <row r="24" spans="1:24" s="14" customFormat="1" ht="15" x14ac:dyDescent="0.25">
      <c r="A24" s="13"/>
      <c r="B24" s="17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6"/>
      <c r="X24" s="13"/>
    </row>
    <row r="25" spans="1:24" s="14" customFormat="1" ht="15" x14ac:dyDescent="0.25">
      <c r="A25" s="13"/>
      <c r="B25" s="17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6"/>
      <c r="X25" s="13"/>
    </row>
    <row r="26" spans="1:24" s="14" customFormat="1" ht="15" x14ac:dyDescent="0.25">
      <c r="A26" s="13"/>
      <c r="B26" s="17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27"/>
      <c r="O26" s="15"/>
      <c r="P26" s="15"/>
      <c r="Q26" s="15"/>
      <c r="R26" s="15"/>
      <c r="S26" s="15"/>
      <c r="T26" s="15"/>
      <c r="U26" s="15"/>
      <c r="V26" s="15"/>
      <c r="W26" s="16"/>
      <c r="X26" s="13"/>
    </row>
    <row r="27" spans="1:24" s="14" customFormat="1" ht="15" x14ac:dyDescent="0.25">
      <c r="A27" s="13"/>
      <c r="B27" s="17"/>
      <c r="C27" s="15"/>
      <c r="D27" s="15"/>
      <c r="E27" s="15"/>
      <c r="F27" s="15"/>
      <c r="G27" s="15"/>
      <c r="H27" s="28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6"/>
      <c r="X27" s="13"/>
    </row>
    <row r="28" spans="1:24" s="14" customFormat="1" ht="15" x14ac:dyDescent="0.25">
      <c r="A28" s="13"/>
      <c r="B28" s="17"/>
      <c r="C28" s="28"/>
      <c r="D28" s="28"/>
      <c r="E28" s="28"/>
      <c r="F28" s="28"/>
      <c r="G28" s="28"/>
      <c r="H28" s="28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6"/>
      <c r="X28" s="13"/>
    </row>
    <row r="29" spans="1:24" s="14" customFormat="1" ht="15" x14ac:dyDescent="0.25">
      <c r="A29" s="13"/>
      <c r="B29" s="17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28"/>
      <c r="P29" s="15"/>
      <c r="Q29" s="15"/>
      <c r="R29" s="15"/>
      <c r="S29" s="15"/>
      <c r="T29" s="15"/>
      <c r="U29" s="15"/>
      <c r="V29" s="15"/>
      <c r="W29" s="16"/>
      <c r="X29" s="13"/>
    </row>
    <row r="30" spans="1:24" s="14" customFormat="1" ht="15" x14ac:dyDescent="0.25">
      <c r="A30" s="13"/>
      <c r="B30" s="17"/>
      <c r="C30" s="15"/>
      <c r="D30" s="15"/>
      <c r="E30" s="15"/>
      <c r="F30" s="15"/>
      <c r="G30" s="15"/>
      <c r="H30" s="29"/>
      <c r="I30" s="15"/>
      <c r="J30" s="28"/>
      <c r="K30" s="28"/>
      <c r="L30" s="28"/>
      <c r="M30" s="28"/>
      <c r="N30" s="28"/>
      <c r="O30" s="28"/>
      <c r="P30" s="15"/>
      <c r="Q30" s="15"/>
      <c r="R30" s="15"/>
      <c r="S30" s="15"/>
      <c r="T30" s="15"/>
      <c r="U30" s="15"/>
      <c r="V30" s="15"/>
      <c r="W30" s="16"/>
      <c r="X30" s="13"/>
    </row>
    <row r="31" spans="1:24" s="14" customFormat="1" ht="15" x14ac:dyDescent="0.25">
      <c r="A31" s="13"/>
      <c r="B31" s="17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6"/>
      <c r="X31" s="13"/>
    </row>
    <row r="32" spans="1:24" s="14" customFormat="1" ht="15" x14ac:dyDescent="0.25">
      <c r="A32" s="13"/>
      <c r="B32" s="17"/>
      <c r="C32" s="15"/>
      <c r="D32" s="15"/>
      <c r="E32" s="15"/>
      <c r="F32" s="15"/>
      <c r="G32" s="15"/>
      <c r="H32" s="15"/>
      <c r="I32" s="15"/>
      <c r="J32" s="30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6"/>
      <c r="X32" s="13"/>
    </row>
    <row r="33" spans="1:25" s="14" customFormat="1" ht="15" x14ac:dyDescent="0.25">
      <c r="A33" s="13"/>
      <c r="B33" s="17"/>
      <c r="C33" s="15"/>
      <c r="D33" s="15"/>
      <c r="E33" s="15"/>
      <c r="F33" s="15"/>
      <c r="G33" s="30"/>
      <c r="H33" s="31"/>
      <c r="I33" s="15"/>
      <c r="J33" s="30"/>
      <c r="K33" s="15"/>
      <c r="L33" s="1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16"/>
      <c r="X33" s="13"/>
    </row>
    <row r="34" spans="1:25" s="14" customFormat="1" ht="41.25" customHeight="1" x14ac:dyDescent="0.25">
      <c r="A34" s="13"/>
      <c r="B34" s="17"/>
      <c r="C34" s="15"/>
      <c r="D34" s="15"/>
      <c r="E34" s="15"/>
      <c r="F34" s="15"/>
      <c r="G34" s="30"/>
      <c r="H34" s="31"/>
      <c r="I34" s="15"/>
      <c r="J34" s="30"/>
      <c r="K34" s="15"/>
      <c r="L34" s="15"/>
      <c r="M34" s="32"/>
      <c r="N34" s="32"/>
      <c r="O34" s="33"/>
      <c r="P34" s="33"/>
      <c r="Q34" s="33"/>
      <c r="R34" s="33"/>
      <c r="S34" s="33"/>
      <c r="T34" s="33"/>
      <c r="U34" s="33"/>
      <c r="V34" s="33"/>
      <c r="W34" s="16"/>
      <c r="X34" s="13"/>
    </row>
    <row r="35" spans="1:25" s="14" customFormat="1" ht="15" x14ac:dyDescent="0.25">
      <c r="A35" s="13"/>
      <c r="B35" s="17"/>
      <c r="C35" s="15"/>
      <c r="D35" s="15"/>
      <c r="E35" s="15"/>
      <c r="F35" s="15"/>
      <c r="G35" s="30"/>
      <c r="H35" s="31"/>
      <c r="I35" s="15"/>
      <c r="J35" s="30"/>
      <c r="K35" s="15"/>
      <c r="L35" s="15"/>
      <c r="M35" s="32"/>
      <c r="N35" s="32"/>
      <c r="O35" s="34"/>
      <c r="P35" s="35"/>
      <c r="Q35" s="35"/>
      <c r="R35" s="35"/>
      <c r="S35" s="35"/>
      <c r="T35" s="35"/>
      <c r="U35" s="35"/>
      <c r="V35" s="35"/>
      <c r="W35" s="16"/>
      <c r="X35" s="13"/>
    </row>
    <row r="36" spans="1:25" s="14" customFormat="1" ht="15" x14ac:dyDescent="0.25">
      <c r="A36" s="13"/>
      <c r="B36" s="17"/>
      <c r="C36" s="15"/>
      <c r="D36" s="15"/>
      <c r="E36" s="15"/>
      <c r="F36" s="15"/>
      <c r="G36" s="30"/>
      <c r="H36" s="15"/>
      <c r="I36" s="15"/>
      <c r="J36" s="30"/>
      <c r="K36" s="15"/>
      <c r="L36" s="15"/>
      <c r="M36" s="32"/>
      <c r="N36" s="32"/>
      <c r="O36" s="34"/>
      <c r="P36" s="35"/>
      <c r="Q36" s="35"/>
      <c r="R36" s="35"/>
      <c r="S36" s="35"/>
      <c r="T36" s="35"/>
      <c r="U36" s="35"/>
      <c r="V36" s="35"/>
      <c r="W36" s="16"/>
      <c r="X36" s="13"/>
    </row>
    <row r="37" spans="1:25" s="14" customFormat="1" ht="28.5" customHeight="1" x14ac:dyDescent="0.25">
      <c r="A37" s="13"/>
      <c r="B37" s="17"/>
      <c r="C37" s="15"/>
      <c r="D37" s="15"/>
      <c r="E37" s="15"/>
      <c r="F37" s="15"/>
      <c r="G37" s="15"/>
      <c r="H37" s="15"/>
      <c r="I37" s="15"/>
      <c r="J37" s="30"/>
      <c r="K37" s="15"/>
      <c r="L37" s="15"/>
      <c r="M37" s="32"/>
      <c r="N37" s="32"/>
      <c r="O37" s="34"/>
      <c r="P37" s="35"/>
      <c r="Q37" s="35"/>
      <c r="R37" s="35"/>
      <c r="S37" s="35"/>
      <c r="T37" s="35"/>
      <c r="U37" s="35"/>
      <c r="V37" s="35"/>
      <c r="W37" s="16"/>
      <c r="X37" s="13"/>
    </row>
    <row r="38" spans="1:25" s="14" customFormat="1" ht="28.5" customHeight="1" x14ac:dyDescent="0.25">
      <c r="A38" s="13"/>
      <c r="B38" s="17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35"/>
      <c r="R38" s="35"/>
      <c r="S38" s="35"/>
      <c r="T38" s="35"/>
      <c r="U38" s="35"/>
      <c r="V38" s="35"/>
      <c r="W38" s="16"/>
      <c r="X38" s="13"/>
    </row>
    <row r="39" spans="1:25" s="14" customFormat="1" ht="14.25" customHeight="1" x14ac:dyDescent="0.3">
      <c r="A39" s="13"/>
      <c r="B39" s="17"/>
      <c r="C39" s="15"/>
      <c r="D39" s="15"/>
      <c r="E39" s="81"/>
      <c r="F39" s="81"/>
      <c r="G39" s="81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6"/>
      <c r="X39" s="13"/>
    </row>
    <row r="40" spans="1:25" s="14" customFormat="1" ht="14.25" customHeight="1" x14ac:dyDescent="0.25">
      <c r="A40" s="13"/>
      <c r="B40" s="17"/>
      <c r="C40" s="15"/>
      <c r="D40" s="15"/>
      <c r="E40" s="129" t="s">
        <v>136</v>
      </c>
      <c r="F40" s="129"/>
      <c r="G40" s="129"/>
      <c r="H40" s="129"/>
      <c r="I40" s="15"/>
      <c r="J40" s="15"/>
      <c r="K40" s="129" t="s">
        <v>137</v>
      </c>
      <c r="L40" s="129"/>
      <c r="M40" s="129"/>
      <c r="N40" s="129"/>
      <c r="O40" s="15"/>
      <c r="P40" s="15"/>
      <c r="Q40" s="129" t="s">
        <v>138</v>
      </c>
      <c r="R40" s="129"/>
      <c r="S40" s="129"/>
      <c r="T40" s="129"/>
      <c r="U40" s="15"/>
      <c r="V40" s="15"/>
      <c r="W40" s="16"/>
      <c r="X40" s="13"/>
    </row>
    <row r="41" spans="1:25" s="14" customFormat="1" ht="15" customHeight="1" x14ac:dyDescent="0.25">
      <c r="A41" s="13"/>
      <c r="B41" s="17"/>
      <c r="C41" s="15"/>
      <c r="D41" s="15"/>
      <c r="E41" s="129"/>
      <c r="F41" s="129"/>
      <c r="G41" s="129"/>
      <c r="H41" s="129"/>
      <c r="I41" s="15"/>
      <c r="J41" s="15"/>
      <c r="K41" s="129"/>
      <c r="L41" s="129"/>
      <c r="M41" s="129"/>
      <c r="N41" s="129"/>
      <c r="O41" s="15"/>
      <c r="P41" s="15"/>
      <c r="Q41" s="129"/>
      <c r="R41" s="129"/>
      <c r="S41" s="129"/>
      <c r="T41" s="129"/>
      <c r="U41" s="15"/>
      <c r="V41" s="15"/>
      <c r="W41" s="16"/>
      <c r="X41" s="13"/>
      <c r="Y41" s="13"/>
    </row>
    <row r="42" spans="1:25" s="14" customFormat="1" ht="15" customHeight="1" x14ac:dyDescent="0.25">
      <c r="A42" s="13"/>
      <c r="B42" s="17"/>
      <c r="C42" s="15"/>
      <c r="D42" s="15"/>
      <c r="E42" s="15"/>
      <c r="F42" s="127" t="s">
        <v>117</v>
      </c>
      <c r="G42" s="125" t="s">
        <v>54</v>
      </c>
      <c r="H42" s="127" t="s">
        <v>67</v>
      </c>
      <c r="I42" s="15"/>
      <c r="J42" s="15"/>
      <c r="K42" s="15"/>
      <c r="L42" s="127" t="s">
        <v>117</v>
      </c>
      <c r="M42" s="125" t="s">
        <v>54</v>
      </c>
      <c r="N42" s="127" t="s">
        <v>67</v>
      </c>
      <c r="O42" s="15"/>
      <c r="P42" s="15"/>
      <c r="Q42" s="15"/>
      <c r="R42" s="127" t="s">
        <v>117</v>
      </c>
      <c r="S42" s="125" t="s">
        <v>54</v>
      </c>
      <c r="T42" s="127" t="s">
        <v>67</v>
      </c>
      <c r="U42" s="15"/>
      <c r="V42" s="15"/>
      <c r="W42" s="16"/>
      <c r="X42" s="13"/>
      <c r="Y42" s="13"/>
    </row>
    <row r="43" spans="1:25" s="14" customFormat="1" ht="15.75" thickBot="1" x14ac:dyDescent="0.3">
      <c r="A43" s="13"/>
      <c r="B43" s="17"/>
      <c r="C43" s="15"/>
      <c r="D43" s="15"/>
      <c r="E43" s="15"/>
      <c r="F43" s="128"/>
      <c r="G43" s="126"/>
      <c r="H43" s="128"/>
      <c r="I43" s="15"/>
      <c r="J43" s="15"/>
      <c r="K43" s="15"/>
      <c r="L43" s="128"/>
      <c r="M43" s="126"/>
      <c r="N43" s="128"/>
      <c r="O43" s="15"/>
      <c r="P43" s="15"/>
      <c r="Q43" s="15"/>
      <c r="R43" s="128"/>
      <c r="S43" s="126"/>
      <c r="T43" s="128"/>
      <c r="U43" s="15"/>
      <c r="V43" s="15"/>
      <c r="W43" s="16"/>
      <c r="X43" s="13"/>
      <c r="Y43" s="13"/>
    </row>
    <row r="44" spans="1:25" s="14" customFormat="1" ht="15" x14ac:dyDescent="0.25">
      <c r="A44" s="13"/>
      <c r="B44" s="17"/>
      <c r="C44" s="15"/>
      <c r="D44" s="15"/>
      <c r="E44" s="37" t="s">
        <v>17</v>
      </c>
      <c r="F44" s="15">
        <f>IFERROR(COUNTIFS(Farms!$G:$G,"="&amp;E44),"-")</f>
        <v>2</v>
      </c>
      <c r="G44" s="36">
        <f>IFERROR(SUMIFS(Farms!$H:$H,Farms!$G:$G,"="&amp;E44),"-")</f>
        <v>46.3</v>
      </c>
      <c r="H44" s="36">
        <f>IFERROR(G44/F44,"-")</f>
        <v>23.15</v>
      </c>
      <c r="I44" s="15"/>
      <c r="J44" s="15"/>
      <c r="K44" s="37" t="s">
        <v>17</v>
      </c>
      <c r="L44" s="15">
        <f>IFERROR(COUNTIFS('Small installations'!$G:$G,"="&amp;K44),"-")</f>
        <v>0</v>
      </c>
      <c r="M44" s="36">
        <f>IFERROR(SUMIFS('Small installations'!$H:$H,'Small installations'!$G:$G,"="&amp;K44),"-")</f>
        <v>0</v>
      </c>
      <c r="N44" s="36" t="str">
        <f>IFERROR(M44/L44,"-")</f>
        <v>-</v>
      </c>
      <c r="O44" s="15"/>
      <c r="P44" s="15"/>
      <c r="Q44" s="37" t="s">
        <v>17</v>
      </c>
      <c r="R44" s="15">
        <f>IFERROR(F44+L44,"-")</f>
        <v>2</v>
      </c>
      <c r="S44" s="36">
        <f>IFERROR(G44+M44,"-")</f>
        <v>46.3</v>
      </c>
      <c r="T44" s="36">
        <f>IFERROR(S44/R44,"-")</f>
        <v>23.15</v>
      </c>
      <c r="U44" s="15"/>
      <c r="V44" s="15"/>
      <c r="W44" s="16"/>
      <c r="X44" s="13"/>
      <c r="Y44" s="13"/>
    </row>
    <row r="45" spans="1:25" s="14" customFormat="1" ht="15" x14ac:dyDescent="0.25">
      <c r="A45" s="13"/>
      <c r="B45" s="17"/>
      <c r="C45" s="15"/>
      <c r="D45" s="15"/>
      <c r="E45" s="37" t="s">
        <v>30</v>
      </c>
      <c r="F45" s="15">
        <f>IFERROR(COUNTIFS(Farms!$G:$G,"="&amp;E45),"-")</f>
        <v>1</v>
      </c>
      <c r="G45" s="36">
        <f>IFERROR(SUMIFS(Farms!$H:$H,Farms!$G:$G,"="&amp;E45),"-")</f>
        <v>22</v>
      </c>
      <c r="H45" s="36">
        <f t="shared" ref="H45:H59" si="4">IFERROR(G45/F45,"-")</f>
        <v>22</v>
      </c>
      <c r="I45" s="15"/>
      <c r="J45" s="15"/>
      <c r="K45" s="37" t="s">
        <v>30</v>
      </c>
      <c r="L45" s="15">
        <f>IFERROR(COUNTIFS('Small installations'!$G:$G,"="&amp;K45),"-")</f>
        <v>0</v>
      </c>
      <c r="M45" s="36">
        <f>IFERROR(SUMIFS('Small installations'!$H:$H,'Small installations'!$G:$G,"="&amp;K45),"-")</f>
        <v>0</v>
      </c>
      <c r="N45" s="36" t="str">
        <f t="shared" ref="N45:N59" si="5">IFERROR(M45/L45,"-")</f>
        <v>-</v>
      </c>
      <c r="O45" s="15"/>
      <c r="P45" s="15"/>
      <c r="Q45" s="37" t="s">
        <v>30</v>
      </c>
      <c r="R45" s="15">
        <f t="shared" ref="R45:S59" si="6">IFERROR(F45+L45,"-")</f>
        <v>1</v>
      </c>
      <c r="S45" s="36">
        <f t="shared" si="6"/>
        <v>22</v>
      </c>
      <c r="T45" s="36">
        <f t="shared" ref="T45:T59" si="7">IFERROR(S45/R45,"-")</f>
        <v>22</v>
      </c>
      <c r="U45" s="15"/>
      <c r="V45" s="15"/>
      <c r="W45" s="16"/>
      <c r="X45" s="13"/>
      <c r="Y45" s="13"/>
    </row>
    <row r="46" spans="1:25" s="14" customFormat="1" ht="15" x14ac:dyDescent="0.25">
      <c r="A46" s="13"/>
      <c r="B46" s="17"/>
      <c r="C46" s="15"/>
      <c r="D46" s="15"/>
      <c r="E46" s="37" t="s">
        <v>5</v>
      </c>
      <c r="F46" s="15">
        <f>IFERROR(COUNTIFS(Farms!$G:$G,"="&amp;E46),"-")</f>
        <v>1</v>
      </c>
      <c r="G46" s="36">
        <f>IFERROR(SUMIFS(Farms!$H:$H,Farms!$G:$G,"="&amp;E46),"-")</f>
        <v>1.65</v>
      </c>
      <c r="H46" s="36">
        <f t="shared" si="4"/>
        <v>1.65</v>
      </c>
      <c r="I46" s="15"/>
      <c r="J46" s="15"/>
      <c r="K46" s="37" t="s">
        <v>5</v>
      </c>
      <c r="L46" s="15">
        <f>IFERROR(COUNTIFS('Small installations'!$G:$G,"="&amp;K46),"-")</f>
        <v>0</v>
      </c>
      <c r="M46" s="36">
        <f>IFERROR(SUMIFS('Small installations'!$H:$H,'Small installations'!$G:$G,"="&amp;K46),"-")</f>
        <v>0</v>
      </c>
      <c r="N46" s="36" t="str">
        <f t="shared" si="5"/>
        <v>-</v>
      </c>
      <c r="O46" s="15"/>
      <c r="P46" s="15"/>
      <c r="Q46" s="37" t="s">
        <v>5</v>
      </c>
      <c r="R46" s="15">
        <f t="shared" si="6"/>
        <v>1</v>
      </c>
      <c r="S46" s="36">
        <f t="shared" si="6"/>
        <v>1.65</v>
      </c>
      <c r="T46" s="36">
        <f t="shared" si="7"/>
        <v>1.65</v>
      </c>
      <c r="U46" s="15"/>
      <c r="V46" s="15"/>
      <c r="W46" s="16"/>
      <c r="X46" s="13"/>
      <c r="Y46" s="13"/>
    </row>
    <row r="47" spans="1:25" s="14" customFormat="1" ht="15" x14ac:dyDescent="0.25">
      <c r="A47" s="13"/>
      <c r="B47" s="17"/>
      <c r="C47" s="15"/>
      <c r="D47" s="15"/>
      <c r="E47" s="37" t="s">
        <v>16</v>
      </c>
      <c r="F47" s="15">
        <f>IFERROR(COUNTIFS(Farms!$G:$G,"="&amp;E47),"-")</f>
        <v>0</v>
      </c>
      <c r="G47" s="36">
        <f>IFERROR(SUMIFS(Farms!$H:$H,Farms!$G:$G,"="&amp;E47),"-")</f>
        <v>0</v>
      </c>
      <c r="H47" s="36" t="str">
        <f t="shared" si="4"/>
        <v>-</v>
      </c>
      <c r="I47" s="15"/>
      <c r="J47" s="15"/>
      <c r="K47" s="37" t="s">
        <v>16</v>
      </c>
      <c r="L47" s="15">
        <f>IFERROR(COUNTIFS('Small installations'!$G:$G,"="&amp;K47),"-")</f>
        <v>1</v>
      </c>
      <c r="M47" s="36">
        <f>IFERROR(SUMIFS('Small installations'!$H:$H,'Small installations'!$G:$G,"="&amp;K47),"-")</f>
        <v>0.5</v>
      </c>
      <c r="N47" s="36">
        <f t="shared" si="5"/>
        <v>0.5</v>
      </c>
      <c r="O47" s="15"/>
      <c r="P47" s="15"/>
      <c r="Q47" s="37" t="s">
        <v>16</v>
      </c>
      <c r="R47" s="15">
        <f t="shared" si="6"/>
        <v>1</v>
      </c>
      <c r="S47" s="36">
        <f t="shared" si="6"/>
        <v>0.5</v>
      </c>
      <c r="T47" s="36">
        <f t="shared" si="7"/>
        <v>0.5</v>
      </c>
      <c r="U47" s="15"/>
      <c r="V47" s="15"/>
      <c r="W47" s="16"/>
      <c r="X47" s="13"/>
      <c r="Y47" s="13"/>
    </row>
    <row r="48" spans="1:25" s="14" customFormat="1" ht="15" x14ac:dyDescent="0.25">
      <c r="A48" s="13"/>
      <c r="B48" s="17"/>
      <c r="C48" s="15"/>
      <c r="D48" s="15"/>
      <c r="E48" s="37" t="s">
        <v>2</v>
      </c>
      <c r="F48" s="15">
        <f>IFERROR(COUNTIFS(Farms!$G:$G,"="&amp;E48),"-")</f>
        <v>1</v>
      </c>
      <c r="G48" s="36">
        <f>IFERROR(SUMIFS(Farms!$H:$H,Farms!$G:$G,"="&amp;E48),"-")</f>
        <v>7.84</v>
      </c>
      <c r="H48" s="36">
        <f t="shared" si="4"/>
        <v>7.84</v>
      </c>
      <c r="I48" s="15"/>
      <c r="J48" s="15"/>
      <c r="K48" s="37" t="s">
        <v>2</v>
      </c>
      <c r="L48" s="15">
        <f>IFERROR(COUNTIFS('Small installations'!$G:$G,"="&amp;K48),"-")</f>
        <v>3</v>
      </c>
      <c r="M48" s="36">
        <f>IFERROR(SUMIFS('Small installations'!$H:$H,'Small installations'!$G:$G,"="&amp;K48),"-")</f>
        <v>2.2000000000000002</v>
      </c>
      <c r="N48" s="36">
        <f t="shared" si="5"/>
        <v>0.73333333333333339</v>
      </c>
      <c r="O48" s="15"/>
      <c r="P48" s="15"/>
      <c r="Q48" s="37" t="s">
        <v>2</v>
      </c>
      <c r="R48" s="15">
        <f t="shared" si="6"/>
        <v>4</v>
      </c>
      <c r="S48" s="36">
        <f t="shared" si="6"/>
        <v>10.039999999999999</v>
      </c>
      <c r="T48" s="36">
        <f t="shared" si="7"/>
        <v>2.5099999999999998</v>
      </c>
      <c r="U48" s="15"/>
      <c r="V48" s="15"/>
      <c r="W48" s="16"/>
      <c r="X48" s="13"/>
      <c r="Y48" s="13"/>
    </row>
    <row r="49" spans="1:25" s="14" customFormat="1" ht="15" x14ac:dyDescent="0.25">
      <c r="A49" s="13"/>
      <c r="B49" s="17"/>
      <c r="C49" s="15"/>
      <c r="D49" s="15"/>
      <c r="E49" s="37" t="s">
        <v>4</v>
      </c>
      <c r="F49" s="15">
        <f>IFERROR(COUNTIFS(Farms!$G:$G,"="&amp;E49),"-")</f>
        <v>0</v>
      </c>
      <c r="G49" s="36">
        <f>IFERROR(SUMIFS(Farms!$H:$H,Farms!$G:$G,"="&amp;E49),"-")</f>
        <v>0</v>
      </c>
      <c r="H49" s="36" t="str">
        <f t="shared" si="4"/>
        <v>-</v>
      </c>
      <c r="I49" s="15"/>
      <c r="J49" s="15"/>
      <c r="K49" s="37" t="s">
        <v>4</v>
      </c>
      <c r="L49" s="15">
        <f>IFERROR(COUNTIFS('Small installations'!$G:$G,"="&amp;K49),"-")</f>
        <v>0</v>
      </c>
      <c r="M49" s="36">
        <f>IFERROR(SUMIFS('Small installations'!$H:$H,'Small installations'!$G:$G,"="&amp;K49),"-")</f>
        <v>0</v>
      </c>
      <c r="N49" s="36" t="str">
        <f t="shared" si="5"/>
        <v>-</v>
      </c>
      <c r="O49" s="15"/>
      <c r="P49" s="15"/>
      <c r="Q49" s="37" t="s">
        <v>4</v>
      </c>
      <c r="R49" s="15">
        <f t="shared" si="6"/>
        <v>0</v>
      </c>
      <c r="S49" s="36">
        <f t="shared" si="6"/>
        <v>0</v>
      </c>
      <c r="T49" s="36" t="str">
        <f t="shared" si="7"/>
        <v>-</v>
      </c>
      <c r="U49" s="15"/>
      <c r="V49" s="15"/>
      <c r="W49" s="16"/>
      <c r="X49" s="13"/>
      <c r="Y49" s="13"/>
    </row>
    <row r="50" spans="1:25" s="14" customFormat="1" ht="15" x14ac:dyDescent="0.25">
      <c r="A50" s="13"/>
      <c r="B50" s="17"/>
      <c r="C50" s="15"/>
      <c r="D50" s="15"/>
      <c r="E50" s="37" t="s">
        <v>29</v>
      </c>
      <c r="F50" s="15">
        <f>IFERROR(COUNTIFS(Farms!$G:$G,"="&amp;E50),"-")</f>
        <v>0</v>
      </c>
      <c r="G50" s="36">
        <f>IFERROR(SUMIFS(Farms!$H:$H,Farms!$G:$G,"="&amp;E50),"-")</f>
        <v>0</v>
      </c>
      <c r="H50" s="36" t="str">
        <f t="shared" si="4"/>
        <v>-</v>
      </c>
      <c r="I50" s="15"/>
      <c r="J50" s="15"/>
      <c r="K50" s="37" t="s">
        <v>29</v>
      </c>
      <c r="L50" s="15">
        <f>IFERROR(COUNTIFS('Small installations'!$G:$G,"="&amp;K50),"-")</f>
        <v>0</v>
      </c>
      <c r="M50" s="36">
        <f>IFERROR(SUMIFS('Small installations'!$H:$H,'Small installations'!$G:$G,"="&amp;K50),"-")</f>
        <v>0</v>
      </c>
      <c r="N50" s="36" t="str">
        <f t="shared" si="5"/>
        <v>-</v>
      </c>
      <c r="O50" s="15"/>
      <c r="P50" s="15"/>
      <c r="Q50" s="37" t="s">
        <v>29</v>
      </c>
      <c r="R50" s="15">
        <f t="shared" si="6"/>
        <v>0</v>
      </c>
      <c r="S50" s="36">
        <f t="shared" si="6"/>
        <v>0</v>
      </c>
      <c r="T50" s="36" t="str">
        <f t="shared" si="7"/>
        <v>-</v>
      </c>
      <c r="U50" s="15"/>
      <c r="V50" s="15"/>
      <c r="W50" s="16"/>
      <c r="X50" s="13"/>
      <c r="Y50" s="13"/>
    </row>
    <row r="51" spans="1:25" s="14" customFormat="1" ht="15" x14ac:dyDescent="0.25">
      <c r="A51" s="13"/>
      <c r="B51" s="17"/>
      <c r="C51" s="15"/>
      <c r="D51" s="15"/>
      <c r="E51" s="37" t="s">
        <v>7</v>
      </c>
      <c r="F51" s="15">
        <f>IFERROR(COUNTIFS(Farms!$G:$G,"="&amp;E51),"-")</f>
        <v>0</v>
      </c>
      <c r="G51" s="36">
        <f>IFERROR(SUMIFS(Farms!$H:$H,Farms!$G:$G,"="&amp;E51),"-")</f>
        <v>0</v>
      </c>
      <c r="H51" s="36" t="str">
        <f t="shared" si="4"/>
        <v>-</v>
      </c>
      <c r="I51" s="15"/>
      <c r="J51" s="15"/>
      <c r="K51" s="37" t="s">
        <v>7</v>
      </c>
      <c r="L51" s="15">
        <f>IFERROR(COUNTIFS('Small installations'!$G:$G,"="&amp;K51),"-")</f>
        <v>0</v>
      </c>
      <c r="M51" s="36">
        <f>IFERROR(SUMIFS('Small installations'!$H:$H,'Small installations'!$G:$G,"="&amp;K51),"-")</f>
        <v>0</v>
      </c>
      <c r="N51" s="36" t="str">
        <f t="shared" si="5"/>
        <v>-</v>
      </c>
      <c r="O51" s="15"/>
      <c r="P51" s="15"/>
      <c r="Q51" s="37" t="s">
        <v>7</v>
      </c>
      <c r="R51" s="15">
        <f t="shared" si="6"/>
        <v>0</v>
      </c>
      <c r="S51" s="36">
        <f t="shared" si="6"/>
        <v>0</v>
      </c>
      <c r="T51" s="36" t="str">
        <f t="shared" si="7"/>
        <v>-</v>
      </c>
      <c r="U51" s="15"/>
      <c r="V51" s="15"/>
      <c r="W51" s="16"/>
      <c r="X51" s="13"/>
      <c r="Y51" s="13"/>
    </row>
    <row r="52" spans="1:25" s="14" customFormat="1" ht="15" x14ac:dyDescent="0.25">
      <c r="A52" s="13"/>
      <c r="B52" s="17"/>
      <c r="C52" s="15"/>
      <c r="D52" s="15"/>
      <c r="E52" s="37" t="s">
        <v>10</v>
      </c>
      <c r="F52" s="15">
        <f>IFERROR(COUNTIFS(Farms!$G:$G,"="&amp;E52),"-")</f>
        <v>0</v>
      </c>
      <c r="G52" s="36">
        <f>IFERROR(SUMIFS(Farms!$H:$H,Farms!$G:$G,"="&amp;E52),"-")</f>
        <v>0</v>
      </c>
      <c r="H52" s="36" t="str">
        <f t="shared" si="4"/>
        <v>-</v>
      </c>
      <c r="I52" s="15"/>
      <c r="J52" s="15"/>
      <c r="K52" s="37" t="s">
        <v>10</v>
      </c>
      <c r="L52" s="15">
        <f>IFERROR(COUNTIFS('Small installations'!$G:$G,"="&amp;K52),"-")</f>
        <v>0</v>
      </c>
      <c r="M52" s="36">
        <f>IFERROR(SUMIFS('Small installations'!$H:$H,'Small installations'!$G:$G,"="&amp;K52),"-")</f>
        <v>0</v>
      </c>
      <c r="N52" s="36" t="str">
        <f t="shared" si="5"/>
        <v>-</v>
      </c>
      <c r="O52" s="15"/>
      <c r="P52" s="15"/>
      <c r="Q52" s="37" t="s">
        <v>10</v>
      </c>
      <c r="R52" s="15">
        <f t="shared" si="6"/>
        <v>0</v>
      </c>
      <c r="S52" s="36">
        <f t="shared" si="6"/>
        <v>0</v>
      </c>
      <c r="T52" s="36" t="str">
        <f t="shared" si="7"/>
        <v>-</v>
      </c>
      <c r="U52" s="15"/>
      <c r="V52" s="15"/>
      <c r="W52" s="16"/>
      <c r="X52" s="13"/>
      <c r="Y52" s="13"/>
    </row>
    <row r="53" spans="1:25" s="14" customFormat="1" ht="15" x14ac:dyDescent="0.25">
      <c r="A53" s="13"/>
      <c r="B53" s="17"/>
      <c r="C53" s="15"/>
      <c r="D53" s="15"/>
      <c r="E53" s="37" t="s">
        <v>1</v>
      </c>
      <c r="F53" s="15">
        <f>IFERROR(COUNTIFS(Farms!$G:$G,"="&amp;E53),"-")</f>
        <v>0</v>
      </c>
      <c r="G53" s="36">
        <f>IFERROR(SUMIFS(Farms!$H:$H,Farms!$G:$G,"="&amp;E53),"-")</f>
        <v>0</v>
      </c>
      <c r="H53" s="36" t="str">
        <f t="shared" si="4"/>
        <v>-</v>
      </c>
      <c r="I53" s="15"/>
      <c r="J53" s="15"/>
      <c r="K53" s="37" t="s">
        <v>1</v>
      </c>
      <c r="L53" s="15">
        <f>IFERROR(COUNTIFS('Small installations'!$G:$G,"="&amp;K53),"-")</f>
        <v>0</v>
      </c>
      <c r="M53" s="36">
        <f>IFERROR(SUMIFS('Small installations'!$H:$H,'Small installations'!$G:$G,"="&amp;K53),"-")</f>
        <v>0</v>
      </c>
      <c r="N53" s="36" t="str">
        <f t="shared" si="5"/>
        <v>-</v>
      </c>
      <c r="O53" s="15"/>
      <c r="P53" s="15"/>
      <c r="Q53" s="37" t="s">
        <v>1</v>
      </c>
      <c r="R53" s="15">
        <f t="shared" si="6"/>
        <v>0</v>
      </c>
      <c r="S53" s="36">
        <f t="shared" si="6"/>
        <v>0</v>
      </c>
      <c r="T53" s="36" t="str">
        <f t="shared" si="7"/>
        <v>-</v>
      </c>
      <c r="U53" s="15"/>
      <c r="V53" s="15"/>
      <c r="W53" s="16"/>
      <c r="X53" s="13"/>
      <c r="Y53" s="13"/>
    </row>
    <row r="54" spans="1:25" s="14" customFormat="1" ht="15" x14ac:dyDescent="0.25">
      <c r="A54" s="13"/>
      <c r="B54" s="17"/>
      <c r="C54" s="15"/>
      <c r="D54" s="15"/>
      <c r="E54" s="37" t="s">
        <v>11</v>
      </c>
      <c r="F54" s="15">
        <f>IFERROR(COUNTIFS(Farms!$G:$G,"="&amp;E54),"-")</f>
        <v>0</v>
      </c>
      <c r="G54" s="36">
        <f>IFERROR(SUMIFS(Farms!$H:$H,Farms!$G:$G,"="&amp;E54),"-")</f>
        <v>0</v>
      </c>
      <c r="H54" s="36" t="str">
        <f t="shared" si="4"/>
        <v>-</v>
      </c>
      <c r="I54" s="15"/>
      <c r="J54" s="15"/>
      <c r="K54" s="37" t="s">
        <v>11</v>
      </c>
      <c r="L54" s="15">
        <f>IFERROR(COUNTIFS('Small installations'!$G:$G,"="&amp;K54),"-")</f>
        <v>0</v>
      </c>
      <c r="M54" s="36">
        <f>IFERROR(SUMIFS('Small installations'!$H:$H,'Small installations'!$G:$G,"="&amp;K54),"-")</f>
        <v>0</v>
      </c>
      <c r="N54" s="36" t="str">
        <f t="shared" si="5"/>
        <v>-</v>
      </c>
      <c r="O54" s="15"/>
      <c r="P54" s="15"/>
      <c r="Q54" s="37" t="s">
        <v>11</v>
      </c>
      <c r="R54" s="15">
        <f t="shared" si="6"/>
        <v>0</v>
      </c>
      <c r="S54" s="36">
        <f t="shared" si="6"/>
        <v>0</v>
      </c>
      <c r="T54" s="36" t="str">
        <f t="shared" si="7"/>
        <v>-</v>
      </c>
      <c r="U54" s="15"/>
      <c r="V54" s="15"/>
      <c r="W54" s="16"/>
      <c r="X54" s="13"/>
      <c r="Y54" s="13"/>
    </row>
    <row r="55" spans="1:25" s="14" customFormat="1" ht="15" x14ac:dyDescent="0.25">
      <c r="A55" s="13"/>
      <c r="B55" s="17"/>
      <c r="C55" s="15"/>
      <c r="D55" s="15"/>
      <c r="E55" s="37" t="s">
        <v>3</v>
      </c>
      <c r="F55" s="15">
        <f>IFERROR(COUNTIFS(Farms!$G:$G,"="&amp;E55),"-")</f>
        <v>0</v>
      </c>
      <c r="G55" s="36">
        <f>IFERROR(SUMIFS(Farms!$H:$H,Farms!$G:$G,"="&amp;E55),"-")</f>
        <v>0</v>
      </c>
      <c r="H55" s="36" t="str">
        <f t="shared" si="4"/>
        <v>-</v>
      </c>
      <c r="I55" s="15"/>
      <c r="J55" s="15"/>
      <c r="K55" s="37" t="s">
        <v>3</v>
      </c>
      <c r="L55" s="15">
        <f>IFERROR(COUNTIFS('Small installations'!$G:$G,"="&amp;K55),"-")</f>
        <v>0</v>
      </c>
      <c r="M55" s="36">
        <f>IFERROR(SUMIFS('Small installations'!$H:$H,'Small installations'!$G:$G,"="&amp;K55),"-")</f>
        <v>0</v>
      </c>
      <c r="N55" s="36" t="str">
        <f t="shared" si="5"/>
        <v>-</v>
      </c>
      <c r="O55" s="15"/>
      <c r="P55" s="15"/>
      <c r="Q55" s="37" t="s">
        <v>3</v>
      </c>
      <c r="R55" s="15">
        <f t="shared" si="6"/>
        <v>0</v>
      </c>
      <c r="S55" s="36">
        <f t="shared" si="6"/>
        <v>0</v>
      </c>
      <c r="T55" s="36" t="str">
        <f t="shared" si="7"/>
        <v>-</v>
      </c>
      <c r="U55" s="15"/>
      <c r="V55" s="15"/>
      <c r="W55" s="16"/>
      <c r="X55" s="13"/>
      <c r="Y55" s="13"/>
    </row>
    <row r="56" spans="1:25" s="14" customFormat="1" ht="15" x14ac:dyDescent="0.25">
      <c r="A56" s="13"/>
      <c r="B56" s="17"/>
      <c r="C56" s="15"/>
      <c r="D56" s="15"/>
      <c r="E56" s="37" t="s">
        <v>8</v>
      </c>
      <c r="F56" s="15">
        <f>IFERROR(COUNTIFS(Farms!$G:$G,"="&amp;E56),"-")</f>
        <v>0</v>
      </c>
      <c r="G56" s="36">
        <f>IFERROR(SUMIFS(Farms!$H:$H,Farms!$G:$G,"="&amp;E56),"-")</f>
        <v>0</v>
      </c>
      <c r="H56" s="36" t="str">
        <f t="shared" si="4"/>
        <v>-</v>
      </c>
      <c r="I56" s="15"/>
      <c r="J56" s="15"/>
      <c r="K56" s="37" t="s">
        <v>8</v>
      </c>
      <c r="L56" s="15">
        <f>IFERROR(COUNTIFS('Small installations'!$G:$G,"="&amp;K56),"-")</f>
        <v>1</v>
      </c>
      <c r="M56" s="36">
        <f>IFERROR(SUMIFS('Small installations'!$H:$H,'Small installations'!$G:$G,"="&amp;K56),"-")</f>
        <v>1</v>
      </c>
      <c r="N56" s="36">
        <f t="shared" si="5"/>
        <v>1</v>
      </c>
      <c r="O56" s="15"/>
      <c r="P56" s="15"/>
      <c r="Q56" s="37" t="s">
        <v>8</v>
      </c>
      <c r="R56" s="15">
        <f t="shared" si="6"/>
        <v>1</v>
      </c>
      <c r="S56" s="36">
        <f t="shared" si="6"/>
        <v>1</v>
      </c>
      <c r="T56" s="36">
        <f t="shared" si="7"/>
        <v>1</v>
      </c>
      <c r="U56" s="15"/>
      <c r="V56" s="15"/>
      <c r="W56" s="16"/>
      <c r="X56" s="13"/>
      <c r="Y56" s="13"/>
    </row>
    <row r="57" spans="1:25" s="14" customFormat="1" ht="15" x14ac:dyDescent="0.25">
      <c r="A57" s="13"/>
      <c r="B57" s="17"/>
      <c r="C57" s="15"/>
      <c r="D57" s="15"/>
      <c r="E57" s="37" t="s">
        <v>6</v>
      </c>
      <c r="F57" s="15">
        <f>IFERROR(COUNTIFS(Farms!$G:$G,"="&amp;E57),"-")</f>
        <v>0</v>
      </c>
      <c r="G57" s="36">
        <f>IFERROR(SUMIFS(Farms!$H:$H,Farms!$G:$G,"="&amp;E57),"-")</f>
        <v>0</v>
      </c>
      <c r="H57" s="36" t="str">
        <f t="shared" si="4"/>
        <v>-</v>
      </c>
      <c r="I57" s="15"/>
      <c r="J57" s="15"/>
      <c r="K57" s="37" t="s">
        <v>6</v>
      </c>
      <c r="L57" s="15">
        <f>IFERROR(COUNTIFS('Small installations'!$G:$G,"="&amp;K57),"-")</f>
        <v>0</v>
      </c>
      <c r="M57" s="36">
        <f>IFERROR(SUMIFS('Small installations'!$H:$H,'Small installations'!$G:$G,"="&amp;K57),"-")</f>
        <v>0</v>
      </c>
      <c r="N57" s="36" t="str">
        <f t="shared" si="5"/>
        <v>-</v>
      </c>
      <c r="O57" s="15"/>
      <c r="P57" s="15"/>
      <c r="Q57" s="37" t="s">
        <v>6</v>
      </c>
      <c r="R57" s="15">
        <f t="shared" si="6"/>
        <v>0</v>
      </c>
      <c r="S57" s="36">
        <f t="shared" si="6"/>
        <v>0</v>
      </c>
      <c r="T57" s="36" t="str">
        <f t="shared" si="7"/>
        <v>-</v>
      </c>
      <c r="U57" s="15"/>
      <c r="V57" s="15"/>
      <c r="W57" s="16"/>
      <c r="X57" s="13"/>
      <c r="Y57" s="13"/>
    </row>
    <row r="58" spans="1:25" s="14" customFormat="1" ht="15" x14ac:dyDescent="0.25">
      <c r="A58" s="13"/>
      <c r="B58" s="17"/>
      <c r="C58" s="15"/>
      <c r="D58" s="15"/>
      <c r="E58" s="37" t="s">
        <v>32</v>
      </c>
      <c r="F58" s="15">
        <f>IFERROR(COUNTIFS(Farms!$G:$G,"="&amp;E58),"-")</f>
        <v>0</v>
      </c>
      <c r="G58" s="36">
        <f>IFERROR(SUMIFS(Farms!$H:$H,Farms!$G:$G,"="&amp;E58),"-")</f>
        <v>0</v>
      </c>
      <c r="H58" s="36" t="str">
        <f t="shared" si="4"/>
        <v>-</v>
      </c>
      <c r="I58" s="15"/>
      <c r="J58" s="15"/>
      <c r="K58" s="37" t="s">
        <v>32</v>
      </c>
      <c r="L58" s="15">
        <f>IFERROR(COUNTIFS('Small installations'!$G:$G,"="&amp;K58),"-")</f>
        <v>0</v>
      </c>
      <c r="M58" s="36">
        <f>IFERROR(SUMIFS('Small installations'!$H:$H,'Small installations'!$G:$G,"="&amp;K58),"-")</f>
        <v>0</v>
      </c>
      <c r="N58" s="36" t="str">
        <f t="shared" si="5"/>
        <v>-</v>
      </c>
      <c r="O58" s="15"/>
      <c r="P58" s="15"/>
      <c r="Q58" s="37" t="s">
        <v>32</v>
      </c>
      <c r="R58" s="15">
        <f t="shared" si="6"/>
        <v>0</v>
      </c>
      <c r="S58" s="36">
        <f t="shared" si="6"/>
        <v>0</v>
      </c>
      <c r="T58" s="36" t="str">
        <f t="shared" si="7"/>
        <v>-</v>
      </c>
      <c r="U58" s="15"/>
      <c r="V58" s="15"/>
      <c r="W58" s="16"/>
      <c r="X58" s="13"/>
      <c r="Y58" s="13"/>
    </row>
    <row r="59" spans="1:25" s="14" customFormat="1" ht="15" x14ac:dyDescent="0.25">
      <c r="A59" s="13"/>
      <c r="B59" s="17"/>
      <c r="C59" s="15"/>
      <c r="D59" s="15"/>
      <c r="E59" s="37" t="s">
        <v>9</v>
      </c>
      <c r="F59" s="15">
        <f>IFERROR(COUNTIFS(Farms!$G:$G,"="&amp;E59),"-")</f>
        <v>0</v>
      </c>
      <c r="G59" s="36">
        <f>IFERROR(SUMIFS(Farms!$H:$H,Farms!$G:$G,"="&amp;E59),"-")</f>
        <v>0</v>
      </c>
      <c r="H59" s="36" t="str">
        <f t="shared" si="4"/>
        <v>-</v>
      </c>
      <c r="I59" s="15"/>
      <c r="J59" s="15"/>
      <c r="K59" s="37" t="s">
        <v>9</v>
      </c>
      <c r="L59" s="15">
        <f>IFERROR(COUNTIFS('Small installations'!$G:$G,"="&amp;K59),"-")</f>
        <v>0</v>
      </c>
      <c r="M59" s="36">
        <f>IFERROR(SUMIFS('Small installations'!$H:$H,'Small installations'!$G:$G,"="&amp;K59),"-")</f>
        <v>0</v>
      </c>
      <c r="N59" s="36" t="str">
        <f t="shared" si="5"/>
        <v>-</v>
      </c>
      <c r="O59" s="15"/>
      <c r="P59" s="15"/>
      <c r="Q59" s="37" t="s">
        <v>9</v>
      </c>
      <c r="R59" s="15">
        <f t="shared" si="6"/>
        <v>0</v>
      </c>
      <c r="S59" s="36">
        <f t="shared" si="6"/>
        <v>0</v>
      </c>
      <c r="T59" s="36" t="str">
        <f t="shared" si="7"/>
        <v>-</v>
      </c>
      <c r="U59" s="15"/>
      <c r="V59" s="15"/>
      <c r="W59" s="16"/>
      <c r="X59" s="13"/>
      <c r="Y59" s="13"/>
    </row>
    <row r="60" spans="1:25" s="14" customFormat="1" ht="15" x14ac:dyDescent="0.25">
      <c r="A60" s="13"/>
      <c r="B60" s="17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6"/>
      <c r="X60" s="13"/>
    </row>
    <row r="61" spans="1:25" s="14" customFormat="1" ht="15" x14ac:dyDescent="0.25">
      <c r="A61" s="13"/>
      <c r="B61" s="17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6"/>
      <c r="X61" s="13"/>
    </row>
    <row r="62" spans="1:25" s="14" customFormat="1" ht="15" x14ac:dyDescent="0.25">
      <c r="A62" s="13"/>
      <c r="B62" s="17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6"/>
      <c r="X62" s="13"/>
    </row>
    <row r="63" spans="1:25" s="14" customFormat="1" ht="15" x14ac:dyDescent="0.25">
      <c r="A63" s="13"/>
      <c r="B63" s="17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6"/>
      <c r="X63" s="44"/>
      <c r="Y63" s="45"/>
    </row>
    <row r="64" spans="1:25" s="14" customFormat="1" ht="15" x14ac:dyDescent="0.25">
      <c r="A64" s="13"/>
      <c r="B64" s="17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6"/>
      <c r="X64" s="44"/>
      <c r="Y64" s="45"/>
    </row>
    <row r="65" spans="1:26" s="14" customFormat="1" ht="21" customHeight="1" x14ac:dyDescent="0.25">
      <c r="A65" s="13"/>
      <c r="B65" s="17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6"/>
      <c r="X65" s="44"/>
      <c r="Y65" s="45"/>
    </row>
    <row r="66" spans="1:26" s="14" customFormat="1" ht="21" customHeight="1" x14ac:dyDescent="0.25">
      <c r="A66" s="13"/>
      <c r="B66" s="17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6"/>
      <c r="X66" s="44"/>
      <c r="Y66" s="45"/>
    </row>
    <row r="67" spans="1:26" s="14" customFormat="1" ht="21" customHeight="1" x14ac:dyDescent="0.25">
      <c r="A67" s="13"/>
      <c r="B67" s="17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6"/>
      <c r="X67" s="44"/>
      <c r="Y67" s="45"/>
    </row>
    <row r="68" spans="1:26" s="14" customFormat="1" ht="21" customHeight="1" x14ac:dyDescent="0.25">
      <c r="A68" s="13"/>
      <c r="B68" s="17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6"/>
      <c r="X68" s="44"/>
      <c r="Y68" s="45"/>
    </row>
    <row r="69" spans="1:26" s="14" customFormat="1" ht="19.5" customHeight="1" x14ac:dyDescent="0.25">
      <c r="A69" s="13"/>
      <c r="B69" s="17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6"/>
      <c r="X69" s="44"/>
      <c r="Y69" s="45"/>
    </row>
    <row r="70" spans="1:26" s="14" customFormat="1" ht="19.5" customHeight="1" x14ac:dyDescent="0.25">
      <c r="A70" s="13"/>
      <c r="B70" s="17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6"/>
      <c r="X70" s="44"/>
      <c r="Y70" s="45"/>
    </row>
    <row r="71" spans="1:26" s="14" customFormat="1" ht="19.5" customHeight="1" x14ac:dyDescent="0.25">
      <c r="A71" s="13"/>
      <c r="B71" s="17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6"/>
      <c r="X71" s="44"/>
      <c r="Y71" s="45"/>
    </row>
    <row r="72" spans="1:26" s="14" customFormat="1" ht="19.5" customHeight="1" x14ac:dyDescent="0.25">
      <c r="A72" s="13"/>
      <c r="B72" s="17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6"/>
      <c r="X72" s="44"/>
      <c r="Y72" s="45"/>
    </row>
    <row r="73" spans="1:26" s="14" customFormat="1" ht="15" x14ac:dyDescent="0.25">
      <c r="A73" s="13"/>
      <c r="B73" s="17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6"/>
      <c r="X73" s="44"/>
      <c r="Y73" s="45"/>
    </row>
    <row r="74" spans="1:26" s="14" customFormat="1" ht="15" x14ac:dyDescent="0.25">
      <c r="A74" s="13"/>
      <c r="B74" s="17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6"/>
      <c r="X74" s="44"/>
      <c r="Y74" s="45"/>
    </row>
    <row r="75" spans="1:26" s="14" customFormat="1" ht="15" x14ac:dyDescent="0.25">
      <c r="A75" s="13"/>
      <c r="B75" s="17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6"/>
      <c r="X75" s="44"/>
      <c r="Y75" s="45"/>
    </row>
    <row r="76" spans="1:26" s="14" customFormat="1" ht="15" x14ac:dyDescent="0.25">
      <c r="A76" s="13"/>
      <c r="B76" s="17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6"/>
      <c r="X76" s="44"/>
      <c r="Y76" s="45"/>
    </row>
    <row r="77" spans="1:26" s="14" customFormat="1" ht="15" x14ac:dyDescent="0.25">
      <c r="A77" s="13"/>
      <c r="B77" s="17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6"/>
      <c r="X77" s="44"/>
      <c r="Y77" s="45"/>
    </row>
    <row r="78" spans="1:26" s="14" customFormat="1" ht="18.75" x14ac:dyDescent="0.25">
      <c r="A78" s="13"/>
      <c r="B78" s="17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38"/>
      <c r="O78" s="15"/>
      <c r="P78" s="15"/>
      <c r="Q78" s="15"/>
      <c r="R78" s="15"/>
      <c r="S78" s="15"/>
      <c r="T78" s="15"/>
      <c r="U78" s="15"/>
      <c r="V78" s="15"/>
      <c r="W78" s="16"/>
      <c r="X78" s="44"/>
      <c r="Y78" s="45"/>
      <c r="Z78" s="45"/>
    </row>
    <row r="79" spans="1:26" s="14" customFormat="1" ht="15" x14ac:dyDescent="0.25">
      <c r="A79" s="13"/>
      <c r="B79" s="17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6"/>
      <c r="X79" s="44"/>
      <c r="Y79" s="45"/>
    </row>
    <row r="80" spans="1:26" s="14" customFormat="1" ht="15" x14ac:dyDescent="0.25">
      <c r="A80" s="13"/>
      <c r="B80" s="17"/>
      <c r="C80" s="15"/>
      <c r="D80" s="15"/>
      <c r="E80" s="15"/>
      <c r="F80" s="15"/>
      <c r="G80" s="15"/>
      <c r="H80" s="15"/>
      <c r="I80" s="40"/>
      <c r="J80" s="40"/>
      <c r="K80" s="40"/>
      <c r="L80" s="40"/>
      <c r="M80" s="40"/>
      <c r="N80" s="40"/>
      <c r="O80" s="40"/>
      <c r="P80" s="40"/>
      <c r="Q80" s="15"/>
      <c r="R80" s="15"/>
      <c r="S80" s="15"/>
      <c r="T80" s="15"/>
      <c r="U80" s="15"/>
      <c r="V80" s="15"/>
      <c r="W80" s="16"/>
      <c r="X80" s="44"/>
      <c r="Y80" s="44"/>
      <c r="Z80" s="45"/>
    </row>
    <row r="81" spans="1:26" s="14" customFormat="1" ht="15" x14ac:dyDescent="0.25">
      <c r="A81" s="13"/>
      <c r="B81" s="17"/>
      <c r="C81" s="15"/>
      <c r="D81" s="15"/>
      <c r="E81" s="15"/>
      <c r="F81" s="15"/>
      <c r="G81" s="15"/>
      <c r="H81" s="15"/>
      <c r="I81" s="41"/>
      <c r="J81" s="42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6"/>
      <c r="X81" s="44"/>
      <c r="Y81" s="44"/>
      <c r="Z81" s="45"/>
    </row>
    <row r="82" spans="1:26" s="14" customFormat="1" ht="18.75" x14ac:dyDescent="0.3">
      <c r="A82" s="13"/>
      <c r="B82" s="17"/>
      <c r="C82" s="15"/>
      <c r="D82" s="15"/>
      <c r="E82" s="15"/>
      <c r="F82" s="15"/>
      <c r="G82" s="15"/>
      <c r="H82" s="15"/>
      <c r="I82" s="32"/>
      <c r="J82" s="39"/>
      <c r="K82" s="15"/>
      <c r="L82" s="15"/>
      <c r="M82" s="15"/>
      <c r="N82" s="43"/>
      <c r="O82" s="43"/>
      <c r="P82" s="43"/>
      <c r="Q82" s="43"/>
      <c r="R82" s="43"/>
      <c r="S82" s="43"/>
      <c r="T82" s="43"/>
      <c r="U82" s="43"/>
      <c r="V82" s="43"/>
      <c r="W82" s="16"/>
      <c r="X82" s="44"/>
      <c r="Y82" s="44"/>
      <c r="Z82" s="45"/>
    </row>
    <row r="83" spans="1:26" s="14" customFormat="1" ht="15" x14ac:dyDescent="0.25">
      <c r="A83" s="13"/>
      <c r="B83" s="17"/>
      <c r="C83" s="15"/>
      <c r="D83" s="15"/>
      <c r="E83" s="15"/>
      <c r="F83" s="15"/>
      <c r="G83" s="15"/>
      <c r="H83" s="15"/>
      <c r="I83" s="32"/>
      <c r="J83" s="34"/>
      <c r="K83" s="15"/>
      <c r="L83" s="15"/>
      <c r="M83" s="15"/>
      <c r="N83" s="42"/>
      <c r="O83" s="46"/>
      <c r="P83" s="42"/>
      <c r="Q83" s="42"/>
      <c r="R83" s="42"/>
      <c r="S83" s="42"/>
      <c r="T83" s="42"/>
      <c r="U83" s="42"/>
      <c r="V83" s="42"/>
      <c r="W83" s="16"/>
      <c r="X83" s="44"/>
      <c r="Y83" s="44"/>
      <c r="Z83" s="45"/>
    </row>
    <row r="84" spans="1:26" s="14" customFormat="1" ht="15" x14ac:dyDescent="0.25">
      <c r="A84" s="13"/>
      <c r="B84" s="17"/>
      <c r="C84" s="15"/>
      <c r="D84" s="15"/>
      <c r="E84" s="15"/>
      <c r="F84" s="15"/>
      <c r="G84" s="15"/>
      <c r="H84" s="15"/>
      <c r="I84" s="32"/>
      <c r="J84" s="39"/>
      <c r="K84" s="15"/>
      <c r="L84" s="15"/>
      <c r="M84" s="47"/>
      <c r="N84" s="48"/>
      <c r="O84" s="48"/>
      <c r="P84" s="48"/>
      <c r="Q84" s="48"/>
      <c r="R84" s="48"/>
      <c r="S84" s="48"/>
      <c r="T84" s="48"/>
      <c r="U84" s="48"/>
      <c r="V84" s="48"/>
      <c r="W84" s="16"/>
      <c r="X84" s="44"/>
      <c r="Y84" s="44"/>
      <c r="Z84" s="45"/>
    </row>
    <row r="85" spans="1:26" s="14" customFormat="1" ht="15" x14ac:dyDescent="0.25">
      <c r="A85" s="13"/>
      <c r="B85" s="17"/>
      <c r="C85" s="15"/>
      <c r="D85" s="15"/>
      <c r="E85" s="15"/>
      <c r="F85" s="15"/>
      <c r="G85" s="15"/>
      <c r="H85" s="15"/>
      <c r="I85" s="32"/>
      <c r="J85" s="34"/>
      <c r="K85" s="15"/>
      <c r="L85" s="15"/>
      <c r="M85" s="47"/>
      <c r="N85" s="49"/>
      <c r="O85" s="49"/>
      <c r="P85" s="49"/>
      <c r="Q85" s="49"/>
      <c r="R85" s="49"/>
      <c r="S85" s="49"/>
      <c r="T85" s="49"/>
      <c r="U85" s="49"/>
      <c r="V85" s="49"/>
      <c r="W85" s="16"/>
      <c r="X85" s="44"/>
      <c r="Y85" s="44"/>
      <c r="Z85" s="45"/>
    </row>
    <row r="86" spans="1:26" s="14" customFormat="1" ht="15" x14ac:dyDescent="0.25">
      <c r="A86" s="13"/>
      <c r="B86" s="17"/>
      <c r="C86" s="15"/>
      <c r="D86" s="15"/>
      <c r="E86" s="15"/>
      <c r="F86" s="15"/>
      <c r="G86" s="15"/>
      <c r="H86" s="15"/>
      <c r="I86" s="32"/>
      <c r="J86" s="39"/>
      <c r="K86" s="15"/>
      <c r="L86" s="15"/>
      <c r="M86" s="47"/>
      <c r="N86" s="48"/>
      <c r="O86" s="48"/>
      <c r="P86" s="48"/>
      <c r="Q86" s="48"/>
      <c r="R86" s="48"/>
      <c r="S86" s="48"/>
      <c r="T86" s="48"/>
      <c r="U86" s="48"/>
      <c r="V86" s="48"/>
      <c r="W86" s="16"/>
      <c r="X86" s="44"/>
      <c r="Y86" s="44"/>
      <c r="Z86" s="45"/>
    </row>
    <row r="87" spans="1:26" s="14" customFormat="1" ht="15" x14ac:dyDescent="0.25">
      <c r="A87" s="13"/>
      <c r="B87" s="17"/>
      <c r="C87" s="15"/>
      <c r="D87" s="15"/>
      <c r="E87" s="15"/>
      <c r="F87" s="15"/>
      <c r="G87" s="15"/>
      <c r="H87" s="15"/>
      <c r="I87" s="32"/>
      <c r="J87" s="34"/>
      <c r="K87" s="15"/>
      <c r="L87" s="15"/>
      <c r="M87" s="47"/>
      <c r="N87" s="49"/>
      <c r="O87" s="49"/>
      <c r="P87" s="49"/>
      <c r="Q87" s="49"/>
      <c r="R87" s="49"/>
      <c r="S87" s="49"/>
      <c r="T87" s="49"/>
      <c r="U87" s="49"/>
      <c r="V87" s="49"/>
      <c r="W87" s="16"/>
      <c r="X87" s="44"/>
      <c r="Y87" s="44"/>
      <c r="Z87" s="45"/>
    </row>
    <row r="88" spans="1:26" ht="15" x14ac:dyDescent="0.25">
      <c r="B88" s="17"/>
      <c r="C88" s="15"/>
      <c r="D88" s="15"/>
      <c r="E88" s="15"/>
      <c r="F88" s="15"/>
      <c r="G88" s="15"/>
      <c r="H88" s="15"/>
      <c r="I88" s="32"/>
      <c r="J88" s="39"/>
      <c r="K88" s="15"/>
      <c r="L88" s="15"/>
      <c r="M88" s="47"/>
      <c r="N88" s="48"/>
      <c r="O88" s="48"/>
      <c r="P88" s="48"/>
      <c r="Q88" s="48"/>
      <c r="R88" s="48"/>
      <c r="S88" s="48"/>
      <c r="T88" s="48"/>
      <c r="U88" s="48"/>
      <c r="V88" s="48"/>
      <c r="W88" s="16"/>
      <c r="X88" s="44"/>
      <c r="Y88" s="44"/>
    </row>
    <row r="89" spans="1:26" ht="15" x14ac:dyDescent="0.25">
      <c r="B89" s="17"/>
      <c r="C89" s="15"/>
      <c r="D89" s="15"/>
      <c r="E89" s="15"/>
      <c r="F89" s="15"/>
      <c r="G89" s="15"/>
      <c r="H89" s="15"/>
      <c r="I89" s="32"/>
      <c r="J89" s="34"/>
      <c r="K89" s="15"/>
      <c r="L89" s="15"/>
      <c r="M89" s="47"/>
      <c r="N89" s="49"/>
      <c r="O89" s="49"/>
      <c r="P89" s="49"/>
      <c r="Q89" s="49"/>
      <c r="R89" s="49"/>
      <c r="S89" s="49"/>
      <c r="T89" s="49"/>
      <c r="U89" s="49"/>
      <c r="V89" s="49"/>
      <c r="W89" s="16"/>
      <c r="X89" s="44"/>
      <c r="Y89" s="44"/>
    </row>
    <row r="90" spans="1:26" ht="15" x14ac:dyDescent="0.25">
      <c r="B90" s="17"/>
      <c r="C90" s="15"/>
      <c r="D90" s="15"/>
      <c r="E90" s="15"/>
      <c r="F90" s="15"/>
      <c r="G90" s="15"/>
      <c r="H90" s="15"/>
      <c r="I90" s="32"/>
      <c r="J90" s="39"/>
      <c r="K90" s="15"/>
      <c r="L90" s="15"/>
      <c r="M90" s="47"/>
      <c r="N90" s="48"/>
      <c r="O90" s="48"/>
      <c r="P90" s="48"/>
      <c r="Q90" s="48"/>
      <c r="R90" s="48"/>
      <c r="S90" s="48"/>
      <c r="T90" s="48"/>
      <c r="U90" s="48"/>
      <c r="V90" s="48"/>
      <c r="W90" s="16"/>
      <c r="X90" s="44"/>
      <c r="Y90" s="44"/>
    </row>
    <row r="91" spans="1:26" ht="15" x14ac:dyDescent="0.25">
      <c r="B91" s="17"/>
      <c r="C91" s="15"/>
      <c r="D91" s="15"/>
      <c r="E91" s="15"/>
      <c r="F91" s="15"/>
      <c r="G91" s="15"/>
      <c r="H91" s="15"/>
      <c r="I91" s="32"/>
      <c r="J91" s="34"/>
      <c r="K91" s="15"/>
      <c r="L91" s="15"/>
      <c r="M91" s="47"/>
      <c r="N91" s="49"/>
      <c r="O91" s="49"/>
      <c r="P91" s="49"/>
      <c r="Q91" s="49"/>
      <c r="R91" s="49"/>
      <c r="S91" s="49"/>
      <c r="T91" s="49"/>
      <c r="U91" s="49"/>
      <c r="V91" s="49"/>
      <c r="W91" s="16"/>
      <c r="X91" s="44"/>
      <c r="Y91" s="44"/>
    </row>
    <row r="92" spans="1:26" ht="15" x14ac:dyDescent="0.25">
      <c r="B92" s="17"/>
      <c r="C92" s="15"/>
      <c r="D92" s="15"/>
      <c r="E92" s="15"/>
      <c r="F92" s="15"/>
      <c r="G92" s="15"/>
      <c r="H92" s="15"/>
      <c r="I92" s="32"/>
      <c r="J92" s="39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6"/>
      <c r="X92" s="44"/>
      <c r="Y92" s="44"/>
    </row>
    <row r="93" spans="1:26" ht="15" x14ac:dyDescent="0.25">
      <c r="B93" s="17"/>
      <c r="C93" s="15"/>
      <c r="D93" s="15"/>
      <c r="E93" s="15"/>
      <c r="F93" s="15"/>
      <c r="G93" s="15"/>
      <c r="H93" s="15"/>
      <c r="I93" s="32"/>
      <c r="J93" s="34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6"/>
      <c r="X93" s="44"/>
      <c r="Y93" s="44"/>
    </row>
    <row r="94" spans="1:26" ht="15" x14ac:dyDescent="0.25">
      <c r="B94" s="17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6"/>
      <c r="X94" s="44"/>
      <c r="Y94" s="44"/>
    </row>
    <row r="95" spans="1:26" ht="15" x14ac:dyDescent="0.25">
      <c r="B95" s="17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6"/>
      <c r="X95" s="44"/>
      <c r="Y95" s="44"/>
    </row>
    <row r="96" spans="1:26" ht="15" x14ac:dyDescent="0.25">
      <c r="B96" s="17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6"/>
      <c r="X96" s="44"/>
      <c r="Y96" s="44"/>
    </row>
    <row r="97" spans="2:25" ht="15" x14ac:dyDescent="0.25">
      <c r="B97" s="17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6"/>
      <c r="X97" s="44"/>
      <c r="Y97" s="44"/>
    </row>
    <row r="98" spans="2:25" ht="15" x14ac:dyDescent="0.25">
      <c r="B98" s="17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6"/>
      <c r="X98" s="44"/>
      <c r="Y98" s="44"/>
    </row>
    <row r="99" spans="2:25" ht="15" x14ac:dyDescent="0.25">
      <c r="B99" s="17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6"/>
      <c r="X99" s="44"/>
      <c r="Y99" s="44"/>
    </row>
    <row r="100" spans="2:25" ht="15" x14ac:dyDescent="0.25">
      <c r="B100" s="17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6"/>
      <c r="X100" s="44"/>
      <c r="Y100" s="44"/>
    </row>
    <row r="101" spans="2:25" ht="15" x14ac:dyDescent="0.25">
      <c r="B101" s="17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6"/>
      <c r="X101" s="44"/>
      <c r="Y101" s="44"/>
    </row>
    <row r="102" spans="2:25" ht="15" x14ac:dyDescent="0.25">
      <c r="B102" s="17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6"/>
      <c r="X102" s="44"/>
      <c r="Y102" s="44"/>
    </row>
    <row r="103" spans="2:25" ht="15" x14ac:dyDescent="0.25">
      <c r="B103" s="17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6"/>
      <c r="X103" s="44"/>
      <c r="Y103" s="44"/>
    </row>
    <row r="104" spans="2:25" ht="15" x14ac:dyDescent="0.25">
      <c r="B104" s="17"/>
      <c r="C104" s="15"/>
      <c r="D104" s="15"/>
      <c r="E104" s="15"/>
      <c r="F104" s="15"/>
      <c r="G104" s="15"/>
      <c r="H104" s="15"/>
      <c r="I104" s="73">
        <v>0</v>
      </c>
      <c r="J104" s="73">
        <v>10</v>
      </c>
      <c r="K104" s="73">
        <v>0</v>
      </c>
      <c r="L104" s="73">
        <v>10</v>
      </c>
      <c r="M104" s="73">
        <v>25</v>
      </c>
      <c r="N104" s="73">
        <v>50</v>
      </c>
      <c r="O104" s="73">
        <v>75</v>
      </c>
      <c r="P104" s="73">
        <v>100</v>
      </c>
      <c r="Q104" s="15"/>
      <c r="R104" s="15"/>
      <c r="S104" s="15"/>
      <c r="T104" s="15"/>
      <c r="U104" s="15"/>
      <c r="V104" s="15"/>
      <c r="W104" s="16"/>
      <c r="X104" s="44"/>
      <c r="Y104" s="44"/>
    </row>
    <row r="105" spans="2:25" ht="15" x14ac:dyDescent="0.25">
      <c r="B105" s="17"/>
      <c r="C105" s="15"/>
      <c r="D105" s="15"/>
      <c r="E105" s="15"/>
      <c r="F105" s="15"/>
      <c r="G105" s="15"/>
      <c r="H105" s="15"/>
      <c r="I105" s="73">
        <v>10</v>
      </c>
      <c r="J105" s="73">
        <v>25</v>
      </c>
      <c r="K105" s="73">
        <v>10</v>
      </c>
      <c r="L105" s="73">
        <v>25</v>
      </c>
      <c r="M105" s="73">
        <v>50</v>
      </c>
      <c r="N105" s="73">
        <v>75</v>
      </c>
      <c r="O105" s="73">
        <v>100</v>
      </c>
      <c r="P105" s="73">
        <v>1000</v>
      </c>
      <c r="Q105" s="15"/>
      <c r="R105" s="15"/>
      <c r="S105" s="15"/>
      <c r="T105" s="15"/>
      <c r="U105" s="15"/>
      <c r="V105" s="15"/>
      <c r="W105" s="16"/>
      <c r="X105" s="44"/>
      <c r="Y105" s="44"/>
    </row>
    <row r="106" spans="2:25" ht="52.5" thickBot="1" x14ac:dyDescent="0.3">
      <c r="B106" s="17"/>
      <c r="C106" s="15"/>
      <c r="D106" s="15"/>
      <c r="E106" s="15"/>
      <c r="F106" s="15"/>
      <c r="G106" s="15"/>
      <c r="H106" s="73">
        <v>0</v>
      </c>
      <c r="I106" s="73">
        <v>0</v>
      </c>
      <c r="J106" s="50" t="s">
        <v>59</v>
      </c>
      <c r="K106" s="20" t="s">
        <v>98</v>
      </c>
      <c r="L106" s="20" t="s">
        <v>99</v>
      </c>
      <c r="M106" s="20" t="s">
        <v>100</v>
      </c>
      <c r="N106" s="20" t="s">
        <v>101</v>
      </c>
      <c r="O106" s="20" t="s">
        <v>102</v>
      </c>
      <c r="P106" s="20" t="s">
        <v>103</v>
      </c>
      <c r="Q106" s="15"/>
      <c r="R106" s="15"/>
      <c r="S106" s="15"/>
      <c r="T106" s="15"/>
      <c r="U106" s="15"/>
      <c r="V106" s="15"/>
      <c r="W106" s="16"/>
      <c r="X106" s="44"/>
      <c r="Y106" s="44"/>
    </row>
    <row r="107" spans="2:25" ht="30" customHeight="1" thickTop="1" thickBot="1" x14ac:dyDescent="0.3">
      <c r="B107" s="17"/>
      <c r="C107" s="15"/>
      <c r="D107" s="15"/>
      <c r="E107" s="15"/>
      <c r="F107" s="15"/>
      <c r="G107" s="15"/>
      <c r="H107" s="73">
        <v>0</v>
      </c>
      <c r="I107" s="73">
        <v>0</v>
      </c>
      <c r="J107" s="84" t="s">
        <v>117</v>
      </c>
      <c r="K107" s="23">
        <f>COUNTIFS(Farms!$H:$H,"&gt;="&amp;K104,Farms!$H:$H,"&lt;="&amp;K105)</f>
        <v>3</v>
      </c>
      <c r="L107" s="23">
        <f>COUNTIFS(Farms!$H:$H,"&gt;="&amp;L104,Farms!$H:$H,"&lt;="&amp;L105)</f>
        <v>1</v>
      </c>
      <c r="M107" s="23">
        <f>COUNTIFS(Farms!$H:$H,"&gt;="&amp;M104,Farms!$H:$H,"&lt;="&amp;M105)</f>
        <v>1</v>
      </c>
      <c r="N107" s="23">
        <f>COUNTIFS(Farms!$H:$H,"&gt;="&amp;N104,Farms!$H:$H,"&lt;="&amp;N105)</f>
        <v>0</v>
      </c>
      <c r="O107" s="23">
        <f>COUNTIFS(Farms!$H:$H,"&gt;="&amp;O104,Farms!$H:$H,"&lt;="&amp;O105)</f>
        <v>0</v>
      </c>
      <c r="P107" s="23">
        <f>COUNTIFS(Farms!$H:$H,"&gt;="&amp;P104,Farms!$H:$H,"&lt;="&amp;P105)</f>
        <v>0</v>
      </c>
      <c r="Q107" s="15"/>
      <c r="R107" s="15"/>
      <c r="S107" s="15"/>
      <c r="T107" s="15"/>
      <c r="U107" s="15"/>
      <c r="V107" s="15"/>
      <c r="W107" s="16"/>
      <c r="X107" s="44"/>
      <c r="Y107" s="44"/>
    </row>
    <row r="108" spans="2:25" ht="15.75" customHeight="1" thickBot="1" x14ac:dyDescent="0.3">
      <c r="B108" s="17"/>
      <c r="C108" s="15"/>
      <c r="D108" s="15"/>
      <c r="E108" s="15"/>
      <c r="F108" s="15"/>
      <c r="G108" s="15"/>
      <c r="H108" s="73">
        <v>0</v>
      </c>
      <c r="I108" s="73">
        <v>0</v>
      </c>
      <c r="J108" s="67" t="s">
        <v>54</v>
      </c>
      <c r="K108" s="25">
        <f>SUMIFS(Farms!$H:$H,Farms!$H:$H,"&gt;="&amp;K104,Farms!$H:$H,"&lt;="&amp;K105)</f>
        <v>10.99</v>
      </c>
      <c r="L108" s="25">
        <f>SUMIFS(Farms!$H:$H,Farms!$H:$H,"&gt;="&amp;L104,Farms!$H:$H,"&lt;="&amp;L105)</f>
        <v>22</v>
      </c>
      <c r="M108" s="25">
        <f>SUMIFS(Farms!$H:$H,Farms!$H:$H,"&gt;="&amp;M104,Farms!$H:$H,"&lt;="&amp;M105)</f>
        <v>44.8</v>
      </c>
      <c r="N108" s="25">
        <f>SUMIFS(Farms!$H:$H,Farms!$H:$H,"&gt;="&amp;N104,Farms!$H:$H,"&lt;="&amp;N105)</f>
        <v>0</v>
      </c>
      <c r="O108" s="25">
        <f>SUMIFS(Farms!$H:$H,Farms!$H:$H,"&gt;="&amp;O104,Farms!$H:$H,"&lt;="&amp;O105)</f>
        <v>0</v>
      </c>
      <c r="P108" s="25">
        <f>SUMIFS(Farms!$H:$H,Farms!$H:$H,"&gt;="&amp;P104,Farms!$H:$H,"&lt;="&amp;P105)</f>
        <v>0</v>
      </c>
      <c r="Q108" s="15"/>
      <c r="R108" s="15"/>
      <c r="S108" s="15"/>
      <c r="T108" s="15"/>
      <c r="U108" s="15"/>
      <c r="V108" s="15"/>
      <c r="W108" s="16"/>
      <c r="X108" s="44"/>
      <c r="Y108" s="44"/>
    </row>
    <row r="109" spans="2:25" ht="15" customHeight="1" x14ac:dyDescent="0.25">
      <c r="B109" s="17"/>
      <c r="C109" s="15"/>
      <c r="D109" s="15"/>
      <c r="E109" s="15"/>
      <c r="F109" s="15"/>
      <c r="G109" s="15"/>
      <c r="H109" s="73"/>
      <c r="I109" s="73"/>
      <c r="J109" s="73"/>
      <c r="K109" s="66"/>
      <c r="L109" s="66"/>
      <c r="M109" s="66"/>
      <c r="N109" s="66"/>
      <c r="O109" s="66"/>
      <c r="P109" s="66"/>
      <c r="Q109" s="15"/>
      <c r="R109" s="15"/>
      <c r="S109" s="15"/>
      <c r="T109" s="15"/>
      <c r="U109" s="15"/>
      <c r="V109" s="15"/>
      <c r="W109" s="16"/>
      <c r="X109" s="44"/>
      <c r="Y109" s="44"/>
    </row>
    <row r="110" spans="2:25" ht="60" customHeight="1" x14ac:dyDescent="0.25">
      <c r="B110" s="17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6"/>
      <c r="X110" s="44"/>
      <c r="Y110" s="44"/>
    </row>
    <row r="111" spans="2:25" ht="15" x14ac:dyDescent="0.25">
      <c r="B111" s="17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6"/>
      <c r="X111" s="44"/>
      <c r="Y111" s="44"/>
    </row>
    <row r="112" spans="2:25" ht="15" x14ac:dyDescent="0.25">
      <c r="B112" s="17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6"/>
      <c r="X112" s="44"/>
      <c r="Y112" s="44"/>
    </row>
    <row r="113" spans="2:25" ht="15" x14ac:dyDescent="0.25">
      <c r="B113" s="17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6"/>
      <c r="X113" s="44"/>
      <c r="Y113" s="44"/>
    </row>
    <row r="114" spans="2:25" ht="15" x14ac:dyDescent="0.25">
      <c r="B114" s="17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6"/>
    </row>
    <row r="115" spans="2:25" ht="15" x14ac:dyDescent="0.25">
      <c r="B115" s="17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6"/>
    </row>
    <row r="116" spans="2:25" ht="15" x14ac:dyDescent="0.25">
      <c r="B116" s="17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6"/>
    </row>
    <row r="117" spans="2:25" ht="15" x14ac:dyDescent="0.25">
      <c r="B117" s="17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6"/>
    </row>
    <row r="118" spans="2:25" ht="15" x14ac:dyDescent="0.25">
      <c r="B118" s="17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6"/>
    </row>
    <row r="119" spans="2:25" ht="15" x14ac:dyDescent="0.25">
      <c r="B119" s="17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6"/>
    </row>
    <row r="120" spans="2:25" ht="15" x14ac:dyDescent="0.25">
      <c r="B120" s="17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6"/>
    </row>
    <row r="121" spans="2:25" ht="15" x14ac:dyDescent="0.25">
      <c r="B121" s="17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6"/>
    </row>
    <row r="122" spans="2:25" ht="15" x14ac:dyDescent="0.25">
      <c r="B122" s="17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6"/>
    </row>
    <row r="123" spans="2:25" ht="15" x14ac:dyDescent="0.25">
      <c r="B123" s="17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6"/>
    </row>
    <row r="124" spans="2:25" ht="15" x14ac:dyDescent="0.25">
      <c r="B124" s="17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6"/>
    </row>
    <row r="125" spans="2:25" ht="15" x14ac:dyDescent="0.25">
      <c r="B125" s="17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6"/>
    </row>
    <row r="126" spans="2:25" ht="15" x14ac:dyDescent="0.25">
      <c r="B126" s="17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6"/>
    </row>
    <row r="127" spans="2:25" ht="15" x14ac:dyDescent="0.25">
      <c r="B127" s="17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6"/>
    </row>
    <row r="128" spans="2:25" ht="15" x14ac:dyDescent="0.25">
      <c r="B128" s="17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6"/>
    </row>
    <row r="129" spans="2:23" ht="15" x14ac:dyDescent="0.25">
      <c r="B129" s="17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6"/>
    </row>
    <row r="130" spans="2:23" ht="15" x14ac:dyDescent="0.25">
      <c r="B130" s="17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6"/>
    </row>
    <row r="131" spans="2:23" ht="15" x14ac:dyDescent="0.25">
      <c r="F131" s="51"/>
    </row>
    <row r="132" spans="2:23" ht="15" x14ac:dyDescent="0.25">
      <c r="F132" s="52"/>
    </row>
    <row r="133" spans="2:23" ht="15" x14ac:dyDescent="0.25">
      <c r="F133" s="51"/>
    </row>
    <row r="134" spans="2:23" ht="15" x14ac:dyDescent="0.25">
      <c r="F134" s="51"/>
    </row>
    <row r="135" spans="2:23" ht="15" x14ac:dyDescent="0.25">
      <c r="F135" s="51"/>
    </row>
    <row r="136" spans="2:23" ht="15" x14ac:dyDescent="0.25">
      <c r="F136" s="51"/>
    </row>
    <row r="137" spans="2:23" ht="15" x14ac:dyDescent="0.25">
      <c r="F137" s="52"/>
    </row>
    <row r="138" spans="2:23" ht="15" x14ac:dyDescent="0.25"/>
    <row r="139" spans="2:23" ht="15" x14ac:dyDescent="0.25"/>
    <row r="140" spans="2:23" ht="15" x14ac:dyDescent="0.25"/>
    <row r="141" spans="2:23" ht="15" x14ac:dyDescent="0.25"/>
    <row r="142" spans="2:23" ht="18.75" x14ac:dyDescent="0.3">
      <c r="E142" s="53"/>
    </row>
    <row r="143" spans="2:23" ht="15" x14ac:dyDescent="0.25"/>
    <row r="144" spans="2:23" ht="18.75" x14ac:dyDescent="0.25"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</row>
    <row r="145" spans="2:23" s="65" customFormat="1" ht="15" x14ac:dyDescent="0.25"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</row>
    <row r="146" spans="2:23" s="65" customFormat="1" ht="15" x14ac:dyDescent="0.25"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</row>
    <row r="147" spans="2:23" s="65" customFormat="1" ht="15" x14ac:dyDescent="0.25">
      <c r="B147" s="13"/>
      <c r="C147" s="13"/>
      <c r="D147" s="13"/>
      <c r="E147" s="13"/>
      <c r="F147" s="55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13"/>
    </row>
    <row r="148" spans="2:23" s="65" customFormat="1" ht="15" x14ac:dyDescent="0.25">
      <c r="B148" s="13"/>
      <c r="C148" s="13"/>
      <c r="D148" s="13"/>
      <c r="E148" s="13"/>
      <c r="F148" s="57"/>
      <c r="G148" s="55"/>
      <c r="H148" s="58"/>
      <c r="I148" s="55"/>
      <c r="J148" s="58"/>
      <c r="K148" s="55"/>
      <c r="L148" s="58"/>
      <c r="M148" s="55"/>
      <c r="N148" s="58"/>
      <c r="O148" s="55"/>
      <c r="P148" s="58"/>
      <c r="Q148" s="58"/>
      <c r="R148" s="58"/>
      <c r="S148" s="58"/>
      <c r="T148" s="58"/>
      <c r="U148" s="58"/>
      <c r="V148" s="58"/>
      <c r="W148" s="13"/>
    </row>
    <row r="149" spans="2:23" s="65" customFormat="1" ht="15" x14ac:dyDescent="0.25">
      <c r="B149" s="13"/>
      <c r="C149" s="13"/>
      <c r="D149" s="13"/>
      <c r="E149" s="13"/>
      <c r="F149" s="57"/>
      <c r="G149" s="55"/>
      <c r="H149" s="58"/>
      <c r="I149" s="55"/>
      <c r="J149" s="58"/>
      <c r="K149" s="55"/>
      <c r="L149" s="58"/>
      <c r="M149" s="55"/>
      <c r="N149" s="58"/>
      <c r="O149" s="55"/>
      <c r="P149" s="58"/>
      <c r="Q149" s="58"/>
      <c r="R149" s="58"/>
      <c r="S149" s="58"/>
      <c r="T149" s="58"/>
      <c r="U149" s="58"/>
      <c r="V149" s="58"/>
      <c r="W149" s="13"/>
    </row>
    <row r="150" spans="2:23" s="65" customFormat="1" ht="15" x14ac:dyDescent="0.25">
      <c r="B150" s="13"/>
      <c r="C150" s="13"/>
      <c r="D150" s="13"/>
      <c r="E150" s="13"/>
      <c r="F150" s="57"/>
      <c r="G150" s="55"/>
      <c r="H150" s="58"/>
      <c r="I150" s="55"/>
      <c r="J150" s="58"/>
      <c r="K150" s="55"/>
      <c r="L150" s="58"/>
      <c r="M150" s="55"/>
      <c r="N150" s="58"/>
      <c r="O150" s="55"/>
      <c r="P150" s="58"/>
      <c r="Q150" s="58"/>
      <c r="R150" s="58"/>
      <c r="S150" s="58"/>
      <c r="T150" s="58"/>
      <c r="U150" s="58"/>
      <c r="V150" s="58"/>
      <c r="W150" s="13"/>
    </row>
    <row r="151" spans="2:23" s="65" customFormat="1" ht="15" x14ac:dyDescent="0.25"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</row>
    <row r="152" spans="2:23" s="65" customFormat="1" ht="15" x14ac:dyDescent="0.25"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</row>
    <row r="153" spans="2:23" s="65" customFormat="1" ht="15" x14ac:dyDescent="0.25"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</row>
    <row r="154" spans="2:23" s="65" customFormat="1" ht="15" x14ac:dyDescent="0.25"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</row>
    <row r="155" spans="2:23" s="65" customFormat="1" ht="15" x14ac:dyDescent="0.25"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</row>
    <row r="156" spans="2:23" s="65" customFormat="1" ht="15" x14ac:dyDescent="0.25"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</row>
    <row r="157" spans="2:23" ht="15" x14ac:dyDescent="0.25"/>
    <row r="158" spans="2:23" ht="15" x14ac:dyDescent="0.25"/>
    <row r="161" s="13" customFormat="1" ht="0" hidden="1" customHeight="1" x14ac:dyDescent="0.25"/>
    <row r="162" s="13" customFormat="1" ht="0" hidden="1" customHeight="1" x14ac:dyDescent="0.25"/>
    <row r="163" s="13" customFormat="1" ht="0" hidden="1" customHeight="1" x14ac:dyDescent="0.25"/>
    <row r="164" s="13" customFormat="1" ht="0" hidden="1" customHeight="1" x14ac:dyDescent="0.25"/>
    <row r="165" s="13" customFormat="1" ht="0" hidden="1" customHeight="1" x14ac:dyDescent="0.25"/>
    <row r="166" s="13" customFormat="1" ht="0" hidden="1" customHeight="1" x14ac:dyDescent="0.25"/>
    <row r="167" s="13" customFormat="1" ht="0" hidden="1" customHeight="1" x14ac:dyDescent="0.25"/>
    <row r="168" s="13" customFormat="1" ht="0" hidden="1" customHeight="1" x14ac:dyDescent="0.25"/>
    <row r="169" s="13" customFormat="1" ht="0" hidden="1" customHeight="1" x14ac:dyDescent="0.25"/>
    <row r="170" s="13" customFormat="1" ht="0" hidden="1" customHeight="1" x14ac:dyDescent="0.25"/>
    <row r="171" s="13" customFormat="1" ht="0" hidden="1" customHeight="1" x14ac:dyDescent="0.25"/>
    <row r="172" s="13" customFormat="1" ht="0" hidden="1" customHeight="1" x14ac:dyDescent="0.25"/>
    <row r="173" s="13" customFormat="1" ht="0" hidden="1" customHeight="1" x14ac:dyDescent="0.25"/>
    <row r="174" s="13" customFormat="1" ht="0" hidden="1" customHeight="1" x14ac:dyDescent="0.25"/>
    <row r="175" s="13" customFormat="1" ht="0" hidden="1" customHeight="1" x14ac:dyDescent="0.25"/>
    <row r="176" s="13" customFormat="1" ht="0" hidden="1" customHeight="1" x14ac:dyDescent="0.25"/>
    <row r="183" spans="2:23" ht="0" hidden="1" customHeight="1" x14ac:dyDescent="0.25">
      <c r="B183" s="59"/>
      <c r="C183" s="59"/>
      <c r="W183" s="60"/>
    </row>
    <row r="184" spans="2:23" ht="0" hidden="1" customHeight="1" x14ac:dyDescent="0.25">
      <c r="B184" s="61"/>
      <c r="C184" s="62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4"/>
    </row>
    <row r="185" spans="2:23" ht="0" hidden="1" customHeight="1" x14ac:dyDescent="0.25"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</row>
    <row r="186" spans="2:23" ht="0" hidden="1" customHeight="1" x14ac:dyDescent="0.25"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</row>
    <row r="187" spans="2:23" ht="0" hidden="1" customHeight="1" x14ac:dyDescent="0.25"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</row>
    <row r="188" spans="2:23" ht="0" hidden="1" customHeight="1" x14ac:dyDescent="0.25"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</row>
    <row r="189" spans="2:23" ht="0" hidden="1" customHeight="1" x14ac:dyDescent="0.25"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</row>
    <row r="190" spans="2:23" ht="0" hidden="1" customHeight="1" x14ac:dyDescent="0.25"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</row>
    <row r="191" spans="2:23" ht="0" hidden="1" customHeight="1" x14ac:dyDescent="0.25"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</row>
    <row r="192" spans="2:23" ht="0" hidden="1" customHeight="1" x14ac:dyDescent="0.25"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</row>
    <row r="193" spans="2:23" ht="0" hidden="1" customHeight="1" x14ac:dyDescent="0.25"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</row>
    <row r="194" spans="2:23" ht="0" hidden="1" customHeight="1" x14ac:dyDescent="0.25"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</row>
    <row r="195" spans="2:23" ht="0" hidden="1" customHeight="1" x14ac:dyDescent="0.25"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</row>
    <row r="196" spans="2:23" ht="0" hidden="1" customHeight="1" x14ac:dyDescent="0.25"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</row>
  </sheetData>
  <mergeCells count="18">
    <mergeCell ref="S42:S43"/>
    <mergeCell ref="T42:T43"/>
    <mergeCell ref="E40:H41"/>
    <mergeCell ref="K40:N41"/>
    <mergeCell ref="Q40:T41"/>
    <mergeCell ref="F42:F43"/>
    <mergeCell ref="G42:G43"/>
    <mergeCell ref="H42:H43"/>
    <mergeCell ref="L42:L43"/>
    <mergeCell ref="M42:M43"/>
    <mergeCell ref="N42:N43"/>
    <mergeCell ref="R42:R43"/>
    <mergeCell ref="C19:C20"/>
    <mergeCell ref="B2:W2"/>
    <mergeCell ref="B3:W3"/>
    <mergeCell ref="B4:D4"/>
    <mergeCell ref="C9:C10"/>
    <mergeCell ref="C14:C1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C3BD7-6997-480B-9F17-985F2398639A}">
  <dimension ref="A1:AC241"/>
  <sheetViews>
    <sheetView zoomScale="60" zoomScaleNormal="60" workbookViewId="0">
      <selection activeCell="I6" sqref="I6"/>
    </sheetView>
  </sheetViews>
  <sheetFormatPr defaultColWidth="0" defaultRowHeight="15" customHeight="1" zeroHeight="1" x14ac:dyDescent="0.25"/>
  <cols>
    <col min="1" max="1" width="10.42578125" style="85" customWidth="1"/>
    <col min="2" max="2" width="20.140625" style="85" customWidth="1"/>
    <col min="3" max="3" width="51.5703125" style="85" customWidth="1"/>
    <col min="4" max="4" width="21.140625" style="85" customWidth="1"/>
    <col min="5" max="5" width="15.85546875" style="85" customWidth="1"/>
    <col min="6" max="24" width="9.140625" style="85" customWidth="1"/>
    <col min="25" max="26" width="9.140625" style="111" hidden="1" customWidth="1"/>
    <col min="27" max="27" width="17.28515625" style="111" hidden="1" customWidth="1"/>
    <col min="28" max="29" width="16.7109375" style="111" hidden="1" customWidth="1"/>
    <col min="30" max="16384" width="9.140625" style="111" hidden="1"/>
  </cols>
  <sheetData>
    <row r="1" spans="1:24" s="85" customFormat="1" ht="15.75" thickBot="1" x14ac:dyDescent="0.3">
      <c r="C1" s="86"/>
      <c r="D1" s="87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</row>
    <row r="2" spans="1:24" s="14" customFormat="1" ht="40.5" customHeight="1" x14ac:dyDescent="0.25">
      <c r="A2" s="85"/>
      <c r="B2" s="130" t="s">
        <v>131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2"/>
      <c r="X2" s="85"/>
    </row>
    <row r="3" spans="1:24" s="14" customFormat="1" ht="19.5" thickBot="1" x14ac:dyDescent="0.3">
      <c r="A3" s="85"/>
      <c r="B3" s="133" t="s">
        <v>132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5"/>
      <c r="X3" s="85"/>
    </row>
    <row r="4" spans="1:24" s="14" customFormat="1" ht="19.5" thickBot="1" x14ac:dyDescent="0.35">
      <c r="A4" s="85"/>
      <c r="B4" s="88"/>
      <c r="C4" s="89"/>
      <c r="D4" s="15"/>
      <c r="E4" s="90"/>
      <c r="F4" s="91"/>
      <c r="G4" s="91"/>
      <c r="H4" s="15"/>
      <c r="I4" s="15"/>
      <c r="J4" s="15"/>
      <c r="K4" s="15"/>
      <c r="L4" s="15"/>
      <c r="M4" s="15"/>
      <c r="N4" s="15"/>
      <c r="O4" s="15"/>
      <c r="P4" s="15"/>
      <c r="Q4" s="15"/>
      <c r="R4" s="136" t="s">
        <v>95</v>
      </c>
      <c r="S4" s="137"/>
      <c r="T4" s="137"/>
      <c r="U4" s="137" t="s">
        <v>95</v>
      </c>
      <c r="V4" s="137"/>
      <c r="W4" s="138"/>
      <c r="X4" s="85"/>
    </row>
    <row r="5" spans="1:24" s="14" customFormat="1" x14ac:dyDescent="0.25">
      <c r="A5" s="85"/>
      <c r="B5" s="17"/>
      <c r="C5" s="15"/>
      <c r="D5" s="90"/>
      <c r="E5" s="90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6"/>
      <c r="X5" s="85"/>
    </row>
    <row r="6" spans="1:24" s="14" customFormat="1" x14ac:dyDescent="0.25">
      <c r="A6" s="85"/>
      <c r="B6" s="17"/>
      <c r="C6" s="15"/>
      <c r="D6" s="90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6"/>
      <c r="X6" s="85"/>
    </row>
    <row r="7" spans="1:24" s="14" customFormat="1" ht="58.5" customHeight="1" thickBot="1" x14ac:dyDescent="0.3">
      <c r="A7" s="85"/>
      <c r="B7" s="17"/>
      <c r="C7" s="113" t="s">
        <v>133</v>
      </c>
      <c r="D7" s="112" t="s">
        <v>126</v>
      </c>
      <c r="E7" s="112" t="s">
        <v>127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6"/>
      <c r="X7" s="85"/>
    </row>
    <row r="8" spans="1:24" s="14" customFormat="1" ht="19.5" thickTop="1" x14ac:dyDescent="0.3">
      <c r="A8" s="85"/>
      <c r="B8" s="17"/>
      <c r="C8" s="144" t="s">
        <v>139</v>
      </c>
      <c r="D8" s="92">
        <v>1</v>
      </c>
      <c r="E8" s="92">
        <v>1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6"/>
      <c r="X8" s="85"/>
    </row>
    <row r="9" spans="1:24" s="14" customFormat="1" ht="18.75" x14ac:dyDescent="0.3">
      <c r="A9" s="85"/>
      <c r="B9" s="17"/>
      <c r="C9" s="97" t="s">
        <v>140</v>
      </c>
      <c r="D9" s="93">
        <v>1</v>
      </c>
      <c r="E9" s="93">
        <v>1</v>
      </c>
      <c r="F9" s="15"/>
      <c r="G9" s="15"/>
      <c r="H9" s="15"/>
      <c r="I9" s="15"/>
      <c r="J9" s="15" t="str">
        <f>Operators!$C8</f>
        <v>X1</v>
      </c>
      <c r="K9" s="15">
        <f>Operators!$D8</f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6"/>
      <c r="X9" s="85"/>
    </row>
    <row r="10" spans="1:24" s="14" customFormat="1" ht="18.75" x14ac:dyDescent="0.3">
      <c r="A10" s="85"/>
      <c r="B10" s="17"/>
      <c r="C10" s="96" t="s">
        <v>141</v>
      </c>
      <c r="D10" s="94">
        <v>1</v>
      </c>
      <c r="E10" s="94">
        <v>1</v>
      </c>
      <c r="F10" s="15"/>
      <c r="G10" s="15"/>
      <c r="H10" s="15"/>
      <c r="I10" s="15"/>
      <c r="J10" s="15" t="str">
        <f>Operators!$C9</f>
        <v>X2</v>
      </c>
      <c r="K10" s="15">
        <f>Operators!$D9</f>
        <v>1</v>
      </c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6"/>
      <c r="X10" s="85"/>
    </row>
    <row r="11" spans="1:24" s="14" customFormat="1" ht="18.75" x14ac:dyDescent="0.3">
      <c r="A11" s="85"/>
      <c r="B11" s="17"/>
      <c r="C11" s="97" t="s">
        <v>142</v>
      </c>
      <c r="D11" s="93">
        <v>1</v>
      </c>
      <c r="E11" s="93">
        <v>1</v>
      </c>
      <c r="F11" s="15"/>
      <c r="G11" s="15"/>
      <c r="H11" s="15"/>
      <c r="I11" s="15"/>
      <c r="J11" s="15" t="str">
        <f>Operators!$C10</f>
        <v>X3</v>
      </c>
      <c r="K11" s="15">
        <f>Operators!$D10</f>
        <v>1</v>
      </c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6"/>
      <c r="X11" s="85"/>
    </row>
    <row r="12" spans="1:24" s="14" customFormat="1" ht="18.75" x14ac:dyDescent="0.3">
      <c r="A12" s="85"/>
      <c r="B12" s="17"/>
      <c r="C12" s="96" t="s">
        <v>143</v>
      </c>
      <c r="D12" s="94">
        <v>1</v>
      </c>
      <c r="E12" s="94">
        <v>1</v>
      </c>
      <c r="F12" s="15"/>
      <c r="G12" s="15"/>
      <c r="H12" s="15"/>
      <c r="I12" s="15"/>
      <c r="J12" s="15" t="str">
        <f>Operators!$C11</f>
        <v>X4</v>
      </c>
      <c r="K12" s="15">
        <f>Operators!$D11</f>
        <v>1</v>
      </c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6"/>
      <c r="X12" s="85"/>
    </row>
    <row r="13" spans="1:24" s="14" customFormat="1" ht="18.75" x14ac:dyDescent="0.3">
      <c r="A13" s="85"/>
      <c r="B13" s="17"/>
      <c r="C13" s="97" t="s">
        <v>144</v>
      </c>
      <c r="D13" s="93">
        <v>1</v>
      </c>
      <c r="E13" s="93">
        <v>1</v>
      </c>
      <c r="F13" s="15"/>
      <c r="G13" s="15"/>
      <c r="H13" s="15"/>
      <c r="I13" s="15"/>
      <c r="J13" s="15" t="str">
        <f>Operators!$C12</f>
        <v>X5</v>
      </c>
      <c r="K13" s="15">
        <f>Operators!$D12</f>
        <v>1</v>
      </c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6"/>
      <c r="X13" s="85"/>
    </row>
    <row r="14" spans="1:24" s="14" customFormat="1" ht="18.75" x14ac:dyDescent="0.3">
      <c r="A14" s="85"/>
      <c r="B14" s="17"/>
      <c r="C14" s="96" t="s">
        <v>145</v>
      </c>
      <c r="D14" s="94">
        <v>1</v>
      </c>
      <c r="E14" s="94">
        <v>1</v>
      </c>
      <c r="F14" s="15"/>
      <c r="G14" s="15"/>
      <c r="H14" s="15"/>
      <c r="I14" s="15"/>
      <c r="J14" s="15" t="str">
        <f>Operators!$C13</f>
        <v>X6</v>
      </c>
      <c r="K14" s="15">
        <f>Operators!$D13</f>
        <v>1</v>
      </c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6"/>
      <c r="X14" s="85"/>
    </row>
    <row r="15" spans="1:24" s="14" customFormat="1" ht="18.75" x14ac:dyDescent="0.3">
      <c r="A15" s="85"/>
      <c r="B15" s="17"/>
      <c r="C15" s="97" t="s">
        <v>146</v>
      </c>
      <c r="D15" s="93">
        <v>1</v>
      </c>
      <c r="E15" s="93">
        <v>1</v>
      </c>
      <c r="F15" s="15"/>
      <c r="G15" s="15"/>
      <c r="H15" s="15"/>
      <c r="I15" s="15"/>
      <c r="J15" s="15" t="str">
        <f>Operators!$C14</f>
        <v>X7</v>
      </c>
      <c r="K15" s="15">
        <f>Operators!$D14</f>
        <v>1</v>
      </c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6"/>
      <c r="X15" s="85"/>
    </row>
    <row r="16" spans="1:24" s="14" customFormat="1" ht="18.75" x14ac:dyDescent="0.3">
      <c r="A16" s="85"/>
      <c r="B16" s="17"/>
      <c r="C16" s="96" t="s">
        <v>147</v>
      </c>
      <c r="D16" s="94">
        <v>1</v>
      </c>
      <c r="E16" s="94">
        <v>1</v>
      </c>
      <c r="F16" s="15"/>
      <c r="G16" s="15"/>
      <c r="H16" s="15"/>
      <c r="I16" s="15"/>
      <c r="J16" s="15" t="str">
        <f>Operators!$C15</f>
        <v>X8</v>
      </c>
      <c r="K16" s="15">
        <f>Operators!$D15</f>
        <v>1</v>
      </c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6"/>
      <c r="X16" s="85"/>
    </row>
    <row r="17" spans="1:24" s="14" customFormat="1" ht="18.75" x14ac:dyDescent="0.3">
      <c r="A17" s="85"/>
      <c r="B17" s="17"/>
      <c r="C17" s="97" t="s">
        <v>148</v>
      </c>
      <c r="D17" s="93">
        <v>1</v>
      </c>
      <c r="E17" s="93">
        <v>1</v>
      </c>
      <c r="F17" s="15"/>
      <c r="G17" s="15"/>
      <c r="H17" s="15"/>
      <c r="I17" s="15"/>
      <c r="J17" s="15" t="str">
        <f>Operators!$C16</f>
        <v>X9</v>
      </c>
      <c r="K17" s="15">
        <f>Operators!$D16</f>
        <v>1</v>
      </c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6"/>
      <c r="X17" s="85"/>
    </row>
    <row r="18" spans="1:24" s="14" customFormat="1" ht="18.75" x14ac:dyDescent="0.3">
      <c r="A18" s="85"/>
      <c r="B18" s="17"/>
      <c r="C18" s="96" t="s">
        <v>149</v>
      </c>
      <c r="D18" s="94">
        <v>1</v>
      </c>
      <c r="E18" s="94">
        <v>1</v>
      </c>
      <c r="F18" s="15"/>
      <c r="G18" s="15"/>
      <c r="H18" s="15"/>
      <c r="I18" s="15"/>
      <c r="J18" s="15" t="str">
        <f>Operators!$C17</f>
        <v>X10</v>
      </c>
      <c r="K18" s="15">
        <f>Operators!$D17</f>
        <v>1</v>
      </c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6"/>
      <c r="X18" s="85"/>
    </row>
    <row r="19" spans="1:24" s="14" customFormat="1" ht="18.75" x14ac:dyDescent="0.3">
      <c r="A19" s="85"/>
      <c r="B19" s="17"/>
      <c r="C19" s="97" t="s">
        <v>150</v>
      </c>
      <c r="D19" s="93">
        <v>1</v>
      </c>
      <c r="E19" s="93">
        <v>1</v>
      </c>
      <c r="F19" s="15"/>
      <c r="G19" s="15"/>
      <c r="H19" s="15"/>
      <c r="I19" s="15"/>
      <c r="J19" s="15" t="str">
        <f>Operators!$C18</f>
        <v>X11</v>
      </c>
      <c r="K19" s="15">
        <f>Operators!$D18</f>
        <v>1</v>
      </c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6"/>
      <c r="X19" s="85"/>
    </row>
    <row r="20" spans="1:24" s="14" customFormat="1" ht="18.75" x14ac:dyDescent="0.25">
      <c r="A20" s="85"/>
      <c r="B20" s="17"/>
      <c r="C20" s="145" t="s">
        <v>151</v>
      </c>
      <c r="D20" s="95">
        <v>1</v>
      </c>
      <c r="E20" s="95">
        <v>1</v>
      </c>
      <c r="F20" s="15"/>
      <c r="G20" s="15"/>
      <c r="H20" s="15"/>
      <c r="I20" s="15"/>
      <c r="J20" s="15" t="str">
        <f>Operators!$C19</f>
        <v>X12</v>
      </c>
      <c r="K20" s="15">
        <f>Operators!$D19</f>
        <v>1</v>
      </c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6"/>
      <c r="X20" s="85"/>
    </row>
    <row r="21" spans="1:24" s="14" customFormat="1" ht="18.75" x14ac:dyDescent="0.3">
      <c r="A21" s="85"/>
      <c r="B21" s="17"/>
      <c r="C21" s="97" t="s">
        <v>152</v>
      </c>
      <c r="D21" s="93">
        <v>1</v>
      </c>
      <c r="E21" s="93">
        <v>1</v>
      </c>
      <c r="F21" s="15"/>
      <c r="G21" s="15"/>
      <c r="H21" s="15"/>
      <c r="I21" s="15"/>
      <c r="J21" s="15" t="str">
        <f>Operators!$C20</f>
        <v>X13</v>
      </c>
      <c r="K21" s="15">
        <f>Operators!$D20</f>
        <v>1</v>
      </c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6"/>
      <c r="X21" s="85"/>
    </row>
    <row r="22" spans="1:24" s="14" customFormat="1" ht="18.75" x14ac:dyDescent="0.3">
      <c r="A22" s="85"/>
      <c r="B22" s="17"/>
      <c r="C22" s="96" t="s">
        <v>153</v>
      </c>
      <c r="D22" s="94">
        <v>1</v>
      </c>
      <c r="E22" s="94">
        <v>1</v>
      </c>
      <c r="F22" s="15"/>
      <c r="G22" s="15"/>
      <c r="H22" s="15"/>
      <c r="I22" s="15"/>
      <c r="J22" s="15" t="str">
        <f>Operators!$C21</f>
        <v>X14</v>
      </c>
      <c r="K22" s="15">
        <f>Operators!$D21</f>
        <v>1</v>
      </c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6"/>
      <c r="X22" s="85"/>
    </row>
    <row r="23" spans="1:24" s="14" customFormat="1" ht="18.75" x14ac:dyDescent="0.3">
      <c r="A23" s="85"/>
      <c r="B23" s="17"/>
      <c r="C23" s="97" t="s">
        <v>154</v>
      </c>
      <c r="D23" s="93">
        <v>1</v>
      </c>
      <c r="E23" s="93">
        <v>1</v>
      </c>
      <c r="F23" s="15"/>
      <c r="G23" s="15"/>
      <c r="H23" s="15"/>
      <c r="I23" s="15"/>
      <c r="J23" s="15" t="str">
        <f>Operators!$C22</f>
        <v>X15</v>
      </c>
      <c r="K23" s="15">
        <f>Operators!$D22</f>
        <v>1</v>
      </c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6"/>
      <c r="X23" s="85"/>
    </row>
    <row r="24" spans="1:24" s="14" customFormat="1" ht="18.75" x14ac:dyDescent="0.25">
      <c r="A24" s="85"/>
      <c r="B24" s="17"/>
      <c r="C24" s="145" t="s">
        <v>155</v>
      </c>
      <c r="D24" s="95">
        <v>1</v>
      </c>
      <c r="E24" s="95">
        <v>1</v>
      </c>
      <c r="F24" s="15"/>
      <c r="G24" s="15"/>
      <c r="H24" s="15"/>
      <c r="I24" s="15"/>
      <c r="J24" s="15" t="str">
        <f>Operators!$C23</f>
        <v>X16</v>
      </c>
      <c r="K24" s="15">
        <f>Operators!$D23</f>
        <v>1</v>
      </c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6"/>
      <c r="X24" s="85"/>
    </row>
    <row r="25" spans="1:24" s="14" customFormat="1" ht="18.75" x14ac:dyDescent="0.3">
      <c r="A25" s="85"/>
      <c r="B25" s="17"/>
      <c r="C25" s="97" t="s">
        <v>156</v>
      </c>
      <c r="D25" s="93">
        <v>1</v>
      </c>
      <c r="E25" s="93">
        <v>1</v>
      </c>
      <c r="F25" s="15"/>
      <c r="G25" s="15"/>
      <c r="H25" s="15"/>
      <c r="I25" s="15"/>
      <c r="J25" s="15" t="str">
        <f>Operators!$C24</f>
        <v>X17</v>
      </c>
      <c r="K25" s="15">
        <f>Operators!$D24</f>
        <v>1</v>
      </c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6"/>
      <c r="X25" s="85"/>
    </row>
    <row r="26" spans="1:24" s="14" customFormat="1" ht="18.75" x14ac:dyDescent="0.25">
      <c r="A26" s="85"/>
      <c r="B26" s="17"/>
      <c r="C26" s="145" t="s">
        <v>157</v>
      </c>
      <c r="D26" s="95">
        <v>1</v>
      </c>
      <c r="E26" s="95">
        <v>1</v>
      </c>
      <c r="F26" s="15"/>
      <c r="G26" s="15"/>
      <c r="H26" s="15"/>
      <c r="I26" s="15"/>
      <c r="J26" s="15" t="str">
        <f>Operators!$C25</f>
        <v>X18</v>
      </c>
      <c r="K26" s="15">
        <f>Operators!$D25</f>
        <v>1</v>
      </c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6"/>
      <c r="X26" s="85"/>
    </row>
    <row r="27" spans="1:24" s="14" customFormat="1" ht="18.75" x14ac:dyDescent="0.25">
      <c r="A27" s="85"/>
      <c r="B27" s="17"/>
      <c r="C27" s="146" t="s">
        <v>158</v>
      </c>
      <c r="D27" s="98">
        <v>1</v>
      </c>
      <c r="E27" s="98">
        <v>1</v>
      </c>
      <c r="F27" s="15"/>
      <c r="G27" s="15"/>
      <c r="H27" s="15"/>
      <c r="I27" s="15"/>
      <c r="J27" s="15" t="str">
        <f>Operators!$C26</f>
        <v>X19</v>
      </c>
      <c r="K27" s="15">
        <f>Operators!$D26</f>
        <v>1</v>
      </c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6"/>
      <c r="X27" s="85"/>
    </row>
    <row r="28" spans="1:24" s="14" customFormat="1" ht="18.75" x14ac:dyDescent="0.25">
      <c r="A28" s="85"/>
      <c r="B28" s="17"/>
      <c r="C28" s="145" t="s">
        <v>159</v>
      </c>
      <c r="D28" s="95">
        <v>1</v>
      </c>
      <c r="E28" s="95">
        <v>1</v>
      </c>
      <c r="F28" s="15"/>
      <c r="G28" s="15"/>
      <c r="H28" s="15"/>
      <c r="I28" s="15"/>
      <c r="J28" s="15" t="str">
        <f>Operators!$C55</f>
        <v>Remaining projects of identified operators</v>
      </c>
      <c r="K28" s="15">
        <f>Operators!$D55</f>
        <v>32.789999999999992</v>
      </c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6"/>
      <c r="X28" s="85"/>
    </row>
    <row r="29" spans="1:24" s="14" customFormat="1" ht="18.75" x14ac:dyDescent="0.25">
      <c r="A29" s="85"/>
      <c r="B29" s="17"/>
      <c r="C29" s="146" t="s">
        <v>160</v>
      </c>
      <c r="D29" s="98">
        <v>1</v>
      </c>
      <c r="E29" s="98">
        <v>1</v>
      </c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6"/>
      <c r="X29" s="85"/>
    </row>
    <row r="30" spans="1:24" s="14" customFormat="1" ht="18.75" x14ac:dyDescent="0.25">
      <c r="A30" s="85"/>
      <c r="B30" s="17"/>
      <c r="C30" s="145" t="s">
        <v>161</v>
      </c>
      <c r="D30" s="95">
        <v>1</v>
      </c>
      <c r="E30" s="95">
        <v>1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6"/>
      <c r="X30" s="85"/>
    </row>
    <row r="31" spans="1:24" s="14" customFormat="1" ht="18.75" x14ac:dyDescent="0.25">
      <c r="A31" s="85"/>
      <c r="B31" s="17"/>
      <c r="C31" s="146" t="s">
        <v>162</v>
      </c>
      <c r="D31" s="98">
        <v>1</v>
      </c>
      <c r="E31" s="98">
        <v>1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6"/>
      <c r="X31" s="85"/>
    </row>
    <row r="32" spans="1:24" s="14" customFormat="1" ht="18.75" x14ac:dyDescent="0.25">
      <c r="A32" s="85"/>
      <c r="B32" s="17"/>
      <c r="C32" s="145" t="s">
        <v>163</v>
      </c>
      <c r="D32" s="95">
        <v>1</v>
      </c>
      <c r="E32" s="95">
        <v>1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6"/>
      <c r="X32" s="85"/>
    </row>
    <row r="33" spans="1:24" s="14" customFormat="1" ht="18.75" x14ac:dyDescent="0.25">
      <c r="A33" s="85"/>
      <c r="B33" s="17"/>
      <c r="C33" s="146" t="s">
        <v>164</v>
      </c>
      <c r="D33" s="98">
        <v>1</v>
      </c>
      <c r="E33" s="98">
        <v>1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6"/>
      <c r="X33" s="85"/>
    </row>
    <row r="34" spans="1:24" s="14" customFormat="1" ht="18.75" x14ac:dyDescent="0.25">
      <c r="A34" s="85"/>
      <c r="B34" s="17"/>
      <c r="C34" s="147" t="s">
        <v>165</v>
      </c>
      <c r="D34" s="99">
        <v>1</v>
      </c>
      <c r="E34" s="99">
        <v>1</v>
      </c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6"/>
      <c r="X34" s="85"/>
    </row>
    <row r="35" spans="1:24" s="14" customFormat="1" ht="18.75" x14ac:dyDescent="0.25">
      <c r="A35" s="85"/>
      <c r="B35" s="17"/>
      <c r="C35" s="146" t="s">
        <v>166</v>
      </c>
      <c r="D35" s="98">
        <v>1</v>
      </c>
      <c r="E35" s="98">
        <v>1</v>
      </c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6"/>
      <c r="X35" s="85"/>
    </row>
    <row r="36" spans="1:24" s="14" customFormat="1" ht="18.75" x14ac:dyDescent="0.25">
      <c r="A36" s="85"/>
      <c r="B36" s="17"/>
      <c r="C36" s="145" t="s">
        <v>167</v>
      </c>
      <c r="D36" s="95">
        <v>1</v>
      </c>
      <c r="E36" s="95">
        <v>1</v>
      </c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6"/>
      <c r="X36" s="85"/>
    </row>
    <row r="37" spans="1:24" s="14" customFormat="1" ht="18.75" x14ac:dyDescent="0.25">
      <c r="A37" s="85"/>
      <c r="B37" s="17"/>
      <c r="C37" s="146" t="s">
        <v>168</v>
      </c>
      <c r="D37" s="98">
        <v>1</v>
      </c>
      <c r="E37" s="98">
        <v>1</v>
      </c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6"/>
      <c r="X37" s="85"/>
    </row>
    <row r="38" spans="1:24" s="14" customFormat="1" ht="18.75" x14ac:dyDescent="0.25">
      <c r="A38" s="85"/>
      <c r="B38" s="17"/>
      <c r="C38" s="145" t="s">
        <v>169</v>
      </c>
      <c r="D38" s="95">
        <v>1</v>
      </c>
      <c r="E38" s="95">
        <v>1</v>
      </c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6"/>
      <c r="X38" s="85"/>
    </row>
    <row r="39" spans="1:24" s="14" customFormat="1" ht="18.75" x14ac:dyDescent="0.25">
      <c r="A39" s="85"/>
      <c r="B39" s="17"/>
      <c r="C39" s="146" t="s">
        <v>170</v>
      </c>
      <c r="D39" s="98">
        <v>1</v>
      </c>
      <c r="E39" s="98">
        <v>1</v>
      </c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6"/>
      <c r="X39" s="85"/>
    </row>
    <row r="40" spans="1:24" s="14" customFormat="1" ht="18.75" x14ac:dyDescent="0.25">
      <c r="A40" s="85"/>
      <c r="B40" s="17"/>
      <c r="C40" s="147" t="s">
        <v>171</v>
      </c>
      <c r="D40" s="99">
        <v>1</v>
      </c>
      <c r="E40" s="99">
        <v>1</v>
      </c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6"/>
      <c r="X40" s="85"/>
    </row>
    <row r="41" spans="1:24" s="14" customFormat="1" ht="18.75" x14ac:dyDescent="0.25">
      <c r="A41" s="85"/>
      <c r="B41" s="17"/>
      <c r="C41" s="146" t="s">
        <v>172</v>
      </c>
      <c r="D41" s="98">
        <v>1</v>
      </c>
      <c r="E41" s="98">
        <v>1</v>
      </c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6"/>
      <c r="X41" s="85"/>
    </row>
    <row r="42" spans="1:24" s="14" customFormat="1" ht="18.75" x14ac:dyDescent="0.25">
      <c r="A42" s="85"/>
      <c r="B42" s="17"/>
      <c r="C42" s="145" t="s">
        <v>173</v>
      </c>
      <c r="D42" s="95">
        <v>1</v>
      </c>
      <c r="E42" s="95">
        <v>1</v>
      </c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6"/>
      <c r="X42" s="85"/>
    </row>
    <row r="43" spans="1:24" s="14" customFormat="1" ht="18.75" x14ac:dyDescent="0.25">
      <c r="A43" s="85"/>
      <c r="B43" s="17"/>
      <c r="C43" s="146" t="s">
        <v>174</v>
      </c>
      <c r="D43" s="98">
        <v>1</v>
      </c>
      <c r="E43" s="98">
        <v>1</v>
      </c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6"/>
      <c r="X43" s="85"/>
    </row>
    <row r="44" spans="1:24" s="14" customFormat="1" ht="18.75" x14ac:dyDescent="0.25">
      <c r="A44" s="85"/>
      <c r="B44" s="17"/>
      <c r="C44" s="145" t="s">
        <v>175</v>
      </c>
      <c r="D44" s="95">
        <v>1</v>
      </c>
      <c r="E44" s="95">
        <v>1</v>
      </c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6"/>
      <c r="X44" s="85"/>
    </row>
    <row r="45" spans="1:24" s="14" customFormat="1" ht="18.75" x14ac:dyDescent="0.25">
      <c r="A45" s="85"/>
      <c r="B45" s="17"/>
      <c r="C45" s="146" t="s">
        <v>176</v>
      </c>
      <c r="D45" s="98">
        <v>1</v>
      </c>
      <c r="E45" s="98">
        <v>1</v>
      </c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6"/>
      <c r="X45" s="85"/>
    </row>
    <row r="46" spans="1:24" s="14" customFormat="1" ht="18.75" x14ac:dyDescent="0.25">
      <c r="A46" s="85"/>
      <c r="B46" s="17"/>
      <c r="C46" s="145" t="s">
        <v>177</v>
      </c>
      <c r="D46" s="95">
        <v>1</v>
      </c>
      <c r="E46" s="95">
        <v>1</v>
      </c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6"/>
      <c r="X46" s="85"/>
    </row>
    <row r="47" spans="1:24" s="14" customFormat="1" ht="18.75" x14ac:dyDescent="0.25">
      <c r="A47" s="85"/>
      <c r="B47" s="17"/>
      <c r="C47" s="146" t="s">
        <v>178</v>
      </c>
      <c r="D47" s="98">
        <v>1</v>
      </c>
      <c r="E47" s="98">
        <v>1</v>
      </c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6"/>
      <c r="X47" s="85"/>
    </row>
    <row r="48" spans="1:24" s="14" customFormat="1" ht="18.75" x14ac:dyDescent="0.25">
      <c r="A48" s="85"/>
      <c r="B48" s="17"/>
      <c r="C48" s="147" t="s">
        <v>179</v>
      </c>
      <c r="D48" s="99">
        <v>1</v>
      </c>
      <c r="E48" s="99">
        <v>1</v>
      </c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6"/>
      <c r="X48" s="85"/>
    </row>
    <row r="49" spans="1:24" s="14" customFormat="1" ht="18.75" x14ac:dyDescent="0.25">
      <c r="A49" s="85"/>
      <c r="B49" s="17"/>
      <c r="C49" s="146" t="s">
        <v>180</v>
      </c>
      <c r="D49" s="98">
        <v>1</v>
      </c>
      <c r="E49" s="98">
        <v>1</v>
      </c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6"/>
      <c r="X49" s="85"/>
    </row>
    <row r="50" spans="1:24" s="14" customFormat="1" ht="18.75" x14ac:dyDescent="0.25">
      <c r="A50" s="85"/>
      <c r="B50" s="17"/>
      <c r="C50" s="148" t="s">
        <v>181</v>
      </c>
      <c r="D50" s="100">
        <v>1</v>
      </c>
      <c r="E50" s="100">
        <v>1</v>
      </c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6"/>
      <c r="X50" s="85"/>
    </row>
    <row r="51" spans="1:24" s="14" customFormat="1" ht="18.75" x14ac:dyDescent="0.25">
      <c r="A51" s="85"/>
      <c r="B51" s="17"/>
      <c r="C51" s="149" t="s">
        <v>182</v>
      </c>
      <c r="D51" s="101">
        <v>1</v>
      </c>
      <c r="E51" s="101">
        <v>1</v>
      </c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6"/>
      <c r="X51" s="85"/>
    </row>
    <row r="52" spans="1:24" s="14" customFormat="1" ht="18.75" x14ac:dyDescent="0.25">
      <c r="A52" s="85"/>
      <c r="B52" s="17"/>
      <c r="C52" s="150" t="s">
        <v>183</v>
      </c>
      <c r="D52" s="102">
        <v>1</v>
      </c>
      <c r="E52" s="102">
        <v>1</v>
      </c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6"/>
      <c r="X52" s="85"/>
    </row>
    <row r="53" spans="1:24" s="14" customFormat="1" x14ac:dyDescent="0.25">
      <c r="A53" s="85"/>
      <c r="B53" s="17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6"/>
      <c r="X53" s="85"/>
    </row>
    <row r="54" spans="1:24" s="14" customFormat="1" x14ac:dyDescent="0.25">
      <c r="A54" s="85"/>
      <c r="B54" s="17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6"/>
      <c r="X54" s="85"/>
    </row>
    <row r="55" spans="1:24" s="14" customFormat="1" ht="19.5" thickBot="1" x14ac:dyDescent="0.3">
      <c r="A55" s="85"/>
      <c r="B55" s="17"/>
      <c r="C55" s="103" t="s">
        <v>134</v>
      </c>
      <c r="D55" s="104">
        <f>D56-SUM(D8:D52)</f>
        <v>32.789999999999992</v>
      </c>
      <c r="E55" s="105">
        <f>E56-SUM(E8:E52)</f>
        <v>-40</v>
      </c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6"/>
      <c r="X55" s="85"/>
    </row>
    <row r="56" spans="1:24" s="14" customFormat="1" ht="42" customHeight="1" thickBot="1" x14ac:dyDescent="0.3">
      <c r="A56" s="85"/>
      <c r="B56" s="17"/>
      <c r="C56" s="106" t="s">
        <v>128</v>
      </c>
      <c r="D56" s="107">
        <f>Analysis!V10</f>
        <v>77.789999999999992</v>
      </c>
      <c r="E56" s="108">
        <f>Analysis!V9</f>
        <v>5</v>
      </c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6"/>
      <c r="X56" s="85"/>
    </row>
    <row r="57" spans="1:24" s="14" customFormat="1" ht="15.75" thickTop="1" x14ac:dyDescent="0.25">
      <c r="A57" s="85"/>
      <c r="B57" s="17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6"/>
      <c r="X57" s="85"/>
    </row>
    <row r="58" spans="1:24" s="14" customFormat="1" x14ac:dyDescent="0.25">
      <c r="A58" s="85"/>
      <c r="B58" s="17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6"/>
      <c r="X58" s="85"/>
    </row>
    <row r="59" spans="1:24" s="14" customFormat="1" x14ac:dyDescent="0.25">
      <c r="A59" s="85"/>
      <c r="B59" s="17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6"/>
      <c r="X59" s="85"/>
    </row>
    <row r="60" spans="1:24" s="14" customFormat="1" x14ac:dyDescent="0.25">
      <c r="A60" s="85"/>
      <c r="B60" s="17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6"/>
      <c r="X60" s="85"/>
    </row>
    <row r="61" spans="1:24" s="14" customFormat="1" x14ac:dyDescent="0.25">
      <c r="A61" s="85"/>
      <c r="B61" s="17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6"/>
      <c r="X61" s="85"/>
    </row>
    <row r="62" spans="1:24" s="14" customFormat="1" x14ac:dyDescent="0.25">
      <c r="A62" s="85"/>
      <c r="B62" s="17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6"/>
      <c r="X62" s="85"/>
    </row>
    <row r="63" spans="1:24" s="14" customFormat="1" x14ac:dyDescent="0.25">
      <c r="A63" s="85"/>
      <c r="B63" s="17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6"/>
      <c r="X63" s="85"/>
    </row>
    <row r="64" spans="1:24" s="14" customFormat="1" x14ac:dyDescent="0.25">
      <c r="A64" s="85"/>
      <c r="B64" s="17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6"/>
      <c r="X64" s="85"/>
    </row>
    <row r="65" spans="1:24" s="14" customFormat="1" x14ac:dyDescent="0.25">
      <c r="A65" s="85"/>
      <c r="B65" s="17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6"/>
      <c r="X65" s="85"/>
    </row>
    <row r="66" spans="1:24" s="14" customFormat="1" x14ac:dyDescent="0.25">
      <c r="A66" s="85"/>
      <c r="B66" s="17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6"/>
      <c r="X66" s="85"/>
    </row>
    <row r="67" spans="1:24" s="14" customFormat="1" x14ac:dyDescent="0.25">
      <c r="A67" s="85"/>
      <c r="B67" s="17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6"/>
      <c r="X67" s="85"/>
    </row>
    <row r="68" spans="1:24" s="14" customFormat="1" x14ac:dyDescent="0.25">
      <c r="A68" s="85"/>
      <c r="B68" s="17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6"/>
      <c r="X68" s="85"/>
    </row>
    <row r="69" spans="1:24" s="14" customFormat="1" x14ac:dyDescent="0.25">
      <c r="A69" s="85"/>
      <c r="B69" s="17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6"/>
      <c r="X69" s="85"/>
    </row>
    <row r="70" spans="1:24" s="14" customFormat="1" x14ac:dyDescent="0.25">
      <c r="A70" s="85"/>
      <c r="B70" s="17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6"/>
      <c r="X70" s="85"/>
    </row>
    <row r="71" spans="1:24" s="14" customFormat="1" x14ac:dyDescent="0.25">
      <c r="A71" s="85"/>
      <c r="B71" s="17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6"/>
      <c r="X71" s="85"/>
    </row>
    <row r="72" spans="1:24" s="14" customFormat="1" x14ac:dyDescent="0.25">
      <c r="A72" s="85"/>
      <c r="B72" s="17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6"/>
      <c r="X72" s="85"/>
    </row>
    <row r="73" spans="1:24" s="14" customFormat="1" x14ac:dyDescent="0.25">
      <c r="A73" s="85"/>
      <c r="B73" s="17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6"/>
      <c r="X73" s="85"/>
    </row>
    <row r="74" spans="1:24" s="14" customFormat="1" x14ac:dyDescent="0.25">
      <c r="A74" s="85"/>
      <c r="B74" s="17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6"/>
      <c r="X74" s="85"/>
    </row>
    <row r="75" spans="1:24" s="14" customFormat="1" x14ac:dyDescent="0.25">
      <c r="A75" s="85"/>
      <c r="B75" s="17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6"/>
      <c r="X75" s="85"/>
    </row>
    <row r="76" spans="1:24" s="14" customFormat="1" x14ac:dyDescent="0.25">
      <c r="A76" s="85"/>
      <c r="B76" s="17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6"/>
      <c r="X76" s="85"/>
    </row>
    <row r="77" spans="1:24" s="14" customFormat="1" x14ac:dyDescent="0.25">
      <c r="A77" s="85"/>
      <c r="B77" s="17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6"/>
      <c r="X77" s="85"/>
    </row>
    <row r="78" spans="1:24" s="14" customFormat="1" x14ac:dyDescent="0.25">
      <c r="A78" s="85"/>
      <c r="B78" s="17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6"/>
      <c r="X78" s="85"/>
    </row>
    <row r="79" spans="1:24" s="14" customFormat="1" ht="15.75" thickBot="1" x14ac:dyDescent="0.3">
      <c r="A79" s="85"/>
      <c r="B79" s="109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110"/>
      <c r="V79" s="63"/>
      <c r="W79" s="64"/>
      <c r="X79" s="85"/>
    </row>
    <row r="80" spans="1:24" s="85" customFormat="1" x14ac:dyDescent="0.25"/>
    <row r="229" x14ac:dyDescent="0.25"/>
    <row r="230" x14ac:dyDescent="0.25"/>
    <row r="240" x14ac:dyDescent="0.25"/>
    <row r="241" x14ac:dyDescent="0.25"/>
  </sheetData>
  <mergeCells count="3">
    <mergeCell ref="B2:W2"/>
    <mergeCell ref="B3:W3"/>
    <mergeCell ref="R4:W4"/>
  </mergeCells>
  <phoneticPr fontId="39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4A68B-088B-457C-869D-E9F69C25C333}">
  <dimension ref="A1:AF72"/>
  <sheetViews>
    <sheetView zoomScale="50" zoomScaleNormal="50" workbookViewId="0">
      <selection activeCell="M6" sqref="M6"/>
    </sheetView>
  </sheetViews>
  <sheetFormatPr defaultColWidth="0" defaultRowHeight="0" customHeight="1" zeroHeight="1" x14ac:dyDescent="0.25"/>
  <cols>
    <col min="1" max="1" width="4.140625" style="13" customWidth="1"/>
    <col min="2" max="16" width="20.42578125" style="13" customWidth="1"/>
    <col min="17" max="17" width="5.7109375" style="13" customWidth="1"/>
    <col min="18" max="18" width="10.5703125" style="13" hidden="1" customWidth="1"/>
    <col min="19" max="19" width="9.140625" style="13" hidden="1" customWidth="1"/>
    <col min="20" max="20" width="10" style="13" hidden="1" customWidth="1"/>
    <col min="21" max="21" width="9.140625" style="13" hidden="1" customWidth="1"/>
    <col min="22" max="22" width="18.7109375" style="13" hidden="1" customWidth="1"/>
    <col min="23" max="23" width="10.5703125" style="13" hidden="1" customWidth="1"/>
    <col min="24" max="24" width="9.140625" style="13" hidden="1" customWidth="1"/>
    <col min="25" max="25" width="10" style="13" hidden="1" customWidth="1"/>
    <col min="26" max="26" width="9.140625" style="13" hidden="1" customWidth="1"/>
    <col min="27" max="32" width="18.7109375" style="13" hidden="1" customWidth="1"/>
    <col min="33" max="16384" width="9.140625" style="13" hidden="1"/>
  </cols>
  <sheetData>
    <row r="1" spans="1:18" ht="15" x14ac:dyDescent="0.25"/>
    <row r="2" spans="1:18" s="14" customFormat="1" ht="46.5" x14ac:dyDescent="0.25">
      <c r="A2" s="13"/>
      <c r="B2" s="139" t="s">
        <v>63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"/>
    </row>
    <row r="3" spans="1:18" s="14" customFormat="1" ht="27" customHeight="1" thickBot="1" x14ac:dyDescent="0.3">
      <c r="A3" s="13"/>
      <c r="B3" s="140" t="s">
        <v>64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3"/>
    </row>
    <row r="4" spans="1:18" s="14" customFormat="1" ht="21.75" thickBot="1" x14ac:dyDescent="0.3">
      <c r="A4" s="13"/>
      <c r="B4" s="141" t="s">
        <v>95</v>
      </c>
      <c r="C4" s="142"/>
      <c r="D4" s="143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  <c r="Q4" s="13"/>
    </row>
    <row r="5" spans="1:18" s="14" customFormat="1" ht="15" x14ac:dyDescent="0.25">
      <c r="A5" s="13"/>
      <c r="B5" s="17"/>
      <c r="C5" s="15"/>
      <c r="D5" s="15"/>
      <c r="E5" s="18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3"/>
    </row>
    <row r="6" spans="1:18" s="14" customFormat="1" ht="15" x14ac:dyDescent="0.25">
      <c r="A6" s="13"/>
      <c r="B6" s="17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44"/>
      <c r="R6" s="45"/>
    </row>
    <row r="7" spans="1:18" s="14" customFormat="1" ht="15" x14ac:dyDescent="0.25">
      <c r="A7" s="13"/>
      <c r="B7" s="17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44"/>
      <c r="R7" s="45"/>
    </row>
    <row r="8" spans="1:18" s="14" customFormat="1" ht="33.75" x14ac:dyDescent="0.5">
      <c r="A8" s="13"/>
      <c r="B8" s="17"/>
      <c r="C8" s="15"/>
      <c r="D8" s="69" t="s">
        <v>65</v>
      </c>
      <c r="E8" s="15"/>
      <c r="F8" s="15"/>
      <c r="G8" s="15"/>
      <c r="H8" s="15"/>
      <c r="I8" s="15"/>
      <c r="J8" s="15"/>
      <c r="K8" s="15"/>
      <c r="L8" s="70" t="s">
        <v>66</v>
      </c>
      <c r="M8" s="15"/>
      <c r="N8" s="15"/>
      <c r="O8" s="15"/>
      <c r="P8" s="16"/>
      <c r="Q8" s="44"/>
      <c r="R8" s="45"/>
    </row>
    <row r="9" spans="1:18" s="14" customFormat="1" ht="15" x14ac:dyDescent="0.25">
      <c r="A9" s="13"/>
      <c r="B9" s="1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6"/>
      <c r="Q9" s="44"/>
      <c r="R9" s="45"/>
    </row>
    <row r="10" spans="1:18" s="14" customFormat="1" ht="15" x14ac:dyDescent="0.25">
      <c r="A10" s="13"/>
      <c r="B10" s="1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6"/>
      <c r="Q10" s="44"/>
      <c r="R10" s="45"/>
    </row>
    <row r="11" spans="1:18" s="14" customFormat="1" ht="15" x14ac:dyDescent="0.25">
      <c r="A11" s="13"/>
      <c r="B11" s="1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6"/>
      <c r="Q11" s="44"/>
      <c r="R11" s="45"/>
    </row>
    <row r="12" spans="1:18" s="14" customFormat="1" ht="15" x14ac:dyDescent="0.25">
      <c r="A12" s="13"/>
      <c r="B12" s="1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6"/>
      <c r="Q12" s="44"/>
      <c r="R12" s="45"/>
    </row>
    <row r="13" spans="1:18" s="14" customFormat="1" ht="15" x14ac:dyDescent="0.25">
      <c r="A13" s="13"/>
      <c r="B13" s="1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6"/>
      <c r="Q13" s="44"/>
      <c r="R13" s="45"/>
    </row>
    <row r="14" spans="1:18" s="14" customFormat="1" ht="15" x14ac:dyDescent="0.25">
      <c r="A14" s="13"/>
      <c r="B14" s="1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6"/>
      <c r="Q14" s="44"/>
      <c r="R14" s="45"/>
    </row>
    <row r="15" spans="1:18" s="14" customFormat="1" ht="15" x14ac:dyDescent="0.25">
      <c r="A15" s="13"/>
      <c r="B15" s="1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6"/>
      <c r="Q15" s="44"/>
      <c r="R15" s="45"/>
    </row>
    <row r="16" spans="1:18" s="14" customFormat="1" ht="15" x14ac:dyDescent="0.25">
      <c r="A16" s="13"/>
      <c r="B16" s="17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6"/>
      <c r="Q16" s="44"/>
      <c r="R16" s="45"/>
    </row>
    <row r="17" spans="1:18" s="14" customFormat="1" ht="15" x14ac:dyDescent="0.25">
      <c r="A17" s="13"/>
      <c r="B17" s="17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6"/>
      <c r="Q17" s="44"/>
      <c r="R17" s="45"/>
    </row>
    <row r="18" spans="1:18" s="14" customFormat="1" ht="15" x14ac:dyDescent="0.25">
      <c r="A18" s="13"/>
      <c r="B18" s="17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6"/>
      <c r="Q18" s="44"/>
      <c r="R18" s="45"/>
    </row>
    <row r="19" spans="1:18" s="14" customFormat="1" ht="15" x14ac:dyDescent="0.25">
      <c r="A19" s="13"/>
      <c r="B19" s="17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6"/>
      <c r="Q19" s="44"/>
      <c r="R19" s="45"/>
    </row>
    <row r="20" spans="1:18" s="14" customFormat="1" ht="15" x14ac:dyDescent="0.25">
      <c r="A20" s="13"/>
      <c r="B20" s="17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6"/>
      <c r="Q20" s="44"/>
      <c r="R20" s="45"/>
    </row>
    <row r="21" spans="1:18" s="14" customFormat="1" ht="15" x14ac:dyDescent="0.25">
      <c r="A21" s="13"/>
      <c r="B21" s="17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6"/>
      <c r="Q21" s="44"/>
      <c r="R21" s="45"/>
    </row>
    <row r="22" spans="1:18" s="14" customFormat="1" ht="15" x14ac:dyDescent="0.25">
      <c r="A22" s="13"/>
      <c r="B22" s="1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6"/>
      <c r="Q22" s="44"/>
      <c r="R22" s="45"/>
    </row>
    <row r="23" spans="1:18" s="14" customFormat="1" ht="15" x14ac:dyDescent="0.25">
      <c r="A23" s="13"/>
      <c r="B23" s="17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6"/>
      <c r="Q23" s="44"/>
      <c r="R23" s="45"/>
    </row>
    <row r="24" spans="1:18" s="14" customFormat="1" ht="15" x14ac:dyDescent="0.25">
      <c r="A24" s="13"/>
      <c r="B24" s="17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6"/>
      <c r="Q24" s="44"/>
      <c r="R24" s="45"/>
    </row>
    <row r="25" spans="1:18" s="14" customFormat="1" ht="15" x14ac:dyDescent="0.25">
      <c r="A25" s="13"/>
      <c r="B25" s="17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6"/>
      <c r="Q25" s="44"/>
      <c r="R25" s="45"/>
    </row>
    <row r="26" spans="1:18" s="14" customFormat="1" ht="15" x14ac:dyDescent="0.25">
      <c r="A26" s="13"/>
      <c r="B26" s="17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6"/>
      <c r="Q26" s="44"/>
      <c r="R26" s="45"/>
    </row>
    <row r="27" spans="1:18" s="14" customFormat="1" ht="15" x14ac:dyDescent="0.25">
      <c r="A27" s="13"/>
      <c r="B27" s="1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6"/>
      <c r="Q27" s="44"/>
      <c r="R27" s="45"/>
    </row>
    <row r="28" spans="1:18" s="14" customFormat="1" ht="15" x14ac:dyDescent="0.25">
      <c r="A28" s="13"/>
      <c r="B28" s="1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6"/>
      <c r="Q28" s="44"/>
      <c r="R28" s="45"/>
    </row>
    <row r="29" spans="1:18" ht="15" x14ac:dyDescent="0.25">
      <c r="B29" s="17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6"/>
      <c r="Q29" s="44"/>
      <c r="R29" s="44"/>
    </row>
    <row r="30" spans="1:18" ht="15" x14ac:dyDescent="0.25">
      <c r="B30" s="17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6"/>
      <c r="Q30" s="44"/>
      <c r="R30" s="44"/>
    </row>
    <row r="31" spans="1:18" ht="15" x14ac:dyDescent="0.25">
      <c r="B31" s="17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6"/>
      <c r="Q31" s="44"/>
      <c r="R31" s="44"/>
    </row>
    <row r="32" spans="1:18" ht="15" x14ac:dyDescent="0.25">
      <c r="B32" s="17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6"/>
      <c r="Q32" s="44"/>
      <c r="R32" s="44"/>
    </row>
    <row r="33" spans="2:18" ht="15" x14ac:dyDescent="0.25">
      <c r="B33" s="17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6"/>
      <c r="Q33" s="44"/>
      <c r="R33" s="44"/>
    </row>
    <row r="34" spans="2:18" ht="15" x14ac:dyDescent="0.25">
      <c r="B34" s="17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6"/>
      <c r="Q34" s="44"/>
      <c r="R34" s="44"/>
    </row>
    <row r="35" spans="2:18" ht="15" x14ac:dyDescent="0.25">
      <c r="B35" s="17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6"/>
      <c r="Q35" s="44"/>
      <c r="R35" s="44"/>
    </row>
    <row r="36" spans="2:18" ht="15" x14ac:dyDescent="0.25">
      <c r="B36" s="17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6"/>
      <c r="Q36" s="44"/>
      <c r="R36" s="44"/>
    </row>
    <row r="37" spans="2:18" ht="15" x14ac:dyDescent="0.25">
      <c r="B37" s="17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6"/>
      <c r="Q37" s="44"/>
      <c r="R37" s="44"/>
    </row>
    <row r="38" spans="2:18" ht="15" x14ac:dyDescent="0.25">
      <c r="B38" s="17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6"/>
      <c r="Q38" s="44"/>
      <c r="R38" s="44"/>
    </row>
    <row r="39" spans="2:18" ht="15" x14ac:dyDescent="0.25">
      <c r="B39" s="17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6"/>
      <c r="Q39" s="44"/>
      <c r="R39" s="44"/>
    </row>
    <row r="40" spans="2:18" ht="15" x14ac:dyDescent="0.25">
      <c r="B40" s="17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6"/>
      <c r="Q40" s="44"/>
      <c r="R40" s="44"/>
    </row>
    <row r="41" spans="2:18" ht="15" x14ac:dyDescent="0.25">
      <c r="B41" s="17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6"/>
      <c r="Q41" s="44"/>
      <c r="R41" s="44"/>
    </row>
    <row r="42" spans="2:18" ht="15" x14ac:dyDescent="0.25">
      <c r="B42" s="17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6"/>
      <c r="Q42" s="44"/>
      <c r="R42" s="44"/>
    </row>
    <row r="43" spans="2:18" ht="15" x14ac:dyDescent="0.25">
      <c r="B43" s="17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6"/>
      <c r="Q43" s="44"/>
      <c r="R43" s="44"/>
    </row>
    <row r="44" spans="2:18" ht="15" x14ac:dyDescent="0.25">
      <c r="B44" s="17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6"/>
      <c r="Q44" s="44"/>
      <c r="R44" s="44"/>
    </row>
    <row r="45" spans="2:18" ht="15" x14ac:dyDescent="0.25">
      <c r="B45" s="17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6"/>
      <c r="Q45" s="44"/>
      <c r="R45" s="44"/>
    </row>
    <row r="46" spans="2:18" ht="15" x14ac:dyDescent="0.25">
      <c r="B46" s="17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6"/>
      <c r="Q46" s="44"/>
      <c r="R46" s="44"/>
    </row>
    <row r="47" spans="2:18" ht="15" x14ac:dyDescent="0.25">
      <c r="B47" s="17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6"/>
      <c r="Q47" s="44"/>
      <c r="R47" s="44"/>
    </row>
    <row r="48" spans="2:18" ht="15" x14ac:dyDescent="0.25">
      <c r="B48" s="17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6"/>
      <c r="Q48" s="44"/>
      <c r="R48" s="44"/>
    </row>
    <row r="49" spans="2:18" ht="15" x14ac:dyDescent="0.25">
      <c r="B49" s="17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6"/>
      <c r="Q49" s="44"/>
      <c r="R49" s="44"/>
    </row>
    <row r="50" spans="2:18" ht="15" x14ac:dyDescent="0.25">
      <c r="B50" s="17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6"/>
      <c r="Q50" s="44"/>
      <c r="R50" s="44"/>
    </row>
    <row r="51" spans="2:18" ht="15" x14ac:dyDescent="0.25">
      <c r="B51" s="17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6"/>
      <c r="Q51" s="44"/>
      <c r="R51" s="44"/>
    </row>
    <row r="52" spans="2:18" ht="15" x14ac:dyDescent="0.25">
      <c r="B52" s="17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6"/>
      <c r="Q52" s="44"/>
      <c r="R52" s="44"/>
    </row>
    <row r="53" spans="2:18" ht="15" x14ac:dyDescent="0.25">
      <c r="B53" s="17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6"/>
      <c r="Q53" s="44"/>
      <c r="R53" s="44"/>
    </row>
    <row r="54" spans="2:18" ht="15" x14ac:dyDescent="0.25">
      <c r="B54" s="17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6"/>
      <c r="Q54" s="44"/>
      <c r="R54" s="44"/>
    </row>
    <row r="55" spans="2:18" ht="15" x14ac:dyDescent="0.25">
      <c r="B55" s="17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6"/>
      <c r="Q55" s="44"/>
      <c r="R55" s="44"/>
    </row>
    <row r="56" spans="2:18" ht="15" x14ac:dyDescent="0.25">
      <c r="B56" s="17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6"/>
      <c r="Q56" s="44"/>
      <c r="R56" s="44"/>
    </row>
    <row r="57" spans="2:18" ht="15" x14ac:dyDescent="0.25">
      <c r="B57" s="17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6"/>
      <c r="Q57" s="44"/>
      <c r="R57" s="44"/>
    </row>
    <row r="58" spans="2:18" ht="15.75" thickBot="1" x14ac:dyDescent="0.3">
      <c r="B58" s="61"/>
      <c r="C58" s="62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4"/>
    </row>
    <row r="59" spans="2:18" s="65" customFormat="1" ht="15" x14ac:dyDescent="0.25"/>
    <row r="60" spans="2:18" s="65" customFormat="1" ht="15" x14ac:dyDescent="0.25"/>
    <row r="61" spans="2:18" s="65" customFormat="1" ht="15" x14ac:dyDescent="0.25"/>
    <row r="62" spans="2:18" s="65" customFormat="1" ht="15" x14ac:dyDescent="0.25"/>
    <row r="63" spans="2:18" s="65" customFormat="1" ht="15" x14ac:dyDescent="0.25"/>
    <row r="64" spans="2:18" s="65" customFormat="1" ht="15" x14ac:dyDescent="0.25"/>
    <row r="65" s="65" customFormat="1" ht="15" x14ac:dyDescent="0.25"/>
    <row r="66" s="65" customFormat="1" ht="15" x14ac:dyDescent="0.25"/>
    <row r="67" s="65" customFormat="1" ht="15" x14ac:dyDescent="0.25"/>
    <row r="68" s="65" customFormat="1" ht="15" x14ac:dyDescent="0.25"/>
    <row r="69" s="65" customFormat="1" ht="15" x14ac:dyDescent="0.25"/>
    <row r="70" s="65" customFormat="1" ht="15" x14ac:dyDescent="0.25"/>
    <row r="71" ht="15" x14ac:dyDescent="0.25"/>
    <row r="72" ht="15" x14ac:dyDescent="0.25"/>
  </sheetData>
  <mergeCells count="3">
    <mergeCell ref="B2:P2"/>
    <mergeCell ref="B3:P3"/>
    <mergeCell ref="B4:D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Home</vt:lpstr>
      <vt:lpstr>Farms</vt:lpstr>
      <vt:lpstr>Small installations</vt:lpstr>
      <vt:lpstr>Analysis</vt:lpstr>
      <vt:lpstr>Operators</vt:lpstr>
      <vt:lpstr>Maps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Klaudia Kania</dc:creator>
  <cp:lastModifiedBy>Agata krzyżanowska</cp:lastModifiedBy>
  <cp:lastPrinted>2019-10-29T08:11:19Z</cp:lastPrinted>
  <dcterms:created xsi:type="dcterms:W3CDTF">2019-09-25T08:29:33Z</dcterms:created>
  <dcterms:modified xsi:type="dcterms:W3CDTF">2023-09-29T11:42:58Z</dcterms:modified>
</cp:coreProperties>
</file>