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drawings/drawing5.xml" ContentType="application/vnd.openxmlformats-officedocument.drawingml.chartshapes+xml"/>
  <Override PartName="/xl/charts/chart2.xml" ContentType="application/vnd.openxmlformats-officedocument.drawingml.chart+xml"/>
  <Override PartName="/xl/theme/themeOverride2.xml" ContentType="application/vnd.openxmlformats-officedocument.themeOverride+xml"/>
  <Override PartName="/xl/drawings/drawing6.xml" ContentType="application/vnd.openxmlformats-officedocument.drawingml.chartshapes+xml"/>
  <Override PartName="/xl/charts/chart3.xml" ContentType="application/vnd.openxmlformats-officedocument.drawingml.chart+xml"/>
  <Override PartName="/xl/theme/themeOverride3.xml" ContentType="application/vnd.openxmlformats-officedocument.themeOverride+xml"/>
  <Override PartName="/xl/drawings/drawing7.xml" ContentType="application/vnd.openxmlformats-officedocument.drawingml.chartshapes+xml"/>
  <Override PartName="/xl/charts/chart4.xml" ContentType="application/vnd.openxmlformats-officedocument.drawingml.chart+xml"/>
  <Override PartName="/xl/theme/themeOverride4.xml" ContentType="application/vnd.openxmlformats-officedocument.themeOverride+xml"/>
  <Override PartName="/xl/drawings/drawing8.xml" ContentType="application/vnd.openxmlformats-officedocument.drawingml.chartshapes+xml"/>
  <Override PartName="/xl/charts/chart5.xml" ContentType="application/vnd.openxmlformats-officedocument.drawingml.chart+xml"/>
  <Override PartName="/xl/theme/themeOverride5.xml" ContentType="application/vnd.openxmlformats-officedocument.themeOverride+xml"/>
  <Override PartName="/xl/drawings/drawing9.xml" ContentType="application/vnd.openxmlformats-officedocument.drawingml.chartshapes+xml"/>
  <Override PartName="/xl/charts/chart6.xml" ContentType="application/vnd.openxmlformats-officedocument.drawingml.chart+xml"/>
  <Override PartName="/xl/theme/themeOverride6.xml" ContentType="application/vnd.openxmlformats-officedocument.themeOverride+xml"/>
  <Override PartName="/xl/drawings/drawing10.xml" ContentType="application/vnd.openxmlformats-officedocument.drawingml.chartshapes+xml"/>
  <Override PartName="/xl/charts/chart7.xml" ContentType="application/vnd.openxmlformats-officedocument.drawingml.chart+xml"/>
  <Override PartName="/xl/theme/themeOverride7.xml" ContentType="application/vnd.openxmlformats-officedocument.themeOverride+xml"/>
  <Override PartName="/xl/drawings/drawing11.xml" ContentType="application/vnd.openxmlformats-officedocument.drawingml.chartshapes+xml"/>
  <Override PartName="/xl/charts/chart8.xml" ContentType="application/vnd.openxmlformats-officedocument.drawingml.chart+xml"/>
  <Override PartName="/xl/theme/themeOverride8.xml" ContentType="application/vnd.openxmlformats-officedocument.themeOverride+xml"/>
  <Override PartName="/xl/drawings/drawing12.xml" ContentType="application/vnd.openxmlformats-officedocument.drawingml.chartshapes+xml"/>
  <Override PartName="/xl/charts/chart9.xml" ContentType="application/vnd.openxmlformats-officedocument.drawingml.chart+xml"/>
  <Override PartName="/xl/theme/themeOverride9.xml" ContentType="application/vnd.openxmlformats-officedocument.themeOverride+xml"/>
  <Override PartName="/xl/drawings/drawing13.xml" ContentType="application/vnd.openxmlformats-officedocument.drawingml.chartshapes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showInkAnnotation="0" codeName="Ten_skoroszyt" defaultThemeVersion="124226"/>
  <xr:revisionPtr revIDLastSave="0" documentId="8_{6010985D-4098-40DB-8CDA-015B3BCF64BF}" xr6:coauthVersionLast="47" xr6:coauthVersionMax="47" xr10:uidLastSave="{00000000-0000-0000-0000-000000000000}"/>
  <bookViews>
    <workbookView xWindow="-120" yWindow="-120" windowWidth="29040" windowHeight="15720" tabRatio="689" activeTab="1" xr2:uid="{00000000-000D-0000-FFFF-FFFF00000000}"/>
  </bookViews>
  <sheets>
    <sheet name="Wprowadzenie" sheetId="75" r:id="rId1"/>
    <sheet name="Projekty wiatrowe i BESS" sheetId="76" r:id="rId2"/>
    <sheet name="Projekty wiatrowe i hybrydowe" sheetId="79" r:id="rId3"/>
    <sheet name="Projekty z danego zakresu mocy" sheetId="77" r:id="rId4"/>
    <sheet name="Mapy" sheetId="52" r:id="rId5"/>
  </sheets>
  <definedNames>
    <definedName name="_xlnm._FilterDatabase" localSheetId="1" hidden="1">'Projekty wiatrowe i BESS'!$B$4:$O$14</definedName>
    <definedName name="_xlnm._FilterDatabase" localSheetId="2" hidden="1">'Projekty wiatrowe i hybrydowe'!$B$4:$O$4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99" i="77" l="1"/>
  <c r="M199" i="77"/>
  <c r="L199" i="77"/>
  <c r="K199" i="77"/>
  <c r="J199" i="77"/>
  <c r="N198" i="77"/>
  <c r="M198" i="77"/>
  <c r="L198" i="77"/>
  <c r="K198" i="77"/>
  <c r="J198" i="77"/>
  <c r="N164" i="77"/>
  <c r="M164" i="77"/>
  <c r="J164" i="77"/>
  <c r="I164" i="77"/>
  <c r="N163" i="77"/>
  <c r="M163" i="77"/>
  <c r="J163" i="77"/>
  <c r="I163" i="77"/>
  <c r="N162" i="77"/>
  <c r="M162" i="77"/>
  <c r="J162" i="77"/>
  <c r="I162" i="77"/>
  <c r="N161" i="77"/>
  <c r="M161" i="77"/>
  <c r="J161" i="77"/>
  <c r="I161" i="77"/>
  <c r="N160" i="77"/>
  <c r="M160" i="77"/>
  <c r="J160" i="77"/>
  <c r="I160" i="77"/>
  <c r="N159" i="77"/>
  <c r="M159" i="77"/>
  <c r="J159" i="77"/>
  <c r="I159" i="77"/>
  <c r="N158" i="77"/>
  <c r="M158" i="77"/>
  <c r="J158" i="77"/>
  <c r="I158" i="77"/>
  <c r="N157" i="77"/>
  <c r="M157" i="77"/>
  <c r="J157" i="77"/>
  <c r="I157" i="77"/>
  <c r="N156" i="77"/>
  <c r="M156" i="77"/>
  <c r="J156" i="77"/>
  <c r="I156" i="77"/>
  <c r="N155" i="77"/>
  <c r="M155" i="77"/>
  <c r="J155" i="77"/>
  <c r="I155" i="77"/>
  <c r="N154" i="77"/>
  <c r="M154" i="77"/>
  <c r="J154" i="77"/>
  <c r="I154" i="77"/>
  <c r="N153" i="77"/>
  <c r="M153" i="77"/>
  <c r="J153" i="77"/>
  <c r="I153" i="77"/>
  <c r="N152" i="77"/>
  <c r="M152" i="77"/>
  <c r="J152" i="77"/>
  <c r="I152" i="77"/>
  <c r="N151" i="77"/>
  <c r="M151" i="77"/>
  <c r="J151" i="77"/>
  <c r="I151" i="77"/>
  <c r="N150" i="77"/>
  <c r="M150" i="77"/>
  <c r="J150" i="77"/>
  <c r="I150" i="77"/>
  <c r="N149" i="77"/>
  <c r="M149" i="77"/>
  <c r="J149" i="77"/>
  <c r="I149" i="77"/>
  <c r="B122" i="77"/>
  <c r="B121" i="77"/>
  <c r="Q76" i="77"/>
  <c r="P76" i="77"/>
  <c r="O76" i="77"/>
  <c r="N76" i="77"/>
  <c r="M76" i="77"/>
  <c r="L76" i="77"/>
  <c r="K76" i="77"/>
  <c r="J76" i="77"/>
  <c r="I76" i="77"/>
  <c r="H76" i="77"/>
  <c r="G76" i="77"/>
  <c r="F76" i="77"/>
  <c r="Q75" i="77"/>
  <c r="P75" i="77"/>
  <c r="O75" i="77"/>
  <c r="N75" i="77"/>
  <c r="M75" i="77"/>
  <c r="L75" i="77"/>
  <c r="K75" i="77"/>
  <c r="J75" i="77"/>
  <c r="I75" i="77"/>
  <c r="H75" i="77"/>
  <c r="G75" i="77"/>
  <c r="F75" i="77"/>
  <c r="Q74" i="77"/>
  <c r="P74" i="77"/>
  <c r="O74" i="77"/>
  <c r="N74" i="77"/>
  <c r="M74" i="77"/>
  <c r="L74" i="77"/>
  <c r="K74" i="77"/>
  <c r="J74" i="77"/>
  <c r="I74" i="77"/>
  <c r="H74" i="77"/>
  <c r="G74" i="77"/>
  <c r="F74" i="77"/>
  <c r="Q70" i="77"/>
  <c r="P70" i="77"/>
  <c r="O70" i="77"/>
  <c r="N70" i="77"/>
  <c r="M70" i="77"/>
  <c r="L70" i="77"/>
  <c r="K70" i="77"/>
  <c r="J70" i="77"/>
  <c r="I70" i="77"/>
  <c r="H70" i="77"/>
  <c r="G70" i="77"/>
  <c r="F70" i="77"/>
  <c r="Q69" i="77"/>
  <c r="P69" i="77"/>
  <c r="O69" i="77"/>
  <c r="N69" i="77"/>
  <c r="M69" i="77"/>
  <c r="L69" i="77"/>
  <c r="K69" i="77"/>
  <c r="J69" i="77"/>
  <c r="I69" i="77"/>
  <c r="H69" i="77"/>
  <c r="G69" i="77"/>
  <c r="F69" i="77"/>
  <c r="Q68" i="77"/>
  <c r="P68" i="77"/>
  <c r="O68" i="77"/>
  <c r="N68" i="77"/>
  <c r="M68" i="77"/>
  <c r="L68" i="77"/>
  <c r="K68" i="77"/>
  <c r="J68" i="77"/>
  <c r="I68" i="77"/>
  <c r="H68" i="77"/>
  <c r="G68" i="77"/>
  <c r="F68" i="77"/>
  <c r="Q64" i="77"/>
  <c r="P64" i="77"/>
  <c r="O64" i="77"/>
  <c r="N64" i="77"/>
  <c r="M64" i="77"/>
  <c r="L64" i="77"/>
  <c r="K64" i="77"/>
  <c r="J64" i="77"/>
  <c r="I64" i="77"/>
  <c r="H64" i="77"/>
  <c r="G64" i="77"/>
  <c r="F64" i="77"/>
  <c r="Q63" i="77"/>
  <c r="P63" i="77"/>
  <c r="O63" i="77"/>
  <c r="N63" i="77"/>
  <c r="M63" i="77"/>
  <c r="L63" i="77"/>
  <c r="K63" i="77"/>
  <c r="J63" i="77"/>
  <c r="I63" i="77"/>
  <c r="H63" i="77"/>
  <c r="G63" i="77"/>
  <c r="F63" i="77"/>
  <c r="Q62" i="77"/>
  <c r="P62" i="77"/>
  <c r="O62" i="77"/>
  <c r="N62" i="77"/>
  <c r="M62" i="77"/>
  <c r="L62" i="77"/>
  <c r="K62" i="77"/>
  <c r="J62" i="77"/>
  <c r="I62" i="77"/>
  <c r="H62" i="77"/>
  <c r="G62" i="77"/>
  <c r="F62" i="77"/>
  <c r="R16" i="77"/>
  <c r="C122" i="77" s="1"/>
  <c r="Q16" i="77"/>
  <c r="P16" i="77"/>
  <c r="O16" i="77"/>
  <c r="N16" i="77"/>
  <c r="M16" i="77"/>
  <c r="L16" i="77"/>
  <c r="K16" i="77"/>
  <c r="J16" i="77"/>
  <c r="I16" i="77"/>
  <c r="H16" i="77"/>
  <c r="G16" i="77"/>
  <c r="F16" i="77"/>
  <c r="R15" i="77"/>
  <c r="C121" i="77" s="1"/>
  <c r="Q15" i="77"/>
  <c r="P15" i="77"/>
  <c r="O15" i="77"/>
  <c r="N15" i="77"/>
  <c r="M15" i="77"/>
  <c r="L15" i="77"/>
  <c r="K15" i="77"/>
  <c r="J15" i="77"/>
  <c r="I15" i="77"/>
  <c r="H15" i="77"/>
  <c r="G15" i="77"/>
  <c r="F15" i="77"/>
  <c r="R14" i="77"/>
  <c r="D122" i="77" s="1"/>
  <c r="Q14" i="77"/>
  <c r="P14" i="77"/>
  <c r="O14" i="77"/>
  <c r="N14" i="77"/>
  <c r="M14" i="77"/>
  <c r="L14" i="77"/>
  <c r="K14" i="77"/>
  <c r="J14" i="77"/>
  <c r="I14" i="77"/>
  <c r="H14" i="77"/>
  <c r="G14" i="77"/>
  <c r="F14" i="77"/>
  <c r="R13" i="77"/>
  <c r="D121" i="77" s="1"/>
  <c r="Q13" i="77"/>
  <c r="P13" i="77"/>
  <c r="O13" i="77"/>
  <c r="N13" i="77"/>
  <c r="M13" i="77"/>
  <c r="L13" i="77"/>
  <c r="K13" i="77"/>
  <c r="J13" i="77"/>
  <c r="I13" i="77"/>
  <c r="H13" i="77"/>
  <c r="G13" i="77"/>
  <c r="F13" i="77"/>
  <c r="R12" i="77"/>
  <c r="E122" i="77" s="1"/>
  <c r="E124" i="77" s="1"/>
  <c r="Q12" i="77"/>
  <c r="P12" i="77"/>
  <c r="O12" i="77"/>
  <c r="N12" i="77"/>
  <c r="M12" i="77"/>
  <c r="L12" i="77"/>
  <c r="K12" i="77"/>
  <c r="J12" i="77"/>
  <c r="I12" i="77"/>
  <c r="H12" i="77"/>
  <c r="G12" i="77"/>
  <c r="F12" i="77"/>
  <c r="R11" i="77"/>
  <c r="E121" i="77" s="1"/>
  <c r="Q11" i="77"/>
  <c r="P11" i="77"/>
  <c r="O11" i="77"/>
  <c r="N11" i="77"/>
  <c r="M11" i="77"/>
  <c r="L11" i="77"/>
  <c r="K11" i="77"/>
  <c r="J11" i="77"/>
  <c r="I11" i="77"/>
  <c r="H11" i="77"/>
  <c r="G11" i="77"/>
  <c r="F11" i="77"/>
  <c r="O14" i="79"/>
  <c r="O13" i="79"/>
  <c r="O12" i="79"/>
  <c r="O11" i="79"/>
  <c r="O10" i="79"/>
  <c r="O9" i="79"/>
  <c r="O8" i="79"/>
  <c r="O7" i="79"/>
  <c r="O6" i="79"/>
  <c r="O5" i="79"/>
  <c r="O14" i="76"/>
  <c r="O13" i="76"/>
  <c r="O12" i="76"/>
  <c r="O11" i="76"/>
  <c r="O10" i="76"/>
  <c r="O9" i="76"/>
  <c r="O8" i="76"/>
  <c r="O7" i="76"/>
  <c r="O6" i="76"/>
  <c r="O5" i="76"/>
  <c r="L152" i="77" l="1"/>
  <c r="L160" i="77"/>
  <c r="L164" i="77"/>
  <c r="K164" i="77"/>
  <c r="L150" i="77"/>
  <c r="L154" i="77"/>
  <c r="L151" i="77"/>
  <c r="K150" i="77"/>
  <c r="K154" i="77"/>
  <c r="L158" i="77"/>
  <c r="L149" i="77"/>
  <c r="K149" i="77"/>
  <c r="K157" i="77"/>
  <c r="K162" i="77"/>
  <c r="K151" i="77"/>
  <c r="L153" i="77"/>
  <c r="L157" i="77"/>
  <c r="E123" i="77"/>
  <c r="K158" i="77"/>
  <c r="D124" i="77"/>
  <c r="K155" i="77"/>
  <c r="D123" i="77"/>
  <c r="L155" i="77"/>
  <c r="K159" i="77"/>
  <c r="K163" i="77"/>
  <c r="L159" i="77"/>
  <c r="L161" i="77"/>
  <c r="K160" i="77"/>
  <c r="K161" i="77"/>
  <c r="L162" i="77"/>
  <c r="C124" i="77"/>
  <c r="K153" i="77"/>
  <c r="K152" i="77"/>
  <c r="L156" i="77"/>
  <c r="L163" i="77"/>
  <c r="C123" i="77"/>
  <c r="K156" i="7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M4" authorId="0" shapeId="0" xr:uid="{6DF5DACC-F8B7-43F8-BE30-583E5474BA7B}">
      <text>
        <r>
          <rPr>
            <sz val="11"/>
            <color theme="1"/>
            <rFont val="Calibri"/>
            <family val="2"/>
            <scheme val="minor"/>
          </rPr>
  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Jest to tematem następnej zakładki, proponuję usunąć  lub zmienić jej nazwę na „czy jest umowa i przyłączeni” wpisać „X” (lub TAK) o ile umowa jest zawarta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M4" authorId="0" shapeId="0" xr:uid="{41C96491-4282-4051-95B8-76A442539DD0}">
      <text>
        <r>
          <rPr>
            <sz val="11"/>
            <color theme="1"/>
            <rFont val="Calibri"/>
            <family val="2"/>
            <scheme val="minor"/>
          </rPr>
  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Jest to tematem następnej zakładki, proponuję usunąć  lub zmienić jej nazwę na „czy jest umowa i przyłączeni” wpisać „X” (lub TAK) o ile umowa jest zawarta</t>
        </r>
      </text>
    </comment>
  </commentList>
</comments>
</file>

<file path=xl/sharedStrings.xml><?xml version="1.0" encoding="utf-8"?>
<sst xmlns="http://schemas.openxmlformats.org/spreadsheetml/2006/main" count="314" uniqueCount="141">
  <si>
    <t>Województwo</t>
  </si>
  <si>
    <t>Moc przyłączeniowa [kW]</t>
  </si>
  <si>
    <t>Data wydania warunków przyłączenia</t>
  </si>
  <si>
    <t>dolnośląskie</t>
  </si>
  <si>
    <t>kujawsko-pomorskie</t>
  </si>
  <si>
    <t>lubelskie</t>
  </si>
  <si>
    <t>łódzkie</t>
  </si>
  <si>
    <t>małopolskie</t>
  </si>
  <si>
    <t>opolskie</t>
  </si>
  <si>
    <t>podkarpackie</t>
  </si>
  <si>
    <t>śląskie</t>
  </si>
  <si>
    <t>świętokrzyskie</t>
  </si>
  <si>
    <t>warmińsko-mazurskie</t>
  </si>
  <si>
    <t>wielkopolskie</t>
  </si>
  <si>
    <t>lubuskie</t>
  </si>
  <si>
    <t>pomorskie</t>
  </si>
  <si>
    <t>zachodniopomorskie</t>
  </si>
  <si>
    <t>podlaskie</t>
  </si>
  <si>
    <t>mazowieckie</t>
  </si>
  <si>
    <t>Lp.</t>
  </si>
  <si>
    <t>suma</t>
  </si>
  <si>
    <t xml:space="preserve">Copyright ©2019 IEO. Wszelkie prawa zastrzeżone. </t>
  </si>
  <si>
    <t>PGE</t>
  </si>
  <si>
    <t>liczba</t>
  </si>
  <si>
    <t xml:space="preserve">   </t>
  </si>
  <si>
    <t>Lokalizacja przyłączenia</t>
  </si>
  <si>
    <t>Powiat</t>
  </si>
  <si>
    <t>Data zawarcia umowy o przyłączenie</t>
  </si>
  <si>
    <t>Adres Inwestora</t>
  </si>
  <si>
    <t>moc</t>
  </si>
  <si>
    <t xml:space="preserve">liczba </t>
  </si>
  <si>
    <t>moc [MW]</t>
  </si>
  <si>
    <t>Stan zaawansowania projektów</t>
  </si>
  <si>
    <t>Rozkład projektów w województwach</t>
  </si>
  <si>
    <t xml:space="preserve">Projekty, które mają ważne pozwolenia budowlane </t>
  </si>
  <si>
    <t>MW</t>
  </si>
  <si>
    <t>Liczba i moc projektów, które posiadają:</t>
  </si>
  <si>
    <t>do wykresu</t>
  </si>
  <si>
    <t>MOC</t>
  </si>
  <si>
    <t>LICZBA</t>
  </si>
  <si>
    <t>Mapy zostały stworzone przy użyciu strony Mapy Google. Po kliknięciu na grafikę mapy otworzy się przeglądarka z interaktywną zawartością mapy</t>
  </si>
  <si>
    <t>Nazwa inwestora</t>
  </si>
  <si>
    <t>kw</t>
  </si>
  <si>
    <t>Wpisz tutaj-&gt;</t>
  </si>
  <si>
    <t>moc od</t>
  </si>
  <si>
    <t>do</t>
  </si>
  <si>
    <t>Zawarte umowy o przyłączenie wg Operatorów</t>
  </si>
  <si>
    <t>Wydane pozwolenia budowlane zidentyfikowane przez IEO</t>
  </si>
  <si>
    <t>Wydane warunki przyłączenia wg Operatorów</t>
  </si>
  <si>
    <t>warunki przyłączenia wg Operatorów</t>
  </si>
  <si>
    <t>umowę przyłączeniową wg Operatorów</t>
  </si>
  <si>
    <t>pozwolenie budowlane zidentyfikowane przez IEO</t>
  </si>
  <si>
    <t xml:space="preserve">Aktualizacja bazy danych Instytutu Energetyki Odnawialnej projektów gotowych do realizacji </t>
  </si>
  <si>
    <t>wszystkie projekty w bazie</t>
  </si>
  <si>
    <t>Wydane pozwolenia budowlane - liczba</t>
  </si>
  <si>
    <t>Tauron</t>
  </si>
  <si>
    <t>Energa</t>
  </si>
  <si>
    <t>Gmina</t>
  </si>
  <si>
    <t>Czy projekt ma pozwolenie budowlane?</t>
  </si>
  <si>
    <t>Enea</t>
  </si>
  <si>
    <t>PSE</t>
  </si>
  <si>
    <t>Moc przyłączeniowa oraz liczba projektów z wydanymi warunkami przyłączenia [MW]</t>
  </si>
  <si>
    <t>Liczba</t>
  </si>
  <si>
    <t>Moc [MW]</t>
  </si>
  <si>
    <t>Wydane pozwolenia budowlane w poszczególnych miesiącach</t>
  </si>
  <si>
    <t>Operator</t>
  </si>
  <si>
    <t>Aktualne WP*</t>
  </si>
  <si>
    <t xml:space="preserve">Copyright ©2026 IEO. Wszelkie prawa zastrzeżone. </t>
  </si>
  <si>
    <t>GPZ Kraski</t>
  </si>
  <si>
    <t>Świnice Warckie</t>
  </si>
  <si>
    <t>łęczycki</t>
  </si>
  <si>
    <t>-</t>
  </si>
  <si>
    <t>Broniewo</t>
  </si>
  <si>
    <t>Złotniki Kujawskie</t>
  </si>
  <si>
    <t>inowrocławski</t>
  </si>
  <si>
    <t>Jeżów</t>
  </si>
  <si>
    <t>brzeziński</t>
  </si>
  <si>
    <t>CPKK</t>
  </si>
  <si>
    <t>Dmosin</t>
  </si>
  <si>
    <t>Rogowiec</t>
  </si>
  <si>
    <t>Kleszczów</t>
  </si>
  <si>
    <t>bełchatowski</t>
  </si>
  <si>
    <t>Jastrzębie-Zdrój</t>
  </si>
  <si>
    <t>GPZ Połczyn Zdrój</t>
  </si>
  <si>
    <t>Grodzisk Wielkopolski</t>
  </si>
  <si>
    <t>grodziski</t>
  </si>
  <si>
    <t>przelotowo z linii 110 kV Gdańsk I - Kiełpino</t>
  </si>
  <si>
    <t>Gdańsk</t>
  </si>
  <si>
    <t>GPZ Majewo</t>
  </si>
  <si>
    <t>Kowala</t>
  </si>
  <si>
    <t>radomski</t>
  </si>
  <si>
    <t>Abramowice</t>
  </si>
  <si>
    <t>Lublin</t>
  </si>
  <si>
    <t>GPZ Kołobrzeg VI Dywizji Piechoty</t>
  </si>
  <si>
    <t>Kołobrzeg</t>
  </si>
  <si>
    <t>kołobrzeski</t>
  </si>
  <si>
    <t>Grodków</t>
  </si>
  <si>
    <t>brzeski</t>
  </si>
  <si>
    <t>SE Płock</t>
  </si>
  <si>
    <t>Płock</t>
  </si>
  <si>
    <t>Leszno Gronowo</t>
  </si>
  <si>
    <t>Leszno</t>
  </si>
  <si>
    <t>warszawski zachodni</t>
  </si>
  <si>
    <t>Virazon Sp. z o.o.</t>
  </si>
  <si>
    <t>Odzieżowa 12C lok. 1, 71-502 Szczecin</t>
  </si>
  <si>
    <t>GPZ Gąbin</t>
  </si>
  <si>
    <t>Gąbin</t>
  </si>
  <si>
    <t>płocki</t>
  </si>
  <si>
    <t>GPZ Grudusk</t>
  </si>
  <si>
    <t>Grudusk</t>
  </si>
  <si>
    <t>ciechanowski</t>
  </si>
  <si>
    <t xml:space="preserve">PROJEKTY WIATROWE W POLSCE </t>
  </si>
  <si>
    <t xml:space="preserve">MAPY PROJEKTÓW WIATROWYCH W POLSCE </t>
  </si>
  <si>
    <t xml:space="preserve">*Aktualne  WP - Projekty posiadające warunki przyłączenia wydane w ciągu ostatnich 2 lat;  po wejściu w życie ( 30.04.2026) ustawy z 13 marca 2026 r. o zmianie ustawy — Prawo energetyczne (Dz. U. 2026 poz. 516) "aktulane" oznaczają 1 rok </t>
  </si>
  <si>
    <t xml:space="preserve">ZESTAWIENIE DLA PROJEKTÓW Z DANEGO ZAKRESU MOCY (wyszukiwarka zbiorów projektów) </t>
  </si>
  <si>
    <t xml:space="preserve">Baza danych  powstała na podstawie informacji o podmiotach ubiegających się o przyłączenie instalacji wiatrowej do sieci dystrybucyjnej i przesyłowej powyżej 1 kV – czyli od spółek operatorów OSD:  ENERGA Operator, PGE Dystrybucja, Tauron Dystrybucja, ENEA Operator, sieci przesyłowej OSP (PSE) oraz informacji o podmiotach, które uzyskały pozwolenia na budowę  potwierdzone przez Główny Urząd Nadzoru Budowlanego. Stan na 13 sierpnia 2026.
Uwaga: Baza danych standardowo obejmuje jedynie projekty, które uzyskały warunki przyłączenia do sieci (WP) nie wcześniej niż dwa lata przed datą jej aktualizacji, co wynika to z przyjętego założenia z faktu, że standardowy okres ważności WP wynosi dwa lata (okres ważności  skrócił się do 1 roku dla projetów które uzyskały WP po 30.4.2026). Baza danych zawiera też projekty starsze, które znajdują się w rejestrach OSD/OSP, co może wynikać z aktualizacji WP, dodatkowych uzgodnień pomiędzy stronami umowy przyłączeniowej (UP) lub innych powodów, dla których  mogą znajdować się również starsze projekty, często już zrealizowane, lecz projekty nie są usuwane z rejestrów przez operatorów. Baza danych pozwala na filtrowanie projektów, których WP są starsze niż 2 lata.  Dodatkowo, Projekty wycofane lub anulowane są dostępne w archiwalnych edycjach baz danych IEO. Osoby zainteresowane starszymi projektami proszone są o kontakt pod adresem: biuro@ieo.pl. </t>
  </si>
  <si>
    <t>Rodzaj instalacji</t>
  </si>
  <si>
    <t>SD (FW,PV,ODB)</t>
  </si>
  <si>
    <t>FW</t>
  </si>
  <si>
    <t>SD (FW,PV,ODB,EJ,MEE)</t>
  </si>
  <si>
    <t>Zakład Energetyczny IV Sp. z o.o.</t>
  </si>
  <si>
    <t>SD (FW)</t>
  </si>
  <si>
    <t>Enercogrid Sp. z o.o.</t>
  </si>
  <si>
    <t>FW,PV</t>
  </si>
  <si>
    <t>SD (FW,PV,INNE)</t>
  </si>
  <si>
    <t>SD Bogdanka</t>
  </si>
  <si>
    <t>Farmy wiatrowe</t>
  </si>
  <si>
    <t>PV</t>
  </si>
  <si>
    <t>Instalacje fotowoltaiczne</t>
  </si>
  <si>
    <t>MEE</t>
  </si>
  <si>
    <t>Magazyny energii elektrycznej</t>
  </si>
  <si>
    <t>ODB</t>
  </si>
  <si>
    <t>Odbiorca energii / instalacja odbiorcza</t>
  </si>
  <si>
    <t>INNE</t>
  </si>
  <si>
    <t>Inne źródła lub technologie OZE</t>
  </si>
  <si>
    <t>System dystrybucyjny</t>
  </si>
  <si>
    <t>EJ</t>
  </si>
  <si>
    <t>Elektrownia jądrowa</t>
  </si>
  <si>
    <t>SD</t>
  </si>
  <si>
    <t>LEGENDA</t>
  </si>
  <si>
    <t xml:space="preserve">Baza danych  powstała na podstawie informacji o podmiotach ubiegających się o przyłączenie instalacji wiatrowej do sieci dystrybucyjnej i przesyłowej powyżej 1 kV – czyli od spółek operatorów OSD:  ENERGA Operator, PGE Dystrybucja, Tauron Dystrybucja, ENEA Operator, sieci przesyłowej OSP (PSE) oraz informacji o podmiotach, które uzyskały pozwolenia na budowę  potwierdzone przez Główny Urząd Nadzoru Budowlanego. Stan na 13 sierpnia 2026.
Uwaga: Baza danych standardowo obejmuje jedynie projekty, które uzyskały warunki przyłączenia do sieci (WP) nie wcześniej niż dwa lata przed datą jej aktualizacji, co wynika  z przyjętego założenia, że standardowy okres ważności WP wynosi dwa lata (okres ważności  skrócił się do 1 roku dla projetów które uzyskały WP po 30.4.2026). Baza danych zawiera też projekty starsze, które znajdują się w rejestrach OSD/OSP, co może wynikać z aktualizacji WP, dodatkowych uzgodnień pomiędzy stronami umowy przyłączeniowej (UP) lub innych powodów, dla których  mogą znajdować się również starsze projekty, często już zrealizowane, lecz projekty nie są usuwane z rejestrów przez operatorów. Baza danych pozwala na filtrowanie projektów, których WP są starsze niż 2 lata.  Dodatkowo, Projekty wycofane lub anulowane są dostępne w archiwalnych edycjach baz danych IEO. Osoby zainteresowane starszymi projektami proszone są o kontakt pod adresem: biuro@ieo.pl.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</si>
</sst>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0.000"/>
    <numFmt numFmtId="166" formatCode="#,##0.000"/>
    <numFmt numFmtId="167" formatCode="_-* #,##0\ _z_ł_-;\-* #,##0\ _z_ł_-;_-* &quot;-&quot;??\ _z_ł_-;_-@_-"/>
    <numFmt numFmtId="168" formatCode="yyyy\-mm\-dd"/>
    <numFmt numFmtId="169" formatCode="mmmm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b/>
      <sz val="22"/>
      <color theme="0" tint="-0.249977111117893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0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22"/>
      <color theme="0"/>
      <name val="Calibri"/>
      <family val="2"/>
      <charset val="238"/>
      <scheme val="minor"/>
    </font>
    <font>
      <b/>
      <sz val="20"/>
      <color theme="0"/>
      <name val="Calibri"/>
      <family val="2"/>
      <charset val="238"/>
      <scheme val="minor"/>
    </font>
    <font>
      <b/>
      <sz val="14"/>
      <color theme="3" tint="-0.499984740745262"/>
      <name val="Calibri"/>
      <family val="2"/>
      <charset val="238"/>
      <scheme val="minor"/>
    </font>
    <font>
      <sz val="11"/>
      <color theme="3" tint="-0.49998474074526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color theme="4" tint="-0.499984740745262"/>
      <name val="Calibri"/>
      <family val="2"/>
      <charset val="238"/>
      <scheme val="minor"/>
    </font>
    <font>
      <b/>
      <sz val="14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theme="0" tint="-0.14999847407452621"/>
      <name val="Calibri"/>
      <family val="2"/>
      <scheme val="minor"/>
    </font>
    <font>
      <b/>
      <sz val="14"/>
      <color theme="0" tint="-0.14999847407452621"/>
      <name val="Calibri"/>
      <family val="2"/>
      <scheme val="minor"/>
    </font>
    <font>
      <b/>
      <sz val="11"/>
      <color theme="0" tint="-0.14999847407452621"/>
      <name val="Calibri"/>
      <family val="2"/>
      <scheme val="minor"/>
    </font>
    <font>
      <b/>
      <sz val="10"/>
      <color theme="0" tint="-0.14999847407452621"/>
      <name val="Calibri"/>
      <family val="2"/>
      <scheme val="minor"/>
    </font>
    <font>
      <b/>
      <sz val="11"/>
      <color theme="6" tint="-0.499984740745262"/>
      <name val="Calibri"/>
      <family val="2"/>
      <charset val="238"/>
      <scheme val="minor"/>
    </font>
    <font>
      <sz val="11"/>
      <color rgb="FFC00000"/>
      <name val="Calibri"/>
      <family val="2"/>
      <scheme val="minor"/>
    </font>
    <font>
      <sz val="11"/>
      <color theme="0" tint="-4.9989318521683403E-2"/>
      <name val="Calibri"/>
      <family val="2"/>
      <scheme val="minor"/>
    </font>
    <font>
      <b/>
      <sz val="26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6"/>
      <color theme="3"/>
      <name val="Calibri"/>
      <family val="2"/>
      <charset val="238"/>
      <scheme val="minor"/>
    </font>
    <font>
      <sz val="12"/>
      <color theme="0"/>
      <name val="Calibri"/>
      <family val="2"/>
      <scheme val="minor"/>
    </font>
    <font>
      <b/>
      <sz val="12"/>
      <color theme="3"/>
      <name val="Calibri"/>
      <family val="2"/>
      <scheme val="minor"/>
    </font>
    <font>
      <b/>
      <sz val="12"/>
      <color theme="4" tint="-0.499984740745262"/>
      <name val="Calibri"/>
      <family val="2"/>
      <scheme val="minor"/>
    </font>
    <font>
      <sz val="14"/>
      <color theme="0"/>
      <name val="Calibri"/>
      <family val="2"/>
      <scheme val="minor"/>
    </font>
    <font>
      <b/>
      <i/>
      <sz val="11"/>
      <color theme="0" tint="-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scheme val="minor"/>
    </font>
    <font>
      <b/>
      <sz val="14"/>
      <color theme="1" tint="4.9989318521683403E-2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0"/>
      <name val="Calibri"/>
      <family val="2"/>
      <scheme val="minor"/>
    </font>
    <font>
      <i/>
      <sz val="18"/>
      <name val="Calibri"/>
      <family val="2"/>
      <scheme val="minor"/>
    </font>
    <font>
      <sz val="18"/>
      <name val="Calibri"/>
      <family val="2"/>
      <scheme val="minor"/>
    </font>
    <font>
      <sz val="16"/>
      <name val="Calibri"/>
      <family val="2"/>
      <scheme val="minor"/>
    </font>
    <font>
      <i/>
      <sz val="18"/>
      <color rgb="FFFF0000"/>
      <name val="Calibri"/>
      <family val="2"/>
      <scheme val="minor"/>
    </font>
    <font>
      <sz val="18"/>
      <color rgb="FFFF0000"/>
      <name val="Calibri"/>
      <family val="2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18468B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3" tint="-0.499984740745262"/>
        <bgColor indexed="64"/>
      </patternFill>
    </fill>
  </fills>
  <borders count="33">
    <border>
      <left/>
      <right/>
      <top/>
      <bottom/>
      <diagonal/>
    </border>
    <border>
      <left/>
      <right/>
      <top style="medium">
        <color theme="3" tint="-0.24994659260841701"/>
      </top>
      <bottom/>
      <diagonal/>
    </border>
    <border>
      <left/>
      <right style="medium">
        <color theme="3" tint="-0.24994659260841701"/>
      </right>
      <top style="medium">
        <color theme="3" tint="-0.24994659260841701"/>
      </top>
      <bottom/>
      <diagonal/>
    </border>
    <border>
      <left/>
      <right style="medium">
        <color theme="3" tint="-0.24994659260841701"/>
      </right>
      <top/>
      <bottom/>
      <diagonal/>
    </border>
    <border>
      <left/>
      <right/>
      <top/>
      <bottom style="medium">
        <color theme="3" tint="-0.24994659260841701"/>
      </bottom>
      <diagonal/>
    </border>
    <border>
      <left style="medium">
        <color theme="3" tint="-0.24994659260841701"/>
      </left>
      <right/>
      <top style="medium">
        <color theme="3" tint="-0.24994659260841701"/>
      </top>
      <bottom style="medium">
        <color theme="3" tint="-0.24994659260841701"/>
      </bottom>
      <diagonal/>
    </border>
    <border>
      <left/>
      <right/>
      <top style="medium">
        <color theme="3" tint="-0.24994659260841701"/>
      </top>
      <bottom style="medium">
        <color theme="3" tint="-0.24994659260841701"/>
      </bottom>
      <diagonal/>
    </border>
    <border>
      <left/>
      <right style="medium">
        <color theme="3" tint="-0.24994659260841701"/>
      </right>
      <top style="medium">
        <color theme="3" tint="-0.24994659260841701"/>
      </top>
      <bottom style="medium">
        <color theme="3" tint="-0.24994659260841701"/>
      </bottom>
      <diagonal/>
    </border>
    <border>
      <left style="medium">
        <color theme="3" tint="-0.499984740745262"/>
      </left>
      <right/>
      <top style="medium">
        <color theme="3" tint="-0.499984740745262"/>
      </top>
      <bottom style="medium">
        <color theme="3" tint="-0.499984740745262"/>
      </bottom>
      <diagonal/>
    </border>
    <border>
      <left/>
      <right/>
      <top style="medium">
        <color theme="3" tint="-0.499984740745262"/>
      </top>
      <bottom style="medium">
        <color theme="3" tint="-0.499984740745262"/>
      </bottom>
      <diagonal/>
    </border>
    <border>
      <left/>
      <right style="medium">
        <color theme="3" tint="-0.499984740745262"/>
      </right>
      <top style="medium">
        <color theme="3" tint="-0.499984740745262"/>
      </top>
      <bottom style="medium">
        <color theme="3" tint="-0.499984740745262"/>
      </bottom>
      <diagonal/>
    </border>
    <border>
      <left/>
      <right style="medium">
        <color theme="3" tint="-0.499984740745262"/>
      </right>
      <top/>
      <bottom/>
      <diagonal/>
    </border>
    <border>
      <left style="medium">
        <color theme="3" tint="-0.499984740745262"/>
      </left>
      <right/>
      <top style="medium">
        <color theme="3" tint="-0.499984740745262"/>
      </top>
      <bottom/>
      <diagonal/>
    </border>
    <border>
      <left/>
      <right/>
      <top style="medium">
        <color theme="3" tint="-0.499984740745262"/>
      </top>
      <bottom/>
      <diagonal/>
    </border>
    <border>
      <left/>
      <right style="medium">
        <color theme="3" tint="-0.499984740745262"/>
      </right>
      <top style="medium">
        <color theme="3" tint="-0.499984740745262"/>
      </top>
      <bottom/>
      <diagonal/>
    </border>
    <border>
      <left style="medium">
        <color theme="3" tint="-0.499984740745262"/>
      </left>
      <right/>
      <top/>
      <bottom/>
      <diagonal/>
    </border>
    <border>
      <left style="medium">
        <color theme="3" tint="-0.499984740745262"/>
      </left>
      <right/>
      <top/>
      <bottom style="medium">
        <color theme="3" tint="-0.499984740745262"/>
      </bottom>
      <diagonal/>
    </border>
    <border>
      <left/>
      <right/>
      <top/>
      <bottom style="medium">
        <color theme="3" tint="-0.4999847407452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thin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/>
      <right style="medium">
        <color theme="3" tint="-0.499984740745262"/>
      </right>
      <top/>
      <bottom style="medium">
        <color theme="3" tint="-0.499984740745262"/>
      </bottom>
      <diagonal/>
    </border>
    <border>
      <left style="medium">
        <color rgb="FF18468B"/>
      </left>
      <right/>
      <top style="medium">
        <color rgb="FF18468B"/>
      </top>
      <bottom style="medium">
        <color rgb="FF18468B"/>
      </bottom>
      <diagonal/>
    </border>
    <border>
      <left/>
      <right/>
      <top style="medium">
        <color rgb="FF18468B"/>
      </top>
      <bottom style="medium">
        <color rgb="FF18468B"/>
      </bottom>
      <diagonal/>
    </border>
    <border>
      <left/>
      <right style="medium">
        <color rgb="FF18468B"/>
      </right>
      <top style="medium">
        <color rgb="FF18468B"/>
      </top>
      <bottom style="medium">
        <color rgb="FF18468B"/>
      </bottom>
      <diagonal/>
    </border>
    <border>
      <left/>
      <right/>
      <top style="thick">
        <color theme="4"/>
      </top>
      <bottom style="thick">
        <color theme="4" tint="0.499984740745262"/>
      </bottom>
      <diagonal/>
    </border>
    <border>
      <left/>
      <right style="thin">
        <color theme="3" tint="0.79998168889431442"/>
      </right>
      <top/>
      <bottom style="thick">
        <color theme="4" tint="0.499984740745262"/>
      </bottom>
      <diagonal/>
    </border>
    <border>
      <left/>
      <right/>
      <top/>
      <bottom style="medium">
        <color theme="6" tint="-0.249977111117893"/>
      </bottom>
      <diagonal/>
    </border>
    <border>
      <left style="thin">
        <color rgb="FF18468B"/>
      </left>
      <right/>
      <top style="medium">
        <color rgb="FF18468B"/>
      </top>
      <bottom style="thin">
        <color theme="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medium">
        <color rgb="FF18468B"/>
      </bottom>
      <diagonal/>
    </border>
  </borders>
  <cellStyleXfs count="16">
    <xf numFmtId="0" fontId="0" fillId="0" borderId="0"/>
    <xf numFmtId="9" fontId="4" fillId="0" borderId="0" applyFont="0" applyFill="0" applyBorder="0" applyAlignment="0" applyProtection="0"/>
    <xf numFmtId="0" fontId="14" fillId="0" borderId="0"/>
    <xf numFmtId="44" fontId="4" fillId="0" borderId="0" applyFont="0" applyFill="0" applyBorder="0" applyAlignment="0" applyProtection="0"/>
    <xf numFmtId="0" fontId="3" fillId="0" borderId="0"/>
    <xf numFmtId="0" fontId="4" fillId="0" borderId="0"/>
    <xf numFmtId="0" fontId="21" fillId="0" borderId="0"/>
    <xf numFmtId="0" fontId="2" fillId="0" borderId="0"/>
    <xf numFmtId="9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22" fillId="0" borderId="18" applyNumberFormat="0" applyFill="0" applyAlignment="0" applyProtection="0"/>
    <xf numFmtId="0" fontId="23" fillId="0" borderId="19" applyNumberFormat="0" applyFill="0" applyAlignment="0" applyProtection="0"/>
    <xf numFmtId="0" fontId="27" fillId="0" borderId="22" applyNumberFormat="0" applyFill="0" applyAlignment="0" applyProtection="0"/>
    <xf numFmtId="0" fontId="27" fillId="0" borderId="0" applyNumberFormat="0" applyFill="0" applyBorder="0" applyAlignment="0" applyProtection="0"/>
    <xf numFmtId="0" fontId="1" fillId="0" borderId="0"/>
  </cellStyleXfs>
  <cellXfs count="223">
    <xf numFmtId="0" fontId="0" fillId="0" borderId="0" xfId="0"/>
    <xf numFmtId="0" fontId="0" fillId="2" borderId="0" xfId="0" applyFill="1"/>
    <xf numFmtId="2" fontId="0" fillId="2" borderId="0" xfId="0" applyNumberFormat="1" applyFill="1" applyAlignment="1">
      <alignment vertical="center"/>
    </xf>
    <xf numFmtId="9" fontId="0" fillId="2" borderId="0" xfId="1" applyFont="1" applyFill="1" applyBorder="1"/>
    <xf numFmtId="0" fontId="0" fillId="2" borderId="15" xfId="0" applyFill="1" applyBorder="1"/>
    <xf numFmtId="0" fontId="0" fillId="2" borderId="11" xfId="0" applyFill="1" applyBorder="1"/>
    <xf numFmtId="0" fontId="0" fillId="2" borderId="17" xfId="0" applyFill="1" applyBorder="1"/>
    <xf numFmtId="0" fontId="10" fillId="2" borderId="0" xfId="0" applyFont="1" applyFill="1"/>
    <xf numFmtId="2" fontId="0" fillId="2" borderId="0" xfId="0" applyNumberFormat="1" applyFill="1"/>
    <xf numFmtId="4" fontId="0" fillId="2" borderId="0" xfId="0" applyNumberFormat="1" applyFill="1"/>
    <xf numFmtId="0" fontId="5" fillId="2" borderId="0" xfId="0" applyFont="1" applyFill="1" applyAlignment="1">
      <alignment vertical="center"/>
    </xf>
    <xf numFmtId="0" fontId="0" fillId="5" borderId="0" xfId="0" applyFill="1"/>
    <xf numFmtId="0" fontId="25" fillId="6" borderId="20" xfId="0" applyFont="1" applyFill="1" applyBorder="1"/>
    <xf numFmtId="0" fontId="17" fillId="5" borderId="0" xfId="0" applyFont="1" applyFill="1" applyAlignment="1">
      <alignment vertical="center"/>
    </xf>
    <xf numFmtId="0" fontId="0" fillId="5" borderId="0" xfId="0" applyFill="1" applyAlignment="1">
      <alignment horizontal="center" vertical="center"/>
    </xf>
    <xf numFmtId="0" fontId="11" fillId="5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 wrapText="1"/>
    </xf>
    <xf numFmtId="4" fontId="5" fillId="2" borderId="0" xfId="0" applyNumberFormat="1" applyFont="1" applyFill="1" applyAlignment="1">
      <alignment horizontal="center" vertical="center"/>
    </xf>
    <xf numFmtId="2" fontId="5" fillId="2" borderId="0" xfId="1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vertical="center"/>
    </xf>
    <xf numFmtId="4" fontId="8" fillId="2" borderId="0" xfId="0" applyNumberFormat="1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17" fillId="2" borderId="0" xfId="0" applyFont="1" applyFill="1" applyAlignment="1">
      <alignment vertical="center"/>
    </xf>
    <xf numFmtId="14" fontId="10" fillId="2" borderId="0" xfId="0" applyNumberFormat="1" applyFont="1" applyFill="1"/>
    <xf numFmtId="0" fontId="11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20" fillId="2" borderId="0" xfId="0" applyFont="1" applyFill="1"/>
    <xf numFmtId="0" fontId="11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right" vertical="center"/>
    </xf>
    <xf numFmtId="0" fontId="0" fillId="2" borderId="0" xfId="0" applyFill="1" applyAlignment="1">
      <alignment horizontal="center" vertical="center"/>
    </xf>
    <xf numFmtId="4" fontId="0" fillId="2" borderId="0" xfId="0" applyNumberFormat="1" applyFill="1" applyAlignment="1">
      <alignment horizontal="center" vertical="center"/>
    </xf>
    <xf numFmtId="0" fontId="23" fillId="2" borderId="19" xfId="12" applyFill="1"/>
    <xf numFmtId="0" fontId="25" fillId="6" borderId="0" xfId="0" applyFont="1" applyFill="1" applyAlignment="1">
      <alignment wrapText="1"/>
    </xf>
    <xf numFmtId="0" fontId="17" fillId="2" borderId="11" xfId="0" applyFont="1" applyFill="1" applyBorder="1" applyAlignment="1">
      <alignment vertical="center"/>
    </xf>
    <xf numFmtId="0" fontId="17" fillId="2" borderId="15" xfId="0" applyFont="1" applyFill="1" applyBorder="1" applyAlignment="1">
      <alignment vertical="center"/>
    </xf>
    <xf numFmtId="0" fontId="18" fillId="2" borderId="16" xfId="0" applyFont="1" applyFill="1" applyBorder="1"/>
    <xf numFmtId="0" fontId="18" fillId="2" borderId="17" xfId="0" applyFont="1" applyFill="1" applyBorder="1"/>
    <xf numFmtId="0" fontId="0" fillId="2" borderId="23" xfId="0" applyFill="1" applyBorder="1"/>
    <xf numFmtId="0" fontId="22" fillId="2" borderId="18" xfId="11" applyFill="1"/>
    <xf numFmtId="0" fontId="27" fillId="2" borderId="22" xfId="13" applyFill="1"/>
    <xf numFmtId="0" fontId="27" fillId="2" borderId="0" xfId="14" applyFill="1" applyBorder="1"/>
    <xf numFmtId="0" fontId="16" fillId="5" borderId="1" xfId="0" applyFont="1" applyFill="1" applyBorder="1" applyAlignment="1">
      <alignment vertical="center"/>
    </xf>
    <xf numFmtId="0" fontId="16" fillId="5" borderId="2" xfId="0" applyFont="1" applyFill="1" applyBorder="1" applyAlignment="1">
      <alignment vertical="center"/>
    </xf>
    <xf numFmtId="0" fontId="17" fillId="5" borderId="3" xfId="0" applyFont="1" applyFill="1" applyBorder="1" applyAlignment="1">
      <alignment vertical="center"/>
    </xf>
    <xf numFmtId="0" fontId="17" fillId="5" borderId="0" xfId="0" applyFont="1" applyFill="1" applyAlignment="1">
      <alignment horizontal="center" vertical="center"/>
    </xf>
    <xf numFmtId="0" fontId="17" fillId="5" borderId="3" xfId="0" applyFont="1" applyFill="1" applyBorder="1" applyAlignment="1">
      <alignment horizontal="center" vertical="center"/>
    </xf>
    <xf numFmtId="0" fontId="0" fillId="5" borderId="3" xfId="0" applyFill="1" applyBorder="1"/>
    <xf numFmtId="14" fontId="10" fillId="5" borderId="0" xfId="0" applyNumberFormat="1" applyFont="1" applyFill="1"/>
    <xf numFmtId="0" fontId="6" fillId="5" borderId="0" xfId="0" applyFont="1" applyFill="1"/>
    <xf numFmtId="0" fontId="5" fillId="5" borderId="0" xfId="0" applyFont="1" applyFill="1" applyAlignment="1">
      <alignment horizontal="center" vertical="center"/>
    </xf>
    <xf numFmtId="0" fontId="10" fillId="5" borderId="0" xfId="0" applyFont="1" applyFill="1"/>
    <xf numFmtId="4" fontId="5" fillId="5" borderId="0" xfId="0" applyNumberFormat="1" applyFont="1" applyFill="1" applyAlignment="1">
      <alignment horizontal="center" vertical="center"/>
    </xf>
    <xf numFmtId="3" fontId="5" fillId="5" borderId="0" xfId="0" applyNumberFormat="1" applyFont="1" applyFill="1" applyAlignment="1">
      <alignment horizontal="center" vertical="center"/>
    </xf>
    <xf numFmtId="4" fontId="0" fillId="5" borderId="0" xfId="0" applyNumberFormat="1" applyFill="1"/>
    <xf numFmtId="0" fontId="0" fillId="5" borderId="0" xfId="0" applyFill="1" applyAlignment="1">
      <alignment vertical="center"/>
    </xf>
    <xf numFmtId="0" fontId="0" fillId="5" borderId="0" xfId="0" applyFill="1" applyAlignment="1">
      <alignment horizontal="right" vertical="center"/>
    </xf>
    <xf numFmtId="4" fontId="0" fillId="5" borderId="0" xfId="0" applyNumberFormat="1" applyFill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/>
    </xf>
    <xf numFmtId="4" fontId="0" fillId="2" borderId="11" xfId="0" applyNumberFormat="1" applyFill="1" applyBorder="1"/>
    <xf numFmtId="2" fontId="0" fillId="2" borderId="11" xfId="0" applyNumberFormat="1" applyFill="1" applyBorder="1" applyAlignment="1">
      <alignment horizontal="center" vertical="center"/>
    </xf>
    <xf numFmtId="4" fontId="8" fillId="2" borderId="11" xfId="0" applyNumberFormat="1" applyFont="1" applyFill="1" applyBorder="1" applyAlignment="1">
      <alignment horizontal="center" vertical="center"/>
    </xf>
    <xf numFmtId="14" fontId="10" fillId="2" borderId="11" xfId="0" applyNumberFormat="1" applyFont="1" applyFill="1" applyBorder="1"/>
    <xf numFmtId="0" fontId="11" fillId="2" borderId="11" xfId="0" applyFont="1" applyFill="1" applyBorder="1" applyAlignment="1">
      <alignment horizontal="center" vertical="center"/>
    </xf>
    <xf numFmtId="4" fontId="5" fillId="2" borderId="11" xfId="0" applyNumberFormat="1" applyFont="1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4" fontId="0" fillId="2" borderId="11" xfId="0" applyNumberFormat="1" applyFill="1" applyBorder="1" applyAlignment="1">
      <alignment horizontal="center" vertical="center"/>
    </xf>
    <xf numFmtId="0" fontId="28" fillId="5" borderId="0" xfId="0" applyFont="1" applyFill="1"/>
    <xf numFmtId="0" fontId="32" fillId="2" borderId="0" xfId="14" applyFont="1" applyFill="1" applyBorder="1" applyAlignment="1">
      <alignment horizontal="left" vertical="top" wrapText="1"/>
    </xf>
    <xf numFmtId="0" fontId="32" fillId="2" borderId="0" xfId="13" applyFont="1" applyFill="1" applyBorder="1"/>
    <xf numFmtId="164" fontId="12" fillId="2" borderId="0" xfId="0" applyNumberFormat="1" applyFont="1" applyFill="1"/>
    <xf numFmtId="164" fontId="24" fillId="2" borderId="0" xfId="0" applyNumberFormat="1" applyFont="1" applyFill="1"/>
    <xf numFmtId="0" fontId="6" fillId="2" borderId="11" xfId="0" applyFont="1" applyFill="1" applyBorder="1"/>
    <xf numFmtId="0" fontId="6" fillId="2" borderId="15" xfId="0" applyFont="1" applyFill="1" applyBorder="1"/>
    <xf numFmtId="0" fontId="6" fillId="2" borderId="16" xfId="0" applyFont="1" applyFill="1" applyBorder="1"/>
    <xf numFmtId="0" fontId="6" fillId="2" borderId="17" xfId="0" applyFont="1" applyFill="1" applyBorder="1"/>
    <xf numFmtId="0" fontId="6" fillId="2" borderId="23" xfId="0" applyFont="1" applyFill="1" applyBorder="1"/>
    <xf numFmtId="0" fontId="34" fillId="2" borderId="0" xfId="0" applyFont="1" applyFill="1"/>
    <xf numFmtId="2" fontId="34" fillId="2" borderId="0" xfId="0" applyNumberFormat="1" applyFont="1" applyFill="1"/>
    <xf numFmtId="0" fontId="26" fillId="2" borderId="18" xfId="11" applyFont="1" applyFill="1" applyAlignment="1">
      <alignment horizontal="center" vertical="center"/>
    </xf>
    <xf numFmtId="164" fontId="0" fillId="2" borderId="21" xfId="10" applyFont="1" applyFill="1" applyBorder="1" applyAlignment="1">
      <alignment horizontal="center" vertical="center"/>
    </xf>
    <xf numFmtId="0" fontId="0" fillId="2" borderId="21" xfId="0" applyFill="1" applyBorder="1" applyAlignment="1">
      <alignment horizontal="right" vertical="center"/>
    </xf>
    <xf numFmtId="0" fontId="0" fillId="3" borderId="0" xfId="0" applyFill="1"/>
    <xf numFmtId="0" fontId="6" fillId="3" borderId="0" xfId="0" applyFont="1" applyFill="1"/>
    <xf numFmtId="9" fontId="12" fillId="2" borderId="0" xfId="1" applyFont="1" applyFill="1" applyBorder="1"/>
    <xf numFmtId="0" fontId="6" fillId="2" borderId="0" xfId="0" applyFont="1" applyFill="1"/>
    <xf numFmtId="0" fontId="27" fillId="2" borderId="0" xfId="14" applyFill="1" applyBorder="1" applyAlignment="1">
      <alignment horizontal="left" vertical="center" wrapText="1"/>
    </xf>
    <xf numFmtId="167" fontId="0" fillId="2" borderId="0" xfId="0" applyNumberFormat="1" applyFill="1"/>
    <xf numFmtId="164" fontId="0" fillId="2" borderId="0" xfId="0" applyNumberFormat="1" applyFill="1"/>
    <xf numFmtId="0" fontId="34" fillId="2" borderId="15" xfId="0" applyFont="1" applyFill="1" applyBorder="1"/>
    <xf numFmtId="167" fontId="5" fillId="2" borderId="0" xfId="0" applyNumberFormat="1" applyFont="1" applyFill="1" applyAlignment="1">
      <alignment vertical="center"/>
    </xf>
    <xf numFmtId="1" fontId="0" fillId="2" borderId="0" xfId="0" applyNumberFormat="1" applyFill="1" applyAlignment="1">
      <alignment vertical="center"/>
    </xf>
    <xf numFmtId="0" fontId="40" fillId="6" borderId="20" xfId="0" applyFont="1" applyFill="1" applyBorder="1"/>
    <xf numFmtId="164" fontId="19" fillId="2" borderId="21" xfId="10" applyFont="1" applyFill="1" applyBorder="1" applyAlignment="1">
      <alignment horizontal="center" vertical="center"/>
    </xf>
    <xf numFmtId="0" fontId="0" fillId="2" borderId="29" xfId="0" applyFill="1" applyBorder="1"/>
    <xf numFmtId="0" fontId="5" fillId="2" borderId="29" xfId="0" applyFont="1" applyFill="1" applyBorder="1" applyAlignment="1">
      <alignment horizontal="center" vertical="center"/>
    </xf>
    <xf numFmtId="0" fontId="23" fillId="0" borderId="19" xfId="12" applyFill="1" applyAlignment="1">
      <alignment horizontal="center" vertical="center" wrapText="1"/>
    </xf>
    <xf numFmtId="0" fontId="0" fillId="8" borderId="0" xfId="0" applyFill="1"/>
    <xf numFmtId="0" fontId="38" fillId="8" borderId="0" xfId="0" applyFont="1" applyFill="1" applyAlignment="1">
      <alignment vertical="center"/>
    </xf>
    <xf numFmtId="0" fontId="28" fillId="8" borderId="0" xfId="0" applyFont="1" applyFill="1"/>
    <xf numFmtId="14" fontId="10" fillId="2" borderId="0" xfId="0" applyNumberFormat="1" applyFont="1" applyFill="1" applyAlignment="1">
      <alignment horizontal="center" vertical="center"/>
    </xf>
    <xf numFmtId="2" fontId="10" fillId="2" borderId="0" xfId="0" applyNumberFormat="1" applyFont="1" applyFill="1"/>
    <xf numFmtId="0" fontId="0" fillId="7" borderId="0" xfId="0" applyFill="1" applyAlignment="1">
      <alignment horizontal="right" vertical="center"/>
    </xf>
    <xf numFmtId="167" fontId="0" fillId="7" borderId="0" xfId="10" applyNumberFormat="1" applyFont="1" applyFill="1" applyBorder="1" applyAlignment="1">
      <alignment horizontal="center" vertical="center"/>
    </xf>
    <xf numFmtId="167" fontId="19" fillId="7" borderId="0" xfId="10" applyNumberFormat="1" applyFont="1" applyFill="1" applyBorder="1" applyAlignment="1">
      <alignment horizontal="center" vertical="center"/>
    </xf>
    <xf numFmtId="9" fontId="0" fillId="7" borderId="0" xfId="1" applyFont="1" applyFill="1" applyBorder="1"/>
    <xf numFmtId="167" fontId="0" fillId="7" borderId="0" xfId="10" applyNumberFormat="1" applyFont="1" applyFill="1" applyBorder="1"/>
    <xf numFmtId="0" fontId="16" fillId="8" borderId="0" xfId="0" applyFont="1" applyFill="1" applyAlignment="1">
      <alignment vertical="center"/>
    </xf>
    <xf numFmtId="0" fontId="17" fillId="8" borderId="0" xfId="0" applyFont="1" applyFill="1" applyAlignment="1">
      <alignment vertical="center"/>
    </xf>
    <xf numFmtId="0" fontId="17" fillId="8" borderId="0" xfId="0" applyFont="1" applyFill="1" applyAlignment="1">
      <alignment horizontal="center" vertical="center"/>
    </xf>
    <xf numFmtId="14" fontId="10" fillId="8" borderId="0" xfId="0" applyNumberFormat="1" applyFont="1" applyFill="1"/>
    <xf numFmtId="0" fontId="11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4" fontId="5" fillId="8" borderId="0" xfId="0" applyNumberFormat="1" applyFont="1" applyFill="1" applyAlignment="1">
      <alignment horizontal="center" vertical="center"/>
    </xf>
    <xf numFmtId="0" fontId="29" fillId="8" borderId="0" xfId="0" applyFont="1" applyFill="1" applyAlignment="1">
      <alignment vertical="center"/>
    </xf>
    <xf numFmtId="0" fontId="30" fillId="8" borderId="0" xfId="0" applyFont="1" applyFill="1" applyAlignment="1">
      <alignment horizontal="center" vertical="center"/>
    </xf>
    <xf numFmtId="165" fontId="28" fillId="8" borderId="0" xfId="0" applyNumberFormat="1" applyFont="1" applyFill="1" applyAlignment="1">
      <alignment horizontal="center" vertical="center"/>
    </xf>
    <xf numFmtId="0" fontId="28" fillId="8" borderId="4" xfId="0" applyFont="1" applyFill="1" applyBorder="1"/>
    <xf numFmtId="0" fontId="25" fillId="6" borderId="0" xfId="0" applyFont="1" applyFill="1" applyAlignment="1">
      <alignment vertical="center" wrapText="1"/>
    </xf>
    <xf numFmtId="0" fontId="6" fillId="8" borderId="0" xfId="0" applyFont="1" applyFill="1"/>
    <xf numFmtId="0" fontId="37" fillId="2" borderId="28" xfId="12" applyNumberFormat="1" applyFont="1" applyFill="1" applyBorder="1" applyAlignment="1">
      <alignment horizontal="center" vertical="center"/>
    </xf>
    <xf numFmtId="0" fontId="28" fillId="8" borderId="3" xfId="0" applyFont="1" applyFill="1" applyBorder="1"/>
    <xf numFmtId="4" fontId="28" fillId="8" borderId="0" xfId="0" applyNumberFormat="1" applyFont="1" applyFill="1"/>
    <xf numFmtId="0" fontId="29" fillId="8" borderId="3" xfId="0" applyFont="1" applyFill="1" applyBorder="1" applyAlignment="1">
      <alignment vertical="center"/>
    </xf>
    <xf numFmtId="0" fontId="30" fillId="8" borderId="0" xfId="0" applyFont="1" applyFill="1" applyAlignment="1">
      <alignment horizontal="center" vertical="center" wrapText="1"/>
    </xf>
    <xf numFmtId="1" fontId="28" fillId="8" borderId="0" xfId="0" applyNumberFormat="1" applyFont="1" applyFill="1" applyAlignment="1">
      <alignment horizontal="center" vertical="center"/>
    </xf>
    <xf numFmtId="3" fontId="28" fillId="8" borderId="0" xfId="0" applyNumberFormat="1" applyFont="1" applyFill="1" applyAlignment="1">
      <alignment horizontal="center" vertical="center"/>
    </xf>
    <xf numFmtId="166" fontId="28" fillId="8" borderId="0" xfId="0" applyNumberFormat="1" applyFont="1" applyFill="1" applyAlignment="1">
      <alignment horizontal="center" vertical="center"/>
    </xf>
    <xf numFmtId="0" fontId="12" fillId="2" borderId="0" xfId="0" applyFont="1" applyFill="1"/>
    <xf numFmtId="0" fontId="13" fillId="2" borderId="0" xfId="0" applyFont="1" applyFill="1" applyAlignment="1">
      <alignment vertical="center"/>
    </xf>
    <xf numFmtId="0" fontId="43" fillId="2" borderId="0" xfId="0" applyFont="1" applyFill="1"/>
    <xf numFmtId="0" fontId="43" fillId="2" borderId="11" xfId="0" applyFont="1" applyFill="1" applyBorder="1"/>
    <xf numFmtId="0" fontId="44" fillId="2" borderId="0" xfId="0" applyFont="1" applyFill="1" applyAlignment="1">
      <alignment horizontal="center" vertical="center"/>
    </xf>
    <xf numFmtId="0" fontId="44" fillId="2" borderId="11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wrapText="1"/>
    </xf>
    <xf numFmtId="2" fontId="10" fillId="2" borderId="15" xfId="0" applyNumberFormat="1" applyFont="1" applyFill="1" applyBorder="1"/>
    <xf numFmtId="0" fontId="10" fillId="2" borderId="15" xfId="0" applyFont="1" applyFill="1" applyBorder="1"/>
    <xf numFmtId="0" fontId="22" fillId="2" borderId="0" xfId="11" applyFill="1" applyBorder="1"/>
    <xf numFmtId="0" fontId="39" fillId="2" borderId="31" xfId="12" applyFont="1" applyFill="1" applyBorder="1" applyAlignment="1">
      <alignment horizontal="center" vertical="center"/>
    </xf>
    <xf numFmtId="0" fontId="45" fillId="2" borderId="0" xfId="0" applyFont="1" applyFill="1"/>
    <xf numFmtId="14" fontId="45" fillId="2" borderId="0" xfId="0" applyNumberFormat="1" applyFont="1" applyFill="1"/>
    <xf numFmtId="0" fontId="46" fillId="2" borderId="0" xfId="0" applyFont="1" applyFill="1" applyAlignment="1">
      <alignment horizontal="center" vertical="center"/>
    </xf>
    <xf numFmtId="2" fontId="0" fillId="2" borderId="0" xfId="0" applyNumberFormat="1" applyFill="1" applyAlignment="1">
      <alignment horizontal="right" vertical="center"/>
    </xf>
    <xf numFmtId="0" fontId="10" fillId="8" borderId="0" xfId="0" applyFont="1" applyFill="1"/>
    <xf numFmtId="0" fontId="47" fillId="2" borderId="0" xfId="0" applyFont="1" applyFill="1" applyAlignment="1">
      <alignment horizontal="center" vertical="center"/>
    </xf>
    <xf numFmtId="0" fontId="10" fillId="2" borderId="11" xfId="0" applyFont="1" applyFill="1" applyBorder="1"/>
    <xf numFmtId="0" fontId="10" fillId="5" borderId="3" xfId="0" applyFont="1" applyFill="1" applyBorder="1"/>
    <xf numFmtId="0" fontId="47" fillId="2" borderId="11" xfId="0" applyFont="1" applyFill="1" applyBorder="1" applyAlignment="1">
      <alignment horizontal="center" vertical="center"/>
    </xf>
    <xf numFmtId="0" fontId="47" fillId="8" borderId="0" xfId="0" applyFont="1" applyFill="1" applyAlignment="1">
      <alignment horizontal="center" vertical="center"/>
    </xf>
    <xf numFmtId="0" fontId="47" fillId="5" borderId="0" xfId="0" applyFont="1" applyFill="1" applyAlignment="1">
      <alignment horizontal="center" vertical="center"/>
    </xf>
    <xf numFmtId="0" fontId="36" fillId="2" borderId="0" xfId="0" applyFont="1" applyFill="1" applyAlignment="1">
      <alignment horizontal="center" vertical="center"/>
    </xf>
    <xf numFmtId="0" fontId="48" fillId="7" borderId="0" xfId="0" applyFont="1" applyFill="1"/>
    <xf numFmtId="0" fontId="49" fillId="7" borderId="0" xfId="0" applyFont="1" applyFill="1" applyAlignment="1">
      <alignment horizontal="right"/>
    </xf>
    <xf numFmtId="0" fontId="49" fillId="7" borderId="0" xfId="0" applyFont="1" applyFill="1" applyAlignment="1">
      <alignment horizontal="center"/>
    </xf>
    <xf numFmtId="0" fontId="49" fillId="7" borderId="0" xfId="0" applyFont="1" applyFill="1"/>
    <xf numFmtId="0" fontId="0" fillId="12" borderId="0" xfId="0" applyFill="1"/>
    <xf numFmtId="0" fontId="10" fillId="13" borderId="0" xfId="0" applyFont="1" applyFill="1"/>
    <xf numFmtId="0" fontId="0" fillId="13" borderId="0" xfId="0" applyFill="1"/>
    <xf numFmtId="0" fontId="12" fillId="0" borderId="0" xfId="0" applyFont="1"/>
    <xf numFmtId="168" fontId="12" fillId="0" borderId="0" xfId="0" applyNumberFormat="1" applyFont="1"/>
    <xf numFmtId="0" fontId="12" fillId="11" borderId="0" xfId="0" applyFont="1" applyFill="1"/>
    <xf numFmtId="168" fontId="12" fillId="11" borderId="0" xfId="0" applyNumberFormat="1" applyFont="1" applyFill="1"/>
    <xf numFmtId="1" fontId="42" fillId="4" borderId="30" xfId="10" applyNumberFormat="1" applyFont="1" applyFill="1" applyBorder="1" applyAlignment="1">
      <alignment horizontal="center" vertical="center" wrapText="1"/>
    </xf>
    <xf numFmtId="0" fontId="22" fillId="2" borderId="0" xfId="11" applyFill="1" applyBorder="1" applyAlignment="1"/>
    <xf numFmtId="0" fontId="0" fillId="7" borderId="0" xfId="0" applyFill="1" applyAlignment="1">
      <alignment horizontal="center" vertical="center"/>
    </xf>
    <xf numFmtId="2" fontId="0" fillId="2" borderId="21" xfId="0" applyNumberFormat="1" applyFill="1" applyBorder="1" applyAlignment="1">
      <alignment horizontal="center" vertical="center"/>
    </xf>
    <xf numFmtId="167" fontId="50" fillId="9" borderId="0" xfId="10" applyNumberFormat="1" applyFont="1" applyFill="1" applyBorder="1"/>
    <xf numFmtId="0" fontId="51" fillId="2" borderId="0" xfId="0" applyFont="1" applyFill="1"/>
    <xf numFmtId="0" fontId="52" fillId="2" borderId="0" xfId="0" applyFont="1" applyFill="1" applyAlignment="1">
      <alignment horizontal="right"/>
    </xf>
    <xf numFmtId="167" fontId="52" fillId="2" borderId="0" xfId="10" applyNumberFormat="1" applyFont="1" applyFill="1" applyBorder="1"/>
    <xf numFmtId="0" fontId="52" fillId="2" borderId="0" xfId="0" applyFont="1" applyFill="1" applyAlignment="1">
      <alignment horizontal="center"/>
    </xf>
    <xf numFmtId="0" fontId="52" fillId="2" borderId="0" xfId="0" applyFont="1" applyFill="1"/>
    <xf numFmtId="3" fontId="12" fillId="11" borderId="0" xfId="0" applyNumberFormat="1" applyFont="1" applyFill="1"/>
    <xf numFmtId="3" fontId="12" fillId="0" borderId="0" xfId="0" applyNumberFormat="1" applyFont="1"/>
    <xf numFmtId="169" fontId="23" fillId="2" borderId="28" xfId="12" applyNumberFormat="1" applyFill="1" applyBorder="1" applyAlignment="1">
      <alignment horizontal="center" vertical="center"/>
    </xf>
    <xf numFmtId="0" fontId="1" fillId="8" borderId="0" xfId="15" applyFill="1" applyAlignment="1">
      <alignment wrapText="1"/>
    </xf>
    <xf numFmtId="0" fontId="1" fillId="8" borderId="0" xfId="15" applyFill="1" applyAlignment="1">
      <alignment vertical="center" wrapText="1"/>
    </xf>
    <xf numFmtId="0" fontId="1" fillId="8" borderId="0" xfId="15" applyFill="1"/>
    <xf numFmtId="0" fontId="1" fillId="8" borderId="0" xfId="15" applyFill="1" applyAlignment="1">
      <alignment vertical="center"/>
    </xf>
    <xf numFmtId="0" fontId="42" fillId="4" borderId="30" xfId="15" applyFont="1" applyFill="1" applyBorder="1" applyAlignment="1">
      <alignment horizontal="center" vertical="center" wrapText="1"/>
    </xf>
    <xf numFmtId="168" fontId="42" fillId="4" borderId="30" xfId="15" applyNumberFormat="1" applyFont="1" applyFill="1" applyBorder="1" applyAlignment="1">
      <alignment horizontal="center" vertical="center" wrapText="1"/>
    </xf>
    <xf numFmtId="14" fontId="42" fillId="4" borderId="30" xfId="15" applyNumberFormat="1" applyFont="1" applyFill="1" applyBorder="1" applyAlignment="1">
      <alignment horizontal="center" vertical="center" wrapText="1"/>
    </xf>
    <xf numFmtId="0" fontId="53" fillId="8" borderId="0" xfId="15" applyFont="1" applyFill="1" applyAlignment="1">
      <alignment horizontal="right" vertical="center"/>
    </xf>
    <xf numFmtId="0" fontId="54" fillId="8" borderId="0" xfId="15" applyFont="1" applyFill="1"/>
    <xf numFmtId="0" fontId="53" fillId="8" borderId="0" xfId="15" applyFont="1" applyFill="1"/>
    <xf numFmtId="0" fontId="53" fillId="8" borderId="0" xfId="15" applyFont="1" applyFill="1" applyAlignment="1">
      <alignment wrapText="1"/>
    </xf>
    <xf numFmtId="0" fontId="53" fillId="8" borderId="0" xfId="15" applyFont="1" applyFill="1" applyAlignment="1">
      <alignment vertical="center"/>
    </xf>
    <xf numFmtId="0" fontId="1" fillId="0" borderId="0" xfId="15"/>
    <xf numFmtId="0" fontId="1" fillId="2" borderId="0" xfId="0" applyFont="1" applyFill="1"/>
    <xf numFmtId="14" fontId="0" fillId="0" borderId="0" xfId="0" applyNumberFormat="1"/>
    <xf numFmtId="0" fontId="54" fillId="8" borderId="0" xfId="15" applyFont="1" applyFill="1" applyAlignment="1">
      <alignment horizontal="left" vertical="center"/>
    </xf>
    <xf numFmtId="0" fontId="54" fillId="8" borderId="0" xfId="15" applyFont="1" applyFill="1" applyAlignment="1">
      <alignment horizontal="left"/>
    </xf>
    <xf numFmtId="0" fontId="24" fillId="8" borderId="0" xfId="15" applyFont="1" applyFill="1" applyAlignment="1">
      <alignment horizontal="right" vertical="center"/>
    </xf>
    <xf numFmtId="0" fontId="41" fillId="10" borderId="0" xfId="0" applyFont="1" applyFill="1" applyAlignment="1">
      <alignment horizontal="center" vertical="center"/>
    </xf>
    <xf numFmtId="0" fontId="8" fillId="8" borderId="0" xfId="15" applyFont="1" applyFill="1" applyAlignment="1">
      <alignment horizontal="center" vertical="top" wrapText="1"/>
    </xf>
    <xf numFmtId="0" fontId="8" fillId="8" borderId="32" xfId="15" applyFont="1" applyFill="1" applyBorder="1" applyAlignment="1">
      <alignment horizontal="center" vertical="top" wrapText="1"/>
    </xf>
    <xf numFmtId="0" fontId="24" fillId="8" borderId="0" xfId="15" applyFont="1" applyFill="1" applyAlignment="1">
      <alignment horizontal="center" vertical="center"/>
    </xf>
    <xf numFmtId="0" fontId="35" fillId="13" borderId="18" xfId="11" applyFont="1" applyFill="1" applyAlignment="1">
      <alignment horizontal="center" vertical="center"/>
    </xf>
    <xf numFmtId="0" fontId="36" fillId="13" borderId="27" xfId="12" applyFont="1" applyFill="1" applyBorder="1" applyAlignment="1">
      <alignment horizontal="center"/>
    </xf>
    <xf numFmtId="0" fontId="31" fillId="8" borderId="5" xfId="0" applyFont="1" applyFill="1" applyBorder="1" applyAlignment="1">
      <alignment horizontal="center" vertical="center"/>
    </xf>
    <xf numFmtId="0" fontId="31" fillId="8" borderId="6" xfId="0" applyFont="1" applyFill="1" applyBorder="1" applyAlignment="1">
      <alignment horizontal="center" vertical="center"/>
    </xf>
    <xf numFmtId="0" fontId="31" fillId="8" borderId="7" xfId="0" applyFont="1" applyFill="1" applyBorder="1" applyAlignment="1">
      <alignment horizontal="center" vertical="center"/>
    </xf>
    <xf numFmtId="0" fontId="16" fillId="4" borderId="0" xfId="0" applyFont="1" applyFill="1" applyAlignment="1">
      <alignment horizontal="center" vertical="center"/>
    </xf>
    <xf numFmtId="0" fontId="17" fillId="7" borderId="0" xfId="0" applyFont="1" applyFill="1" applyAlignment="1">
      <alignment horizontal="center" vertical="center"/>
    </xf>
    <xf numFmtId="0" fontId="33" fillId="2" borderId="8" xfId="0" applyFont="1" applyFill="1" applyBorder="1" applyAlignment="1">
      <alignment horizontal="center"/>
    </xf>
    <xf numFmtId="0" fontId="33" fillId="2" borderId="9" xfId="0" applyFont="1" applyFill="1" applyBorder="1" applyAlignment="1">
      <alignment horizontal="center"/>
    </xf>
    <xf numFmtId="0" fontId="33" fillId="2" borderId="10" xfId="0" applyFont="1" applyFill="1" applyBorder="1" applyAlignment="1">
      <alignment horizontal="center"/>
    </xf>
    <xf numFmtId="0" fontId="22" fillId="2" borderId="18" xfId="11" applyFill="1" applyAlignment="1">
      <alignment horizontal="center"/>
    </xf>
    <xf numFmtId="0" fontId="26" fillId="2" borderId="0" xfId="11" applyFont="1" applyFill="1" applyBorder="1" applyAlignment="1">
      <alignment horizontal="center" wrapText="1"/>
    </xf>
    <xf numFmtId="0" fontId="26" fillId="2" borderId="18" xfId="11" applyFont="1" applyFill="1" applyAlignment="1">
      <alignment horizontal="center" wrapText="1"/>
    </xf>
    <xf numFmtId="0" fontId="15" fillId="4" borderId="12" xfId="0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horizontal="center" vertical="center"/>
    </xf>
    <xf numFmtId="0" fontId="17" fillId="7" borderId="15" xfId="0" applyFont="1" applyFill="1" applyBorder="1" applyAlignment="1">
      <alignment horizontal="center"/>
    </xf>
    <xf numFmtId="0" fontId="17" fillId="7" borderId="0" xfId="0" applyFont="1" applyFill="1" applyAlignment="1">
      <alignment horizontal="center"/>
    </xf>
    <xf numFmtId="0" fontId="17" fillId="7" borderId="11" xfId="0" applyFont="1" applyFill="1" applyBorder="1" applyAlignment="1">
      <alignment horizontal="center"/>
    </xf>
    <xf numFmtId="0" fontId="33" fillId="2" borderId="24" xfId="0" applyFont="1" applyFill="1" applyBorder="1" applyAlignment="1">
      <alignment horizontal="center"/>
    </xf>
    <xf numFmtId="0" fontId="33" fillId="2" borderId="25" xfId="0" applyFont="1" applyFill="1" applyBorder="1" applyAlignment="1">
      <alignment horizontal="center"/>
    </xf>
    <xf numFmtId="0" fontId="33" fillId="2" borderId="26" xfId="0" applyFont="1" applyFill="1" applyBorder="1" applyAlignment="1">
      <alignment horizontal="center"/>
    </xf>
  </cellXfs>
  <cellStyles count="16">
    <cellStyle name="Dziesiętny" xfId="10" builtinId="3"/>
    <cellStyle name="Nagłówek 1" xfId="11" builtinId="16"/>
    <cellStyle name="Nagłówek 2" xfId="12" builtinId="17"/>
    <cellStyle name="Nagłówek 3" xfId="13" builtinId="18"/>
    <cellStyle name="Nagłówek 4" xfId="14" builtinId="19"/>
    <cellStyle name="Normalny" xfId="0" builtinId="0"/>
    <cellStyle name="Normalny 2" xfId="4" xr:uid="{00000000-0005-0000-0000-000006000000}"/>
    <cellStyle name="Normalny 2 2" xfId="6" xr:uid="{00000000-0005-0000-0000-000007000000}"/>
    <cellStyle name="Normalny 2 3" xfId="15" xr:uid="{F6D052AD-23A1-41A4-8E33-1AE1F3DBECA7}"/>
    <cellStyle name="Normalny 3" xfId="2" xr:uid="{00000000-0005-0000-0000-000008000000}"/>
    <cellStyle name="Normalny 3 2" xfId="5" xr:uid="{00000000-0005-0000-0000-000009000000}"/>
    <cellStyle name="Normalny 4" xfId="7" xr:uid="{00000000-0005-0000-0000-00000A000000}"/>
    <cellStyle name="Procentowy" xfId="1" builtinId="5"/>
    <cellStyle name="Procentowy 2" xfId="8" xr:uid="{00000000-0005-0000-0000-00000C000000}"/>
    <cellStyle name="Walutowy 2" xfId="3" xr:uid="{00000000-0005-0000-0000-00000D000000}"/>
    <cellStyle name="Walutowy 3" xfId="9" xr:uid="{00000000-0005-0000-0000-00000E000000}"/>
  </cellStyles>
  <dxfs count="0"/>
  <tableStyles count="0" defaultTableStyle="TableStyleMedium2" defaultPivotStyle="PivotStyleMedium9"/>
  <colors>
    <mruColors>
      <color rgb="FF18468B"/>
      <color rgb="FFE4E4E4"/>
      <color rgb="FFD3D3D3"/>
      <color rgb="FF18365C"/>
      <color rgb="FFECECEC"/>
      <color rgb="FFD1D1D1"/>
      <color rgb="FFF2DB32"/>
      <color rgb="FFADE977"/>
      <color rgb="FF00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5.xml"/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6.xml"/><Relationship Id="rId1" Type="http://schemas.openxmlformats.org/officeDocument/2006/relationships/themeOverride" Target="../theme/themeOverride2.xml"/></Relationships>
</file>

<file path=xl/charts/_rels/chart3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7.xml"/><Relationship Id="rId1" Type="http://schemas.openxmlformats.org/officeDocument/2006/relationships/themeOverride" Target="../theme/themeOverride3.xml"/></Relationships>
</file>

<file path=xl/charts/_rels/chart4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8.xml"/><Relationship Id="rId1" Type="http://schemas.openxmlformats.org/officeDocument/2006/relationships/themeOverride" Target="../theme/themeOverride4.xml"/></Relationships>
</file>

<file path=xl/charts/_rels/chart5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9.xml"/><Relationship Id="rId1" Type="http://schemas.openxmlformats.org/officeDocument/2006/relationships/themeOverride" Target="../theme/themeOverride5.xml"/></Relationships>
</file>

<file path=xl/charts/_rels/chart6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0.xml"/><Relationship Id="rId1" Type="http://schemas.openxmlformats.org/officeDocument/2006/relationships/themeOverride" Target="../theme/themeOverride6.xml"/></Relationships>
</file>

<file path=xl/charts/_rels/chart7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1.xml"/><Relationship Id="rId1" Type="http://schemas.openxmlformats.org/officeDocument/2006/relationships/themeOverride" Target="../theme/themeOverride7.xml"/></Relationships>
</file>

<file path=xl/charts/_rels/chart8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2.xml"/><Relationship Id="rId1" Type="http://schemas.openxmlformats.org/officeDocument/2006/relationships/themeOverride" Target="../theme/themeOverride8.xml"/></Relationships>
</file>

<file path=xl/charts/_rels/chart9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3.xml"/><Relationship Id="rId1" Type="http://schemas.openxmlformats.org/officeDocument/2006/relationships/themeOverride" Target="../theme/themeOverrid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lang="pl-PL" sz="1400" b="1" i="0" u="none" strike="noStrike" kern="120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+mn-lt"/>
                <a:ea typeface="+mn-ea"/>
                <a:cs typeface="+mn-cs"/>
              </a:defRPr>
            </a:pPr>
            <a:r>
              <a:rPr lang="pl-PL" sz="1400" b="1" i="0" u="none" strike="noStrike" kern="120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+mn-lt"/>
                <a:ea typeface="+mn-ea"/>
                <a:cs typeface="+mn-cs"/>
              </a:rPr>
              <a:t>Moc projektów, które uzyskały pozwolenia budowlane (wymóg &gt;150 kW) w poszczególnych latach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lang="pl-PL" sz="1400" b="1" i="0" u="none" strike="noStrike" kern="120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+mn-lt"/>
                <a:ea typeface="+mn-ea"/>
                <a:cs typeface="+mn-cs"/>
              </a:defRPr>
            </a:pPr>
            <a:endParaRPr lang="pl-PL" sz="1400" b="1" i="0" u="none" strike="noStrike" kern="1200" baseline="0">
              <a:solidFill>
                <a:sysClr val="windowText" lastClr="000000">
                  <a:lumMod val="65000"/>
                  <a:lumOff val="35000"/>
                </a:sysClr>
              </a:solidFill>
              <a:effectLst/>
              <a:latin typeface="+mn-lt"/>
              <a:ea typeface="+mn-ea"/>
              <a:cs typeface="+mn-cs"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4.8573338004625259E-2"/>
          <c:y val="0.14996740908754652"/>
          <c:w val="0.9413539756700704"/>
          <c:h val="0.68079881042752388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'Projekty z danego zakresu mocy'!$E$12</c:f>
              <c:strCache>
                <c:ptCount val="1"/>
                <c:pt idx="0">
                  <c:v>moc</c:v>
                </c:pt>
              </c:strCache>
            </c:strRef>
          </c:tx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'Projekty z danego zakresu mocy'!$F$10:$Q$10</c:f>
              <c:numCache>
                <c:formatCode>General</c:formatCode>
                <c:ptCount val="12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</c:numCache>
            </c:numRef>
          </c:cat>
          <c:val>
            <c:numRef>
              <c:f>'Projekty z danego zakresu mocy'!$F$12:$Q$12</c:f>
              <c:numCache>
                <c:formatCode>_-* #\ ##0.00\ _z_ł_-;\-* #\ ##0.00\ _z_ł_-;_-* "-"??\ _z_ł_-;_-@_-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2F-45C4-8BE7-2D852092D58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149402368"/>
        <c:axId val="149405056"/>
      </c:barChart>
      <c:catAx>
        <c:axId val="149402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19050">
            <a:solidFill>
              <a:srgbClr val="18468B"/>
            </a:solidFill>
          </a:ln>
        </c:spPr>
        <c:crossAx val="149405056"/>
        <c:crosses val="autoZero"/>
        <c:auto val="1"/>
        <c:lblAlgn val="ctr"/>
        <c:lblOffset val="100"/>
        <c:noMultiLvlLbl val="0"/>
      </c:catAx>
      <c:valAx>
        <c:axId val="149405056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pl-PL"/>
                  <a:t>MW</a:t>
                </a:r>
              </a:p>
            </c:rich>
          </c:tx>
          <c:layout>
            <c:manualLayout>
              <c:xMode val="edge"/>
              <c:yMode val="edge"/>
              <c:x val="4.8145488843515027E-3"/>
              <c:y val="6.1315332864064688E-2"/>
            </c:manualLayout>
          </c:layout>
          <c:overlay val="0"/>
        </c:title>
        <c:numFmt formatCode="General" sourceLinked="0"/>
        <c:majorTickMark val="out"/>
        <c:minorTickMark val="none"/>
        <c:tickLblPos val="nextTo"/>
        <c:spPr>
          <a:ln w="19050">
            <a:solidFill>
              <a:srgbClr val="18468B"/>
            </a:solidFill>
          </a:ln>
        </c:spPr>
        <c:crossAx val="149402368"/>
        <c:crosses val="autoZero"/>
        <c:crossBetween val="between"/>
      </c:valAx>
      <c:spPr>
        <a:ln>
          <a:noFill/>
        </a:ln>
      </c:spPr>
    </c:plotArea>
    <c:legend>
      <c:legendPos val="b"/>
      <c:legendEntry>
        <c:idx val="0"/>
        <c:delete val="1"/>
      </c:legendEntry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  <c:userShapes r:id="rId2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00">
                <a:solidFill>
                  <a:schemeClr val="tx1">
                    <a:lumMod val="65000"/>
                    <a:lumOff val="35000"/>
                  </a:schemeClr>
                </a:solidFill>
              </a:defRPr>
            </a:pPr>
            <a:r>
              <a:rPr lang="pl-PL" sz="1400" b="1" i="0" baseline="0">
                <a:effectLst/>
              </a:rPr>
              <a:t>Liczba wydanych pozwoleń budownalnych w poszczególnych latach (dotyczy projektów niewybudowanych)</a:t>
            </a:r>
            <a:endParaRPr lang="pl-PL" sz="1100">
              <a:effectLst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4.8573338004625259E-2"/>
          <c:y val="0.14996740908754652"/>
          <c:w val="0.9413539756700704"/>
          <c:h val="0.65191254523120179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'Projekty z danego zakresu mocy'!$D$11</c:f>
              <c:strCache>
                <c:ptCount val="1"/>
                <c:pt idx="0">
                  <c:v>Wydane pozwolenia budowlane zidentyfikowane przez IEO</c:v>
                </c:pt>
              </c:strCache>
            </c:strRef>
          </c:tx>
          <c:spPr>
            <a:solidFill>
              <a:srgbClr val="F79646">
                <a:lumMod val="40000"/>
                <a:lumOff val="60000"/>
              </a:srgbClr>
            </a:solidFill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'Projekty z danego zakresu mocy'!$F$10:$Q$10</c:f>
              <c:numCache>
                <c:formatCode>General</c:formatCode>
                <c:ptCount val="12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</c:numCache>
            </c:numRef>
          </c:cat>
          <c:val>
            <c:numRef>
              <c:f>'Projekty z danego zakresu mocy'!$F$11:$Q$11</c:f>
              <c:numCache>
                <c:formatCode>_-* #\ ##0\ _z_ł_-;\-* #\ ##0\ _z_ł_-;_-* "-"??\ _z_ł_-;_-@_-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43-462F-A7C8-2FAEE48996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57389952"/>
        <c:axId val="157391488"/>
      </c:barChart>
      <c:catAx>
        <c:axId val="157389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19050">
            <a:solidFill>
              <a:srgbClr val="9BBB59">
                <a:lumMod val="50000"/>
              </a:srgbClr>
            </a:solidFill>
          </a:ln>
        </c:spPr>
        <c:crossAx val="157391488"/>
        <c:crosses val="autoZero"/>
        <c:auto val="1"/>
        <c:lblAlgn val="ctr"/>
        <c:lblOffset val="100"/>
        <c:noMultiLvlLbl val="0"/>
      </c:catAx>
      <c:valAx>
        <c:axId val="157391488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0"/>
        <c:majorTickMark val="out"/>
        <c:minorTickMark val="none"/>
        <c:tickLblPos val="nextTo"/>
        <c:spPr>
          <a:ln w="19050">
            <a:solidFill>
              <a:srgbClr val="9BBB59">
                <a:lumMod val="50000"/>
              </a:srgbClr>
            </a:solidFill>
          </a:ln>
        </c:spPr>
        <c:crossAx val="157389952"/>
        <c:crosses val="autoZero"/>
        <c:crossBetween val="between"/>
      </c:valAx>
      <c:spPr>
        <a:ln>
          <a:noFill/>
        </a:ln>
      </c:spPr>
    </c:plotArea>
    <c:legend>
      <c:legendPos val="b"/>
      <c:legendEntry>
        <c:idx val="0"/>
        <c:delete val="1"/>
      </c:legendEntry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  <c:userShapes r:id="rId2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400">
                <a:solidFill>
                  <a:schemeClr val="tx1">
                    <a:lumMod val="65000"/>
                    <a:lumOff val="35000"/>
                  </a:schemeClr>
                </a:solidFill>
              </a:defRPr>
            </a:pPr>
            <a:r>
              <a:rPr lang="pl-PL"/>
              <a:t>Liczba projektów, które są na danym etapie zaawansowania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4.8573338004625259E-2"/>
          <c:y val="0.14996740908754652"/>
          <c:w val="0.9413539756700704"/>
          <c:h val="0.67419347197547641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'Projekty z danego zakresu mocy'!$D$15</c:f>
              <c:strCache>
                <c:ptCount val="1"/>
                <c:pt idx="0">
                  <c:v>Wydane warunki przyłączenia wg Operatorów</c:v>
                </c:pt>
              </c:strCache>
            </c:strRef>
          </c:tx>
          <c:spPr>
            <a:solidFill>
              <a:srgbClr val="F79646">
                <a:lumMod val="50000"/>
              </a:srgb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'Projekty z danego zakresu mocy'!$F$10:$Q$10</c:f>
              <c:numCache>
                <c:formatCode>General</c:formatCode>
                <c:ptCount val="12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</c:numCache>
            </c:numRef>
          </c:cat>
          <c:val>
            <c:numRef>
              <c:f>'Projekty z danego zakresu mocy'!$F$15:$Q$15</c:f>
              <c:numCache>
                <c:formatCode>_-* #\ ##0\ _z_ł_-;\-* #\ ##0\ _z_ł_-;_-* "-"??\ _z_ł_-;_-@_-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2</c:v>
                </c:pt>
                <c:pt idx="9">
                  <c:v>1</c:v>
                </c:pt>
                <c:pt idx="10">
                  <c:v>2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B6-477E-A591-2D496C218B89}"/>
            </c:ext>
          </c:extLst>
        </c:ser>
        <c:ser>
          <c:idx val="0"/>
          <c:order val="1"/>
          <c:tx>
            <c:strRef>
              <c:f>'Projekty z danego zakresu mocy'!$D$13</c:f>
              <c:strCache>
                <c:ptCount val="1"/>
                <c:pt idx="0">
                  <c:v>Zawarte umowy o przyłączenie wg Operatorów</c:v>
                </c:pt>
              </c:strCache>
            </c:strRef>
          </c:tx>
          <c:spPr>
            <a:solidFill>
              <a:srgbClr val="F79646">
                <a:lumMod val="60000"/>
                <a:lumOff val="40000"/>
              </a:srgb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'Projekty z danego zakresu mocy'!$F$10:$Q$10</c:f>
              <c:numCache>
                <c:formatCode>General</c:formatCode>
                <c:ptCount val="12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</c:numCache>
            </c:numRef>
          </c:cat>
          <c:val>
            <c:numRef>
              <c:f>'Projekty z danego zakresu mocy'!$F$13:$Q$13</c:f>
              <c:numCache>
                <c:formatCode>_-* #\ ##0\ _z_ł_-;\-* #\ ##0\ _z_ł_-;_-* "-"??\ _z_ł_-;_-@_-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2</c:v>
                </c:pt>
                <c:pt idx="11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B6-477E-A591-2D496C218B89}"/>
            </c:ext>
          </c:extLst>
        </c:ser>
        <c:ser>
          <c:idx val="2"/>
          <c:order val="2"/>
          <c:tx>
            <c:strRef>
              <c:f>'Projekty z danego zakresu mocy'!$D$11</c:f>
              <c:strCache>
                <c:ptCount val="1"/>
                <c:pt idx="0">
                  <c:v>Wydane pozwolenia budowlane zidentyfikowane przez IEO</c:v>
                </c:pt>
              </c:strCache>
            </c:strRef>
          </c:tx>
          <c:spPr>
            <a:solidFill>
              <a:srgbClr val="F79646">
                <a:lumMod val="20000"/>
                <a:lumOff val="80000"/>
              </a:srgb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'Projekty z danego zakresu mocy'!$F$10:$Q$10</c:f>
              <c:numCache>
                <c:formatCode>General</c:formatCode>
                <c:ptCount val="12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</c:numCache>
            </c:numRef>
          </c:cat>
          <c:val>
            <c:numRef>
              <c:f>'Projekty z danego zakresu mocy'!$F$11:$Q$11</c:f>
              <c:numCache>
                <c:formatCode>_-* #\ ##0\ _z_ł_-;\-* #\ ##0\ _z_ł_-;_-* "-"??\ _z_ł_-;_-@_-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4B6-477E-A591-2D496C218B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095808"/>
        <c:axId val="159118080"/>
      </c:barChart>
      <c:catAx>
        <c:axId val="159095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19050">
            <a:solidFill>
              <a:srgbClr val="9BBB59">
                <a:lumMod val="50000"/>
              </a:srgbClr>
            </a:solidFill>
          </a:ln>
        </c:spPr>
        <c:crossAx val="159118080"/>
        <c:crosses val="autoZero"/>
        <c:auto val="1"/>
        <c:lblAlgn val="ctr"/>
        <c:lblOffset val="100"/>
        <c:noMultiLvlLbl val="0"/>
      </c:catAx>
      <c:valAx>
        <c:axId val="159118080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0"/>
        <c:majorTickMark val="out"/>
        <c:minorTickMark val="none"/>
        <c:tickLblPos val="nextTo"/>
        <c:spPr>
          <a:ln w="19050">
            <a:solidFill>
              <a:srgbClr val="9BBB59">
                <a:lumMod val="50000"/>
              </a:srgbClr>
            </a:solidFill>
          </a:ln>
        </c:spPr>
        <c:crossAx val="159095808"/>
        <c:crosses val="autoZero"/>
        <c:crossBetween val="between"/>
      </c:valAx>
      <c:spPr>
        <a:ln>
          <a:noFill/>
        </a:ln>
      </c:spPr>
    </c:plotArea>
    <c:legend>
      <c:legendPos val="b"/>
      <c:layout>
        <c:manualLayout>
          <c:xMode val="edge"/>
          <c:yMode val="edge"/>
          <c:x val="0.12415277510323221"/>
          <c:y val="0.8773104817640297"/>
          <c:w val="0.78482455982249655"/>
          <c:h val="0.12268951823597032"/>
        </c:manualLayout>
      </c:layout>
      <c:overlay val="0"/>
      <c:txPr>
        <a:bodyPr/>
        <a:lstStyle/>
        <a:p>
          <a:pPr>
            <a:defRPr>
              <a:solidFill>
                <a:schemeClr val="tx1">
                  <a:lumMod val="65000"/>
                  <a:lumOff val="35000"/>
                </a:schemeClr>
              </a:solidFill>
            </a:defRPr>
          </a:pPr>
          <a:endParaRPr lang="pl-PL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  <c:userShapes r:id="rId2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400">
                <a:solidFill>
                  <a:schemeClr val="tx1">
                    <a:lumMod val="65000"/>
                    <a:lumOff val="35000"/>
                  </a:schemeClr>
                </a:solidFill>
              </a:defRPr>
            </a:pPr>
            <a:r>
              <a:rPr lang="pl-PL"/>
              <a:t>Stan zaawansowania projektów: 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rgbClr val="4F81BD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1-182F-48BD-A222-D8D1EF3054E9}"/>
              </c:ext>
            </c:extLst>
          </c:dPt>
          <c:dPt>
            <c:idx val="1"/>
            <c:invertIfNegative val="0"/>
            <c:bubble3D val="0"/>
            <c:spPr>
              <a:solidFill>
                <a:srgbClr val="4F81BD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182F-48BD-A222-D8D1EF3054E9}"/>
              </c:ext>
            </c:extLst>
          </c:dPt>
          <c:dPt>
            <c:idx val="2"/>
            <c:invertIfNegative val="0"/>
            <c:bubble3D val="0"/>
            <c:spPr>
              <a:solidFill>
                <a:srgbClr val="F7964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182F-48BD-A222-D8D1EF3054E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/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'Projekty z danego zakresu mocy'!$C$120:$E$120</c:f>
              <c:strCache>
                <c:ptCount val="3"/>
                <c:pt idx="0">
                  <c:v>warunki przyłączenia wg Operatorów</c:v>
                </c:pt>
                <c:pt idx="1">
                  <c:v>umowę przyłączeniową wg Operatorów</c:v>
                </c:pt>
                <c:pt idx="2">
                  <c:v>pozwolenie budowlane zidentyfikowane przez IEO</c:v>
                </c:pt>
              </c:strCache>
            </c:strRef>
          </c:cat>
          <c:val>
            <c:numRef>
              <c:f>'Projekty z danego zakresu mocy'!$C$123:$E$123</c:f>
              <c:numCache>
                <c:formatCode>0%</c:formatCode>
                <c:ptCount val="3"/>
                <c:pt idx="0">
                  <c:v>1</c:v>
                </c:pt>
                <c:pt idx="1">
                  <c:v>0.8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82F-48BD-A222-D8D1EF3054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59169920"/>
        <c:axId val="159171712"/>
      </c:barChart>
      <c:catAx>
        <c:axId val="1591699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25400">
            <a:solidFill>
              <a:srgbClr val="18468B"/>
            </a:solidFill>
          </a:ln>
        </c:spPr>
        <c:txPr>
          <a:bodyPr/>
          <a:lstStyle/>
          <a:p>
            <a:pPr>
              <a:defRPr>
                <a:solidFill>
                  <a:schemeClr val="tx1">
                    <a:lumMod val="65000"/>
                    <a:lumOff val="35000"/>
                  </a:schemeClr>
                </a:solidFill>
              </a:defRPr>
            </a:pPr>
            <a:endParaRPr lang="pl-PL"/>
          </a:p>
        </c:txPr>
        <c:crossAx val="159171712"/>
        <c:crosses val="autoZero"/>
        <c:auto val="1"/>
        <c:lblAlgn val="ctr"/>
        <c:lblOffset val="100"/>
        <c:noMultiLvlLbl val="0"/>
      </c:catAx>
      <c:valAx>
        <c:axId val="159171712"/>
        <c:scaling>
          <c:orientation val="minMax"/>
          <c:max val="1"/>
        </c:scaling>
        <c:delete val="0"/>
        <c:axPos val="l"/>
        <c:majorGridlines>
          <c:spPr>
            <a:ln>
              <a:solidFill>
                <a:sysClr val="window" lastClr="FFFFFF">
                  <a:lumMod val="85000"/>
                </a:sysClr>
              </a:solidFill>
            </a:ln>
          </c:spPr>
        </c:majorGridlines>
        <c:numFmt formatCode="0%" sourceLinked="1"/>
        <c:majorTickMark val="out"/>
        <c:minorTickMark val="none"/>
        <c:tickLblPos val="nextTo"/>
        <c:spPr>
          <a:ln w="25400">
            <a:solidFill>
              <a:srgbClr val="9BBB59">
                <a:lumMod val="50000"/>
              </a:srgbClr>
            </a:solidFill>
          </a:ln>
        </c:spPr>
        <c:crossAx val="159169920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>
              <a:solidFill>
                <a:schemeClr val="tx1">
                  <a:lumMod val="65000"/>
                  <a:lumOff val="35000"/>
                </a:schemeClr>
              </a:solidFill>
            </a:defRPr>
          </a:pPr>
          <a:endParaRPr lang="pl-PL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  <c:userShapes r:id="rId2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lang="pl-PL" sz="1400" b="1" i="0" u="none" strike="noStrike" kern="120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+mn-lt"/>
                <a:ea typeface="+mn-ea"/>
                <a:cs typeface="+mn-cs"/>
              </a:defRPr>
            </a:pPr>
            <a:r>
              <a:rPr lang="en-US"/>
              <a:t>Wydane pozwolenia budowlane</a:t>
            </a:r>
          </a:p>
        </c:rich>
      </c:tx>
      <c:layout>
        <c:manualLayout>
          <c:xMode val="edge"/>
          <c:yMode val="edge"/>
          <c:x val="0.4237775990650024"/>
          <c:y val="3.9845287337857915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4.8573338004625259E-2"/>
          <c:y val="0.14996740908754652"/>
          <c:w val="0.9413539756700704"/>
          <c:h val="0.6098046518618885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'Projekty z danego zakresu mocy'!$I$58:$M$58</c:f>
              <c:strCache>
                <c:ptCount val="5"/>
                <c:pt idx="0">
                  <c:v>Wydane pozwolenia budowlane w poszczególnych miesiącach</c:v>
                </c:pt>
              </c:strCache>
            </c:strRef>
          </c:tx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('Projekty z danego zakresu mocy'!$F$62:$Q$62,'Projekty z danego zakresu mocy'!$F$68:$Q$68,'Projekty z danego zakresu mocy'!$F$74:$Q$74)</c:f>
              <c:numCache>
                <c:formatCode>mmmm</c:formatCode>
                <c:ptCount val="36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  <c:pt idx="14">
                  <c:v>45717</c:v>
                </c:pt>
                <c:pt idx="15">
                  <c:v>45748</c:v>
                </c:pt>
                <c:pt idx="16">
                  <c:v>45778</c:v>
                </c:pt>
                <c:pt idx="17">
                  <c:v>45809</c:v>
                </c:pt>
                <c:pt idx="18">
                  <c:v>45839</c:v>
                </c:pt>
                <c:pt idx="19">
                  <c:v>45870</c:v>
                </c:pt>
                <c:pt idx="20">
                  <c:v>45901</c:v>
                </c:pt>
                <c:pt idx="21">
                  <c:v>45931</c:v>
                </c:pt>
                <c:pt idx="22">
                  <c:v>45962</c:v>
                </c:pt>
                <c:pt idx="23">
                  <c:v>45992</c:v>
                </c:pt>
                <c:pt idx="24">
                  <c:v>46023</c:v>
                </c:pt>
                <c:pt idx="25">
                  <c:v>46054</c:v>
                </c:pt>
                <c:pt idx="26">
                  <c:v>46082</c:v>
                </c:pt>
                <c:pt idx="27">
                  <c:v>46113</c:v>
                </c:pt>
                <c:pt idx="28">
                  <c:v>46143</c:v>
                </c:pt>
                <c:pt idx="29">
                  <c:v>46174</c:v>
                </c:pt>
                <c:pt idx="30">
                  <c:v>46204</c:v>
                </c:pt>
                <c:pt idx="31">
                  <c:v>46235</c:v>
                </c:pt>
                <c:pt idx="32">
                  <c:v>46266</c:v>
                </c:pt>
                <c:pt idx="33">
                  <c:v>46296</c:v>
                </c:pt>
                <c:pt idx="34">
                  <c:v>46327</c:v>
                </c:pt>
                <c:pt idx="35">
                  <c:v>46357</c:v>
                </c:pt>
              </c:numCache>
            </c:numRef>
          </c:cat>
          <c:val>
            <c:numRef>
              <c:f>('Projekty z danego zakresu mocy'!$F$64:$Q$64,'Projekty z danego zakresu mocy'!$F$70:$Q$70,'Projekty z danego zakresu mocy'!$F$76:$Q$76)</c:f>
              <c:numCache>
                <c:formatCode>0.00</c:formatCode>
                <c:ptCount val="3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F7-4B99-A0A7-2FA9FB1A931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60765056"/>
        <c:axId val="160817152"/>
      </c:barChart>
      <c:dateAx>
        <c:axId val="160765056"/>
        <c:scaling>
          <c:orientation val="minMax"/>
        </c:scaling>
        <c:delete val="0"/>
        <c:axPos val="b"/>
        <c:numFmt formatCode="mmmm" sourceLinked="1"/>
        <c:majorTickMark val="out"/>
        <c:minorTickMark val="none"/>
        <c:tickLblPos val="nextTo"/>
        <c:spPr>
          <a:ln w="19050">
            <a:solidFill>
              <a:srgbClr val="18468B"/>
            </a:solidFill>
          </a:ln>
        </c:spPr>
        <c:txPr>
          <a:bodyPr/>
          <a:lstStyle/>
          <a:p>
            <a:pPr>
              <a:defRPr sz="1100"/>
            </a:pPr>
            <a:endParaRPr lang="pl-PL"/>
          </a:p>
        </c:txPr>
        <c:crossAx val="160817152"/>
        <c:crosses val="autoZero"/>
        <c:auto val="1"/>
        <c:lblOffset val="100"/>
        <c:baseTimeUnit val="months"/>
      </c:dateAx>
      <c:valAx>
        <c:axId val="16081715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pl-PL"/>
                  <a:t>MW</a:t>
                </a:r>
              </a:p>
            </c:rich>
          </c:tx>
          <c:layout>
            <c:manualLayout>
              <c:xMode val="edge"/>
              <c:yMode val="edge"/>
              <c:x val="4.8145488843515027E-3"/>
              <c:y val="6.1315332864064688E-2"/>
            </c:manualLayout>
          </c:layout>
          <c:overlay val="0"/>
        </c:title>
        <c:numFmt formatCode="General" sourceLinked="0"/>
        <c:majorTickMark val="out"/>
        <c:minorTickMark val="none"/>
        <c:tickLblPos val="nextTo"/>
        <c:spPr>
          <a:ln w="19050">
            <a:solidFill>
              <a:srgbClr val="18468B"/>
            </a:solidFill>
          </a:ln>
        </c:spPr>
        <c:crossAx val="160765056"/>
        <c:crosses val="autoZero"/>
        <c:crossBetween val="between"/>
      </c:valAx>
      <c:spPr>
        <a:ln>
          <a:noFill/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  <c:userShapes r:id="rId2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400">
                <a:solidFill>
                  <a:schemeClr val="tx1">
                    <a:lumMod val="65000"/>
                    <a:lumOff val="35000"/>
                  </a:schemeClr>
                </a:solidFill>
              </a:defRPr>
            </a:pPr>
            <a:r>
              <a:rPr lang="pl-PL"/>
              <a:t>Liczba projektów w poszczególnych województwach z wyróżnieniem tych, które posiadają pozwolenie budowlane</a:t>
            </a:r>
          </a:p>
          <a:p>
            <a:pPr>
              <a:defRPr sz="1400">
                <a:solidFill>
                  <a:schemeClr val="tx1">
                    <a:lumMod val="65000"/>
                    <a:lumOff val="35000"/>
                  </a:schemeClr>
                </a:solidFill>
              </a:defRPr>
            </a:pPr>
            <a:endParaRPr lang="pl-PL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4.8573338004625259E-2"/>
          <c:y val="0.11474753077202039"/>
          <c:w val="0.9413539756700704"/>
          <c:h val="0.57250381502540837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'Projekty z danego zakresu mocy'!$I$145</c:f>
              <c:strCache>
                <c:ptCount val="1"/>
                <c:pt idx="0">
                  <c:v>Rozkład projektów w województwach</c:v>
                </c:pt>
              </c:strCache>
            </c:strRef>
          </c:tx>
          <c:spPr>
            <a:solidFill>
              <a:srgbClr val="9BBB59">
                <a:lumMod val="60000"/>
                <a:lumOff val="40000"/>
              </a:srgbClr>
            </a:solidFill>
          </c:spPr>
          <c:invertIfNegative val="0"/>
          <c:cat>
            <c:strRef>
              <c:f>'Projekty z danego zakresu mocy'!$H$149:$H$164</c:f>
              <c:strCache>
                <c:ptCount val="16"/>
                <c:pt idx="0">
                  <c:v>wielkopolskie</c:v>
                </c:pt>
                <c:pt idx="1">
                  <c:v>lubuskie</c:v>
                </c:pt>
                <c:pt idx="2">
                  <c:v>zachodniopomorskie</c:v>
                </c:pt>
                <c:pt idx="3">
                  <c:v>kujawsko-pomorskie</c:v>
                </c:pt>
                <c:pt idx="4">
                  <c:v>dolnośląskie</c:v>
                </c:pt>
                <c:pt idx="5">
                  <c:v>mazowieckie</c:v>
                </c:pt>
                <c:pt idx="6">
                  <c:v>warmińsko-mazurskie</c:v>
                </c:pt>
                <c:pt idx="7">
                  <c:v>podlaskie</c:v>
                </c:pt>
                <c:pt idx="8">
                  <c:v>lubelskie</c:v>
                </c:pt>
                <c:pt idx="9">
                  <c:v>łódzkie</c:v>
                </c:pt>
                <c:pt idx="10">
                  <c:v>podkarpackie</c:v>
                </c:pt>
                <c:pt idx="11">
                  <c:v>pomorskie</c:v>
                </c:pt>
                <c:pt idx="12">
                  <c:v>śląskie</c:v>
                </c:pt>
                <c:pt idx="13">
                  <c:v>opolskie</c:v>
                </c:pt>
                <c:pt idx="14">
                  <c:v>świętokrzyskie</c:v>
                </c:pt>
                <c:pt idx="15">
                  <c:v>małopolskie</c:v>
                </c:pt>
              </c:strCache>
            </c:strRef>
          </c:cat>
          <c:val>
            <c:numRef>
              <c:f>'Projekty z danego zakresu mocy'!$K$149:$K$164</c:f>
              <c:numCache>
                <c:formatCode>General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60-49B3-B924-524B950D3C70}"/>
            </c:ext>
          </c:extLst>
        </c:ser>
        <c:ser>
          <c:idx val="0"/>
          <c:order val="1"/>
          <c:tx>
            <c:strRef>
              <c:f>'Projekty z danego zakresu mocy'!$M$145</c:f>
              <c:strCache>
                <c:ptCount val="1"/>
                <c:pt idx="0">
                  <c:v>Projekty, które mają ważne pozwolenia budowlane </c:v>
                </c:pt>
              </c:strCache>
            </c:strRef>
          </c:tx>
          <c:spPr>
            <a:solidFill>
              <a:srgbClr val="9BBB59">
                <a:lumMod val="75000"/>
              </a:srgbClr>
            </a:solidFill>
            <a:ln>
              <a:noFill/>
            </a:ln>
          </c:spPr>
          <c:invertIfNegative val="0"/>
          <c:cat>
            <c:strRef>
              <c:f>'Projekty z danego zakresu mocy'!$H$149:$H$164</c:f>
              <c:strCache>
                <c:ptCount val="16"/>
                <c:pt idx="0">
                  <c:v>wielkopolskie</c:v>
                </c:pt>
                <c:pt idx="1">
                  <c:v>lubuskie</c:v>
                </c:pt>
                <c:pt idx="2">
                  <c:v>zachodniopomorskie</c:v>
                </c:pt>
                <c:pt idx="3">
                  <c:v>kujawsko-pomorskie</c:v>
                </c:pt>
                <c:pt idx="4">
                  <c:v>dolnośląskie</c:v>
                </c:pt>
                <c:pt idx="5">
                  <c:v>mazowieckie</c:v>
                </c:pt>
                <c:pt idx="6">
                  <c:v>warmińsko-mazurskie</c:v>
                </c:pt>
                <c:pt idx="7">
                  <c:v>podlaskie</c:v>
                </c:pt>
                <c:pt idx="8">
                  <c:v>lubelskie</c:v>
                </c:pt>
                <c:pt idx="9">
                  <c:v>łódzkie</c:v>
                </c:pt>
                <c:pt idx="10">
                  <c:v>podkarpackie</c:v>
                </c:pt>
                <c:pt idx="11">
                  <c:v>pomorskie</c:v>
                </c:pt>
                <c:pt idx="12">
                  <c:v>śląskie</c:v>
                </c:pt>
                <c:pt idx="13">
                  <c:v>opolskie</c:v>
                </c:pt>
                <c:pt idx="14">
                  <c:v>świętokrzyskie</c:v>
                </c:pt>
                <c:pt idx="15">
                  <c:v>małopolskie</c:v>
                </c:pt>
              </c:strCache>
            </c:strRef>
          </c:cat>
          <c:val>
            <c:numRef>
              <c:f>'Projekty z danego zakresu mocy'!$M$149:$M$164</c:f>
              <c:numCache>
                <c:formatCode>General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160-49B3-B924-524B950D3C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1637888"/>
        <c:axId val="161639424"/>
      </c:barChart>
      <c:catAx>
        <c:axId val="161637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19050">
            <a:solidFill>
              <a:srgbClr val="9BBB59">
                <a:lumMod val="50000"/>
              </a:srgbClr>
            </a:solidFill>
          </a:ln>
        </c:spPr>
        <c:crossAx val="161639424"/>
        <c:crosses val="autoZero"/>
        <c:auto val="1"/>
        <c:lblAlgn val="ctr"/>
        <c:lblOffset val="100"/>
        <c:noMultiLvlLbl val="0"/>
      </c:catAx>
      <c:valAx>
        <c:axId val="161639424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0"/>
        <c:majorTickMark val="out"/>
        <c:minorTickMark val="none"/>
        <c:tickLblPos val="nextTo"/>
        <c:spPr>
          <a:ln w="19050">
            <a:solidFill>
              <a:srgbClr val="9BBB59">
                <a:lumMod val="50000"/>
              </a:srgbClr>
            </a:solidFill>
          </a:ln>
        </c:spPr>
        <c:crossAx val="161637888"/>
        <c:crosses val="autoZero"/>
        <c:crossBetween val="between"/>
      </c:valAx>
      <c:spPr>
        <a:ln>
          <a:noFill/>
        </a:ln>
      </c:spPr>
    </c:plotArea>
    <c:legend>
      <c:legendPos val="b"/>
      <c:overlay val="0"/>
      <c:txPr>
        <a:bodyPr/>
        <a:lstStyle/>
        <a:p>
          <a:pPr>
            <a:defRPr>
              <a:solidFill>
                <a:schemeClr val="tx1">
                  <a:lumMod val="65000"/>
                  <a:lumOff val="35000"/>
                </a:schemeClr>
              </a:solidFill>
            </a:defRPr>
          </a:pPr>
          <a:endParaRPr lang="pl-PL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  <c:userShapes r:id="rId2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400">
                <a:solidFill>
                  <a:schemeClr val="tx1">
                    <a:lumMod val="65000"/>
                    <a:lumOff val="35000"/>
                  </a:schemeClr>
                </a:solidFill>
              </a:defRPr>
            </a:pPr>
            <a:r>
              <a:rPr lang="pl-PL">
                <a:solidFill>
                  <a:schemeClr val="tx1">
                    <a:lumMod val="65000"/>
                    <a:lumOff val="35000"/>
                  </a:schemeClr>
                </a:solidFill>
              </a:rPr>
              <a:t>Moc projektów</a:t>
            </a:r>
            <a:r>
              <a:rPr lang="pl-PL" baseline="0">
                <a:solidFill>
                  <a:schemeClr val="tx1">
                    <a:lumMod val="65000"/>
                    <a:lumOff val="35000"/>
                  </a:schemeClr>
                </a:solidFill>
              </a:rPr>
              <a:t> w poszczególnych województwach z wyróżnieniem tych, które posiadają pozwolenie budowlane [MW]</a:t>
            </a:r>
            <a:endParaRPr lang="pl-PL">
              <a:solidFill>
                <a:schemeClr val="tx1">
                  <a:lumMod val="65000"/>
                  <a:lumOff val="35000"/>
                </a:schemeClr>
              </a:solidFill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4.8573338004625259E-2"/>
          <c:y val="0.13112162182476084"/>
          <c:w val="0.9413539756700704"/>
          <c:h val="0.59034320804561746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'Projekty z danego zakresu mocy'!$I$145</c:f>
              <c:strCache>
                <c:ptCount val="1"/>
                <c:pt idx="0">
                  <c:v>Rozkład projektów w województwach</c:v>
                </c:pt>
              </c:strCache>
            </c:strRef>
          </c:tx>
          <c:invertIfNegative val="0"/>
          <c:cat>
            <c:strRef>
              <c:f>'Projekty z danego zakresu mocy'!$H$149:$H$164</c:f>
              <c:strCache>
                <c:ptCount val="16"/>
                <c:pt idx="0">
                  <c:v>wielkopolskie</c:v>
                </c:pt>
                <c:pt idx="1">
                  <c:v>lubuskie</c:v>
                </c:pt>
                <c:pt idx="2">
                  <c:v>zachodniopomorskie</c:v>
                </c:pt>
                <c:pt idx="3">
                  <c:v>kujawsko-pomorskie</c:v>
                </c:pt>
                <c:pt idx="4">
                  <c:v>dolnośląskie</c:v>
                </c:pt>
                <c:pt idx="5">
                  <c:v>mazowieckie</c:v>
                </c:pt>
                <c:pt idx="6">
                  <c:v>warmińsko-mazurskie</c:v>
                </c:pt>
                <c:pt idx="7">
                  <c:v>podlaskie</c:v>
                </c:pt>
                <c:pt idx="8">
                  <c:v>lubelskie</c:v>
                </c:pt>
                <c:pt idx="9">
                  <c:v>łódzkie</c:v>
                </c:pt>
                <c:pt idx="10">
                  <c:v>podkarpackie</c:v>
                </c:pt>
                <c:pt idx="11">
                  <c:v>pomorskie</c:v>
                </c:pt>
                <c:pt idx="12">
                  <c:v>śląskie</c:v>
                </c:pt>
                <c:pt idx="13">
                  <c:v>opolskie</c:v>
                </c:pt>
                <c:pt idx="14">
                  <c:v>świętokrzyskie</c:v>
                </c:pt>
                <c:pt idx="15">
                  <c:v>małopolskie</c:v>
                </c:pt>
              </c:strCache>
            </c:strRef>
          </c:cat>
          <c:val>
            <c:numRef>
              <c:f>'Projekty z danego zakresu mocy'!$L$149:$L$164</c:f>
              <c:numCache>
                <c:formatCode>0.00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4</c:v>
                </c:pt>
                <c:pt idx="3">
                  <c:v>42</c:v>
                </c:pt>
                <c:pt idx="4">
                  <c:v>0</c:v>
                </c:pt>
                <c:pt idx="5">
                  <c:v>181.2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36</c:v>
                </c:pt>
                <c:pt idx="12">
                  <c:v>0</c:v>
                </c:pt>
                <c:pt idx="13">
                  <c:v>75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624-4148-90C0-C80CE3DDE154}"/>
            </c:ext>
          </c:extLst>
        </c:ser>
        <c:ser>
          <c:idx val="0"/>
          <c:order val="1"/>
          <c:tx>
            <c:strRef>
              <c:f>'Projekty z danego zakresu mocy'!$M$145</c:f>
              <c:strCache>
                <c:ptCount val="1"/>
                <c:pt idx="0">
                  <c:v>Projekty, które mają ważne pozwolenia budowlane </c:v>
                </c:pt>
              </c:strCache>
            </c:strRef>
          </c:tx>
          <c:invertIfNegative val="0"/>
          <c:cat>
            <c:strRef>
              <c:f>'Projekty z danego zakresu mocy'!$H$149:$H$164</c:f>
              <c:strCache>
                <c:ptCount val="16"/>
                <c:pt idx="0">
                  <c:v>wielkopolskie</c:v>
                </c:pt>
                <c:pt idx="1">
                  <c:v>lubuskie</c:v>
                </c:pt>
                <c:pt idx="2">
                  <c:v>zachodniopomorskie</c:v>
                </c:pt>
                <c:pt idx="3">
                  <c:v>kujawsko-pomorskie</c:v>
                </c:pt>
                <c:pt idx="4">
                  <c:v>dolnośląskie</c:v>
                </c:pt>
                <c:pt idx="5">
                  <c:v>mazowieckie</c:v>
                </c:pt>
                <c:pt idx="6">
                  <c:v>warmińsko-mazurskie</c:v>
                </c:pt>
                <c:pt idx="7">
                  <c:v>podlaskie</c:v>
                </c:pt>
                <c:pt idx="8">
                  <c:v>lubelskie</c:v>
                </c:pt>
                <c:pt idx="9">
                  <c:v>łódzkie</c:v>
                </c:pt>
                <c:pt idx="10">
                  <c:v>podkarpackie</c:v>
                </c:pt>
                <c:pt idx="11">
                  <c:v>pomorskie</c:v>
                </c:pt>
                <c:pt idx="12">
                  <c:v>śląskie</c:v>
                </c:pt>
                <c:pt idx="13">
                  <c:v>opolskie</c:v>
                </c:pt>
                <c:pt idx="14">
                  <c:v>świętokrzyskie</c:v>
                </c:pt>
                <c:pt idx="15">
                  <c:v>małopolskie</c:v>
                </c:pt>
              </c:strCache>
            </c:strRef>
          </c:cat>
          <c:val>
            <c:numRef>
              <c:f>'Projekty z danego zakresu mocy'!$N$149:$N$164</c:f>
              <c:numCache>
                <c:formatCode>0.00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624-4148-90C0-C80CE3DDE1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1690368"/>
        <c:axId val="161691904"/>
      </c:barChart>
      <c:catAx>
        <c:axId val="161690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19050">
            <a:solidFill>
              <a:srgbClr val="18468B"/>
            </a:solidFill>
          </a:ln>
        </c:spPr>
        <c:crossAx val="161691904"/>
        <c:crosses val="autoZero"/>
        <c:auto val="1"/>
        <c:lblAlgn val="ctr"/>
        <c:lblOffset val="100"/>
        <c:noMultiLvlLbl val="0"/>
      </c:catAx>
      <c:valAx>
        <c:axId val="161691904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0"/>
        <c:majorTickMark val="out"/>
        <c:minorTickMark val="none"/>
        <c:tickLblPos val="nextTo"/>
        <c:spPr>
          <a:ln w="19050">
            <a:solidFill>
              <a:srgbClr val="18468B"/>
            </a:solidFill>
          </a:ln>
        </c:spPr>
        <c:crossAx val="161690368"/>
        <c:crosses val="autoZero"/>
        <c:crossBetween val="between"/>
      </c:valAx>
      <c:spPr>
        <a:ln>
          <a:noFill/>
        </a:ln>
      </c:spPr>
    </c:plotArea>
    <c:legend>
      <c:legendPos val="b"/>
      <c:overlay val="0"/>
      <c:txPr>
        <a:bodyPr/>
        <a:lstStyle/>
        <a:p>
          <a:pPr>
            <a:defRPr>
              <a:solidFill>
                <a:schemeClr val="tx1">
                  <a:lumMod val="65000"/>
                  <a:lumOff val="35000"/>
                </a:schemeClr>
              </a:solidFill>
            </a:defRPr>
          </a:pPr>
          <a:endParaRPr lang="pl-PL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  <c:userShapes r:id="rId2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400">
                <a:solidFill>
                  <a:schemeClr val="tx1">
                    <a:lumMod val="65000"/>
                    <a:lumOff val="35000"/>
                  </a:schemeClr>
                </a:solidFill>
              </a:defRPr>
            </a:pPr>
            <a:r>
              <a:rPr lang="pl-PL"/>
              <a:t>Moc przyłączeniowa oraz liczba projektów z wydanymi warunkami przyłączenia [MW]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'Projekty z danego zakresu mocy'!$I$199</c:f>
              <c:strCache>
                <c:ptCount val="1"/>
                <c:pt idx="0">
                  <c:v>Moc [MW]</c:v>
                </c:pt>
              </c:strCache>
            </c:strRef>
          </c:tx>
          <c:spPr>
            <a:solidFill>
              <a:srgbClr val="4BACC6">
                <a:lumMod val="60000"/>
                <a:lumOff val="40000"/>
              </a:srgbClr>
            </a:solid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B1C0-410B-898F-4D34E6DE3A9F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B1C0-410B-898F-4D34E6DE3A9F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B1C0-410B-898F-4D34E6DE3A9F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B1C0-410B-898F-4D34E6DE3A9F}"/>
              </c:ext>
            </c:extLst>
          </c:dPt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/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'Projekty z danego zakresu mocy'!$J$197:$N$197</c:f>
              <c:strCache>
                <c:ptCount val="5"/>
                <c:pt idx="0">
                  <c:v>Enea</c:v>
                </c:pt>
                <c:pt idx="1">
                  <c:v>Energa</c:v>
                </c:pt>
                <c:pt idx="2">
                  <c:v>PGE</c:v>
                </c:pt>
                <c:pt idx="3">
                  <c:v>Tauron</c:v>
                </c:pt>
                <c:pt idx="4">
                  <c:v>PSE</c:v>
                </c:pt>
              </c:strCache>
            </c:strRef>
          </c:cat>
          <c:val>
            <c:numRef>
              <c:f>'Projekty z danego zakresu mocy'!$J$199:$N$199</c:f>
              <c:numCache>
                <c:formatCode>_-* #\ ##0.00\ _z_ł_-;\-* #\ ##0.00\ _z_ł_-;_-* "-"??\ _z_ł_-;_-@_-</c:formatCode>
                <c:ptCount val="5"/>
                <c:pt idx="0">
                  <c:v>42</c:v>
                </c:pt>
                <c:pt idx="1">
                  <c:v>102.4</c:v>
                </c:pt>
                <c:pt idx="2">
                  <c:v>1</c:v>
                </c:pt>
                <c:pt idx="3">
                  <c:v>75</c:v>
                </c:pt>
                <c:pt idx="4">
                  <c:v>118.8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1C0-410B-898F-4D34E6DE3A9F}"/>
            </c:ext>
          </c:extLst>
        </c:ser>
        <c:ser>
          <c:idx val="1"/>
          <c:order val="1"/>
          <c:tx>
            <c:strRef>
              <c:f>'Projekty z danego zakresu mocy'!$I$198</c:f>
              <c:strCache>
                <c:ptCount val="1"/>
                <c:pt idx="0">
                  <c:v>Liczba</c:v>
                </c:pt>
              </c:strCache>
            </c:strRef>
          </c:tx>
          <c:spPr>
            <a:solidFill>
              <a:srgbClr val="18468B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/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'Projekty z danego zakresu mocy'!$J$197:$N$197</c:f>
              <c:strCache>
                <c:ptCount val="5"/>
                <c:pt idx="0">
                  <c:v>Enea</c:v>
                </c:pt>
                <c:pt idx="1">
                  <c:v>Energa</c:v>
                </c:pt>
                <c:pt idx="2">
                  <c:v>PGE</c:v>
                </c:pt>
                <c:pt idx="3">
                  <c:v>Tauron</c:v>
                </c:pt>
                <c:pt idx="4">
                  <c:v>PSE</c:v>
                </c:pt>
              </c:strCache>
            </c:strRef>
          </c:cat>
          <c:val>
            <c:numRef>
              <c:f>'Projekty z danego zakresu mocy'!$J$198:$N$198</c:f>
              <c:numCache>
                <c:formatCode>_-* #\ ##0\ _z_ł_-;\-* #\ ##0\ _z_ł_-;_-* "-"??\ _z_ł_-;_-@_-</c:formatCode>
                <c:ptCount val="5"/>
                <c:pt idx="0">
                  <c:v>1</c:v>
                </c:pt>
                <c:pt idx="1">
                  <c:v>6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1C0-410B-898F-4D34E6DE3A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1275264"/>
        <c:axId val="161281152"/>
      </c:barChart>
      <c:catAx>
        <c:axId val="1612752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25400">
            <a:solidFill>
              <a:srgbClr val="18468B"/>
            </a:solidFill>
          </a:ln>
        </c:spPr>
        <c:txPr>
          <a:bodyPr/>
          <a:lstStyle/>
          <a:p>
            <a:pPr>
              <a:defRPr>
                <a:solidFill>
                  <a:schemeClr val="tx1">
                    <a:lumMod val="65000"/>
                    <a:lumOff val="35000"/>
                  </a:schemeClr>
                </a:solidFill>
              </a:defRPr>
            </a:pPr>
            <a:endParaRPr lang="pl-PL"/>
          </a:p>
        </c:txPr>
        <c:crossAx val="161281152"/>
        <c:crosses val="autoZero"/>
        <c:auto val="1"/>
        <c:lblAlgn val="ctr"/>
        <c:lblOffset val="100"/>
        <c:noMultiLvlLbl val="0"/>
      </c:catAx>
      <c:valAx>
        <c:axId val="161281152"/>
        <c:scaling>
          <c:orientation val="minMax"/>
        </c:scaling>
        <c:delete val="0"/>
        <c:axPos val="l"/>
        <c:majorGridlines>
          <c:spPr>
            <a:ln>
              <a:solidFill>
                <a:sysClr val="window" lastClr="FFFFFF">
                  <a:lumMod val="85000"/>
                </a:sysClr>
              </a:solidFill>
            </a:ln>
          </c:spPr>
        </c:majorGridlines>
        <c:numFmt formatCode="General" sourceLinked="0"/>
        <c:majorTickMark val="out"/>
        <c:minorTickMark val="none"/>
        <c:tickLblPos val="nextTo"/>
        <c:spPr>
          <a:ln w="25400">
            <a:solidFill>
              <a:srgbClr val="9BBB59">
                <a:lumMod val="50000"/>
              </a:srgbClr>
            </a:solidFill>
          </a:ln>
        </c:spPr>
        <c:crossAx val="161275264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 sz="1200">
              <a:solidFill>
                <a:schemeClr val="tx1">
                  <a:lumMod val="65000"/>
                  <a:lumOff val="35000"/>
                </a:schemeClr>
              </a:solidFill>
            </a:defRPr>
          </a:pPr>
          <a:endParaRPr lang="pl-PL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  <c:userShapes r:id="rId2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400">
                <a:solidFill>
                  <a:schemeClr val="tx1">
                    <a:lumMod val="65000"/>
                    <a:lumOff val="35000"/>
                  </a:schemeClr>
                </a:solidFill>
              </a:defRPr>
            </a:pPr>
            <a:r>
              <a:rPr lang="pl-PL"/>
              <a:t>Moc projektów (&gt;50 kW), które są na danym etapie zaawansowania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4.8573338004625259E-2"/>
          <c:y val="0.14996740908754652"/>
          <c:w val="0.9413539756700704"/>
          <c:h val="0.69155083474778722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'Projekty z danego zakresu mocy'!$D$15</c:f>
              <c:strCache>
                <c:ptCount val="1"/>
                <c:pt idx="0">
                  <c:v>Wydane warunki przyłączenia wg Operatorów</c:v>
                </c:pt>
              </c:strCache>
            </c:strRef>
          </c:tx>
          <c:spPr>
            <a:solidFill>
              <a:srgbClr val="4F81BD">
                <a:lumMod val="75000"/>
              </a:srgbClr>
            </a:solidFill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'Projekty z danego zakresu mocy'!$F$10:$Q$10</c:f>
              <c:numCache>
                <c:formatCode>General</c:formatCode>
                <c:ptCount val="12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</c:numCache>
            </c:numRef>
          </c:cat>
          <c:val>
            <c:numRef>
              <c:f>'Projekty z danego zakresu mocy'!$F$16:$Q$16</c:f>
              <c:numCache>
                <c:formatCode>_-* #\ ##0.00\ _z_ł_-;\-* #\ ##0.00\ _z_ł_-;_-* "-"??\ _z_ł_-;_-@_-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4</c:v>
                </c:pt>
                <c:pt idx="8">
                  <c:v>119.8</c:v>
                </c:pt>
                <c:pt idx="9">
                  <c:v>75</c:v>
                </c:pt>
                <c:pt idx="10">
                  <c:v>48.9</c:v>
                </c:pt>
                <c:pt idx="11">
                  <c:v>4.5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DD2-44A4-853D-73D2EED6302D}"/>
            </c:ext>
          </c:extLst>
        </c:ser>
        <c:ser>
          <c:idx val="0"/>
          <c:order val="1"/>
          <c:tx>
            <c:strRef>
              <c:f>'Projekty z danego zakresu mocy'!$D$13</c:f>
              <c:strCache>
                <c:ptCount val="1"/>
                <c:pt idx="0">
                  <c:v>Zawarte umowy o przyłączenie wg Operatorów</c:v>
                </c:pt>
              </c:strCache>
            </c:strRef>
          </c:tx>
          <c:spPr>
            <a:solidFill>
              <a:srgbClr val="4F81BD">
                <a:lumMod val="60000"/>
                <a:lumOff val="40000"/>
              </a:srgbClr>
            </a:solidFill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'Projekty z danego zakresu mocy'!$F$10:$Q$10</c:f>
              <c:numCache>
                <c:formatCode>General</c:formatCode>
                <c:ptCount val="12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</c:numCache>
            </c:numRef>
          </c:cat>
          <c:val>
            <c:numRef>
              <c:f>'Projekty z danego zakresu mocy'!$F$14:$Q$14</c:f>
              <c:numCache>
                <c:formatCode>_-* #\ ##0.00\ _z_ł_-;\-* #\ ##0.00\ _z_ł_-;_-* "-"??\ _z_ł_-;_-@_-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4</c:v>
                </c:pt>
                <c:pt idx="10">
                  <c:v>119.8</c:v>
                </c:pt>
                <c:pt idx="11">
                  <c:v>79.5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DD2-44A4-853D-73D2EED6302D}"/>
            </c:ext>
          </c:extLst>
        </c:ser>
        <c:ser>
          <c:idx val="2"/>
          <c:order val="2"/>
          <c:tx>
            <c:strRef>
              <c:f>'Projekty z danego zakresu mocy'!$D$11</c:f>
              <c:strCache>
                <c:ptCount val="1"/>
                <c:pt idx="0">
                  <c:v>Wydane pozwolenia budowlane zidentyfikowane przez IEO</c:v>
                </c:pt>
              </c:strCache>
            </c:strRef>
          </c:tx>
          <c:spPr>
            <a:solidFill>
              <a:srgbClr val="4F81BD">
                <a:lumMod val="40000"/>
                <a:lumOff val="60000"/>
              </a:srgbClr>
            </a:solidFill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'Projekty z danego zakresu mocy'!$F$10:$Q$10</c:f>
              <c:numCache>
                <c:formatCode>General</c:formatCode>
                <c:ptCount val="12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</c:numCache>
            </c:numRef>
          </c:cat>
          <c:val>
            <c:numRef>
              <c:f>'Projekty z danego zakresu mocy'!$F$12:$Q$12</c:f>
              <c:numCache>
                <c:formatCode>_-* #\ ##0.00\ _z_ł_-;\-* #\ ##0.00\ _z_ł_-;_-* "-"??\ _z_ł_-;_-@_-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DD2-44A4-853D-73D2EED6302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57452544"/>
        <c:axId val="157470720"/>
      </c:barChart>
      <c:catAx>
        <c:axId val="157452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19050">
            <a:solidFill>
              <a:srgbClr val="18468B"/>
            </a:solidFill>
          </a:ln>
        </c:spPr>
        <c:crossAx val="157470720"/>
        <c:crosses val="autoZero"/>
        <c:auto val="1"/>
        <c:lblAlgn val="ctr"/>
        <c:lblOffset val="100"/>
        <c:noMultiLvlLbl val="0"/>
      </c:catAx>
      <c:valAx>
        <c:axId val="157470720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 rot="0" vert="horz" anchor="t" anchorCtr="0"/>
              <a:lstStyle/>
              <a:p>
                <a:pPr>
                  <a:defRPr/>
                </a:pPr>
                <a:r>
                  <a:rPr lang="pl-PL"/>
                  <a:t>MW</a:t>
                </a:r>
              </a:p>
            </c:rich>
          </c:tx>
          <c:layout>
            <c:manualLayout>
              <c:xMode val="edge"/>
              <c:yMode val="edge"/>
              <c:x val="7.441778702303216E-3"/>
              <c:y val="6.0930669475986361E-2"/>
            </c:manualLayout>
          </c:layout>
          <c:overlay val="0"/>
        </c:title>
        <c:numFmt formatCode="General" sourceLinked="0"/>
        <c:majorTickMark val="out"/>
        <c:minorTickMark val="none"/>
        <c:tickLblPos val="nextTo"/>
        <c:spPr>
          <a:ln w="19050">
            <a:solidFill>
              <a:srgbClr val="18468B"/>
            </a:solidFill>
          </a:ln>
        </c:spPr>
        <c:crossAx val="157452544"/>
        <c:crosses val="autoZero"/>
        <c:crossBetween val="between"/>
      </c:valAx>
      <c:spPr>
        <a:ln>
          <a:noFill/>
        </a:ln>
      </c:spPr>
    </c:plotArea>
    <c:legend>
      <c:legendPos val="b"/>
      <c:layout>
        <c:manualLayout>
          <c:xMode val="edge"/>
          <c:yMode val="edge"/>
          <c:x val="8.9456125888686344E-2"/>
          <c:y val="0.87496449920591823"/>
          <c:w val="0.88334578236005168"/>
          <c:h val="0.12503550079408177"/>
        </c:manualLayout>
      </c:layout>
      <c:overlay val="0"/>
      <c:txPr>
        <a:bodyPr/>
        <a:lstStyle/>
        <a:p>
          <a:pPr>
            <a:defRPr>
              <a:solidFill>
                <a:schemeClr val="tx1">
                  <a:lumMod val="65000"/>
                  <a:lumOff val="35000"/>
                </a:schemeClr>
              </a:solidFill>
            </a:defRPr>
          </a:pPr>
          <a:endParaRPr lang="pl-PL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  <c:userShapes r:id="rId2"/>
</c:chartSpace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1_5#1">
  <dgm:title val=""/>
  <dgm:desc val=""/>
  <dgm:catLst>
    <dgm:cat type="accent1" pri="11500"/>
  </dgm:catLst>
  <dgm:styleLbl name="node0">
    <dgm:fillClrLst meth="cycle">
      <a:schemeClr val="accent1">
        <a:alpha val="80000"/>
      </a:schemeClr>
    </dgm:fillClrLst>
    <dgm:linClrLst meth="repeat">
      <a:schemeClr val="lt1"/>
    </dgm:linClrLst>
    <dgm:effectClrLst/>
    <dgm:txLinClrLst/>
    <dgm:txFillClrLst/>
    <dgm:txEffectClrLst/>
  </dgm:styleLbl>
  <dgm:styleLbl name="node1">
    <dgm:fillClrLst>
      <a:schemeClr val="accent1">
        <a:alpha val="90000"/>
      </a:schemeClr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alignNode1">
    <dgm:fillClrLst>
      <a:schemeClr val="accent1">
        <a:alpha val="90000"/>
      </a:schemeClr>
      <a:schemeClr val="accent1">
        <a:alpha val="50000"/>
      </a:schemeClr>
    </dgm:fillClrLst>
    <dgm:linClrLst>
      <a:schemeClr val="accent1">
        <a:alpha val="90000"/>
      </a:schemeClr>
      <a:schemeClr val="accent1">
        <a:alpha val="50000"/>
      </a:schemeClr>
    </dgm:linClrLst>
    <dgm:effectClrLst/>
    <dgm:txLinClrLst/>
    <dgm:txFillClrLst/>
    <dgm:txEffectClrLst/>
  </dgm:styleLbl>
  <dgm:styleLbl name="lnNode1">
    <dgm:fillClrLst>
      <a:schemeClr val="accent1">
        <a:shade val="90000"/>
      </a:schemeClr>
      <a:schemeClr val="accent1">
        <a:alpha val="50000"/>
        <a:tint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vennNode1">
    <dgm:fillClrLst>
      <a:schemeClr val="accent1">
        <a:shade val="80000"/>
        <a:alpha val="50000"/>
      </a:schemeClr>
      <a:schemeClr val="accent1">
        <a:alpha val="8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>
      <a:schemeClr val="accent1">
        <a:alpha val="70000"/>
      </a:schemeClr>
    </dgm:fillClrLst>
    <dgm:linClrLst meth="repeat">
      <a:schemeClr val="lt1"/>
    </dgm:linClrLst>
    <dgm:effectClrLst/>
    <dgm:txLinClrLst/>
    <dgm:txFillClrLst/>
    <dgm:txEffectClrLst/>
  </dgm:styleLbl>
  <dgm:styleLbl name="node3">
    <dgm:fillClrLst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4">
    <dgm:fillClrLst>
      <a:schemeClr val="accent1">
        <a:alpha val="30000"/>
      </a:schemeClr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>
      <a:schemeClr val="accent1">
        <a:tint val="50000"/>
        <a:alpha val="90000"/>
      </a:schemeClr>
      <a:schemeClr val="accent1">
        <a:tint val="20000"/>
        <a:alpha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>
      <a:schemeClr val="accent1">
        <a:tint val="50000"/>
      </a:schemeClr>
      <a:schemeClr val="accent1">
        <a:tint val="2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>
      <a:schemeClr val="accent1">
        <a:tint val="50000"/>
      </a:schemeClr>
      <a:schemeClr val="accent1">
        <a:tint val="2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>
      <a:schemeClr val="accent1">
        <a:shade val="90000"/>
      </a:schemeClr>
      <a:schemeClr val="accent1">
        <a:tint val="50000"/>
      </a:schemeClr>
    </dgm:fillClrLst>
    <dgm:linClrLst>
      <a:schemeClr val="accent1">
        <a:shade val="90000"/>
      </a:schemeClr>
      <a:schemeClr val="accent1">
        <a:tint val="50000"/>
      </a:schemeClr>
    </dgm:linClrLst>
    <dgm:effectClrLst/>
    <dgm:txLinClrLst/>
    <dgm:txFillClrLst/>
    <dgm:txEffectClrLst/>
  </dgm:styleLbl>
  <dgm:styleLbl name="fgSibTrans2D1">
    <dgm:fillClrLst>
      <a:schemeClr val="accent1">
        <a:shade val="90000"/>
      </a:schemeClr>
      <a:schemeClr val="accent1">
        <a:tint val="50000"/>
      </a:schemeClr>
    </dgm:fillClrLst>
    <dgm:linClrLst>
      <a:schemeClr val="accent1">
        <a:shade val="90000"/>
      </a:schemeClr>
      <a:schemeClr val="accent1">
        <a:tint val="50000"/>
      </a:schemeClr>
    </dgm:linClrLst>
    <dgm:effectClrLst/>
    <dgm:txLinClrLst/>
    <dgm:txFillClrLst/>
    <dgm:txEffectClrLst/>
  </dgm:styleLbl>
  <dgm:styleLbl name="bgSibTrans2D1">
    <dgm:fillClrLst>
      <a:schemeClr val="accent1">
        <a:shade val="90000"/>
      </a:schemeClr>
      <a:schemeClr val="accent1">
        <a:tint val="50000"/>
      </a:schemeClr>
    </dgm:fillClrLst>
    <dgm:linClrLst>
      <a:schemeClr val="accent1">
        <a:shade val="90000"/>
      </a:schemeClr>
      <a:schemeClr val="accent1">
        <a:tint val="50000"/>
      </a:schemeClr>
    </dgm:linClrLst>
    <dgm:effectClrLst/>
    <dgm:txLinClrLst/>
    <dgm:txFillClrLst/>
    <dgm:txEffectClrLst/>
  </dgm:styleLbl>
  <dgm:styleLbl name="sibTrans1D1">
    <dgm:fillClrLst>
      <a:schemeClr val="accent1">
        <a:shade val="90000"/>
      </a:schemeClr>
      <a:schemeClr val="accent1">
        <a:tint val="50000"/>
      </a:schemeClr>
    </dgm:fillClrLst>
    <dgm:linClrLst>
      <a:schemeClr val="accent1">
        <a:shade val="90000"/>
      </a:schemeClr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>
        <a:alpha val="90000"/>
      </a:schemeClr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>
        <a:alpha val="90000"/>
      </a:schemeClr>
    </dgm:fillClrLst>
    <dgm:linClrLst meth="repeat">
      <a:schemeClr val="lt1"/>
    </dgm:linClrLst>
    <dgm:effectClrLst/>
    <dgm:txLinClrLst/>
    <dgm:txFillClrLst/>
    <dgm:txEffectClrLst/>
  </dgm:styleLbl>
  <dgm:styleLbl name="asst2">
    <dgm:fillClrLst>
      <a:schemeClr val="accent1">
        <a:alpha val="90000"/>
      </a:schemeClr>
    </dgm:fillClrLst>
    <dgm:linClrLst meth="repeat">
      <a:schemeClr val="lt1"/>
    </dgm:linClrLst>
    <dgm:effectClrLst/>
    <dgm:txLinClrLst/>
    <dgm:txFillClrLst/>
    <dgm:txEffectClrLst/>
  </dgm:styleLbl>
  <dgm:styleLbl name="asst3">
    <dgm:fillClrLst>
      <a:schemeClr val="accent1">
        <a:alpha val="70000"/>
      </a:schemeClr>
    </dgm:fillClrLst>
    <dgm:linClrLst meth="repeat">
      <a:schemeClr val="lt1"/>
    </dgm:linClrLst>
    <dgm:effectClrLst/>
    <dgm:txLinClrLst/>
    <dgm:txFillClrLst/>
    <dgm:txEffectClrLst/>
  </dgm:styleLbl>
  <dgm:styleLbl name="asst4">
    <dgm:fillClrLst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shade val="80000"/>
      </a:schemeClr>
    </dgm:fillClrLst>
    <dgm:linClrLst meth="repeat">
      <a:schemeClr val="accent1">
        <a:shade val="80000"/>
      </a:schemeClr>
    </dgm:linClrLst>
    <dgm:effectClrLst/>
    <dgm:txLinClrLst/>
    <dgm:txFillClrLst/>
    <dgm:txEffectClrLst/>
  </dgm:styleLbl>
  <dgm:styleLbl name="parChTrans2D2">
    <dgm:fillClrLst meth="repeat">
      <a:schemeClr val="accent1">
        <a:tint val="90000"/>
      </a:schemeClr>
    </dgm:fillClrLst>
    <dgm:linClrLst meth="repeat">
      <a:schemeClr val="accent1">
        <a:tint val="90000"/>
      </a:schemeClr>
    </dgm:linClrLst>
    <dgm:effectClrLst/>
    <dgm:txLinClrLst/>
    <dgm:txFillClrLst/>
    <dgm:txEffectClrLst/>
  </dgm:styleLbl>
  <dgm:styleLbl name="parChTrans2D3">
    <dgm:fillClrLst meth="repeat">
      <a:schemeClr val="accent1">
        <a:tint val="70000"/>
      </a:schemeClr>
    </dgm:fillClrLst>
    <dgm:linClrLst meth="repeat">
      <a:schemeClr val="accent1">
        <a:tint val="70000"/>
      </a:schemeClr>
    </dgm:linClrLst>
    <dgm:effectClrLst/>
    <dgm:txLinClrLst/>
    <dgm:txFillClrLst/>
    <dgm:txEffectClrLst/>
  </dgm:styleLbl>
  <dgm:styleLbl name="parChTrans2D4">
    <dgm:fillClrLst meth="repeat">
      <a:schemeClr val="accent1">
        <a:tint val="50000"/>
      </a:schemeClr>
    </dgm:fillClrLst>
    <dgm:linClrLst meth="repeat">
      <a:schemeClr val="accent1">
        <a:tint val="50000"/>
      </a:schemeClr>
    </dgm:linClrLst>
    <dgm:effectClrLst/>
    <dgm:txLinClrLst/>
    <dgm:txFillClrLst meth="repeat">
      <a:schemeClr val="dk1"/>
    </dgm:txFillClrLst>
    <dgm:txEffectClrLst/>
  </dgm:styleLbl>
  <dgm:styleLbl name="parChTrans1D1">
    <dgm:fillClrLst meth="repeat">
      <a:schemeClr val="accent1">
        <a:shade val="80000"/>
      </a:schemeClr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>
        <a:tint val="90000"/>
      </a:schemeClr>
    </dgm:fillClrLst>
    <dgm:linClrLst meth="repeat">
      <a:schemeClr val="accent1">
        <a:tint val="9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>
        <a:tint val="70000"/>
      </a:schemeClr>
    </dgm:fillClrLst>
    <dgm:linClrLst meth="repeat">
      <a:schemeClr val="accent1">
        <a:tint val="7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>
        <a:tint val="50000"/>
      </a:schemeClr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>
      <a:schemeClr val="accent1">
        <a:alpha val="90000"/>
      </a:schemeClr>
      <a:schemeClr val="accent1">
        <a:alpha val="50000"/>
      </a:schemeClr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>
      <a:schemeClr val="accent1">
        <a:alpha val="90000"/>
      </a:schemeClr>
      <a:schemeClr val="accent1">
        <a:alpha val="50000"/>
      </a:schemeClr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>
      <a:schemeClr val="accent1">
        <a:alpha val="90000"/>
      </a:schemeClr>
      <a:schemeClr val="accent1">
        <a:alpha val="50000"/>
      </a:schemeClr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>
      <a:schemeClr val="accent1">
        <a:alpha val="90000"/>
      </a:schemeClr>
      <a:schemeClr val="accent1">
        <a:alpha val="50000"/>
      </a:schemeClr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>
      <a:schemeClr val="accent1">
        <a:alpha val="90000"/>
      </a:schemeClr>
      <a:schemeClr val="accent1">
        <a:alpha val="50000"/>
      </a:schemeClr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>
      <a:schemeClr val="accent1">
        <a:alpha val="90000"/>
      </a:schemeClr>
      <a:schemeClr val="accent1">
        <a:alpha val="50000"/>
      </a:schemeClr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>
      <a:schemeClr val="accent1">
        <a:alpha val="90000"/>
        <a:tint val="40000"/>
      </a:schemeClr>
      <a:schemeClr val="accent1">
        <a:alpha val="5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>
        <a:tint val="90000"/>
      </a:schemeClr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>
        <a:tint val="70000"/>
      </a:schemeClr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>
        <a:tint val="50000"/>
      </a:schemeClr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90000"/>
      </a:schemeClr>
    </dgm:fillClrLst>
    <dgm:linClrLst meth="repeat">
      <a:schemeClr val="dk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4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BB628022-1040-4C6A-884C-D79D3AFB5002}" type="doc">
      <dgm:prSet loTypeId="urn:microsoft.com/office/officeart/2005/8/layout/hierarchy1" loCatId="hierarchy" qsTypeId="urn:microsoft.com/office/officeart/2005/8/quickstyle/simple3#1" qsCatId="simple" csTypeId="urn:microsoft.com/office/officeart/2005/8/colors/accent1_5#1" csCatId="accent1" phldr="1"/>
      <dgm:spPr/>
      <dgm:t>
        <a:bodyPr/>
        <a:lstStyle/>
        <a:p>
          <a:endParaRPr lang="pl-PL"/>
        </a:p>
      </dgm:t>
    </dgm:pt>
    <dgm:pt modelId="{4640858F-0A94-4BCA-949A-D552B575DEE5}">
      <dgm:prSet phldrT="[Tekst]" custT="1"/>
      <dgm:spPr/>
      <dgm:t>
        <a:bodyPr/>
        <a:lstStyle/>
        <a:p>
          <a:r>
            <a:rPr lang="pl-PL" sz="1400" b="1">
              <a:latin typeface="Calibri Light" panose="020F0302020204030204" pitchFamily="34" charset="0"/>
              <a:ea typeface="Verdana" panose="020B0604030504040204" pitchFamily="34" charset="0"/>
              <a:cs typeface="Verdana" panose="020B0604030504040204" pitchFamily="34" charset="0"/>
            </a:rPr>
            <a:t>Baza Projektów Wiatrowych w Polsce zawiera:</a:t>
          </a:r>
        </a:p>
      </dgm:t>
    </dgm:pt>
    <dgm:pt modelId="{5EE1FEBE-0FE5-4D5D-9BD4-52C7A19DBC7D}" type="sibTrans" cxnId="{5010B98E-DCF1-423A-85C4-A444F114E897}">
      <dgm:prSet/>
      <dgm:spPr/>
      <dgm:t>
        <a:bodyPr/>
        <a:lstStyle/>
        <a:p>
          <a:endParaRPr lang="pl-PL" sz="2000">
            <a:latin typeface="Calibri Light" panose="020F030202020403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dgm:t>
    </dgm:pt>
    <dgm:pt modelId="{CB6740B0-24FC-47BA-A84B-4C0A5BD093CD}" type="parTrans" cxnId="{5010B98E-DCF1-423A-85C4-A444F114E897}">
      <dgm:prSet/>
      <dgm:spPr/>
      <dgm:t>
        <a:bodyPr/>
        <a:lstStyle/>
        <a:p>
          <a:endParaRPr lang="pl-PL" sz="2000">
            <a:latin typeface="Calibri Light" panose="020F030202020403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dgm:t>
    </dgm:pt>
    <dgm:pt modelId="{C716F901-7BFD-42EF-83A2-98C6390DE10C}">
      <dgm:prSet/>
      <dgm:spPr/>
      <dgm:t>
        <a:bodyPr/>
        <a:lstStyle/>
        <a:p>
          <a:r>
            <a:rPr lang="pl-PL" b="0" i="0" u="none"/>
            <a:t>4</a:t>
          </a:r>
          <a:r>
            <a:rPr lang="en-GB" b="0" i="0" u="none"/>
            <a:t> </a:t>
          </a:r>
          <a:r>
            <a:rPr lang="pl-PL"/>
            <a:t>projektów z wydanym pozwoleniem budowlanym </a:t>
          </a:r>
          <a:r>
            <a:rPr lang="pl-PL" b="1"/>
            <a:t>o łącznej mocy 4 920</a:t>
          </a:r>
          <a:r>
            <a:rPr lang="pl-PL" b="1" i="0" u="none"/>
            <a:t> k</a:t>
          </a:r>
          <a:r>
            <a:rPr lang="pl-PL" b="1"/>
            <a:t>W</a:t>
          </a:r>
        </a:p>
      </dgm:t>
    </dgm:pt>
    <dgm:pt modelId="{FBE908B4-DFE5-45C2-A077-1798459F301E}" type="parTrans" cxnId="{1AF4EB92-8166-4EF9-A9DC-3565DF1B5C34}">
      <dgm:prSet/>
      <dgm:spPr/>
      <dgm:t>
        <a:bodyPr/>
        <a:lstStyle/>
        <a:p>
          <a:endParaRPr lang="pl-PL"/>
        </a:p>
      </dgm:t>
    </dgm:pt>
    <dgm:pt modelId="{6E3678D9-5D43-403E-B0A8-0ADA0160C435}" type="sibTrans" cxnId="{1AF4EB92-8166-4EF9-A9DC-3565DF1B5C34}">
      <dgm:prSet/>
      <dgm:spPr/>
      <dgm:t>
        <a:bodyPr/>
        <a:lstStyle/>
        <a:p>
          <a:endParaRPr lang="pl-PL"/>
        </a:p>
      </dgm:t>
    </dgm:pt>
    <dgm:pt modelId="{9807BC87-D431-474C-A20D-22A29575865E}">
      <dgm:prSet/>
      <dgm:spPr/>
      <dgm:t>
        <a:bodyPr/>
        <a:lstStyle/>
        <a:p>
          <a:r>
            <a:rPr lang="pl-PL"/>
            <a:t>267 projektów z wydanymi warunkami przyłączenia </a:t>
          </a:r>
          <a:r>
            <a:rPr lang="pl-PL" b="1"/>
            <a:t>o łącznej mocy 8 201</a:t>
          </a:r>
          <a:r>
            <a:rPr lang="pl-PL" b="1" i="0" u="none"/>
            <a:t> </a:t>
          </a:r>
          <a:r>
            <a:rPr lang="pl-PL" b="1"/>
            <a:t>MW</a:t>
          </a:r>
        </a:p>
      </dgm:t>
    </dgm:pt>
    <dgm:pt modelId="{90035903-D763-48EE-8684-C66A372E6E19}" type="parTrans" cxnId="{E7B7EFD3-A2AE-4850-B5E5-67A24D728743}">
      <dgm:prSet/>
      <dgm:spPr/>
      <dgm:t>
        <a:bodyPr/>
        <a:lstStyle/>
        <a:p>
          <a:endParaRPr lang="pl-PL"/>
        </a:p>
      </dgm:t>
    </dgm:pt>
    <dgm:pt modelId="{D4ED16FE-4A49-4ABC-AD47-036C640C293F}" type="sibTrans" cxnId="{E7B7EFD3-A2AE-4850-B5E5-67A24D728743}">
      <dgm:prSet/>
      <dgm:spPr/>
      <dgm:t>
        <a:bodyPr/>
        <a:lstStyle/>
        <a:p>
          <a:endParaRPr lang="pl-PL"/>
        </a:p>
      </dgm:t>
    </dgm:pt>
    <dgm:pt modelId="{B1385ABD-2BE2-4D0C-9DA7-9BECC147B102}">
      <dgm:prSet/>
      <dgm:spPr/>
      <dgm:t>
        <a:bodyPr/>
        <a:lstStyle/>
        <a:p>
          <a:r>
            <a:rPr lang="pl-PL" b="0" i="0" u="none"/>
            <a:t>191</a:t>
          </a:r>
          <a:r>
            <a:rPr lang="en-GB" b="0" i="0" u="none"/>
            <a:t> </a:t>
          </a:r>
          <a:r>
            <a:rPr lang="pl-PL" baseline="0"/>
            <a:t>projektów z zawartą umową </a:t>
          </a:r>
          <a:r>
            <a:rPr lang="pl-PL"/>
            <a:t>przyłączeniową </a:t>
          </a:r>
          <a:r>
            <a:rPr lang="pl-PL" b="1"/>
            <a:t>o łącznej mocy 4 976 MW</a:t>
          </a:r>
        </a:p>
      </dgm:t>
    </dgm:pt>
    <dgm:pt modelId="{7C5BE05A-70F7-43FC-99F8-BD7F7DBC1C6A}" type="parTrans" cxnId="{7B7C7C11-2F72-41A4-8FA4-F051DE269DF8}">
      <dgm:prSet/>
      <dgm:spPr/>
      <dgm:t>
        <a:bodyPr/>
        <a:lstStyle/>
        <a:p>
          <a:endParaRPr lang="pl-PL"/>
        </a:p>
      </dgm:t>
    </dgm:pt>
    <dgm:pt modelId="{1A72A69A-5EC8-4E3F-BAC5-34D1135F0362}" type="sibTrans" cxnId="{7B7C7C11-2F72-41A4-8FA4-F051DE269DF8}">
      <dgm:prSet/>
      <dgm:spPr/>
      <dgm:t>
        <a:bodyPr/>
        <a:lstStyle/>
        <a:p>
          <a:endParaRPr lang="pl-PL"/>
        </a:p>
      </dgm:t>
    </dgm:pt>
    <dgm:pt modelId="{E09BB444-10BB-4458-A852-97A517E399A3}">
      <dgm:prSet/>
      <dgm:spPr/>
      <dgm:t>
        <a:bodyPr/>
        <a:lstStyle/>
        <a:p>
          <a:r>
            <a:rPr lang="pl-PL"/>
            <a:t>46 projektów z rozpoznanym inwestorem </a:t>
          </a:r>
          <a:r>
            <a:rPr lang="pl-PL" b="1"/>
            <a:t>o łącznej mocy 4 287 MW</a:t>
          </a:r>
        </a:p>
      </dgm:t>
    </dgm:pt>
    <dgm:pt modelId="{464A3C1F-8F06-4910-AA5C-155D3D2430C5}" type="parTrans" cxnId="{483764C7-1591-4FB5-A60F-869E3A8D72E1}">
      <dgm:prSet/>
      <dgm:spPr/>
      <dgm:t>
        <a:bodyPr/>
        <a:lstStyle/>
        <a:p>
          <a:endParaRPr lang="pl-PL"/>
        </a:p>
      </dgm:t>
    </dgm:pt>
    <dgm:pt modelId="{B565A5CA-D3A6-4029-AEB8-87998D94D090}" type="sibTrans" cxnId="{483764C7-1591-4FB5-A60F-869E3A8D72E1}">
      <dgm:prSet/>
      <dgm:spPr/>
      <dgm:t>
        <a:bodyPr/>
        <a:lstStyle/>
        <a:p>
          <a:endParaRPr lang="pl-PL"/>
        </a:p>
      </dgm:t>
    </dgm:pt>
    <dgm:pt modelId="{33DAEB64-A201-4EB8-BBF2-8E2ED956CF31}" type="pres">
      <dgm:prSet presAssocID="{BB628022-1040-4C6A-884C-D79D3AFB5002}" presName="hierChild1" presStyleCnt="0">
        <dgm:presLayoutVars>
          <dgm:chPref val="1"/>
          <dgm:dir/>
          <dgm:animOne val="branch"/>
          <dgm:animLvl val="lvl"/>
          <dgm:resizeHandles/>
        </dgm:presLayoutVars>
      </dgm:prSet>
      <dgm:spPr/>
    </dgm:pt>
    <dgm:pt modelId="{5D6461AB-3DDA-4E85-9F1B-06BED77C6037}" type="pres">
      <dgm:prSet presAssocID="{4640858F-0A94-4BCA-949A-D552B575DEE5}" presName="hierRoot1" presStyleCnt="0"/>
      <dgm:spPr/>
    </dgm:pt>
    <dgm:pt modelId="{E698B2FD-F176-4BFF-86E9-F69F1660337B}" type="pres">
      <dgm:prSet presAssocID="{4640858F-0A94-4BCA-949A-D552B575DEE5}" presName="composite" presStyleCnt="0"/>
      <dgm:spPr/>
    </dgm:pt>
    <dgm:pt modelId="{D0CBB672-39AF-450F-94BC-13107E9AF241}" type="pres">
      <dgm:prSet presAssocID="{4640858F-0A94-4BCA-949A-D552B575DEE5}" presName="background" presStyleLbl="node0" presStyleIdx="0" presStyleCnt="1"/>
      <dgm:spPr/>
    </dgm:pt>
    <dgm:pt modelId="{96C160BC-DC87-46ED-AE1D-F5F04969E3B2}" type="pres">
      <dgm:prSet presAssocID="{4640858F-0A94-4BCA-949A-D552B575DEE5}" presName="text" presStyleLbl="fgAcc0" presStyleIdx="0" presStyleCnt="1" custScaleX="194510" custScaleY="78331" custLinFactNeighborX="-628" custLinFactNeighborY="-4948">
        <dgm:presLayoutVars>
          <dgm:chPref val="3"/>
        </dgm:presLayoutVars>
      </dgm:prSet>
      <dgm:spPr/>
    </dgm:pt>
    <dgm:pt modelId="{01448BC9-503E-43D8-8E8E-E0F0DEF065AB}" type="pres">
      <dgm:prSet presAssocID="{4640858F-0A94-4BCA-949A-D552B575DEE5}" presName="hierChild2" presStyleCnt="0"/>
      <dgm:spPr/>
    </dgm:pt>
    <dgm:pt modelId="{09B97418-9631-4882-B292-B9D8136BED31}" type="pres">
      <dgm:prSet presAssocID="{FBE908B4-DFE5-45C2-A077-1798459F301E}" presName="Name10" presStyleLbl="parChTrans1D2" presStyleIdx="0" presStyleCnt="4"/>
      <dgm:spPr/>
    </dgm:pt>
    <dgm:pt modelId="{88D97E17-3C99-4E0F-BF5A-AA58F7BBC5F2}" type="pres">
      <dgm:prSet presAssocID="{C716F901-7BFD-42EF-83A2-98C6390DE10C}" presName="hierRoot2" presStyleCnt="0"/>
      <dgm:spPr/>
    </dgm:pt>
    <dgm:pt modelId="{A98FAF2C-A8F1-4ABA-A652-46D12C1631ED}" type="pres">
      <dgm:prSet presAssocID="{C716F901-7BFD-42EF-83A2-98C6390DE10C}" presName="composite2" presStyleCnt="0"/>
      <dgm:spPr/>
    </dgm:pt>
    <dgm:pt modelId="{0EC998AA-DEF7-4192-962D-5F35B60709B5}" type="pres">
      <dgm:prSet presAssocID="{C716F901-7BFD-42EF-83A2-98C6390DE10C}" presName="background2" presStyleLbl="node2" presStyleIdx="0" presStyleCnt="4"/>
      <dgm:spPr/>
    </dgm:pt>
    <dgm:pt modelId="{C85A998F-AEC7-49DC-BF0F-A2491D4FA47F}" type="pres">
      <dgm:prSet presAssocID="{C716F901-7BFD-42EF-83A2-98C6390DE10C}" presName="text2" presStyleLbl="fgAcc2" presStyleIdx="0" presStyleCnt="4">
        <dgm:presLayoutVars>
          <dgm:chPref val="3"/>
        </dgm:presLayoutVars>
      </dgm:prSet>
      <dgm:spPr/>
    </dgm:pt>
    <dgm:pt modelId="{C61FD369-BE00-401C-9E6E-C6D7259492C9}" type="pres">
      <dgm:prSet presAssocID="{C716F901-7BFD-42EF-83A2-98C6390DE10C}" presName="hierChild3" presStyleCnt="0"/>
      <dgm:spPr/>
    </dgm:pt>
    <dgm:pt modelId="{2C88FAC9-1B07-424B-943F-D388FA864FE1}" type="pres">
      <dgm:prSet presAssocID="{90035903-D763-48EE-8684-C66A372E6E19}" presName="Name10" presStyleLbl="parChTrans1D2" presStyleIdx="1" presStyleCnt="4"/>
      <dgm:spPr/>
    </dgm:pt>
    <dgm:pt modelId="{5F8A632A-5F4B-4B8E-9190-5D28F2300C52}" type="pres">
      <dgm:prSet presAssocID="{9807BC87-D431-474C-A20D-22A29575865E}" presName="hierRoot2" presStyleCnt="0"/>
      <dgm:spPr/>
    </dgm:pt>
    <dgm:pt modelId="{6B06C094-B062-4202-B617-2E920C57F3A9}" type="pres">
      <dgm:prSet presAssocID="{9807BC87-D431-474C-A20D-22A29575865E}" presName="composite2" presStyleCnt="0"/>
      <dgm:spPr/>
    </dgm:pt>
    <dgm:pt modelId="{D51DF0FE-4F86-4A3D-97A5-9E5676A7DB03}" type="pres">
      <dgm:prSet presAssocID="{9807BC87-D431-474C-A20D-22A29575865E}" presName="background2" presStyleLbl="node2" presStyleIdx="1" presStyleCnt="4"/>
      <dgm:spPr/>
    </dgm:pt>
    <dgm:pt modelId="{60032065-9469-471C-9B0E-8C8F6706ECA8}" type="pres">
      <dgm:prSet presAssocID="{9807BC87-D431-474C-A20D-22A29575865E}" presName="text2" presStyleLbl="fgAcc2" presStyleIdx="1" presStyleCnt="4">
        <dgm:presLayoutVars>
          <dgm:chPref val="3"/>
        </dgm:presLayoutVars>
      </dgm:prSet>
      <dgm:spPr/>
    </dgm:pt>
    <dgm:pt modelId="{9E851558-1A58-4383-BD29-4EE5C0C175F9}" type="pres">
      <dgm:prSet presAssocID="{9807BC87-D431-474C-A20D-22A29575865E}" presName="hierChild3" presStyleCnt="0"/>
      <dgm:spPr/>
    </dgm:pt>
    <dgm:pt modelId="{660A4CAE-E31C-47BF-BD46-2A1F4CECE107}" type="pres">
      <dgm:prSet presAssocID="{7C5BE05A-70F7-43FC-99F8-BD7F7DBC1C6A}" presName="Name10" presStyleLbl="parChTrans1D2" presStyleIdx="2" presStyleCnt="4"/>
      <dgm:spPr/>
    </dgm:pt>
    <dgm:pt modelId="{E24E223D-916A-42ED-B302-2AFC56AA99B9}" type="pres">
      <dgm:prSet presAssocID="{B1385ABD-2BE2-4D0C-9DA7-9BECC147B102}" presName="hierRoot2" presStyleCnt="0"/>
      <dgm:spPr/>
    </dgm:pt>
    <dgm:pt modelId="{F22259EB-EFD0-4C9E-9919-4E03860AD121}" type="pres">
      <dgm:prSet presAssocID="{B1385ABD-2BE2-4D0C-9DA7-9BECC147B102}" presName="composite2" presStyleCnt="0"/>
      <dgm:spPr/>
    </dgm:pt>
    <dgm:pt modelId="{080A63BD-CF46-4F3F-B984-F8FF50DFACBF}" type="pres">
      <dgm:prSet presAssocID="{B1385ABD-2BE2-4D0C-9DA7-9BECC147B102}" presName="background2" presStyleLbl="node2" presStyleIdx="2" presStyleCnt="4"/>
      <dgm:spPr/>
    </dgm:pt>
    <dgm:pt modelId="{4F5352A8-4B26-4B04-BF23-E2A2607A7EBC}" type="pres">
      <dgm:prSet presAssocID="{B1385ABD-2BE2-4D0C-9DA7-9BECC147B102}" presName="text2" presStyleLbl="fgAcc2" presStyleIdx="2" presStyleCnt="4">
        <dgm:presLayoutVars>
          <dgm:chPref val="3"/>
        </dgm:presLayoutVars>
      </dgm:prSet>
      <dgm:spPr/>
    </dgm:pt>
    <dgm:pt modelId="{6D72C792-7C77-4E4E-B4AA-4E169B77FD0D}" type="pres">
      <dgm:prSet presAssocID="{B1385ABD-2BE2-4D0C-9DA7-9BECC147B102}" presName="hierChild3" presStyleCnt="0"/>
      <dgm:spPr/>
    </dgm:pt>
    <dgm:pt modelId="{D8D58E0B-2A2B-48C4-B200-96B5D69DE800}" type="pres">
      <dgm:prSet presAssocID="{464A3C1F-8F06-4910-AA5C-155D3D2430C5}" presName="Name10" presStyleLbl="parChTrans1D2" presStyleIdx="3" presStyleCnt="4"/>
      <dgm:spPr/>
    </dgm:pt>
    <dgm:pt modelId="{4FA4EEBF-ED51-4F22-B4D2-FA39D33390D6}" type="pres">
      <dgm:prSet presAssocID="{E09BB444-10BB-4458-A852-97A517E399A3}" presName="hierRoot2" presStyleCnt="0"/>
      <dgm:spPr/>
    </dgm:pt>
    <dgm:pt modelId="{CEB7E67B-F386-495F-A971-91617339319C}" type="pres">
      <dgm:prSet presAssocID="{E09BB444-10BB-4458-A852-97A517E399A3}" presName="composite2" presStyleCnt="0"/>
      <dgm:spPr/>
    </dgm:pt>
    <dgm:pt modelId="{170510EF-E30E-4556-AF13-8CD835367DE2}" type="pres">
      <dgm:prSet presAssocID="{E09BB444-10BB-4458-A852-97A517E399A3}" presName="background2" presStyleLbl="node2" presStyleIdx="3" presStyleCnt="4"/>
      <dgm:spPr/>
    </dgm:pt>
    <dgm:pt modelId="{1D8401F5-6EA7-443F-9CF4-CA27D13ABC7D}" type="pres">
      <dgm:prSet presAssocID="{E09BB444-10BB-4458-A852-97A517E399A3}" presName="text2" presStyleLbl="fgAcc2" presStyleIdx="3" presStyleCnt="4">
        <dgm:presLayoutVars>
          <dgm:chPref val="3"/>
        </dgm:presLayoutVars>
      </dgm:prSet>
      <dgm:spPr/>
    </dgm:pt>
    <dgm:pt modelId="{7C69AAE0-D12D-4EDC-A91A-2881E80F6465}" type="pres">
      <dgm:prSet presAssocID="{E09BB444-10BB-4458-A852-97A517E399A3}" presName="hierChild3" presStyleCnt="0"/>
      <dgm:spPr/>
    </dgm:pt>
  </dgm:ptLst>
  <dgm:cxnLst>
    <dgm:cxn modelId="{3C166010-E5B3-44A9-A2F6-42860DA931A2}" type="presOf" srcId="{C716F901-7BFD-42EF-83A2-98C6390DE10C}" destId="{C85A998F-AEC7-49DC-BF0F-A2491D4FA47F}" srcOrd="0" destOrd="0" presId="urn:microsoft.com/office/officeart/2005/8/layout/hierarchy1"/>
    <dgm:cxn modelId="{7B7C7C11-2F72-41A4-8FA4-F051DE269DF8}" srcId="{4640858F-0A94-4BCA-949A-D552B575DEE5}" destId="{B1385ABD-2BE2-4D0C-9DA7-9BECC147B102}" srcOrd="2" destOrd="0" parTransId="{7C5BE05A-70F7-43FC-99F8-BD7F7DBC1C6A}" sibTransId="{1A72A69A-5EC8-4E3F-BAC5-34D1135F0362}"/>
    <dgm:cxn modelId="{8D172A18-4A21-4DD2-8012-28BF607C7554}" type="presOf" srcId="{90035903-D763-48EE-8684-C66A372E6E19}" destId="{2C88FAC9-1B07-424B-943F-D388FA864FE1}" srcOrd="0" destOrd="0" presId="urn:microsoft.com/office/officeart/2005/8/layout/hierarchy1"/>
    <dgm:cxn modelId="{7CD47535-7EED-4D17-A4C3-578387E15ABF}" type="presOf" srcId="{464A3C1F-8F06-4910-AA5C-155D3D2430C5}" destId="{D8D58E0B-2A2B-48C4-B200-96B5D69DE800}" srcOrd="0" destOrd="0" presId="urn:microsoft.com/office/officeart/2005/8/layout/hierarchy1"/>
    <dgm:cxn modelId="{E78A7542-CF1F-4ADE-9E58-DD972CB55B38}" type="presOf" srcId="{E09BB444-10BB-4458-A852-97A517E399A3}" destId="{1D8401F5-6EA7-443F-9CF4-CA27D13ABC7D}" srcOrd="0" destOrd="0" presId="urn:microsoft.com/office/officeart/2005/8/layout/hierarchy1"/>
    <dgm:cxn modelId="{5010B98E-DCF1-423A-85C4-A444F114E897}" srcId="{BB628022-1040-4C6A-884C-D79D3AFB5002}" destId="{4640858F-0A94-4BCA-949A-D552B575DEE5}" srcOrd="0" destOrd="0" parTransId="{CB6740B0-24FC-47BA-A84B-4C0A5BD093CD}" sibTransId="{5EE1FEBE-0FE5-4D5D-9BD4-52C7A19DBC7D}"/>
    <dgm:cxn modelId="{D1E17B92-479C-4030-939A-925F56AF72C0}" type="presOf" srcId="{4640858F-0A94-4BCA-949A-D552B575DEE5}" destId="{96C160BC-DC87-46ED-AE1D-F5F04969E3B2}" srcOrd="0" destOrd="0" presId="urn:microsoft.com/office/officeart/2005/8/layout/hierarchy1"/>
    <dgm:cxn modelId="{1AF4EB92-8166-4EF9-A9DC-3565DF1B5C34}" srcId="{4640858F-0A94-4BCA-949A-D552B575DEE5}" destId="{C716F901-7BFD-42EF-83A2-98C6390DE10C}" srcOrd="0" destOrd="0" parTransId="{FBE908B4-DFE5-45C2-A077-1798459F301E}" sibTransId="{6E3678D9-5D43-403E-B0A8-0ADA0160C435}"/>
    <dgm:cxn modelId="{18451896-2E8B-49C9-A114-949E0BC78768}" type="presOf" srcId="{B1385ABD-2BE2-4D0C-9DA7-9BECC147B102}" destId="{4F5352A8-4B26-4B04-BF23-E2A2607A7EBC}" srcOrd="0" destOrd="0" presId="urn:microsoft.com/office/officeart/2005/8/layout/hierarchy1"/>
    <dgm:cxn modelId="{483764C7-1591-4FB5-A60F-869E3A8D72E1}" srcId="{4640858F-0A94-4BCA-949A-D552B575DEE5}" destId="{E09BB444-10BB-4458-A852-97A517E399A3}" srcOrd="3" destOrd="0" parTransId="{464A3C1F-8F06-4910-AA5C-155D3D2430C5}" sibTransId="{B565A5CA-D3A6-4029-AEB8-87998D94D090}"/>
    <dgm:cxn modelId="{A74296D1-0FC9-40BB-B829-D3693364B93F}" type="presOf" srcId="{7C5BE05A-70F7-43FC-99F8-BD7F7DBC1C6A}" destId="{660A4CAE-E31C-47BF-BD46-2A1F4CECE107}" srcOrd="0" destOrd="0" presId="urn:microsoft.com/office/officeart/2005/8/layout/hierarchy1"/>
    <dgm:cxn modelId="{E7B7EFD3-A2AE-4850-B5E5-67A24D728743}" srcId="{4640858F-0A94-4BCA-949A-D552B575DEE5}" destId="{9807BC87-D431-474C-A20D-22A29575865E}" srcOrd="1" destOrd="0" parTransId="{90035903-D763-48EE-8684-C66A372E6E19}" sibTransId="{D4ED16FE-4A49-4ABC-AD47-036C640C293F}"/>
    <dgm:cxn modelId="{2B68DED4-BADD-44D1-821B-F70B8B6B3460}" type="presOf" srcId="{9807BC87-D431-474C-A20D-22A29575865E}" destId="{60032065-9469-471C-9B0E-8C8F6706ECA8}" srcOrd="0" destOrd="0" presId="urn:microsoft.com/office/officeart/2005/8/layout/hierarchy1"/>
    <dgm:cxn modelId="{A37668E8-B1BB-4098-8610-05793D697F5A}" type="presOf" srcId="{FBE908B4-DFE5-45C2-A077-1798459F301E}" destId="{09B97418-9631-4882-B292-B9D8136BED31}" srcOrd="0" destOrd="0" presId="urn:microsoft.com/office/officeart/2005/8/layout/hierarchy1"/>
    <dgm:cxn modelId="{4BE06CF5-20A9-4041-9962-6FF63743728C}" type="presOf" srcId="{BB628022-1040-4C6A-884C-D79D3AFB5002}" destId="{33DAEB64-A201-4EB8-BBF2-8E2ED956CF31}" srcOrd="0" destOrd="0" presId="urn:microsoft.com/office/officeart/2005/8/layout/hierarchy1"/>
    <dgm:cxn modelId="{AF04ECB9-4784-4FF4-8A15-84826D327082}" type="presParOf" srcId="{33DAEB64-A201-4EB8-BBF2-8E2ED956CF31}" destId="{5D6461AB-3DDA-4E85-9F1B-06BED77C6037}" srcOrd="0" destOrd="0" presId="urn:microsoft.com/office/officeart/2005/8/layout/hierarchy1"/>
    <dgm:cxn modelId="{3EDF95D4-D823-4A1B-B0EC-972321517205}" type="presParOf" srcId="{5D6461AB-3DDA-4E85-9F1B-06BED77C6037}" destId="{E698B2FD-F176-4BFF-86E9-F69F1660337B}" srcOrd="0" destOrd="0" presId="urn:microsoft.com/office/officeart/2005/8/layout/hierarchy1"/>
    <dgm:cxn modelId="{D4DB4B66-727D-4D82-85F3-00021116AE61}" type="presParOf" srcId="{E698B2FD-F176-4BFF-86E9-F69F1660337B}" destId="{D0CBB672-39AF-450F-94BC-13107E9AF241}" srcOrd="0" destOrd="0" presId="urn:microsoft.com/office/officeart/2005/8/layout/hierarchy1"/>
    <dgm:cxn modelId="{1201A118-3AFA-4A0D-BBB0-A4D36310AB66}" type="presParOf" srcId="{E698B2FD-F176-4BFF-86E9-F69F1660337B}" destId="{96C160BC-DC87-46ED-AE1D-F5F04969E3B2}" srcOrd="1" destOrd="0" presId="urn:microsoft.com/office/officeart/2005/8/layout/hierarchy1"/>
    <dgm:cxn modelId="{80DED56E-B129-48F2-B7F1-D4F96B768834}" type="presParOf" srcId="{5D6461AB-3DDA-4E85-9F1B-06BED77C6037}" destId="{01448BC9-503E-43D8-8E8E-E0F0DEF065AB}" srcOrd="1" destOrd="0" presId="urn:microsoft.com/office/officeart/2005/8/layout/hierarchy1"/>
    <dgm:cxn modelId="{20253C2F-EFB6-49B5-B39C-BD2FC5B83B88}" type="presParOf" srcId="{01448BC9-503E-43D8-8E8E-E0F0DEF065AB}" destId="{09B97418-9631-4882-B292-B9D8136BED31}" srcOrd="0" destOrd="0" presId="urn:microsoft.com/office/officeart/2005/8/layout/hierarchy1"/>
    <dgm:cxn modelId="{47C0F79F-18E6-45EA-BB74-4B8558939B32}" type="presParOf" srcId="{01448BC9-503E-43D8-8E8E-E0F0DEF065AB}" destId="{88D97E17-3C99-4E0F-BF5A-AA58F7BBC5F2}" srcOrd="1" destOrd="0" presId="urn:microsoft.com/office/officeart/2005/8/layout/hierarchy1"/>
    <dgm:cxn modelId="{43408700-AB1F-4D5F-93CE-C8B726BE25A1}" type="presParOf" srcId="{88D97E17-3C99-4E0F-BF5A-AA58F7BBC5F2}" destId="{A98FAF2C-A8F1-4ABA-A652-46D12C1631ED}" srcOrd="0" destOrd="0" presId="urn:microsoft.com/office/officeart/2005/8/layout/hierarchy1"/>
    <dgm:cxn modelId="{DE7D4CA9-9F32-4C00-A943-AD86835BC6B8}" type="presParOf" srcId="{A98FAF2C-A8F1-4ABA-A652-46D12C1631ED}" destId="{0EC998AA-DEF7-4192-962D-5F35B60709B5}" srcOrd="0" destOrd="0" presId="urn:microsoft.com/office/officeart/2005/8/layout/hierarchy1"/>
    <dgm:cxn modelId="{1F9CA29A-B725-492A-84B8-DF0DA46ED94B}" type="presParOf" srcId="{A98FAF2C-A8F1-4ABA-A652-46D12C1631ED}" destId="{C85A998F-AEC7-49DC-BF0F-A2491D4FA47F}" srcOrd="1" destOrd="0" presId="urn:microsoft.com/office/officeart/2005/8/layout/hierarchy1"/>
    <dgm:cxn modelId="{FACEBAAF-7EB2-4EB6-A8CE-8248D1935ACE}" type="presParOf" srcId="{88D97E17-3C99-4E0F-BF5A-AA58F7BBC5F2}" destId="{C61FD369-BE00-401C-9E6E-C6D7259492C9}" srcOrd="1" destOrd="0" presId="urn:microsoft.com/office/officeart/2005/8/layout/hierarchy1"/>
    <dgm:cxn modelId="{3E48FB1D-8D73-4446-B777-551477183D6E}" type="presParOf" srcId="{01448BC9-503E-43D8-8E8E-E0F0DEF065AB}" destId="{2C88FAC9-1B07-424B-943F-D388FA864FE1}" srcOrd="2" destOrd="0" presId="urn:microsoft.com/office/officeart/2005/8/layout/hierarchy1"/>
    <dgm:cxn modelId="{E1E6CC61-A608-45AE-B174-800C682B5D5F}" type="presParOf" srcId="{01448BC9-503E-43D8-8E8E-E0F0DEF065AB}" destId="{5F8A632A-5F4B-4B8E-9190-5D28F2300C52}" srcOrd="3" destOrd="0" presId="urn:microsoft.com/office/officeart/2005/8/layout/hierarchy1"/>
    <dgm:cxn modelId="{FFE2C71A-6E44-4037-BD5D-92304A24A6ED}" type="presParOf" srcId="{5F8A632A-5F4B-4B8E-9190-5D28F2300C52}" destId="{6B06C094-B062-4202-B617-2E920C57F3A9}" srcOrd="0" destOrd="0" presId="urn:microsoft.com/office/officeart/2005/8/layout/hierarchy1"/>
    <dgm:cxn modelId="{4F3E77EE-3BBC-4999-99F5-2E3269D70FBA}" type="presParOf" srcId="{6B06C094-B062-4202-B617-2E920C57F3A9}" destId="{D51DF0FE-4F86-4A3D-97A5-9E5676A7DB03}" srcOrd="0" destOrd="0" presId="urn:microsoft.com/office/officeart/2005/8/layout/hierarchy1"/>
    <dgm:cxn modelId="{83B92575-D0C6-44DE-A782-43DDC5241D1A}" type="presParOf" srcId="{6B06C094-B062-4202-B617-2E920C57F3A9}" destId="{60032065-9469-471C-9B0E-8C8F6706ECA8}" srcOrd="1" destOrd="0" presId="urn:microsoft.com/office/officeart/2005/8/layout/hierarchy1"/>
    <dgm:cxn modelId="{69250535-E662-46FD-9D9E-01CD097622E0}" type="presParOf" srcId="{5F8A632A-5F4B-4B8E-9190-5D28F2300C52}" destId="{9E851558-1A58-4383-BD29-4EE5C0C175F9}" srcOrd="1" destOrd="0" presId="urn:microsoft.com/office/officeart/2005/8/layout/hierarchy1"/>
    <dgm:cxn modelId="{1C3F07B9-0488-423C-B33B-32F4B385473D}" type="presParOf" srcId="{01448BC9-503E-43D8-8E8E-E0F0DEF065AB}" destId="{660A4CAE-E31C-47BF-BD46-2A1F4CECE107}" srcOrd="4" destOrd="0" presId="urn:microsoft.com/office/officeart/2005/8/layout/hierarchy1"/>
    <dgm:cxn modelId="{C12390BF-AA98-4884-A979-9D148904095F}" type="presParOf" srcId="{01448BC9-503E-43D8-8E8E-E0F0DEF065AB}" destId="{E24E223D-916A-42ED-B302-2AFC56AA99B9}" srcOrd="5" destOrd="0" presId="urn:microsoft.com/office/officeart/2005/8/layout/hierarchy1"/>
    <dgm:cxn modelId="{CBB034D5-E42D-45F7-AAFF-2E064B95B0FD}" type="presParOf" srcId="{E24E223D-916A-42ED-B302-2AFC56AA99B9}" destId="{F22259EB-EFD0-4C9E-9919-4E03860AD121}" srcOrd="0" destOrd="0" presId="urn:microsoft.com/office/officeart/2005/8/layout/hierarchy1"/>
    <dgm:cxn modelId="{F8B4E69F-D797-499E-8310-61FE4A1383A1}" type="presParOf" srcId="{F22259EB-EFD0-4C9E-9919-4E03860AD121}" destId="{080A63BD-CF46-4F3F-B984-F8FF50DFACBF}" srcOrd="0" destOrd="0" presId="urn:microsoft.com/office/officeart/2005/8/layout/hierarchy1"/>
    <dgm:cxn modelId="{8370E2A1-A29E-4502-ADB2-B24BA2CBF251}" type="presParOf" srcId="{F22259EB-EFD0-4C9E-9919-4E03860AD121}" destId="{4F5352A8-4B26-4B04-BF23-E2A2607A7EBC}" srcOrd="1" destOrd="0" presId="urn:microsoft.com/office/officeart/2005/8/layout/hierarchy1"/>
    <dgm:cxn modelId="{2DBB6D72-83AF-45E6-B365-7D594149E4D5}" type="presParOf" srcId="{E24E223D-916A-42ED-B302-2AFC56AA99B9}" destId="{6D72C792-7C77-4E4E-B4AA-4E169B77FD0D}" srcOrd="1" destOrd="0" presId="urn:microsoft.com/office/officeart/2005/8/layout/hierarchy1"/>
    <dgm:cxn modelId="{2E73B787-6E18-4F3C-8049-3AF3565FD92D}" type="presParOf" srcId="{01448BC9-503E-43D8-8E8E-E0F0DEF065AB}" destId="{D8D58E0B-2A2B-48C4-B200-96B5D69DE800}" srcOrd="6" destOrd="0" presId="urn:microsoft.com/office/officeart/2005/8/layout/hierarchy1"/>
    <dgm:cxn modelId="{7C5CA6E7-D427-4B26-9C45-65338FC92097}" type="presParOf" srcId="{01448BC9-503E-43D8-8E8E-E0F0DEF065AB}" destId="{4FA4EEBF-ED51-4F22-B4D2-FA39D33390D6}" srcOrd="7" destOrd="0" presId="urn:microsoft.com/office/officeart/2005/8/layout/hierarchy1"/>
    <dgm:cxn modelId="{EF7722D1-78F3-45D1-9D52-C56529FD22C8}" type="presParOf" srcId="{4FA4EEBF-ED51-4F22-B4D2-FA39D33390D6}" destId="{CEB7E67B-F386-495F-A971-91617339319C}" srcOrd="0" destOrd="0" presId="urn:microsoft.com/office/officeart/2005/8/layout/hierarchy1"/>
    <dgm:cxn modelId="{EAEE89E8-FE09-4F13-BFBF-548638EF607D}" type="presParOf" srcId="{CEB7E67B-F386-495F-A971-91617339319C}" destId="{170510EF-E30E-4556-AF13-8CD835367DE2}" srcOrd="0" destOrd="0" presId="urn:microsoft.com/office/officeart/2005/8/layout/hierarchy1"/>
    <dgm:cxn modelId="{8BD5A13A-7374-423F-ABC3-11340A948A96}" type="presParOf" srcId="{CEB7E67B-F386-495F-A971-91617339319C}" destId="{1D8401F5-6EA7-443F-9CF4-CA27D13ABC7D}" srcOrd="1" destOrd="0" presId="urn:microsoft.com/office/officeart/2005/8/layout/hierarchy1"/>
    <dgm:cxn modelId="{B4DF1640-4EBE-4A68-81D6-793809D23668}" type="presParOf" srcId="{4FA4EEBF-ED51-4F22-B4D2-FA39D33390D6}" destId="{7C69AAE0-D12D-4EDC-A91A-2881E80F6465}" srcOrd="1" destOrd="0" presId="urn:microsoft.com/office/officeart/2005/8/layout/hierarchy1"/>
  </dgm:cxnLst>
  <dgm:bg/>
  <dgm:whole>
    <a:ln>
      <a:noFill/>
    </a:ln>
  </dgm:whole>
  <dgm:extLst>
    <a:ext uri="http://schemas.microsoft.com/office/drawing/2008/diagram">
      <dsp:dataModelExt xmlns:dsp="http://schemas.microsoft.com/office/drawing/2008/diagram" relId="rId18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D8D58E0B-2A2B-48C4-B200-96B5D69DE800}">
      <dsp:nvSpPr>
        <dsp:cNvPr id="0" name=""/>
        <dsp:cNvSpPr/>
      </dsp:nvSpPr>
      <dsp:spPr>
        <a:xfrm>
          <a:off x="3678961" y="981068"/>
          <a:ext cx="2906592" cy="509160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362790"/>
              </a:lnTo>
              <a:lnTo>
                <a:pt x="2906592" y="362790"/>
              </a:lnTo>
              <a:lnTo>
                <a:pt x="2906592" y="509160"/>
              </a:lnTo>
            </a:path>
          </a:pathLst>
        </a:custGeom>
        <a:noFill/>
        <a:ln w="25400" cap="flat" cmpd="sng" algn="ctr">
          <a:solidFill>
            <a:schemeClr val="accent1">
              <a:tint val="9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660A4CAE-E31C-47BF-BD46-2A1F4CECE107}">
      <dsp:nvSpPr>
        <dsp:cNvPr id="0" name=""/>
        <dsp:cNvSpPr/>
      </dsp:nvSpPr>
      <dsp:spPr>
        <a:xfrm>
          <a:off x="3678961" y="981068"/>
          <a:ext cx="975479" cy="509160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362790"/>
              </a:lnTo>
              <a:lnTo>
                <a:pt x="975479" y="362790"/>
              </a:lnTo>
              <a:lnTo>
                <a:pt x="975479" y="509160"/>
              </a:lnTo>
            </a:path>
          </a:pathLst>
        </a:custGeom>
        <a:noFill/>
        <a:ln w="25400" cap="flat" cmpd="sng" algn="ctr">
          <a:solidFill>
            <a:schemeClr val="accent1">
              <a:tint val="9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2C88FAC9-1B07-424B-943F-D388FA864FE1}">
      <dsp:nvSpPr>
        <dsp:cNvPr id="0" name=""/>
        <dsp:cNvSpPr/>
      </dsp:nvSpPr>
      <dsp:spPr>
        <a:xfrm>
          <a:off x="2723327" y="981068"/>
          <a:ext cx="955634" cy="509160"/>
        </a:xfrm>
        <a:custGeom>
          <a:avLst/>
          <a:gdLst/>
          <a:ahLst/>
          <a:cxnLst/>
          <a:rect l="0" t="0" r="0" b="0"/>
          <a:pathLst>
            <a:path>
              <a:moveTo>
                <a:pt x="955634" y="0"/>
              </a:moveTo>
              <a:lnTo>
                <a:pt x="955634" y="362790"/>
              </a:lnTo>
              <a:lnTo>
                <a:pt x="0" y="362790"/>
              </a:lnTo>
              <a:lnTo>
                <a:pt x="0" y="509160"/>
              </a:lnTo>
            </a:path>
          </a:pathLst>
        </a:custGeom>
        <a:noFill/>
        <a:ln w="25400" cap="flat" cmpd="sng" algn="ctr">
          <a:solidFill>
            <a:schemeClr val="accent1">
              <a:tint val="9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09B97418-9631-4882-B292-B9D8136BED31}">
      <dsp:nvSpPr>
        <dsp:cNvPr id="0" name=""/>
        <dsp:cNvSpPr/>
      </dsp:nvSpPr>
      <dsp:spPr>
        <a:xfrm>
          <a:off x="792213" y="981068"/>
          <a:ext cx="2886747" cy="509160"/>
        </a:xfrm>
        <a:custGeom>
          <a:avLst/>
          <a:gdLst/>
          <a:ahLst/>
          <a:cxnLst/>
          <a:rect l="0" t="0" r="0" b="0"/>
          <a:pathLst>
            <a:path>
              <a:moveTo>
                <a:pt x="2886747" y="0"/>
              </a:moveTo>
              <a:lnTo>
                <a:pt x="2886747" y="362790"/>
              </a:lnTo>
              <a:lnTo>
                <a:pt x="0" y="362790"/>
              </a:lnTo>
              <a:lnTo>
                <a:pt x="0" y="509160"/>
              </a:lnTo>
            </a:path>
          </a:pathLst>
        </a:custGeom>
        <a:noFill/>
        <a:ln w="25400" cap="flat" cmpd="sng" algn="ctr">
          <a:solidFill>
            <a:schemeClr val="accent1">
              <a:tint val="9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0CBB672-39AF-450F-94BC-13107E9AF241}">
      <dsp:nvSpPr>
        <dsp:cNvPr id="0" name=""/>
        <dsp:cNvSpPr/>
      </dsp:nvSpPr>
      <dsp:spPr>
        <a:xfrm>
          <a:off x="2142330" y="195172"/>
          <a:ext cx="3073261" cy="785895"/>
        </a:xfrm>
        <a:prstGeom prst="roundRect">
          <a:avLst>
            <a:gd name="adj" fmla="val 10000"/>
          </a:avLst>
        </a:prstGeom>
        <a:gradFill rotWithShape="0">
          <a:gsLst>
            <a:gs pos="0">
              <a:schemeClr val="accent1">
                <a:alpha val="80000"/>
                <a:hueOff val="0"/>
                <a:satOff val="0"/>
                <a:lumOff val="0"/>
                <a:alphaOff val="0"/>
                <a:tint val="50000"/>
                <a:satMod val="300000"/>
              </a:schemeClr>
            </a:gs>
            <a:gs pos="35000">
              <a:schemeClr val="accent1">
                <a:alpha val="80000"/>
                <a:hueOff val="0"/>
                <a:satOff val="0"/>
                <a:lumOff val="0"/>
                <a:alphaOff val="0"/>
                <a:tint val="37000"/>
                <a:satMod val="300000"/>
              </a:schemeClr>
            </a:gs>
            <a:gs pos="100000">
              <a:schemeClr val="accent1">
                <a:alpha val="80000"/>
                <a:hueOff val="0"/>
                <a:satOff val="0"/>
                <a:lumOff val="0"/>
                <a:alphaOff val="0"/>
                <a:tint val="15000"/>
                <a:satMod val="350000"/>
              </a:schemeClr>
            </a:gs>
          </a:gsLst>
          <a:lin ang="16200000" scaled="1"/>
        </a:gradFill>
        <a:ln>
          <a:noFill/>
        </a:ln>
        <a:effectLst>
          <a:outerShdw blurRad="40000" dist="20000" dir="5400000" rotWithShape="0">
            <a:srgbClr val="000000">
              <a:alpha val="38000"/>
            </a:srgbClr>
          </a:outerShdw>
        </a:effectLst>
        <a:scene3d>
          <a:camera prst="orthographicFront"/>
          <a:lightRig rig="flat" dir="t"/>
        </a:scene3d>
        <a:sp3d prstMaterial="dkEdge">
          <a:bevelT w="8200" h="38100"/>
        </a:sp3d>
      </dsp:spPr>
      <dsp:style>
        <a:lnRef idx="0">
          <a:scrgbClr r="0" g="0" b="0"/>
        </a:lnRef>
        <a:fillRef idx="2">
          <a:scrgbClr r="0" g="0" b="0"/>
        </a:fillRef>
        <a:effectRef idx="1">
          <a:scrgbClr r="0" g="0" b="0"/>
        </a:effectRef>
        <a:fontRef idx="minor">
          <a:schemeClr val="dk1"/>
        </a:fontRef>
      </dsp:style>
    </dsp:sp>
    <dsp:sp modelId="{96C160BC-DC87-46ED-AE1D-F5F04969E3B2}">
      <dsp:nvSpPr>
        <dsp:cNvPr id="0" name=""/>
        <dsp:cNvSpPr/>
      </dsp:nvSpPr>
      <dsp:spPr>
        <a:xfrm>
          <a:off x="2317886" y="361950"/>
          <a:ext cx="3073261" cy="785895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9525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53340" tIns="53340" rIns="53340" bIns="53340" numCol="1" spcCol="1270" anchor="ctr" anchorCtr="0">
          <a:noAutofit/>
        </a:bodyPr>
        <a:lstStyle/>
        <a:p>
          <a:pPr marL="0" lvl="0" indent="0" algn="ctr" defTabSz="6223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pl-PL" sz="1400" b="1" kern="1200">
              <a:latin typeface="Calibri Light" panose="020F0302020204030204" pitchFamily="34" charset="0"/>
              <a:ea typeface="Verdana" panose="020B0604030504040204" pitchFamily="34" charset="0"/>
              <a:cs typeface="Verdana" panose="020B0604030504040204" pitchFamily="34" charset="0"/>
            </a:rPr>
            <a:t>Baza Projektów Wiatrowych w Polsce zawiera:</a:t>
          </a:r>
        </a:p>
      </dsp:txBody>
      <dsp:txXfrm>
        <a:off x="2340904" y="384968"/>
        <a:ext cx="3027225" cy="739859"/>
      </dsp:txXfrm>
    </dsp:sp>
    <dsp:sp modelId="{0EC998AA-DEF7-4192-962D-5F35B60709B5}">
      <dsp:nvSpPr>
        <dsp:cNvPr id="0" name=""/>
        <dsp:cNvSpPr/>
      </dsp:nvSpPr>
      <dsp:spPr>
        <a:xfrm>
          <a:off x="2212" y="1490228"/>
          <a:ext cx="1580001" cy="1003301"/>
        </a:xfrm>
        <a:prstGeom prst="roundRect">
          <a:avLst>
            <a:gd name="adj" fmla="val 10000"/>
          </a:avLst>
        </a:prstGeom>
        <a:gradFill rotWithShape="0">
          <a:gsLst>
            <a:gs pos="0">
              <a:schemeClr val="accent1">
                <a:alpha val="70000"/>
                <a:hueOff val="0"/>
                <a:satOff val="0"/>
                <a:lumOff val="0"/>
                <a:alphaOff val="0"/>
                <a:tint val="50000"/>
                <a:satMod val="300000"/>
              </a:schemeClr>
            </a:gs>
            <a:gs pos="35000">
              <a:schemeClr val="accent1">
                <a:alpha val="70000"/>
                <a:hueOff val="0"/>
                <a:satOff val="0"/>
                <a:lumOff val="0"/>
                <a:alphaOff val="0"/>
                <a:tint val="37000"/>
                <a:satMod val="300000"/>
              </a:schemeClr>
            </a:gs>
            <a:gs pos="100000">
              <a:schemeClr val="accent1">
                <a:alpha val="70000"/>
                <a:hueOff val="0"/>
                <a:satOff val="0"/>
                <a:lumOff val="0"/>
                <a:alphaOff val="0"/>
                <a:tint val="15000"/>
                <a:satMod val="350000"/>
              </a:schemeClr>
            </a:gs>
          </a:gsLst>
          <a:lin ang="16200000" scaled="1"/>
        </a:gradFill>
        <a:ln>
          <a:noFill/>
        </a:ln>
        <a:effectLst>
          <a:outerShdw blurRad="40000" dist="20000" dir="5400000" rotWithShape="0">
            <a:srgbClr val="000000">
              <a:alpha val="38000"/>
            </a:srgbClr>
          </a:outerShdw>
        </a:effectLst>
        <a:scene3d>
          <a:camera prst="orthographicFront"/>
          <a:lightRig rig="flat" dir="t"/>
        </a:scene3d>
        <a:sp3d prstMaterial="dkEdge">
          <a:bevelT w="8200" h="38100"/>
        </a:sp3d>
      </dsp:spPr>
      <dsp:style>
        <a:lnRef idx="0">
          <a:scrgbClr r="0" g="0" b="0"/>
        </a:lnRef>
        <a:fillRef idx="2">
          <a:scrgbClr r="0" g="0" b="0"/>
        </a:fillRef>
        <a:effectRef idx="1">
          <a:scrgbClr r="0" g="0" b="0"/>
        </a:effectRef>
        <a:fontRef idx="minor">
          <a:schemeClr val="dk1"/>
        </a:fontRef>
      </dsp:style>
    </dsp:sp>
    <dsp:sp modelId="{C85A998F-AEC7-49DC-BF0F-A2491D4FA47F}">
      <dsp:nvSpPr>
        <dsp:cNvPr id="0" name=""/>
        <dsp:cNvSpPr/>
      </dsp:nvSpPr>
      <dsp:spPr>
        <a:xfrm>
          <a:off x="177768" y="1657006"/>
          <a:ext cx="1580001" cy="1003301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9525" cap="flat" cmpd="sng" algn="ctr">
          <a:solidFill>
            <a:schemeClr val="accent1">
              <a:tint val="9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45720" tIns="45720" rIns="45720" bIns="45720" numCol="1" spcCol="1270" anchor="ctr" anchorCtr="0">
          <a:noAutofit/>
        </a:bodyPr>
        <a:lstStyle/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pl-PL" sz="1200" b="0" i="0" u="none" kern="1200"/>
            <a:t>4</a:t>
          </a:r>
          <a:r>
            <a:rPr lang="en-GB" sz="1200" b="0" i="0" u="none" kern="1200"/>
            <a:t> </a:t>
          </a:r>
          <a:r>
            <a:rPr lang="pl-PL" sz="1200" kern="1200"/>
            <a:t>projektów z wydanym pozwoleniem budowlanym </a:t>
          </a:r>
          <a:r>
            <a:rPr lang="pl-PL" sz="1200" b="1" kern="1200"/>
            <a:t>o łącznej mocy 4 920</a:t>
          </a:r>
          <a:r>
            <a:rPr lang="pl-PL" sz="1200" b="1" i="0" u="none" kern="1200"/>
            <a:t> k</a:t>
          </a:r>
          <a:r>
            <a:rPr lang="pl-PL" sz="1200" b="1" kern="1200"/>
            <a:t>W</a:t>
          </a:r>
        </a:p>
      </dsp:txBody>
      <dsp:txXfrm>
        <a:off x="207154" y="1686392"/>
        <a:ext cx="1521229" cy="944529"/>
      </dsp:txXfrm>
    </dsp:sp>
    <dsp:sp modelId="{D51DF0FE-4F86-4A3D-97A5-9E5676A7DB03}">
      <dsp:nvSpPr>
        <dsp:cNvPr id="0" name=""/>
        <dsp:cNvSpPr/>
      </dsp:nvSpPr>
      <dsp:spPr>
        <a:xfrm>
          <a:off x="1933326" y="1490228"/>
          <a:ext cx="1580001" cy="1003301"/>
        </a:xfrm>
        <a:prstGeom prst="roundRect">
          <a:avLst>
            <a:gd name="adj" fmla="val 10000"/>
          </a:avLst>
        </a:prstGeom>
        <a:gradFill rotWithShape="0">
          <a:gsLst>
            <a:gs pos="0">
              <a:schemeClr val="accent1">
                <a:alpha val="70000"/>
                <a:hueOff val="0"/>
                <a:satOff val="0"/>
                <a:lumOff val="0"/>
                <a:alphaOff val="0"/>
                <a:tint val="50000"/>
                <a:satMod val="300000"/>
              </a:schemeClr>
            </a:gs>
            <a:gs pos="35000">
              <a:schemeClr val="accent1">
                <a:alpha val="70000"/>
                <a:hueOff val="0"/>
                <a:satOff val="0"/>
                <a:lumOff val="0"/>
                <a:alphaOff val="0"/>
                <a:tint val="37000"/>
                <a:satMod val="300000"/>
              </a:schemeClr>
            </a:gs>
            <a:gs pos="100000">
              <a:schemeClr val="accent1">
                <a:alpha val="70000"/>
                <a:hueOff val="0"/>
                <a:satOff val="0"/>
                <a:lumOff val="0"/>
                <a:alphaOff val="0"/>
                <a:tint val="15000"/>
                <a:satMod val="350000"/>
              </a:schemeClr>
            </a:gs>
          </a:gsLst>
          <a:lin ang="16200000" scaled="1"/>
        </a:gradFill>
        <a:ln>
          <a:noFill/>
        </a:ln>
        <a:effectLst>
          <a:outerShdw blurRad="40000" dist="20000" dir="5400000" rotWithShape="0">
            <a:srgbClr val="000000">
              <a:alpha val="38000"/>
            </a:srgbClr>
          </a:outerShdw>
        </a:effectLst>
        <a:scene3d>
          <a:camera prst="orthographicFront"/>
          <a:lightRig rig="flat" dir="t"/>
        </a:scene3d>
        <a:sp3d prstMaterial="dkEdge">
          <a:bevelT w="8200" h="38100"/>
        </a:sp3d>
      </dsp:spPr>
      <dsp:style>
        <a:lnRef idx="0">
          <a:scrgbClr r="0" g="0" b="0"/>
        </a:lnRef>
        <a:fillRef idx="2">
          <a:scrgbClr r="0" g="0" b="0"/>
        </a:fillRef>
        <a:effectRef idx="1">
          <a:scrgbClr r="0" g="0" b="0"/>
        </a:effectRef>
        <a:fontRef idx="minor">
          <a:schemeClr val="dk1"/>
        </a:fontRef>
      </dsp:style>
    </dsp:sp>
    <dsp:sp modelId="{60032065-9469-471C-9B0E-8C8F6706ECA8}">
      <dsp:nvSpPr>
        <dsp:cNvPr id="0" name=""/>
        <dsp:cNvSpPr/>
      </dsp:nvSpPr>
      <dsp:spPr>
        <a:xfrm>
          <a:off x="2108882" y="1657006"/>
          <a:ext cx="1580001" cy="1003301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9525" cap="flat" cmpd="sng" algn="ctr">
          <a:solidFill>
            <a:schemeClr val="accent1">
              <a:tint val="9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45720" tIns="45720" rIns="45720" bIns="45720" numCol="1" spcCol="1270" anchor="ctr" anchorCtr="0">
          <a:noAutofit/>
        </a:bodyPr>
        <a:lstStyle/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pl-PL" sz="1200" kern="1200"/>
            <a:t>267 projektów z wydanymi warunkami przyłączenia </a:t>
          </a:r>
          <a:r>
            <a:rPr lang="pl-PL" sz="1200" b="1" kern="1200"/>
            <a:t>o łącznej mocy 8 201</a:t>
          </a:r>
          <a:r>
            <a:rPr lang="pl-PL" sz="1200" b="1" i="0" u="none" kern="1200"/>
            <a:t> </a:t>
          </a:r>
          <a:r>
            <a:rPr lang="pl-PL" sz="1200" b="1" kern="1200"/>
            <a:t>MW</a:t>
          </a:r>
        </a:p>
      </dsp:txBody>
      <dsp:txXfrm>
        <a:off x="2138268" y="1686392"/>
        <a:ext cx="1521229" cy="944529"/>
      </dsp:txXfrm>
    </dsp:sp>
    <dsp:sp modelId="{080A63BD-CF46-4F3F-B984-F8FF50DFACBF}">
      <dsp:nvSpPr>
        <dsp:cNvPr id="0" name=""/>
        <dsp:cNvSpPr/>
      </dsp:nvSpPr>
      <dsp:spPr>
        <a:xfrm>
          <a:off x="3864439" y="1490228"/>
          <a:ext cx="1580001" cy="1003301"/>
        </a:xfrm>
        <a:prstGeom prst="roundRect">
          <a:avLst>
            <a:gd name="adj" fmla="val 10000"/>
          </a:avLst>
        </a:prstGeom>
        <a:gradFill rotWithShape="0">
          <a:gsLst>
            <a:gs pos="0">
              <a:schemeClr val="accent1">
                <a:alpha val="70000"/>
                <a:hueOff val="0"/>
                <a:satOff val="0"/>
                <a:lumOff val="0"/>
                <a:alphaOff val="0"/>
                <a:tint val="50000"/>
                <a:satMod val="300000"/>
              </a:schemeClr>
            </a:gs>
            <a:gs pos="35000">
              <a:schemeClr val="accent1">
                <a:alpha val="70000"/>
                <a:hueOff val="0"/>
                <a:satOff val="0"/>
                <a:lumOff val="0"/>
                <a:alphaOff val="0"/>
                <a:tint val="37000"/>
                <a:satMod val="300000"/>
              </a:schemeClr>
            </a:gs>
            <a:gs pos="100000">
              <a:schemeClr val="accent1">
                <a:alpha val="70000"/>
                <a:hueOff val="0"/>
                <a:satOff val="0"/>
                <a:lumOff val="0"/>
                <a:alphaOff val="0"/>
                <a:tint val="15000"/>
                <a:satMod val="350000"/>
              </a:schemeClr>
            </a:gs>
          </a:gsLst>
          <a:lin ang="16200000" scaled="1"/>
        </a:gradFill>
        <a:ln>
          <a:noFill/>
        </a:ln>
        <a:effectLst>
          <a:outerShdw blurRad="40000" dist="20000" dir="5400000" rotWithShape="0">
            <a:srgbClr val="000000">
              <a:alpha val="38000"/>
            </a:srgbClr>
          </a:outerShdw>
        </a:effectLst>
        <a:scene3d>
          <a:camera prst="orthographicFront"/>
          <a:lightRig rig="flat" dir="t"/>
        </a:scene3d>
        <a:sp3d prstMaterial="dkEdge">
          <a:bevelT w="8200" h="38100"/>
        </a:sp3d>
      </dsp:spPr>
      <dsp:style>
        <a:lnRef idx="0">
          <a:scrgbClr r="0" g="0" b="0"/>
        </a:lnRef>
        <a:fillRef idx="2">
          <a:scrgbClr r="0" g="0" b="0"/>
        </a:fillRef>
        <a:effectRef idx="1">
          <a:scrgbClr r="0" g="0" b="0"/>
        </a:effectRef>
        <a:fontRef idx="minor">
          <a:schemeClr val="dk1"/>
        </a:fontRef>
      </dsp:style>
    </dsp:sp>
    <dsp:sp modelId="{4F5352A8-4B26-4B04-BF23-E2A2607A7EBC}">
      <dsp:nvSpPr>
        <dsp:cNvPr id="0" name=""/>
        <dsp:cNvSpPr/>
      </dsp:nvSpPr>
      <dsp:spPr>
        <a:xfrm>
          <a:off x="4039995" y="1657006"/>
          <a:ext cx="1580001" cy="1003301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9525" cap="flat" cmpd="sng" algn="ctr">
          <a:solidFill>
            <a:schemeClr val="accent1">
              <a:tint val="9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45720" tIns="45720" rIns="45720" bIns="45720" numCol="1" spcCol="1270" anchor="ctr" anchorCtr="0">
          <a:noAutofit/>
        </a:bodyPr>
        <a:lstStyle/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pl-PL" sz="1200" b="0" i="0" u="none" kern="1200"/>
            <a:t>191</a:t>
          </a:r>
          <a:r>
            <a:rPr lang="en-GB" sz="1200" b="0" i="0" u="none" kern="1200"/>
            <a:t> </a:t>
          </a:r>
          <a:r>
            <a:rPr lang="pl-PL" sz="1200" kern="1200" baseline="0"/>
            <a:t>projektów z zawartą umową </a:t>
          </a:r>
          <a:r>
            <a:rPr lang="pl-PL" sz="1200" kern="1200"/>
            <a:t>przyłączeniową </a:t>
          </a:r>
          <a:r>
            <a:rPr lang="pl-PL" sz="1200" b="1" kern="1200"/>
            <a:t>o łącznej mocy 4 976 MW</a:t>
          </a:r>
        </a:p>
      </dsp:txBody>
      <dsp:txXfrm>
        <a:off x="4069381" y="1686392"/>
        <a:ext cx="1521229" cy="944529"/>
      </dsp:txXfrm>
    </dsp:sp>
    <dsp:sp modelId="{170510EF-E30E-4556-AF13-8CD835367DE2}">
      <dsp:nvSpPr>
        <dsp:cNvPr id="0" name=""/>
        <dsp:cNvSpPr/>
      </dsp:nvSpPr>
      <dsp:spPr>
        <a:xfrm>
          <a:off x="5795553" y="1490228"/>
          <a:ext cx="1580001" cy="1003301"/>
        </a:xfrm>
        <a:prstGeom prst="roundRect">
          <a:avLst>
            <a:gd name="adj" fmla="val 10000"/>
          </a:avLst>
        </a:prstGeom>
        <a:gradFill rotWithShape="0">
          <a:gsLst>
            <a:gs pos="0">
              <a:schemeClr val="accent1">
                <a:alpha val="70000"/>
                <a:hueOff val="0"/>
                <a:satOff val="0"/>
                <a:lumOff val="0"/>
                <a:alphaOff val="0"/>
                <a:tint val="50000"/>
                <a:satMod val="300000"/>
              </a:schemeClr>
            </a:gs>
            <a:gs pos="35000">
              <a:schemeClr val="accent1">
                <a:alpha val="70000"/>
                <a:hueOff val="0"/>
                <a:satOff val="0"/>
                <a:lumOff val="0"/>
                <a:alphaOff val="0"/>
                <a:tint val="37000"/>
                <a:satMod val="300000"/>
              </a:schemeClr>
            </a:gs>
            <a:gs pos="100000">
              <a:schemeClr val="accent1">
                <a:alpha val="70000"/>
                <a:hueOff val="0"/>
                <a:satOff val="0"/>
                <a:lumOff val="0"/>
                <a:alphaOff val="0"/>
                <a:tint val="15000"/>
                <a:satMod val="350000"/>
              </a:schemeClr>
            </a:gs>
          </a:gsLst>
          <a:lin ang="16200000" scaled="1"/>
        </a:gradFill>
        <a:ln>
          <a:noFill/>
        </a:ln>
        <a:effectLst>
          <a:outerShdw blurRad="40000" dist="20000" dir="5400000" rotWithShape="0">
            <a:srgbClr val="000000">
              <a:alpha val="38000"/>
            </a:srgbClr>
          </a:outerShdw>
        </a:effectLst>
        <a:scene3d>
          <a:camera prst="orthographicFront"/>
          <a:lightRig rig="flat" dir="t"/>
        </a:scene3d>
        <a:sp3d prstMaterial="dkEdge">
          <a:bevelT w="8200" h="38100"/>
        </a:sp3d>
      </dsp:spPr>
      <dsp:style>
        <a:lnRef idx="0">
          <a:scrgbClr r="0" g="0" b="0"/>
        </a:lnRef>
        <a:fillRef idx="2">
          <a:scrgbClr r="0" g="0" b="0"/>
        </a:fillRef>
        <a:effectRef idx="1">
          <a:scrgbClr r="0" g="0" b="0"/>
        </a:effectRef>
        <a:fontRef idx="minor">
          <a:schemeClr val="dk1"/>
        </a:fontRef>
      </dsp:style>
    </dsp:sp>
    <dsp:sp modelId="{1D8401F5-6EA7-443F-9CF4-CA27D13ABC7D}">
      <dsp:nvSpPr>
        <dsp:cNvPr id="0" name=""/>
        <dsp:cNvSpPr/>
      </dsp:nvSpPr>
      <dsp:spPr>
        <a:xfrm>
          <a:off x="5971109" y="1657006"/>
          <a:ext cx="1580001" cy="1003301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9525" cap="flat" cmpd="sng" algn="ctr">
          <a:solidFill>
            <a:schemeClr val="accent1">
              <a:tint val="9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45720" tIns="45720" rIns="45720" bIns="45720" numCol="1" spcCol="1270" anchor="ctr" anchorCtr="0">
          <a:noAutofit/>
        </a:bodyPr>
        <a:lstStyle/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pl-PL" sz="1200" kern="1200"/>
            <a:t>46 projektów z rozpoznanym inwestorem </a:t>
          </a:r>
          <a:r>
            <a:rPr lang="pl-PL" sz="1200" b="1" kern="1200"/>
            <a:t>o łącznej mocy 4 287 MW</a:t>
          </a:r>
        </a:p>
      </dsp:txBody>
      <dsp:txXfrm>
        <a:off x="6000495" y="1686392"/>
        <a:ext cx="1521229" cy="944529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hierarchy1">
  <dgm:title val=""/>
  <dgm:desc val=""/>
  <dgm:catLst>
    <dgm:cat type="hierarchy" pri="2000"/>
  </dgm:catLst>
  <dgm:sampData>
    <dgm:dataModel>
      <dgm:ptLst>
        <dgm:pt modelId="0" type="doc"/>
        <dgm:pt modelId="1">
          <dgm:prSet phldr="1"/>
        </dgm:pt>
        <dgm:pt modelId="2">
          <dgm:prSet phldr="1"/>
        </dgm:pt>
        <dgm:pt modelId="21">
          <dgm:prSet phldr="1"/>
        </dgm:pt>
        <dgm:pt modelId="22">
          <dgm:prSet phldr="1"/>
        </dgm:pt>
        <dgm:pt modelId="3">
          <dgm:prSet phldr="1"/>
        </dgm:pt>
        <dgm:pt modelId="31">
          <dgm:prSet phldr="1"/>
        </dgm:pt>
      </dgm:ptLst>
      <dgm:cxnLst>
        <dgm:cxn modelId="4" srcId="0" destId="1" srcOrd="0" destOrd="0"/>
        <dgm:cxn modelId="5" srcId="1" destId="2" srcOrd="0" destOrd="0"/>
        <dgm:cxn modelId="6" srcId="1" destId="3" srcOrd="1" destOrd="0"/>
        <dgm:cxn modelId="23" srcId="2" destId="21" srcOrd="0" destOrd="0"/>
        <dgm:cxn modelId="24" srcId="2" destId="22" srcOrd="1" destOrd="0"/>
        <dgm:cxn modelId="33" srcId="3" destId="31" srcOrd="0" destOrd="0"/>
      </dgm:cxnLst>
      <dgm:bg/>
      <dgm:whole/>
    </dgm:dataModel>
  </dgm:sampData>
  <dgm:styleData>
    <dgm:dataModel>
      <dgm:ptLst>
        <dgm:pt modelId="0" type="doc"/>
        <dgm:pt modelId="1"/>
        <dgm:pt modelId="11"/>
        <dgm:pt modelId="12"/>
      </dgm:ptLst>
      <dgm:cxnLst>
        <dgm:cxn modelId="2" srcId="0" destId="1" srcOrd="0" destOrd="0"/>
        <dgm:cxn modelId="13" srcId="1" destId="11" srcOrd="0" destOrd="0"/>
        <dgm:cxn modelId="14" srcId="1" destId="12" srcOrd="1" destOrd="0"/>
      </dgm:cxnLst>
      <dgm:bg/>
      <dgm:whole/>
    </dgm:dataModel>
  </dgm:styleData>
  <dgm:clrData>
    <dgm:dataModel>
      <dgm:ptLst>
        <dgm:pt modelId="0" type="doc"/>
        <dgm:pt modelId="1"/>
        <dgm:pt modelId="2"/>
        <dgm:pt modelId="21"/>
        <dgm:pt modelId="211"/>
        <dgm:pt modelId="3"/>
        <dgm:pt modelId="31"/>
        <dgm:pt modelId="311"/>
      </dgm:ptLst>
      <dgm:cxnLst>
        <dgm:cxn modelId="4" srcId="0" destId="1" srcOrd="0" destOrd="0"/>
        <dgm:cxn modelId="5" srcId="1" destId="2" srcOrd="0" destOrd="0"/>
        <dgm:cxn modelId="6" srcId="1" destId="3" srcOrd="1" destOrd="0"/>
        <dgm:cxn modelId="23" srcId="2" destId="21" srcOrd="0" destOrd="0"/>
        <dgm:cxn modelId="24" srcId="21" destId="211" srcOrd="0" destOrd="0"/>
        <dgm:cxn modelId="33" srcId="3" destId="31" srcOrd="0" destOrd="0"/>
        <dgm:cxn modelId="34" srcId="31" destId="311" srcOrd="0" destOrd="0"/>
      </dgm:cxnLst>
      <dgm:bg/>
      <dgm:whole/>
    </dgm:dataModel>
  </dgm:clrData>
  <dgm:layoutNode name="hierChild1">
    <dgm:varLst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L"/>
        </dgm:alg>
      </dgm:if>
      <dgm:else name="Name2">
        <dgm:alg type="hierChild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primFontSz" for="des" ptType="node" op="equ" val="65"/>
      <dgm:constr type="w" for="des" forName="composite" refType="w"/>
      <dgm:constr type="h" for="des" forName="composite" refType="w" refFor="des" refForName="composite" fact="0.667"/>
      <dgm:constr type="w" for="des" forName="composite2" refType="w" refFor="des" refForName="composite"/>
      <dgm:constr type="h" for="des" forName="composite2" refType="h" refFor="des" refForName="composite"/>
      <dgm:constr type="w" for="des" forName="composite3" refType="w" refFor="des" refForName="composite"/>
      <dgm:constr type="h" for="des" forName="composite3" refType="h" refFor="des" refForName="composite"/>
      <dgm:constr type="w" for="des" forName="composite4" refType="w" refFor="des" refForName="composite"/>
      <dgm:constr type="h" for="des" forName="composite4" refType="h" refFor="des" refForName="composite"/>
      <dgm:constr type="w" for="des" forName="composite5" refType="w" refFor="des" refForName="composite"/>
      <dgm:constr type="h" for="des" forName="composite5" refType="h" refFor="des" refForName="composite"/>
      <dgm:constr type="sibSp" refType="w" refFor="des" refForName="composite" fact="0.1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p" for="des" forName="hierRoot1" refType="h" refFor="des" refForName="composite" fact="0.25"/>
      <dgm:constr type="sp" for="des" forName="hierRoot2" refType="sp" refFor="des" refForName="hierRoot1"/>
      <dgm:constr type="sp" for="des" forName="hierRoot3" refType="sp" refFor="des" refForName="hierRoot1"/>
      <dgm:constr type="sp" for="des" forName="hierRoot4" refType="sp" refFor="des" refForName="hierRoot1"/>
      <dgm:constr type="sp" for="des" forName="hierRoot5" refType="sp" refFor="des" refForName="hierRoot1"/>
    </dgm:constrLst>
    <dgm:ruleLst/>
    <dgm:forEach name="Name3" axis="ch">
      <dgm:forEach name="Name4" axis="self" ptType="node">
        <dgm:layoutNode name="hierRoot1">
          <dgm:alg type="hierRoot"/>
          <dgm:shape xmlns:r="http://schemas.openxmlformats.org/officeDocument/2006/relationships" r:blip="">
            <dgm:adjLst/>
          </dgm:shape>
          <dgm:presOf/>
          <dgm:constrLst>
            <dgm:constr type="bendDist" for="des" ptType="parTrans" refType="sp" fact="0.5"/>
          </dgm:constrLst>
          <dgm:ruleLst/>
          <dgm:layoutNode name="composite">
            <dgm:alg type="composite"/>
            <dgm:shape xmlns:r="http://schemas.openxmlformats.org/officeDocument/2006/relationships" r:blip="">
              <dgm:adjLst/>
            </dgm:shape>
            <dgm:presOf/>
            <dgm:constrLst>
              <dgm:constr type="w" for="ch" forName="background" refType="w" fact="0.9"/>
              <dgm:constr type="h" for="ch" forName="background" refType="w" refFor="ch" refForName="background" fact="0.635"/>
              <dgm:constr type="t" for="ch" forName="background"/>
              <dgm:constr type="l" for="ch" forName="background"/>
              <dgm:constr type="w" for="ch" forName="text" refType="w" fact="0.9"/>
              <dgm:constr type="h" for="ch" forName="text" refType="w" refFor="ch" refForName="text" fact="0.635"/>
              <dgm:constr type="t" for="ch" forName="text" refType="w" fact="0.095"/>
              <dgm:constr type="l" for="ch" forName="text" refType="w" fact="0.1"/>
            </dgm:constrLst>
            <dgm:ruleLst/>
            <dgm:layoutNode name="background" styleLbl="node0" moveWith="text">
              <dgm:alg type="sp"/>
              <dgm:shape xmlns:r="http://schemas.openxmlformats.org/officeDocument/2006/relationships" type="roundRect" r:blip="">
                <dgm:adjLst>
                  <dgm:adj idx="1" val="0.1"/>
                </dgm:adjLst>
              </dgm:shape>
              <dgm:presOf/>
              <dgm:constrLst/>
              <dgm:ruleLst/>
            </dgm:layoutNode>
            <dgm:layoutNode name="text" styleLbl="fgAcc0">
              <dgm:varLst>
                <dgm:chPref val="3"/>
              </dgm:varLst>
              <dgm:alg type="tx"/>
              <dgm:shape xmlns:r="http://schemas.openxmlformats.org/officeDocument/2006/relationships" type="roundRect" r:blip="">
                <dgm:adjLst>
                  <dgm:adj idx="1" val="0.1"/>
                </dgm:adjLst>
              </dgm:shape>
              <dgm:presOf axis="self"/>
              <dgm:constrLst>
                <dgm:constr type="tMarg" refType="primFontSz" fact="0.3"/>
                <dgm:constr type="bMarg" refType="primFontSz" fact="0.3"/>
                <dgm:constr type="lMarg" refType="primFontSz" fact="0.3"/>
                <dgm:constr type="rMarg" refType="primFontSz" fact="0.3"/>
              </dgm:constrLst>
              <dgm:ruleLst>
                <dgm:rule type="primFontSz" val="5" fact="NaN" max="NaN"/>
              </dgm:ruleLst>
            </dgm:layoutNode>
          </dgm:layoutNode>
          <dgm:layoutNode name="hierChild2">
            <dgm:choose name="Name5">
              <dgm:if name="Name6" func="var" arg="dir" op="equ" val="norm">
                <dgm:alg type="hierChild">
                  <dgm:param type="linDir" val="fromL"/>
                </dgm:alg>
              </dgm:if>
              <dgm:else name="Name7">
                <dgm:alg type="hierChild">
                  <dgm:param type="linDir" val="fromR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Name8" axis="ch">
              <dgm:forEach name="Name9" axis="self" ptType="parTrans" cnt="1">
                <dgm:layoutNode name="Name10">
                  <dgm:alg type="conn">
                    <dgm:param type="dim" val="1D"/>
                    <dgm:param type="endSty" val="noArr"/>
                    <dgm:param type="connRout" val="bend"/>
                    <dgm:param type="bendPt" val="end"/>
                    <dgm:param type="begPts" val="bCtr"/>
                    <dgm:param type="endPts" val="tCtr"/>
                    <dgm:param type="srcNode" val="background"/>
                    <dgm:param type="dstNode" val="background2"/>
                  </dgm:alg>
                  <dgm:shape xmlns:r="http://schemas.openxmlformats.org/officeDocument/2006/relationships" type="conn" r:blip="" zOrderOff="-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forEach name="Name11" axis="self" ptType="node">
                <dgm:layoutNode name="hierRoot2">
                  <dgm:alg type="hierRoot"/>
                  <dgm:shape xmlns:r="http://schemas.openxmlformats.org/officeDocument/2006/relationships" r:blip="">
                    <dgm:adjLst/>
                  </dgm:shape>
                  <dgm:presOf/>
                  <dgm:constrLst>
                    <dgm:constr type="bendDist" for="des" ptType="parTrans" refType="sp" fact="0.5"/>
                  </dgm:constrLst>
                  <dgm:ruleLst/>
                  <dgm:layoutNode name="composite2">
                    <dgm:alg type="composite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w" for="ch" forName="background2" refType="w" fact="0.9"/>
                      <dgm:constr type="h" for="ch" forName="background2" refType="w" refFor="ch" refForName="background2" fact="0.635"/>
                      <dgm:constr type="t" for="ch" forName="background2"/>
                      <dgm:constr type="l" for="ch" forName="background2"/>
                      <dgm:constr type="w" for="ch" forName="text2" refType="w" fact="0.9"/>
                      <dgm:constr type="h" for="ch" forName="text2" refType="w" refFor="ch" refForName="text2" fact="0.635"/>
                      <dgm:constr type="t" for="ch" forName="text2" refType="w" fact="0.095"/>
                      <dgm:constr type="l" for="ch" forName="text2" refType="w" fact="0.1"/>
                    </dgm:constrLst>
                    <dgm:ruleLst/>
                    <dgm:layoutNode name="background2" moveWith="text2">
                      <dgm:alg type="sp"/>
                      <dgm:shape xmlns:r="http://schemas.openxmlformats.org/officeDocument/2006/relationships" type="roundRect" r:blip="">
                        <dgm:adjLst>
                          <dgm:adj idx="1" val="0.1"/>
                        </dgm:adjLst>
                      </dgm:shape>
                      <dgm:presOf/>
                      <dgm:constrLst/>
                      <dgm:ruleLst/>
                    </dgm:layoutNode>
                    <dgm:layoutNode name="text2" styleLbl="fgAcc2">
                      <dgm:varLst>
                        <dgm:chPref val="3"/>
                      </dgm:varLst>
                      <dgm:alg type="tx"/>
                      <dgm:shape xmlns:r="http://schemas.openxmlformats.org/officeDocument/2006/relationships" type="roundRect" r:blip="">
                        <dgm:adjLst>
                          <dgm:adj idx="1" val="0.1"/>
                        </dgm:adjLst>
                      </dgm:shape>
                      <dgm:presOf axis="self"/>
                      <dgm:constrLst>
                        <dgm:constr type="tMarg" refType="primFontSz" fact="0.3"/>
                        <dgm:constr type="bMarg" refType="primFontSz" fact="0.3"/>
                        <dgm:constr type="lMarg" refType="primFontSz" fact="0.3"/>
                        <dgm:constr type="rMarg" refType="primFontSz" fact="0.3"/>
                      </dgm:constrLst>
                      <dgm:ruleLst>
                        <dgm:rule type="primFontSz" val="5" fact="NaN" max="NaN"/>
                      </dgm:ruleLst>
                    </dgm:layoutNode>
                  </dgm:layoutNode>
                  <dgm:layoutNode name="hierChild3">
                    <dgm:choose name="Name12">
                      <dgm:if name="Name13" func="var" arg="dir" op="equ" val="norm">
                        <dgm:alg type="hierChild">
                          <dgm:param type="linDir" val="fromL"/>
                        </dgm:alg>
                      </dgm:if>
                      <dgm:else name="Name14">
                        <dgm:alg type="hierChild">
                          <dgm:param type="linDir" val="fromR"/>
                        </dgm:alg>
                      </dgm:else>
                    </dgm:choose>
                    <dgm:shape xmlns:r="http://schemas.openxmlformats.org/officeDocument/2006/relationships" r:blip="">
                      <dgm:adjLst/>
                    </dgm:shape>
                    <dgm:presOf/>
                    <dgm:constrLst/>
                    <dgm:ruleLst/>
                    <dgm:forEach name="Name15" axis="ch">
                      <dgm:forEach name="Name16" axis="self" ptType="parTrans" cnt="1">
                        <dgm:layoutNode name="Name17">
                          <dgm:alg type="conn">
                            <dgm:param type="dim" val="1D"/>
                            <dgm:param type="endSty" val="noArr"/>
                            <dgm:param type="connRout" val="bend"/>
                            <dgm:param type="bendPt" val="end"/>
                            <dgm:param type="begPts" val="bCtr"/>
                            <dgm:param type="endPts" val="tCtr"/>
                            <dgm:param type="srcNode" val="background2"/>
                            <dgm:param type="dstNode" val="background3"/>
                          </dgm:alg>
                          <dgm:shape xmlns:r="http://schemas.openxmlformats.org/officeDocument/2006/relationships" type="conn" r:blip="" zOrderOff="-999">
                            <dgm:adjLst/>
                          </dgm:shape>
                          <dgm:presOf axis="self"/>
                          <dgm:constrLst>
                            <dgm:constr type="begPad"/>
                            <dgm:constr type="endPad"/>
                          </dgm:constrLst>
                          <dgm:ruleLst/>
                        </dgm:layoutNode>
                      </dgm:forEach>
                      <dgm:forEach name="Name18" axis="self" ptType="node">
                        <dgm:layoutNode name="hierRoot3">
                          <dgm:alg type="hierRoot"/>
                          <dgm:shape xmlns:r="http://schemas.openxmlformats.org/officeDocument/2006/relationships" r:blip="">
                            <dgm:adjLst/>
                          </dgm:shape>
                          <dgm:presOf/>
                          <dgm:constrLst>
                            <dgm:constr type="bendDist" for="des" ptType="parTrans" refType="sp" fact="0.5"/>
                          </dgm:constrLst>
                          <dgm:ruleLst/>
                          <dgm:layoutNode name="composite3">
                            <dgm:alg type="composite"/>
                            <dgm:shape xmlns:r="http://schemas.openxmlformats.org/officeDocument/2006/relationships" r:blip="">
                              <dgm:adjLst/>
                            </dgm:shape>
                            <dgm:presOf/>
                            <dgm:constrLst>
                              <dgm:constr type="w" for="ch" forName="background3" refType="w" fact="0.9"/>
                              <dgm:constr type="h" for="ch" forName="background3" refType="w" refFor="ch" refForName="background3" fact="0.635"/>
                              <dgm:constr type="t" for="ch" forName="background3"/>
                              <dgm:constr type="l" for="ch" forName="background3"/>
                              <dgm:constr type="w" for="ch" forName="text3" refType="w" fact="0.9"/>
                              <dgm:constr type="h" for="ch" forName="text3" refType="w" refFor="ch" refForName="text3" fact="0.635"/>
                              <dgm:constr type="t" for="ch" forName="text3" refType="w" fact="0.095"/>
                              <dgm:constr type="l" for="ch" forName="text3" refType="w" fact="0.1"/>
                            </dgm:constrLst>
                            <dgm:ruleLst/>
                            <dgm:layoutNode name="background3" moveWith="text3">
                              <dgm:alg type="sp"/>
                              <dgm:shape xmlns:r="http://schemas.openxmlformats.org/officeDocument/2006/relationships" type="roundRect" r:blip="">
                                <dgm:adjLst>
                                  <dgm:adj idx="1" val="0.1"/>
                                </dgm:adjLst>
                              </dgm:shape>
                              <dgm:presOf/>
                              <dgm:constrLst/>
                              <dgm:ruleLst/>
                            </dgm:layoutNode>
                            <dgm:layoutNode name="text3" styleLbl="fgAcc3">
                              <dgm:varLst>
                                <dgm:chPref val="3"/>
                              </dgm:varLst>
                              <dgm:alg type="tx"/>
                              <dgm:shape xmlns:r="http://schemas.openxmlformats.org/officeDocument/2006/relationships" type="roundRect" r:blip="">
                                <dgm:adjLst>
                                  <dgm:adj idx="1" val="0.1"/>
                                </dgm:adjLst>
                              </dgm:shape>
                              <dgm:presOf axis="self"/>
                              <dgm:constrLst>
                                <dgm:constr type="tMarg" refType="primFontSz" fact="0.3"/>
                                <dgm:constr type="bMarg" refType="primFontSz" fact="0.3"/>
                                <dgm:constr type="lMarg" refType="primFontSz" fact="0.3"/>
                                <dgm:constr type="rMarg" refType="primFontSz" fact="0.3"/>
                              </dgm:constrLst>
                              <dgm:ruleLst>
                                <dgm:rule type="primFontSz" val="5" fact="NaN" max="NaN"/>
                              </dgm:ruleLst>
                            </dgm:layoutNode>
                          </dgm:layoutNode>
                          <dgm:layoutNode name="hierChild4">
                            <dgm:choose name="Name19">
                              <dgm:if name="Name20" func="var" arg="dir" op="equ" val="norm">
                                <dgm:alg type="hierChild">
                                  <dgm:param type="linDir" val="fromL"/>
                                </dgm:alg>
                              </dgm:if>
                              <dgm:else name="Name21">
                                <dgm:alg type="hierChild">
                                  <dgm:param type="linDir" val="fromR"/>
                                </dgm:alg>
                              </dgm:else>
                            </dgm:choose>
                            <dgm:shape xmlns:r="http://schemas.openxmlformats.org/officeDocument/2006/relationships" r:blip="">
                              <dgm:adjLst/>
                            </dgm:shape>
                            <dgm:presOf/>
                            <dgm:constrLst/>
                            <dgm:ruleLst/>
                            <dgm:forEach name="repeat" axis="ch">
                              <dgm:forEach name="Name22" axis="self" ptType="parTrans" cnt="1">
                                <dgm:layoutNode name="Name23">
                                  <dgm:choose name="Name24">
                                    <dgm:if name="Name25" axis="self" func="depth" op="lte" val="4">
                                      <dgm:alg type="conn">
                                        <dgm:param type="dim" val="1D"/>
                                        <dgm:param type="endSty" val="noArr"/>
                                        <dgm:param type="connRout" val="bend"/>
                                        <dgm:param type="bendPt" val="end"/>
                                        <dgm:param type="begPts" val="bCtr"/>
                                        <dgm:param type="endPts" val="tCtr"/>
                                        <dgm:param type="srcNode" val="background3"/>
                                        <dgm:param type="dstNode" val="background4"/>
                                      </dgm:alg>
                                    </dgm:if>
                                    <dgm:else name="Name26">
                                      <dgm:alg type="conn">
                                        <dgm:param type="dim" val="1D"/>
                                        <dgm:param type="endSty" val="noArr"/>
                                        <dgm:param type="connRout" val="bend"/>
                                        <dgm:param type="bendPt" val="end"/>
                                        <dgm:param type="begPts" val="bCtr"/>
                                        <dgm:param type="endPts" val="tCtr"/>
                                        <dgm:param type="srcNode" val="background4"/>
                                        <dgm:param type="dstNode" val="background4"/>
                                      </dgm:alg>
                                    </dgm:else>
                                  </dgm:choose>
                                  <dgm:shape xmlns:r="http://schemas.openxmlformats.org/officeDocument/2006/relationships" type="conn" r:blip="" zOrderOff="-999">
                                    <dgm:adjLst/>
                                  </dgm:shape>
                                  <dgm:presOf axis="self"/>
                                  <dgm:constrLst>
                                    <dgm:constr type="begPad"/>
                                    <dgm:constr type="endPad"/>
                                  </dgm:constrLst>
                                  <dgm:ruleLst/>
                                </dgm:layoutNode>
                              </dgm:forEach>
                              <dgm:forEach name="Name27" axis="self" ptType="node">
                                <dgm:layoutNode name="hierRoot4">
                                  <dgm:alg type="hierRoot"/>
                                  <dgm:shape xmlns:r="http://schemas.openxmlformats.org/officeDocument/2006/relationships" r:blip="">
                                    <dgm:adjLst/>
                                  </dgm:shape>
                                  <dgm:presOf/>
                                  <dgm:constrLst>
                                    <dgm:constr type="bendDist" for="des" ptType="parTrans" refType="sp" fact="0.5"/>
                                  </dgm:constrLst>
                                  <dgm:ruleLst/>
                                  <dgm:layoutNode name="composite4">
                                    <dgm:alg type="composite"/>
                                    <dgm:shape xmlns:r="http://schemas.openxmlformats.org/officeDocument/2006/relationships" r:blip="">
                                      <dgm:adjLst/>
                                    </dgm:shape>
                                    <dgm:presOf/>
                                    <dgm:constrLst>
                                      <dgm:constr type="w" for="ch" forName="background4" refType="w" fact="0.9"/>
                                      <dgm:constr type="h" for="ch" forName="background4" refType="w" refFor="ch" refForName="background4" fact="0.635"/>
                                      <dgm:constr type="t" for="ch" forName="background4"/>
                                      <dgm:constr type="l" for="ch" forName="background4"/>
                                      <dgm:constr type="w" for="ch" forName="text4" refType="w" fact="0.9"/>
                                      <dgm:constr type="h" for="ch" forName="text4" refType="w" refFor="ch" refForName="text4" fact="0.635"/>
                                      <dgm:constr type="t" for="ch" forName="text4" refType="w" fact="0.095"/>
                                      <dgm:constr type="l" for="ch" forName="text4" refType="w" fact="0.1"/>
                                    </dgm:constrLst>
                                    <dgm:ruleLst/>
                                    <dgm:layoutNode name="background4" moveWith="text4">
                                      <dgm:alg type="sp"/>
                                      <dgm:shape xmlns:r="http://schemas.openxmlformats.org/officeDocument/2006/relationships" type="roundRect" r:blip="">
                                        <dgm:adjLst>
                                          <dgm:adj idx="1" val="0.1"/>
                                        </dgm:adjLst>
                                      </dgm:shape>
                                      <dgm:presOf/>
                                      <dgm:constrLst/>
                                      <dgm:ruleLst/>
                                    </dgm:layoutNode>
                                    <dgm:layoutNode name="text4" styleLbl="fgAcc4">
                                      <dgm:varLst>
                                        <dgm:chPref val="3"/>
                                      </dgm:varLst>
                                      <dgm:alg type="tx"/>
                                      <dgm:shape xmlns:r="http://schemas.openxmlformats.org/officeDocument/2006/relationships" type="roundRect" r:blip="">
                                        <dgm:adjLst>
                                          <dgm:adj idx="1" val="0.1"/>
                                        </dgm:adjLst>
                                      </dgm:shape>
                                      <dgm:presOf axis="self"/>
                                      <dgm:constrLst>
                                        <dgm:constr type="tMarg" refType="primFontSz" fact="0.3"/>
                                        <dgm:constr type="bMarg" refType="primFontSz" fact="0.3"/>
                                        <dgm:constr type="lMarg" refType="primFontSz" fact="0.3"/>
                                        <dgm:constr type="rMarg" refType="primFontSz" fact="0.3"/>
                                      </dgm:constrLst>
                                      <dgm:ruleLst>
                                        <dgm:rule type="primFontSz" val="5" fact="NaN" max="NaN"/>
                                      </dgm:ruleLst>
                                    </dgm:layoutNode>
                                  </dgm:layoutNode>
                                  <dgm:layoutNode name="hierChild5">
                                    <dgm:choose name="Name28">
                                      <dgm:if name="Name29" func="var" arg="dir" op="equ" val="norm">
                                        <dgm:alg type="hierChild">
                                          <dgm:param type="linDir" val="fromL"/>
                                        </dgm:alg>
                                      </dgm:if>
                                      <dgm:else name="Name30">
                                        <dgm:alg type="hierChild">
                                          <dgm:param type="linDir" val="fromR"/>
                                        </dgm:alg>
                                      </dgm:else>
                                    </dgm:choose>
                                    <dgm:shape xmlns:r="http://schemas.openxmlformats.org/officeDocument/2006/relationships" r:blip="">
                                      <dgm:adjLst/>
                                    </dgm:shape>
                                    <dgm:presOf/>
                                    <dgm:constrLst/>
                                    <dgm:ruleLst/>
                                    <dgm:forEach name="Name31" ref="repeat"/>
                                  </dgm:layoutNode>
                                </dgm:layoutNode>
                              </dgm:forEach>
                            </dgm:forEach>
                          </dgm:layoutNode>
                        </dgm:layoutNode>
                      </dgm:forEach>
                    </dgm:forEach>
                  </dgm:layoutNode>
                </dgm:layoutNode>
              </dgm:forEach>
            </dgm:forEach>
          </dgm:layoutNode>
        </dgm:layoutNode>
      </dgm:forEach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3#1">
  <dgm:title val=""/>
  <dgm:desc val=""/>
  <dgm:catLst>
    <dgm:cat type="simple" pri="10300"/>
  </dgm:catLst>
  <dgm:scene3d>
    <a:camera prst="orthographicFront"/>
    <a:lightRig rig="threePt" dir="t"/>
  </dgm:scene3d>
  <dgm:styleLbl name="node0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lnNode1">
    <dgm:scene3d>
      <a:camera prst="orthographicFront"/>
      <a:lightRig rig="flat" dir="t"/>
    </dgm:scene3d>
    <dgm:sp3d prstMaterial="dkEdge">
      <a:bevelT w="8200" h="38100"/>
    </dgm:sp3d>
    <dgm:txPr/>
    <dgm:style>
      <a:lnRef idx="1">
        <a:scrgbClr r="0" g="0" b="0"/>
      </a:lnRef>
      <a:fillRef idx="2">
        <a:scrgbClr r="0" g="0" b="0"/>
      </a:fillRef>
      <a:effectRef idx="0">
        <a:scrgbClr r="0" g="0" b="0"/>
      </a:effectRef>
      <a:fontRef idx="minor">
        <a:schemeClr val="dk1"/>
      </a:fontRef>
    </dgm:style>
  </dgm:styleLbl>
  <dgm:styleLbl name="vennNode1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node1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node2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node3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node4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/>
    </dgm:style>
  </dgm:styleLbl>
  <dgm:styleLbl name="asst0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asst1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asst2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asst3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asst4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flat" dir="t"/>
    </dgm:scene3d>
    <dgm:sp3d prstMaterial="dkEdge">
      <a:bevelT w="8200" h="38100"/>
    </dgm:sp3d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13" Type="http://schemas.microsoft.com/office/2007/relationships/hdphoto" Target="../media/hdphoto4.wdp"/><Relationship Id="rId18" Type="http://schemas.microsoft.com/office/2007/relationships/diagramDrawing" Target="../diagrams/drawing1.xml"/><Relationship Id="rId3" Type="http://schemas.openxmlformats.org/officeDocument/2006/relationships/hyperlink" Target="#'Projekty z danego zakresu mocy'!A1"/><Relationship Id="rId7" Type="http://schemas.microsoft.com/office/2007/relationships/hdphoto" Target="../media/hdphoto1.wdp"/><Relationship Id="rId12" Type="http://schemas.openxmlformats.org/officeDocument/2006/relationships/image" Target="../media/image6.png"/><Relationship Id="rId17" Type="http://schemas.openxmlformats.org/officeDocument/2006/relationships/diagramColors" Target="../diagrams/colors1.xml"/><Relationship Id="rId2" Type="http://schemas.openxmlformats.org/officeDocument/2006/relationships/hyperlink" Target="#'Projekty wiatrowe i BESS'!A1"/><Relationship Id="rId16" Type="http://schemas.openxmlformats.org/officeDocument/2006/relationships/diagramQuickStyle" Target="../diagrams/quickStyle1.xml"/><Relationship Id="rId1" Type="http://schemas.openxmlformats.org/officeDocument/2006/relationships/image" Target="../media/image1.jpg"/><Relationship Id="rId6" Type="http://schemas.openxmlformats.org/officeDocument/2006/relationships/image" Target="../media/image3.png"/><Relationship Id="rId11" Type="http://schemas.microsoft.com/office/2007/relationships/hdphoto" Target="../media/hdphoto3.wdp"/><Relationship Id="rId5" Type="http://schemas.openxmlformats.org/officeDocument/2006/relationships/image" Target="../media/image2.png"/><Relationship Id="rId15" Type="http://schemas.openxmlformats.org/officeDocument/2006/relationships/diagramLayout" Target="../diagrams/layout1.xml"/><Relationship Id="rId10" Type="http://schemas.openxmlformats.org/officeDocument/2006/relationships/image" Target="../media/image5.png"/><Relationship Id="rId19" Type="http://schemas.openxmlformats.org/officeDocument/2006/relationships/hyperlink" Target="#'Projekty wiatrowe i hybrydowe'!A1"/><Relationship Id="rId4" Type="http://schemas.openxmlformats.org/officeDocument/2006/relationships/hyperlink" Target="#Mapy!A1"/><Relationship Id="rId9" Type="http://schemas.microsoft.com/office/2007/relationships/hdphoto" Target="../media/hdphoto2.wdp"/><Relationship Id="rId14" Type="http://schemas.openxmlformats.org/officeDocument/2006/relationships/diagramData" Target="../diagrams/data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7.xml"/><Relationship Id="rId3" Type="http://schemas.openxmlformats.org/officeDocument/2006/relationships/chart" Target="../charts/chart2.xml"/><Relationship Id="rId7" Type="http://schemas.openxmlformats.org/officeDocument/2006/relationships/chart" Target="../charts/chart6.xml"/><Relationship Id="rId2" Type="http://schemas.openxmlformats.org/officeDocument/2006/relationships/chart" Target="../charts/chart1.xml"/><Relationship Id="rId1" Type="http://schemas.openxmlformats.org/officeDocument/2006/relationships/image" Target="../media/image2.png"/><Relationship Id="rId6" Type="http://schemas.openxmlformats.org/officeDocument/2006/relationships/chart" Target="../charts/chart5.xml"/><Relationship Id="rId5" Type="http://schemas.openxmlformats.org/officeDocument/2006/relationships/chart" Target="../charts/chart4.xml"/><Relationship Id="rId10" Type="http://schemas.openxmlformats.org/officeDocument/2006/relationships/chart" Target="../charts/chart9.xml"/><Relationship Id="rId4" Type="http://schemas.openxmlformats.org/officeDocument/2006/relationships/chart" Target="../charts/chart3.xml"/><Relationship Id="rId9" Type="http://schemas.openxmlformats.org/officeDocument/2006/relationships/chart" Target="../charts/chart8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image" Target="../media/image8.png"/><Relationship Id="rId1" Type="http://schemas.openxmlformats.org/officeDocument/2006/relationships/image" Target="../media/image2.png"/><Relationship Id="rId6" Type="http://schemas.openxmlformats.org/officeDocument/2006/relationships/image" Target="../media/image12.png"/><Relationship Id="rId5" Type="http://schemas.openxmlformats.org/officeDocument/2006/relationships/image" Target="../media/image11.png"/><Relationship Id="rId4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85725</xdr:colOff>
      <xdr:row>8</xdr:row>
      <xdr:rowOff>114300</xdr:rowOff>
    </xdr:from>
    <xdr:to>
      <xdr:col>22</xdr:col>
      <xdr:colOff>647701</xdr:colOff>
      <xdr:row>14</xdr:row>
      <xdr:rowOff>0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BA58823F-FD98-4DFF-8556-389F7198FE98}"/>
            </a:ext>
          </a:extLst>
        </xdr:cNvPr>
        <xdr:cNvSpPr txBox="1"/>
      </xdr:nvSpPr>
      <xdr:spPr>
        <a:xfrm>
          <a:off x="12277725" y="1962150"/>
          <a:ext cx="1781176" cy="1028700"/>
        </a:xfrm>
        <a:prstGeom prst="wedgeRoundRectCallout">
          <a:avLst>
            <a:gd name="adj1" fmla="val -26715"/>
            <a:gd name="adj2" fmla="val 77315"/>
            <a:gd name="adj3" fmla="val 16667"/>
          </a:avLst>
        </a:prstGeom>
        <a:solidFill>
          <a:schemeClr val="accent1">
            <a:lumMod val="50000"/>
          </a:schemeClr>
        </a:solidFill>
        <a:ln>
          <a:solidFill>
            <a:srgbClr val="18468B"/>
          </a:solidFill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2400">
              <a:solidFill>
                <a:schemeClr val="bg1"/>
              </a:solidFill>
              <a:latin typeface="Calibri Light" panose="020F0302020204030204" pitchFamily="34" charset="0"/>
            </a:rPr>
            <a:t>Sierpień</a:t>
          </a:r>
        </a:p>
        <a:p>
          <a:pPr algn="ctr"/>
          <a:r>
            <a:rPr lang="pl-PL" sz="2400">
              <a:solidFill>
                <a:schemeClr val="bg1"/>
              </a:solidFill>
              <a:latin typeface="Calibri Light" panose="020F0302020204030204" pitchFamily="34" charset="0"/>
            </a:rPr>
            <a:t>2026</a:t>
          </a:r>
        </a:p>
      </xdr:txBody>
    </xdr:sp>
    <xdr:clientData/>
  </xdr:twoCellAnchor>
  <xdr:twoCellAnchor>
    <xdr:from>
      <xdr:col>0</xdr:col>
      <xdr:colOff>295483</xdr:colOff>
      <xdr:row>5</xdr:row>
      <xdr:rowOff>48881</xdr:rowOff>
    </xdr:from>
    <xdr:to>
      <xdr:col>7</xdr:col>
      <xdr:colOff>57151</xdr:colOff>
      <xdr:row>6</xdr:row>
      <xdr:rowOff>180841</xdr:rowOff>
    </xdr:to>
    <xdr:sp macro="" textlink="">
      <xdr:nvSpPr>
        <xdr:cNvPr id="3" name="Prostokąt 11">
          <a:extLst>
            <a:ext uri="{FF2B5EF4-FFF2-40B4-BE49-F238E27FC236}">
              <a16:creationId xmlns:a16="http://schemas.microsoft.com/office/drawing/2014/main" id="{139B03AE-0A82-4165-9FCD-02D011BFCD49}"/>
            </a:ext>
          </a:extLst>
        </xdr:cNvPr>
        <xdr:cNvSpPr/>
      </xdr:nvSpPr>
      <xdr:spPr>
        <a:xfrm>
          <a:off x="295483" y="1325231"/>
          <a:ext cx="4028868" cy="322460"/>
        </a:xfrm>
        <a:prstGeom prst="roundRect">
          <a:avLst/>
        </a:prstGeom>
      </xdr:spPr>
      <xdr:style>
        <a:lnRef idx="2">
          <a:schemeClr val="accent1">
            <a:hueOff val="0"/>
            <a:satOff val="0"/>
            <a:lumOff val="0"/>
            <a:alphaOff val="0"/>
          </a:schemeClr>
        </a:lnRef>
        <a:fillRef idx="1">
          <a:schemeClr val="accent1">
            <a:alpha val="90000"/>
            <a:tint val="40000"/>
            <a:hueOff val="0"/>
            <a:satOff val="0"/>
            <a:lumOff val="0"/>
            <a:alphaOff val="0"/>
          </a:schemeClr>
        </a:fillRef>
        <a:effectRef idx="0">
          <a:schemeClr val="accent1">
            <a:alpha val="90000"/>
            <a:tint val="40000"/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</xdr:sp>
    <xdr:clientData/>
  </xdr:twoCellAnchor>
  <xdr:twoCellAnchor>
    <xdr:from>
      <xdr:col>0</xdr:col>
      <xdr:colOff>498408</xdr:colOff>
      <xdr:row>4</xdr:row>
      <xdr:rowOff>50512</xdr:rowOff>
    </xdr:from>
    <xdr:to>
      <xdr:col>5</xdr:col>
      <xdr:colOff>270192</xdr:colOff>
      <xdr:row>6</xdr:row>
      <xdr:rowOff>47251</xdr:rowOff>
    </xdr:to>
    <xdr:sp macro="" textlink="">
      <xdr:nvSpPr>
        <xdr:cNvPr id="4" name="Dowolny kształt 12">
          <a:extLst>
            <a:ext uri="{FF2B5EF4-FFF2-40B4-BE49-F238E27FC236}">
              <a16:creationId xmlns:a16="http://schemas.microsoft.com/office/drawing/2014/main" id="{E721C7B4-305D-4FDD-9B7E-76CF94A2E3DD}"/>
            </a:ext>
          </a:extLst>
        </xdr:cNvPr>
        <xdr:cNvSpPr/>
      </xdr:nvSpPr>
      <xdr:spPr>
        <a:xfrm>
          <a:off x="498408" y="1136362"/>
          <a:ext cx="2819784" cy="377739"/>
        </a:xfrm>
        <a:prstGeom prst="roundRect">
          <a:avLst/>
        </a:prstGeom>
      </xdr:spPr>
      <xdr:style>
        <a:lnRef idx="3">
          <a:schemeClr val="accent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1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145206" tIns="14410" rIns="145206" bIns="14410" numCol="1" spcCol="1270" anchor="ctr" anchorCtr="0">
          <a:noAutofit/>
        </a:bodyPr>
        <a:lstStyle/>
        <a:p>
          <a:pPr lvl="0" algn="ctr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pl-PL" sz="1800" b="1" kern="1200">
              <a:latin typeface="Calibri Light" panose="020F0302020204030204" pitchFamily="34" charset="0"/>
              <a:ea typeface="Verdana" panose="020B0604030504040204" pitchFamily="34" charset="0"/>
              <a:cs typeface="Verdana" panose="020B0604030504040204" pitchFamily="34" charset="0"/>
            </a:rPr>
            <a:t>Spis treści </a:t>
          </a:r>
        </a:p>
      </xdr:txBody>
    </xdr:sp>
    <xdr:clientData/>
  </xdr:twoCellAnchor>
  <xdr:twoCellAnchor>
    <xdr:from>
      <xdr:col>0</xdr:col>
      <xdr:colOff>232832</xdr:colOff>
      <xdr:row>3</xdr:row>
      <xdr:rowOff>148166</xdr:rowOff>
    </xdr:from>
    <xdr:to>
      <xdr:col>19</xdr:col>
      <xdr:colOff>518582</xdr:colOff>
      <xdr:row>35</xdr:row>
      <xdr:rowOff>64530</xdr:rowOff>
    </xdr:to>
    <xdr:grpSp>
      <xdr:nvGrpSpPr>
        <xdr:cNvPr id="5" name="Grupa 4">
          <a:extLst>
            <a:ext uri="{FF2B5EF4-FFF2-40B4-BE49-F238E27FC236}">
              <a16:creationId xmlns:a16="http://schemas.microsoft.com/office/drawing/2014/main" id="{02FEA518-3782-4CC2-B236-33D0B5E56BA9}"/>
            </a:ext>
          </a:extLst>
        </xdr:cNvPr>
        <xdr:cNvGrpSpPr/>
      </xdr:nvGrpSpPr>
      <xdr:grpSpPr>
        <a:xfrm>
          <a:off x="232832" y="1034405"/>
          <a:ext cx="11931098" cy="6020647"/>
          <a:chOff x="232832" y="1026583"/>
          <a:chExt cx="11948583" cy="6022947"/>
        </a:xfrm>
      </xdr:grpSpPr>
      <xdr:pic>
        <xdr:nvPicPr>
          <xdr:cNvPr id="6" name="Obraz 5">
            <a:extLst>
              <a:ext uri="{FF2B5EF4-FFF2-40B4-BE49-F238E27FC236}">
                <a16:creationId xmlns:a16="http://schemas.microsoft.com/office/drawing/2014/main" id="{EF99477E-15BF-4BDF-AA21-F0F9E908185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13395"/>
          <a:stretch/>
        </xdr:blipFill>
        <xdr:spPr>
          <a:xfrm>
            <a:off x="232832" y="1026583"/>
            <a:ext cx="11948583" cy="6022947"/>
          </a:xfrm>
          <a:prstGeom prst="rect">
            <a:avLst/>
          </a:prstGeom>
        </xdr:spPr>
      </xdr:pic>
      <xdr:sp macro="" textlink="">
        <xdr:nvSpPr>
          <xdr:cNvPr id="7" name="Dowolny kształt 13">
            <a:extLst>
              <a:ext uri="{FF2B5EF4-FFF2-40B4-BE49-F238E27FC236}">
                <a16:creationId xmlns:a16="http://schemas.microsoft.com/office/drawing/2014/main" id="{ECDAB7F9-9331-479D-84F1-C21876ECCCB9}"/>
              </a:ext>
            </a:extLst>
          </xdr:cNvPr>
          <xdr:cNvSpPr/>
        </xdr:nvSpPr>
        <xdr:spPr>
          <a:xfrm>
            <a:off x="320367" y="1402161"/>
            <a:ext cx="4058501" cy="1456667"/>
          </a:xfrm>
          <a:prstGeom prst="roundRect">
            <a:avLst/>
          </a:prstGeom>
        </xdr:spPr>
        <xdr:style>
          <a:lnRef idx="2">
            <a:schemeClr val="accent1">
              <a:hueOff val="0"/>
              <a:satOff val="0"/>
              <a:lumOff val="0"/>
              <a:alphaOff val="0"/>
            </a:schemeClr>
          </a:lnRef>
          <a:fillRef idx="1">
            <a:schemeClr val="accent1">
              <a:alpha val="90000"/>
              <a:tint val="40000"/>
              <a:hueOff val="0"/>
              <a:satOff val="0"/>
              <a:lumOff val="0"/>
              <a:alphaOff val="0"/>
            </a:schemeClr>
          </a:fillRef>
          <a:effectRef idx="0">
            <a:schemeClr val="accent1">
              <a:alpha val="90000"/>
              <a:tint val="40000"/>
              <a:hueOff val="0"/>
              <a:satOff val="0"/>
              <a:lumOff val="0"/>
              <a:alphaOff val="0"/>
            </a:schemeClr>
          </a:effectRef>
          <a:fontRef idx="minor">
            <a:schemeClr val="dk1">
              <a:hueOff val="0"/>
              <a:satOff val="0"/>
              <a:lumOff val="0"/>
              <a:alphaOff val="0"/>
            </a:schemeClr>
          </a:fontRef>
        </xdr:style>
        <xdr:txBody>
          <a:bodyPr spcFirstLastPara="0" vert="horz" wrap="square" lIns="383669" tIns="208280" rIns="383669" bIns="78232" numCol="1" spcCol="1270" anchor="t" anchorCtr="0">
            <a:noAutofit/>
          </a:bodyPr>
          <a:lstStyle/>
          <a:p>
            <a:pPr marL="57150" lvl="1" indent="-57150" algn="l" defTabSz="466725">
              <a:lnSpc>
                <a:spcPct val="90000"/>
              </a:lnSpc>
              <a:spcBef>
                <a:spcPct val="0"/>
              </a:spcBef>
              <a:spcAft>
                <a:spcPct val="15000"/>
              </a:spcAft>
              <a:buChar char="••"/>
            </a:pPr>
            <a:r>
              <a:rPr lang="pl-PL" sz="1100" kern="1200">
                <a:latin typeface="Calibri Light" panose="020F030202020403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Zakładka zawierają szczegółowe informacje o każdym  projekcie takie jak: lokalizacja, moc przyłączeniowa, inwestor, daty wydania pozwoleń budowlanych, warunków przyłączenia i umów przyłączeniowych do sieci, i in. Baza zawiera też projekty z magazynami energii realizowanymi z projektami wiatrowymi</a:t>
            </a:r>
          </a:p>
        </xdr:txBody>
      </xdr:sp>
      <xdr:sp macro="" textlink="">
        <xdr:nvSpPr>
          <xdr:cNvPr id="8" name="Dowolny kształt 14">
            <a:hlinkClick xmlns:r="http://schemas.openxmlformats.org/officeDocument/2006/relationships" r:id="rId2" tooltip=" "/>
            <a:extLst>
              <a:ext uri="{FF2B5EF4-FFF2-40B4-BE49-F238E27FC236}">
                <a16:creationId xmlns:a16="http://schemas.microsoft.com/office/drawing/2014/main" id="{F93B6ECB-A6DC-4605-9FE5-F753F9D18290}"/>
              </a:ext>
            </a:extLst>
          </xdr:cNvPr>
          <xdr:cNvSpPr/>
        </xdr:nvSpPr>
        <xdr:spPr>
          <a:xfrm>
            <a:off x="498408" y="1205008"/>
            <a:ext cx="2840951" cy="377739"/>
          </a:xfrm>
          <a:prstGeom prst="roundRect">
            <a:avLst/>
          </a:prstGeom>
        </xdr:spPr>
        <xdr:style>
          <a:lnRef idx="3">
            <a:schemeClr val="accent1">
              <a:shade val="80000"/>
              <a:hueOff val="0"/>
              <a:satOff val="0"/>
              <a:lumOff val="0"/>
              <a:alphaOff val="0"/>
            </a:schemeClr>
          </a:lnRef>
          <a:fillRef idx="1">
            <a:schemeClr val="lt1">
              <a:hueOff val="0"/>
              <a:satOff val="0"/>
              <a:lumOff val="0"/>
              <a:alphaOff val="0"/>
            </a:schemeClr>
          </a:fillRef>
          <a:effectRef idx="1">
            <a:schemeClr val="lt1">
              <a:hueOff val="0"/>
              <a:satOff val="0"/>
              <a:lumOff val="0"/>
              <a:alphaOff val="0"/>
            </a:schemeClr>
          </a:effectRef>
          <a:fontRef idx="minor">
            <a:schemeClr val="dk1">
              <a:hueOff val="0"/>
              <a:satOff val="0"/>
              <a:lumOff val="0"/>
              <a:alphaOff val="0"/>
            </a:schemeClr>
          </a:fontRef>
        </xdr:style>
        <xdr:txBody>
          <a:bodyPr spcFirstLastPara="0" vert="horz" wrap="square" lIns="145206" tIns="14410" rIns="145206" bIns="14410" numCol="1" spcCol="1270" anchor="ctr" anchorCtr="0">
            <a:noAutofit/>
          </a:bodyPr>
          <a:lstStyle/>
          <a:p>
            <a:pPr lvl="0" algn="l" defTabSz="44450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</a:pPr>
            <a:r>
              <a:rPr lang="pl-PL" sz="1200" b="1" kern="1200">
                <a:latin typeface="Calibri Light" panose="020F030202020403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Projekty wiatrowe i BESS</a:t>
            </a:r>
          </a:p>
        </xdr:txBody>
      </xdr:sp>
      <xdr:sp macro="" textlink="">
        <xdr:nvSpPr>
          <xdr:cNvPr id="9" name="Dowolny kształt 17">
            <a:extLst>
              <a:ext uri="{FF2B5EF4-FFF2-40B4-BE49-F238E27FC236}">
                <a16:creationId xmlns:a16="http://schemas.microsoft.com/office/drawing/2014/main" id="{C894CDC7-7F4D-4870-A73F-0E88E274CC26}"/>
              </a:ext>
            </a:extLst>
          </xdr:cNvPr>
          <xdr:cNvSpPr/>
        </xdr:nvSpPr>
        <xdr:spPr>
          <a:xfrm>
            <a:off x="298449" y="4127485"/>
            <a:ext cx="4058501" cy="745689"/>
          </a:xfrm>
          <a:prstGeom prst="roundRect">
            <a:avLst/>
          </a:prstGeom>
        </xdr:spPr>
        <xdr:style>
          <a:lnRef idx="2">
            <a:schemeClr val="accent1">
              <a:hueOff val="0"/>
              <a:satOff val="0"/>
              <a:lumOff val="0"/>
              <a:alphaOff val="0"/>
            </a:schemeClr>
          </a:lnRef>
          <a:fillRef idx="1">
            <a:schemeClr val="accent1">
              <a:alpha val="90000"/>
              <a:tint val="40000"/>
              <a:hueOff val="0"/>
              <a:satOff val="0"/>
              <a:lumOff val="0"/>
              <a:alphaOff val="0"/>
            </a:schemeClr>
          </a:fillRef>
          <a:effectRef idx="0">
            <a:schemeClr val="accent1">
              <a:alpha val="90000"/>
              <a:tint val="40000"/>
              <a:hueOff val="0"/>
              <a:satOff val="0"/>
              <a:lumOff val="0"/>
              <a:alphaOff val="0"/>
            </a:schemeClr>
          </a:effectRef>
          <a:fontRef idx="minor">
            <a:schemeClr val="dk1">
              <a:hueOff val="0"/>
              <a:satOff val="0"/>
              <a:lumOff val="0"/>
              <a:alphaOff val="0"/>
            </a:schemeClr>
          </a:fontRef>
        </xdr:style>
        <xdr:txBody>
          <a:bodyPr spcFirstLastPara="0" vert="horz" wrap="square" lIns="383669" tIns="208280" rIns="383669" bIns="78232" numCol="1" spcCol="1270" anchor="t" anchorCtr="0">
            <a:noAutofit/>
          </a:bodyPr>
          <a:lstStyle/>
          <a:p>
            <a:pPr marL="57150" lvl="1" indent="-57150" algn="l" defTabSz="466725">
              <a:lnSpc>
                <a:spcPct val="90000"/>
              </a:lnSpc>
              <a:spcBef>
                <a:spcPct val="0"/>
              </a:spcBef>
              <a:spcAft>
                <a:spcPct val="15000"/>
              </a:spcAft>
              <a:buChar char="••"/>
            </a:pPr>
            <a:r>
              <a:rPr lang="pl-PL" sz="1100" kern="1200">
                <a:latin typeface="Calibri Light" panose="020F030202020403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Analiza statystyczna projektów wiatrowych z dowolnego przedziału mocy przyłączeniowej</a:t>
            </a:r>
          </a:p>
        </xdr:txBody>
      </xdr:sp>
      <xdr:sp macro="" textlink="">
        <xdr:nvSpPr>
          <xdr:cNvPr id="10" name="Dowolny kształt 18">
            <a:hlinkClick xmlns:r="http://schemas.openxmlformats.org/officeDocument/2006/relationships" r:id="rId3" tooltip=" "/>
            <a:extLst>
              <a:ext uri="{FF2B5EF4-FFF2-40B4-BE49-F238E27FC236}">
                <a16:creationId xmlns:a16="http://schemas.microsoft.com/office/drawing/2014/main" id="{1C208871-2314-4DA8-94AE-3D9BB2B7D267}"/>
              </a:ext>
            </a:extLst>
          </xdr:cNvPr>
          <xdr:cNvSpPr/>
        </xdr:nvSpPr>
        <xdr:spPr>
          <a:xfrm>
            <a:off x="431866" y="3863139"/>
            <a:ext cx="2840951" cy="377739"/>
          </a:xfrm>
          <a:prstGeom prst="roundRect">
            <a:avLst/>
          </a:prstGeom>
        </xdr:spPr>
        <xdr:style>
          <a:lnRef idx="3">
            <a:schemeClr val="accent1">
              <a:shade val="80000"/>
              <a:hueOff val="0"/>
              <a:satOff val="0"/>
              <a:lumOff val="0"/>
              <a:alphaOff val="0"/>
            </a:schemeClr>
          </a:lnRef>
          <a:fillRef idx="1">
            <a:schemeClr val="lt1">
              <a:hueOff val="0"/>
              <a:satOff val="0"/>
              <a:lumOff val="0"/>
              <a:alphaOff val="0"/>
            </a:schemeClr>
          </a:fillRef>
          <a:effectRef idx="1">
            <a:schemeClr val="lt1">
              <a:hueOff val="0"/>
              <a:satOff val="0"/>
              <a:lumOff val="0"/>
              <a:alphaOff val="0"/>
            </a:schemeClr>
          </a:effectRef>
          <a:fontRef idx="minor">
            <a:schemeClr val="dk1">
              <a:hueOff val="0"/>
              <a:satOff val="0"/>
              <a:lumOff val="0"/>
              <a:alphaOff val="0"/>
            </a:schemeClr>
          </a:fontRef>
        </xdr:style>
        <xdr:txBody>
          <a:bodyPr spcFirstLastPara="0" vert="horz" wrap="square" lIns="145206" tIns="14410" rIns="145206" bIns="14410" numCol="1" spcCol="1270" anchor="ctr" anchorCtr="0">
            <a:noAutofit/>
          </a:bodyPr>
          <a:lstStyle/>
          <a:p>
            <a:pPr lvl="0" algn="l" defTabSz="44450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</a:pPr>
            <a:r>
              <a:rPr lang="pl-PL" sz="1200" b="1" kern="1200">
                <a:latin typeface="Calibri Light" panose="020F030202020403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Projekty z</a:t>
            </a:r>
            <a:r>
              <a:rPr lang="pl-PL" sz="1200" b="1" kern="1200" baseline="0">
                <a:latin typeface="Calibri Light" panose="020F030202020403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 danego zakresu mocy</a:t>
            </a:r>
            <a:endParaRPr lang="pl-PL" sz="1200" b="1" kern="1200">
              <a:latin typeface="Calibri Light" panose="020F0302020204030204" pitchFamily="34" charset="0"/>
              <a:ea typeface="Verdana" panose="020B0604030504040204" pitchFamily="34" charset="0"/>
              <a:cs typeface="Verdana" panose="020B0604030504040204" pitchFamily="34" charset="0"/>
            </a:endParaRPr>
          </a:p>
        </xdr:txBody>
      </xdr:sp>
      <xdr:sp macro="" textlink="">
        <xdr:nvSpPr>
          <xdr:cNvPr id="11" name="Dowolny kształt 21">
            <a:extLst>
              <a:ext uri="{FF2B5EF4-FFF2-40B4-BE49-F238E27FC236}">
                <a16:creationId xmlns:a16="http://schemas.microsoft.com/office/drawing/2014/main" id="{D5AE6EF8-7EC4-40AC-A7C0-8F6A93E930E2}"/>
              </a:ext>
            </a:extLst>
          </xdr:cNvPr>
          <xdr:cNvSpPr/>
        </xdr:nvSpPr>
        <xdr:spPr>
          <a:xfrm>
            <a:off x="297461" y="5164667"/>
            <a:ext cx="4058500" cy="652991"/>
          </a:xfrm>
          <a:prstGeom prst="roundRect">
            <a:avLst/>
          </a:prstGeom>
        </xdr:spPr>
        <xdr:style>
          <a:lnRef idx="2">
            <a:schemeClr val="accent1">
              <a:hueOff val="0"/>
              <a:satOff val="0"/>
              <a:lumOff val="0"/>
              <a:alphaOff val="0"/>
            </a:schemeClr>
          </a:lnRef>
          <a:fillRef idx="1">
            <a:schemeClr val="accent1">
              <a:alpha val="90000"/>
              <a:tint val="40000"/>
              <a:hueOff val="0"/>
              <a:satOff val="0"/>
              <a:lumOff val="0"/>
              <a:alphaOff val="0"/>
            </a:schemeClr>
          </a:fillRef>
          <a:effectRef idx="0">
            <a:schemeClr val="accent1">
              <a:alpha val="90000"/>
              <a:tint val="40000"/>
              <a:hueOff val="0"/>
              <a:satOff val="0"/>
              <a:lumOff val="0"/>
              <a:alphaOff val="0"/>
            </a:schemeClr>
          </a:effectRef>
          <a:fontRef idx="minor">
            <a:schemeClr val="dk1">
              <a:hueOff val="0"/>
              <a:satOff val="0"/>
              <a:lumOff val="0"/>
              <a:alphaOff val="0"/>
            </a:schemeClr>
          </a:fontRef>
        </xdr:style>
        <xdr:txBody>
          <a:bodyPr spcFirstLastPara="0" vert="horz" wrap="square" lIns="383669" tIns="208280" rIns="383669" bIns="78232" numCol="1" spcCol="1270" anchor="t" anchorCtr="0">
            <a:noAutofit/>
          </a:bodyPr>
          <a:lstStyle/>
          <a:p>
            <a:pPr marL="57150" lvl="1" indent="-57150" algn="l" defTabSz="466725">
              <a:lnSpc>
                <a:spcPct val="90000"/>
              </a:lnSpc>
              <a:spcBef>
                <a:spcPct val="0"/>
              </a:spcBef>
              <a:spcAft>
                <a:spcPct val="15000"/>
              </a:spcAft>
              <a:buChar char="••"/>
            </a:pPr>
            <a:r>
              <a:rPr lang="pl-PL" sz="1100" kern="1200">
                <a:latin typeface="Calibri Light" panose="020F030202020403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Rozkład przestrzenny projektów wiatrowych na mapie Polski</a:t>
            </a:r>
          </a:p>
        </xdr:txBody>
      </xdr:sp>
      <xdr:sp macro="" textlink="">
        <xdr:nvSpPr>
          <xdr:cNvPr id="12" name="Dowolny kształt 22">
            <a:hlinkClick xmlns:r="http://schemas.openxmlformats.org/officeDocument/2006/relationships" r:id="rId4" tooltip=" "/>
            <a:extLst>
              <a:ext uri="{FF2B5EF4-FFF2-40B4-BE49-F238E27FC236}">
                <a16:creationId xmlns:a16="http://schemas.microsoft.com/office/drawing/2014/main" id="{0392F9DC-E6D3-4DBF-93F9-9B04721AEC13}"/>
              </a:ext>
            </a:extLst>
          </xdr:cNvPr>
          <xdr:cNvSpPr/>
        </xdr:nvSpPr>
        <xdr:spPr>
          <a:xfrm>
            <a:off x="436886" y="4944879"/>
            <a:ext cx="2840951" cy="377739"/>
          </a:xfrm>
          <a:prstGeom prst="roundRect">
            <a:avLst/>
          </a:prstGeom>
        </xdr:spPr>
        <xdr:style>
          <a:lnRef idx="3">
            <a:schemeClr val="accent1">
              <a:shade val="80000"/>
              <a:hueOff val="0"/>
              <a:satOff val="0"/>
              <a:lumOff val="0"/>
              <a:alphaOff val="0"/>
            </a:schemeClr>
          </a:lnRef>
          <a:fillRef idx="1">
            <a:schemeClr val="lt1">
              <a:hueOff val="0"/>
              <a:satOff val="0"/>
              <a:lumOff val="0"/>
              <a:alphaOff val="0"/>
            </a:schemeClr>
          </a:fillRef>
          <a:effectRef idx="1">
            <a:schemeClr val="lt1">
              <a:hueOff val="0"/>
              <a:satOff val="0"/>
              <a:lumOff val="0"/>
              <a:alphaOff val="0"/>
            </a:schemeClr>
          </a:effectRef>
          <a:fontRef idx="minor">
            <a:schemeClr val="dk1">
              <a:hueOff val="0"/>
              <a:satOff val="0"/>
              <a:lumOff val="0"/>
              <a:alphaOff val="0"/>
            </a:schemeClr>
          </a:fontRef>
        </xdr:style>
        <xdr:txBody>
          <a:bodyPr spcFirstLastPara="0" vert="horz" wrap="square" lIns="145206" tIns="14410" rIns="145206" bIns="14410" numCol="1" spcCol="1270" anchor="ctr" anchorCtr="0">
            <a:noAutofit/>
          </a:bodyPr>
          <a:lstStyle/>
          <a:p>
            <a:pPr lvl="0" algn="l" defTabSz="44450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</a:pPr>
            <a:r>
              <a:rPr lang="pl-PL" sz="1200" b="1" kern="1200">
                <a:latin typeface="Calibri Light" panose="020F030202020403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Mapy</a:t>
            </a:r>
            <a:endParaRPr lang="pl-PL" sz="1000" b="1" kern="1200">
              <a:latin typeface="Calibri Light" panose="020F0302020204030204" pitchFamily="34" charset="0"/>
              <a:ea typeface="Verdana" panose="020B0604030504040204" pitchFamily="34" charset="0"/>
              <a:cs typeface="Verdana" panose="020B0604030504040204" pitchFamily="34" charset="0"/>
            </a:endParaRPr>
          </a:p>
        </xdr:txBody>
      </xdr:sp>
    </xdr:grpSp>
    <xdr:clientData/>
  </xdr:twoCellAnchor>
  <xdr:oneCellAnchor>
    <xdr:from>
      <xdr:col>20</xdr:col>
      <xdr:colOff>142875</xdr:colOff>
      <xdr:row>21</xdr:row>
      <xdr:rowOff>95250</xdr:rowOff>
    </xdr:from>
    <xdr:ext cx="1571625" cy="1152525"/>
    <xdr:sp macro="" textlink="">
      <xdr:nvSpPr>
        <xdr:cNvPr id="13" name="pole tekstowe 12">
          <a:extLst>
            <a:ext uri="{FF2B5EF4-FFF2-40B4-BE49-F238E27FC236}">
              <a16:creationId xmlns:a16="http://schemas.microsoft.com/office/drawing/2014/main" id="{D24F4475-6C09-4965-BB36-BB58891B03C6}"/>
            </a:ext>
          </a:extLst>
        </xdr:cNvPr>
        <xdr:cNvSpPr txBox="1"/>
      </xdr:nvSpPr>
      <xdr:spPr>
        <a:xfrm>
          <a:off x="12334875" y="4419600"/>
          <a:ext cx="1571625" cy="1152525"/>
        </a:xfrm>
        <a:prstGeom prst="wedgeRoundRectCallout">
          <a:avLst/>
        </a:prstGeom>
        <a:solidFill>
          <a:schemeClr val="accent1">
            <a:lumMod val="50000"/>
          </a:schemeClr>
        </a:solidFill>
        <a:ln>
          <a:solidFill>
            <a:srgbClr val="18468B"/>
          </a:solidFill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pl-PL" sz="1500">
              <a:solidFill>
                <a:schemeClr val="bg1"/>
              </a:solidFill>
              <a:latin typeface="Calibri Light" panose="020F0302020204030204" pitchFamily="34" charset="0"/>
            </a:rPr>
            <a:t>Copyright ©2026 IEO. Wszelkie prawa zastrzeżone. </a:t>
          </a:r>
        </a:p>
      </xdr:txBody>
    </xdr:sp>
    <xdr:clientData/>
  </xdr:oneCellAnchor>
  <xdr:twoCellAnchor editAs="oneCell">
    <xdr:from>
      <xdr:col>20</xdr:col>
      <xdr:colOff>304800</xdr:colOff>
      <xdr:row>0</xdr:row>
      <xdr:rowOff>76200</xdr:rowOff>
    </xdr:from>
    <xdr:to>
      <xdr:col>22</xdr:col>
      <xdr:colOff>609600</xdr:colOff>
      <xdr:row>3</xdr:row>
      <xdr:rowOff>123775</xdr:rowOff>
    </xdr:to>
    <xdr:pic>
      <xdr:nvPicPr>
        <xdr:cNvPr id="14" name="Obraz 13">
          <a:extLst>
            <a:ext uri="{FF2B5EF4-FFF2-40B4-BE49-F238E27FC236}">
              <a16:creationId xmlns:a16="http://schemas.microsoft.com/office/drawing/2014/main" id="{AE123FDB-8C68-4EB6-8133-6DF9239637C4}"/>
            </a:ext>
          </a:extLst>
        </xdr:cNvPr>
        <xdr:cNvPicPr/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721" t="25791" r="23289" b="31242"/>
        <a:stretch/>
      </xdr:blipFill>
      <xdr:spPr bwMode="auto">
        <a:xfrm>
          <a:off x="12496800" y="76200"/>
          <a:ext cx="1524000" cy="9334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7</xdr:col>
      <xdr:colOff>523875</xdr:colOff>
      <xdr:row>23</xdr:row>
      <xdr:rowOff>180974</xdr:rowOff>
    </xdr:from>
    <xdr:to>
      <xdr:col>18</xdr:col>
      <xdr:colOff>483382</xdr:colOff>
      <xdr:row>27</xdr:row>
      <xdr:rowOff>152399</xdr:rowOff>
    </xdr:to>
    <xdr:grpSp>
      <xdr:nvGrpSpPr>
        <xdr:cNvPr id="15" name="Grupa 14">
          <a:extLst>
            <a:ext uri="{FF2B5EF4-FFF2-40B4-BE49-F238E27FC236}">
              <a16:creationId xmlns:a16="http://schemas.microsoft.com/office/drawing/2014/main" id="{CCC850BE-7C05-4D00-8009-F1F8E9FA6C5F}"/>
            </a:ext>
          </a:extLst>
        </xdr:cNvPr>
        <xdr:cNvGrpSpPr/>
      </xdr:nvGrpSpPr>
      <xdr:grpSpPr>
        <a:xfrm>
          <a:off x="4814266" y="4885496"/>
          <a:ext cx="6701551" cy="733425"/>
          <a:chOff x="6410325" y="3714750"/>
          <a:chExt cx="6493657" cy="619200"/>
        </a:xfrm>
      </xdr:grpSpPr>
      <xdr:pic>
        <xdr:nvPicPr>
          <xdr:cNvPr id="16" name="Obraz 15" descr="C:\Users\dgreda\AppData\Local\Microsoft\Windows\Temporary Internet Files\Content.IE5\CNP10KHT\document-1287618_960_720[1].png">
            <a:extLst>
              <a:ext uri="{FF2B5EF4-FFF2-40B4-BE49-F238E27FC236}">
                <a16:creationId xmlns:a16="http://schemas.microsoft.com/office/drawing/2014/main" id="{8026C190-4910-42C7-8122-89D274B87E5B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6" cstate="print">
            <a:duotone>
              <a:schemeClr val="accent1">
                <a:shade val="45000"/>
                <a:satMod val="135000"/>
              </a:schemeClr>
              <a:prstClr val="white"/>
            </a:duotone>
            <a:extLst>
              <a:ext uri="{BEBA8EAE-BF5A-486C-A8C5-ECC9F3942E4B}">
                <a14:imgProps xmlns:a14="http://schemas.microsoft.com/office/drawing/2010/main">
                  <a14:imgLayer r:embed="rId7">
                    <a14:imgEffect>
                      <a14:backgroundRemoval t="17917" b="79306" l="26250" r="73472">
                        <a14:foregroundMark x1="55000" y1="43333" x2="55000" y2="43333"/>
                        <a14:foregroundMark x1="56944" y1="48889" x2="56944" y2="48889"/>
                        <a14:foregroundMark x1="60278" y1="55833" x2="60278" y2="55833"/>
                        <a14:foregroundMark x1="59722" y1="60833" x2="59722" y2="60833"/>
                        <a14:foregroundMark x1="60278" y1="67083" x2="60278" y2="67083"/>
                        <a14:backgroundMark x1="14861" y1="19306" x2="14861" y2="19306"/>
                        <a14:backgroundMark x1="16806" y1="17083" x2="16806" y2="17083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25275" t="17583" r="24176" b="14285"/>
          <a:stretch/>
        </xdr:blipFill>
        <xdr:spPr bwMode="auto">
          <a:xfrm>
            <a:off x="10506075" y="3714750"/>
            <a:ext cx="458936" cy="619200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17" name="Obraz 16">
            <a:extLst>
              <a:ext uri="{FF2B5EF4-FFF2-40B4-BE49-F238E27FC236}">
                <a16:creationId xmlns:a16="http://schemas.microsoft.com/office/drawing/2014/main" id="{E0789296-5A49-4849-8EDC-0C43F8A2FDFE}"/>
              </a:ext>
            </a:extLst>
          </xdr:cNvPr>
          <xdr:cNvPicPr/>
        </xdr:nvPicPr>
        <xdr:blipFill rotWithShape="1">
          <a:blip xmlns:r="http://schemas.openxmlformats.org/officeDocument/2006/relationships" r:embed="rId8" cstate="print">
            <a:lum bright="70000" contrast="-70000"/>
            <a:extLst>
              <a:ext uri="{BEBA8EAE-BF5A-486C-A8C5-ECC9F3942E4B}">
                <a14:imgProps xmlns:a14="http://schemas.microsoft.com/office/drawing/2010/main">
                  <a14:imgLayer r:embed="rId9">
                    <a14:imgEffect>
                      <a14:backgroundRemoval t="5343" b="19278" l="5776" r="19567"/>
                    </a14:imgEffect>
                    <a14:imgEffect>
                      <a14:colorTemperature colorTemp="112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5213" t="5095" r="80213" b="80451"/>
          <a:stretch/>
        </xdr:blipFill>
        <xdr:spPr bwMode="auto">
          <a:xfrm>
            <a:off x="6410325" y="3714750"/>
            <a:ext cx="624840" cy="619125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18" name="Obraz 17">
            <a:extLst>
              <a:ext uri="{FF2B5EF4-FFF2-40B4-BE49-F238E27FC236}">
                <a16:creationId xmlns:a16="http://schemas.microsoft.com/office/drawing/2014/main" id="{F2EAA306-2495-49A8-83D2-15A8C327AF14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0" cstate="print">
            <a:lum bright="70000" contrast="-70000"/>
            <a:extLst>
              <a:ext uri="{BEBA8EAE-BF5A-486C-A8C5-ECC9F3942E4B}">
                <a14:imgProps xmlns:a14="http://schemas.microsoft.com/office/drawing/2010/main">
                  <a14:imgLayer r:embed="rId11">
                    <a14:imgEffect>
                      <a14:backgroundRemoval t="10036" b="22691" l="78618" r="87636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78401" t="9904" r="11694" b="77333"/>
          <a:stretch/>
        </xdr:blipFill>
        <xdr:spPr bwMode="auto">
          <a:xfrm>
            <a:off x="8548369" y="3714750"/>
            <a:ext cx="479880" cy="619200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19" name="Obraz 18">
            <a:extLst>
              <a:ext uri="{FF2B5EF4-FFF2-40B4-BE49-F238E27FC236}">
                <a16:creationId xmlns:a16="http://schemas.microsoft.com/office/drawing/2014/main" id="{BE1376A0-6735-48D7-82BF-D21C5581062C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2" cstate="print">
            <a:lum bright="70000" contrast="-70000"/>
            <a:extLst>
              <a:ext uri="{BEBA8EAE-BF5A-486C-A8C5-ECC9F3942E4B}">
                <a14:imgProps xmlns:a14="http://schemas.microsoft.com/office/drawing/2010/main">
                  <a14:imgLayer r:embed="rId13">
                    <a14:imgEffect>
                      <a14:backgroundRemoval t="81011" b="94007" l="31986" r="43105">
                        <a14:foregroundMark x1="35451" y1="92274" x2="35451" y2="92274"/>
                        <a14:foregroundMark x1="37329" y1="91264" x2="37329" y2="91264"/>
                        <a14:foregroundMark x1="37256" y1="86931" x2="37256" y2="86931"/>
                        <a14:foregroundMark x1="37256" y1="84549" x2="37256" y2="84549"/>
                        <a14:foregroundMark x1="36173" y1="82744" x2="36173" y2="82744"/>
                      </a14:backgroundRemoval>
                    </a14:imgEffect>
                    <a14:imgEffect>
                      <a14:colorTemperature colorTemp="112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31822" t="80819" r="56844" b="6016"/>
          <a:stretch/>
        </xdr:blipFill>
        <xdr:spPr bwMode="auto">
          <a:xfrm>
            <a:off x="12370435" y="3714750"/>
            <a:ext cx="533547" cy="619200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  <xdr:twoCellAnchor>
    <xdr:from>
      <xdr:col>7</xdr:col>
      <xdr:colOff>140805</xdr:colOff>
      <xdr:row>9</xdr:row>
      <xdr:rowOff>165651</xdr:rowOff>
    </xdr:from>
    <xdr:to>
      <xdr:col>19</xdr:col>
      <xdr:colOff>378929</xdr:colOff>
      <xdr:row>25</xdr:row>
      <xdr:rowOff>22775</xdr:rowOff>
    </xdr:to>
    <xdr:graphicFrame macro="">
      <xdr:nvGraphicFramePr>
        <xdr:cNvPr id="22" name="Diagram 21">
          <a:extLst>
            <a:ext uri="{FF2B5EF4-FFF2-40B4-BE49-F238E27FC236}">
              <a16:creationId xmlns:a16="http://schemas.microsoft.com/office/drawing/2014/main" id="{C77437FE-AA6A-4EF0-A327-D0CDD7DC542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4" r:lo="rId15" r:qs="rId16" r:cs="rId17"/>
        </a:graphicData>
      </a:graphic>
    </xdr:graphicFrame>
    <xdr:clientData/>
  </xdr:twoCellAnchor>
  <xdr:twoCellAnchor>
    <xdr:from>
      <xdr:col>0</xdr:col>
      <xdr:colOff>299093</xdr:colOff>
      <xdr:row>14</xdr:row>
      <xdr:rowOff>57057</xdr:rowOff>
    </xdr:from>
    <xdr:to>
      <xdr:col>7</xdr:col>
      <xdr:colOff>61264</xdr:colOff>
      <xdr:row>18</xdr:row>
      <xdr:rowOff>40461</xdr:rowOff>
    </xdr:to>
    <xdr:sp macro="" textlink="">
      <xdr:nvSpPr>
        <xdr:cNvPr id="23" name="Dowolny kształt 17">
          <a:extLst>
            <a:ext uri="{FF2B5EF4-FFF2-40B4-BE49-F238E27FC236}">
              <a16:creationId xmlns:a16="http://schemas.microsoft.com/office/drawing/2014/main" id="{0776E8AE-6708-4DBF-9911-D12BBFE842A0}"/>
            </a:ext>
          </a:extLst>
        </xdr:cNvPr>
        <xdr:cNvSpPr/>
      </xdr:nvSpPr>
      <xdr:spPr>
        <a:xfrm>
          <a:off x="299093" y="3047079"/>
          <a:ext cx="4052562" cy="745404"/>
        </a:xfrm>
        <a:prstGeom prst="roundRect">
          <a:avLst/>
        </a:prstGeom>
      </xdr:spPr>
      <xdr:style>
        <a:lnRef idx="2">
          <a:schemeClr val="accent1">
            <a:hueOff val="0"/>
            <a:satOff val="0"/>
            <a:lumOff val="0"/>
            <a:alphaOff val="0"/>
          </a:schemeClr>
        </a:lnRef>
        <a:fillRef idx="1">
          <a:schemeClr val="accent1">
            <a:alpha val="90000"/>
            <a:tint val="40000"/>
            <a:hueOff val="0"/>
            <a:satOff val="0"/>
            <a:lumOff val="0"/>
            <a:alphaOff val="0"/>
          </a:schemeClr>
        </a:fillRef>
        <a:effectRef idx="0">
          <a:schemeClr val="accent1">
            <a:alpha val="90000"/>
            <a:tint val="40000"/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83669" tIns="208280" rIns="383669" bIns="78232" numCol="1" spcCol="1270" anchor="t" anchorCtr="0">
          <a:noAutofit/>
        </a:bodyPr>
        <a:lstStyle/>
        <a:p>
          <a:pPr marL="57150" lvl="1" indent="-57150" algn="l" defTabSz="466725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pl-PL" sz="1100" kern="1200">
              <a:latin typeface="Calibri Light" panose="020F0302020204030204" pitchFamily="34" charset="0"/>
              <a:ea typeface="Verdana" panose="020B0604030504040204" pitchFamily="34" charset="0"/>
              <a:cs typeface="Verdana" panose="020B0604030504040204" pitchFamily="34" charset="0"/>
            </a:rPr>
            <a:t>Zakładka</a:t>
          </a:r>
          <a:r>
            <a:rPr lang="pl-PL" sz="1100" kern="1200" baseline="0">
              <a:latin typeface="Calibri Light" panose="020F0302020204030204" pitchFamily="34" charset="0"/>
              <a:ea typeface="Verdana" panose="020B0604030504040204" pitchFamily="34" charset="0"/>
              <a:cs typeface="Verdana" panose="020B0604030504040204" pitchFamily="34" charset="0"/>
            </a:rPr>
            <a:t> z projektami wiatrowymi i BESS rozszerzona o projekty hybrydowe</a:t>
          </a:r>
        </a:p>
      </xdr:txBody>
    </xdr:sp>
    <xdr:clientData/>
  </xdr:twoCellAnchor>
  <xdr:twoCellAnchor>
    <xdr:from>
      <xdr:col>0</xdr:col>
      <xdr:colOff>464745</xdr:colOff>
      <xdr:row>13</xdr:row>
      <xdr:rowOff>48775</xdr:rowOff>
    </xdr:from>
    <xdr:to>
      <xdr:col>5</xdr:col>
      <xdr:colOff>236974</xdr:colOff>
      <xdr:row>15</xdr:row>
      <xdr:rowOff>45370</xdr:rowOff>
    </xdr:to>
    <xdr:sp macro="" textlink="">
      <xdr:nvSpPr>
        <xdr:cNvPr id="21" name="Dowolny kształt 14">
          <a:hlinkClick xmlns:r="http://schemas.openxmlformats.org/officeDocument/2006/relationships" r:id="rId19" tooltip=" "/>
          <a:extLst>
            <a:ext uri="{FF2B5EF4-FFF2-40B4-BE49-F238E27FC236}">
              <a16:creationId xmlns:a16="http://schemas.microsoft.com/office/drawing/2014/main" id="{538B5A9D-AEED-49F8-81B8-A0921252C0D5}"/>
            </a:ext>
          </a:extLst>
        </xdr:cNvPr>
        <xdr:cNvSpPr/>
      </xdr:nvSpPr>
      <xdr:spPr>
        <a:xfrm>
          <a:off x="464745" y="2848297"/>
          <a:ext cx="2836794" cy="377595"/>
        </a:xfrm>
        <a:prstGeom prst="roundRect">
          <a:avLst/>
        </a:prstGeom>
      </xdr:spPr>
      <xdr:style>
        <a:lnRef idx="3">
          <a:schemeClr val="accent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1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145206" tIns="14410" rIns="145206" bIns="14410" numCol="1" spcCol="1270" anchor="ctr" anchorCtr="0">
          <a:noAutofit/>
        </a:bodyPr>
        <a:lstStyle/>
        <a:p>
          <a:pPr lvl="0" algn="l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pl-PL" sz="1200" b="1" kern="1200">
              <a:latin typeface="Calibri Light" panose="020F0302020204030204" pitchFamily="34" charset="0"/>
              <a:ea typeface="Verdana" panose="020B0604030504040204" pitchFamily="34" charset="0"/>
              <a:cs typeface="Verdana" panose="020B0604030504040204" pitchFamily="34" charset="0"/>
            </a:rPr>
            <a:t>Projekty wiatrowe i hybrydowe</a:t>
          </a:r>
        </a:p>
      </xdr:txBody>
    </xdr:sp>
    <xdr:clientData/>
  </xdr:twoCellAnchor>
  <xdr:twoCellAnchor>
    <xdr:from>
      <xdr:col>0</xdr:col>
      <xdr:colOff>8284</xdr:colOff>
      <xdr:row>6</xdr:row>
      <xdr:rowOff>65339</xdr:rowOff>
    </xdr:from>
    <xdr:to>
      <xdr:col>23</xdr:col>
      <xdr:colOff>0</xdr:colOff>
      <xdr:row>13</xdr:row>
      <xdr:rowOff>23925</xdr:rowOff>
    </xdr:to>
    <xdr:sp macro="" textlink="">
      <xdr:nvSpPr>
        <xdr:cNvPr id="24" name="Prostokąt 23">
          <a:extLst>
            <a:ext uri="{FF2B5EF4-FFF2-40B4-BE49-F238E27FC236}">
              <a16:creationId xmlns:a16="http://schemas.microsoft.com/office/drawing/2014/main" id="{304B7BF2-8AEE-4F05-B444-221C4DC29AD5}"/>
            </a:ext>
          </a:extLst>
        </xdr:cNvPr>
        <xdr:cNvSpPr/>
      </xdr:nvSpPr>
      <xdr:spPr>
        <a:xfrm>
          <a:off x="8284" y="1531361"/>
          <a:ext cx="14221238" cy="1292086"/>
        </a:xfrm>
        <a:prstGeom prst="rect">
          <a:avLst/>
        </a:prstGeom>
        <a:solidFill>
          <a:schemeClr val="accent2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3600" b="1"/>
            <a:t>WERSJA DEMO</a:t>
          </a:r>
        </a:p>
        <a:p>
          <a:pPr algn="ctr"/>
          <a:r>
            <a:rPr lang="pl-PL" sz="2000" b="1"/>
            <a:t> BAZY</a:t>
          </a:r>
          <a:r>
            <a:rPr lang="pl-PL" sz="2000" b="1" baseline="0"/>
            <a:t> DANYCH "PROJEKTY WIATROWE W POLSCE, SIERPIEŃ 2026", INSTYTUT ENERGETYKI ODNAWIALNEJ</a:t>
          </a:r>
          <a:endParaRPr lang="pl-PL" sz="2000" b="1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171450</xdr:rowOff>
    </xdr:from>
    <xdr:ext cx="2364732" cy="1073821"/>
    <xdr:pic>
      <xdr:nvPicPr>
        <xdr:cNvPr id="2" name="Obraz 1">
          <a:extLst>
            <a:ext uri="{FF2B5EF4-FFF2-40B4-BE49-F238E27FC236}">
              <a16:creationId xmlns:a16="http://schemas.microsoft.com/office/drawing/2014/main" id="{C53DFF2E-AE80-4374-8CA7-CA934B8F51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150" y="171450"/>
          <a:ext cx="2364732" cy="1073821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2</xdr:row>
      <xdr:rowOff>190500</xdr:rowOff>
    </xdr:from>
    <xdr:to>
      <xdr:col>16</xdr:col>
      <xdr:colOff>0</xdr:colOff>
      <xdr:row>8</xdr:row>
      <xdr:rowOff>161925</xdr:rowOff>
    </xdr:to>
    <xdr:sp macro="" textlink="">
      <xdr:nvSpPr>
        <xdr:cNvPr id="3" name="Prostokąt 2">
          <a:extLst>
            <a:ext uri="{FF2B5EF4-FFF2-40B4-BE49-F238E27FC236}">
              <a16:creationId xmlns:a16="http://schemas.microsoft.com/office/drawing/2014/main" id="{2467DD90-8EB1-4DB9-A520-263E373447E0}"/>
            </a:ext>
          </a:extLst>
        </xdr:cNvPr>
        <xdr:cNvSpPr/>
      </xdr:nvSpPr>
      <xdr:spPr>
        <a:xfrm>
          <a:off x="0" y="1447800"/>
          <a:ext cx="17954625" cy="1695450"/>
        </a:xfrm>
        <a:prstGeom prst="rect">
          <a:avLst/>
        </a:prstGeom>
        <a:solidFill>
          <a:schemeClr val="accent2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4000" b="1"/>
            <a:t>WERSJA DEMO</a:t>
          </a:r>
        </a:p>
        <a:p>
          <a:pPr algn="ctr"/>
          <a:r>
            <a:rPr lang="pl-PL" sz="2400" b="1"/>
            <a:t> BAZY</a:t>
          </a:r>
          <a:r>
            <a:rPr lang="pl-PL" sz="2400" b="1" baseline="0"/>
            <a:t> DANYCH "PROJEKTY WIATROWE W POLSCE, SIERPIEŃ 2026", INSTYTUT ENERGETYKI ODNAWIALNEJ</a:t>
          </a:r>
          <a:endParaRPr lang="pl-PL" sz="2400" b="1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171450</xdr:rowOff>
    </xdr:from>
    <xdr:to>
      <xdr:col>3</xdr:col>
      <xdr:colOff>935982</xdr:colOff>
      <xdr:row>1</xdr:row>
      <xdr:rowOff>864271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8BC3AE68-BDFB-4B71-9019-15B648D030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150" y="171450"/>
          <a:ext cx="2364732" cy="1073821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16</xdr:col>
      <xdr:colOff>0</xdr:colOff>
      <xdr:row>8</xdr:row>
      <xdr:rowOff>171450</xdr:rowOff>
    </xdr:to>
    <xdr:sp macro="" textlink="">
      <xdr:nvSpPr>
        <xdr:cNvPr id="3" name="Prostokąt 2">
          <a:extLst>
            <a:ext uri="{FF2B5EF4-FFF2-40B4-BE49-F238E27FC236}">
              <a16:creationId xmlns:a16="http://schemas.microsoft.com/office/drawing/2014/main" id="{678B6268-F625-45BA-9477-964B56AACA5B}"/>
            </a:ext>
          </a:extLst>
        </xdr:cNvPr>
        <xdr:cNvSpPr/>
      </xdr:nvSpPr>
      <xdr:spPr>
        <a:xfrm>
          <a:off x="0" y="1457325"/>
          <a:ext cx="17954625" cy="1695450"/>
        </a:xfrm>
        <a:prstGeom prst="rect">
          <a:avLst/>
        </a:prstGeom>
        <a:solidFill>
          <a:schemeClr val="accent2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4000" b="1"/>
            <a:t>WERSJA DEMO</a:t>
          </a:r>
        </a:p>
        <a:p>
          <a:pPr algn="ctr"/>
          <a:r>
            <a:rPr lang="pl-PL" sz="2400" b="1"/>
            <a:t> BAZY</a:t>
          </a:r>
          <a:r>
            <a:rPr lang="pl-PL" sz="2400" b="1" baseline="0"/>
            <a:t> DANYCH "PROJEKTY WIATROWE W POLSCE, SIERPIEŃ 2026", INSTYTUT ENERGETYKI ODNAWIALNEJ</a:t>
          </a:r>
          <a:endParaRPr lang="pl-PL" sz="2400" b="1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588319</xdr:colOff>
      <xdr:row>0</xdr:row>
      <xdr:rowOff>136071</xdr:rowOff>
    </xdr:from>
    <xdr:to>
      <xdr:col>18</xdr:col>
      <xdr:colOff>901233</xdr:colOff>
      <xdr:row>3</xdr:row>
      <xdr:rowOff>42704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B4BCC22F-02D1-49C3-907A-0DAB2DAA3FCF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128" t="25791" r="4167" b="31242"/>
        <a:stretch/>
      </xdr:blipFill>
      <xdr:spPr bwMode="auto">
        <a:xfrm>
          <a:off x="19466869" y="136071"/>
          <a:ext cx="2751314" cy="94485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2</xdr:col>
      <xdr:colOff>76639</xdr:colOff>
      <xdr:row>18</xdr:row>
      <xdr:rowOff>54834</xdr:rowOff>
    </xdr:from>
    <xdr:to>
      <xdr:col>9</xdr:col>
      <xdr:colOff>1129393</xdr:colOff>
      <xdr:row>34</xdr:row>
      <xdr:rowOff>183886</xdr:rowOff>
    </xdr:to>
    <xdr:graphicFrame macro="">
      <xdr:nvGraphicFramePr>
        <xdr:cNvPr id="3" name="Wykres 2">
          <a:extLst>
            <a:ext uri="{FF2B5EF4-FFF2-40B4-BE49-F238E27FC236}">
              <a16:creationId xmlns:a16="http://schemas.microsoft.com/office/drawing/2014/main" id="{4A75B48A-C006-4851-864E-FE09A3B059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462643</xdr:colOff>
      <xdr:row>18</xdr:row>
      <xdr:rowOff>46303</xdr:rowOff>
    </xdr:from>
    <xdr:to>
      <xdr:col>19</xdr:col>
      <xdr:colOff>176893</xdr:colOff>
      <xdr:row>35</xdr:row>
      <xdr:rowOff>88635</xdr:rowOff>
    </xdr:to>
    <xdr:graphicFrame macro="">
      <xdr:nvGraphicFramePr>
        <xdr:cNvPr id="4" name="Wykres 3">
          <a:extLst>
            <a:ext uri="{FF2B5EF4-FFF2-40B4-BE49-F238E27FC236}">
              <a16:creationId xmlns:a16="http://schemas.microsoft.com/office/drawing/2014/main" id="{CC01AC6A-F2A2-4072-93E6-3E25A4C0ED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530679</xdr:colOff>
      <xdr:row>36</xdr:row>
      <xdr:rowOff>4665</xdr:rowOff>
    </xdr:from>
    <xdr:to>
      <xdr:col>19</xdr:col>
      <xdr:colOff>244929</xdr:colOff>
      <xdr:row>54</xdr:row>
      <xdr:rowOff>111124</xdr:rowOff>
    </xdr:to>
    <xdr:graphicFrame macro="">
      <xdr:nvGraphicFramePr>
        <xdr:cNvPr id="5" name="Wykres 4">
          <a:extLst>
            <a:ext uri="{FF2B5EF4-FFF2-40B4-BE49-F238E27FC236}">
              <a16:creationId xmlns:a16="http://schemas.microsoft.com/office/drawing/2014/main" id="{660F9807-3706-4C53-8AC5-8BF7BEDBE0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842697</xdr:colOff>
      <xdr:row>116</xdr:row>
      <xdr:rowOff>43376</xdr:rowOff>
    </xdr:from>
    <xdr:to>
      <xdr:col>18</xdr:col>
      <xdr:colOff>857251</xdr:colOff>
      <xdr:row>136</xdr:row>
      <xdr:rowOff>2646</xdr:rowOff>
    </xdr:to>
    <xdr:graphicFrame macro="">
      <xdr:nvGraphicFramePr>
        <xdr:cNvPr id="6" name="Wykres 5">
          <a:extLst>
            <a:ext uri="{FF2B5EF4-FFF2-40B4-BE49-F238E27FC236}">
              <a16:creationId xmlns:a16="http://schemas.microsoft.com/office/drawing/2014/main" id="{56D6F6ED-8DB7-4FF8-93F7-DBF38D29E1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oneCellAnchor>
    <xdr:from>
      <xdr:col>4</xdr:col>
      <xdr:colOff>1190349</xdr:colOff>
      <xdr:row>3</xdr:row>
      <xdr:rowOff>162203</xdr:rowOff>
    </xdr:from>
    <xdr:ext cx="13504333" cy="1164167"/>
    <xdr:sp macro="" textlink="">
      <xdr:nvSpPr>
        <xdr:cNvPr id="7" name="pole tekstowe 6">
          <a:extLst>
            <a:ext uri="{FF2B5EF4-FFF2-40B4-BE49-F238E27FC236}">
              <a16:creationId xmlns:a16="http://schemas.microsoft.com/office/drawing/2014/main" id="{C7207686-006B-4B8D-8FAF-B5A2781608BA}"/>
            </a:ext>
          </a:extLst>
        </xdr:cNvPr>
        <xdr:cNvSpPr txBox="1"/>
      </xdr:nvSpPr>
      <xdr:spPr>
        <a:xfrm>
          <a:off x="5295624" y="1200428"/>
          <a:ext cx="13504333" cy="1164167"/>
        </a:xfrm>
        <a:prstGeom prst="rect">
          <a:avLst/>
        </a:prstGeom>
        <a:solidFill>
          <a:schemeClr val="tx2">
            <a:lumMod val="60000"/>
            <a:lumOff val="40000"/>
          </a:schemeClr>
        </a:solidFill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pl-PL" sz="1600" b="1">
              <a:solidFill>
                <a:schemeClr val="bg1"/>
              </a:solidFill>
            </a:rPr>
            <a:t>Proszę w niebieskie</a:t>
          </a:r>
          <a:r>
            <a:rPr lang="pl-PL" sz="1600" b="1" baseline="0">
              <a:solidFill>
                <a:schemeClr val="bg1"/>
              </a:solidFill>
            </a:rPr>
            <a:t> pola wpisać zakres mocy projektów, dla którego mają wyświetlić się wszystkie poniższe statystyki. Wartości proszę podać w kW.</a:t>
          </a:r>
        </a:p>
        <a:p>
          <a:r>
            <a:rPr lang="pl-PL" sz="1600" b="1" i="1" baseline="0">
              <a:solidFill>
                <a:schemeClr val="bg1"/>
              </a:solidFill>
            </a:rPr>
            <a:t>Przykład:</a:t>
          </a:r>
        </a:p>
        <a:p>
          <a:r>
            <a:rPr lang="pl-PL" sz="1600" b="1" i="1" baseline="0">
              <a:solidFill>
                <a:schemeClr val="bg1"/>
              </a:solidFill>
            </a:rPr>
            <a:t>wpisanie w lewe niebieskie pole wartości 1000 a w prawe 2000 spowoduje wyświetlenie się statystyk dla projektów o mocy równej i większej niż 1000 oraz  mniejszej bądź równej niż 2000 kW.</a:t>
          </a:r>
          <a:endParaRPr lang="pl-PL" sz="1200" i="1">
            <a:solidFill>
              <a:schemeClr val="bg1"/>
            </a:solidFill>
          </a:endParaRPr>
        </a:p>
      </xdr:txBody>
    </xdr:sp>
    <xdr:clientData/>
  </xdr:oneCellAnchor>
  <xdr:twoCellAnchor>
    <xdr:from>
      <xdr:col>4</xdr:col>
      <xdr:colOff>911679</xdr:colOff>
      <xdr:row>77</xdr:row>
      <xdr:rowOff>1</xdr:rowOff>
    </xdr:from>
    <xdr:to>
      <xdr:col>16</xdr:col>
      <xdr:colOff>503465</xdr:colOff>
      <xdr:row>111</xdr:row>
      <xdr:rowOff>399492</xdr:rowOff>
    </xdr:to>
    <xdr:graphicFrame macro="">
      <xdr:nvGraphicFramePr>
        <xdr:cNvPr id="8" name="Wykres 7">
          <a:extLst>
            <a:ext uri="{FF2B5EF4-FFF2-40B4-BE49-F238E27FC236}">
              <a16:creationId xmlns:a16="http://schemas.microsoft.com/office/drawing/2014/main" id="{E28442C8-E8E3-4505-83C1-3A5974F2C5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10</xdr:col>
      <xdr:colOff>340179</xdr:colOff>
      <xdr:row>166</xdr:row>
      <xdr:rowOff>0</xdr:rowOff>
    </xdr:from>
    <xdr:to>
      <xdr:col>19</xdr:col>
      <xdr:colOff>257176</xdr:colOff>
      <xdr:row>188</xdr:row>
      <xdr:rowOff>13608</xdr:rowOff>
    </xdr:to>
    <xdr:graphicFrame macro="">
      <xdr:nvGraphicFramePr>
        <xdr:cNvPr id="9" name="Wykres 8">
          <a:extLst>
            <a:ext uri="{FF2B5EF4-FFF2-40B4-BE49-F238E27FC236}">
              <a16:creationId xmlns:a16="http://schemas.microsoft.com/office/drawing/2014/main" id="{97A51167-DD67-465E-A216-B2BA17AB80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345280</xdr:colOff>
      <xdr:row>165</xdr:row>
      <xdr:rowOff>134890</xdr:rowOff>
    </xdr:from>
    <xdr:to>
      <xdr:col>9</xdr:col>
      <xdr:colOff>707571</xdr:colOff>
      <xdr:row>188</xdr:row>
      <xdr:rowOff>28574</xdr:rowOff>
    </xdr:to>
    <xdr:graphicFrame macro="">
      <xdr:nvGraphicFramePr>
        <xdr:cNvPr id="10" name="Wykres 9">
          <a:extLst>
            <a:ext uri="{FF2B5EF4-FFF2-40B4-BE49-F238E27FC236}">
              <a16:creationId xmlns:a16="http://schemas.microsoft.com/office/drawing/2014/main" id="{3BB1A27D-E9FE-4E75-BFEA-35EAD84C4D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6</xdr:col>
      <xdr:colOff>0</xdr:colOff>
      <xdr:row>201</xdr:row>
      <xdr:rowOff>0</xdr:rowOff>
    </xdr:from>
    <xdr:to>
      <xdr:col>15</xdr:col>
      <xdr:colOff>789214</xdr:colOff>
      <xdr:row>224</xdr:row>
      <xdr:rowOff>136071</xdr:rowOff>
    </xdr:to>
    <xdr:graphicFrame macro="">
      <xdr:nvGraphicFramePr>
        <xdr:cNvPr id="11" name="Wykres 10">
          <a:extLst>
            <a:ext uri="{FF2B5EF4-FFF2-40B4-BE49-F238E27FC236}">
              <a16:creationId xmlns:a16="http://schemas.microsoft.com/office/drawing/2014/main" id="{8786A624-9AB9-49C2-99E3-FEFD7557EE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</xdr:col>
      <xdr:colOff>0</xdr:colOff>
      <xdr:row>36</xdr:row>
      <xdr:rowOff>0</xdr:rowOff>
    </xdr:from>
    <xdr:to>
      <xdr:col>10</xdr:col>
      <xdr:colOff>0</xdr:colOff>
      <xdr:row>54</xdr:row>
      <xdr:rowOff>108857</xdr:rowOff>
    </xdr:to>
    <xdr:graphicFrame macro="">
      <xdr:nvGraphicFramePr>
        <xdr:cNvPr id="12" name="Wykres 11">
          <a:extLst>
            <a:ext uri="{FF2B5EF4-FFF2-40B4-BE49-F238E27FC236}">
              <a16:creationId xmlns:a16="http://schemas.microsoft.com/office/drawing/2014/main" id="{3F8FFA77-8ADD-40CD-8E16-2042E754DE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0</xdr:colOff>
      <xdr:row>4</xdr:row>
      <xdr:rowOff>1075765</xdr:rowOff>
    </xdr:from>
    <xdr:to>
      <xdr:col>20</xdr:col>
      <xdr:colOff>0</xdr:colOff>
      <xdr:row>10</xdr:row>
      <xdr:rowOff>818029</xdr:rowOff>
    </xdr:to>
    <xdr:sp macro="" textlink="">
      <xdr:nvSpPr>
        <xdr:cNvPr id="13" name="Prostokąt 12">
          <a:extLst>
            <a:ext uri="{FF2B5EF4-FFF2-40B4-BE49-F238E27FC236}">
              <a16:creationId xmlns:a16="http://schemas.microsoft.com/office/drawing/2014/main" id="{122E160F-CA23-40E3-91AB-6244950A32A5}"/>
            </a:ext>
          </a:extLst>
        </xdr:cNvPr>
        <xdr:cNvSpPr/>
      </xdr:nvSpPr>
      <xdr:spPr>
        <a:xfrm>
          <a:off x="717176" y="2364441"/>
          <a:ext cx="23084118" cy="2084294"/>
        </a:xfrm>
        <a:prstGeom prst="rect">
          <a:avLst/>
        </a:prstGeom>
        <a:solidFill>
          <a:schemeClr val="accent2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4800" b="1"/>
            <a:t>WERSJA DEMO</a:t>
          </a:r>
        </a:p>
        <a:p>
          <a:pPr algn="ctr"/>
          <a:r>
            <a:rPr lang="pl-PL" sz="3200" b="1"/>
            <a:t> BAZY</a:t>
          </a:r>
          <a:r>
            <a:rPr lang="pl-PL" sz="3200" b="1" baseline="0"/>
            <a:t> DANYCH "PROJEKTY WIATROWE W POLSCE, SIERPIEŃ 2026", INSTYTUT ENERGETYKI ODNAWIALNEJ</a:t>
          </a:r>
          <a:endParaRPr lang="pl-PL" sz="3200" b="1"/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0.86788</cdr:x>
      <cdr:y>0</cdr:y>
    </cdr:from>
    <cdr:to>
      <cdr:x>1</cdr:x>
      <cdr:y>0.1152</cdr:y>
    </cdr:to>
    <cdr:pic>
      <cdr:nvPicPr>
        <cdr:cNvPr id="2" name="Obraz 1">
          <a:extLst xmlns:a="http://schemas.openxmlformats.org/drawingml/2006/main">
            <a:ext uri="{FF2B5EF4-FFF2-40B4-BE49-F238E27FC236}">
              <a16:creationId xmlns:a16="http://schemas.microsoft.com/office/drawing/2014/main" id="{CF9B2EF8-8AA1-4BEF-B86A-E00C3CC9D8B7}"/>
            </a:ext>
          </a:extLst>
        </cdr:cNvPr>
        <cdr:cNvPicPr/>
      </cdr:nvPicPr>
      <cdr:blipFill rotWithShape="1"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 l="5128" t="25791" r="4167" b="31242"/>
        <a:stretch xmlns:a="http://schemas.openxmlformats.org/drawingml/2006/main"/>
      </cdr:blipFill>
      <cdr:spPr bwMode="auto">
        <a:xfrm xmlns:a="http://schemas.openxmlformats.org/drawingml/2006/main">
          <a:off x="6989912" y="0"/>
          <a:ext cx="1064096" cy="404401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  <a:extLst xmlns:a="http://schemas.openxmlformats.org/drawingml/2006/main">
          <a:ext uri="{53640926-AAD7-44D8-BBD7-CCE9431645EC}">
            <a14:shadowObscured xmlns:a14="http://schemas.microsoft.com/office/drawing/2010/main"/>
          </a:ext>
        </a:extLst>
      </cdr:spPr>
    </cdr:pic>
  </cdr:relSizeAnchor>
  <cdr:relSizeAnchor xmlns:cdr="http://schemas.openxmlformats.org/drawingml/2006/chartDrawing">
    <cdr:from>
      <cdr:x>0.86788</cdr:x>
      <cdr:y>0</cdr:y>
    </cdr:from>
    <cdr:to>
      <cdr:x>1</cdr:x>
      <cdr:y>0.1152</cdr:y>
    </cdr:to>
    <cdr:pic>
      <cdr:nvPicPr>
        <cdr:cNvPr id="3" name="Obraz 1">
          <a:extLst xmlns:a="http://schemas.openxmlformats.org/drawingml/2006/main">
            <a:ext uri="{FF2B5EF4-FFF2-40B4-BE49-F238E27FC236}">
              <a16:creationId xmlns:a16="http://schemas.microsoft.com/office/drawing/2014/main" id="{CF9B2EF8-8AA1-4BEF-B86A-E00C3CC9D8B7}"/>
            </a:ext>
          </a:extLst>
        </cdr:cNvPr>
        <cdr:cNvPicPr/>
      </cdr:nvPicPr>
      <cdr:blipFill rotWithShape="1"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 l="5128" t="25791" r="4167" b="31242"/>
        <a:stretch xmlns:a="http://schemas.openxmlformats.org/drawingml/2006/main"/>
      </cdr:blipFill>
      <cdr:spPr bwMode="auto">
        <a:xfrm xmlns:a="http://schemas.openxmlformats.org/drawingml/2006/main">
          <a:off x="6989912" y="0"/>
          <a:ext cx="1064096" cy="404401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  <a:extLst xmlns:a="http://schemas.openxmlformats.org/drawingml/2006/main">
          <a:ext uri="{53640926-AAD7-44D8-BBD7-CCE9431645EC}">
            <a14:shadowObscured xmlns:a14="http://schemas.microsoft.com/office/drawing/2010/main"/>
          </a:ext>
        </a:extLst>
      </cdr:spPr>
    </cdr:pic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0.89011</cdr:x>
      <cdr:y>0</cdr:y>
    </cdr:from>
    <cdr:to>
      <cdr:x>1</cdr:x>
      <cdr:y>0.11206</cdr:y>
    </cdr:to>
    <cdr:pic>
      <cdr:nvPicPr>
        <cdr:cNvPr id="2" name="Obraz 1">
          <a:extLst xmlns:a="http://schemas.openxmlformats.org/drawingml/2006/main">
            <a:ext uri="{FF2B5EF4-FFF2-40B4-BE49-F238E27FC236}">
              <a16:creationId xmlns:a16="http://schemas.microsoft.com/office/drawing/2014/main" id="{FAB7BE5D-2BA4-4733-8A73-7EBB841CB925}"/>
            </a:ext>
          </a:extLst>
        </cdr:cNvPr>
        <cdr:cNvPicPr/>
      </cdr:nvPicPr>
      <cdr:blipFill rotWithShape="1"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 l="5128" t="25791" r="4167" b="31242"/>
        <a:stretch xmlns:a="http://schemas.openxmlformats.org/drawingml/2006/main"/>
      </cdr:blipFill>
      <cdr:spPr bwMode="auto">
        <a:xfrm xmlns:a="http://schemas.openxmlformats.org/drawingml/2006/main">
          <a:off x="10194693" y="0"/>
          <a:ext cx="1258659" cy="405770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  <a:extLst xmlns:a="http://schemas.openxmlformats.org/drawingml/2006/main">
          <a:ext uri="{53640926-AAD7-44D8-BBD7-CCE9431645EC}">
            <a14:shadowObscured xmlns:a14="http://schemas.microsoft.com/office/drawing/2010/main"/>
          </a:ext>
        </a:extLst>
      </cdr:spPr>
    </cdr:pic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0.8871</cdr:x>
      <cdr:y>0.00421</cdr:y>
    </cdr:from>
    <cdr:to>
      <cdr:x>0.99926</cdr:x>
      <cdr:y>0.11724</cdr:y>
    </cdr:to>
    <cdr:pic>
      <cdr:nvPicPr>
        <cdr:cNvPr id="3" name="Obraz 2">
          <a:extLst xmlns:a="http://schemas.openxmlformats.org/drawingml/2006/main">
            <a:ext uri="{FF2B5EF4-FFF2-40B4-BE49-F238E27FC236}">
              <a16:creationId xmlns:a16="http://schemas.microsoft.com/office/drawing/2014/main" id="{40024B63-DABD-4746-97C1-5ADB9D31BECB}"/>
            </a:ext>
          </a:extLst>
        </cdr:cNvPr>
        <cdr:cNvPicPr/>
      </cdr:nvPicPr>
      <cdr:blipFill rotWithShape="1"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 l="5128" t="25791" r="4167" b="31242"/>
        <a:stretch xmlns:a="http://schemas.openxmlformats.org/drawingml/2006/main"/>
      </cdr:blipFill>
      <cdr:spPr bwMode="auto">
        <a:xfrm xmlns:a="http://schemas.openxmlformats.org/drawingml/2006/main">
          <a:off x="10183634" y="15113"/>
          <a:ext cx="1287586" cy="405765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  <a:extLst xmlns:a="http://schemas.openxmlformats.org/drawingml/2006/main">
          <a:ext uri="{53640926-AAD7-44D8-BBD7-CCE9431645EC}">
            <a14:shadowObscured xmlns:a14="http://schemas.microsoft.com/office/drawing/2010/main"/>
          </a:ext>
        </a:extLst>
      </cdr:spPr>
    </cdr:pic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0.90995</cdr:x>
      <cdr:y>0</cdr:y>
    </cdr:from>
    <cdr:to>
      <cdr:x>1</cdr:x>
      <cdr:y>0.09973</cdr:y>
    </cdr:to>
    <cdr:pic>
      <cdr:nvPicPr>
        <cdr:cNvPr id="2" name="Obraz 1">
          <a:extLst xmlns:a="http://schemas.openxmlformats.org/drawingml/2006/main">
            <a:ext uri="{FF2B5EF4-FFF2-40B4-BE49-F238E27FC236}">
              <a16:creationId xmlns:a16="http://schemas.microsoft.com/office/drawing/2014/main" id="{10F87184-548B-4F1E-BE8C-92D43EF6CA4A}"/>
            </a:ext>
          </a:extLst>
        </cdr:cNvPr>
        <cdr:cNvPicPr/>
      </cdr:nvPicPr>
      <cdr:blipFill rotWithShape="1"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 l="5128" t="25791" r="4167" b="31242"/>
        <a:stretch xmlns:a="http://schemas.openxmlformats.org/drawingml/2006/main"/>
      </cdr:blipFill>
      <cdr:spPr bwMode="auto">
        <a:xfrm xmlns:a="http://schemas.openxmlformats.org/drawingml/2006/main">
          <a:off x="13199875" y="0"/>
          <a:ext cx="1306286" cy="446481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  <a:extLst xmlns:a="http://schemas.openxmlformats.org/drawingml/2006/main">
          <a:ext uri="{53640926-AAD7-44D8-BBD7-CCE9431645EC}">
            <a14:shadowObscured xmlns:a14="http://schemas.microsoft.com/office/drawing/2010/main"/>
          </a:ext>
        </a:extLst>
      </cdr:spPr>
    </cdr:pic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0.8696</cdr:x>
      <cdr:y>0</cdr:y>
    </cdr:from>
    <cdr:to>
      <cdr:x>1</cdr:x>
      <cdr:y>0.09108</cdr:y>
    </cdr:to>
    <cdr:pic>
      <cdr:nvPicPr>
        <cdr:cNvPr id="2" name="Obraz 1">
          <a:extLst xmlns:a="http://schemas.openxmlformats.org/drawingml/2006/main">
            <a:ext uri="{FF2B5EF4-FFF2-40B4-BE49-F238E27FC236}">
              <a16:creationId xmlns:a16="http://schemas.microsoft.com/office/drawing/2014/main" id="{CF9B2EF8-8AA1-4BEF-B86A-E00C3CC9D8B7}"/>
            </a:ext>
          </a:extLst>
        </cdr:cNvPr>
        <cdr:cNvPicPr/>
      </cdr:nvPicPr>
      <cdr:blipFill rotWithShape="1"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 l="5128" t="25791" r="4167" b="31242"/>
        <a:stretch xmlns:a="http://schemas.openxmlformats.org/drawingml/2006/main"/>
      </cdr:blipFill>
      <cdr:spPr bwMode="auto">
        <a:xfrm xmlns:a="http://schemas.openxmlformats.org/drawingml/2006/main">
          <a:off x="12354048" y="0"/>
          <a:ext cx="1852587" cy="632620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  <a:extLst xmlns:a="http://schemas.openxmlformats.org/drawingml/2006/main">
          <a:ext uri="{53640926-AAD7-44D8-BBD7-CCE9431645EC}">
            <a14:shadowObscured xmlns:a14="http://schemas.microsoft.com/office/drawing/2010/main"/>
          </a:ext>
        </a:extLst>
      </cdr:spPr>
    </cdr:pic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0.89068</cdr:x>
      <cdr:y>0.0064</cdr:y>
    </cdr:from>
    <cdr:to>
      <cdr:x>1</cdr:x>
      <cdr:y>0.08799</cdr:y>
    </cdr:to>
    <cdr:pic>
      <cdr:nvPicPr>
        <cdr:cNvPr id="2" name="Obraz 1">
          <a:extLst xmlns:a="http://schemas.openxmlformats.org/drawingml/2006/main">
            <a:ext uri="{FF2B5EF4-FFF2-40B4-BE49-F238E27FC236}">
              <a16:creationId xmlns:a16="http://schemas.microsoft.com/office/drawing/2014/main" id="{6DA58441-1A90-4E4D-AAA1-B8DC14581500}"/>
            </a:ext>
          </a:extLst>
        </cdr:cNvPr>
        <cdr:cNvPicPr/>
      </cdr:nvPicPr>
      <cdr:blipFill rotWithShape="1"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 l="5128" t="25791" r="4167" b="31242"/>
        <a:stretch xmlns:a="http://schemas.openxmlformats.org/drawingml/2006/main"/>
      </cdr:blipFill>
      <cdr:spPr bwMode="auto">
        <a:xfrm xmlns:a="http://schemas.openxmlformats.org/drawingml/2006/main">
          <a:off x="9467848" y="31708"/>
          <a:ext cx="1162052" cy="404230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  <a:extLst xmlns:a="http://schemas.openxmlformats.org/drawingml/2006/main">
          <a:ext uri="{53640926-AAD7-44D8-BBD7-CCE9431645EC}">
            <a14:shadowObscured xmlns:a14="http://schemas.microsoft.com/office/drawing/2010/main"/>
          </a:ext>
        </a:extLst>
      </cdr:spPr>
    </cdr:pic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0.87752</cdr:x>
      <cdr:y>0</cdr:y>
    </cdr:from>
    <cdr:to>
      <cdr:x>1</cdr:x>
      <cdr:y>0.0834</cdr:y>
    </cdr:to>
    <cdr:pic>
      <cdr:nvPicPr>
        <cdr:cNvPr id="2" name="Obraz 1">
          <a:extLst xmlns:a="http://schemas.openxmlformats.org/drawingml/2006/main">
            <a:ext uri="{FF2B5EF4-FFF2-40B4-BE49-F238E27FC236}">
              <a16:creationId xmlns:a16="http://schemas.microsoft.com/office/drawing/2014/main" id="{7B5649CA-8CE2-469B-A16D-36E76D757107}"/>
            </a:ext>
          </a:extLst>
        </cdr:cNvPr>
        <cdr:cNvPicPr/>
      </cdr:nvPicPr>
      <cdr:blipFill rotWithShape="1"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 l="5128" t="25791" r="4167" b="31242"/>
        <a:stretch xmlns:a="http://schemas.openxmlformats.org/drawingml/2006/main"/>
      </cdr:blipFill>
      <cdr:spPr bwMode="auto">
        <a:xfrm xmlns:a="http://schemas.openxmlformats.org/drawingml/2006/main">
          <a:off x="7495418" y="0"/>
          <a:ext cx="1046126" cy="405025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  <a:extLst xmlns:a="http://schemas.openxmlformats.org/drawingml/2006/main">
          <a:ext uri="{53640926-AAD7-44D8-BBD7-CCE9431645EC}">
            <a14:shadowObscured xmlns:a14="http://schemas.microsoft.com/office/drawing/2010/main"/>
          </a:ext>
        </a:extLst>
      </cdr:spPr>
    </cdr:pic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0.84659</cdr:x>
      <cdr:y>0</cdr:y>
    </cdr:from>
    <cdr:to>
      <cdr:x>1</cdr:x>
      <cdr:y>0.11947</cdr:y>
    </cdr:to>
    <cdr:pic>
      <cdr:nvPicPr>
        <cdr:cNvPr id="2" name="Obraz 1">
          <a:extLst xmlns:a="http://schemas.openxmlformats.org/drawingml/2006/main">
            <a:ext uri="{FF2B5EF4-FFF2-40B4-BE49-F238E27FC236}">
              <a16:creationId xmlns:a16="http://schemas.microsoft.com/office/drawing/2014/main" id="{5707A9E9-0E5D-408B-BE1A-143CAC480CE2}"/>
            </a:ext>
          </a:extLst>
        </cdr:cNvPr>
        <cdr:cNvPicPr/>
      </cdr:nvPicPr>
      <cdr:blipFill rotWithShape="1"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 l="5128" t="25791" r="4167" b="31242"/>
        <a:stretch xmlns:a="http://schemas.openxmlformats.org/drawingml/2006/main"/>
      </cdr:blipFill>
      <cdr:spPr bwMode="auto">
        <a:xfrm xmlns:a="http://schemas.openxmlformats.org/drawingml/2006/main">
          <a:off x="7056950" y="0"/>
          <a:ext cx="1278785" cy="402835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  <a:extLst xmlns:a="http://schemas.openxmlformats.org/drawingml/2006/main">
          <a:ext uri="{53640926-AAD7-44D8-BBD7-CCE9431645EC}">
            <a14:shadowObscured xmlns:a14="http://schemas.microsoft.com/office/drawing/2010/main"/>
          </a:ext>
        </a:extLst>
      </cdr:spPr>
    </cdr:pic>
  </cdr:relSizeAnchor>
</c:userShapes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0.86504</cdr:x>
      <cdr:y>0</cdr:y>
    </cdr:from>
    <cdr:to>
      <cdr:x>1</cdr:x>
      <cdr:y>0.1152</cdr:y>
    </cdr:to>
    <cdr:pic>
      <cdr:nvPicPr>
        <cdr:cNvPr id="2" name="Obraz 1">
          <a:extLst xmlns:a="http://schemas.openxmlformats.org/drawingml/2006/main">
            <a:ext uri="{FF2B5EF4-FFF2-40B4-BE49-F238E27FC236}">
              <a16:creationId xmlns:a16="http://schemas.microsoft.com/office/drawing/2014/main" id="{E3398F11-F762-439D-8C4A-2012648F46E8}"/>
            </a:ext>
          </a:extLst>
        </cdr:cNvPr>
        <cdr:cNvPicPr/>
      </cdr:nvPicPr>
      <cdr:blipFill rotWithShape="1"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 l="5128" t="25791" r="4167" b="31242"/>
        <a:stretch xmlns:a="http://schemas.openxmlformats.org/drawingml/2006/main"/>
      </cdr:blipFill>
      <cdr:spPr bwMode="auto">
        <a:xfrm xmlns:a="http://schemas.openxmlformats.org/drawingml/2006/main">
          <a:off x="6705484" y="0"/>
          <a:ext cx="1046126" cy="405025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  <a:extLst xmlns:a="http://schemas.openxmlformats.org/drawingml/2006/main">
          <a:ext uri="{53640926-AAD7-44D8-BBD7-CCE9431645EC}">
            <a14:shadowObscured xmlns:a14="http://schemas.microsoft.com/office/drawing/2010/main"/>
          </a:ext>
        </a:extLst>
      </cdr:spPr>
    </cdr:pic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31</xdr:col>
      <xdr:colOff>284804</xdr:colOff>
      <xdr:row>0</xdr:row>
      <xdr:rowOff>214498</xdr:rowOff>
    </xdr:from>
    <xdr:to>
      <xdr:col>34</xdr:col>
      <xdr:colOff>404549</xdr:colOff>
      <xdr:row>2</xdr:row>
      <xdr:rowOff>237259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128" t="25791" r="4167" b="31242"/>
        <a:stretch/>
      </xdr:blipFill>
      <xdr:spPr bwMode="auto">
        <a:xfrm>
          <a:off x="18934754" y="214498"/>
          <a:ext cx="1948545" cy="71808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oneCellAnchor>
    <xdr:from>
      <xdr:col>2</xdr:col>
      <xdr:colOff>544594</xdr:colOff>
      <xdr:row>5</xdr:row>
      <xdr:rowOff>109488</xdr:rowOff>
    </xdr:from>
    <xdr:ext cx="8664417" cy="342786"/>
    <xdr:sp macro="" textlink="">
      <xdr:nvSpPr>
        <xdr:cNvPr id="3" name="Prostokąt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/>
      </xdr:nvSpPr>
      <xdr:spPr>
        <a:xfrm>
          <a:off x="1524308" y="1442988"/>
          <a:ext cx="8664417" cy="342786"/>
        </a:xfrm>
        <a:prstGeom prst="rect">
          <a:avLst/>
        </a:prstGeom>
        <a:noFill/>
        <a:ln>
          <a:noFill/>
        </a:ln>
      </xdr:spPr>
      <xdr:txBody>
        <a:bodyPr wrap="square" lIns="91440" tIns="45720" rIns="91440" bIns="45720">
          <a:spAutoFit/>
        </a:bodyPr>
        <a:lstStyle/>
        <a:p>
          <a:pPr algn="ctr"/>
          <a:r>
            <a:rPr lang="pl-PL" sz="1600" b="1" cap="none" spc="0">
              <a:ln w="12700">
                <a:noFill/>
                <a:prstDash val="solid"/>
              </a:ln>
              <a:solidFill>
                <a:srgbClr val="18468B"/>
              </a:solidFill>
              <a:effectLst/>
            </a:rPr>
            <a:t>Mapa</a:t>
          </a:r>
          <a:r>
            <a:rPr lang="pl-PL" sz="1600" b="1" cap="none" spc="0" baseline="0">
              <a:ln w="12700">
                <a:noFill/>
                <a:prstDash val="solid"/>
              </a:ln>
              <a:solidFill>
                <a:srgbClr val="18468B"/>
              </a:solidFill>
              <a:effectLst/>
            </a:rPr>
            <a:t> przedstawiająca wszystkie projekty w bazie z podziałem na województwa</a:t>
          </a:r>
          <a:endParaRPr lang="pl-PL" sz="1600" b="1" cap="none" spc="0">
            <a:ln w="12700">
              <a:noFill/>
              <a:prstDash val="solid"/>
            </a:ln>
            <a:solidFill>
              <a:srgbClr val="18468B"/>
            </a:solidFill>
            <a:effectLst/>
          </a:endParaRPr>
        </a:p>
      </xdr:txBody>
    </xdr:sp>
    <xdr:clientData/>
  </xdr:oneCellAnchor>
  <xdr:oneCellAnchor>
    <xdr:from>
      <xdr:col>20</xdr:col>
      <xdr:colOff>64833</xdr:colOff>
      <xdr:row>5</xdr:row>
      <xdr:rowOff>95901</xdr:rowOff>
    </xdr:from>
    <xdr:ext cx="7855323" cy="342786"/>
    <xdr:sp macro="" textlink="">
      <xdr:nvSpPr>
        <xdr:cNvPr id="4" name="Prostokąt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/>
      </xdr:nvSpPr>
      <xdr:spPr>
        <a:xfrm>
          <a:off x="12066333" y="1429401"/>
          <a:ext cx="7855323" cy="342786"/>
        </a:xfrm>
        <a:prstGeom prst="rect">
          <a:avLst/>
        </a:prstGeom>
        <a:noFill/>
        <a:ln>
          <a:noFill/>
        </a:ln>
      </xdr:spPr>
      <xdr:txBody>
        <a:bodyPr wrap="square" lIns="91440" tIns="45720" rIns="91440" bIns="45720">
          <a:spAutoFit/>
        </a:bodyPr>
        <a:lstStyle/>
        <a:p>
          <a:pPr algn="ctr"/>
          <a:r>
            <a:rPr lang="pl-PL" sz="1600" b="1" cap="none" spc="0">
              <a:ln w="12700">
                <a:noFill/>
                <a:prstDash val="solid"/>
              </a:ln>
              <a:solidFill>
                <a:srgbClr val="18468B"/>
              </a:solidFill>
              <a:effectLst/>
            </a:rPr>
            <a:t>Mapa</a:t>
          </a:r>
          <a:r>
            <a:rPr lang="pl-PL" sz="1600" b="1" cap="none" spc="0" baseline="0">
              <a:ln w="12700">
                <a:noFill/>
                <a:prstDash val="solid"/>
              </a:ln>
              <a:solidFill>
                <a:srgbClr val="18468B"/>
              </a:solidFill>
              <a:effectLst/>
            </a:rPr>
            <a:t> przedstawiająca projekty większe i równe niż 5 MW</a:t>
          </a:r>
          <a:endParaRPr lang="pl-PL" sz="1600" b="1" cap="none" spc="0">
            <a:ln w="12700">
              <a:noFill/>
              <a:prstDash val="solid"/>
            </a:ln>
            <a:solidFill>
              <a:srgbClr val="18468B"/>
            </a:solidFill>
            <a:effectLst/>
          </a:endParaRPr>
        </a:p>
      </xdr:txBody>
    </xdr:sp>
    <xdr:clientData/>
  </xdr:oneCellAnchor>
  <xdr:oneCellAnchor>
    <xdr:from>
      <xdr:col>2</xdr:col>
      <xdr:colOff>517073</xdr:colOff>
      <xdr:row>54</xdr:row>
      <xdr:rowOff>183447</xdr:rowOff>
    </xdr:from>
    <xdr:ext cx="8450036" cy="342786"/>
    <xdr:sp macro="" textlink="">
      <xdr:nvSpPr>
        <xdr:cNvPr id="5" name="Prostokąt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/>
      </xdr:nvSpPr>
      <xdr:spPr>
        <a:xfrm>
          <a:off x="1496787" y="10851447"/>
          <a:ext cx="8450036" cy="342786"/>
        </a:xfrm>
        <a:prstGeom prst="rect">
          <a:avLst/>
        </a:prstGeom>
        <a:noFill/>
        <a:ln>
          <a:noFill/>
        </a:ln>
      </xdr:spPr>
      <xdr:txBody>
        <a:bodyPr wrap="square" lIns="91440" tIns="45720" rIns="91440" bIns="45720">
          <a:spAutoFit/>
        </a:bodyPr>
        <a:lstStyle/>
        <a:p>
          <a:pPr algn="ctr"/>
          <a:r>
            <a:rPr lang="pl-PL" sz="1600" b="1" cap="none" spc="0">
              <a:ln w="12700">
                <a:noFill/>
                <a:prstDash val="solid"/>
              </a:ln>
              <a:solidFill>
                <a:srgbClr val="18468B"/>
              </a:solidFill>
              <a:effectLst/>
            </a:rPr>
            <a:t>Najwięksi</a:t>
          </a:r>
          <a:r>
            <a:rPr lang="pl-PL" sz="1600" b="1" cap="none" spc="0" baseline="0">
              <a:ln w="12700">
                <a:noFill/>
                <a:prstDash val="solid"/>
              </a:ln>
              <a:solidFill>
                <a:srgbClr val="18468B"/>
              </a:solidFill>
              <a:effectLst/>
            </a:rPr>
            <a:t> operatorzy systemów dystrybucyjnych w Polsce i obszary na jakich działają</a:t>
          </a:r>
          <a:endParaRPr lang="pl-PL" sz="1600" b="1" cap="none" spc="0">
            <a:ln w="12700">
              <a:noFill/>
              <a:prstDash val="solid"/>
            </a:ln>
            <a:solidFill>
              <a:srgbClr val="18468B"/>
            </a:solidFill>
            <a:effectLst/>
          </a:endParaRPr>
        </a:p>
      </xdr:txBody>
    </xdr:sp>
    <xdr:clientData/>
  </xdr:oneCellAnchor>
  <xdr:oneCellAnchor>
    <xdr:from>
      <xdr:col>19</xdr:col>
      <xdr:colOff>217713</xdr:colOff>
      <xdr:row>54</xdr:row>
      <xdr:rowOff>175407</xdr:rowOff>
    </xdr:from>
    <xdr:ext cx="8302759" cy="342786"/>
    <xdr:sp macro="" textlink="">
      <xdr:nvSpPr>
        <xdr:cNvPr id="8" name="Prostokąt 7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SpPr/>
      </xdr:nvSpPr>
      <xdr:spPr>
        <a:xfrm>
          <a:off x="11606892" y="10843407"/>
          <a:ext cx="8302759" cy="342786"/>
        </a:xfrm>
        <a:prstGeom prst="rect">
          <a:avLst/>
        </a:prstGeom>
        <a:noFill/>
        <a:ln>
          <a:noFill/>
        </a:ln>
      </xdr:spPr>
      <xdr:txBody>
        <a:bodyPr wrap="square" lIns="91440" tIns="45720" rIns="91440" bIns="45720">
          <a:spAutoFit/>
        </a:bodyPr>
        <a:lstStyle/>
        <a:p>
          <a:pPr algn="ctr"/>
          <a:r>
            <a:rPr lang="pl-PL" sz="1600" b="1" cap="none" spc="0">
              <a:ln w="12700">
                <a:noFill/>
                <a:prstDash val="solid"/>
              </a:ln>
              <a:solidFill>
                <a:srgbClr val="18468B"/>
              </a:solidFill>
              <a:effectLst/>
            </a:rPr>
            <a:t>Mapa</a:t>
          </a:r>
          <a:r>
            <a:rPr lang="pl-PL" sz="1600" b="1" cap="none" spc="0" baseline="0">
              <a:ln w="12700">
                <a:noFill/>
                <a:prstDash val="solid"/>
              </a:ln>
              <a:solidFill>
                <a:srgbClr val="18468B"/>
              </a:solidFill>
              <a:effectLst/>
            </a:rPr>
            <a:t> przedstawia projekty, które uzyskały pozwolenie na budowę</a:t>
          </a:r>
          <a:endParaRPr lang="pl-PL" sz="1600" b="1" cap="none" spc="0">
            <a:ln w="12700">
              <a:noFill/>
              <a:prstDash val="solid"/>
            </a:ln>
            <a:solidFill>
              <a:srgbClr val="18468B"/>
            </a:solidFill>
            <a:effectLst/>
          </a:endParaRPr>
        </a:p>
      </xdr:txBody>
    </xdr:sp>
    <xdr:clientData/>
  </xdr:oneCellAnchor>
  <xdr:twoCellAnchor editAs="oneCell">
    <xdr:from>
      <xdr:col>2</xdr:col>
      <xdr:colOff>435430</xdr:colOff>
      <xdr:row>58</xdr:row>
      <xdr:rowOff>40820</xdr:rowOff>
    </xdr:from>
    <xdr:to>
      <xdr:col>16</xdr:col>
      <xdr:colOff>27216</xdr:colOff>
      <xdr:row>101</xdr:row>
      <xdr:rowOff>122463</xdr:rowOff>
    </xdr:to>
    <xdr:pic>
      <xdr:nvPicPr>
        <xdr:cNvPr id="28" name="Obraz 27">
          <a:extLst>
            <a:ext uri="{FF2B5EF4-FFF2-40B4-BE49-F238E27FC236}">
              <a16:creationId xmlns:a16="http://schemas.microsoft.com/office/drawing/2014/main" id="{53AD9057-6D13-4C3D-BDAC-B8CD1CC825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15144" y="11470820"/>
          <a:ext cx="8164286" cy="8273143"/>
        </a:xfrm>
        <a:prstGeom prst="rect">
          <a:avLst/>
        </a:prstGeom>
      </xdr:spPr>
    </xdr:pic>
    <xdr:clientData/>
  </xdr:twoCellAnchor>
  <xdr:twoCellAnchor editAs="oneCell">
    <xdr:from>
      <xdr:col>2</xdr:col>
      <xdr:colOff>435429</xdr:colOff>
      <xdr:row>58</xdr:row>
      <xdr:rowOff>40821</xdr:rowOff>
    </xdr:from>
    <xdr:to>
      <xdr:col>5</xdr:col>
      <xdr:colOff>555173</xdr:colOff>
      <xdr:row>61</xdr:row>
      <xdr:rowOff>182645</xdr:rowOff>
    </xdr:to>
    <xdr:pic>
      <xdr:nvPicPr>
        <xdr:cNvPr id="29" name="Obraz 28">
          <a:extLst>
            <a:ext uri="{FF2B5EF4-FFF2-40B4-BE49-F238E27FC236}">
              <a16:creationId xmlns:a16="http://schemas.microsoft.com/office/drawing/2014/main" id="{C9F1E281-172B-48F9-BFA3-80E780C29C42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128" t="25791" r="4167" b="31242"/>
        <a:stretch/>
      </xdr:blipFill>
      <xdr:spPr bwMode="auto">
        <a:xfrm>
          <a:off x="1415143" y="11470821"/>
          <a:ext cx="1956709" cy="713324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16</xdr:col>
      <xdr:colOff>0</xdr:colOff>
      <xdr:row>79</xdr:row>
      <xdr:rowOff>0</xdr:rowOff>
    </xdr:from>
    <xdr:to>
      <xdr:col>18</xdr:col>
      <xdr:colOff>413886</xdr:colOff>
      <xdr:row>102</xdr:row>
      <xdr:rowOff>67296</xdr:rowOff>
    </xdr:to>
    <xdr:pic>
      <xdr:nvPicPr>
        <xdr:cNvPr id="35" name="Obraz 34">
          <a:extLst>
            <a:ext uri="{FF2B5EF4-FFF2-40B4-BE49-F238E27FC236}">
              <a16:creationId xmlns:a16="http://schemas.microsoft.com/office/drawing/2014/main" id="{36383EBB-AFCC-4425-8906-AF26770412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552214" y="15430500"/>
          <a:ext cx="1638529" cy="4448796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33</xdr:col>
      <xdr:colOff>270622</xdr:colOff>
      <xdr:row>51</xdr:row>
      <xdr:rowOff>134471</xdr:rowOff>
    </xdr:to>
    <xdr:pic>
      <xdr:nvPicPr>
        <xdr:cNvPr id="34" name="Obraz 33">
          <a:extLst>
            <a:ext uri="{FF2B5EF4-FFF2-40B4-BE49-F238E27FC236}">
              <a16:creationId xmlns:a16="http://schemas.microsoft.com/office/drawing/2014/main" id="{EAD53712-2F86-4F6C-B2C9-D34376F4E4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250706" y="1905000"/>
          <a:ext cx="8742269" cy="8325971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22</xdr:col>
      <xdr:colOff>119744</xdr:colOff>
      <xdr:row>11</xdr:row>
      <xdr:rowOff>141824</xdr:rowOff>
    </xdr:to>
    <xdr:pic>
      <xdr:nvPicPr>
        <xdr:cNvPr id="36" name="Obraz 35">
          <a:extLst>
            <a:ext uri="{FF2B5EF4-FFF2-40B4-BE49-F238E27FC236}">
              <a16:creationId xmlns:a16="http://schemas.microsoft.com/office/drawing/2014/main" id="{13C5582E-7E79-4878-975E-44664BBC3755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128" t="25791" r="4167" b="31242"/>
        <a:stretch/>
      </xdr:blipFill>
      <xdr:spPr bwMode="auto">
        <a:xfrm>
          <a:off x="11250706" y="1905000"/>
          <a:ext cx="1935097" cy="713324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0</xdr:colOff>
      <xdr:row>8</xdr:row>
      <xdr:rowOff>1</xdr:rowOff>
    </xdr:from>
    <xdr:to>
      <xdr:col>17</xdr:col>
      <xdr:colOff>43345</xdr:colOff>
      <xdr:row>51</xdr:row>
      <xdr:rowOff>134471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F87F2F01-39A3-45B4-AE00-A5EF5E4D89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568824" y="1905001"/>
          <a:ext cx="8514992" cy="832597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8</xdr:row>
      <xdr:rowOff>1</xdr:rowOff>
    </xdr:from>
    <xdr:to>
      <xdr:col>6</xdr:col>
      <xdr:colOff>119745</xdr:colOff>
      <xdr:row>11</xdr:row>
      <xdr:rowOff>141825</xdr:rowOff>
    </xdr:to>
    <xdr:pic>
      <xdr:nvPicPr>
        <xdr:cNvPr id="37" name="Obraz 36">
          <a:extLst>
            <a:ext uri="{FF2B5EF4-FFF2-40B4-BE49-F238E27FC236}">
              <a16:creationId xmlns:a16="http://schemas.microsoft.com/office/drawing/2014/main" id="{3A42D1A2-4C89-4467-BB4D-2708BA9B942F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128" t="25791" r="4167" b="31242"/>
        <a:stretch/>
      </xdr:blipFill>
      <xdr:spPr bwMode="auto">
        <a:xfrm>
          <a:off x="1568824" y="1905001"/>
          <a:ext cx="1935097" cy="713324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19</xdr:col>
      <xdr:colOff>0</xdr:colOff>
      <xdr:row>58</xdr:row>
      <xdr:rowOff>0</xdr:rowOff>
    </xdr:from>
    <xdr:to>
      <xdr:col>33</xdr:col>
      <xdr:colOff>218644</xdr:colOff>
      <xdr:row>102</xdr:row>
      <xdr:rowOff>112059</xdr:rowOff>
    </xdr:to>
    <xdr:pic>
      <xdr:nvPicPr>
        <xdr:cNvPr id="11" name="Obraz 10">
          <a:extLst>
            <a:ext uri="{FF2B5EF4-FFF2-40B4-BE49-F238E27FC236}">
              <a16:creationId xmlns:a16="http://schemas.microsoft.com/office/drawing/2014/main" id="{9F6DE6DC-B9FA-4F84-AAFB-630121DA14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1250706" y="11430000"/>
          <a:ext cx="8690291" cy="8494059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58</xdr:row>
      <xdr:rowOff>0</xdr:rowOff>
    </xdr:from>
    <xdr:to>
      <xdr:col>22</xdr:col>
      <xdr:colOff>119744</xdr:colOff>
      <xdr:row>61</xdr:row>
      <xdr:rowOff>141824</xdr:rowOff>
    </xdr:to>
    <xdr:pic>
      <xdr:nvPicPr>
        <xdr:cNvPr id="39" name="Obraz 38">
          <a:extLst>
            <a:ext uri="{FF2B5EF4-FFF2-40B4-BE49-F238E27FC236}">
              <a16:creationId xmlns:a16="http://schemas.microsoft.com/office/drawing/2014/main" id="{B35BE5CE-7405-47BD-8C10-FBDDE1B4A971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128" t="25791" r="4167" b="31242"/>
        <a:stretch/>
      </xdr:blipFill>
      <xdr:spPr bwMode="auto">
        <a:xfrm>
          <a:off x="11250706" y="11430000"/>
          <a:ext cx="1935097" cy="713324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0</xdr:col>
      <xdr:colOff>593912</xdr:colOff>
      <xdr:row>10</xdr:row>
      <xdr:rowOff>11205</xdr:rowOff>
    </xdr:from>
    <xdr:to>
      <xdr:col>34</xdr:col>
      <xdr:colOff>11205</xdr:colOff>
      <xdr:row>20</xdr:row>
      <xdr:rowOff>190499</xdr:rowOff>
    </xdr:to>
    <xdr:sp macro="" textlink="">
      <xdr:nvSpPr>
        <xdr:cNvPr id="16" name="Prostokąt 15">
          <a:extLst>
            <a:ext uri="{FF2B5EF4-FFF2-40B4-BE49-F238E27FC236}">
              <a16:creationId xmlns:a16="http://schemas.microsoft.com/office/drawing/2014/main" id="{FA1079B4-388E-4F57-A5A9-F9AF5D0A08C8}"/>
            </a:ext>
          </a:extLst>
        </xdr:cNvPr>
        <xdr:cNvSpPr/>
      </xdr:nvSpPr>
      <xdr:spPr>
        <a:xfrm>
          <a:off x="593912" y="2297205"/>
          <a:ext cx="19744764" cy="2084294"/>
        </a:xfrm>
        <a:prstGeom prst="rect">
          <a:avLst/>
        </a:prstGeom>
        <a:solidFill>
          <a:schemeClr val="accent2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4800" b="1"/>
            <a:t>WERSJA DEMO</a:t>
          </a:r>
        </a:p>
        <a:p>
          <a:pPr algn="ctr"/>
          <a:r>
            <a:rPr lang="pl-PL" sz="3200" b="1"/>
            <a:t> BAZY</a:t>
          </a:r>
          <a:r>
            <a:rPr lang="pl-PL" sz="3200" b="1" baseline="0"/>
            <a:t> DANYCH "PROJEKTY WIATROWE W POLSCE, SIERPIEŃ 2026", INSTYTUT ENERGETYKI ODNAWIALNEJ</a:t>
          </a:r>
          <a:endParaRPr lang="pl-PL" sz="32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F5E64-701C-4FE6-A319-E5737FE0BA32}">
  <dimension ref="A1:W64"/>
  <sheetViews>
    <sheetView zoomScale="115" zoomScaleNormal="115" workbookViewId="0">
      <selection activeCell="B2" sqref="B2:S2"/>
    </sheetView>
  </sheetViews>
  <sheetFormatPr defaultColWidth="0" defaultRowHeight="0" customHeight="1" zeroHeight="1" x14ac:dyDescent="0.25"/>
  <cols>
    <col min="1" max="22" width="9.140625" style="159" customWidth="1"/>
    <col min="23" max="23" width="11.140625" style="159" customWidth="1"/>
    <col min="24" max="16384" width="9.140625" style="86" hidden="1"/>
  </cols>
  <sheetData>
    <row r="1" spans="1:23" ht="15" x14ac:dyDescent="0.25">
      <c r="A1" s="160"/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  <c r="R1" s="160"/>
      <c r="S1" s="160"/>
      <c r="T1" s="160"/>
      <c r="U1" s="161"/>
      <c r="V1" s="161"/>
      <c r="W1" s="161"/>
    </row>
    <row r="2" spans="1:23" ht="34.5" thickBot="1" x14ac:dyDescent="0.3">
      <c r="A2" s="160"/>
      <c r="B2" s="201" t="s">
        <v>111</v>
      </c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1"/>
      <c r="R2" s="201"/>
      <c r="S2" s="201"/>
      <c r="T2" s="160"/>
      <c r="U2" s="161"/>
      <c r="V2" s="161"/>
      <c r="W2" s="161"/>
    </row>
    <row r="3" spans="1:23" ht="20.25" thickTop="1" thickBot="1" x14ac:dyDescent="0.35">
      <c r="A3" s="160"/>
      <c r="B3" s="202" t="s">
        <v>52</v>
      </c>
      <c r="C3" s="202"/>
      <c r="D3" s="202"/>
      <c r="E3" s="202"/>
      <c r="F3" s="202"/>
      <c r="G3" s="202"/>
      <c r="H3" s="202"/>
      <c r="I3" s="202"/>
      <c r="J3" s="202"/>
      <c r="K3" s="202"/>
      <c r="L3" s="202"/>
      <c r="M3" s="202"/>
      <c r="N3" s="202"/>
      <c r="O3" s="202"/>
      <c r="P3" s="202"/>
      <c r="Q3" s="202"/>
      <c r="R3" s="202"/>
      <c r="S3" s="202"/>
      <c r="T3" s="160"/>
      <c r="U3" s="161"/>
      <c r="V3" s="161"/>
      <c r="W3" s="161"/>
    </row>
    <row r="4" spans="1:23" ht="15.75" thickTop="1" x14ac:dyDescent="0.25">
      <c r="A4" s="160"/>
      <c r="B4" s="160"/>
      <c r="C4" s="160"/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61"/>
      <c r="V4" s="161"/>
      <c r="W4" s="161"/>
    </row>
    <row r="5" spans="1:23" ht="15" x14ac:dyDescent="0.25">
      <c r="A5" s="161"/>
      <c r="B5" s="161"/>
      <c r="C5" s="161"/>
      <c r="D5" s="161"/>
      <c r="E5" s="161"/>
      <c r="F5" s="161"/>
      <c r="G5" s="161"/>
      <c r="H5" s="161"/>
      <c r="I5" s="161"/>
      <c r="J5" s="161"/>
      <c r="K5" s="161"/>
      <c r="L5" s="161"/>
      <c r="M5" s="161"/>
      <c r="N5" s="161"/>
      <c r="O5" s="161"/>
      <c r="P5" s="161"/>
      <c r="Q5" s="161"/>
      <c r="R5" s="161"/>
      <c r="S5" s="161"/>
      <c r="T5" s="161"/>
      <c r="U5" s="161"/>
      <c r="V5" s="161"/>
      <c r="W5" s="161"/>
    </row>
    <row r="6" spans="1:23" ht="15" x14ac:dyDescent="0.25">
      <c r="A6" s="161"/>
      <c r="B6" s="161"/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</row>
    <row r="7" spans="1:23" ht="15" x14ac:dyDescent="0.25">
      <c r="A7" s="161"/>
      <c r="B7" s="161"/>
      <c r="C7" s="161"/>
      <c r="D7" s="161"/>
      <c r="E7" s="161"/>
      <c r="F7" s="161"/>
      <c r="G7" s="161"/>
      <c r="H7" s="161"/>
      <c r="I7" s="161"/>
      <c r="J7" s="161"/>
      <c r="K7" s="161"/>
      <c r="L7" s="161"/>
      <c r="M7" s="161"/>
      <c r="N7" s="161"/>
      <c r="O7" s="161"/>
      <c r="P7" s="161"/>
      <c r="Q7" s="161"/>
      <c r="R7" s="161"/>
      <c r="S7" s="161"/>
      <c r="T7" s="161"/>
      <c r="U7" s="161"/>
      <c r="V7" s="161"/>
      <c r="W7" s="161"/>
    </row>
    <row r="8" spans="1:23" ht="15" x14ac:dyDescent="0.25">
      <c r="A8" s="161"/>
      <c r="B8" s="161"/>
      <c r="C8" s="161"/>
      <c r="D8" s="161"/>
      <c r="E8" s="161"/>
      <c r="F8" s="161"/>
      <c r="G8" s="161"/>
      <c r="H8" s="161"/>
      <c r="I8" s="161"/>
      <c r="J8" s="161"/>
      <c r="K8" s="161"/>
      <c r="L8" s="161"/>
      <c r="M8" s="161"/>
      <c r="N8" s="161"/>
      <c r="O8" s="161"/>
      <c r="P8" s="161"/>
      <c r="Q8" s="161"/>
      <c r="R8" s="161"/>
      <c r="S8" s="161"/>
      <c r="T8" s="161"/>
      <c r="U8" s="161"/>
      <c r="V8" s="161"/>
      <c r="W8" s="161"/>
    </row>
    <row r="9" spans="1:23" ht="15" x14ac:dyDescent="0.25">
      <c r="A9" s="161"/>
      <c r="B9" s="161"/>
      <c r="C9" s="161"/>
      <c r="D9" s="161"/>
      <c r="E9" s="161"/>
      <c r="F9" s="161"/>
      <c r="G9" s="161"/>
      <c r="H9" s="161"/>
      <c r="I9" s="161"/>
      <c r="J9" s="161"/>
      <c r="K9" s="161"/>
      <c r="L9" s="161"/>
      <c r="M9" s="161"/>
      <c r="N9" s="161"/>
      <c r="O9" s="161"/>
      <c r="P9" s="161"/>
      <c r="Q9" s="161"/>
      <c r="R9" s="161"/>
      <c r="S9" s="161"/>
      <c r="T9" s="161"/>
      <c r="U9" s="161"/>
      <c r="V9" s="161"/>
      <c r="W9" s="161"/>
    </row>
    <row r="10" spans="1:23" ht="15" x14ac:dyDescent="0.25">
      <c r="A10" s="161"/>
      <c r="B10" s="161"/>
      <c r="C10" s="161"/>
      <c r="D10" s="161"/>
      <c r="E10" s="161"/>
      <c r="F10" s="161"/>
      <c r="G10" s="161"/>
      <c r="H10" s="161"/>
      <c r="I10" s="161"/>
      <c r="J10" s="161"/>
      <c r="K10" s="161"/>
      <c r="L10" s="161"/>
      <c r="M10" s="161"/>
      <c r="N10" s="161"/>
      <c r="O10" s="161"/>
      <c r="P10" s="161"/>
      <c r="Q10" s="161"/>
      <c r="R10" s="161"/>
      <c r="S10" s="161"/>
      <c r="T10" s="161"/>
      <c r="U10" s="161"/>
      <c r="V10" s="161"/>
      <c r="W10" s="161"/>
    </row>
    <row r="11" spans="1:23" ht="15" x14ac:dyDescent="0.25">
      <c r="A11" s="161"/>
      <c r="B11" s="161"/>
      <c r="C11" s="161"/>
      <c r="D11" s="161"/>
      <c r="E11" s="161"/>
      <c r="F11" s="161"/>
      <c r="G11" s="161"/>
      <c r="H11" s="161"/>
      <c r="I11" s="161"/>
      <c r="J11" s="161"/>
      <c r="K11" s="161"/>
      <c r="L11" s="161"/>
      <c r="M11" s="161"/>
      <c r="N11" s="161"/>
      <c r="O11" s="161"/>
      <c r="P11" s="161"/>
      <c r="Q11" s="161"/>
      <c r="R11" s="161"/>
      <c r="S11" s="161"/>
      <c r="T11" s="161"/>
      <c r="U11" s="161"/>
      <c r="V11" s="161"/>
      <c r="W11" s="161"/>
    </row>
    <row r="12" spans="1:23" ht="15" x14ac:dyDescent="0.25">
      <c r="A12" s="161"/>
      <c r="B12" s="161"/>
      <c r="C12" s="161"/>
      <c r="D12" s="161"/>
      <c r="E12" s="161"/>
      <c r="F12" s="161"/>
      <c r="G12" s="161"/>
      <c r="H12" s="161"/>
      <c r="I12" s="161"/>
      <c r="J12" s="161"/>
      <c r="K12" s="161"/>
      <c r="L12" s="161"/>
      <c r="M12" s="161"/>
      <c r="N12" s="161"/>
      <c r="O12" s="161"/>
      <c r="P12" s="161"/>
      <c r="Q12" s="161"/>
      <c r="R12" s="161"/>
      <c r="S12" s="161"/>
      <c r="T12" s="161"/>
      <c r="U12" s="161"/>
      <c r="V12" s="161"/>
      <c r="W12" s="161"/>
    </row>
    <row r="13" spans="1:23" ht="15" x14ac:dyDescent="0.25">
      <c r="A13" s="161"/>
      <c r="B13" s="161"/>
      <c r="C13" s="161"/>
      <c r="D13" s="161"/>
      <c r="E13" s="161"/>
      <c r="F13" s="161"/>
      <c r="G13" s="161"/>
      <c r="H13" s="161"/>
      <c r="I13" s="161"/>
      <c r="J13" s="161"/>
      <c r="K13" s="161"/>
      <c r="L13" s="161"/>
      <c r="M13" s="161"/>
      <c r="N13" s="161"/>
      <c r="O13" s="161"/>
      <c r="P13" s="161"/>
      <c r="Q13" s="161"/>
      <c r="R13" s="161"/>
      <c r="S13" s="161"/>
      <c r="T13" s="161"/>
      <c r="U13" s="161"/>
      <c r="V13" s="161"/>
      <c r="W13" s="161"/>
    </row>
    <row r="14" spans="1:23" ht="15" x14ac:dyDescent="0.25">
      <c r="A14" s="161"/>
      <c r="B14" s="161"/>
      <c r="C14" s="161"/>
      <c r="D14" s="161"/>
      <c r="E14" s="161"/>
      <c r="F14" s="161"/>
      <c r="G14" s="161"/>
      <c r="H14" s="161"/>
      <c r="I14" s="161"/>
      <c r="J14" s="161"/>
      <c r="K14" s="161"/>
      <c r="L14" s="161"/>
      <c r="M14" s="161"/>
      <c r="N14" s="161"/>
      <c r="O14" s="161"/>
      <c r="P14" s="161"/>
      <c r="Q14" s="161"/>
      <c r="R14" s="161"/>
      <c r="S14" s="161"/>
      <c r="T14" s="161"/>
      <c r="U14" s="161"/>
      <c r="V14" s="161"/>
      <c r="W14" s="161"/>
    </row>
    <row r="15" spans="1:23" ht="15" x14ac:dyDescent="0.25">
      <c r="A15" s="161"/>
      <c r="B15" s="161"/>
      <c r="C15" s="161"/>
      <c r="D15" s="161"/>
      <c r="E15" s="161"/>
      <c r="F15" s="161"/>
      <c r="G15" s="161"/>
      <c r="H15" s="161"/>
      <c r="I15" s="161"/>
      <c r="J15" s="161"/>
      <c r="K15" s="161"/>
      <c r="L15" s="161"/>
      <c r="M15" s="161"/>
      <c r="N15" s="161"/>
      <c r="O15" s="161"/>
      <c r="P15" s="161"/>
      <c r="Q15" s="161"/>
      <c r="R15" s="161"/>
      <c r="S15" s="161"/>
      <c r="T15" s="161"/>
      <c r="U15" s="161"/>
      <c r="V15" s="161"/>
      <c r="W15" s="161"/>
    </row>
    <row r="16" spans="1:23" ht="15" x14ac:dyDescent="0.25">
      <c r="A16" s="161"/>
      <c r="B16" s="161"/>
      <c r="C16" s="161"/>
      <c r="D16" s="161"/>
      <c r="E16" s="161"/>
      <c r="F16" s="161"/>
      <c r="G16" s="161"/>
      <c r="H16" s="161"/>
      <c r="I16" s="161"/>
      <c r="J16" s="161"/>
      <c r="K16" s="161"/>
      <c r="L16" s="161"/>
      <c r="M16" s="161"/>
      <c r="N16" s="161"/>
      <c r="O16" s="161"/>
      <c r="P16" s="161"/>
      <c r="Q16" s="161"/>
      <c r="R16" s="161"/>
      <c r="S16" s="161"/>
      <c r="T16" s="161"/>
      <c r="U16" s="161"/>
      <c r="V16" s="161"/>
      <c r="W16" s="161"/>
    </row>
    <row r="17" spans="1:23" ht="15" x14ac:dyDescent="0.25">
      <c r="A17" s="161"/>
      <c r="B17" s="161"/>
      <c r="C17" s="161"/>
      <c r="D17" s="161"/>
      <c r="E17" s="161"/>
      <c r="F17" s="161"/>
      <c r="G17" s="161"/>
      <c r="H17" s="161"/>
      <c r="I17" s="161"/>
      <c r="J17" s="161"/>
      <c r="K17" s="161"/>
      <c r="L17" s="161"/>
      <c r="M17" s="161"/>
      <c r="N17" s="161"/>
      <c r="O17" s="161"/>
      <c r="P17" s="161"/>
      <c r="Q17" s="161"/>
      <c r="R17" s="161"/>
      <c r="S17" s="161"/>
      <c r="T17" s="161"/>
      <c r="U17" s="161"/>
      <c r="V17" s="161"/>
      <c r="W17" s="161"/>
    </row>
    <row r="18" spans="1:23" ht="15" x14ac:dyDescent="0.25">
      <c r="A18" s="161"/>
      <c r="B18" s="161"/>
      <c r="C18" s="161"/>
      <c r="D18" s="161"/>
      <c r="E18" s="161"/>
      <c r="F18" s="161"/>
      <c r="G18" s="161"/>
      <c r="H18" s="161"/>
      <c r="I18" s="161"/>
      <c r="J18" s="161"/>
      <c r="K18" s="161"/>
      <c r="L18" s="161"/>
      <c r="M18" s="161"/>
      <c r="N18" s="161"/>
      <c r="O18" s="161"/>
      <c r="P18" s="161"/>
      <c r="Q18" s="161"/>
      <c r="R18" s="161"/>
      <c r="S18" s="161"/>
      <c r="T18" s="161"/>
      <c r="U18" s="161"/>
      <c r="V18" s="161"/>
      <c r="W18" s="161"/>
    </row>
    <row r="19" spans="1:23" ht="15" x14ac:dyDescent="0.25">
      <c r="A19" s="161"/>
      <c r="B19" s="161"/>
      <c r="C19" s="161"/>
      <c r="D19" s="161"/>
      <c r="E19" s="161"/>
      <c r="F19" s="161"/>
      <c r="G19" s="161"/>
      <c r="H19" s="161"/>
      <c r="I19" s="161"/>
      <c r="J19" s="161"/>
      <c r="K19" s="161"/>
      <c r="L19" s="161"/>
      <c r="M19" s="161"/>
      <c r="N19" s="161"/>
      <c r="O19" s="161"/>
      <c r="P19" s="161"/>
      <c r="Q19" s="161"/>
      <c r="R19" s="161"/>
      <c r="S19" s="161"/>
      <c r="T19" s="161"/>
      <c r="U19" s="161"/>
      <c r="V19" s="161"/>
      <c r="W19" s="161"/>
    </row>
    <row r="20" spans="1:23" ht="15" x14ac:dyDescent="0.25">
      <c r="A20" s="161"/>
      <c r="B20" s="161"/>
      <c r="C20" s="161"/>
      <c r="D20" s="161"/>
      <c r="E20" s="161"/>
      <c r="F20" s="161"/>
      <c r="G20" s="161"/>
      <c r="H20" s="161"/>
      <c r="I20" s="161"/>
      <c r="J20" s="161"/>
      <c r="K20" s="161"/>
      <c r="L20" s="161"/>
      <c r="M20" s="161"/>
      <c r="N20" s="161"/>
      <c r="O20" s="161"/>
      <c r="P20" s="161"/>
      <c r="Q20" s="161"/>
      <c r="R20" s="161"/>
      <c r="S20" s="161"/>
      <c r="T20" s="161"/>
      <c r="U20" s="161"/>
      <c r="V20" s="161"/>
      <c r="W20" s="161"/>
    </row>
    <row r="21" spans="1:23" ht="15" x14ac:dyDescent="0.25">
      <c r="A21" s="161"/>
      <c r="B21" s="161"/>
      <c r="C21" s="161"/>
      <c r="D21" s="161"/>
      <c r="E21" s="161"/>
      <c r="F21" s="161"/>
      <c r="G21" s="161"/>
      <c r="H21" s="161"/>
      <c r="I21" s="161"/>
      <c r="J21" s="161"/>
      <c r="K21" s="161"/>
      <c r="L21" s="161"/>
      <c r="M21" s="161"/>
      <c r="N21" s="161"/>
      <c r="O21" s="161"/>
      <c r="P21" s="161"/>
      <c r="Q21" s="161"/>
      <c r="R21" s="161"/>
      <c r="S21" s="161"/>
      <c r="T21" s="161"/>
      <c r="U21" s="161"/>
      <c r="V21" s="161"/>
      <c r="W21" s="161"/>
    </row>
    <row r="22" spans="1:23" ht="15" x14ac:dyDescent="0.25">
      <c r="A22" s="161"/>
      <c r="B22" s="161"/>
      <c r="C22" s="161"/>
      <c r="D22" s="161"/>
      <c r="E22" s="161"/>
      <c r="F22" s="161"/>
      <c r="G22" s="161"/>
      <c r="H22" s="161"/>
      <c r="I22" s="161"/>
      <c r="J22" s="161"/>
      <c r="K22" s="161"/>
      <c r="L22" s="161"/>
      <c r="M22" s="161"/>
      <c r="N22" s="161"/>
      <c r="O22" s="161"/>
      <c r="P22" s="161"/>
      <c r="Q22" s="161"/>
      <c r="R22" s="161"/>
      <c r="S22" s="161"/>
      <c r="T22" s="161"/>
      <c r="U22" s="161"/>
      <c r="V22" s="161"/>
      <c r="W22" s="161"/>
    </row>
    <row r="23" spans="1:23" ht="15" x14ac:dyDescent="0.25">
      <c r="A23" s="161"/>
      <c r="B23" s="161"/>
      <c r="C23" s="161"/>
      <c r="D23" s="161"/>
      <c r="E23" s="161"/>
      <c r="F23" s="161"/>
      <c r="G23" s="161"/>
      <c r="H23" s="161"/>
      <c r="I23" s="161"/>
      <c r="J23" s="161"/>
      <c r="K23" s="161"/>
      <c r="L23" s="161"/>
      <c r="M23" s="161"/>
      <c r="N23" s="161"/>
      <c r="O23" s="161"/>
      <c r="P23" s="161"/>
      <c r="Q23" s="161"/>
      <c r="R23" s="161"/>
      <c r="S23" s="161"/>
      <c r="T23" s="161"/>
      <c r="U23" s="161"/>
      <c r="V23" s="161"/>
      <c r="W23" s="161"/>
    </row>
    <row r="24" spans="1:23" ht="15" x14ac:dyDescent="0.25">
      <c r="A24" s="161"/>
      <c r="B24" s="161"/>
      <c r="C24" s="161"/>
      <c r="D24" s="161"/>
      <c r="E24" s="161"/>
      <c r="F24" s="161"/>
      <c r="G24" s="161"/>
      <c r="H24" s="161"/>
      <c r="I24" s="161"/>
      <c r="J24" s="161"/>
      <c r="K24" s="161"/>
      <c r="L24" s="161"/>
      <c r="M24" s="161"/>
      <c r="N24" s="161"/>
      <c r="O24" s="161"/>
      <c r="P24" s="161"/>
      <c r="Q24" s="161"/>
      <c r="R24" s="161"/>
      <c r="S24" s="161"/>
      <c r="T24" s="161"/>
      <c r="U24" s="161"/>
      <c r="V24" s="161"/>
      <c r="W24" s="161"/>
    </row>
    <row r="25" spans="1:23" ht="15" x14ac:dyDescent="0.25">
      <c r="A25" s="161"/>
      <c r="B25" s="161"/>
      <c r="C25" s="161"/>
      <c r="D25" s="161"/>
      <c r="E25" s="161"/>
      <c r="F25" s="161"/>
      <c r="G25" s="161"/>
      <c r="H25" s="161"/>
      <c r="I25" s="161"/>
      <c r="J25" s="161"/>
      <c r="K25" s="161"/>
      <c r="L25" s="161"/>
      <c r="M25" s="161"/>
      <c r="N25" s="161"/>
      <c r="O25" s="161"/>
      <c r="P25" s="161"/>
      <c r="Q25" s="161"/>
      <c r="R25" s="161"/>
      <c r="S25" s="161"/>
      <c r="T25" s="161"/>
      <c r="U25" s="161"/>
      <c r="V25" s="161"/>
      <c r="W25" s="161"/>
    </row>
    <row r="26" spans="1:23" ht="15" x14ac:dyDescent="0.25">
      <c r="A26" s="161"/>
      <c r="B26" s="161"/>
      <c r="C26" s="161"/>
      <c r="D26" s="161"/>
      <c r="E26" s="161"/>
      <c r="F26" s="161"/>
      <c r="G26" s="161"/>
      <c r="H26" s="161"/>
      <c r="I26" s="161"/>
      <c r="J26" s="161"/>
      <c r="K26" s="161"/>
      <c r="L26" s="161"/>
      <c r="M26" s="161"/>
      <c r="N26" s="161"/>
      <c r="O26" s="161"/>
      <c r="P26" s="161"/>
      <c r="Q26" s="161"/>
      <c r="R26" s="161"/>
      <c r="S26" s="161"/>
      <c r="T26" s="161"/>
      <c r="U26" s="161"/>
      <c r="V26" s="161"/>
      <c r="W26" s="161"/>
    </row>
    <row r="27" spans="1:23" ht="15" x14ac:dyDescent="0.25">
      <c r="A27" s="161"/>
      <c r="B27" s="161"/>
      <c r="C27" s="161"/>
      <c r="D27" s="161"/>
      <c r="E27" s="161"/>
      <c r="F27" s="161"/>
      <c r="G27" s="161"/>
      <c r="H27" s="161"/>
      <c r="I27" s="161"/>
      <c r="J27" s="161"/>
      <c r="K27" s="161"/>
      <c r="L27" s="161"/>
      <c r="M27" s="161"/>
      <c r="N27" s="161"/>
      <c r="O27" s="161"/>
      <c r="P27" s="161"/>
      <c r="Q27" s="161"/>
      <c r="R27" s="161"/>
      <c r="S27" s="161"/>
      <c r="T27" s="161"/>
      <c r="U27" s="161"/>
      <c r="V27" s="161"/>
      <c r="W27" s="161"/>
    </row>
    <row r="28" spans="1:23" ht="15" x14ac:dyDescent="0.25">
      <c r="A28" s="161"/>
      <c r="B28" s="161"/>
      <c r="C28" s="161"/>
      <c r="D28" s="161"/>
      <c r="E28" s="161"/>
      <c r="F28" s="161"/>
      <c r="G28" s="161"/>
      <c r="H28" s="161"/>
      <c r="I28" s="161"/>
      <c r="J28" s="161"/>
      <c r="K28" s="161"/>
      <c r="L28" s="161"/>
      <c r="M28" s="161"/>
      <c r="N28" s="161"/>
      <c r="O28" s="161"/>
      <c r="P28" s="161"/>
      <c r="Q28" s="161"/>
      <c r="R28" s="161"/>
      <c r="S28" s="161"/>
      <c r="T28" s="161"/>
      <c r="U28" s="161"/>
      <c r="V28" s="161"/>
      <c r="W28" s="161"/>
    </row>
    <row r="29" spans="1:23" ht="15" x14ac:dyDescent="0.25">
      <c r="A29" s="161"/>
      <c r="B29" s="161"/>
      <c r="C29" s="161"/>
      <c r="D29" s="161"/>
      <c r="E29" s="161"/>
      <c r="F29" s="161"/>
      <c r="G29" s="161"/>
      <c r="H29" s="161"/>
      <c r="I29" s="161"/>
      <c r="J29" s="161"/>
      <c r="K29" s="161"/>
      <c r="L29" s="161"/>
      <c r="M29" s="161"/>
      <c r="N29" s="161"/>
      <c r="O29" s="161"/>
      <c r="P29" s="161"/>
      <c r="Q29" s="161"/>
      <c r="R29" s="161"/>
      <c r="S29" s="161"/>
      <c r="T29" s="161"/>
      <c r="U29" s="161"/>
      <c r="V29" s="161"/>
      <c r="W29" s="161"/>
    </row>
    <row r="30" spans="1:23" ht="15" x14ac:dyDescent="0.25">
      <c r="A30" s="161"/>
      <c r="B30" s="161"/>
      <c r="C30" s="161"/>
      <c r="D30" s="161"/>
      <c r="E30" s="161"/>
      <c r="F30" s="161"/>
      <c r="G30" s="161"/>
      <c r="H30" s="161"/>
      <c r="I30" s="161"/>
      <c r="J30" s="161"/>
      <c r="K30" s="161"/>
      <c r="L30" s="161"/>
      <c r="M30" s="161"/>
      <c r="N30" s="161"/>
      <c r="O30" s="161"/>
      <c r="P30" s="161"/>
      <c r="Q30" s="161"/>
      <c r="R30" s="161"/>
      <c r="S30" s="161"/>
      <c r="T30" s="161"/>
      <c r="U30" s="161"/>
      <c r="V30" s="161"/>
      <c r="W30" s="161"/>
    </row>
    <row r="31" spans="1:23" ht="15" x14ac:dyDescent="0.25">
      <c r="A31" s="161"/>
      <c r="B31" s="161"/>
      <c r="C31" s="161"/>
      <c r="D31" s="161"/>
      <c r="E31" s="161"/>
      <c r="F31" s="161"/>
      <c r="G31" s="161"/>
      <c r="H31" s="161"/>
      <c r="I31" s="161"/>
      <c r="J31" s="161"/>
      <c r="K31" s="161"/>
      <c r="L31" s="161"/>
      <c r="M31" s="161"/>
      <c r="N31" s="161"/>
      <c r="O31" s="161"/>
      <c r="P31" s="161"/>
      <c r="Q31" s="161"/>
      <c r="R31" s="161"/>
      <c r="S31" s="161"/>
      <c r="T31" s="161"/>
      <c r="U31" s="161"/>
      <c r="V31" s="161"/>
      <c r="W31" s="161"/>
    </row>
    <row r="32" spans="1:23" ht="15" x14ac:dyDescent="0.25">
      <c r="A32" s="161"/>
      <c r="B32" s="161"/>
      <c r="C32" s="161"/>
      <c r="D32" s="161"/>
      <c r="E32" s="161"/>
      <c r="F32" s="161"/>
      <c r="G32" s="161"/>
      <c r="H32" s="161"/>
      <c r="I32" s="161"/>
      <c r="J32" s="161"/>
      <c r="K32" s="161"/>
      <c r="L32" s="161"/>
      <c r="M32" s="161"/>
      <c r="N32" s="161"/>
      <c r="O32" s="161"/>
      <c r="P32" s="161"/>
      <c r="Q32" s="161"/>
      <c r="R32" s="161"/>
      <c r="S32" s="161"/>
      <c r="T32" s="161"/>
      <c r="U32" s="161"/>
      <c r="V32" s="161"/>
      <c r="W32" s="161"/>
    </row>
    <row r="33" spans="1:23" ht="15" x14ac:dyDescent="0.25">
      <c r="A33" s="161"/>
      <c r="B33" s="161"/>
      <c r="C33" s="161"/>
      <c r="D33" s="161"/>
      <c r="E33" s="161"/>
      <c r="F33" s="161"/>
      <c r="G33" s="161"/>
      <c r="H33" s="161"/>
      <c r="I33" s="161"/>
      <c r="J33" s="161"/>
      <c r="K33" s="161"/>
      <c r="L33" s="161"/>
      <c r="M33" s="161"/>
      <c r="N33" s="161"/>
      <c r="O33" s="161"/>
      <c r="P33" s="161"/>
      <c r="Q33" s="161"/>
      <c r="R33" s="161"/>
      <c r="S33" s="161"/>
      <c r="T33" s="161"/>
      <c r="U33" s="161"/>
      <c r="V33" s="161"/>
      <c r="W33" s="161"/>
    </row>
    <row r="34" spans="1:23" ht="15" x14ac:dyDescent="0.25">
      <c r="A34" s="161"/>
      <c r="B34" s="161"/>
      <c r="C34" s="161"/>
      <c r="D34" s="161"/>
      <c r="E34" s="161"/>
      <c r="F34" s="161"/>
      <c r="G34" s="161"/>
      <c r="H34" s="161"/>
      <c r="I34" s="161"/>
      <c r="J34" s="161"/>
      <c r="K34" s="161"/>
      <c r="L34" s="161"/>
      <c r="M34" s="161"/>
      <c r="N34" s="161"/>
      <c r="O34" s="161"/>
      <c r="P34" s="161"/>
      <c r="Q34" s="161"/>
      <c r="R34" s="161"/>
      <c r="S34" s="161"/>
      <c r="T34" s="161"/>
      <c r="U34" s="161"/>
      <c r="V34" s="161"/>
      <c r="W34" s="161"/>
    </row>
    <row r="35" spans="1:23" ht="15" x14ac:dyDescent="0.25">
      <c r="A35" s="161"/>
      <c r="B35" s="161"/>
      <c r="C35" s="161"/>
      <c r="D35" s="161"/>
      <c r="E35" s="161"/>
      <c r="F35" s="161"/>
      <c r="G35" s="161"/>
      <c r="H35" s="161"/>
      <c r="I35" s="161"/>
      <c r="J35" s="161"/>
      <c r="K35" s="161"/>
      <c r="L35" s="161"/>
      <c r="M35" s="161"/>
      <c r="N35" s="161"/>
      <c r="O35" s="161"/>
      <c r="P35" s="161"/>
      <c r="Q35" s="161"/>
      <c r="R35" s="161"/>
      <c r="S35" s="161"/>
      <c r="T35" s="161"/>
      <c r="U35" s="161"/>
      <c r="V35" s="161"/>
      <c r="W35" s="161"/>
    </row>
    <row r="36" spans="1:23" ht="15" x14ac:dyDescent="0.25">
      <c r="A36" s="161"/>
      <c r="B36" s="161"/>
      <c r="C36" s="161"/>
      <c r="D36" s="161"/>
      <c r="E36" s="161"/>
      <c r="F36" s="161"/>
      <c r="G36" s="161"/>
      <c r="H36" s="161"/>
      <c r="I36" s="161"/>
      <c r="J36" s="161"/>
      <c r="K36" s="161"/>
      <c r="L36" s="161"/>
      <c r="M36" s="161"/>
      <c r="N36" s="161"/>
      <c r="O36" s="161"/>
      <c r="P36" s="161"/>
      <c r="Q36" s="161"/>
      <c r="R36" s="161"/>
      <c r="S36" s="161"/>
      <c r="T36" s="161"/>
      <c r="U36" s="161"/>
      <c r="V36" s="161"/>
      <c r="W36" s="161"/>
    </row>
    <row r="37" spans="1:23" ht="15" hidden="1" x14ac:dyDescent="0.25"/>
    <row r="38" spans="1:23" ht="15" hidden="1" x14ac:dyDescent="0.25"/>
    <row r="39" spans="1:23" ht="15" hidden="1" x14ac:dyDescent="0.25"/>
    <row r="40" spans="1:23" ht="15" hidden="1" x14ac:dyDescent="0.25"/>
    <row r="41" spans="1:23" ht="15" hidden="1" x14ac:dyDescent="0.25">
      <c r="L41" s="159" t="s">
        <v>24</v>
      </c>
    </row>
    <row r="42" spans="1:23" ht="15" hidden="1" x14ac:dyDescent="0.25"/>
    <row r="43" spans="1:23" ht="15" hidden="1" x14ac:dyDescent="0.25"/>
    <row r="44" spans="1:23" ht="15" hidden="1" x14ac:dyDescent="0.25"/>
    <row r="45" spans="1:23" ht="15" hidden="1" x14ac:dyDescent="0.25"/>
    <row r="46" spans="1:23" ht="15" hidden="1" x14ac:dyDescent="0.25"/>
    <row r="47" spans="1:23" ht="15" hidden="1" x14ac:dyDescent="0.25"/>
    <row r="48" spans="1:23" ht="15" hidden="1" x14ac:dyDescent="0.25"/>
    <row r="49" ht="15" hidden="1" x14ac:dyDescent="0.25"/>
    <row r="50" ht="15" hidden="1" x14ac:dyDescent="0.25"/>
    <row r="51" ht="15" hidden="1" x14ac:dyDescent="0.25"/>
    <row r="52" ht="15" hidden="1" x14ac:dyDescent="0.25"/>
    <row r="53" ht="15" hidden="1" x14ac:dyDescent="0.25"/>
    <row r="54" ht="15" hidden="1" x14ac:dyDescent="0.25"/>
    <row r="55" ht="15" hidden="1" x14ac:dyDescent="0.25"/>
    <row r="56" ht="15" hidden="1" x14ac:dyDescent="0.25"/>
    <row r="57" ht="15" hidden="1" x14ac:dyDescent="0.25"/>
    <row r="58" ht="15" hidden="1" x14ac:dyDescent="0.25"/>
    <row r="59" ht="15" hidden="1" x14ac:dyDescent="0.25"/>
    <row r="60" ht="15" hidden="1" x14ac:dyDescent="0.25"/>
    <row r="61" ht="15" hidden="1" x14ac:dyDescent="0.25"/>
    <row r="62" ht="15" hidden="1" x14ac:dyDescent="0.25"/>
    <row r="63" ht="15" hidden="1" x14ac:dyDescent="0.25"/>
    <row r="64" ht="15" hidden="1" customHeight="1" x14ac:dyDescent="0.25"/>
  </sheetData>
  <mergeCells count="2">
    <mergeCell ref="B2:S2"/>
    <mergeCell ref="B3:S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A6376-ECF1-4B82-A635-ED941515BB03}">
  <sheetPr>
    <tabColor rgb="FF18365C"/>
  </sheetPr>
  <dimension ref="A1:R21"/>
  <sheetViews>
    <sheetView tabSelected="1" zoomScaleNormal="100" workbookViewId="0">
      <selection activeCell="H1" sqref="H1:O3"/>
    </sheetView>
  </sheetViews>
  <sheetFormatPr defaultColWidth="0" defaultRowHeight="0" customHeight="1" zeroHeight="1" x14ac:dyDescent="0.25"/>
  <cols>
    <col min="1" max="1" width="6" customWidth="1"/>
    <col min="2" max="2" width="7.28515625" customWidth="1"/>
    <col min="3" max="3" width="14.7109375" customWidth="1"/>
    <col min="4" max="4" width="31.85546875" customWidth="1"/>
    <col min="5" max="5" width="17.85546875" customWidth="1"/>
    <col min="6" max="6" width="22.85546875" customWidth="1"/>
    <col min="7" max="7" width="20.7109375" customWidth="1"/>
    <col min="8" max="8" width="14.85546875" customWidth="1"/>
    <col min="9" max="9" width="13.7109375" customWidth="1"/>
    <col min="10" max="10" width="25.7109375" customWidth="1"/>
    <col min="11" max="11" width="28" customWidth="1"/>
    <col min="12" max="12" width="14.7109375" customWidth="1"/>
    <col min="13" max="13" width="14.85546875" customWidth="1"/>
    <col min="14" max="14" width="13.140625" customWidth="1"/>
    <col min="15" max="15" width="16.5703125" customWidth="1"/>
    <col min="16" max="16" width="6.42578125" customWidth="1"/>
    <col min="17" max="18" width="0" hidden="1" customWidth="1"/>
    <col min="19" max="16384" width="9.140625" hidden="1"/>
  </cols>
  <sheetData>
    <row r="1" spans="1:16" ht="30" customHeight="1" x14ac:dyDescent="0.25">
      <c r="A1" s="179"/>
      <c r="B1" s="180"/>
      <c r="C1" s="180"/>
      <c r="D1" s="180"/>
      <c r="E1" s="179"/>
      <c r="F1" s="179"/>
      <c r="G1" s="179"/>
      <c r="H1" s="198" t="s">
        <v>140</v>
      </c>
      <c r="I1" s="198"/>
      <c r="J1" s="198"/>
      <c r="K1" s="198"/>
      <c r="L1" s="198"/>
      <c r="M1" s="198"/>
      <c r="N1" s="198"/>
      <c r="O1" s="198"/>
      <c r="P1" s="179"/>
    </row>
    <row r="2" spans="1:16" ht="69" customHeight="1" x14ac:dyDescent="0.25">
      <c r="A2" s="179"/>
      <c r="B2" s="102"/>
      <c r="C2" s="102"/>
      <c r="D2" s="102"/>
      <c r="E2" s="197" t="s">
        <v>67</v>
      </c>
      <c r="F2" s="197"/>
      <c r="G2" s="197"/>
      <c r="H2" s="198"/>
      <c r="I2" s="198"/>
      <c r="J2" s="198"/>
      <c r="K2" s="198"/>
      <c r="L2" s="198"/>
      <c r="M2" s="198"/>
      <c r="N2" s="198"/>
      <c r="O2" s="198"/>
      <c r="P2" s="179"/>
    </row>
    <row r="3" spans="1:16" ht="15.75" thickBot="1" x14ac:dyDescent="0.3">
      <c r="A3" s="179"/>
      <c r="B3" s="181"/>
      <c r="C3" s="181"/>
      <c r="D3" s="180"/>
      <c r="E3" s="180"/>
      <c r="F3" s="182"/>
      <c r="G3" s="182" t="s">
        <v>24</v>
      </c>
      <c r="H3" s="199"/>
      <c r="I3" s="199"/>
      <c r="J3" s="199"/>
      <c r="K3" s="199"/>
      <c r="L3" s="199"/>
      <c r="M3" s="199"/>
      <c r="N3" s="199"/>
      <c r="O3" s="199"/>
      <c r="P3" s="179"/>
    </row>
    <row r="4" spans="1:16" ht="60" x14ac:dyDescent="0.25">
      <c r="A4" s="179"/>
      <c r="B4" s="183" t="s">
        <v>19</v>
      </c>
      <c r="C4" s="183" t="s">
        <v>116</v>
      </c>
      <c r="D4" s="183" t="s">
        <v>25</v>
      </c>
      <c r="E4" s="183" t="s">
        <v>57</v>
      </c>
      <c r="F4" s="183" t="s">
        <v>26</v>
      </c>
      <c r="G4" s="183" t="s">
        <v>0</v>
      </c>
      <c r="H4" s="166" t="s">
        <v>1</v>
      </c>
      <c r="I4" s="184" t="s">
        <v>58</v>
      </c>
      <c r="J4" s="185" t="s">
        <v>41</v>
      </c>
      <c r="K4" s="183" t="s">
        <v>28</v>
      </c>
      <c r="L4" s="185" t="s">
        <v>2</v>
      </c>
      <c r="M4" s="184" t="s">
        <v>27</v>
      </c>
      <c r="N4" s="183" t="s">
        <v>65</v>
      </c>
      <c r="O4" s="183" t="s">
        <v>66</v>
      </c>
      <c r="P4" s="179"/>
    </row>
    <row r="5" spans="1:16" ht="15" x14ac:dyDescent="0.25">
      <c r="A5" s="179"/>
      <c r="B5" s="164">
        <v>1</v>
      </c>
      <c r="C5" s="164" t="s">
        <v>118</v>
      </c>
      <c r="D5" s="164" t="s">
        <v>72</v>
      </c>
      <c r="E5" s="164" t="s">
        <v>73</v>
      </c>
      <c r="F5" s="164" t="s">
        <v>74</v>
      </c>
      <c r="G5" s="164" t="s">
        <v>4</v>
      </c>
      <c r="H5" s="164">
        <v>42000</v>
      </c>
      <c r="I5" s="165" t="s">
        <v>71</v>
      </c>
      <c r="J5" s="164" t="s">
        <v>71</v>
      </c>
      <c r="K5" s="164" t="s">
        <v>71</v>
      </c>
      <c r="L5" s="165">
        <v>45917</v>
      </c>
      <c r="M5" s="165" t="s">
        <v>71</v>
      </c>
      <c r="N5" s="164" t="s">
        <v>59</v>
      </c>
      <c r="O5" s="164" t="str">
        <f t="shared" ref="O5:O14" ca="1" si="0">IF(L5&gt;DATE(2026,4,30),IF(L5&gt;=TODAY()-1*365,"Tak","Nie"),IF(L5&gt;=TODAY()-2*365,"Tak","Nie"))</f>
        <v>Tak</v>
      </c>
      <c r="P5" s="179"/>
    </row>
    <row r="6" spans="1:16" ht="15" x14ac:dyDescent="0.25">
      <c r="A6" s="179"/>
      <c r="B6" s="162">
        <v>2</v>
      </c>
      <c r="C6" s="162" t="s">
        <v>118</v>
      </c>
      <c r="D6" s="162" t="s">
        <v>75</v>
      </c>
      <c r="E6" s="162" t="s">
        <v>75</v>
      </c>
      <c r="F6" s="162" t="s">
        <v>76</v>
      </c>
      <c r="G6" s="162" t="s">
        <v>6</v>
      </c>
      <c r="H6" s="162">
        <v>1000</v>
      </c>
      <c r="I6" s="163" t="s">
        <v>71</v>
      </c>
      <c r="J6" s="162" t="s">
        <v>71</v>
      </c>
      <c r="K6" s="162" t="s">
        <v>71</v>
      </c>
      <c r="L6" s="163">
        <v>45082</v>
      </c>
      <c r="M6" s="163">
        <v>45797</v>
      </c>
      <c r="N6" s="162" t="s">
        <v>22</v>
      </c>
      <c r="O6" s="162" t="str">
        <f t="shared" ca="1" si="0"/>
        <v>Nie</v>
      </c>
      <c r="P6" s="179"/>
    </row>
    <row r="7" spans="1:16" ht="15" x14ac:dyDescent="0.25">
      <c r="A7" s="179"/>
      <c r="B7" s="164">
        <v>3</v>
      </c>
      <c r="C7" s="164" t="s">
        <v>118</v>
      </c>
      <c r="D7" s="164" t="s">
        <v>86</v>
      </c>
      <c r="E7" s="164" t="s">
        <v>87</v>
      </c>
      <c r="F7" s="164" t="s">
        <v>87</v>
      </c>
      <c r="G7" s="164" t="s">
        <v>15</v>
      </c>
      <c r="H7" s="164">
        <v>36000</v>
      </c>
      <c r="I7" s="165" t="s">
        <v>71</v>
      </c>
      <c r="J7" s="164" t="s">
        <v>71</v>
      </c>
      <c r="K7" s="164" t="s">
        <v>71</v>
      </c>
      <c r="L7" s="165">
        <v>39597</v>
      </c>
      <c r="M7" s="165">
        <v>40246</v>
      </c>
      <c r="N7" s="164" t="s">
        <v>56</v>
      </c>
      <c r="O7" s="164" t="str">
        <f t="shared" ca="1" si="0"/>
        <v>Nie</v>
      </c>
      <c r="P7" s="179"/>
    </row>
    <row r="8" spans="1:16" ht="15" x14ac:dyDescent="0.25">
      <c r="A8" s="179"/>
      <c r="B8" s="162">
        <v>4</v>
      </c>
      <c r="C8" s="162" t="s">
        <v>118</v>
      </c>
      <c r="D8" s="162" t="s">
        <v>88</v>
      </c>
      <c r="E8" s="162" t="s">
        <v>89</v>
      </c>
      <c r="F8" s="162" t="s">
        <v>90</v>
      </c>
      <c r="G8" s="162" t="s">
        <v>18</v>
      </c>
      <c r="H8" s="177">
        <v>6000</v>
      </c>
      <c r="I8" s="163" t="s">
        <v>71</v>
      </c>
      <c r="J8" s="162" t="s">
        <v>71</v>
      </c>
      <c r="K8" s="162" t="s">
        <v>71</v>
      </c>
      <c r="L8" s="163">
        <v>39127</v>
      </c>
      <c r="M8" s="163">
        <v>39857</v>
      </c>
      <c r="N8" s="162" t="s">
        <v>56</v>
      </c>
      <c r="O8" s="162" t="str">
        <f t="shared" ca="1" si="0"/>
        <v>Nie</v>
      </c>
      <c r="P8" s="179"/>
    </row>
    <row r="9" spans="1:16" ht="15" x14ac:dyDescent="0.25">
      <c r="A9" s="179"/>
      <c r="B9" s="164">
        <v>5</v>
      </c>
      <c r="C9" s="164" t="s">
        <v>118</v>
      </c>
      <c r="D9" s="164" t="s">
        <v>93</v>
      </c>
      <c r="E9" s="164" t="s">
        <v>94</v>
      </c>
      <c r="F9" s="164" t="s">
        <v>95</v>
      </c>
      <c r="G9" s="164" t="s">
        <v>16</v>
      </c>
      <c r="H9" s="164">
        <v>4000</v>
      </c>
      <c r="I9" s="165" t="s">
        <v>71</v>
      </c>
      <c r="J9" s="164" t="s">
        <v>71</v>
      </c>
      <c r="K9" s="164" t="s">
        <v>71</v>
      </c>
      <c r="L9" s="165">
        <v>44841</v>
      </c>
      <c r="M9" s="165">
        <v>45450</v>
      </c>
      <c r="N9" s="164" t="s">
        <v>56</v>
      </c>
      <c r="O9" s="164" t="str">
        <f t="shared" ca="1" si="0"/>
        <v>Nie</v>
      </c>
      <c r="P9" s="179"/>
    </row>
    <row r="10" spans="1:16" ht="15" x14ac:dyDescent="0.25">
      <c r="A10" s="179"/>
      <c r="B10" s="162">
        <v>6</v>
      </c>
      <c r="C10" s="162" t="s">
        <v>118</v>
      </c>
      <c r="D10" s="162" t="s">
        <v>96</v>
      </c>
      <c r="E10" s="162" t="s">
        <v>96</v>
      </c>
      <c r="F10" s="162" t="s">
        <v>97</v>
      </c>
      <c r="G10" s="162" t="s">
        <v>8</v>
      </c>
      <c r="H10" s="162">
        <v>75000</v>
      </c>
      <c r="I10" s="163" t="s">
        <v>71</v>
      </c>
      <c r="J10" s="162" t="s">
        <v>71</v>
      </c>
      <c r="K10" s="162" t="s">
        <v>71</v>
      </c>
      <c r="L10" s="163">
        <v>45306</v>
      </c>
      <c r="M10" s="163">
        <v>46048</v>
      </c>
      <c r="N10" s="162" t="s">
        <v>55</v>
      </c>
      <c r="O10" s="162" t="str">
        <f t="shared" ca="1" si="0"/>
        <v>Nie</v>
      </c>
      <c r="P10" s="179"/>
    </row>
    <row r="11" spans="1:16" ht="15" x14ac:dyDescent="0.25">
      <c r="A11" s="179"/>
      <c r="B11" s="164">
        <v>7</v>
      </c>
      <c r="C11" s="164" t="s">
        <v>118</v>
      </c>
      <c r="D11" s="164" t="s">
        <v>98</v>
      </c>
      <c r="E11" s="164" t="s">
        <v>99</v>
      </c>
      <c r="F11" s="164" t="s">
        <v>99</v>
      </c>
      <c r="G11" s="164" t="s">
        <v>18</v>
      </c>
      <c r="H11" s="164">
        <v>6900</v>
      </c>
      <c r="I11" s="165" t="s">
        <v>71</v>
      </c>
      <c r="J11" s="164" t="s">
        <v>71</v>
      </c>
      <c r="K11" s="164" t="s">
        <v>71</v>
      </c>
      <c r="L11" s="165">
        <v>45819</v>
      </c>
      <c r="M11" s="165" t="s">
        <v>71</v>
      </c>
      <c r="N11" s="164" t="s">
        <v>56</v>
      </c>
      <c r="O11" s="164" t="str">
        <f t="shared" ca="1" si="0"/>
        <v>Tak</v>
      </c>
      <c r="P11" s="179"/>
    </row>
    <row r="12" spans="1:16" ht="15" x14ac:dyDescent="0.25">
      <c r="A12" s="179"/>
      <c r="B12" s="162">
        <v>8</v>
      </c>
      <c r="C12" s="162" t="s">
        <v>118</v>
      </c>
      <c r="D12" s="162" t="s">
        <v>100</v>
      </c>
      <c r="E12" s="162" t="s">
        <v>101</v>
      </c>
      <c r="F12" s="162" t="s">
        <v>102</v>
      </c>
      <c r="G12" s="162" t="s">
        <v>18</v>
      </c>
      <c r="H12" s="162">
        <v>118800</v>
      </c>
      <c r="I12" s="163" t="s">
        <v>71</v>
      </c>
      <c r="J12" s="162" t="s">
        <v>103</v>
      </c>
      <c r="K12" s="162" t="s">
        <v>104</v>
      </c>
      <c r="L12" s="163">
        <v>45265</v>
      </c>
      <c r="M12" s="163">
        <v>45995</v>
      </c>
      <c r="N12" s="162" t="s">
        <v>60</v>
      </c>
      <c r="O12" s="162" t="str">
        <f t="shared" ca="1" si="0"/>
        <v>Nie</v>
      </c>
      <c r="P12" s="179"/>
    </row>
    <row r="13" spans="1:16" ht="15" x14ac:dyDescent="0.25">
      <c r="A13" s="179"/>
      <c r="B13" s="164">
        <v>9</v>
      </c>
      <c r="C13" s="164" t="s">
        <v>118</v>
      </c>
      <c r="D13" s="164" t="s">
        <v>105</v>
      </c>
      <c r="E13" s="164" t="s">
        <v>106</v>
      </c>
      <c r="F13" s="164" t="s">
        <v>107</v>
      </c>
      <c r="G13" s="164" t="s">
        <v>18</v>
      </c>
      <c r="H13" s="164">
        <v>4500</v>
      </c>
      <c r="I13" s="165" t="s">
        <v>71</v>
      </c>
      <c r="J13" s="164" t="s">
        <v>71</v>
      </c>
      <c r="K13" s="164" t="s">
        <v>71</v>
      </c>
      <c r="L13" s="165">
        <v>46079</v>
      </c>
      <c r="M13" s="165">
        <v>46115</v>
      </c>
      <c r="N13" s="164" t="s">
        <v>56</v>
      </c>
      <c r="O13" s="164" t="str">
        <f t="shared" ca="1" si="0"/>
        <v>Tak</v>
      </c>
      <c r="P13" s="179"/>
    </row>
    <row r="14" spans="1:16" ht="15" x14ac:dyDescent="0.25">
      <c r="A14" s="179"/>
      <c r="B14" s="162">
        <v>10</v>
      </c>
      <c r="C14" s="162" t="s">
        <v>118</v>
      </c>
      <c r="D14" s="162" t="s">
        <v>108</v>
      </c>
      <c r="E14" s="162" t="s">
        <v>109</v>
      </c>
      <c r="F14" s="162" t="s">
        <v>110</v>
      </c>
      <c r="G14" s="162" t="s">
        <v>18</v>
      </c>
      <c r="H14" s="162">
        <v>45000</v>
      </c>
      <c r="I14" s="163" t="s">
        <v>71</v>
      </c>
      <c r="J14" s="162" t="s">
        <v>71</v>
      </c>
      <c r="K14" s="162" t="s">
        <v>71</v>
      </c>
      <c r="L14" s="163">
        <v>39313</v>
      </c>
      <c r="M14" s="163">
        <v>39538</v>
      </c>
      <c r="N14" s="162" t="s">
        <v>56</v>
      </c>
      <c r="O14" s="162" t="str">
        <f t="shared" ca="1" si="0"/>
        <v>Nie</v>
      </c>
      <c r="P14" s="179"/>
    </row>
    <row r="15" spans="1:16" ht="15" x14ac:dyDescent="0.25">
      <c r="A15" s="179"/>
      <c r="B15" s="179"/>
      <c r="C15" s="179"/>
      <c r="D15" s="179"/>
      <c r="E15" s="179"/>
      <c r="F15" s="179"/>
      <c r="G15" s="179"/>
      <c r="H15" s="179"/>
      <c r="I15" s="179"/>
      <c r="J15" s="179"/>
      <c r="K15" s="179"/>
      <c r="L15" s="179"/>
      <c r="M15" s="179"/>
      <c r="N15" s="179"/>
      <c r="O15" s="179"/>
      <c r="P15" s="179"/>
    </row>
    <row r="16" spans="1:16" ht="15" x14ac:dyDescent="0.25">
      <c r="A16" s="179"/>
      <c r="B16" s="186"/>
      <c r="C16" s="187"/>
      <c r="D16" s="187" t="s">
        <v>113</v>
      </c>
      <c r="E16" s="188"/>
      <c r="F16" s="188"/>
      <c r="G16" s="188"/>
      <c r="H16" s="189"/>
      <c r="I16" s="189"/>
      <c r="J16" s="189"/>
      <c r="K16" s="189"/>
      <c r="L16" s="189"/>
      <c r="M16" s="189"/>
      <c r="N16" s="189"/>
      <c r="O16" s="179"/>
      <c r="P16" s="179"/>
    </row>
    <row r="17" spans="1:16" ht="15" x14ac:dyDescent="0.25">
      <c r="A17" s="179"/>
      <c r="B17" s="186"/>
      <c r="C17" s="187"/>
      <c r="D17" s="187"/>
      <c r="E17" s="188"/>
      <c r="F17" s="188"/>
      <c r="G17" s="188"/>
      <c r="H17" s="189"/>
      <c r="I17" s="189"/>
      <c r="J17" s="189"/>
      <c r="K17" s="189"/>
      <c r="L17" s="189"/>
      <c r="M17" s="189"/>
      <c r="N17" s="189"/>
      <c r="O17" s="179"/>
      <c r="P17" s="179"/>
    </row>
    <row r="18" spans="1:16" ht="15" x14ac:dyDescent="0.25">
      <c r="A18" s="179"/>
      <c r="B18" s="186"/>
      <c r="C18" s="200" t="s">
        <v>139</v>
      </c>
      <c r="D18" s="200"/>
      <c r="E18" s="188"/>
      <c r="F18" s="188"/>
      <c r="G18" s="188"/>
      <c r="H18" s="189"/>
      <c r="I18" s="189"/>
      <c r="J18" s="189"/>
      <c r="K18" s="189"/>
      <c r="L18" s="189"/>
      <c r="M18" s="189"/>
      <c r="N18" s="189"/>
      <c r="O18" s="179"/>
      <c r="P18" s="179"/>
    </row>
    <row r="19" spans="1:16" ht="15" x14ac:dyDescent="0.25">
      <c r="A19" s="179"/>
      <c r="B19" s="186"/>
      <c r="C19" s="196" t="s">
        <v>118</v>
      </c>
      <c r="D19" s="195" t="s">
        <v>126</v>
      </c>
      <c r="E19" s="188"/>
      <c r="F19" s="188"/>
      <c r="G19" s="188"/>
      <c r="H19" s="189"/>
      <c r="I19" s="189"/>
      <c r="J19" s="189"/>
      <c r="K19" s="189"/>
      <c r="L19" s="189"/>
      <c r="M19" s="189"/>
      <c r="N19" s="189"/>
      <c r="O19" s="179"/>
      <c r="P19" s="179"/>
    </row>
    <row r="20" spans="1:16" ht="15" x14ac:dyDescent="0.25">
      <c r="A20" s="179"/>
      <c r="B20" s="186"/>
      <c r="C20" s="196" t="s">
        <v>129</v>
      </c>
      <c r="D20" s="195" t="s">
        <v>130</v>
      </c>
      <c r="E20" s="188"/>
      <c r="F20" s="188"/>
      <c r="G20" s="188"/>
      <c r="H20" s="189"/>
      <c r="I20" s="189"/>
      <c r="J20" s="189"/>
      <c r="K20" s="189"/>
      <c r="L20" s="189"/>
      <c r="M20" s="189"/>
      <c r="N20" s="189"/>
      <c r="O20" s="179"/>
      <c r="P20" s="179"/>
    </row>
    <row r="21" spans="1:16" ht="15" x14ac:dyDescent="0.25">
      <c r="A21" s="179"/>
      <c r="B21" s="186"/>
      <c r="C21" s="186"/>
      <c r="D21" s="186"/>
      <c r="E21" s="188"/>
      <c r="F21" s="188"/>
      <c r="G21" s="188"/>
      <c r="H21" s="189"/>
      <c r="I21" s="189"/>
      <c r="J21" s="189"/>
      <c r="K21" s="189"/>
      <c r="L21" s="189"/>
      <c r="M21" s="189"/>
      <c r="N21" s="189"/>
      <c r="O21" s="179"/>
      <c r="P21" s="179"/>
    </row>
  </sheetData>
  <mergeCells count="3">
    <mergeCell ref="E2:G2"/>
    <mergeCell ref="H1:O3"/>
    <mergeCell ref="C18:D18"/>
  </mergeCells>
  <pageMargins left="0.7" right="0.7" top="0.75" bottom="0.75" header="0.3" footer="0.3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97DD8-D9DC-470D-992A-377A76F4F9D2}">
  <sheetPr>
    <tabColor rgb="FF18365C"/>
  </sheetPr>
  <dimension ref="A1:R36"/>
  <sheetViews>
    <sheetView zoomScaleNormal="100" workbookViewId="0">
      <selection activeCell="E2" sqref="E2:G2"/>
    </sheetView>
  </sheetViews>
  <sheetFormatPr defaultColWidth="0" defaultRowHeight="0" customHeight="1" zeroHeight="1" x14ac:dyDescent="0.25"/>
  <cols>
    <col min="1" max="1" width="6" customWidth="1"/>
    <col min="2" max="2" width="7.28515625" customWidth="1"/>
    <col min="3" max="3" width="14.7109375" customWidth="1"/>
    <col min="4" max="4" width="31.85546875" customWidth="1"/>
    <col min="5" max="5" width="17.85546875" customWidth="1"/>
    <col min="6" max="6" width="22.85546875" customWidth="1"/>
    <col min="7" max="7" width="20.7109375" customWidth="1"/>
    <col min="8" max="8" width="14.85546875" customWidth="1"/>
    <col min="9" max="9" width="13.7109375" customWidth="1"/>
    <col min="10" max="10" width="25.7109375" customWidth="1"/>
    <col min="11" max="11" width="28" customWidth="1"/>
    <col min="12" max="12" width="14.7109375" customWidth="1"/>
    <col min="13" max="13" width="14.85546875" customWidth="1"/>
    <col min="14" max="14" width="13.140625" customWidth="1"/>
    <col min="15" max="15" width="16.5703125" customWidth="1"/>
    <col min="16" max="16" width="6.42578125" customWidth="1"/>
    <col min="17" max="18" width="0" hidden="1" customWidth="1"/>
    <col min="19" max="16384" width="9.140625" hidden="1"/>
  </cols>
  <sheetData>
    <row r="1" spans="1:16" ht="30" customHeight="1" x14ac:dyDescent="0.25">
      <c r="A1" s="179"/>
      <c r="B1" s="180"/>
      <c r="C1" s="180"/>
      <c r="D1" s="180"/>
      <c r="E1" s="179"/>
      <c r="F1" s="179"/>
      <c r="G1" s="179"/>
      <c r="H1" s="198" t="s">
        <v>115</v>
      </c>
      <c r="I1" s="198"/>
      <c r="J1" s="198"/>
      <c r="K1" s="198"/>
      <c r="L1" s="198"/>
      <c r="M1" s="198"/>
      <c r="N1" s="198"/>
      <c r="O1" s="198"/>
      <c r="P1" s="179"/>
    </row>
    <row r="2" spans="1:16" ht="69" customHeight="1" x14ac:dyDescent="0.25">
      <c r="A2" s="179"/>
      <c r="B2" s="102"/>
      <c r="C2" s="102"/>
      <c r="D2" s="102"/>
      <c r="E2" s="197" t="s">
        <v>67</v>
      </c>
      <c r="F2" s="197"/>
      <c r="G2" s="197"/>
      <c r="H2" s="198"/>
      <c r="I2" s="198"/>
      <c r="J2" s="198"/>
      <c r="K2" s="198"/>
      <c r="L2" s="198"/>
      <c r="M2" s="198"/>
      <c r="N2" s="198"/>
      <c r="O2" s="198"/>
      <c r="P2" s="179"/>
    </row>
    <row r="3" spans="1:16" ht="15.75" thickBot="1" x14ac:dyDescent="0.3">
      <c r="A3" s="179"/>
      <c r="B3" s="181"/>
      <c r="C3" s="181"/>
      <c r="D3" s="180"/>
      <c r="E3" s="180"/>
      <c r="F3" s="182"/>
      <c r="G3" s="182" t="s">
        <v>24</v>
      </c>
      <c r="H3" s="199"/>
      <c r="I3" s="199"/>
      <c r="J3" s="199"/>
      <c r="K3" s="199"/>
      <c r="L3" s="199"/>
      <c r="M3" s="199"/>
      <c r="N3" s="199"/>
      <c r="O3" s="199"/>
      <c r="P3" s="179"/>
    </row>
    <row r="4" spans="1:16" ht="60" x14ac:dyDescent="0.25">
      <c r="A4" s="179"/>
      <c r="B4" s="183" t="s">
        <v>19</v>
      </c>
      <c r="C4" s="183" t="s">
        <v>116</v>
      </c>
      <c r="D4" s="183" t="s">
        <v>25</v>
      </c>
      <c r="E4" s="183" t="s">
        <v>57</v>
      </c>
      <c r="F4" s="183" t="s">
        <v>26</v>
      </c>
      <c r="G4" s="183" t="s">
        <v>0</v>
      </c>
      <c r="H4" s="166" t="s">
        <v>1</v>
      </c>
      <c r="I4" s="184" t="s">
        <v>58</v>
      </c>
      <c r="J4" s="185" t="s">
        <v>41</v>
      </c>
      <c r="K4" s="183" t="s">
        <v>28</v>
      </c>
      <c r="L4" s="185" t="s">
        <v>2</v>
      </c>
      <c r="M4" s="184" t="s">
        <v>27</v>
      </c>
      <c r="N4" s="183" t="s">
        <v>65</v>
      </c>
      <c r="O4" s="183" t="s">
        <v>66</v>
      </c>
      <c r="P4" s="179"/>
    </row>
    <row r="5" spans="1:16" ht="15" x14ac:dyDescent="0.25">
      <c r="A5" s="179"/>
      <c r="B5" s="164">
        <v>1</v>
      </c>
      <c r="C5" s="164" t="s">
        <v>117</v>
      </c>
      <c r="D5" s="164" t="s">
        <v>68</v>
      </c>
      <c r="E5" s="164" t="s">
        <v>69</v>
      </c>
      <c r="F5" s="164" t="s">
        <v>70</v>
      </c>
      <c r="G5" s="164" t="s">
        <v>6</v>
      </c>
      <c r="H5" s="164">
        <v>1999.6</v>
      </c>
      <c r="I5" s="165" t="s">
        <v>71</v>
      </c>
      <c r="J5" s="164" t="s">
        <v>71</v>
      </c>
      <c r="K5" s="164" t="s">
        <v>71</v>
      </c>
      <c r="L5" s="165">
        <v>45737</v>
      </c>
      <c r="M5" s="165" t="s">
        <v>71</v>
      </c>
      <c r="N5" s="164" t="s">
        <v>56</v>
      </c>
      <c r="O5" s="164" t="str">
        <f t="shared" ref="O5:O14" ca="1" si="0">IF(L5&gt;DATE(2026,4,30),IF(L5&gt;=TODAY()-1*365,"Tak","Nie"),IF(L5&gt;=TODAY()-2*365,"Tak","Nie"))</f>
        <v>Tak</v>
      </c>
      <c r="P5" s="179"/>
    </row>
    <row r="6" spans="1:16" ht="15" x14ac:dyDescent="0.25">
      <c r="A6" s="179"/>
      <c r="B6" s="162">
        <v>2</v>
      </c>
      <c r="C6" s="162" t="s">
        <v>118</v>
      </c>
      <c r="D6" s="162" t="s">
        <v>72</v>
      </c>
      <c r="E6" s="162" t="s">
        <v>73</v>
      </c>
      <c r="F6" s="162" t="s">
        <v>74</v>
      </c>
      <c r="G6" s="162" t="s">
        <v>4</v>
      </c>
      <c r="H6" s="162">
        <v>42000</v>
      </c>
      <c r="I6" s="163" t="s">
        <v>71</v>
      </c>
      <c r="J6" s="162" t="s">
        <v>71</v>
      </c>
      <c r="K6" s="162" t="s">
        <v>71</v>
      </c>
      <c r="L6" s="163">
        <v>45917</v>
      </c>
      <c r="M6" s="163" t="s">
        <v>71</v>
      </c>
      <c r="N6" s="162" t="s">
        <v>59</v>
      </c>
      <c r="O6" s="162" t="str">
        <f t="shared" ca="1" si="0"/>
        <v>Tak</v>
      </c>
      <c r="P6" s="179"/>
    </row>
    <row r="7" spans="1:16" ht="15" x14ac:dyDescent="0.25">
      <c r="A7" s="179"/>
      <c r="B7" s="164">
        <v>3</v>
      </c>
      <c r="C7" s="164" t="s">
        <v>118</v>
      </c>
      <c r="D7" s="164" t="s">
        <v>75</v>
      </c>
      <c r="E7" s="164" t="s">
        <v>75</v>
      </c>
      <c r="F7" s="164" t="s">
        <v>76</v>
      </c>
      <c r="G7" s="164" t="s">
        <v>6</v>
      </c>
      <c r="H7" s="164">
        <v>1000</v>
      </c>
      <c r="I7" s="165" t="s">
        <v>71</v>
      </c>
      <c r="J7" s="164" t="s">
        <v>71</v>
      </c>
      <c r="K7" s="164" t="s">
        <v>71</v>
      </c>
      <c r="L7" s="165">
        <v>45082</v>
      </c>
      <c r="M7" s="165">
        <v>45797</v>
      </c>
      <c r="N7" s="164" t="s">
        <v>22</v>
      </c>
      <c r="O7" s="164" t="str">
        <f t="shared" ca="1" si="0"/>
        <v>Nie</v>
      </c>
      <c r="P7" s="179"/>
    </row>
    <row r="8" spans="1:16" ht="15" x14ac:dyDescent="0.25">
      <c r="A8" s="179"/>
      <c r="B8" s="162">
        <v>4</v>
      </c>
      <c r="C8" s="162" t="s">
        <v>119</v>
      </c>
      <c r="D8" s="162" t="s">
        <v>77</v>
      </c>
      <c r="E8" s="162" t="s">
        <v>78</v>
      </c>
      <c r="F8" s="162" t="s">
        <v>76</v>
      </c>
      <c r="G8" s="162" t="s">
        <v>6</v>
      </c>
      <c r="H8" s="162">
        <v>15000</v>
      </c>
      <c r="I8" s="163" t="s">
        <v>71</v>
      </c>
      <c r="J8" s="162" t="s">
        <v>120</v>
      </c>
      <c r="K8" s="162" t="s">
        <v>71</v>
      </c>
      <c r="L8" s="163">
        <v>45951</v>
      </c>
      <c r="M8" s="163" t="s">
        <v>71</v>
      </c>
      <c r="N8" s="162" t="s">
        <v>60</v>
      </c>
      <c r="O8" s="162" t="str">
        <f t="shared" ca="1" si="0"/>
        <v>Tak</v>
      </c>
      <c r="P8" s="179"/>
    </row>
    <row r="9" spans="1:16" ht="15" x14ac:dyDescent="0.25">
      <c r="A9" s="179"/>
      <c r="B9" s="164">
        <v>5</v>
      </c>
      <c r="C9" s="164" t="s">
        <v>121</v>
      </c>
      <c r="D9" s="164" t="s">
        <v>79</v>
      </c>
      <c r="E9" s="164" t="s">
        <v>80</v>
      </c>
      <c r="F9" s="164" t="s">
        <v>81</v>
      </c>
      <c r="G9" s="164" t="s">
        <v>6</v>
      </c>
      <c r="H9" s="164">
        <v>250000</v>
      </c>
      <c r="I9" s="165" t="s">
        <v>71</v>
      </c>
      <c r="J9" s="164" t="s">
        <v>122</v>
      </c>
      <c r="K9" s="164" t="s">
        <v>71</v>
      </c>
      <c r="L9" s="165">
        <v>46077</v>
      </c>
      <c r="M9" s="165" t="s">
        <v>71</v>
      </c>
      <c r="N9" s="164" t="s">
        <v>60</v>
      </c>
      <c r="O9" s="164" t="str">
        <f t="shared" ca="1" si="0"/>
        <v>Tak</v>
      </c>
      <c r="P9" s="179"/>
    </row>
    <row r="10" spans="1:16" ht="15" x14ac:dyDescent="0.25">
      <c r="A10" s="179"/>
      <c r="B10" s="162">
        <v>6</v>
      </c>
      <c r="C10" s="162" t="s">
        <v>123</v>
      </c>
      <c r="D10" s="162" t="s">
        <v>82</v>
      </c>
      <c r="E10" s="162" t="s">
        <v>82</v>
      </c>
      <c r="F10" s="162" t="s">
        <v>82</v>
      </c>
      <c r="G10" s="162" t="s">
        <v>10</v>
      </c>
      <c r="H10" s="162">
        <v>6000</v>
      </c>
      <c r="I10" s="163" t="s">
        <v>71</v>
      </c>
      <c r="J10" s="162" t="s">
        <v>71</v>
      </c>
      <c r="K10" s="162" t="s">
        <v>71</v>
      </c>
      <c r="L10" s="163">
        <v>44894</v>
      </c>
      <c r="M10" s="163">
        <v>45602</v>
      </c>
      <c r="N10" s="162" t="s">
        <v>55</v>
      </c>
      <c r="O10" s="162" t="str">
        <f t="shared" ca="1" si="0"/>
        <v>Nie</v>
      </c>
      <c r="P10" s="179"/>
    </row>
    <row r="11" spans="1:16" ht="15" x14ac:dyDescent="0.25">
      <c r="A11" s="179"/>
      <c r="B11" s="164">
        <v>7</v>
      </c>
      <c r="C11" s="164" t="s">
        <v>123</v>
      </c>
      <c r="D11" s="164" t="s">
        <v>83</v>
      </c>
      <c r="E11" s="164" t="s">
        <v>84</v>
      </c>
      <c r="F11" s="164" t="s">
        <v>85</v>
      </c>
      <c r="G11" s="164" t="s">
        <v>13</v>
      </c>
      <c r="H11" s="164">
        <v>1500</v>
      </c>
      <c r="I11" s="165" t="s">
        <v>71</v>
      </c>
      <c r="J11" s="164" t="s">
        <v>71</v>
      </c>
      <c r="K11" s="164" t="s">
        <v>71</v>
      </c>
      <c r="L11" s="165">
        <v>43951</v>
      </c>
      <c r="M11" s="165">
        <v>44614</v>
      </c>
      <c r="N11" s="164" t="s">
        <v>56</v>
      </c>
      <c r="O11" s="164" t="str">
        <f t="shared" ca="1" si="0"/>
        <v>Nie</v>
      </c>
      <c r="P11" s="179"/>
    </row>
    <row r="12" spans="1:16" ht="15" x14ac:dyDescent="0.25">
      <c r="A12" s="179"/>
      <c r="B12" s="162">
        <v>8</v>
      </c>
      <c r="C12" s="162" t="s">
        <v>118</v>
      </c>
      <c r="D12" s="162" t="s">
        <v>86</v>
      </c>
      <c r="E12" s="162" t="s">
        <v>87</v>
      </c>
      <c r="F12" s="162" t="s">
        <v>87</v>
      </c>
      <c r="G12" s="162" t="s">
        <v>15</v>
      </c>
      <c r="H12" s="162">
        <v>36000</v>
      </c>
      <c r="I12" s="163" t="s">
        <v>71</v>
      </c>
      <c r="J12" s="162" t="s">
        <v>71</v>
      </c>
      <c r="K12" s="162" t="s">
        <v>71</v>
      </c>
      <c r="L12" s="163">
        <v>39597</v>
      </c>
      <c r="M12" s="163">
        <v>40246</v>
      </c>
      <c r="N12" s="162" t="s">
        <v>56</v>
      </c>
      <c r="O12" s="162" t="str">
        <f t="shared" ca="1" si="0"/>
        <v>Nie</v>
      </c>
      <c r="P12" s="179"/>
    </row>
    <row r="13" spans="1:16" ht="15" x14ac:dyDescent="0.25">
      <c r="A13" s="179"/>
      <c r="B13" s="164">
        <v>9</v>
      </c>
      <c r="C13" s="164" t="s">
        <v>118</v>
      </c>
      <c r="D13" s="164" t="s">
        <v>88</v>
      </c>
      <c r="E13" s="164" t="s">
        <v>89</v>
      </c>
      <c r="F13" s="164" t="s">
        <v>90</v>
      </c>
      <c r="G13" s="164" t="s">
        <v>18</v>
      </c>
      <c r="H13" s="176">
        <v>6000</v>
      </c>
      <c r="I13" s="165" t="s">
        <v>71</v>
      </c>
      <c r="J13" s="164" t="s">
        <v>71</v>
      </c>
      <c r="K13" s="164" t="s">
        <v>71</v>
      </c>
      <c r="L13" s="165">
        <v>39127</v>
      </c>
      <c r="M13" s="165">
        <v>39857</v>
      </c>
      <c r="N13" s="164" t="s">
        <v>56</v>
      </c>
      <c r="O13" s="164" t="str">
        <f t="shared" ca="1" si="0"/>
        <v>Nie</v>
      </c>
      <c r="P13" s="179"/>
    </row>
    <row r="14" spans="1:16" ht="15" x14ac:dyDescent="0.25">
      <c r="A14" s="179"/>
      <c r="B14" s="162">
        <v>10</v>
      </c>
      <c r="C14" s="162" t="s">
        <v>124</v>
      </c>
      <c r="D14" s="162" t="s">
        <v>91</v>
      </c>
      <c r="E14" s="162" t="s">
        <v>92</v>
      </c>
      <c r="F14" s="162" t="s">
        <v>92</v>
      </c>
      <c r="G14" s="162" t="s">
        <v>5</v>
      </c>
      <c r="H14" s="162">
        <v>100000</v>
      </c>
      <c r="I14" s="163" t="s">
        <v>71</v>
      </c>
      <c r="J14" s="162" t="s">
        <v>125</v>
      </c>
      <c r="K14" s="162" t="s">
        <v>71</v>
      </c>
      <c r="L14" s="163">
        <v>46057</v>
      </c>
      <c r="M14" s="163" t="s">
        <v>71</v>
      </c>
      <c r="N14" s="162" t="s">
        <v>60</v>
      </c>
      <c r="O14" s="162" t="str">
        <f t="shared" ca="1" si="0"/>
        <v>Tak</v>
      </c>
      <c r="P14" s="179"/>
    </row>
    <row r="15" spans="1:16" ht="15" x14ac:dyDescent="0.25">
      <c r="A15" s="179"/>
      <c r="B15" s="179"/>
      <c r="C15" s="179"/>
      <c r="D15" s="179"/>
      <c r="E15" s="179"/>
      <c r="F15" s="179"/>
      <c r="G15" s="179"/>
      <c r="H15" s="179"/>
      <c r="I15" s="179"/>
      <c r="J15" s="179"/>
      <c r="K15" s="179"/>
      <c r="L15" s="179"/>
      <c r="M15" s="179"/>
      <c r="N15" s="179"/>
      <c r="O15" s="179"/>
      <c r="P15" s="179"/>
    </row>
    <row r="16" spans="1:16" ht="15" customHeight="1" x14ac:dyDescent="0.25">
      <c r="A16" s="179"/>
      <c r="B16" s="186"/>
      <c r="C16" s="186"/>
      <c r="D16" s="187" t="s">
        <v>113</v>
      </c>
      <c r="E16" s="188"/>
      <c r="F16" s="188"/>
      <c r="G16" s="188"/>
      <c r="H16" s="189"/>
      <c r="I16" s="189"/>
      <c r="J16" s="189"/>
      <c r="K16" s="189"/>
      <c r="L16" s="189"/>
      <c r="M16" s="189"/>
      <c r="N16" s="189"/>
      <c r="O16" s="179"/>
      <c r="P16" s="179"/>
    </row>
    <row r="17" spans="1:16" ht="15" customHeight="1" x14ac:dyDescent="0.25">
      <c r="A17" s="179"/>
      <c r="B17" s="186"/>
      <c r="C17" s="186"/>
      <c r="D17" s="187"/>
      <c r="E17" s="188"/>
      <c r="F17" s="188"/>
      <c r="G17" s="188"/>
      <c r="H17" s="189"/>
      <c r="I17" s="189"/>
      <c r="J17" s="189"/>
      <c r="K17" s="189"/>
      <c r="L17" s="189"/>
      <c r="M17" s="189"/>
      <c r="N17" s="189"/>
      <c r="O17" s="179"/>
      <c r="P17" s="179"/>
    </row>
    <row r="18" spans="1:16" ht="15" customHeight="1" x14ac:dyDescent="0.25">
      <c r="A18" s="179"/>
      <c r="B18" s="186"/>
      <c r="C18" s="200" t="s">
        <v>139</v>
      </c>
      <c r="D18" s="200"/>
      <c r="E18" s="188"/>
      <c r="F18" s="188"/>
      <c r="G18" s="188"/>
      <c r="H18" s="189"/>
      <c r="I18" s="189"/>
      <c r="J18" s="189"/>
      <c r="K18" s="189"/>
      <c r="L18" s="189"/>
      <c r="M18" s="189"/>
      <c r="N18" s="189"/>
      <c r="O18" s="179"/>
      <c r="P18" s="179"/>
    </row>
    <row r="19" spans="1:16" ht="15" customHeight="1" x14ac:dyDescent="0.25">
      <c r="A19" s="179"/>
      <c r="B19" s="186"/>
      <c r="C19" s="196" t="s">
        <v>118</v>
      </c>
      <c r="D19" s="195" t="s">
        <v>126</v>
      </c>
      <c r="E19" s="188"/>
      <c r="F19" s="188"/>
      <c r="G19" s="188"/>
      <c r="H19" s="189"/>
      <c r="I19" s="189"/>
      <c r="J19" s="189"/>
      <c r="K19" s="189"/>
      <c r="L19" s="189"/>
      <c r="M19" s="189"/>
      <c r="N19" s="189"/>
      <c r="O19" s="179"/>
      <c r="P19" s="179"/>
    </row>
    <row r="20" spans="1:16" ht="15" customHeight="1" x14ac:dyDescent="0.25">
      <c r="A20" s="179"/>
      <c r="B20" s="186"/>
      <c r="C20" s="196" t="s">
        <v>127</v>
      </c>
      <c r="D20" s="195" t="s">
        <v>128</v>
      </c>
      <c r="E20" s="188"/>
      <c r="F20" s="188"/>
      <c r="G20" s="188"/>
      <c r="H20" s="189"/>
      <c r="I20" s="189"/>
      <c r="J20" s="189"/>
      <c r="K20" s="189"/>
      <c r="L20" s="189"/>
      <c r="M20" s="189"/>
      <c r="N20" s="189"/>
      <c r="O20" s="179"/>
      <c r="P20" s="179"/>
    </row>
    <row r="21" spans="1:16" ht="15" customHeight="1" x14ac:dyDescent="0.25">
      <c r="A21" s="179"/>
      <c r="B21" s="186"/>
      <c r="C21" s="196" t="s">
        <v>129</v>
      </c>
      <c r="D21" s="195" t="s">
        <v>130</v>
      </c>
      <c r="E21" s="188"/>
      <c r="F21" s="188"/>
      <c r="G21" s="188"/>
      <c r="H21" s="189"/>
      <c r="I21" s="189"/>
      <c r="J21" s="189"/>
      <c r="K21" s="189"/>
      <c r="L21" s="189"/>
      <c r="M21" s="189"/>
      <c r="N21" s="189"/>
      <c r="O21" s="179"/>
      <c r="P21" s="179"/>
    </row>
    <row r="22" spans="1:16" ht="15" customHeight="1" x14ac:dyDescent="0.25">
      <c r="A22" s="179"/>
      <c r="B22" s="186"/>
      <c r="C22" s="196" t="s">
        <v>131</v>
      </c>
      <c r="D22" s="195" t="s">
        <v>132</v>
      </c>
      <c r="E22" s="188"/>
      <c r="F22" s="188"/>
      <c r="G22" s="188"/>
      <c r="H22" s="189"/>
      <c r="I22" s="189"/>
      <c r="J22" s="189"/>
      <c r="K22" s="189"/>
      <c r="L22" s="189"/>
      <c r="M22" s="189"/>
      <c r="N22" s="189"/>
      <c r="O22" s="179"/>
      <c r="P22" s="179"/>
    </row>
    <row r="23" spans="1:16" ht="15" customHeight="1" x14ac:dyDescent="0.25">
      <c r="A23" s="179"/>
      <c r="B23" s="186"/>
      <c r="C23" s="196" t="s">
        <v>133</v>
      </c>
      <c r="D23" s="195" t="s">
        <v>134</v>
      </c>
      <c r="E23" s="188"/>
      <c r="F23" s="188"/>
      <c r="G23" s="188"/>
      <c r="H23" s="189"/>
      <c r="I23" s="189"/>
      <c r="J23" s="189"/>
      <c r="K23" s="189"/>
      <c r="L23" s="189"/>
      <c r="M23" s="189"/>
      <c r="N23" s="189"/>
      <c r="O23" s="179"/>
      <c r="P23" s="179"/>
    </row>
    <row r="24" spans="1:16" ht="15" customHeight="1" x14ac:dyDescent="0.25">
      <c r="A24" s="179"/>
      <c r="B24" s="186"/>
      <c r="C24" s="196" t="s">
        <v>136</v>
      </c>
      <c r="D24" s="194" t="s">
        <v>137</v>
      </c>
      <c r="E24" s="188"/>
      <c r="F24" s="188"/>
      <c r="G24" s="188"/>
      <c r="H24" s="189"/>
      <c r="I24" s="189"/>
      <c r="J24" s="189"/>
      <c r="K24" s="189"/>
      <c r="L24" s="189"/>
      <c r="M24" s="189"/>
      <c r="N24" s="189"/>
      <c r="O24" s="179"/>
      <c r="P24" s="179"/>
    </row>
    <row r="25" spans="1:16" ht="15" customHeight="1" x14ac:dyDescent="0.25">
      <c r="A25" s="179"/>
      <c r="B25" s="186"/>
      <c r="C25" s="196" t="s">
        <v>138</v>
      </c>
      <c r="D25" s="194" t="s">
        <v>135</v>
      </c>
      <c r="E25" s="188"/>
      <c r="F25" s="188"/>
      <c r="G25" s="188"/>
      <c r="H25" s="189"/>
      <c r="I25" s="189"/>
      <c r="J25" s="189"/>
      <c r="K25" s="189"/>
      <c r="L25" s="189"/>
      <c r="M25" s="189"/>
      <c r="N25" s="189"/>
      <c r="O25" s="179"/>
      <c r="P25" s="179"/>
    </row>
    <row r="26" spans="1:16" ht="15" customHeight="1" x14ac:dyDescent="0.25">
      <c r="A26" s="179"/>
      <c r="B26" s="186"/>
      <c r="C26" s="186"/>
      <c r="D26" s="187"/>
      <c r="E26" s="188"/>
      <c r="F26" s="188"/>
      <c r="G26" s="188"/>
      <c r="H26" s="189"/>
      <c r="I26" s="189"/>
      <c r="J26" s="189"/>
      <c r="K26" s="189"/>
      <c r="L26" s="189"/>
      <c r="M26" s="189"/>
      <c r="N26" s="189"/>
      <c r="O26" s="179"/>
      <c r="P26" s="179"/>
    </row>
    <row r="27" spans="1:16" ht="15" hidden="1" customHeight="1" x14ac:dyDescent="0.25">
      <c r="A27" s="179"/>
      <c r="B27" s="186"/>
      <c r="C27" s="186"/>
      <c r="D27" s="187"/>
      <c r="E27" s="188"/>
      <c r="F27" s="188"/>
      <c r="G27" s="188"/>
      <c r="H27" s="189"/>
      <c r="I27" s="189"/>
      <c r="J27" s="189"/>
      <c r="K27" s="189"/>
      <c r="L27" s="189"/>
      <c r="M27" s="189"/>
      <c r="N27" s="189"/>
      <c r="O27" s="179"/>
      <c r="P27" s="179"/>
    </row>
    <row r="28" spans="1:16" ht="15" hidden="1" customHeight="1" x14ac:dyDescent="0.25">
      <c r="A28" s="179"/>
      <c r="B28" s="186"/>
      <c r="C28" s="186"/>
      <c r="D28" s="187"/>
      <c r="E28" s="188"/>
      <c r="F28" s="188"/>
      <c r="G28" s="188"/>
      <c r="H28" s="189"/>
      <c r="I28" s="189"/>
      <c r="J28" s="189"/>
      <c r="K28" s="189"/>
      <c r="L28" s="189"/>
      <c r="M28" s="189"/>
      <c r="N28" s="189"/>
      <c r="O28" s="179"/>
      <c r="P28" s="179"/>
    </row>
    <row r="29" spans="1:16" ht="15" hidden="1" customHeight="1" x14ac:dyDescent="0.25">
      <c r="A29" s="179"/>
      <c r="B29" s="186"/>
      <c r="C29" s="186"/>
      <c r="D29" s="187"/>
      <c r="E29" s="188"/>
      <c r="F29" s="188"/>
      <c r="G29" s="188"/>
      <c r="H29" s="189"/>
      <c r="I29" s="189"/>
      <c r="J29" s="189"/>
      <c r="K29" s="189"/>
      <c r="L29" s="189"/>
      <c r="M29" s="189"/>
      <c r="N29" s="189"/>
      <c r="O29" s="179"/>
      <c r="P29" s="179"/>
    </row>
    <row r="30" spans="1:16" ht="15" hidden="1" customHeight="1" x14ac:dyDescent="0.25">
      <c r="A30" s="179"/>
      <c r="B30" s="186"/>
      <c r="C30" s="186"/>
      <c r="D30" s="187"/>
      <c r="E30" s="188"/>
      <c r="F30" s="188"/>
      <c r="G30" s="188"/>
      <c r="H30" s="189"/>
      <c r="I30" s="189"/>
      <c r="J30" s="189"/>
      <c r="K30" s="189"/>
      <c r="L30" s="189"/>
      <c r="M30" s="189"/>
      <c r="N30" s="189"/>
      <c r="O30" s="179"/>
      <c r="P30" s="179"/>
    </row>
    <row r="31" spans="1:16" ht="15" hidden="1" customHeight="1" x14ac:dyDescent="0.25">
      <c r="A31" s="179"/>
      <c r="B31" s="186"/>
      <c r="C31" s="186"/>
      <c r="D31" s="187"/>
      <c r="E31" s="188"/>
      <c r="F31" s="188"/>
      <c r="G31" s="188"/>
      <c r="H31" s="189"/>
      <c r="I31" s="189"/>
      <c r="J31" s="189"/>
      <c r="K31" s="189"/>
      <c r="L31" s="189"/>
      <c r="M31" s="189"/>
      <c r="N31" s="189"/>
      <c r="O31" s="179"/>
      <c r="P31" s="179"/>
    </row>
    <row r="32" spans="1:16" ht="15" hidden="1" customHeight="1" x14ac:dyDescent="0.25">
      <c r="A32" s="179"/>
      <c r="B32" s="186"/>
      <c r="C32" s="186"/>
      <c r="D32" s="187"/>
      <c r="E32" s="188"/>
      <c r="F32" s="188"/>
      <c r="G32" s="188"/>
      <c r="H32" s="189"/>
      <c r="I32" s="189"/>
      <c r="J32" s="189"/>
      <c r="K32" s="189"/>
      <c r="L32" s="189"/>
      <c r="M32" s="189"/>
      <c r="N32" s="189"/>
      <c r="O32" s="179"/>
      <c r="P32" s="179"/>
    </row>
    <row r="33" spans="1:16" ht="15" hidden="1" customHeight="1" x14ac:dyDescent="0.25">
      <c r="A33" s="179"/>
      <c r="B33" s="186"/>
      <c r="C33" s="186"/>
      <c r="D33" s="187"/>
      <c r="E33" s="188"/>
      <c r="F33" s="188"/>
      <c r="G33" s="188"/>
      <c r="H33" s="189"/>
      <c r="I33" s="189"/>
      <c r="J33" s="189"/>
      <c r="K33" s="189"/>
      <c r="L33" s="189"/>
      <c r="M33" s="189"/>
      <c r="N33" s="189"/>
      <c r="O33" s="179"/>
      <c r="P33" s="179"/>
    </row>
    <row r="34" spans="1:16" ht="15" hidden="1" customHeight="1" x14ac:dyDescent="0.25">
      <c r="A34" s="179"/>
      <c r="B34" s="186"/>
      <c r="C34" s="186"/>
      <c r="D34" s="187"/>
      <c r="E34" s="188"/>
      <c r="F34" s="188"/>
      <c r="G34" s="188"/>
      <c r="H34" s="189"/>
      <c r="I34" s="189"/>
      <c r="J34" s="189"/>
      <c r="K34" s="189"/>
      <c r="L34" s="189"/>
      <c r="M34" s="189"/>
      <c r="N34" s="189"/>
      <c r="O34" s="179"/>
      <c r="P34" s="179"/>
    </row>
    <row r="35" spans="1:16" ht="15" hidden="1" customHeight="1" x14ac:dyDescent="0.25">
      <c r="A35" s="179"/>
      <c r="B35" s="190"/>
      <c r="C35" s="190"/>
      <c r="D35" s="179"/>
      <c r="E35" s="179"/>
      <c r="F35" s="179"/>
      <c r="G35" s="179"/>
      <c r="H35" s="179"/>
      <c r="I35" s="179"/>
      <c r="J35" s="179"/>
      <c r="K35" s="179"/>
      <c r="L35" s="179"/>
      <c r="M35" s="179"/>
      <c r="N35" s="179"/>
      <c r="O35" s="179"/>
      <c r="P35" s="179"/>
    </row>
    <row r="36" spans="1:16" ht="15" hidden="1" x14ac:dyDescent="0.25">
      <c r="A36" s="179"/>
      <c r="B36" s="179"/>
      <c r="C36" s="179"/>
      <c r="D36" s="179"/>
      <c r="E36" s="179"/>
      <c r="F36" s="179"/>
      <c r="G36" s="179"/>
      <c r="H36" s="179"/>
      <c r="I36" s="179"/>
      <c r="J36" s="179"/>
      <c r="K36" s="179"/>
      <c r="L36" s="179"/>
      <c r="M36" s="179"/>
      <c r="N36" s="179"/>
      <c r="O36" s="179"/>
      <c r="P36" s="179"/>
    </row>
  </sheetData>
  <mergeCells count="3">
    <mergeCell ref="E2:G2"/>
    <mergeCell ref="H1:O3"/>
    <mergeCell ref="C18:D18"/>
  </mergeCells>
  <pageMargins left="0.7" right="0.7" top="0.75" bottom="0.75" header="0.3" footer="0.3"/>
  <pageSetup paperSize="9" orientation="portrait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5090E-65F3-440D-875E-209DE61A2211}">
  <dimension ref="A1:AJ236"/>
  <sheetViews>
    <sheetView zoomScale="85" zoomScaleNormal="85" workbookViewId="0">
      <selection activeCell="B2" sqref="B2:T2"/>
    </sheetView>
  </sheetViews>
  <sheetFormatPr defaultColWidth="0" defaultRowHeight="15" customHeight="1" zeroHeight="1" x14ac:dyDescent="0.25"/>
  <cols>
    <col min="1" max="1" width="10.7109375" style="103" customWidth="1"/>
    <col min="2" max="2" width="15" style="71" customWidth="1"/>
    <col min="3" max="3" width="17.5703125" style="71" customWidth="1"/>
    <col min="4" max="8" width="18.28515625" style="71" customWidth="1"/>
    <col min="9" max="9" width="20.42578125" style="71" customWidth="1"/>
    <col min="10" max="20" width="18.28515625" style="71" customWidth="1"/>
    <col min="21" max="21" width="10.7109375" style="103" customWidth="1"/>
    <col min="22" max="22" width="19.28515625" style="71" hidden="1" customWidth="1"/>
    <col min="23" max="23" width="15.7109375" style="71" hidden="1" customWidth="1"/>
    <col min="24" max="24" width="12.7109375" style="71" hidden="1" customWidth="1"/>
    <col min="25" max="25" width="13.7109375" style="71" hidden="1" customWidth="1"/>
    <col min="26" max="26" width="14.42578125" style="71" hidden="1" customWidth="1"/>
    <col min="27" max="27" width="11" style="71" hidden="1" customWidth="1"/>
    <col min="28" max="30" width="9.140625" style="71" hidden="1" customWidth="1"/>
    <col min="31" max="32" width="10.5703125" style="71" hidden="1" customWidth="1"/>
    <col min="33" max="33" width="9.140625" style="71" hidden="1" customWidth="1"/>
    <col min="34" max="34" width="10" style="71" hidden="1" customWidth="1"/>
    <col min="35" max="35" width="9.140625" style="71" hidden="1" customWidth="1"/>
    <col min="36" max="36" width="18.7109375" style="71" hidden="1" customWidth="1"/>
    <col min="37" max="16384" width="9.140625" style="71" hidden="1"/>
  </cols>
  <sheetData>
    <row r="1" spans="1:30" s="101" customFormat="1" ht="15.75" thickBot="1" x14ac:dyDescent="0.3"/>
    <row r="2" spans="1:30" s="11" customFormat="1" ht="46.5" customHeight="1" x14ac:dyDescent="0.25">
      <c r="A2" s="101"/>
      <c r="B2" s="206" t="s">
        <v>114</v>
      </c>
      <c r="C2" s="206"/>
      <c r="D2" s="206"/>
      <c r="E2" s="206"/>
      <c r="F2" s="206"/>
      <c r="G2" s="206"/>
      <c r="H2" s="206"/>
      <c r="I2" s="206"/>
      <c r="J2" s="206"/>
      <c r="K2" s="206"/>
      <c r="L2" s="206"/>
      <c r="M2" s="206"/>
      <c r="N2" s="206"/>
      <c r="O2" s="206"/>
      <c r="P2" s="206"/>
      <c r="Q2" s="206"/>
      <c r="R2" s="206"/>
      <c r="S2" s="206"/>
      <c r="T2" s="206"/>
      <c r="U2" s="111"/>
      <c r="V2" s="43"/>
      <c r="W2" s="43"/>
      <c r="X2" s="43"/>
      <c r="Y2" s="43"/>
      <c r="Z2" s="43"/>
      <c r="AA2" s="43"/>
      <c r="AB2" s="43"/>
      <c r="AC2" s="43"/>
      <c r="AD2" s="44"/>
    </row>
    <row r="3" spans="1:30" s="11" customFormat="1" ht="19.5" thickBot="1" x14ac:dyDescent="0.3">
      <c r="A3" s="101"/>
      <c r="B3" s="207"/>
      <c r="C3" s="207"/>
      <c r="D3" s="207"/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07"/>
      <c r="P3" s="207"/>
      <c r="Q3" s="207"/>
      <c r="R3" s="207"/>
      <c r="S3" s="207"/>
      <c r="T3" s="207"/>
      <c r="U3" s="112"/>
      <c r="V3" s="13"/>
      <c r="W3" s="13"/>
      <c r="X3" s="13"/>
      <c r="Y3" s="13"/>
      <c r="Z3" s="13"/>
      <c r="AA3" s="13"/>
      <c r="AB3" s="13"/>
      <c r="AC3" s="13"/>
      <c r="AD3" s="45"/>
    </row>
    <row r="4" spans="1:30" s="11" customFormat="1" ht="19.5" thickBot="1" x14ac:dyDescent="0.3">
      <c r="A4" s="101"/>
      <c r="B4" s="208" t="s">
        <v>67</v>
      </c>
      <c r="C4" s="209"/>
      <c r="D4" s="210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60"/>
      <c r="U4" s="113"/>
      <c r="V4" s="46"/>
      <c r="W4" s="46"/>
      <c r="X4" s="46"/>
      <c r="Y4" s="46"/>
      <c r="Z4" s="46"/>
      <c r="AA4" s="46"/>
      <c r="AB4" s="46"/>
      <c r="AC4" s="46"/>
      <c r="AD4" s="47"/>
    </row>
    <row r="5" spans="1:30" s="11" customFormat="1" ht="104.25" customHeight="1" x14ac:dyDescent="0.25">
      <c r="A5" s="101"/>
      <c r="B5" s="4"/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59"/>
      <c r="R5" s="136"/>
      <c r="S5" s="136"/>
      <c r="T5" s="137"/>
      <c r="U5" s="113"/>
      <c r="V5" s="46"/>
      <c r="W5" s="46"/>
      <c r="X5" s="46"/>
      <c r="Y5" s="46"/>
      <c r="Z5" s="46"/>
      <c r="AA5" s="46"/>
      <c r="AB5" s="46"/>
      <c r="AC5" s="46"/>
      <c r="AD5" s="47"/>
    </row>
    <row r="6" spans="1:30" s="11" customFormat="1" ht="23.25" x14ac:dyDescent="0.35">
      <c r="A6" s="101"/>
      <c r="B6" s="4"/>
      <c r="C6" s="7"/>
      <c r="D6" s="7"/>
      <c r="E6" s="7"/>
      <c r="F6" s="1"/>
      <c r="G6" s="1"/>
      <c r="H6" s="1"/>
      <c r="I6" s="155" t="s">
        <v>43</v>
      </c>
      <c r="J6" s="156" t="s">
        <v>44</v>
      </c>
      <c r="K6" s="170">
        <v>1</v>
      </c>
      <c r="L6" s="157" t="s">
        <v>45</v>
      </c>
      <c r="M6" s="170">
        <v>1000000</v>
      </c>
      <c r="N6" s="158" t="s">
        <v>42</v>
      </c>
      <c r="O6" s="7"/>
      <c r="P6" s="7"/>
      <c r="Q6" s="143"/>
      <c r="R6" s="143"/>
      <c r="S6" s="134"/>
      <c r="T6" s="135"/>
      <c r="U6" s="101"/>
      <c r="AD6" s="48"/>
    </row>
    <row r="7" spans="1:30" s="11" customFormat="1" ht="7.5" customHeight="1" x14ac:dyDescent="0.35">
      <c r="A7" s="101"/>
      <c r="B7" s="4"/>
      <c r="C7" s="7"/>
      <c r="D7" s="7"/>
      <c r="E7" s="7"/>
      <c r="F7" s="1"/>
      <c r="G7" s="1"/>
      <c r="H7" s="7"/>
      <c r="I7" s="7"/>
      <c r="J7" s="171"/>
      <c r="K7" s="172"/>
      <c r="L7" s="173"/>
      <c r="M7" s="174"/>
      <c r="N7" s="173"/>
      <c r="O7" s="175"/>
      <c r="P7" s="143"/>
      <c r="Q7" s="143"/>
      <c r="R7" s="143"/>
      <c r="S7" s="143"/>
      <c r="T7" s="135"/>
      <c r="U7" s="101"/>
    </row>
    <row r="8" spans="1:30" s="52" customFormat="1" x14ac:dyDescent="0.25">
      <c r="A8" s="147"/>
      <c r="B8" s="140"/>
      <c r="C8" s="7"/>
      <c r="D8" s="7"/>
      <c r="E8" s="7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143"/>
      <c r="S8" s="7"/>
      <c r="T8" s="149"/>
      <c r="U8" s="147"/>
      <c r="Z8" s="150"/>
    </row>
    <row r="9" spans="1:30" s="52" customFormat="1" x14ac:dyDescent="0.25">
      <c r="A9" s="147"/>
      <c r="B9" s="140"/>
      <c r="C9" s="7"/>
      <c r="D9" s="7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7"/>
      <c r="T9" s="149"/>
      <c r="U9" s="147"/>
      <c r="Z9" s="150"/>
    </row>
    <row r="10" spans="1:30" s="11" customFormat="1" ht="19.5" thickBot="1" x14ac:dyDescent="0.35">
      <c r="A10" s="101"/>
      <c r="B10" s="4"/>
      <c r="C10" s="7"/>
      <c r="D10" s="1"/>
      <c r="E10" s="33"/>
      <c r="F10" s="100">
        <v>2015</v>
      </c>
      <c r="G10" s="100">
        <v>2016</v>
      </c>
      <c r="H10" s="100">
        <v>2017</v>
      </c>
      <c r="I10" s="100">
        <v>2018</v>
      </c>
      <c r="J10" s="100">
        <v>2019</v>
      </c>
      <c r="K10" s="100">
        <v>2020</v>
      </c>
      <c r="L10" s="100">
        <v>2021</v>
      </c>
      <c r="M10" s="100">
        <v>2022</v>
      </c>
      <c r="N10" s="100">
        <v>2023</v>
      </c>
      <c r="O10" s="100">
        <v>2024</v>
      </c>
      <c r="P10" s="100">
        <v>2025</v>
      </c>
      <c r="Q10" s="100">
        <v>2026</v>
      </c>
      <c r="R10" s="83" t="s">
        <v>20</v>
      </c>
      <c r="S10" s="7"/>
      <c r="T10" s="135"/>
      <c r="U10" s="101"/>
    </row>
    <row r="11" spans="1:30" s="11" customFormat="1" ht="79.5" thickTop="1" x14ac:dyDescent="0.25">
      <c r="A11" s="101"/>
      <c r="B11" s="4"/>
      <c r="C11" s="7"/>
      <c r="D11" s="34" t="s">
        <v>47</v>
      </c>
      <c r="E11" s="106" t="s">
        <v>23</v>
      </c>
      <c r="F11" s="107">
        <f>COUNTIFS('Projekty wiatrowe i BESS'!$I:$I,"&gt;="&amp;DATE(F$10,1,1),'Projekty wiatrowe i BESS'!$I:$I,"&lt;="&amp;DATE(F$10,12,31),'Projekty wiatrowe i BESS'!$H:$H,"&gt;="&amp;'Projekty z danego zakresu mocy'!$K$6,'Projekty wiatrowe i BESS'!$H:$H,"&lt;="&amp;'Projekty z danego zakresu mocy'!$M$6)</f>
        <v>0</v>
      </c>
      <c r="G11" s="107">
        <f>COUNTIFS('Projekty wiatrowe i BESS'!$I:$I,"&gt;="&amp;DATE(G$10,1,1),'Projekty wiatrowe i BESS'!$I:$I,"&lt;="&amp;DATE(G$10,12,31),'Projekty wiatrowe i BESS'!$H:$H,"&gt;="&amp;'Projekty z danego zakresu mocy'!$K$6,'Projekty wiatrowe i BESS'!$H:$H,"&lt;="&amp;'Projekty z danego zakresu mocy'!$M$6)</f>
        <v>0</v>
      </c>
      <c r="H11" s="107">
        <f>COUNTIFS('Projekty wiatrowe i BESS'!$I:$I,"&gt;="&amp;DATE(H$10,1,1),'Projekty wiatrowe i BESS'!$I:$I,"&lt;="&amp;DATE(H$10,12,31),'Projekty wiatrowe i BESS'!$H:$H,"&gt;="&amp;'Projekty z danego zakresu mocy'!$K$6,'Projekty wiatrowe i BESS'!$H:$H,"&lt;="&amp;'Projekty z danego zakresu mocy'!$M$6)</f>
        <v>0</v>
      </c>
      <c r="I11" s="107">
        <f>COUNTIFS('Projekty wiatrowe i BESS'!$I:$I,"&gt;="&amp;DATE(I$10,1,1),'Projekty wiatrowe i BESS'!$I:$I,"&lt;="&amp;DATE(I$10,12,31),'Projekty wiatrowe i BESS'!$H:$H,"&gt;="&amp;'Projekty z danego zakresu mocy'!$K$6,'Projekty wiatrowe i BESS'!$H:$H,"&lt;="&amp;'Projekty z danego zakresu mocy'!$M$6)</f>
        <v>0</v>
      </c>
      <c r="J11" s="107">
        <f>COUNTIFS('Projekty wiatrowe i BESS'!$I:$I,"&gt;="&amp;DATE(J$10,1,1),'Projekty wiatrowe i BESS'!$I:$I,"&lt;="&amp;DATE(J$10,12,31),'Projekty wiatrowe i BESS'!$H:$H,"&gt;="&amp;'Projekty z danego zakresu mocy'!$K$6,'Projekty wiatrowe i BESS'!$H:$H,"&lt;="&amp;'Projekty z danego zakresu mocy'!$M$6)</f>
        <v>0</v>
      </c>
      <c r="K11" s="107">
        <f>COUNTIFS('Projekty wiatrowe i BESS'!$I:$I,"&gt;="&amp;DATE(K$10,1,1),'Projekty wiatrowe i BESS'!$I:$I,"&lt;="&amp;DATE(K$10,12,31),'Projekty wiatrowe i BESS'!$H:$H,"&gt;="&amp;'Projekty z danego zakresu mocy'!$K$6,'Projekty wiatrowe i BESS'!$H:$H,"&lt;="&amp;'Projekty z danego zakresu mocy'!$M$6)</f>
        <v>0</v>
      </c>
      <c r="L11" s="107">
        <f>COUNTIFS('Projekty wiatrowe i BESS'!$I:$I,"&gt;="&amp;DATE(L$10,1,1),'Projekty wiatrowe i BESS'!$I:$I,"&lt;="&amp;DATE(L$10,12,31),'Projekty wiatrowe i BESS'!$H:$H,"&gt;="&amp;'Projekty z danego zakresu mocy'!$K$6,'Projekty wiatrowe i BESS'!$H:$H,"&lt;="&amp;'Projekty z danego zakresu mocy'!$M$6)</f>
        <v>0</v>
      </c>
      <c r="M11" s="107">
        <f>COUNTIFS('Projekty wiatrowe i BESS'!$I:$I,"&gt;="&amp;DATE(M$10,1,1),'Projekty wiatrowe i BESS'!$I:$I,"&lt;="&amp;DATE(M$10,12,31),'Projekty wiatrowe i BESS'!$H:$H,"&gt;="&amp;'Projekty z danego zakresu mocy'!$K$6,'Projekty wiatrowe i BESS'!$H:$H,"&lt;="&amp;'Projekty z danego zakresu mocy'!$M$6)</f>
        <v>0</v>
      </c>
      <c r="N11" s="107">
        <f>COUNTIFS('Projekty wiatrowe i BESS'!$I:$I,"&gt;="&amp;DATE(N$10,1,1),'Projekty wiatrowe i BESS'!$I:$I,"&lt;="&amp;DATE(N$10,12,31),'Projekty wiatrowe i BESS'!$H:$H,"&gt;="&amp;'Projekty z danego zakresu mocy'!$K$6,'Projekty wiatrowe i BESS'!$H:$H,"&lt;="&amp;'Projekty z danego zakresu mocy'!$M$6)</f>
        <v>0</v>
      </c>
      <c r="O11" s="107">
        <f>COUNTIFS('Projekty wiatrowe i BESS'!$I:$I,"&gt;="&amp;DATE(O$10,1,1),'Projekty wiatrowe i BESS'!$I:$I,"&lt;="&amp;DATE(O$10,12,31),'Projekty wiatrowe i BESS'!$H:$H,"&gt;="&amp;'Projekty z danego zakresu mocy'!$K$6,'Projekty wiatrowe i BESS'!$H:$H,"&lt;="&amp;'Projekty z danego zakresu mocy'!$M$6)</f>
        <v>0</v>
      </c>
      <c r="P11" s="107">
        <f>COUNTIFS('Projekty wiatrowe i BESS'!$I:$I,"&gt;="&amp;DATE(P$10,1,1),'Projekty wiatrowe i BESS'!$I:$I,"&lt;="&amp;DATE(P$10,12,31),'Projekty wiatrowe i BESS'!$H:$H,"&gt;="&amp;'Projekty z danego zakresu mocy'!$K$6,'Projekty wiatrowe i BESS'!$H:$H,"&lt;="&amp;'Projekty z danego zakresu mocy'!$M$6)</f>
        <v>0</v>
      </c>
      <c r="Q11" s="107">
        <f>COUNTIFS('Projekty wiatrowe i BESS'!$I:$I,"&gt;="&amp;DATE(Q$10,1,1),'Projekty wiatrowe i BESS'!$I:$I,"&lt;="&amp;DATE(Q$10,12,31),'Projekty wiatrowe i BESS'!$H:$H,"&gt;="&amp;'Projekty z danego zakresu mocy'!$K$6,'Projekty wiatrowe i BESS'!$H:$H,"&lt;="&amp;'Projekty z danego zakresu mocy'!$M$6)</f>
        <v>0</v>
      </c>
      <c r="R11" s="107">
        <f>COUNT('Projekty wiatrowe i BESS'!$I:$I)</f>
        <v>0</v>
      </c>
      <c r="S11" s="7"/>
      <c r="T11" s="135"/>
      <c r="U11" s="101"/>
    </row>
    <row r="12" spans="1:30" s="11" customFormat="1" ht="16.5" thickBot="1" x14ac:dyDescent="0.3">
      <c r="A12" s="101"/>
      <c r="B12" s="4"/>
      <c r="C12" s="7"/>
      <c r="D12" s="12"/>
      <c r="E12" s="85" t="s">
        <v>29</v>
      </c>
      <c r="F12" s="84">
        <f>SUMIFS('Projekty wiatrowe i BESS'!$H:$H,'Projekty wiatrowe i BESS'!$I:$I,"&gt;="&amp;DATE(F$10,1,1),'Projekty wiatrowe i BESS'!$I:$I,"&lt;="&amp;DATE(F$10,12,31),'Projekty wiatrowe i BESS'!$H:$H,"&gt;="&amp;'Projekty z danego zakresu mocy'!$K$6,'Projekty wiatrowe i BESS'!$H:$H,"&lt;="&amp;'Projekty z danego zakresu mocy'!$M$6)/1000</f>
        <v>0</v>
      </c>
      <c r="G12" s="84">
        <f>SUMIFS('Projekty wiatrowe i BESS'!$H:$H,'Projekty wiatrowe i BESS'!$I:$I,"&gt;="&amp;DATE(G$10,1,1),'Projekty wiatrowe i BESS'!$I:$I,"&lt;="&amp;DATE(G$10,12,31),'Projekty wiatrowe i BESS'!$H:$H,"&gt;="&amp;'Projekty z danego zakresu mocy'!$K$6,'Projekty wiatrowe i BESS'!$H:$H,"&lt;="&amp;'Projekty z danego zakresu mocy'!$M$6)/1000</f>
        <v>0</v>
      </c>
      <c r="H12" s="84">
        <f>SUMIFS('Projekty wiatrowe i BESS'!$H:$H,'Projekty wiatrowe i BESS'!$I:$I,"&gt;="&amp;DATE(H$10,1,1),'Projekty wiatrowe i BESS'!$I:$I,"&lt;="&amp;DATE(H$10,12,31),'Projekty wiatrowe i BESS'!$H:$H,"&gt;="&amp;'Projekty z danego zakresu mocy'!$K$6,'Projekty wiatrowe i BESS'!$H:$H,"&lt;="&amp;'Projekty z danego zakresu mocy'!$M$6)/1000</f>
        <v>0</v>
      </c>
      <c r="I12" s="84">
        <f>SUMIFS('Projekty wiatrowe i BESS'!$H:$H,'Projekty wiatrowe i BESS'!$I:$I,"&gt;="&amp;DATE(I$10,1,1),'Projekty wiatrowe i BESS'!$I:$I,"&lt;="&amp;DATE(I$10,12,31),'Projekty wiatrowe i BESS'!$H:$H,"&gt;="&amp;'Projekty z danego zakresu mocy'!$K$6,'Projekty wiatrowe i BESS'!$H:$H,"&lt;="&amp;'Projekty z danego zakresu mocy'!$M$6)/1000</f>
        <v>0</v>
      </c>
      <c r="J12" s="84">
        <f>SUMIFS('Projekty wiatrowe i BESS'!$H:$H,'Projekty wiatrowe i BESS'!$I:$I,"&gt;="&amp;DATE(J$10,1,1),'Projekty wiatrowe i BESS'!$I:$I,"&lt;="&amp;DATE(J$10,12,31),'Projekty wiatrowe i BESS'!$H:$H,"&gt;="&amp;'Projekty z danego zakresu mocy'!$K$6,'Projekty wiatrowe i BESS'!$H:$H,"&lt;="&amp;'Projekty z danego zakresu mocy'!$M$6)/1000</f>
        <v>0</v>
      </c>
      <c r="K12" s="84">
        <f>SUMIFS('Projekty wiatrowe i BESS'!$H:$H,'Projekty wiatrowe i BESS'!$I:$I,"&gt;="&amp;DATE(K$10,1,1),'Projekty wiatrowe i BESS'!$I:$I,"&lt;="&amp;DATE(K$10,12,31),'Projekty wiatrowe i BESS'!$H:$H,"&gt;="&amp;'Projekty z danego zakresu mocy'!$K$6,'Projekty wiatrowe i BESS'!$H:$H,"&lt;="&amp;'Projekty z danego zakresu mocy'!$M$6)/1000</f>
        <v>0</v>
      </c>
      <c r="L12" s="84">
        <f>SUMIFS('Projekty wiatrowe i BESS'!$H:$H,'Projekty wiatrowe i BESS'!$I:$I,"&gt;="&amp;DATE(L$10,1,1),'Projekty wiatrowe i BESS'!$I:$I,"&lt;="&amp;DATE(L$10,12,31),'Projekty wiatrowe i BESS'!$H:$H,"&gt;="&amp;'Projekty z danego zakresu mocy'!$K$6,'Projekty wiatrowe i BESS'!$H:$H,"&lt;="&amp;'Projekty z danego zakresu mocy'!$M$6)/1000</f>
        <v>0</v>
      </c>
      <c r="M12" s="84">
        <f>SUMIFS('Projekty wiatrowe i BESS'!$H:$H,'Projekty wiatrowe i BESS'!$I:$I,"&gt;="&amp;DATE(M$10,1,1),'Projekty wiatrowe i BESS'!$I:$I,"&lt;="&amp;DATE(M$10,12,31),'Projekty wiatrowe i BESS'!$H:$H,"&gt;="&amp;'Projekty z danego zakresu mocy'!$K$6,'Projekty wiatrowe i BESS'!$H:$H,"&lt;="&amp;'Projekty z danego zakresu mocy'!$M$6)/1000</f>
        <v>0</v>
      </c>
      <c r="N12" s="84">
        <f>SUMIFS('Projekty wiatrowe i BESS'!$H:$H,'Projekty wiatrowe i BESS'!$I:$I,"&gt;="&amp;DATE(N$10,1,1),'Projekty wiatrowe i BESS'!$I:$I,"&lt;="&amp;DATE(N$10,12,31),'Projekty wiatrowe i BESS'!$H:$H,"&gt;="&amp;'Projekty z danego zakresu mocy'!$K$6,'Projekty wiatrowe i BESS'!$H:$H,"&lt;="&amp;'Projekty z danego zakresu mocy'!$M$6)/1000</f>
        <v>0</v>
      </c>
      <c r="O12" s="84">
        <f>SUMIFS('Projekty wiatrowe i BESS'!$H:$H,'Projekty wiatrowe i BESS'!$I:$I,"&gt;="&amp;DATE(O$10,1,1),'Projekty wiatrowe i BESS'!$I:$I,"&lt;="&amp;DATE(O$10,12,31),'Projekty wiatrowe i BESS'!$H:$H,"&gt;="&amp;'Projekty z danego zakresu mocy'!$K$6,'Projekty wiatrowe i BESS'!$H:$H,"&lt;="&amp;'Projekty z danego zakresu mocy'!$M$6)/1000</f>
        <v>0</v>
      </c>
      <c r="P12" s="84">
        <f>SUMIFS('Projekty wiatrowe i BESS'!$H:$H,'Projekty wiatrowe i BESS'!$I:$I,"&gt;="&amp;DATE(P$10,1,1),'Projekty wiatrowe i BESS'!$I:$I,"&lt;="&amp;DATE(P$10,12,31),'Projekty wiatrowe i BESS'!$H:$H,"&gt;="&amp;'Projekty z danego zakresu mocy'!$K$6,'Projekty wiatrowe i BESS'!$H:$H,"&lt;="&amp;'Projekty z danego zakresu mocy'!$M$6)/1000</f>
        <v>0</v>
      </c>
      <c r="Q12" s="84">
        <f>SUMIFS('Projekty wiatrowe i BESS'!$H:$H,'Projekty wiatrowe i BESS'!$I:$I,"&gt;="&amp;DATE(Q$10,1,1),'Projekty wiatrowe i BESS'!$I:$I,"&lt;="&amp;DATE(Q$10,12,31),'Projekty wiatrowe i BESS'!$H:$H,"&gt;="&amp;'Projekty z danego zakresu mocy'!$K$6,'Projekty wiatrowe i BESS'!$H:$H,"&lt;="&amp;'Projekty z danego zakresu mocy'!$M$6)/1000</f>
        <v>0</v>
      </c>
      <c r="R12" s="84">
        <f>SUMIF('Projekty wiatrowe i BESS'!$I:$I,"&lt;&gt;-",'Projekty wiatrowe i BESS'!$H:$H)/1000</f>
        <v>0</v>
      </c>
      <c r="S12" s="7"/>
      <c r="T12" s="5"/>
      <c r="U12" s="101"/>
    </row>
    <row r="13" spans="1:30" s="11" customFormat="1" ht="47.25" x14ac:dyDescent="0.25">
      <c r="A13" s="101"/>
      <c r="B13" s="4"/>
      <c r="C13" s="7"/>
      <c r="D13" s="34" t="s">
        <v>46</v>
      </c>
      <c r="E13" s="106" t="s">
        <v>30</v>
      </c>
      <c r="F13" s="107">
        <f>COUNTIFS('Projekty wiatrowe i BESS'!$M:$M,"&gt;="&amp;DATE(F$10,1,1),'Projekty wiatrowe i BESS'!$M:$M,"&lt;="&amp;DATE(F$10,12,31),'Projekty wiatrowe i BESS'!$H:$H,"&gt;="&amp;'Projekty z danego zakresu mocy'!$K$6,'Projekty wiatrowe i BESS'!$H:$H,"&lt;="&amp;'Projekty z danego zakresu mocy'!$M$6)</f>
        <v>0</v>
      </c>
      <c r="G13" s="107">
        <f>COUNTIFS('Projekty wiatrowe i BESS'!$M:$M,"&gt;="&amp;DATE(G$10,1,1),'Projekty wiatrowe i BESS'!$M:$M,"&lt;="&amp;DATE(G$10,12,31),'Projekty wiatrowe i BESS'!$H:$H,"&gt;="&amp;'Projekty z danego zakresu mocy'!$K$6,'Projekty wiatrowe i BESS'!$H:$H,"&lt;="&amp;'Projekty z danego zakresu mocy'!$M$6)</f>
        <v>0</v>
      </c>
      <c r="H13" s="107">
        <f>COUNTIFS('Projekty wiatrowe i BESS'!$M:$M,"&gt;="&amp;DATE(H$10,1,1),'Projekty wiatrowe i BESS'!$M:$M,"&lt;="&amp;DATE(H$10,12,31),'Projekty wiatrowe i BESS'!$H:$H,"&gt;="&amp;'Projekty z danego zakresu mocy'!$K$6,'Projekty wiatrowe i BESS'!$H:$H,"&lt;="&amp;'Projekty z danego zakresu mocy'!$M$6)</f>
        <v>0</v>
      </c>
      <c r="I13" s="107">
        <f>COUNTIFS('Projekty wiatrowe i BESS'!$M:$M,"&gt;="&amp;DATE(I$10,1,1),'Projekty wiatrowe i BESS'!$M:$M,"&lt;="&amp;DATE(I$10,12,31),'Projekty wiatrowe i BESS'!$H:$H,"&gt;="&amp;'Projekty z danego zakresu mocy'!$K$6,'Projekty wiatrowe i BESS'!$H:$H,"&lt;="&amp;'Projekty z danego zakresu mocy'!$M$6)</f>
        <v>0</v>
      </c>
      <c r="J13" s="107">
        <f>COUNTIFS('Projekty wiatrowe i BESS'!$M:$M,"&gt;="&amp;DATE(J$10,1,1),'Projekty wiatrowe i BESS'!$M:$M,"&lt;="&amp;DATE(J$10,12,31),'Projekty wiatrowe i BESS'!$H:$H,"&gt;="&amp;'Projekty z danego zakresu mocy'!$K$6,'Projekty wiatrowe i BESS'!$H:$H,"&lt;="&amp;'Projekty z danego zakresu mocy'!$M$6)</f>
        <v>0</v>
      </c>
      <c r="K13" s="107">
        <f>COUNTIFS('Projekty wiatrowe i BESS'!$M:$M,"&gt;="&amp;DATE(K$10,1,1),'Projekty wiatrowe i BESS'!$M:$M,"&lt;="&amp;DATE(K$10,12,31),'Projekty wiatrowe i BESS'!$H:$H,"&gt;="&amp;'Projekty z danego zakresu mocy'!$K$6,'Projekty wiatrowe i BESS'!$H:$H,"&lt;="&amp;'Projekty z danego zakresu mocy'!$M$6)</f>
        <v>0</v>
      </c>
      <c r="L13" s="107">
        <f>COUNTIFS('Projekty wiatrowe i BESS'!$M:$M,"&gt;="&amp;DATE(L$10,1,1),'Projekty wiatrowe i BESS'!$M:$M,"&lt;="&amp;DATE(L$10,12,31),'Projekty wiatrowe i BESS'!$H:$H,"&gt;="&amp;'Projekty z danego zakresu mocy'!$K$6,'Projekty wiatrowe i BESS'!$H:$H,"&lt;="&amp;'Projekty z danego zakresu mocy'!$M$6)</f>
        <v>0</v>
      </c>
      <c r="M13" s="107">
        <f>COUNTIFS('Projekty wiatrowe i BESS'!$M:$M,"&gt;="&amp;DATE(M$10,1,1),'Projekty wiatrowe i BESS'!$M:$M,"&lt;="&amp;DATE(M$10,12,31),'Projekty wiatrowe i BESS'!$H:$H,"&gt;="&amp;'Projekty z danego zakresu mocy'!$K$6,'Projekty wiatrowe i BESS'!$H:$H,"&lt;="&amp;'Projekty z danego zakresu mocy'!$M$6)</f>
        <v>0</v>
      </c>
      <c r="N13" s="107">
        <f>COUNTIFS('Projekty wiatrowe i BESS'!$M:$M,"&gt;="&amp;DATE(N$10,1,1),'Projekty wiatrowe i BESS'!$M:$M,"&lt;="&amp;DATE(N$10,12,31),'Projekty wiatrowe i BESS'!$H:$H,"&gt;="&amp;'Projekty z danego zakresu mocy'!$K$6,'Projekty wiatrowe i BESS'!$H:$H,"&lt;="&amp;'Projekty z danego zakresu mocy'!$M$6)</f>
        <v>0</v>
      </c>
      <c r="O13" s="107">
        <f>COUNTIFS('Projekty wiatrowe i BESS'!$M:$M,"&gt;="&amp;DATE(O$10,1,1),'Projekty wiatrowe i BESS'!$M:$M,"&lt;="&amp;DATE(O$10,12,31),'Projekty wiatrowe i BESS'!$H:$H,"&gt;="&amp;'Projekty z danego zakresu mocy'!$K$6,'Projekty wiatrowe i BESS'!$H:$H,"&lt;="&amp;'Projekty z danego zakresu mocy'!$M$6)</f>
        <v>1</v>
      </c>
      <c r="P13" s="107">
        <f>COUNTIFS('Projekty wiatrowe i BESS'!$M:$M,"&gt;="&amp;DATE(P$10,1,1),'Projekty wiatrowe i BESS'!$M:$M,"&lt;="&amp;DATE(P$10,12,31),'Projekty wiatrowe i BESS'!$H:$H,"&gt;="&amp;'Projekty z danego zakresu mocy'!$K$6,'Projekty wiatrowe i BESS'!$H:$H,"&lt;="&amp;'Projekty z danego zakresu mocy'!$M$6)</f>
        <v>2</v>
      </c>
      <c r="Q13" s="107">
        <f>COUNTIFS('Projekty wiatrowe i BESS'!$M:$M,"&gt;="&amp;DATE(Q$10,1,1),'Projekty wiatrowe i BESS'!$M:$M,"&lt;="&amp;DATE(Q$10,12,31),'Projekty wiatrowe i BESS'!$H:$H,"&gt;="&amp;'Projekty z danego zakresu mocy'!$K$6,'Projekty wiatrowe i BESS'!$H:$H,"&lt;="&amp;'Projekty z danego zakresu mocy'!$M$6)</f>
        <v>2</v>
      </c>
      <c r="R13" s="107">
        <f>COUNTIFS('Projekty wiatrowe i BESS'!$M:$M,"&gt;="&amp;DATE(1900,1,1),'Projekty wiatrowe i BESS'!$M:$M,"&lt;="&amp;DATE(9999,12,31))</f>
        <v>8</v>
      </c>
      <c r="S13" s="7"/>
      <c r="T13" s="5"/>
      <c r="U13" s="101"/>
    </row>
    <row r="14" spans="1:30" s="11" customFormat="1" ht="16.5" thickBot="1" x14ac:dyDescent="0.3">
      <c r="A14" s="101"/>
      <c r="B14" s="4"/>
      <c r="C14" s="7"/>
      <c r="D14" s="12"/>
      <c r="E14" s="85" t="s">
        <v>29</v>
      </c>
      <c r="F14" s="84">
        <f>SUMIFS('Projekty wiatrowe i BESS'!$H:$H,'Projekty wiatrowe i BESS'!$M:$M,"&gt;="&amp;DATE(F$10,1,1),'Projekty wiatrowe i BESS'!$M:$M,"&lt;="&amp;DATE(F$10,12,31),'Projekty wiatrowe i BESS'!$H:$H,"&gt;="&amp;'Projekty z danego zakresu mocy'!$K$6,'Projekty wiatrowe i BESS'!$H:$H,"&lt;="&amp;'Projekty z danego zakresu mocy'!$M$6)/1000</f>
        <v>0</v>
      </c>
      <c r="G14" s="84">
        <f>SUMIFS('Projekty wiatrowe i BESS'!$H:$H,'Projekty wiatrowe i BESS'!$M:$M,"&gt;="&amp;DATE(G$10,1,1),'Projekty wiatrowe i BESS'!$M:$M,"&lt;="&amp;DATE(G$10,12,31),'Projekty wiatrowe i BESS'!$H:$H,"&gt;="&amp;'Projekty z danego zakresu mocy'!$K$6,'Projekty wiatrowe i BESS'!$H:$H,"&lt;="&amp;'Projekty z danego zakresu mocy'!$M$6)/1000</f>
        <v>0</v>
      </c>
      <c r="H14" s="84">
        <f>SUMIFS('Projekty wiatrowe i BESS'!$H:$H,'Projekty wiatrowe i BESS'!$M:$M,"&gt;="&amp;DATE(H$10,1,1),'Projekty wiatrowe i BESS'!$M:$M,"&lt;="&amp;DATE(H$10,12,31),'Projekty wiatrowe i BESS'!$H:$H,"&gt;="&amp;'Projekty z danego zakresu mocy'!$K$6,'Projekty wiatrowe i BESS'!$H:$H,"&lt;="&amp;'Projekty z danego zakresu mocy'!$M$6)/1000</f>
        <v>0</v>
      </c>
      <c r="I14" s="84">
        <f>SUMIFS('Projekty wiatrowe i BESS'!$H:$H,'Projekty wiatrowe i BESS'!$M:$M,"&gt;="&amp;DATE(I$10,1,1),'Projekty wiatrowe i BESS'!$M:$M,"&lt;="&amp;DATE(I$10,12,31),'Projekty wiatrowe i BESS'!$H:$H,"&gt;="&amp;'Projekty z danego zakresu mocy'!$K$6,'Projekty wiatrowe i BESS'!$H:$H,"&lt;="&amp;'Projekty z danego zakresu mocy'!$M$6)/1000</f>
        <v>0</v>
      </c>
      <c r="J14" s="84">
        <f>SUMIFS('Projekty wiatrowe i BESS'!$H:$H,'Projekty wiatrowe i BESS'!$M:$M,"&gt;="&amp;DATE(J$10,1,1),'Projekty wiatrowe i BESS'!$M:$M,"&lt;="&amp;DATE(J$10,12,31),'Projekty wiatrowe i BESS'!$H:$H,"&gt;="&amp;'Projekty z danego zakresu mocy'!$K$6,'Projekty wiatrowe i BESS'!$H:$H,"&lt;="&amp;'Projekty z danego zakresu mocy'!$M$6)/1000</f>
        <v>0</v>
      </c>
      <c r="K14" s="84">
        <f>SUMIFS('Projekty wiatrowe i BESS'!$H:$H,'Projekty wiatrowe i BESS'!$M:$M,"&gt;="&amp;DATE(K$10,1,1),'Projekty wiatrowe i BESS'!$M:$M,"&lt;="&amp;DATE(K$10,12,31),'Projekty wiatrowe i BESS'!$H:$H,"&gt;="&amp;'Projekty z danego zakresu mocy'!$K$6,'Projekty wiatrowe i BESS'!$H:$H,"&lt;="&amp;'Projekty z danego zakresu mocy'!$M$6)/1000</f>
        <v>0</v>
      </c>
      <c r="L14" s="84">
        <f>SUMIFS('Projekty wiatrowe i BESS'!$H:$H,'Projekty wiatrowe i BESS'!$M:$M,"&gt;="&amp;DATE(L$10,1,1),'Projekty wiatrowe i BESS'!$M:$M,"&lt;="&amp;DATE(L$10,12,31),'Projekty wiatrowe i BESS'!$H:$H,"&gt;="&amp;'Projekty z danego zakresu mocy'!$K$6,'Projekty wiatrowe i BESS'!$H:$H,"&lt;="&amp;'Projekty z danego zakresu mocy'!$M$6)/1000</f>
        <v>0</v>
      </c>
      <c r="M14" s="84">
        <f>SUMIFS('Projekty wiatrowe i BESS'!$H:$H,'Projekty wiatrowe i BESS'!$M:$M,"&gt;="&amp;DATE(M$10,1,1),'Projekty wiatrowe i BESS'!$M:$M,"&lt;="&amp;DATE(M$10,12,31),'Projekty wiatrowe i BESS'!$H:$H,"&gt;="&amp;'Projekty z danego zakresu mocy'!$K$6,'Projekty wiatrowe i BESS'!$H:$H,"&lt;="&amp;'Projekty z danego zakresu mocy'!$M$6)/1000</f>
        <v>0</v>
      </c>
      <c r="N14" s="84">
        <f>SUMIFS('Projekty wiatrowe i BESS'!$H:$H,'Projekty wiatrowe i BESS'!$M:$M,"&gt;="&amp;DATE(N$10,1,1),'Projekty wiatrowe i BESS'!$M:$M,"&lt;="&amp;DATE(N$10,12,31),'Projekty wiatrowe i BESS'!$H:$H,"&gt;="&amp;'Projekty z danego zakresu mocy'!$K$6,'Projekty wiatrowe i BESS'!$H:$H,"&lt;="&amp;'Projekty z danego zakresu mocy'!$M$6)/1000</f>
        <v>0</v>
      </c>
      <c r="O14" s="84">
        <f>SUMIFS('Projekty wiatrowe i BESS'!$H:$H,'Projekty wiatrowe i BESS'!$M:$M,"&gt;="&amp;DATE(O$10,1,1),'Projekty wiatrowe i BESS'!$M:$M,"&lt;="&amp;DATE(O$10,12,31),'Projekty wiatrowe i BESS'!$H:$H,"&gt;="&amp;'Projekty z danego zakresu mocy'!$K$6,'Projekty wiatrowe i BESS'!$H:$H,"&lt;="&amp;'Projekty z danego zakresu mocy'!$M$6)/1000</f>
        <v>4</v>
      </c>
      <c r="P14" s="84">
        <f>SUMIFS('Projekty wiatrowe i BESS'!$H:$H,'Projekty wiatrowe i BESS'!$M:$M,"&gt;="&amp;DATE(P$10,1,1),'Projekty wiatrowe i BESS'!$M:$M,"&lt;="&amp;DATE(P$10,12,31),'Projekty wiatrowe i BESS'!$H:$H,"&gt;="&amp;'Projekty z danego zakresu mocy'!$K$6,'Projekty wiatrowe i BESS'!$H:$H,"&lt;="&amp;'Projekty z danego zakresu mocy'!$M$6)/1000</f>
        <v>119.8</v>
      </c>
      <c r="Q14" s="84">
        <f>SUMIFS('Projekty wiatrowe i BESS'!$H:$H,'Projekty wiatrowe i BESS'!$M:$M,"&gt;="&amp;DATE(Q$10,1,1),'Projekty wiatrowe i BESS'!$M:$M,"&lt;="&amp;DATE(Q$10,12,31),'Projekty wiatrowe i BESS'!$H:$H,"&gt;="&amp;'Projekty z danego zakresu mocy'!$K$6,'Projekty wiatrowe i BESS'!$H:$H,"&lt;="&amp;'Projekty z danego zakresu mocy'!$M$6)/1000</f>
        <v>79.5</v>
      </c>
      <c r="R14" s="84">
        <f>SUMIFS('Projekty wiatrowe i BESS'!$H:$H,'Projekty wiatrowe i BESS'!$M:$M,"&gt;="&amp;DATE(1900,1,1),'Projekty wiatrowe i BESS'!$M:$M,"&lt;="&amp;DATE(9999,12,31))/1000</f>
        <v>290.3</v>
      </c>
      <c r="S14" s="7"/>
      <c r="T14" s="5"/>
      <c r="U14" s="101"/>
    </row>
    <row r="15" spans="1:30" s="11" customFormat="1" ht="47.25" x14ac:dyDescent="0.25">
      <c r="A15" s="101"/>
      <c r="B15" s="4"/>
      <c r="C15" s="7"/>
      <c r="D15" s="34" t="s">
        <v>48</v>
      </c>
      <c r="E15" s="106" t="s">
        <v>23</v>
      </c>
      <c r="F15" s="107">
        <f>COUNTIFS('Projekty wiatrowe i BESS'!$L:$L,"&gt;="&amp;DATE(F$10,1,1),'Projekty wiatrowe i BESS'!$L:$L,"&lt;="&amp;DATE(F$10,12,31),'Projekty wiatrowe i BESS'!$H:$H,"&gt;="&amp;'Projekty z danego zakresu mocy'!$K$6,'Projekty wiatrowe i BESS'!$H:$H,"&lt;="&amp;'Projekty z danego zakresu mocy'!$M$6)</f>
        <v>0</v>
      </c>
      <c r="G15" s="107">
        <f>COUNTIFS('Projekty wiatrowe i BESS'!$L:$L,"&gt;="&amp;DATE(G$10,1,1),'Projekty wiatrowe i BESS'!$L:$L,"&lt;="&amp;DATE(G$10,12,31),'Projekty wiatrowe i BESS'!$H:$H,"&gt;="&amp;'Projekty z danego zakresu mocy'!$K$6,'Projekty wiatrowe i BESS'!$H:$H,"&lt;="&amp;'Projekty z danego zakresu mocy'!$M$6)</f>
        <v>0</v>
      </c>
      <c r="H15" s="107">
        <f>COUNTIFS('Projekty wiatrowe i BESS'!$L:$L,"&gt;="&amp;DATE(H$10,1,1),'Projekty wiatrowe i BESS'!$L:$L,"&lt;="&amp;DATE(H$10,12,31),'Projekty wiatrowe i BESS'!$H:$H,"&gt;="&amp;'Projekty z danego zakresu mocy'!$K$6,'Projekty wiatrowe i BESS'!$H:$H,"&lt;="&amp;'Projekty z danego zakresu mocy'!$M$6)</f>
        <v>0</v>
      </c>
      <c r="I15" s="107">
        <f>COUNTIFS('Projekty wiatrowe i BESS'!$L:$L,"&gt;="&amp;DATE(I$10,1,1),'Projekty wiatrowe i BESS'!$L:$L,"&lt;="&amp;DATE(I$10,12,31),'Projekty wiatrowe i BESS'!$H:$H,"&gt;="&amp;'Projekty z danego zakresu mocy'!$K$6,'Projekty wiatrowe i BESS'!$H:$H,"&lt;="&amp;'Projekty z danego zakresu mocy'!$M$6)</f>
        <v>0</v>
      </c>
      <c r="J15" s="107">
        <f>COUNTIFS('Projekty wiatrowe i BESS'!$L:$L,"&gt;="&amp;DATE(J$10,1,1),'Projekty wiatrowe i BESS'!$L:$L,"&lt;="&amp;DATE(J$10,12,31),'Projekty wiatrowe i BESS'!$H:$H,"&gt;="&amp;'Projekty z danego zakresu mocy'!$K$6,'Projekty wiatrowe i BESS'!$H:$H,"&lt;="&amp;'Projekty z danego zakresu mocy'!$M$6)</f>
        <v>0</v>
      </c>
      <c r="K15" s="107">
        <f>COUNTIFS('Projekty wiatrowe i BESS'!$L:$L,"&gt;="&amp;DATE(K$10,1,1),'Projekty wiatrowe i BESS'!$L:$L,"&lt;="&amp;DATE(K$10,12,31),'Projekty wiatrowe i BESS'!$H:$H,"&gt;="&amp;'Projekty z danego zakresu mocy'!$K$6,'Projekty wiatrowe i BESS'!$H:$H,"&lt;="&amp;'Projekty z danego zakresu mocy'!$M$6)</f>
        <v>0</v>
      </c>
      <c r="L15" s="107">
        <f>COUNTIFS('Projekty wiatrowe i BESS'!$L:$L,"&gt;="&amp;DATE(L$10,1,1),'Projekty wiatrowe i BESS'!$L:$L,"&lt;="&amp;DATE(L$10,12,31),'Projekty wiatrowe i BESS'!$H:$H,"&gt;="&amp;'Projekty z danego zakresu mocy'!$K$6,'Projekty wiatrowe i BESS'!$H:$H,"&lt;="&amp;'Projekty z danego zakresu mocy'!$M$6)</f>
        <v>0</v>
      </c>
      <c r="M15" s="107">
        <f>COUNTIFS('Projekty wiatrowe i BESS'!$L:$L,"&gt;="&amp;DATE(M$10,1,1),'Projekty wiatrowe i BESS'!$L:$L,"&lt;="&amp;DATE(M$10,12,31),'Projekty wiatrowe i BESS'!$H:$H,"&gt;="&amp;'Projekty z danego zakresu mocy'!$K$6,'Projekty wiatrowe i BESS'!$H:$H,"&lt;="&amp;'Projekty z danego zakresu mocy'!$M$6)</f>
        <v>1</v>
      </c>
      <c r="N15" s="107">
        <f>COUNTIFS('Projekty wiatrowe i BESS'!$L:$L,"&gt;="&amp;DATE(N$10,1,1),'Projekty wiatrowe i BESS'!$L:$L,"&lt;="&amp;DATE(N$10,12,31),'Projekty wiatrowe i BESS'!$H:$H,"&gt;="&amp;'Projekty z danego zakresu mocy'!$K$6,'Projekty wiatrowe i BESS'!$H:$H,"&lt;="&amp;'Projekty z danego zakresu mocy'!$M$6)</f>
        <v>2</v>
      </c>
      <c r="O15" s="107">
        <f>COUNTIFS('Projekty wiatrowe i BESS'!$L:$L,"&gt;="&amp;DATE(O$10,1,1),'Projekty wiatrowe i BESS'!$L:$L,"&lt;="&amp;DATE(O$10,12,31),'Projekty wiatrowe i BESS'!$H:$H,"&gt;="&amp;'Projekty z danego zakresu mocy'!$K$6,'Projekty wiatrowe i BESS'!$H:$H,"&lt;="&amp;'Projekty z danego zakresu mocy'!$M$6)</f>
        <v>1</v>
      </c>
      <c r="P15" s="107">
        <f>COUNTIFS('Projekty wiatrowe i BESS'!$L:$L,"&gt;="&amp;DATE(P$10,1,1),'Projekty wiatrowe i BESS'!$L:$L,"&lt;="&amp;DATE(P$10,12,31),'Projekty wiatrowe i BESS'!$H:$H,"&gt;="&amp;'Projekty z danego zakresu mocy'!$K$6,'Projekty wiatrowe i BESS'!$H:$H,"&lt;="&amp;'Projekty z danego zakresu mocy'!$M$6)</f>
        <v>2</v>
      </c>
      <c r="Q15" s="107">
        <f>COUNTIFS('Projekty wiatrowe i BESS'!$L:$L,"&gt;="&amp;DATE(Q$10,1,1),'Projekty wiatrowe i BESS'!$L:$L,"&lt;="&amp;DATE(Q$10,12,31),'Projekty wiatrowe i BESS'!$H:$H,"&gt;="&amp;'Projekty z danego zakresu mocy'!$K$6,'Projekty wiatrowe i BESS'!$H:$H,"&lt;="&amp;'Projekty z danego zakresu mocy'!$M$6)</f>
        <v>1</v>
      </c>
      <c r="R15" s="107">
        <f>COUNT('Projekty wiatrowe i BESS'!$H:$H)</f>
        <v>10</v>
      </c>
      <c r="S15" s="7"/>
      <c r="T15" s="5"/>
      <c r="U15" s="101"/>
    </row>
    <row r="16" spans="1:30" s="11" customFormat="1" ht="16.5" thickBot="1" x14ac:dyDescent="0.3">
      <c r="A16" s="101"/>
      <c r="B16" s="4"/>
      <c r="C16" s="7"/>
      <c r="D16" s="12"/>
      <c r="E16" s="85" t="s">
        <v>29</v>
      </c>
      <c r="F16" s="84">
        <f>SUMIFS('Projekty wiatrowe i BESS'!$H:$H,'Projekty wiatrowe i BESS'!$L:$L,"&gt;="&amp;DATE(F$10,1,1),'Projekty wiatrowe i BESS'!$L:$L,"&lt;="&amp;DATE(F$10,12,31),'Projekty wiatrowe i BESS'!$H:$H,"&gt;="&amp;'Projekty z danego zakresu mocy'!$K$6,'Projekty wiatrowe i BESS'!$H:$H,"&lt;="&amp;'Projekty z danego zakresu mocy'!$M$6)/1000</f>
        <v>0</v>
      </c>
      <c r="G16" s="84">
        <f>SUMIFS('Projekty wiatrowe i BESS'!$H:$H,'Projekty wiatrowe i BESS'!$L:$L,"&gt;="&amp;DATE(G$10,1,1),'Projekty wiatrowe i BESS'!$L:$L,"&lt;="&amp;DATE(G$10,12,31),'Projekty wiatrowe i BESS'!$H:$H,"&gt;="&amp;'Projekty z danego zakresu mocy'!$K$6,'Projekty wiatrowe i BESS'!$H:$H,"&lt;="&amp;'Projekty z danego zakresu mocy'!$M$6)/1000</f>
        <v>0</v>
      </c>
      <c r="H16" s="84">
        <f>SUMIFS('Projekty wiatrowe i BESS'!$H:$H,'Projekty wiatrowe i BESS'!$L:$L,"&gt;="&amp;DATE(H$10,1,1),'Projekty wiatrowe i BESS'!$L:$L,"&lt;="&amp;DATE(H$10,12,31),'Projekty wiatrowe i BESS'!$H:$H,"&gt;="&amp;'Projekty z danego zakresu mocy'!$K$6,'Projekty wiatrowe i BESS'!$H:$H,"&lt;="&amp;'Projekty z danego zakresu mocy'!$M$6)/1000</f>
        <v>0</v>
      </c>
      <c r="I16" s="84">
        <f>SUMIFS('Projekty wiatrowe i BESS'!$H:$H,'Projekty wiatrowe i BESS'!$L:$L,"&gt;="&amp;DATE(I$10,1,1),'Projekty wiatrowe i BESS'!$L:$L,"&lt;="&amp;DATE(I$10,12,31),'Projekty wiatrowe i BESS'!$H:$H,"&gt;="&amp;'Projekty z danego zakresu mocy'!$K$6,'Projekty wiatrowe i BESS'!$H:$H,"&lt;="&amp;'Projekty z danego zakresu mocy'!$M$6)/1000</f>
        <v>0</v>
      </c>
      <c r="J16" s="84">
        <f>SUMIFS('Projekty wiatrowe i BESS'!$H:$H,'Projekty wiatrowe i BESS'!$L:$L,"&gt;="&amp;DATE(J$10,1,1),'Projekty wiatrowe i BESS'!$L:$L,"&lt;="&amp;DATE(J$10,12,31),'Projekty wiatrowe i BESS'!$H:$H,"&gt;="&amp;'Projekty z danego zakresu mocy'!$K$6,'Projekty wiatrowe i BESS'!$H:$H,"&lt;="&amp;'Projekty z danego zakresu mocy'!$M$6)/1000</f>
        <v>0</v>
      </c>
      <c r="K16" s="84">
        <f>SUMIFS('Projekty wiatrowe i BESS'!$H:$H,'Projekty wiatrowe i BESS'!$L:$L,"&gt;="&amp;DATE(K$10,1,1),'Projekty wiatrowe i BESS'!$L:$L,"&lt;="&amp;DATE(K$10,12,31),'Projekty wiatrowe i BESS'!$H:$H,"&gt;="&amp;'Projekty z danego zakresu mocy'!$K$6,'Projekty wiatrowe i BESS'!$H:$H,"&lt;="&amp;'Projekty z danego zakresu mocy'!$M$6)/1000</f>
        <v>0</v>
      </c>
      <c r="L16" s="84">
        <f>SUMIFS('Projekty wiatrowe i BESS'!$H:$H,'Projekty wiatrowe i BESS'!$L:$L,"&gt;="&amp;DATE(L$10,1,1),'Projekty wiatrowe i BESS'!$L:$L,"&lt;="&amp;DATE(L$10,12,31),'Projekty wiatrowe i BESS'!$H:$H,"&gt;="&amp;'Projekty z danego zakresu mocy'!$K$6,'Projekty wiatrowe i BESS'!$H:$H,"&lt;="&amp;'Projekty z danego zakresu mocy'!$M$6)/1000</f>
        <v>0</v>
      </c>
      <c r="M16" s="84">
        <f>SUMIFS('Projekty wiatrowe i BESS'!$H:$H,'Projekty wiatrowe i BESS'!$L:$L,"&gt;="&amp;DATE(M$10,1,1),'Projekty wiatrowe i BESS'!$L:$L,"&lt;="&amp;DATE(M$10,12,31),'Projekty wiatrowe i BESS'!$H:$H,"&gt;="&amp;'Projekty z danego zakresu mocy'!$K$6,'Projekty wiatrowe i BESS'!$H:$H,"&lt;="&amp;'Projekty z danego zakresu mocy'!$M$6)/1000</f>
        <v>4</v>
      </c>
      <c r="N16" s="84">
        <f>SUMIFS('Projekty wiatrowe i BESS'!$H:$H,'Projekty wiatrowe i BESS'!$L:$L,"&gt;="&amp;DATE(N$10,1,1),'Projekty wiatrowe i BESS'!$L:$L,"&lt;="&amp;DATE(N$10,12,31),'Projekty wiatrowe i BESS'!$H:$H,"&gt;="&amp;'Projekty z danego zakresu mocy'!$K$6,'Projekty wiatrowe i BESS'!$H:$H,"&lt;="&amp;'Projekty z danego zakresu mocy'!$M$6)/1000</f>
        <v>119.8</v>
      </c>
      <c r="O16" s="84">
        <f>SUMIFS('Projekty wiatrowe i BESS'!$H:$H,'Projekty wiatrowe i BESS'!$L:$L,"&gt;="&amp;DATE(O$10,1,1),'Projekty wiatrowe i BESS'!$L:$L,"&lt;="&amp;DATE(O$10,12,31),'Projekty wiatrowe i BESS'!$H:$H,"&gt;="&amp;'Projekty z danego zakresu mocy'!$K$6,'Projekty wiatrowe i BESS'!$H:$H,"&lt;="&amp;'Projekty z danego zakresu mocy'!$M$6)/1000</f>
        <v>75</v>
      </c>
      <c r="P16" s="84">
        <f>SUMIFS('Projekty wiatrowe i BESS'!$H:$H,'Projekty wiatrowe i BESS'!$L:$L,"&gt;="&amp;DATE(P$10,1,1),'Projekty wiatrowe i BESS'!$L:$L,"&lt;="&amp;DATE(P$10,12,31),'Projekty wiatrowe i BESS'!$H:$H,"&gt;="&amp;'Projekty z danego zakresu mocy'!$K$6,'Projekty wiatrowe i BESS'!$H:$H,"&lt;="&amp;'Projekty z danego zakresu mocy'!$M$6)/1000</f>
        <v>48.9</v>
      </c>
      <c r="Q16" s="84">
        <f>SUMIFS('Projekty wiatrowe i BESS'!$H:$H,'Projekty wiatrowe i BESS'!$L:$L,"&gt;="&amp;DATE(Q$10,1,1),'Projekty wiatrowe i BESS'!$L:$L,"&lt;="&amp;DATE(Q$10,12,31),'Projekty wiatrowe i BESS'!$H:$H,"&gt;="&amp;'Projekty z danego zakresu mocy'!$K$6,'Projekty wiatrowe i BESS'!$H:$H,"&lt;="&amp;'Projekty z danego zakresu mocy'!$M$6)/1000</f>
        <v>4.5</v>
      </c>
      <c r="R16" s="84">
        <f>SUM('Projekty wiatrowe i BESS'!$H:$H)/1000</f>
        <v>339.2</v>
      </c>
      <c r="S16" s="7"/>
      <c r="T16" s="5"/>
      <c r="U16" s="101"/>
    </row>
    <row r="17" spans="1:30" s="11" customFormat="1" x14ac:dyDescent="0.25">
      <c r="A17" s="101"/>
      <c r="B17" s="4"/>
      <c r="C17" s="1"/>
      <c r="D17" s="1"/>
      <c r="E17" s="19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43"/>
      <c r="S17" s="143"/>
      <c r="T17" s="5"/>
      <c r="U17" s="101"/>
      <c r="Z17" s="48"/>
    </row>
    <row r="18" spans="1:30" s="11" customFormat="1" x14ac:dyDescent="0.25">
      <c r="A18" s="101"/>
      <c r="B18" s="4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43"/>
      <c r="Q18" s="143"/>
      <c r="R18" s="143"/>
      <c r="S18" s="143"/>
      <c r="T18" s="5"/>
      <c r="U18" s="101"/>
      <c r="AD18" s="48"/>
    </row>
    <row r="19" spans="1:30" s="11" customFormat="1" x14ac:dyDescent="0.25">
      <c r="A19" s="101"/>
      <c r="B19" s="4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92"/>
      <c r="O19" s="192"/>
      <c r="P19" s="143"/>
      <c r="Q19" s="143"/>
      <c r="R19" s="143"/>
      <c r="S19" s="1"/>
      <c r="T19" s="5"/>
      <c r="U19" s="101"/>
      <c r="AD19" s="48"/>
    </row>
    <row r="20" spans="1:30" s="11" customFormat="1" x14ac:dyDescent="0.25">
      <c r="A20" s="101"/>
      <c r="B20" s="4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43"/>
      <c r="Q20" s="143"/>
      <c r="R20" s="143"/>
      <c r="S20" s="21"/>
      <c r="T20" s="5"/>
      <c r="U20" s="101"/>
      <c r="AD20" s="48"/>
    </row>
    <row r="21" spans="1:30" s="11" customFormat="1" x14ac:dyDescent="0.25">
      <c r="A21" s="101"/>
      <c r="B21" s="4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43"/>
      <c r="Q21" s="143"/>
      <c r="R21" s="143"/>
      <c r="S21" s="1"/>
      <c r="T21" s="5"/>
      <c r="U21" s="101"/>
      <c r="AD21" s="48"/>
    </row>
    <row r="22" spans="1:30" s="11" customFormat="1" x14ac:dyDescent="0.25">
      <c r="A22" s="101"/>
      <c r="B22" s="4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43"/>
      <c r="Q22" s="143"/>
      <c r="R22" s="143"/>
      <c r="S22" s="1"/>
      <c r="T22" s="5"/>
      <c r="U22" s="101"/>
      <c r="AD22" s="48"/>
    </row>
    <row r="23" spans="1:30" s="11" customFormat="1" x14ac:dyDescent="0.25">
      <c r="A23" s="101"/>
      <c r="B23" s="4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43"/>
      <c r="Q23" s="143"/>
      <c r="R23" s="143"/>
      <c r="S23" s="1"/>
      <c r="T23" s="5"/>
      <c r="U23" s="101"/>
      <c r="AD23" s="48"/>
    </row>
    <row r="24" spans="1:30" s="11" customFormat="1" x14ac:dyDescent="0.25">
      <c r="A24" s="101"/>
      <c r="B24" s="4"/>
      <c r="C24" s="1"/>
      <c r="D24" s="1"/>
      <c r="E24" s="1"/>
      <c r="F24" s="1"/>
      <c r="G24" s="2"/>
      <c r="H24" s="3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5"/>
      <c r="U24" s="101"/>
      <c r="AD24" s="48"/>
    </row>
    <row r="25" spans="1:30" s="11" customFormat="1" x14ac:dyDescent="0.25">
      <c r="A25" s="101"/>
      <c r="B25" s="4"/>
      <c r="C25" s="1"/>
      <c r="D25" s="1"/>
      <c r="E25" s="1"/>
      <c r="F25" s="1"/>
      <c r="G25" s="2"/>
      <c r="H25" s="92"/>
      <c r="I25" s="1"/>
      <c r="J25" s="2"/>
      <c r="K25" s="1"/>
      <c r="L25" s="1"/>
      <c r="M25" s="1"/>
      <c r="N25" s="1"/>
      <c r="O25" s="1"/>
      <c r="P25" s="91"/>
      <c r="Q25" s="1"/>
      <c r="R25" s="1"/>
      <c r="S25" s="1"/>
      <c r="T25" s="5"/>
      <c r="U25" s="101"/>
      <c r="AD25" s="48"/>
    </row>
    <row r="26" spans="1:30" s="11" customFormat="1" x14ac:dyDescent="0.25">
      <c r="A26" s="101"/>
      <c r="B26" s="4"/>
      <c r="C26" s="92"/>
      <c r="D26" s="92"/>
      <c r="E26" s="92"/>
      <c r="F26" s="92"/>
      <c r="G26" s="92"/>
      <c r="H26" s="1"/>
      <c r="I26" s="1"/>
      <c r="J26" s="2"/>
      <c r="K26" s="1"/>
      <c r="L26" s="1"/>
      <c r="M26" s="10"/>
      <c r="N26" s="94"/>
      <c r="O26" s="94"/>
      <c r="P26" s="94"/>
      <c r="Q26" s="10"/>
      <c r="R26" s="10"/>
      <c r="S26" s="10"/>
      <c r="T26" s="5"/>
      <c r="U26" s="101"/>
      <c r="AD26" s="48"/>
    </row>
    <row r="27" spans="1:30" s="11" customFormat="1" ht="41.25" customHeight="1" x14ac:dyDescent="0.25">
      <c r="A27" s="101"/>
      <c r="B27" s="4"/>
      <c r="C27" s="1"/>
      <c r="D27" s="1"/>
      <c r="E27" s="1"/>
      <c r="F27" s="1"/>
      <c r="G27" s="2"/>
      <c r="H27" s="3"/>
      <c r="I27" s="1"/>
      <c r="J27" s="95"/>
      <c r="K27" s="95"/>
      <c r="L27" s="95"/>
      <c r="M27" s="95"/>
      <c r="N27" s="95"/>
      <c r="O27" s="95"/>
      <c r="P27" s="95"/>
      <c r="Q27" s="16"/>
      <c r="R27" s="16"/>
      <c r="S27" s="16"/>
      <c r="T27" s="61"/>
      <c r="U27" s="101"/>
      <c r="AD27" s="48"/>
    </row>
    <row r="28" spans="1:30" s="11" customFormat="1" x14ac:dyDescent="0.25">
      <c r="A28" s="101"/>
      <c r="B28" s="4"/>
      <c r="C28" s="1"/>
      <c r="D28" s="1"/>
      <c r="E28" s="1"/>
      <c r="F28" s="1"/>
      <c r="G28" s="2"/>
      <c r="H28" s="3"/>
      <c r="I28" s="1"/>
      <c r="J28" s="2"/>
      <c r="K28" s="1"/>
      <c r="L28" s="1"/>
      <c r="M28" s="10"/>
      <c r="N28" s="10"/>
      <c r="O28" s="10"/>
      <c r="P28" s="10"/>
      <c r="Q28" s="17"/>
      <c r="R28" s="17"/>
      <c r="S28" s="18"/>
      <c r="T28" s="64"/>
      <c r="U28" s="101"/>
      <c r="AD28" s="48"/>
    </row>
    <row r="29" spans="1:30" s="11" customFormat="1" x14ac:dyDescent="0.25">
      <c r="A29" s="101"/>
      <c r="B29" s="4"/>
      <c r="C29" s="1"/>
      <c r="D29" s="1"/>
      <c r="E29" s="1"/>
      <c r="F29" s="1"/>
      <c r="G29" s="2"/>
      <c r="H29" s="1"/>
      <c r="I29" s="1"/>
      <c r="J29" s="2"/>
      <c r="K29" s="1"/>
      <c r="L29" s="1"/>
      <c r="M29" s="10"/>
      <c r="N29" s="10"/>
      <c r="O29" s="10"/>
      <c r="P29" s="10"/>
      <c r="Q29" s="17"/>
      <c r="R29" s="17"/>
      <c r="S29" s="18"/>
      <c r="T29" s="64"/>
      <c r="U29" s="101"/>
      <c r="AD29" s="48"/>
    </row>
    <row r="30" spans="1:30" s="11" customFormat="1" x14ac:dyDescent="0.25">
      <c r="A30" s="101"/>
      <c r="B30" s="4"/>
      <c r="C30" s="1"/>
      <c r="D30" s="1"/>
      <c r="E30" s="1"/>
      <c r="F30" s="1"/>
      <c r="G30" s="1"/>
      <c r="H30" s="1"/>
      <c r="I30" s="1"/>
      <c r="J30" s="2"/>
      <c r="K30" s="1"/>
      <c r="L30" s="1"/>
      <c r="M30" s="10"/>
      <c r="N30" s="10"/>
      <c r="O30" s="10"/>
      <c r="P30" s="10"/>
      <c r="Q30" s="17"/>
      <c r="R30" s="17"/>
      <c r="S30" s="18"/>
      <c r="T30" s="64"/>
      <c r="U30" s="101"/>
      <c r="AD30" s="48"/>
    </row>
    <row r="31" spans="1:30" s="11" customFormat="1" x14ac:dyDescent="0.25">
      <c r="A31" s="101"/>
      <c r="B31" s="4"/>
      <c r="C31" s="1"/>
      <c r="D31" s="1"/>
      <c r="E31" s="1"/>
      <c r="F31" s="1"/>
      <c r="G31" s="1"/>
      <c r="H31" s="1"/>
      <c r="I31" s="1"/>
      <c r="J31" s="1"/>
      <c r="K31" s="1"/>
      <c r="L31" s="1"/>
      <c r="M31" s="10"/>
      <c r="N31" s="10"/>
      <c r="O31" s="10"/>
      <c r="P31" s="10"/>
      <c r="Q31" s="17"/>
      <c r="R31" s="17"/>
      <c r="S31" s="18"/>
      <c r="T31" s="64"/>
      <c r="U31" s="101"/>
      <c r="AD31" s="48"/>
    </row>
    <row r="32" spans="1:30" s="11" customFormat="1" x14ac:dyDescent="0.25">
      <c r="A32" s="101"/>
      <c r="B32" s="4"/>
      <c r="C32" s="1"/>
      <c r="D32" s="1"/>
      <c r="E32" s="1"/>
      <c r="F32" s="1"/>
      <c r="G32" s="1"/>
      <c r="H32" s="1"/>
      <c r="I32" s="1"/>
      <c r="J32" s="1"/>
      <c r="K32" s="1"/>
      <c r="L32" s="1"/>
      <c r="M32" s="10"/>
      <c r="N32" s="10"/>
      <c r="O32" s="10"/>
      <c r="P32" s="10"/>
      <c r="Q32" s="17"/>
      <c r="R32" s="17"/>
      <c r="S32" s="18"/>
      <c r="T32" s="64"/>
      <c r="U32" s="101"/>
      <c r="AD32" s="48"/>
    </row>
    <row r="33" spans="1:30" s="11" customFormat="1" x14ac:dyDescent="0.25">
      <c r="A33" s="101"/>
      <c r="B33" s="4"/>
      <c r="C33" s="1"/>
      <c r="D33" s="1"/>
      <c r="E33" s="1"/>
      <c r="F33" s="1"/>
      <c r="G33" s="1"/>
      <c r="H33" s="1"/>
      <c r="I33" s="1"/>
      <c r="J33" s="1"/>
      <c r="K33" s="1"/>
      <c r="L33" s="1"/>
      <c r="M33" s="19"/>
      <c r="N33" s="19"/>
      <c r="O33" s="19"/>
      <c r="P33" s="19"/>
      <c r="Q33" s="20"/>
      <c r="R33" s="20"/>
      <c r="S33" s="20"/>
      <c r="T33" s="65"/>
      <c r="U33" s="101"/>
      <c r="AD33" s="48"/>
    </row>
    <row r="34" spans="1:30" s="11" customFormat="1" x14ac:dyDescent="0.25">
      <c r="A34" s="101"/>
      <c r="B34" s="4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9"/>
      <c r="R34" s="9"/>
      <c r="S34" s="9"/>
      <c r="T34" s="63"/>
      <c r="U34" s="101"/>
      <c r="AD34" s="48"/>
    </row>
    <row r="35" spans="1:30" s="11" customFormat="1" x14ac:dyDescent="0.25">
      <c r="A35" s="101"/>
      <c r="B35" s="4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5"/>
      <c r="U35" s="101"/>
      <c r="AD35" s="48"/>
    </row>
    <row r="36" spans="1:30" s="11" customFormat="1" x14ac:dyDescent="0.25">
      <c r="A36" s="101"/>
      <c r="B36" s="4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5"/>
      <c r="U36" s="101"/>
      <c r="AD36" s="48"/>
    </row>
    <row r="37" spans="1:30" s="11" customFormat="1" x14ac:dyDescent="0.25">
      <c r="A37" s="101"/>
      <c r="B37" s="4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21"/>
      <c r="T37" s="5"/>
      <c r="U37" s="101"/>
      <c r="AD37" s="48"/>
    </row>
    <row r="38" spans="1:30" s="11" customFormat="1" x14ac:dyDescent="0.25">
      <c r="A38" s="101"/>
      <c r="B38" s="4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5"/>
      <c r="U38" s="101"/>
      <c r="AD38" s="48"/>
    </row>
    <row r="39" spans="1:30" s="11" customFormat="1" x14ac:dyDescent="0.25">
      <c r="A39" s="101"/>
      <c r="B39" s="4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5"/>
      <c r="U39" s="101"/>
      <c r="AD39" s="48"/>
    </row>
    <row r="40" spans="1:30" s="11" customFormat="1" ht="18.75" x14ac:dyDescent="0.25">
      <c r="A40" s="101"/>
      <c r="B40" s="4"/>
      <c r="C40" s="1"/>
      <c r="D40" s="1"/>
      <c r="E40" s="1"/>
      <c r="F40" s="1"/>
      <c r="G40" s="1"/>
      <c r="H40" s="1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35"/>
      <c r="U40" s="112"/>
      <c r="V40" s="13"/>
      <c r="W40" s="13"/>
      <c r="X40" s="13"/>
      <c r="Y40" s="13"/>
      <c r="Z40" s="13"/>
      <c r="AA40" s="13"/>
      <c r="AB40" s="13"/>
      <c r="AC40" s="13"/>
      <c r="AD40" s="45"/>
    </row>
    <row r="41" spans="1:30" s="11" customFormat="1" x14ac:dyDescent="0.25">
      <c r="A41" s="101"/>
      <c r="B41" s="4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5"/>
      <c r="U41" s="101"/>
      <c r="AD41" s="48"/>
    </row>
    <row r="42" spans="1:30" s="11" customFormat="1" x14ac:dyDescent="0.25">
      <c r="A42" s="101"/>
      <c r="B42" s="4"/>
      <c r="C42" s="1"/>
      <c r="D42" s="1"/>
      <c r="E42" s="1"/>
      <c r="F42" s="1"/>
      <c r="G42" s="1"/>
      <c r="H42" s="1"/>
      <c r="I42" s="7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66"/>
      <c r="U42" s="114"/>
      <c r="V42" s="49"/>
      <c r="W42" s="50"/>
      <c r="AD42" s="48"/>
    </row>
    <row r="43" spans="1:30" s="11" customFormat="1" x14ac:dyDescent="0.25">
      <c r="A43" s="101"/>
      <c r="B43" s="4"/>
      <c r="C43" s="1"/>
      <c r="D43" s="1"/>
      <c r="E43" s="1"/>
      <c r="F43" s="1"/>
      <c r="G43" s="1"/>
      <c r="H43" s="1"/>
      <c r="I43" s="27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66"/>
      <c r="U43" s="114"/>
      <c r="V43" s="49"/>
      <c r="W43" s="50"/>
      <c r="AD43" s="48"/>
    </row>
    <row r="44" spans="1:30" s="11" customFormat="1" x14ac:dyDescent="0.25">
      <c r="A44" s="101"/>
      <c r="B44" s="4"/>
      <c r="C44" s="1"/>
      <c r="D44" s="1"/>
      <c r="E44" s="1"/>
      <c r="F44" s="1"/>
      <c r="G44" s="1"/>
      <c r="H44" s="1"/>
      <c r="I44" s="26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67"/>
      <c r="U44" s="115"/>
      <c r="V44" s="15"/>
      <c r="W44" s="15"/>
      <c r="X44" s="50"/>
      <c r="Y44" s="50"/>
      <c r="AD44" s="48"/>
    </row>
    <row r="45" spans="1:30" s="11" customFormat="1" x14ac:dyDescent="0.25">
      <c r="A45" s="101"/>
      <c r="B45" s="4"/>
      <c r="C45" s="1"/>
      <c r="D45" s="1"/>
      <c r="E45" s="1"/>
      <c r="F45" s="1"/>
      <c r="G45" s="1"/>
      <c r="H45" s="1"/>
      <c r="I45" s="10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62"/>
      <c r="U45" s="116"/>
      <c r="V45" s="51"/>
      <c r="W45" s="51"/>
      <c r="X45" s="52"/>
      <c r="Y45" s="52"/>
      <c r="AD45" s="48"/>
    </row>
    <row r="46" spans="1:30" s="11" customFormat="1" x14ac:dyDescent="0.25">
      <c r="A46" s="101"/>
      <c r="B46" s="4"/>
      <c r="C46" s="1"/>
      <c r="D46" s="1"/>
      <c r="E46" s="1"/>
      <c r="F46" s="1"/>
      <c r="G46" s="1"/>
      <c r="H46" s="1"/>
      <c r="I46" s="10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68"/>
      <c r="U46" s="117"/>
      <c r="V46" s="53"/>
      <c r="W46" s="53"/>
      <c r="X46" s="52"/>
      <c r="Y46" s="52"/>
      <c r="AD46" s="48"/>
    </row>
    <row r="47" spans="1:30" s="11" customFormat="1" x14ac:dyDescent="0.25">
      <c r="A47" s="101"/>
      <c r="B47" s="4"/>
      <c r="C47" s="1"/>
      <c r="D47" s="1"/>
      <c r="E47" s="1"/>
      <c r="F47" s="1"/>
      <c r="G47" s="1"/>
      <c r="H47" s="1"/>
      <c r="I47" s="10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62"/>
      <c r="U47" s="116"/>
      <c r="V47" s="51"/>
      <c r="W47" s="51"/>
      <c r="X47" s="52"/>
      <c r="Y47" s="52"/>
      <c r="AD47" s="48"/>
    </row>
    <row r="48" spans="1:30" s="11" customFormat="1" x14ac:dyDescent="0.25">
      <c r="A48" s="101"/>
      <c r="B48" s="4"/>
      <c r="C48" s="1"/>
      <c r="D48" s="1"/>
      <c r="E48" s="1"/>
      <c r="F48" s="1"/>
      <c r="G48" s="1"/>
      <c r="H48" s="1"/>
      <c r="I48" s="10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68"/>
      <c r="U48" s="117"/>
      <c r="V48" s="53"/>
      <c r="W48" s="53"/>
      <c r="X48" s="52"/>
      <c r="Y48" s="52"/>
      <c r="AD48" s="48"/>
    </row>
    <row r="49" spans="1:30" s="11" customFormat="1" x14ac:dyDescent="0.25">
      <c r="A49" s="101"/>
      <c r="B49" s="4"/>
      <c r="C49" s="1"/>
      <c r="D49" s="1"/>
      <c r="E49" s="1"/>
      <c r="F49" s="1"/>
      <c r="G49" s="1"/>
      <c r="H49" s="1"/>
      <c r="I49" s="10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62"/>
      <c r="U49" s="116"/>
      <c r="V49" s="51"/>
      <c r="W49" s="54"/>
      <c r="X49" s="52"/>
      <c r="Y49" s="52"/>
      <c r="AD49" s="48"/>
    </row>
    <row r="50" spans="1:30" s="11" customFormat="1" x14ac:dyDescent="0.25">
      <c r="A50" s="101"/>
      <c r="B50" s="4"/>
      <c r="C50" s="1"/>
      <c r="D50" s="1"/>
      <c r="E50" s="1"/>
      <c r="F50" s="1"/>
      <c r="G50" s="1"/>
      <c r="H50" s="1"/>
      <c r="I50" s="10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68"/>
      <c r="U50" s="117"/>
      <c r="V50" s="53"/>
      <c r="W50" s="53"/>
      <c r="X50" s="52"/>
      <c r="Y50" s="52"/>
      <c r="AD50" s="48"/>
    </row>
    <row r="51" spans="1:30" s="11" customFormat="1" x14ac:dyDescent="0.25">
      <c r="A51" s="101"/>
      <c r="B51" s="4"/>
      <c r="C51" s="1"/>
      <c r="D51" s="1"/>
      <c r="E51" s="1"/>
      <c r="F51" s="1"/>
      <c r="G51" s="1"/>
      <c r="H51" s="1"/>
      <c r="I51" s="10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62"/>
      <c r="U51" s="116"/>
      <c r="V51" s="51"/>
      <c r="W51" s="51"/>
      <c r="X51" s="52"/>
      <c r="Y51" s="52"/>
      <c r="AD51" s="48"/>
    </row>
    <row r="52" spans="1:30" s="11" customFormat="1" x14ac:dyDescent="0.25">
      <c r="A52" s="101"/>
      <c r="B52" s="4"/>
      <c r="C52" s="1"/>
      <c r="D52" s="1"/>
      <c r="E52" s="1"/>
      <c r="F52" s="1"/>
      <c r="G52" s="1"/>
      <c r="H52" s="1"/>
      <c r="I52" s="10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68"/>
      <c r="U52" s="117"/>
      <c r="V52" s="53"/>
      <c r="W52" s="53"/>
      <c r="X52" s="52"/>
      <c r="Y52" s="52"/>
      <c r="AD52" s="48"/>
    </row>
    <row r="53" spans="1:30" s="11" customFormat="1" x14ac:dyDescent="0.25">
      <c r="A53" s="101"/>
      <c r="B53" s="4"/>
      <c r="C53" s="1"/>
      <c r="D53" s="1"/>
      <c r="E53" s="1"/>
      <c r="F53" s="1"/>
      <c r="G53" s="1"/>
      <c r="H53" s="1"/>
      <c r="I53" s="10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62"/>
      <c r="U53" s="116"/>
      <c r="V53" s="51"/>
      <c r="W53" s="51"/>
      <c r="X53" s="52"/>
      <c r="Y53" s="52"/>
      <c r="AD53" s="48"/>
    </row>
    <row r="54" spans="1:30" s="11" customFormat="1" x14ac:dyDescent="0.25">
      <c r="A54" s="101"/>
      <c r="B54" s="4"/>
      <c r="C54" s="1"/>
      <c r="D54" s="1"/>
      <c r="E54" s="1"/>
      <c r="F54" s="1"/>
      <c r="G54" s="1"/>
      <c r="H54" s="1"/>
      <c r="I54" s="10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68"/>
      <c r="U54" s="117"/>
      <c r="V54" s="53"/>
      <c r="W54" s="53"/>
      <c r="X54" s="52"/>
      <c r="Y54" s="52"/>
      <c r="AD54" s="48"/>
    </row>
    <row r="55" spans="1:30" s="11" customFormat="1" x14ac:dyDescent="0.25">
      <c r="A55" s="101"/>
      <c r="B55" s="4"/>
      <c r="C55" s="1"/>
      <c r="D55" s="1"/>
      <c r="E55" s="1"/>
      <c r="F55" s="1"/>
      <c r="G55" s="1"/>
      <c r="H55" s="1"/>
      <c r="I55" s="10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62"/>
      <c r="U55" s="116"/>
      <c r="V55" s="51"/>
      <c r="W55" s="51"/>
      <c r="X55" s="50"/>
      <c r="Y55" s="50"/>
      <c r="AD55" s="48"/>
    </row>
    <row r="56" spans="1:30" s="11" customFormat="1" ht="15.75" thickBot="1" x14ac:dyDescent="0.3">
      <c r="A56" s="101"/>
      <c r="B56" s="4"/>
      <c r="C56" s="98"/>
      <c r="D56" s="98"/>
      <c r="E56" s="98"/>
      <c r="F56" s="98"/>
      <c r="G56" s="98"/>
      <c r="H56" s="98"/>
      <c r="I56" s="98"/>
      <c r="J56" s="98"/>
      <c r="K56" s="99"/>
      <c r="L56" s="99"/>
      <c r="M56" s="99"/>
      <c r="N56" s="99"/>
      <c r="O56" s="99"/>
      <c r="P56" s="99"/>
      <c r="Q56" s="99"/>
      <c r="R56" s="99"/>
      <c r="S56" s="99"/>
      <c r="T56" s="62"/>
      <c r="U56" s="116"/>
      <c r="V56" s="51"/>
      <c r="W56" s="51"/>
      <c r="X56" s="50"/>
      <c r="Y56" s="50"/>
      <c r="AD56" s="48"/>
    </row>
    <row r="57" spans="1:30" s="11" customFormat="1" x14ac:dyDescent="0.25">
      <c r="A57" s="101"/>
      <c r="B57" s="4"/>
      <c r="C57" s="1"/>
      <c r="D57" s="1"/>
      <c r="E57" s="1"/>
      <c r="F57" s="1"/>
      <c r="G57" s="1"/>
      <c r="H57" s="1"/>
      <c r="I57" s="1"/>
      <c r="J57" s="1"/>
      <c r="K57" s="25"/>
      <c r="L57" s="25"/>
      <c r="M57" s="25"/>
      <c r="N57" s="25"/>
      <c r="O57" s="25"/>
      <c r="P57" s="25"/>
      <c r="Q57" s="25"/>
      <c r="R57" s="25"/>
      <c r="S57" s="25"/>
      <c r="T57" s="62"/>
      <c r="U57" s="116"/>
      <c r="V57" s="51"/>
      <c r="W57" s="51"/>
      <c r="X57" s="50"/>
      <c r="Y57" s="50"/>
      <c r="AD57" s="48"/>
    </row>
    <row r="58" spans="1:30" s="11" customFormat="1" ht="20.25" thickBot="1" x14ac:dyDescent="0.35">
      <c r="A58" s="101"/>
      <c r="B58" s="4"/>
      <c r="C58" s="1"/>
      <c r="D58" s="1"/>
      <c r="E58" s="1"/>
      <c r="F58" s="1"/>
      <c r="G58" s="1"/>
      <c r="H58" s="167"/>
      <c r="I58" s="211" t="s">
        <v>64</v>
      </c>
      <c r="J58" s="211"/>
      <c r="K58" s="211"/>
      <c r="L58" s="211"/>
      <c r="M58" s="211"/>
      <c r="N58" s="25"/>
      <c r="O58" s="25"/>
      <c r="P58" s="25"/>
      <c r="Q58" s="25"/>
      <c r="R58" s="25"/>
      <c r="S58" s="25"/>
      <c r="T58" s="62"/>
      <c r="U58" s="116"/>
      <c r="V58" s="51"/>
      <c r="W58" s="51"/>
      <c r="X58" s="50"/>
      <c r="Y58" s="50"/>
      <c r="AD58" s="48"/>
    </row>
    <row r="59" spans="1:30" s="11" customFormat="1" ht="15.75" thickTop="1" x14ac:dyDescent="0.25">
      <c r="A59" s="101"/>
      <c r="B59" s="4"/>
      <c r="C59" s="1"/>
      <c r="D59" s="1"/>
      <c r="E59" s="1"/>
      <c r="F59" s="143"/>
      <c r="G59" s="143"/>
      <c r="H59" s="143"/>
      <c r="I59" s="143"/>
      <c r="J59" s="143"/>
      <c r="K59" s="143"/>
      <c r="L59" s="143"/>
      <c r="M59" s="145"/>
      <c r="N59" s="145"/>
      <c r="O59" s="145"/>
      <c r="P59" s="145"/>
      <c r="Q59" s="145"/>
      <c r="R59" s="25"/>
      <c r="S59" s="25"/>
      <c r="T59" s="62"/>
      <c r="U59" s="116"/>
      <c r="V59" s="51"/>
      <c r="W59" s="51"/>
      <c r="X59" s="50"/>
      <c r="Y59" s="50"/>
      <c r="AD59" s="48"/>
    </row>
    <row r="60" spans="1:30" s="52" customFormat="1" x14ac:dyDescent="0.25">
      <c r="A60" s="147"/>
      <c r="B60" s="140"/>
      <c r="C60" s="7"/>
      <c r="D60" s="193"/>
      <c r="E60" s="7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148"/>
      <c r="S60" s="148"/>
      <c r="T60" s="151"/>
      <c r="U60" s="152"/>
      <c r="V60" s="153"/>
      <c r="W60" s="153"/>
      <c r="AD60" s="150"/>
    </row>
    <row r="61" spans="1:30" s="52" customFormat="1" x14ac:dyDescent="0.25">
      <c r="A61" s="147"/>
      <c r="B61" s="140"/>
      <c r="C61" s="7"/>
      <c r="D61" s="7"/>
      <c r="E61" s="7"/>
      <c r="F61" s="104"/>
      <c r="G61" s="104"/>
      <c r="H61" s="104"/>
      <c r="I61" s="104"/>
      <c r="J61" s="104"/>
      <c r="K61" s="104"/>
      <c r="L61" s="104"/>
      <c r="M61" s="104"/>
      <c r="N61" s="104"/>
      <c r="O61" s="104"/>
      <c r="P61" s="104"/>
      <c r="Q61" s="104"/>
      <c r="R61" s="148"/>
      <c r="S61" s="148"/>
      <c r="T61" s="151"/>
      <c r="U61" s="152"/>
      <c r="V61" s="153"/>
      <c r="W61" s="153"/>
      <c r="AD61" s="150"/>
    </row>
    <row r="62" spans="1:30" s="11" customFormat="1" ht="21.75" thickBot="1" x14ac:dyDescent="0.3">
      <c r="A62" s="101"/>
      <c r="B62" s="4"/>
      <c r="C62" s="1"/>
      <c r="D62" s="1"/>
      <c r="E62" s="124">
        <v>2024</v>
      </c>
      <c r="F62" s="178">
        <f>DATE($E$62,1,1)</f>
        <v>45292</v>
      </c>
      <c r="G62" s="178">
        <f>DATE($E$62,2,1)</f>
        <v>45323</v>
      </c>
      <c r="H62" s="178">
        <f>DATE($E$62,3,1)</f>
        <v>45352</v>
      </c>
      <c r="I62" s="178">
        <f>DATE($E$62,4,1)</f>
        <v>45383</v>
      </c>
      <c r="J62" s="178">
        <f>DATE($E$62,5,1)</f>
        <v>45413</v>
      </c>
      <c r="K62" s="178">
        <f>DATE($E$62,6,1)</f>
        <v>45444</v>
      </c>
      <c r="L62" s="178">
        <f>DATE($E$62,7,1)</f>
        <v>45474</v>
      </c>
      <c r="M62" s="178">
        <f>DATE($E$62,8,1)</f>
        <v>45505</v>
      </c>
      <c r="N62" s="178">
        <f>DATE($E$62,9,1)</f>
        <v>45536</v>
      </c>
      <c r="O62" s="178">
        <f>DATE($E$62,10,1)</f>
        <v>45566</v>
      </c>
      <c r="P62" s="178">
        <f>DATE($E$62,11,1)</f>
        <v>45597</v>
      </c>
      <c r="Q62" s="178">
        <f>DATE($E$62,12,1)</f>
        <v>45627</v>
      </c>
      <c r="R62" s="25"/>
      <c r="S62" s="25"/>
      <c r="T62" s="62"/>
      <c r="U62" s="116"/>
      <c r="V62" s="51"/>
      <c r="W62" s="51"/>
      <c r="X62" s="50"/>
      <c r="Y62" s="50"/>
      <c r="AD62" s="48"/>
    </row>
    <row r="63" spans="1:30" s="11" customFormat="1" ht="63.75" thickTop="1" x14ac:dyDescent="0.25">
      <c r="A63" s="101"/>
      <c r="B63" s="4"/>
      <c r="C63" s="1"/>
      <c r="D63" s="1"/>
      <c r="E63" s="122" t="s">
        <v>54</v>
      </c>
      <c r="F63" s="168">
        <f>COUNTIFS('Projekty wiatrowe i BESS'!$I:$I,"&gt;="&amp;DATE($E62,MONTH(F62),1),'Projekty wiatrowe i BESS'!$I:$I,"&lt;="&amp;DATE($E62,MONTH(F62)+1,0),'Projekty wiatrowe i BESS'!$H:$H,"&gt;="&amp;'Projekty z danego zakresu mocy'!$K$6,'Projekty wiatrowe i BESS'!$H:$H,"&lt;="&amp;'Projekty z danego zakresu mocy'!$M$6)</f>
        <v>0</v>
      </c>
      <c r="G63" s="168">
        <f>COUNTIFS('Projekty wiatrowe i BESS'!$I:$I,"&gt;="&amp;DATE($E62,MONTH(G62),1),'Projekty wiatrowe i BESS'!$I:$I,"&lt;="&amp;DATE($E62,MONTH(G62)+1,0),'Projekty wiatrowe i BESS'!$H:$H,"&gt;="&amp;'Projekty z danego zakresu mocy'!$K$6,'Projekty wiatrowe i BESS'!$H:$H,"&lt;="&amp;'Projekty z danego zakresu mocy'!$M$6)</f>
        <v>0</v>
      </c>
      <c r="H63" s="168">
        <f>COUNTIFS('Projekty wiatrowe i BESS'!$I:$I,"&gt;="&amp;DATE($E62,MONTH(H62),1),'Projekty wiatrowe i BESS'!$I:$I,"&lt;="&amp;DATE($E62,MONTH(H62)+1,0),'Projekty wiatrowe i BESS'!$H:$H,"&gt;="&amp;'Projekty z danego zakresu mocy'!$K$6,'Projekty wiatrowe i BESS'!$H:$H,"&lt;="&amp;'Projekty z danego zakresu mocy'!$M$6)</f>
        <v>0</v>
      </c>
      <c r="I63" s="168">
        <f>COUNTIFS('Projekty wiatrowe i BESS'!$I:$I,"&gt;="&amp;DATE($E62,MONTH(I62),1),'Projekty wiatrowe i BESS'!$I:$I,"&lt;="&amp;DATE($E62,MONTH(I62)+1,0),'Projekty wiatrowe i BESS'!$H:$H,"&gt;="&amp;'Projekty z danego zakresu mocy'!$K$6,'Projekty wiatrowe i BESS'!$H:$H,"&lt;="&amp;'Projekty z danego zakresu mocy'!$M$6)</f>
        <v>0</v>
      </c>
      <c r="J63" s="168">
        <f>COUNTIFS('Projekty wiatrowe i BESS'!$I:$I,"&gt;="&amp;DATE($E62,MONTH(J62),1),'Projekty wiatrowe i BESS'!$I:$I,"&lt;="&amp;DATE($E62,MONTH(J62)+1,0),'Projekty wiatrowe i BESS'!$H:$H,"&gt;="&amp;'Projekty z danego zakresu mocy'!$K$6,'Projekty wiatrowe i BESS'!$H:$H,"&lt;="&amp;'Projekty z danego zakresu mocy'!$M$6)</f>
        <v>0</v>
      </c>
      <c r="K63" s="168">
        <f>COUNTIFS('Projekty wiatrowe i BESS'!$I:$I,"&gt;="&amp;DATE($E62,MONTH(K62),1),'Projekty wiatrowe i BESS'!$I:$I,"&lt;="&amp;DATE($E62,MONTH(K62)+1,0),'Projekty wiatrowe i BESS'!$H:$H,"&gt;="&amp;'Projekty z danego zakresu mocy'!$K$6,'Projekty wiatrowe i BESS'!$H:$H,"&lt;="&amp;'Projekty z danego zakresu mocy'!$M$6)</f>
        <v>0</v>
      </c>
      <c r="L63" s="168">
        <f>COUNTIFS('Projekty wiatrowe i BESS'!$I:$I,"&gt;="&amp;DATE($E62,MONTH(L62),1),'Projekty wiatrowe i BESS'!$I:$I,"&lt;="&amp;DATE($E62,MONTH(L62)+1,0),'Projekty wiatrowe i BESS'!$H:$H,"&gt;="&amp;'Projekty z danego zakresu mocy'!$K$6,'Projekty wiatrowe i BESS'!$H:$H,"&lt;="&amp;'Projekty z danego zakresu mocy'!$M$6)</f>
        <v>0</v>
      </c>
      <c r="M63" s="168">
        <f>COUNTIFS('Projekty wiatrowe i BESS'!$I:$I,"&gt;="&amp;DATE($E62,MONTH(M62),1),'Projekty wiatrowe i BESS'!$I:$I,"&lt;="&amp;DATE($E62,MONTH(M62)+1,0),'Projekty wiatrowe i BESS'!$H:$H,"&gt;="&amp;'Projekty z danego zakresu mocy'!$K$6,'Projekty wiatrowe i BESS'!$H:$H,"&lt;="&amp;'Projekty z danego zakresu mocy'!$M$6)</f>
        <v>0</v>
      </c>
      <c r="N63" s="168">
        <f>COUNTIFS('Projekty wiatrowe i BESS'!$I:$I,"&gt;="&amp;DATE($E62,MONTH(N62),1),'Projekty wiatrowe i BESS'!$I:$I,"&lt;="&amp;DATE($E62,MONTH(N62)+1,0),'Projekty wiatrowe i BESS'!$H:$H,"&gt;="&amp;'Projekty z danego zakresu mocy'!$K$6,'Projekty wiatrowe i BESS'!$H:$H,"&lt;="&amp;'Projekty z danego zakresu mocy'!$M$6)</f>
        <v>0</v>
      </c>
      <c r="O63" s="168">
        <f>COUNTIFS('Projekty wiatrowe i BESS'!$I:$I,"&gt;="&amp;DATE($E62,MONTH(O62),1),'Projekty wiatrowe i BESS'!$I:$I,"&lt;="&amp;DATE($E62,MONTH(O62)+1,0),'Projekty wiatrowe i BESS'!$H:$H,"&gt;="&amp;'Projekty z danego zakresu mocy'!$K$6,'Projekty wiatrowe i BESS'!$H:$H,"&lt;="&amp;'Projekty z danego zakresu mocy'!$M$6)</f>
        <v>0</v>
      </c>
      <c r="P63" s="168">
        <f>COUNTIFS('Projekty wiatrowe i BESS'!$I:$I,"&gt;="&amp;DATE($E62,MONTH(P62),1),'Projekty wiatrowe i BESS'!$I:$I,"&lt;="&amp;DATE($E62,MONTH(P62)+1,0),'Projekty wiatrowe i BESS'!$H:$H,"&gt;="&amp;'Projekty z danego zakresu mocy'!$K$6,'Projekty wiatrowe i BESS'!$H:$H,"&lt;="&amp;'Projekty z danego zakresu mocy'!$M$6)</f>
        <v>0</v>
      </c>
      <c r="Q63" s="168">
        <f>COUNTIFS('Projekty wiatrowe i BESS'!$I:$I,"&gt;="&amp;DATE($E62,MONTH(Q62),1),'Projekty wiatrowe i BESS'!$I:$I,"&lt;="&amp;DATE($E62,MONTH(Q62)+1,0),'Projekty wiatrowe i BESS'!$H:$H,"&gt;="&amp;'Projekty z danego zakresu mocy'!$K$6,'Projekty wiatrowe i BESS'!$H:$H,"&lt;="&amp;'Projekty z danego zakresu mocy'!$M$6)</f>
        <v>0</v>
      </c>
      <c r="R63" s="25"/>
      <c r="S63" s="25"/>
      <c r="T63" s="62"/>
      <c r="U63" s="116"/>
      <c r="V63" s="51"/>
      <c r="W63" s="51"/>
      <c r="X63" s="50"/>
      <c r="Y63" s="50"/>
      <c r="AD63" s="48"/>
    </row>
    <row r="64" spans="1:30" s="11" customFormat="1" ht="16.5" thickBot="1" x14ac:dyDescent="0.3">
      <c r="A64" s="101"/>
      <c r="B64" s="4"/>
      <c r="C64" s="1"/>
      <c r="D64" s="1"/>
      <c r="E64" s="12" t="s">
        <v>31</v>
      </c>
      <c r="F64" s="169">
        <f>SUMIFS('Projekty wiatrowe i BESS'!$H:$H,'Projekty wiatrowe i BESS'!$I:$I,"&gt;="&amp;DATE($E62,MONTH(F62),1),'Projekty wiatrowe i BESS'!$I:$I,"&lt;="&amp;DATE($E62,MONTH(F62)+1,0),'Projekty wiatrowe i BESS'!$H:$H,"&gt;="&amp;'Projekty z danego zakresu mocy'!$K$6,'Projekty wiatrowe i BESS'!$H:$H,"&lt;="&amp;'Projekty z danego zakresu mocy'!$M$6)/1000</f>
        <v>0</v>
      </c>
      <c r="G64" s="169">
        <f>SUMIFS('Projekty wiatrowe i BESS'!$H:$H,'Projekty wiatrowe i BESS'!$I:$I,"&gt;="&amp;DATE($E62,MONTH(G62),1),'Projekty wiatrowe i BESS'!$I:$I,"&lt;="&amp;DATE($E62,MONTH(G62)+1,0),'Projekty wiatrowe i BESS'!$H:$H,"&gt;="&amp;'Projekty z danego zakresu mocy'!$K$6,'Projekty wiatrowe i BESS'!$H:$H,"&lt;="&amp;'Projekty z danego zakresu mocy'!$M$6)/1000</f>
        <v>0</v>
      </c>
      <c r="H64" s="169">
        <f>SUMIFS('Projekty wiatrowe i BESS'!$H:$H,'Projekty wiatrowe i BESS'!$I:$I,"&gt;="&amp;DATE($E62,MONTH(H62),1),'Projekty wiatrowe i BESS'!$I:$I,"&lt;="&amp;DATE($E62,MONTH(H62)+1,0),'Projekty wiatrowe i BESS'!$H:$H,"&gt;="&amp;'Projekty z danego zakresu mocy'!$K$6,'Projekty wiatrowe i BESS'!$H:$H,"&lt;="&amp;'Projekty z danego zakresu mocy'!$M$6)/1000</f>
        <v>0</v>
      </c>
      <c r="I64" s="169">
        <f>SUMIFS('Projekty wiatrowe i BESS'!$H:$H,'Projekty wiatrowe i BESS'!$I:$I,"&gt;="&amp;DATE($E62,MONTH(I62),1),'Projekty wiatrowe i BESS'!$I:$I,"&lt;="&amp;DATE($E62,MONTH(I62)+1,0),'Projekty wiatrowe i BESS'!$H:$H,"&gt;="&amp;'Projekty z danego zakresu mocy'!$K$6,'Projekty wiatrowe i BESS'!$H:$H,"&lt;="&amp;'Projekty z danego zakresu mocy'!$M$6)/1000</f>
        <v>0</v>
      </c>
      <c r="J64" s="169">
        <f>SUMIFS('Projekty wiatrowe i BESS'!$H:$H,'Projekty wiatrowe i BESS'!$I:$I,"&gt;="&amp;DATE($E62,MONTH(J62),1),'Projekty wiatrowe i BESS'!$I:$I,"&lt;="&amp;DATE($E62,MONTH(J62)+1,0),'Projekty wiatrowe i BESS'!$H:$H,"&gt;="&amp;'Projekty z danego zakresu mocy'!$K$6,'Projekty wiatrowe i BESS'!$H:$H,"&lt;="&amp;'Projekty z danego zakresu mocy'!$M$6)/1000</f>
        <v>0</v>
      </c>
      <c r="K64" s="169">
        <f>SUMIFS('Projekty wiatrowe i BESS'!$H:$H,'Projekty wiatrowe i BESS'!$I:$I,"&gt;="&amp;DATE($E62,MONTH(K62),1),'Projekty wiatrowe i BESS'!$I:$I,"&lt;="&amp;DATE($E62,MONTH(K62)+1,0),'Projekty wiatrowe i BESS'!$H:$H,"&gt;="&amp;'Projekty z danego zakresu mocy'!$K$6,'Projekty wiatrowe i BESS'!$H:$H,"&lt;="&amp;'Projekty z danego zakresu mocy'!$M$6)/1000</f>
        <v>0</v>
      </c>
      <c r="L64" s="169">
        <f>SUMIFS('Projekty wiatrowe i BESS'!$H:$H,'Projekty wiatrowe i BESS'!$I:$I,"&gt;="&amp;DATE($E62,MONTH(L62),1),'Projekty wiatrowe i BESS'!$I:$I,"&lt;="&amp;DATE($E62,MONTH(L62)+1,0),'Projekty wiatrowe i BESS'!$H:$H,"&gt;="&amp;'Projekty z danego zakresu mocy'!$K$6,'Projekty wiatrowe i BESS'!$H:$H,"&lt;="&amp;'Projekty z danego zakresu mocy'!$M$6)/1000</f>
        <v>0</v>
      </c>
      <c r="M64" s="169">
        <f>SUMIFS('Projekty wiatrowe i BESS'!$H:$H,'Projekty wiatrowe i BESS'!$I:$I,"&gt;="&amp;DATE($E62,MONTH(M62),1),'Projekty wiatrowe i BESS'!$I:$I,"&lt;="&amp;DATE($E62,MONTH(M62)+1,0),'Projekty wiatrowe i BESS'!$H:$H,"&gt;="&amp;'Projekty z danego zakresu mocy'!$K$6,'Projekty wiatrowe i BESS'!$H:$H,"&lt;="&amp;'Projekty z danego zakresu mocy'!$M$6)/1000</f>
        <v>0</v>
      </c>
      <c r="N64" s="169">
        <f>SUMIFS('Projekty wiatrowe i BESS'!$H:$H,'Projekty wiatrowe i BESS'!$I:$I,"&gt;="&amp;DATE($E62,MONTH(N62),1),'Projekty wiatrowe i BESS'!$I:$I,"&lt;="&amp;DATE($E62,MONTH(N62)+1,0),'Projekty wiatrowe i BESS'!$H:$H,"&gt;="&amp;'Projekty z danego zakresu mocy'!$K$6,'Projekty wiatrowe i BESS'!$H:$H,"&lt;="&amp;'Projekty z danego zakresu mocy'!$M$6)/1000</f>
        <v>0</v>
      </c>
      <c r="O64" s="169">
        <f>SUMIFS('Projekty wiatrowe i BESS'!$H:$H,'Projekty wiatrowe i BESS'!$I:$I,"&gt;="&amp;DATE($E62,MONTH(O62),1),'Projekty wiatrowe i BESS'!$I:$I,"&lt;="&amp;DATE($E62,MONTH(O62)+1,0),'Projekty wiatrowe i BESS'!$H:$H,"&gt;="&amp;'Projekty z danego zakresu mocy'!$K$6,'Projekty wiatrowe i BESS'!$H:$H,"&lt;="&amp;'Projekty z danego zakresu mocy'!$M$6)/1000</f>
        <v>0</v>
      </c>
      <c r="P64" s="169">
        <f>SUMIFS('Projekty wiatrowe i BESS'!$H:$H,'Projekty wiatrowe i BESS'!$I:$I,"&gt;="&amp;DATE($E62,MONTH(P62),1),'Projekty wiatrowe i BESS'!$I:$I,"&lt;="&amp;DATE($E62,MONTH(P62)+1,0),'Projekty wiatrowe i BESS'!$H:$H,"&gt;="&amp;'Projekty z danego zakresu mocy'!$K$6,'Projekty wiatrowe i BESS'!$H:$H,"&lt;="&amp;'Projekty z danego zakresu mocy'!$M$6)/1000</f>
        <v>0</v>
      </c>
      <c r="Q64" s="169">
        <f>SUMIFS('Projekty wiatrowe i BESS'!$H:$H,'Projekty wiatrowe i BESS'!$I:$I,"&gt;="&amp;DATE($E62,MONTH(Q62),1),'Projekty wiatrowe i BESS'!$I:$I,"&lt;="&amp;DATE($E62,MONTH(Q62)+1,0),'Projekty wiatrowe i BESS'!$H:$H,"&gt;="&amp;'Projekty z danego zakresu mocy'!$K$6,'Projekty wiatrowe i BESS'!$H:$H,"&lt;="&amp;'Projekty z danego zakresu mocy'!$M$6)/1000</f>
        <v>0</v>
      </c>
      <c r="R64" s="25"/>
      <c r="S64" s="25"/>
      <c r="T64" s="62"/>
      <c r="U64" s="116"/>
      <c r="V64" s="51"/>
      <c r="W64" s="51"/>
      <c r="X64" s="50"/>
      <c r="Y64" s="50"/>
      <c r="AD64" s="48"/>
    </row>
    <row r="65" spans="1:30" s="52" customFormat="1" x14ac:dyDescent="0.25">
      <c r="A65" s="147"/>
      <c r="B65" s="140"/>
      <c r="C65" s="7"/>
      <c r="D65" s="7"/>
      <c r="E65" s="7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148"/>
      <c r="S65" s="148"/>
      <c r="T65" s="151"/>
      <c r="U65" s="152"/>
      <c r="V65" s="153"/>
      <c r="W65" s="153"/>
      <c r="AD65" s="150"/>
    </row>
    <row r="66" spans="1:30" s="52" customFormat="1" x14ac:dyDescent="0.25">
      <c r="A66" s="147"/>
      <c r="B66" s="140"/>
      <c r="C66" s="7"/>
      <c r="D66" s="7"/>
      <c r="E66" s="7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148"/>
      <c r="S66" s="148"/>
      <c r="T66" s="151"/>
      <c r="U66" s="152"/>
      <c r="V66" s="153"/>
      <c r="W66" s="153"/>
      <c r="AD66" s="150"/>
    </row>
    <row r="67" spans="1:30" s="52" customFormat="1" x14ac:dyDescent="0.25">
      <c r="A67" s="147"/>
      <c r="B67" s="140"/>
      <c r="C67" s="7"/>
      <c r="D67" s="7"/>
      <c r="E67" s="7"/>
      <c r="F67" s="104"/>
      <c r="G67" s="104"/>
      <c r="H67" s="104"/>
      <c r="I67" s="104"/>
      <c r="J67" s="104"/>
      <c r="K67" s="104"/>
      <c r="L67" s="104"/>
      <c r="M67" s="104"/>
      <c r="N67" s="104"/>
      <c r="O67" s="104"/>
      <c r="P67" s="104"/>
      <c r="Q67" s="104"/>
      <c r="R67" s="148"/>
      <c r="S67" s="148"/>
      <c r="T67" s="151"/>
      <c r="U67" s="152"/>
      <c r="V67" s="153"/>
      <c r="W67" s="153"/>
      <c r="AD67" s="150"/>
    </row>
    <row r="68" spans="1:30" s="11" customFormat="1" ht="21.75" thickBot="1" x14ac:dyDescent="0.3">
      <c r="A68" s="101"/>
      <c r="B68" s="4"/>
      <c r="C68" s="1"/>
      <c r="D68" s="1"/>
      <c r="E68" s="124">
        <v>2025</v>
      </c>
      <c r="F68" s="178">
        <f>DATE($E$68,1,1)</f>
        <v>45658</v>
      </c>
      <c r="G68" s="178">
        <f>DATE($E$68,2,1)</f>
        <v>45689</v>
      </c>
      <c r="H68" s="178">
        <f>DATE($E$68,3,1)</f>
        <v>45717</v>
      </c>
      <c r="I68" s="178">
        <f>DATE($E$68,4,1)</f>
        <v>45748</v>
      </c>
      <c r="J68" s="178">
        <f>DATE($E$68,5,1)</f>
        <v>45778</v>
      </c>
      <c r="K68" s="178">
        <f>DATE($E$68,6,1)</f>
        <v>45809</v>
      </c>
      <c r="L68" s="178">
        <f>DATE($E$68,7,1)</f>
        <v>45839</v>
      </c>
      <c r="M68" s="178">
        <f>DATE($E$68,8,1)</f>
        <v>45870</v>
      </c>
      <c r="N68" s="178">
        <f>DATE($E$68,9,1)</f>
        <v>45901</v>
      </c>
      <c r="O68" s="178">
        <f>DATE($E$68,10,1)</f>
        <v>45931</v>
      </c>
      <c r="P68" s="178">
        <f>DATE($E$68,11,1)</f>
        <v>45962</v>
      </c>
      <c r="Q68" s="178">
        <f>DATE($E$68,12,1)</f>
        <v>45992</v>
      </c>
      <c r="R68" s="25"/>
      <c r="S68" s="25"/>
      <c r="T68" s="62"/>
      <c r="U68" s="116"/>
      <c r="V68" s="51"/>
      <c r="W68" s="51"/>
      <c r="X68" s="50"/>
      <c r="Y68" s="50"/>
      <c r="AD68" s="48"/>
    </row>
    <row r="69" spans="1:30" s="11" customFormat="1" ht="63.75" thickTop="1" x14ac:dyDescent="0.25">
      <c r="A69" s="101"/>
      <c r="B69" s="4"/>
      <c r="C69" s="7"/>
      <c r="D69" s="7"/>
      <c r="E69" s="122" t="s">
        <v>54</v>
      </c>
      <c r="F69" s="168">
        <f>COUNTIFS('Projekty wiatrowe i BESS'!$I:$I,"&gt;="&amp;DATE($E68,MONTH(F68),1),'Projekty wiatrowe i BESS'!$I:$I,"&lt;="&amp;DATE($E68,MONTH(F68)+1,0),'Projekty wiatrowe i BESS'!$H:$H,"&gt;="&amp;'Projekty z danego zakresu mocy'!$K$6,'Projekty wiatrowe i BESS'!$H:$H,"&lt;="&amp;'Projekty z danego zakresu mocy'!$M$6)</f>
        <v>0</v>
      </c>
      <c r="G69" s="168">
        <f>COUNTIFS('Projekty wiatrowe i BESS'!$I:$I,"&gt;="&amp;DATE($E68,MONTH(G68),1),'Projekty wiatrowe i BESS'!$I:$I,"&lt;="&amp;DATE($E68,MONTH(G68)+1,0),'Projekty wiatrowe i BESS'!$H:$H,"&gt;="&amp;'Projekty z danego zakresu mocy'!$K$6,'Projekty wiatrowe i BESS'!$H:$H,"&lt;="&amp;'Projekty z danego zakresu mocy'!$M$6)</f>
        <v>0</v>
      </c>
      <c r="H69" s="168">
        <f>COUNTIFS('Projekty wiatrowe i BESS'!$I:$I,"&gt;="&amp;DATE($E68,MONTH(H68),1),'Projekty wiatrowe i BESS'!$I:$I,"&lt;="&amp;DATE($E68,MONTH(H68)+1,0),'Projekty wiatrowe i BESS'!$H:$H,"&gt;="&amp;'Projekty z danego zakresu mocy'!$K$6,'Projekty wiatrowe i BESS'!$H:$H,"&lt;="&amp;'Projekty z danego zakresu mocy'!$M$6)</f>
        <v>0</v>
      </c>
      <c r="I69" s="168">
        <f>COUNTIFS('Projekty wiatrowe i BESS'!$I:$I,"&gt;="&amp;DATE($E68,MONTH(I68),1),'Projekty wiatrowe i BESS'!$I:$I,"&lt;="&amp;DATE($E68,MONTH(I68)+1,0),'Projekty wiatrowe i BESS'!$H:$H,"&gt;="&amp;'Projekty z danego zakresu mocy'!$K$6,'Projekty wiatrowe i BESS'!$H:$H,"&lt;="&amp;'Projekty z danego zakresu mocy'!$M$6)</f>
        <v>0</v>
      </c>
      <c r="J69" s="168">
        <f>COUNTIFS('Projekty wiatrowe i BESS'!$I:$I,"&gt;="&amp;DATE($E68,MONTH(J68),1),'Projekty wiatrowe i BESS'!$I:$I,"&lt;="&amp;DATE($E68,MONTH(J68)+1,0),'Projekty wiatrowe i BESS'!$H:$H,"&gt;="&amp;'Projekty z danego zakresu mocy'!$K$6,'Projekty wiatrowe i BESS'!$H:$H,"&lt;="&amp;'Projekty z danego zakresu mocy'!$M$6)</f>
        <v>0</v>
      </c>
      <c r="K69" s="168">
        <f>COUNTIFS('Projekty wiatrowe i BESS'!$I:$I,"&gt;="&amp;DATE($E68,MONTH(K68),1),'Projekty wiatrowe i BESS'!$I:$I,"&lt;="&amp;DATE($E68,MONTH(K68)+1,0),'Projekty wiatrowe i BESS'!$H:$H,"&gt;="&amp;'Projekty z danego zakresu mocy'!$K$6,'Projekty wiatrowe i BESS'!$H:$H,"&lt;="&amp;'Projekty z danego zakresu mocy'!$M$6)</f>
        <v>0</v>
      </c>
      <c r="L69" s="168">
        <f>COUNTIFS('Projekty wiatrowe i BESS'!$I:$I,"&gt;="&amp;DATE($E68,MONTH(L68),1),'Projekty wiatrowe i BESS'!$I:$I,"&lt;="&amp;DATE($E68,MONTH(L68)+1,0),'Projekty wiatrowe i BESS'!$H:$H,"&gt;="&amp;'Projekty z danego zakresu mocy'!$K$6,'Projekty wiatrowe i BESS'!$H:$H,"&lt;="&amp;'Projekty z danego zakresu mocy'!$M$6)</f>
        <v>0</v>
      </c>
      <c r="M69" s="168">
        <f>COUNTIFS('Projekty wiatrowe i BESS'!$I:$I,"&gt;="&amp;DATE($E68,MONTH(M68),1),'Projekty wiatrowe i BESS'!$I:$I,"&lt;="&amp;DATE($E68,MONTH(M68)+1,0),'Projekty wiatrowe i BESS'!$H:$H,"&gt;="&amp;'Projekty z danego zakresu mocy'!$K$6,'Projekty wiatrowe i BESS'!$H:$H,"&lt;="&amp;'Projekty z danego zakresu mocy'!$M$6)</f>
        <v>0</v>
      </c>
      <c r="N69" s="168">
        <f>COUNTIFS('Projekty wiatrowe i BESS'!$I:$I,"&gt;="&amp;DATE($E68,MONTH(N68),1),'Projekty wiatrowe i BESS'!$I:$I,"&lt;="&amp;DATE($E68,MONTH(N68)+1,0),'Projekty wiatrowe i BESS'!$H:$H,"&gt;="&amp;'Projekty z danego zakresu mocy'!$K$6,'Projekty wiatrowe i BESS'!$H:$H,"&lt;="&amp;'Projekty z danego zakresu mocy'!$M$6)</f>
        <v>0</v>
      </c>
      <c r="O69" s="168">
        <f>COUNTIFS('Projekty wiatrowe i BESS'!$I:$I,"&gt;="&amp;DATE($E68,MONTH(O68),1),'Projekty wiatrowe i BESS'!$I:$I,"&lt;="&amp;DATE($E68,MONTH(O68)+1,0),'Projekty wiatrowe i BESS'!$H:$H,"&gt;="&amp;'Projekty z danego zakresu mocy'!$K$6,'Projekty wiatrowe i BESS'!$H:$H,"&lt;="&amp;'Projekty z danego zakresu mocy'!$M$6)</f>
        <v>0</v>
      </c>
      <c r="P69" s="168">
        <f>COUNTIFS('Projekty wiatrowe i BESS'!$I:$I,"&gt;="&amp;DATE($E68,MONTH(P68),1),'Projekty wiatrowe i BESS'!$I:$I,"&lt;="&amp;DATE($E68,MONTH(P68)+1,0),'Projekty wiatrowe i BESS'!$H:$H,"&gt;="&amp;'Projekty z danego zakresu mocy'!$K$6,'Projekty wiatrowe i BESS'!$H:$H,"&lt;="&amp;'Projekty z danego zakresu mocy'!$M$6)</f>
        <v>0</v>
      </c>
      <c r="Q69" s="168">
        <f>COUNTIFS('Projekty wiatrowe i BESS'!$I:$I,"&gt;="&amp;DATE($E68,MONTH(Q68),1),'Projekty wiatrowe i BESS'!$I:$I,"&lt;="&amp;DATE($E68,MONTH(Q68)+1,0),'Projekty wiatrowe i BESS'!$H:$H,"&gt;="&amp;'Projekty z danego zakresu mocy'!$K$6,'Projekty wiatrowe i BESS'!$H:$H,"&lt;="&amp;'Projekty z danego zakresu mocy'!$M$6)</f>
        <v>0</v>
      </c>
      <c r="R69" s="25"/>
      <c r="S69" s="25"/>
      <c r="T69" s="62"/>
      <c r="U69" s="116"/>
      <c r="V69" s="51"/>
      <c r="W69" s="51"/>
      <c r="X69" s="50"/>
      <c r="Y69" s="50"/>
      <c r="AD69" s="48"/>
    </row>
    <row r="70" spans="1:30" s="11" customFormat="1" ht="16.5" thickBot="1" x14ac:dyDescent="0.3">
      <c r="A70" s="101"/>
      <c r="B70" s="4"/>
      <c r="C70" s="7"/>
      <c r="D70" s="7"/>
      <c r="E70" s="12" t="s">
        <v>31</v>
      </c>
      <c r="F70" s="169">
        <f>SUMIFS('Projekty wiatrowe i BESS'!$H:$H,'Projekty wiatrowe i BESS'!$I:$I,"&gt;="&amp;DATE($E68,MONTH(F68),1),'Projekty wiatrowe i BESS'!$I:$I,"&lt;="&amp;DATE($E68,MONTH(F68)+1,0),'Projekty wiatrowe i BESS'!$H:$H,"&gt;="&amp;'Projekty z danego zakresu mocy'!$K$6,'Projekty wiatrowe i BESS'!$H:$H,"&lt;="&amp;'Projekty z danego zakresu mocy'!$M$6)/1000</f>
        <v>0</v>
      </c>
      <c r="G70" s="169">
        <f>SUMIFS('Projekty wiatrowe i BESS'!$H:$H,'Projekty wiatrowe i BESS'!$I:$I,"&gt;="&amp;DATE($E68,MONTH(G68),1),'Projekty wiatrowe i BESS'!$I:$I,"&lt;="&amp;DATE($E68,MONTH(G68)+1,0),'Projekty wiatrowe i BESS'!$H:$H,"&gt;="&amp;'Projekty z danego zakresu mocy'!$K$6,'Projekty wiatrowe i BESS'!$H:$H,"&lt;="&amp;'Projekty z danego zakresu mocy'!$M$6)/1000</f>
        <v>0</v>
      </c>
      <c r="H70" s="169">
        <f>SUMIFS('Projekty wiatrowe i BESS'!$H:$H,'Projekty wiatrowe i BESS'!$I:$I,"&gt;="&amp;DATE($E68,MONTH(H68),1),'Projekty wiatrowe i BESS'!$I:$I,"&lt;="&amp;DATE($E68,MONTH(H68)+1,0),'Projekty wiatrowe i BESS'!$H:$H,"&gt;="&amp;'Projekty z danego zakresu mocy'!$K$6,'Projekty wiatrowe i BESS'!$H:$H,"&lt;="&amp;'Projekty z danego zakresu mocy'!$M$6)/1000</f>
        <v>0</v>
      </c>
      <c r="I70" s="169">
        <f>SUMIFS('Projekty wiatrowe i BESS'!$H:$H,'Projekty wiatrowe i BESS'!$I:$I,"&gt;="&amp;DATE($E68,MONTH(I68),1),'Projekty wiatrowe i BESS'!$I:$I,"&lt;="&amp;DATE($E68,MONTH(I68)+1,0),'Projekty wiatrowe i BESS'!$H:$H,"&gt;="&amp;'Projekty z danego zakresu mocy'!$K$6,'Projekty wiatrowe i BESS'!$H:$H,"&lt;="&amp;'Projekty z danego zakresu mocy'!$M$6)/1000</f>
        <v>0</v>
      </c>
      <c r="J70" s="169">
        <f>SUMIFS('Projekty wiatrowe i BESS'!$H:$H,'Projekty wiatrowe i BESS'!$I:$I,"&gt;="&amp;DATE($E68,MONTH(J68),1),'Projekty wiatrowe i BESS'!$I:$I,"&lt;="&amp;DATE($E68,MONTH(J68)+1,0),'Projekty wiatrowe i BESS'!$H:$H,"&gt;="&amp;'Projekty z danego zakresu mocy'!$K$6,'Projekty wiatrowe i BESS'!$H:$H,"&lt;="&amp;'Projekty z danego zakresu mocy'!$M$6)/1000</f>
        <v>0</v>
      </c>
      <c r="K70" s="169">
        <f>SUMIFS('Projekty wiatrowe i BESS'!$H:$H,'Projekty wiatrowe i BESS'!$I:$I,"&gt;="&amp;DATE($E68,MONTH(K68),1),'Projekty wiatrowe i BESS'!$I:$I,"&lt;="&amp;DATE($E68,MONTH(K68)+1,0),'Projekty wiatrowe i BESS'!$H:$H,"&gt;="&amp;'Projekty z danego zakresu mocy'!$K$6,'Projekty wiatrowe i BESS'!$H:$H,"&lt;="&amp;'Projekty z danego zakresu mocy'!$M$6)/1000</f>
        <v>0</v>
      </c>
      <c r="L70" s="169">
        <f>SUMIFS('Projekty wiatrowe i BESS'!$H:$H,'Projekty wiatrowe i BESS'!$I:$I,"&gt;="&amp;DATE($E68,MONTH(L68),1),'Projekty wiatrowe i BESS'!$I:$I,"&lt;="&amp;DATE($E68,MONTH(L68)+1,0),'Projekty wiatrowe i BESS'!$H:$H,"&gt;="&amp;'Projekty z danego zakresu mocy'!$K$6,'Projekty wiatrowe i BESS'!$H:$H,"&lt;="&amp;'Projekty z danego zakresu mocy'!$M$6)/1000</f>
        <v>0</v>
      </c>
      <c r="M70" s="169">
        <f>SUMIFS('Projekty wiatrowe i BESS'!$H:$H,'Projekty wiatrowe i BESS'!$I:$I,"&gt;="&amp;DATE($E68,MONTH(M68),1),'Projekty wiatrowe i BESS'!$I:$I,"&lt;="&amp;DATE($E68,MONTH(M68)+1,0),'Projekty wiatrowe i BESS'!$H:$H,"&gt;="&amp;'Projekty z danego zakresu mocy'!$K$6,'Projekty wiatrowe i BESS'!$H:$H,"&lt;="&amp;'Projekty z danego zakresu mocy'!$M$6)/1000</f>
        <v>0</v>
      </c>
      <c r="N70" s="169">
        <f>SUMIFS('Projekty wiatrowe i BESS'!$H:$H,'Projekty wiatrowe i BESS'!$I:$I,"&gt;="&amp;DATE($E68,MONTH(N68),1),'Projekty wiatrowe i BESS'!$I:$I,"&lt;="&amp;DATE($E68,MONTH(N68)+1,0),'Projekty wiatrowe i BESS'!$H:$H,"&gt;="&amp;'Projekty z danego zakresu mocy'!$K$6,'Projekty wiatrowe i BESS'!$H:$H,"&lt;="&amp;'Projekty z danego zakresu mocy'!$M$6)/1000</f>
        <v>0</v>
      </c>
      <c r="O70" s="169">
        <f>SUMIFS('Projekty wiatrowe i BESS'!$H:$H,'Projekty wiatrowe i BESS'!$I:$I,"&gt;="&amp;DATE($E68,MONTH(O68),1),'Projekty wiatrowe i BESS'!$I:$I,"&lt;="&amp;DATE($E68,MONTH(O68)+1,0),'Projekty wiatrowe i BESS'!$H:$H,"&gt;="&amp;'Projekty z danego zakresu mocy'!$K$6,'Projekty wiatrowe i BESS'!$H:$H,"&lt;="&amp;'Projekty z danego zakresu mocy'!$M$6)/1000</f>
        <v>0</v>
      </c>
      <c r="P70" s="169">
        <f>SUMIFS('Projekty wiatrowe i BESS'!$H:$H,'Projekty wiatrowe i BESS'!$I:$I,"&gt;="&amp;DATE($E68,MONTH(P68),1),'Projekty wiatrowe i BESS'!$I:$I,"&lt;="&amp;DATE($E68,MONTH(P68)+1,0),'Projekty wiatrowe i BESS'!$H:$H,"&gt;="&amp;'Projekty z danego zakresu mocy'!$K$6,'Projekty wiatrowe i BESS'!$H:$H,"&lt;="&amp;'Projekty z danego zakresu mocy'!$M$6)/1000</f>
        <v>0</v>
      </c>
      <c r="Q70" s="169">
        <f>SUMIFS('Projekty wiatrowe i BESS'!$H:$H,'Projekty wiatrowe i BESS'!$I:$I,"&gt;="&amp;DATE($E68,MONTH(Q68),1),'Projekty wiatrowe i BESS'!$I:$I,"&lt;="&amp;DATE($E68,MONTH(Q68)+1,0),'Projekty wiatrowe i BESS'!$H:$H,"&gt;="&amp;'Projekty z danego zakresu mocy'!$K$6,'Projekty wiatrowe i BESS'!$H:$H,"&lt;="&amp;'Projekty z danego zakresu mocy'!$M$6)/1000</f>
        <v>0</v>
      </c>
      <c r="R70" s="25"/>
      <c r="S70" s="25"/>
      <c r="T70" s="62"/>
      <c r="U70" s="116"/>
      <c r="V70" s="51"/>
      <c r="W70" s="51"/>
      <c r="X70" s="50"/>
      <c r="Y70" s="50"/>
      <c r="AD70" s="48"/>
    </row>
    <row r="71" spans="1:30" s="11" customFormat="1" x14ac:dyDescent="0.25">
      <c r="A71" s="101"/>
      <c r="B71" s="4"/>
      <c r="C71" s="7"/>
      <c r="D71" s="7"/>
      <c r="E71" s="1"/>
      <c r="F71" s="144"/>
      <c r="G71" s="144"/>
      <c r="H71" s="144"/>
      <c r="I71" s="146"/>
      <c r="J71" s="25"/>
      <c r="K71" s="25"/>
      <c r="L71" s="25"/>
      <c r="M71" s="25"/>
      <c r="N71" s="25"/>
      <c r="O71" s="25"/>
      <c r="P71" s="25"/>
      <c r="Q71" s="146"/>
      <c r="R71" s="25"/>
      <c r="S71" s="25"/>
      <c r="T71" s="62"/>
      <c r="U71" s="116"/>
      <c r="V71" s="51"/>
      <c r="W71" s="51"/>
      <c r="X71" s="50"/>
      <c r="Y71" s="50"/>
      <c r="AD71" s="48"/>
    </row>
    <row r="72" spans="1:30" s="52" customFormat="1" x14ac:dyDescent="0.25">
      <c r="A72" s="147"/>
      <c r="B72" s="140"/>
      <c r="C72" s="23"/>
      <c r="D72" s="7"/>
      <c r="E72" s="7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148"/>
      <c r="S72" s="148"/>
      <c r="T72" s="151"/>
      <c r="U72" s="152"/>
      <c r="V72" s="153"/>
      <c r="W72" s="153"/>
      <c r="AD72" s="150"/>
    </row>
    <row r="73" spans="1:30" s="52" customFormat="1" x14ac:dyDescent="0.25">
      <c r="A73" s="147"/>
      <c r="B73" s="140"/>
      <c r="C73" s="23"/>
      <c r="D73" s="7"/>
      <c r="E73" s="7"/>
      <c r="F73" s="104"/>
      <c r="G73" s="104"/>
      <c r="H73" s="104"/>
      <c r="I73" s="104"/>
      <c r="J73" s="104"/>
      <c r="K73" s="104"/>
      <c r="L73" s="104"/>
      <c r="M73" s="104"/>
      <c r="N73" s="104"/>
      <c r="O73" s="104"/>
      <c r="P73" s="104"/>
      <c r="Q73" s="104"/>
      <c r="R73" s="148"/>
      <c r="S73" s="148"/>
      <c r="T73" s="151"/>
      <c r="U73" s="152"/>
      <c r="V73" s="153"/>
      <c r="W73" s="153"/>
      <c r="AD73" s="150"/>
    </row>
    <row r="74" spans="1:30" s="11" customFormat="1" ht="21.75" thickBot="1" x14ac:dyDescent="0.3">
      <c r="A74" s="101"/>
      <c r="B74" s="4"/>
      <c r="C74" s="7"/>
      <c r="D74" s="7"/>
      <c r="E74" s="124">
        <v>2026</v>
      </c>
      <c r="F74" s="178">
        <f>DATE($E$74,1,1)</f>
        <v>46023</v>
      </c>
      <c r="G74" s="178">
        <f>DATE($E$74,2,1)</f>
        <v>46054</v>
      </c>
      <c r="H74" s="178">
        <f>DATE($E$74,3,1)</f>
        <v>46082</v>
      </c>
      <c r="I74" s="178">
        <f>DATE($E$74,4,1)</f>
        <v>46113</v>
      </c>
      <c r="J74" s="178">
        <f>DATE($E$74,5,1)</f>
        <v>46143</v>
      </c>
      <c r="K74" s="178">
        <f>DATE($E$74,6,1)</f>
        <v>46174</v>
      </c>
      <c r="L74" s="178">
        <f>DATE($E$74,7,1)</f>
        <v>46204</v>
      </c>
      <c r="M74" s="178">
        <f>DATE($E$74,8,1)</f>
        <v>46235</v>
      </c>
      <c r="N74" s="178">
        <f>DATE($E$74,9,1)</f>
        <v>46266</v>
      </c>
      <c r="O74" s="178">
        <f>DATE($E$74,10,1)</f>
        <v>46296</v>
      </c>
      <c r="P74" s="178">
        <f>DATE($E$74,11,1)</f>
        <v>46327</v>
      </c>
      <c r="Q74" s="178">
        <f>DATE($E$74,12,1)</f>
        <v>46357</v>
      </c>
      <c r="R74" s="25"/>
      <c r="S74" s="25"/>
      <c r="T74" s="62"/>
      <c r="U74" s="116"/>
      <c r="V74" s="51"/>
      <c r="W74" s="51"/>
      <c r="X74" s="50"/>
      <c r="Y74" s="50"/>
      <c r="AD74" s="48"/>
    </row>
    <row r="75" spans="1:30" s="11" customFormat="1" ht="63.75" thickTop="1" x14ac:dyDescent="0.25">
      <c r="A75" s="101"/>
      <c r="B75" s="4"/>
      <c r="C75" s="7"/>
      <c r="D75" s="7"/>
      <c r="E75" s="122" t="s">
        <v>54</v>
      </c>
      <c r="F75" s="168">
        <f>COUNTIFS('Projekty wiatrowe i BESS'!$I:$I,"&gt;="&amp;DATE($E74,MONTH(F74),1),'Projekty wiatrowe i BESS'!$I:$I,"&lt;="&amp;DATE($E74,MONTH(F74)+1,0),'Projekty wiatrowe i BESS'!$H:$H,"&gt;="&amp;'Projekty z danego zakresu mocy'!$K$6,'Projekty wiatrowe i BESS'!$H:$H,"&lt;="&amp;'Projekty z danego zakresu mocy'!$M$6)</f>
        <v>0</v>
      </c>
      <c r="G75" s="168">
        <f>COUNTIFS('Projekty wiatrowe i BESS'!$I:$I,"&gt;="&amp;DATE($E74,MONTH(G74),1),'Projekty wiatrowe i BESS'!$I:$I,"&lt;="&amp;DATE($E74,MONTH(G74)+1,0),'Projekty wiatrowe i BESS'!$H:$H,"&gt;="&amp;'Projekty z danego zakresu mocy'!$K$6,'Projekty wiatrowe i BESS'!$H:$H,"&lt;="&amp;'Projekty z danego zakresu mocy'!$M$6)</f>
        <v>0</v>
      </c>
      <c r="H75" s="168">
        <f>COUNTIFS('Projekty wiatrowe i BESS'!$I:$I,"&gt;="&amp;DATE($E74,MONTH(H74),1),'Projekty wiatrowe i BESS'!$I:$I,"&lt;="&amp;DATE($E74,MONTH(H74)+1,0),'Projekty wiatrowe i BESS'!$H:$H,"&gt;="&amp;'Projekty z danego zakresu mocy'!$K$6,'Projekty wiatrowe i BESS'!$H:$H,"&lt;="&amp;'Projekty z danego zakresu mocy'!$M$6)</f>
        <v>0</v>
      </c>
      <c r="I75" s="168">
        <f>COUNTIFS('Projekty wiatrowe i BESS'!$I:$I,"&gt;="&amp;DATE($E74,MONTH(I74),1),'Projekty wiatrowe i BESS'!$I:$I,"&lt;="&amp;DATE($E74,MONTH(I74)+1,0),'Projekty wiatrowe i BESS'!$H:$H,"&gt;="&amp;'Projekty z danego zakresu mocy'!$K$6,'Projekty wiatrowe i BESS'!$H:$H,"&lt;="&amp;'Projekty z danego zakresu mocy'!$M$6)</f>
        <v>0</v>
      </c>
      <c r="J75" s="168">
        <f>COUNTIFS('Projekty wiatrowe i BESS'!$I:$I,"&gt;="&amp;DATE($E74,MONTH(J74),1),'Projekty wiatrowe i BESS'!$I:$I,"&lt;="&amp;DATE($E74,MONTH(J74)+1,0),'Projekty wiatrowe i BESS'!$H:$H,"&gt;="&amp;'Projekty z danego zakresu mocy'!$K$6,'Projekty wiatrowe i BESS'!$H:$H,"&lt;="&amp;'Projekty z danego zakresu mocy'!$M$6)</f>
        <v>0</v>
      </c>
      <c r="K75" s="168">
        <f>COUNTIFS('Projekty wiatrowe i BESS'!$I:$I,"&gt;="&amp;DATE($E74,MONTH(K74),1),'Projekty wiatrowe i BESS'!$I:$I,"&lt;="&amp;DATE($E74,MONTH(K74)+1,0),'Projekty wiatrowe i BESS'!$H:$H,"&gt;="&amp;'Projekty z danego zakresu mocy'!$K$6,'Projekty wiatrowe i BESS'!$H:$H,"&lt;="&amp;'Projekty z danego zakresu mocy'!$M$6)</f>
        <v>0</v>
      </c>
      <c r="L75" s="168">
        <f>COUNTIFS('Projekty wiatrowe i BESS'!$I:$I,"&gt;="&amp;DATE($E74,MONTH(L74),1),'Projekty wiatrowe i BESS'!$I:$I,"&lt;="&amp;DATE($E74,MONTH(L74)+1,0),'Projekty wiatrowe i BESS'!$H:$H,"&gt;="&amp;'Projekty z danego zakresu mocy'!$K$6,'Projekty wiatrowe i BESS'!$H:$H,"&lt;="&amp;'Projekty z danego zakresu mocy'!$M$6)</f>
        <v>0</v>
      </c>
      <c r="M75" s="168">
        <f>COUNTIFS('Projekty wiatrowe i BESS'!$I:$I,"&gt;="&amp;DATE($E74,MONTH(M74),1),'Projekty wiatrowe i BESS'!$I:$I,"&lt;="&amp;DATE($E74,MONTH(M74)+1,0),'Projekty wiatrowe i BESS'!$H:$H,"&gt;="&amp;'Projekty z danego zakresu mocy'!$K$6,'Projekty wiatrowe i BESS'!$H:$H,"&lt;="&amp;'Projekty z danego zakresu mocy'!$M$6)</f>
        <v>0</v>
      </c>
      <c r="N75" s="168">
        <f>COUNTIFS('Projekty wiatrowe i BESS'!$I:$I,"&gt;="&amp;DATE($E74,MONTH(N74),1),'Projekty wiatrowe i BESS'!$I:$I,"&lt;="&amp;DATE($E74,MONTH(N74)+1,0),'Projekty wiatrowe i BESS'!$H:$H,"&gt;="&amp;'Projekty z danego zakresu mocy'!$K$6,'Projekty wiatrowe i BESS'!$H:$H,"&lt;="&amp;'Projekty z danego zakresu mocy'!$M$6)</f>
        <v>0</v>
      </c>
      <c r="O75" s="168">
        <f>COUNTIFS('Projekty wiatrowe i BESS'!$I:$I,"&gt;="&amp;DATE($E74,MONTH(O74),1),'Projekty wiatrowe i BESS'!$I:$I,"&lt;="&amp;DATE($E74,MONTH(O74)+1,0),'Projekty wiatrowe i BESS'!$H:$H,"&gt;="&amp;'Projekty z danego zakresu mocy'!$K$6,'Projekty wiatrowe i BESS'!$H:$H,"&lt;="&amp;'Projekty z danego zakresu mocy'!$M$6)</f>
        <v>0</v>
      </c>
      <c r="P75" s="168">
        <f>COUNTIFS('Projekty wiatrowe i BESS'!$I:$I,"&gt;="&amp;DATE($E74,MONTH(P74),1),'Projekty wiatrowe i BESS'!$I:$I,"&lt;="&amp;DATE($E74,MONTH(P74)+1,0),'Projekty wiatrowe i BESS'!$H:$H,"&gt;="&amp;'Projekty z danego zakresu mocy'!$K$6,'Projekty wiatrowe i BESS'!$H:$H,"&lt;="&amp;'Projekty z danego zakresu mocy'!$M$6)</f>
        <v>0</v>
      </c>
      <c r="Q75" s="168">
        <f>COUNTIFS('Projekty wiatrowe i BESS'!$I:$I,"&gt;="&amp;DATE($E74,MONTH(Q74),1),'Projekty wiatrowe i BESS'!$I:$I,"&lt;="&amp;DATE($E74,MONTH(Q74)+1,0),'Projekty wiatrowe i BESS'!$H:$H,"&gt;="&amp;'Projekty z danego zakresu mocy'!$K$6,'Projekty wiatrowe i BESS'!$H:$H,"&lt;="&amp;'Projekty z danego zakresu mocy'!$M$6)</f>
        <v>0</v>
      </c>
      <c r="R75" s="25"/>
      <c r="S75" s="25"/>
      <c r="T75" s="62"/>
      <c r="U75" s="116"/>
      <c r="V75" s="51"/>
      <c r="W75" s="51"/>
      <c r="X75" s="50"/>
      <c r="Y75" s="50"/>
      <c r="AD75" s="48"/>
    </row>
    <row r="76" spans="1:30" s="11" customFormat="1" ht="16.5" thickBot="1" x14ac:dyDescent="0.3">
      <c r="A76" s="101"/>
      <c r="B76" s="4"/>
      <c r="C76" s="7"/>
      <c r="D76" s="7"/>
      <c r="E76" s="12" t="s">
        <v>31</v>
      </c>
      <c r="F76" s="169">
        <f>SUMIFS('Projekty wiatrowe i BESS'!$H:$H,'Projekty wiatrowe i BESS'!$I:$I,"&gt;="&amp;DATE($E74,MONTH(F74),1),'Projekty wiatrowe i BESS'!$I:$I,"&lt;="&amp;DATE($E74,MONTH(F74)+1,0),'Projekty wiatrowe i BESS'!$H:$H,"&gt;="&amp;'Projekty z danego zakresu mocy'!$K$6,'Projekty wiatrowe i BESS'!$H:$H,"&lt;="&amp;'Projekty z danego zakresu mocy'!$M$6)/1000</f>
        <v>0</v>
      </c>
      <c r="G76" s="169">
        <f>SUMIFS('Projekty wiatrowe i BESS'!$H:$H,'Projekty wiatrowe i BESS'!$I:$I,"&gt;="&amp;DATE($E74,MONTH(G74),1),'Projekty wiatrowe i BESS'!$I:$I,"&lt;="&amp;DATE($E74,MONTH(G74)+1,0),'Projekty wiatrowe i BESS'!$H:$H,"&gt;="&amp;'Projekty z danego zakresu mocy'!$K$6,'Projekty wiatrowe i BESS'!$H:$H,"&lt;="&amp;'Projekty z danego zakresu mocy'!$M$6)/1000</f>
        <v>0</v>
      </c>
      <c r="H76" s="169">
        <f>SUMIFS('Projekty wiatrowe i BESS'!$H:$H,'Projekty wiatrowe i BESS'!$I:$I,"&gt;="&amp;DATE($E74,MONTH(H74),1),'Projekty wiatrowe i BESS'!$I:$I,"&lt;="&amp;DATE($E74,MONTH(H74)+1,0),'Projekty wiatrowe i BESS'!$H:$H,"&gt;="&amp;'Projekty z danego zakresu mocy'!$K$6,'Projekty wiatrowe i BESS'!$H:$H,"&lt;="&amp;'Projekty z danego zakresu mocy'!$M$6)/1000</f>
        <v>0</v>
      </c>
      <c r="I76" s="169">
        <f>SUMIFS('Projekty wiatrowe i BESS'!$H:$H,'Projekty wiatrowe i BESS'!$I:$I,"&gt;="&amp;DATE($E74,MONTH(I74),1),'Projekty wiatrowe i BESS'!$I:$I,"&lt;="&amp;DATE($E74,MONTH(I74)+1,0),'Projekty wiatrowe i BESS'!$H:$H,"&gt;="&amp;'Projekty z danego zakresu mocy'!$K$6,'Projekty wiatrowe i BESS'!$H:$H,"&lt;="&amp;'Projekty z danego zakresu mocy'!$M$6)/1000</f>
        <v>0</v>
      </c>
      <c r="J76" s="169">
        <f>SUMIFS('Projekty wiatrowe i BESS'!$H:$H,'Projekty wiatrowe i BESS'!$I:$I,"&gt;="&amp;DATE($E74,MONTH(J74),1),'Projekty wiatrowe i BESS'!$I:$I,"&lt;="&amp;DATE($E74,MONTH(J74)+1,0),'Projekty wiatrowe i BESS'!$H:$H,"&gt;="&amp;'Projekty z danego zakresu mocy'!$K$6,'Projekty wiatrowe i BESS'!$H:$H,"&lt;="&amp;'Projekty z danego zakresu mocy'!$M$6)/1000</f>
        <v>0</v>
      </c>
      <c r="K76" s="169">
        <f>SUMIFS('Projekty wiatrowe i BESS'!$H:$H,'Projekty wiatrowe i BESS'!$I:$I,"&gt;="&amp;DATE($E74,MONTH(K74),1),'Projekty wiatrowe i BESS'!$I:$I,"&lt;="&amp;DATE($E74,MONTH(K74)+1,0),'Projekty wiatrowe i BESS'!$H:$H,"&gt;="&amp;'Projekty z danego zakresu mocy'!$K$6,'Projekty wiatrowe i BESS'!$H:$H,"&lt;="&amp;'Projekty z danego zakresu mocy'!$M$6)/1000</f>
        <v>0</v>
      </c>
      <c r="L76" s="169">
        <f>SUMIFS('Projekty wiatrowe i BESS'!$H:$H,'Projekty wiatrowe i BESS'!$I:$I,"&gt;="&amp;DATE($E74,MONTH(L74),1),'Projekty wiatrowe i BESS'!$I:$I,"&lt;="&amp;DATE($E74,MONTH(L74)+1,0),'Projekty wiatrowe i BESS'!$H:$H,"&gt;="&amp;'Projekty z danego zakresu mocy'!$K$6,'Projekty wiatrowe i BESS'!$H:$H,"&lt;="&amp;'Projekty z danego zakresu mocy'!$M$6)/1000</f>
        <v>0</v>
      </c>
      <c r="M76" s="169">
        <f>SUMIFS('Projekty wiatrowe i BESS'!$H:$H,'Projekty wiatrowe i BESS'!$I:$I,"&gt;="&amp;DATE($E74,MONTH(M74),1),'Projekty wiatrowe i BESS'!$I:$I,"&lt;="&amp;DATE($E74,MONTH(M74)+1,0),'Projekty wiatrowe i BESS'!$H:$H,"&gt;="&amp;'Projekty z danego zakresu mocy'!$K$6,'Projekty wiatrowe i BESS'!$H:$H,"&lt;="&amp;'Projekty z danego zakresu mocy'!$M$6)/1000</f>
        <v>0</v>
      </c>
      <c r="N76" s="169">
        <f>SUMIFS('Projekty wiatrowe i BESS'!$H:$H,'Projekty wiatrowe i BESS'!$I:$I,"&gt;="&amp;DATE($E74,MONTH(N74),1),'Projekty wiatrowe i BESS'!$I:$I,"&lt;="&amp;DATE($E74,MONTH(N74)+1,0),'Projekty wiatrowe i BESS'!$H:$H,"&gt;="&amp;'Projekty z danego zakresu mocy'!$K$6,'Projekty wiatrowe i BESS'!$H:$H,"&lt;="&amp;'Projekty z danego zakresu mocy'!$M$6)/1000</f>
        <v>0</v>
      </c>
      <c r="O76" s="169">
        <f>SUMIFS('Projekty wiatrowe i BESS'!$H:$H,'Projekty wiatrowe i BESS'!$I:$I,"&gt;="&amp;DATE($E74,MONTH(O74),1),'Projekty wiatrowe i BESS'!$I:$I,"&lt;="&amp;DATE($E74,MONTH(O74)+1,0),'Projekty wiatrowe i BESS'!$H:$H,"&gt;="&amp;'Projekty z danego zakresu mocy'!$K$6,'Projekty wiatrowe i BESS'!$H:$H,"&lt;="&amp;'Projekty z danego zakresu mocy'!$M$6)/1000</f>
        <v>0</v>
      </c>
      <c r="P76" s="169">
        <f>SUMIFS('Projekty wiatrowe i BESS'!$H:$H,'Projekty wiatrowe i BESS'!$I:$I,"&gt;="&amp;DATE($E74,MONTH(P74),1),'Projekty wiatrowe i BESS'!$I:$I,"&lt;="&amp;DATE($E74,MONTH(P74)+1,0),'Projekty wiatrowe i BESS'!$H:$H,"&gt;="&amp;'Projekty z danego zakresu mocy'!$K$6,'Projekty wiatrowe i BESS'!$H:$H,"&lt;="&amp;'Projekty z danego zakresu mocy'!$M$6)/1000</f>
        <v>0</v>
      </c>
      <c r="Q76" s="169">
        <f>SUMIFS('Projekty wiatrowe i BESS'!$H:$H,'Projekty wiatrowe i BESS'!$I:$I,"&gt;="&amp;DATE($E74,MONTH(Q74),1),'Projekty wiatrowe i BESS'!$I:$I,"&lt;="&amp;DATE($E74,MONTH(Q74)+1,0),'Projekty wiatrowe i BESS'!$H:$H,"&gt;="&amp;'Projekty z danego zakresu mocy'!$K$6,'Projekty wiatrowe i BESS'!$H:$H,"&lt;="&amp;'Projekty z danego zakresu mocy'!$M$6)/1000</f>
        <v>0</v>
      </c>
      <c r="R76" s="25"/>
      <c r="S76" s="25"/>
      <c r="T76" s="62"/>
      <c r="U76" s="116"/>
      <c r="V76" s="51"/>
      <c r="W76" s="51"/>
      <c r="X76" s="50"/>
      <c r="Y76" s="50"/>
      <c r="AD76" s="48"/>
    </row>
    <row r="77" spans="1:30" s="11" customFormat="1" x14ac:dyDescent="0.25">
      <c r="A77" s="101"/>
      <c r="B77" s="4"/>
      <c r="C77" s="7"/>
      <c r="D77" s="7"/>
      <c r="E77" s="1"/>
      <c r="F77" s="1"/>
      <c r="G77" s="1"/>
      <c r="H77" s="1"/>
      <c r="I77" s="1"/>
      <c r="J77" s="1"/>
      <c r="K77" s="1"/>
      <c r="L77" s="1"/>
      <c r="M77" s="25"/>
      <c r="N77" s="25"/>
      <c r="O77" s="25"/>
      <c r="P77" s="25"/>
      <c r="Q77" s="25"/>
      <c r="R77" s="25"/>
      <c r="S77" s="25"/>
      <c r="T77" s="62"/>
      <c r="U77" s="116"/>
      <c r="V77" s="51"/>
      <c r="W77" s="51"/>
      <c r="X77" s="50"/>
      <c r="Y77" s="50"/>
      <c r="AD77" s="48"/>
    </row>
    <row r="78" spans="1:30" s="11" customFormat="1" x14ac:dyDescent="0.25">
      <c r="A78" s="101"/>
      <c r="B78" s="4"/>
      <c r="C78" s="7"/>
      <c r="D78" s="7"/>
      <c r="E78" s="1"/>
      <c r="F78" s="1"/>
      <c r="G78" s="1"/>
      <c r="H78" s="1"/>
      <c r="I78" s="1"/>
      <c r="J78" s="1"/>
      <c r="K78" s="25"/>
      <c r="L78" s="25"/>
      <c r="M78" s="25"/>
      <c r="N78" s="25"/>
      <c r="O78" s="25"/>
      <c r="P78" s="25"/>
      <c r="Q78" s="25"/>
      <c r="R78" s="25"/>
      <c r="S78" s="25"/>
      <c r="T78" s="62"/>
      <c r="U78" s="116"/>
      <c r="V78" s="51"/>
      <c r="W78" s="51"/>
      <c r="X78" s="50"/>
      <c r="Y78" s="50"/>
      <c r="AD78" s="48"/>
    </row>
    <row r="79" spans="1:30" s="11" customFormat="1" x14ac:dyDescent="0.25">
      <c r="A79" s="101"/>
      <c r="B79" s="4"/>
      <c r="C79" s="1"/>
      <c r="D79" s="1"/>
      <c r="E79" s="1"/>
      <c r="F79" s="1"/>
      <c r="G79" s="1"/>
      <c r="H79" s="1"/>
      <c r="I79" s="1"/>
      <c r="J79" s="1"/>
      <c r="K79" s="25"/>
      <c r="L79" s="25"/>
      <c r="M79" s="25"/>
      <c r="N79" s="25"/>
      <c r="O79" s="25"/>
      <c r="P79" s="25"/>
      <c r="Q79" s="25"/>
      <c r="R79" s="25"/>
      <c r="S79" s="25"/>
      <c r="T79" s="62"/>
      <c r="U79" s="116"/>
      <c r="V79" s="51"/>
      <c r="W79" s="51"/>
      <c r="X79" s="50"/>
      <c r="Y79" s="50"/>
      <c r="AD79" s="48"/>
    </row>
    <row r="80" spans="1:30" s="11" customFormat="1" x14ac:dyDescent="0.25">
      <c r="A80" s="101"/>
      <c r="B80" s="4"/>
      <c r="C80" s="1"/>
      <c r="D80" s="1"/>
      <c r="E80" s="1"/>
      <c r="F80" s="1"/>
      <c r="G80" s="1"/>
      <c r="H80" s="1"/>
      <c r="I80" s="1"/>
      <c r="J80" s="1"/>
      <c r="K80" s="25"/>
      <c r="L80" s="25"/>
      <c r="M80" s="25"/>
      <c r="N80" s="25"/>
      <c r="O80" s="25"/>
      <c r="P80" s="25"/>
      <c r="Q80" s="25"/>
      <c r="R80" s="25"/>
      <c r="S80" s="25"/>
      <c r="T80" s="62"/>
      <c r="U80" s="116"/>
      <c r="V80" s="51"/>
      <c r="W80" s="51"/>
      <c r="X80" s="50"/>
      <c r="Y80" s="50"/>
      <c r="AD80" s="48"/>
    </row>
    <row r="81" spans="1:30" s="11" customFormat="1" x14ac:dyDescent="0.25">
      <c r="A81" s="101"/>
      <c r="B81" s="4"/>
      <c r="C81" s="1"/>
      <c r="D81" s="1"/>
      <c r="E81" s="1"/>
      <c r="F81" s="1"/>
      <c r="G81" s="1"/>
      <c r="H81" s="1"/>
      <c r="I81" s="1"/>
      <c r="J81" s="1"/>
      <c r="K81" s="25"/>
      <c r="L81" s="25"/>
      <c r="M81" s="25"/>
      <c r="N81" s="25"/>
      <c r="O81" s="25"/>
      <c r="P81" s="25"/>
      <c r="Q81" s="25"/>
      <c r="R81" s="25"/>
      <c r="S81" s="25"/>
      <c r="T81" s="62"/>
      <c r="U81" s="116"/>
      <c r="V81" s="51"/>
      <c r="W81" s="51"/>
      <c r="X81" s="50"/>
      <c r="Y81" s="50"/>
      <c r="AD81" s="48"/>
    </row>
    <row r="82" spans="1:30" s="11" customFormat="1" x14ac:dyDescent="0.25">
      <c r="A82" s="101"/>
      <c r="B82" s="4"/>
      <c r="C82" s="1"/>
      <c r="D82" s="1"/>
      <c r="E82" s="1"/>
      <c r="F82" s="1"/>
      <c r="G82" s="1"/>
      <c r="H82" s="1"/>
      <c r="I82" s="1"/>
      <c r="J82" s="1"/>
      <c r="K82" s="25"/>
      <c r="L82" s="25"/>
      <c r="M82" s="25"/>
      <c r="N82" s="25"/>
      <c r="O82" s="25"/>
      <c r="P82" s="25"/>
      <c r="Q82" s="25"/>
      <c r="R82" s="25"/>
      <c r="S82" s="25"/>
      <c r="T82" s="62"/>
      <c r="U82" s="116"/>
      <c r="V82" s="51"/>
      <c r="W82" s="51"/>
      <c r="X82" s="50"/>
      <c r="Y82" s="50"/>
      <c r="AD82" s="48"/>
    </row>
    <row r="83" spans="1:30" s="11" customFormat="1" x14ac:dyDescent="0.25">
      <c r="A83" s="101"/>
      <c r="B83" s="4"/>
      <c r="C83" s="1"/>
      <c r="D83" s="1"/>
      <c r="E83" s="1"/>
      <c r="F83" s="1"/>
      <c r="G83" s="1"/>
      <c r="H83" s="1"/>
      <c r="I83" s="1"/>
      <c r="J83" s="1"/>
      <c r="K83" s="25"/>
      <c r="L83" s="25"/>
      <c r="M83" s="25"/>
      <c r="N83" s="25"/>
      <c r="O83" s="25"/>
      <c r="P83" s="25"/>
      <c r="Q83" s="25"/>
      <c r="R83" s="25"/>
      <c r="S83" s="25"/>
      <c r="T83" s="62"/>
      <c r="U83" s="116"/>
      <c r="V83" s="51"/>
      <c r="W83" s="51"/>
      <c r="X83" s="50"/>
      <c r="Y83" s="50"/>
      <c r="AD83" s="48"/>
    </row>
    <row r="84" spans="1:30" s="11" customFormat="1" x14ac:dyDescent="0.25">
      <c r="A84" s="101"/>
      <c r="B84" s="4"/>
      <c r="C84" s="1"/>
      <c r="D84" s="1"/>
      <c r="E84" s="1"/>
      <c r="F84" s="1"/>
      <c r="G84" s="1"/>
      <c r="H84" s="1"/>
      <c r="I84" s="1"/>
      <c r="J84" s="1"/>
      <c r="K84" s="25"/>
      <c r="L84" s="25"/>
      <c r="M84" s="25"/>
      <c r="N84" s="25"/>
      <c r="O84" s="25"/>
      <c r="P84" s="25"/>
      <c r="Q84" s="25"/>
      <c r="R84" s="25"/>
      <c r="S84" s="25"/>
      <c r="T84" s="62"/>
      <c r="U84" s="116"/>
      <c r="V84" s="51"/>
      <c r="W84" s="51"/>
      <c r="X84" s="50"/>
      <c r="Y84" s="50"/>
      <c r="AD84" s="48"/>
    </row>
    <row r="85" spans="1:30" s="11" customFormat="1" x14ac:dyDescent="0.25">
      <c r="A85" s="101"/>
      <c r="B85" s="4"/>
      <c r="C85" s="1"/>
      <c r="D85" s="1"/>
      <c r="E85" s="1"/>
      <c r="F85" s="1"/>
      <c r="G85" s="1"/>
      <c r="H85" s="1"/>
      <c r="I85" s="1"/>
      <c r="J85" s="1"/>
      <c r="K85" s="25"/>
      <c r="L85" s="25"/>
      <c r="M85" s="25"/>
      <c r="N85" s="25"/>
      <c r="O85" s="25"/>
      <c r="P85" s="25"/>
      <c r="Q85" s="25"/>
      <c r="R85" s="25"/>
      <c r="S85" s="25"/>
      <c r="T85" s="62"/>
      <c r="U85" s="116"/>
      <c r="V85" s="51"/>
      <c r="W85" s="51"/>
      <c r="X85" s="50"/>
      <c r="Y85" s="50"/>
      <c r="AD85" s="48"/>
    </row>
    <row r="86" spans="1:30" s="11" customFormat="1" x14ac:dyDescent="0.25">
      <c r="A86" s="101"/>
      <c r="B86" s="4"/>
      <c r="C86" s="1"/>
      <c r="D86" s="1"/>
      <c r="E86" s="1"/>
      <c r="F86" s="1"/>
      <c r="G86" s="1"/>
      <c r="H86" s="1"/>
      <c r="I86" s="1"/>
      <c r="J86" s="1"/>
      <c r="K86" s="25"/>
      <c r="L86" s="25"/>
      <c r="M86" s="25"/>
      <c r="N86" s="25"/>
      <c r="O86" s="25"/>
      <c r="P86" s="25"/>
      <c r="Q86" s="25"/>
      <c r="R86" s="25"/>
      <c r="S86" s="25"/>
      <c r="T86" s="62"/>
      <c r="U86" s="116"/>
      <c r="V86" s="51"/>
      <c r="W86" s="51"/>
      <c r="X86" s="50"/>
      <c r="Y86" s="50"/>
      <c r="AD86" s="48"/>
    </row>
    <row r="87" spans="1:30" s="11" customFormat="1" x14ac:dyDescent="0.25">
      <c r="A87" s="101"/>
      <c r="B87" s="4"/>
      <c r="C87" s="1"/>
      <c r="D87" s="1"/>
      <c r="E87" s="1"/>
      <c r="F87" s="1"/>
      <c r="G87" s="1"/>
      <c r="H87" s="1"/>
      <c r="I87" s="1"/>
      <c r="J87" s="1"/>
      <c r="K87" s="25"/>
      <c r="L87" s="25"/>
      <c r="M87" s="25"/>
      <c r="N87" s="25"/>
      <c r="O87" s="25"/>
      <c r="P87" s="25"/>
      <c r="Q87" s="25"/>
      <c r="R87" s="25"/>
      <c r="S87" s="25"/>
      <c r="T87" s="62"/>
      <c r="U87" s="116"/>
      <c r="V87" s="51"/>
      <c r="W87" s="51"/>
      <c r="X87" s="50"/>
      <c r="Y87" s="50"/>
      <c r="AD87" s="48"/>
    </row>
    <row r="88" spans="1:30" s="11" customFormat="1" x14ac:dyDescent="0.25">
      <c r="A88" s="101"/>
      <c r="B88" s="4"/>
      <c r="C88" s="1"/>
      <c r="D88" s="1"/>
      <c r="E88" s="1"/>
      <c r="F88" s="1"/>
      <c r="G88" s="1"/>
      <c r="H88" s="1"/>
      <c r="I88" s="1"/>
      <c r="J88" s="1"/>
      <c r="K88" s="25"/>
      <c r="L88" s="25"/>
      <c r="M88" s="25"/>
      <c r="N88" s="25"/>
      <c r="O88" s="25"/>
      <c r="P88" s="25"/>
      <c r="Q88" s="25"/>
      <c r="R88" s="25"/>
      <c r="S88" s="25"/>
      <c r="T88" s="62"/>
      <c r="U88" s="116"/>
      <c r="V88" s="51"/>
      <c r="W88" s="51"/>
      <c r="X88" s="50"/>
      <c r="Y88" s="50"/>
      <c r="AD88" s="48"/>
    </row>
    <row r="89" spans="1:30" s="11" customFormat="1" x14ac:dyDescent="0.25">
      <c r="A89" s="101"/>
      <c r="B89" s="4"/>
      <c r="C89" s="1"/>
      <c r="D89" s="1"/>
      <c r="E89" s="1"/>
      <c r="F89" s="1"/>
      <c r="G89" s="1"/>
      <c r="H89" s="1"/>
      <c r="I89" s="1"/>
      <c r="J89" s="1"/>
      <c r="K89" s="25"/>
      <c r="L89" s="25"/>
      <c r="M89" s="25"/>
      <c r="N89" s="25"/>
      <c r="O89" s="25"/>
      <c r="P89" s="25"/>
      <c r="Q89" s="25"/>
      <c r="R89" s="25"/>
      <c r="S89" s="25"/>
      <c r="T89" s="62"/>
      <c r="U89" s="116"/>
      <c r="V89" s="51"/>
      <c r="W89" s="51"/>
      <c r="X89" s="50"/>
      <c r="Y89" s="50"/>
      <c r="AD89" s="48"/>
    </row>
    <row r="90" spans="1:30" s="11" customFormat="1" x14ac:dyDescent="0.25">
      <c r="A90" s="101"/>
      <c r="B90" s="4"/>
      <c r="C90" s="1"/>
      <c r="D90" s="1"/>
      <c r="E90" s="1"/>
      <c r="F90" s="1"/>
      <c r="G90" s="1"/>
      <c r="H90" s="1"/>
      <c r="I90" s="1"/>
      <c r="J90" s="1"/>
      <c r="K90" s="25"/>
      <c r="L90" s="25"/>
      <c r="M90" s="25"/>
      <c r="N90" s="25"/>
      <c r="O90" s="25"/>
      <c r="P90" s="25"/>
      <c r="Q90" s="25"/>
      <c r="R90" s="25"/>
      <c r="S90" s="25"/>
      <c r="T90" s="62"/>
      <c r="U90" s="116"/>
      <c r="V90" s="51"/>
      <c r="W90" s="51"/>
      <c r="X90" s="50"/>
      <c r="Y90" s="50"/>
      <c r="AD90" s="48"/>
    </row>
    <row r="91" spans="1:30" s="11" customFormat="1" x14ac:dyDescent="0.25">
      <c r="A91" s="101"/>
      <c r="B91" s="4"/>
      <c r="C91" s="1"/>
      <c r="D91" s="1"/>
      <c r="E91" s="1"/>
      <c r="F91" s="1"/>
      <c r="G91" s="1"/>
      <c r="H91" s="1"/>
      <c r="I91" s="1"/>
      <c r="J91" s="1"/>
      <c r="K91" s="25"/>
      <c r="L91" s="25"/>
      <c r="M91" s="25"/>
      <c r="N91" s="25"/>
      <c r="O91" s="25"/>
      <c r="P91" s="25"/>
      <c r="Q91" s="25"/>
      <c r="R91" s="25"/>
      <c r="S91" s="25"/>
      <c r="T91" s="62"/>
      <c r="U91" s="116"/>
      <c r="V91" s="51"/>
      <c r="W91" s="51"/>
      <c r="X91" s="50"/>
      <c r="Y91" s="50"/>
      <c r="AD91" s="48"/>
    </row>
    <row r="92" spans="1:30" s="11" customFormat="1" x14ac:dyDescent="0.25">
      <c r="A92" s="101"/>
      <c r="B92" s="4"/>
      <c r="C92" s="1"/>
      <c r="D92" s="1"/>
      <c r="E92" s="1"/>
      <c r="F92" s="1"/>
      <c r="G92" s="1"/>
      <c r="H92" s="1"/>
      <c r="I92" s="1"/>
      <c r="J92" s="1"/>
      <c r="K92" s="25"/>
      <c r="L92" s="25"/>
      <c r="M92" s="25"/>
      <c r="N92" s="25"/>
      <c r="O92" s="25"/>
      <c r="P92" s="25"/>
      <c r="Q92" s="25"/>
      <c r="R92" s="25"/>
      <c r="S92" s="25"/>
      <c r="T92" s="62"/>
      <c r="U92" s="116"/>
      <c r="V92" s="51"/>
      <c r="W92" s="51"/>
      <c r="X92" s="50"/>
      <c r="Y92" s="50"/>
      <c r="AD92" s="48"/>
    </row>
    <row r="93" spans="1:30" s="11" customFormat="1" x14ac:dyDescent="0.25">
      <c r="A93" s="101"/>
      <c r="B93" s="4"/>
      <c r="C93" s="1"/>
      <c r="D93" s="1"/>
      <c r="E93" s="1"/>
      <c r="F93" s="1"/>
      <c r="G93" s="1"/>
      <c r="H93" s="1"/>
      <c r="I93" s="1"/>
      <c r="J93" s="1"/>
      <c r="K93" s="25"/>
      <c r="L93" s="25"/>
      <c r="M93" s="25"/>
      <c r="N93" s="25"/>
      <c r="O93" s="25"/>
      <c r="P93" s="25"/>
      <c r="Q93" s="25"/>
      <c r="R93" s="25"/>
      <c r="S93" s="25"/>
      <c r="T93" s="62"/>
      <c r="U93" s="116"/>
      <c r="V93" s="51"/>
      <c r="W93" s="51"/>
      <c r="X93" s="50"/>
      <c r="Y93" s="50"/>
      <c r="AD93" s="48"/>
    </row>
    <row r="94" spans="1:30" s="11" customFormat="1" x14ac:dyDescent="0.25">
      <c r="A94" s="101"/>
      <c r="B94" s="4"/>
      <c r="C94" s="1"/>
      <c r="D94" s="1"/>
      <c r="E94" s="1"/>
      <c r="F94" s="1"/>
      <c r="G94" s="1"/>
      <c r="H94" s="1"/>
      <c r="I94" s="1"/>
      <c r="J94" s="1"/>
      <c r="K94" s="25"/>
      <c r="L94" s="25"/>
      <c r="M94" s="25"/>
      <c r="N94" s="25"/>
      <c r="O94" s="25"/>
      <c r="P94" s="25"/>
      <c r="Q94" s="25"/>
      <c r="R94" s="25"/>
      <c r="S94" s="25"/>
      <c r="T94" s="62"/>
      <c r="U94" s="116"/>
      <c r="V94" s="51"/>
      <c r="W94" s="51"/>
      <c r="X94" s="50"/>
      <c r="Y94" s="50"/>
      <c r="AD94" s="48"/>
    </row>
    <row r="95" spans="1:30" s="11" customFormat="1" x14ac:dyDescent="0.25">
      <c r="A95" s="101"/>
      <c r="B95" s="4"/>
      <c r="C95" s="1"/>
      <c r="D95" s="1"/>
      <c r="E95" s="1"/>
      <c r="F95" s="1"/>
      <c r="G95" s="1"/>
      <c r="H95" s="1"/>
      <c r="I95" s="1"/>
      <c r="J95" s="1"/>
      <c r="K95" s="25"/>
      <c r="L95" s="25"/>
      <c r="M95" s="25"/>
      <c r="N95" s="25"/>
      <c r="O95" s="25"/>
      <c r="P95" s="25"/>
      <c r="Q95" s="25"/>
      <c r="R95" s="25"/>
      <c r="S95" s="25"/>
      <c r="T95" s="62"/>
      <c r="U95" s="116"/>
      <c r="V95" s="51"/>
      <c r="W95" s="51"/>
      <c r="X95" s="50"/>
      <c r="Y95" s="50"/>
      <c r="AD95" s="48"/>
    </row>
    <row r="96" spans="1:30" s="11" customFormat="1" x14ac:dyDescent="0.25">
      <c r="A96" s="101"/>
      <c r="B96" s="4"/>
      <c r="C96" s="1"/>
      <c r="D96" s="1"/>
      <c r="E96" s="1"/>
      <c r="F96" s="1"/>
      <c r="G96" s="1"/>
      <c r="H96" s="1"/>
      <c r="I96" s="1"/>
      <c r="J96" s="1"/>
      <c r="K96" s="25"/>
      <c r="L96" s="25"/>
      <c r="M96" s="25"/>
      <c r="N96" s="25"/>
      <c r="O96" s="25"/>
      <c r="P96" s="25"/>
      <c r="Q96" s="25"/>
      <c r="R96" s="25"/>
      <c r="S96" s="25"/>
      <c r="T96" s="62"/>
      <c r="U96" s="116"/>
      <c r="V96" s="51"/>
      <c r="W96" s="51"/>
      <c r="X96" s="50"/>
      <c r="Y96" s="50"/>
      <c r="AD96" s="48"/>
    </row>
    <row r="97" spans="1:30" s="11" customFormat="1" x14ac:dyDescent="0.25">
      <c r="A97" s="101"/>
      <c r="B97" s="4"/>
      <c r="C97" s="1"/>
      <c r="D97" s="1"/>
      <c r="E97" s="1"/>
      <c r="F97" s="1"/>
      <c r="G97" s="1"/>
      <c r="H97" s="1"/>
      <c r="I97" s="1"/>
      <c r="J97" s="1"/>
      <c r="K97" s="25"/>
      <c r="L97" s="25"/>
      <c r="M97" s="25"/>
      <c r="N97" s="25"/>
      <c r="O97" s="25"/>
      <c r="P97" s="25"/>
      <c r="Q97" s="25"/>
      <c r="R97" s="25"/>
      <c r="S97" s="25"/>
      <c r="T97" s="62"/>
      <c r="U97" s="116"/>
      <c r="V97" s="51"/>
      <c r="W97" s="51"/>
      <c r="X97" s="50"/>
      <c r="Y97" s="50"/>
      <c r="AD97" s="48"/>
    </row>
    <row r="98" spans="1:30" s="11" customFormat="1" x14ac:dyDescent="0.25">
      <c r="A98" s="101"/>
      <c r="B98" s="4"/>
      <c r="C98" s="1"/>
      <c r="D98" s="1"/>
      <c r="E98" s="1"/>
      <c r="F98" s="1"/>
      <c r="G98" s="1"/>
      <c r="H98" s="1"/>
      <c r="I98" s="1"/>
      <c r="J98" s="1"/>
      <c r="K98" s="25"/>
      <c r="L98" s="25"/>
      <c r="M98" s="25"/>
      <c r="N98" s="25"/>
      <c r="O98" s="25"/>
      <c r="P98" s="25"/>
      <c r="Q98" s="25"/>
      <c r="R98" s="25"/>
      <c r="S98" s="25"/>
      <c r="T98" s="62"/>
      <c r="U98" s="116"/>
      <c r="V98" s="51"/>
      <c r="W98" s="51"/>
      <c r="X98" s="50"/>
      <c r="Y98" s="50"/>
      <c r="AD98" s="48"/>
    </row>
    <row r="99" spans="1:30" s="11" customFormat="1" x14ac:dyDescent="0.25">
      <c r="A99" s="101"/>
      <c r="B99" s="4"/>
      <c r="C99" s="1"/>
      <c r="D99" s="1"/>
      <c r="E99" s="1"/>
      <c r="F99" s="1"/>
      <c r="G99" s="1"/>
      <c r="H99" s="1"/>
      <c r="I99" s="1"/>
      <c r="J99" s="1"/>
      <c r="K99" s="25"/>
      <c r="L99" s="25"/>
      <c r="M99" s="25"/>
      <c r="N99" s="25"/>
      <c r="O99" s="25"/>
      <c r="P99" s="25"/>
      <c r="Q99" s="25"/>
      <c r="R99" s="25"/>
      <c r="S99" s="25"/>
      <c r="T99" s="62"/>
      <c r="U99" s="116"/>
      <c r="V99" s="51"/>
      <c r="W99" s="51"/>
      <c r="X99" s="50"/>
      <c r="Y99" s="50"/>
      <c r="AD99" s="48"/>
    </row>
    <row r="100" spans="1:30" s="11" customFormat="1" x14ac:dyDescent="0.25">
      <c r="A100" s="101"/>
      <c r="B100" s="4"/>
      <c r="C100" s="1"/>
      <c r="D100" s="1"/>
      <c r="E100" s="1"/>
      <c r="F100" s="1"/>
      <c r="G100" s="1"/>
      <c r="H100" s="1"/>
      <c r="I100" s="1"/>
      <c r="J100" s="1"/>
      <c r="K100" s="25"/>
      <c r="L100" s="25"/>
      <c r="M100" s="25"/>
      <c r="N100" s="25"/>
      <c r="O100" s="25"/>
      <c r="P100" s="25"/>
      <c r="Q100" s="25"/>
      <c r="R100" s="25"/>
      <c r="S100" s="25"/>
      <c r="T100" s="62"/>
      <c r="U100" s="116"/>
      <c r="V100" s="51"/>
      <c r="W100" s="51"/>
      <c r="X100" s="50"/>
      <c r="Y100" s="50"/>
      <c r="AD100" s="48"/>
    </row>
    <row r="101" spans="1:30" s="11" customFormat="1" x14ac:dyDescent="0.25">
      <c r="A101" s="101"/>
      <c r="B101" s="4"/>
      <c r="C101" s="1"/>
      <c r="D101" s="1"/>
      <c r="E101" s="1"/>
      <c r="F101" s="1"/>
      <c r="G101" s="1"/>
      <c r="H101" s="1"/>
      <c r="I101" s="1"/>
      <c r="J101" s="1"/>
      <c r="K101" s="25"/>
      <c r="L101" s="25"/>
      <c r="M101" s="25"/>
      <c r="N101" s="25"/>
      <c r="O101" s="25"/>
      <c r="P101" s="25"/>
      <c r="Q101" s="25"/>
      <c r="R101" s="25"/>
      <c r="S101" s="25"/>
      <c r="T101" s="62"/>
      <c r="U101" s="116"/>
      <c r="V101" s="51"/>
      <c r="W101" s="51"/>
      <c r="X101" s="50"/>
      <c r="Y101" s="50"/>
      <c r="AD101" s="48"/>
    </row>
    <row r="102" spans="1:30" s="11" customFormat="1" x14ac:dyDescent="0.25">
      <c r="A102" s="101"/>
      <c r="B102" s="4"/>
      <c r="C102" s="1"/>
      <c r="D102" s="1"/>
      <c r="E102" s="1"/>
      <c r="F102" s="1"/>
      <c r="G102" s="1"/>
      <c r="H102" s="1"/>
      <c r="I102" s="1"/>
      <c r="J102" s="1"/>
      <c r="K102" s="25"/>
      <c r="L102" s="25"/>
      <c r="M102" s="25"/>
      <c r="N102" s="25"/>
      <c r="O102" s="25"/>
      <c r="P102" s="25"/>
      <c r="Q102" s="25"/>
      <c r="R102" s="25"/>
      <c r="S102" s="25"/>
      <c r="T102" s="62"/>
      <c r="U102" s="116"/>
      <c r="V102" s="51"/>
      <c r="W102" s="51"/>
      <c r="X102" s="50"/>
      <c r="Y102" s="50"/>
      <c r="AD102" s="48"/>
    </row>
    <row r="103" spans="1:30" s="11" customFormat="1" x14ac:dyDescent="0.25">
      <c r="A103" s="101"/>
      <c r="B103" s="4"/>
      <c r="C103" s="1"/>
      <c r="D103" s="1"/>
      <c r="E103" s="1"/>
      <c r="F103" s="1"/>
      <c r="G103" s="1"/>
      <c r="H103" s="1"/>
      <c r="I103" s="1"/>
      <c r="J103" s="1"/>
      <c r="K103" s="25"/>
      <c r="L103" s="25"/>
      <c r="M103" s="25"/>
      <c r="N103" s="25"/>
      <c r="O103" s="25"/>
      <c r="P103" s="25"/>
      <c r="Q103" s="25"/>
      <c r="R103" s="25"/>
      <c r="S103" s="25"/>
      <c r="T103" s="62"/>
      <c r="U103" s="116"/>
      <c r="V103" s="51"/>
      <c r="W103" s="51"/>
      <c r="X103" s="50"/>
      <c r="Y103" s="50"/>
      <c r="AD103" s="48"/>
    </row>
    <row r="104" spans="1:30" s="11" customFormat="1" x14ac:dyDescent="0.25">
      <c r="A104" s="101"/>
      <c r="B104" s="4"/>
      <c r="C104" s="1"/>
      <c r="D104" s="1"/>
      <c r="E104" s="1"/>
      <c r="F104" s="1"/>
      <c r="G104" s="1"/>
      <c r="H104" s="1"/>
      <c r="I104" s="1"/>
      <c r="J104" s="1"/>
      <c r="K104" s="25"/>
      <c r="L104" s="25"/>
      <c r="M104" s="25"/>
      <c r="N104" s="25"/>
      <c r="O104" s="25"/>
      <c r="P104" s="25"/>
      <c r="Q104" s="25"/>
      <c r="R104" s="25"/>
      <c r="S104" s="25"/>
      <c r="T104" s="62"/>
      <c r="U104" s="116"/>
      <c r="V104" s="51"/>
      <c r="W104" s="51"/>
      <c r="X104" s="50"/>
      <c r="Y104" s="50"/>
      <c r="AD104" s="48"/>
    </row>
    <row r="105" spans="1:30" s="11" customFormat="1" x14ac:dyDescent="0.25">
      <c r="A105" s="101"/>
      <c r="B105" s="4"/>
      <c r="C105" s="1"/>
      <c r="D105" s="1"/>
      <c r="E105" s="1"/>
      <c r="F105" s="1"/>
      <c r="G105" s="1"/>
      <c r="H105" s="1"/>
      <c r="I105" s="1"/>
      <c r="J105" s="1"/>
      <c r="K105" s="25"/>
      <c r="L105" s="25"/>
      <c r="M105" s="25"/>
      <c r="N105" s="25"/>
      <c r="O105" s="25"/>
      <c r="P105" s="25"/>
      <c r="Q105" s="25"/>
      <c r="R105" s="25"/>
      <c r="S105" s="25"/>
      <c r="T105" s="62"/>
      <c r="U105" s="116"/>
      <c r="V105" s="51"/>
      <c r="W105" s="51"/>
      <c r="X105" s="50"/>
      <c r="Y105" s="50"/>
      <c r="AD105" s="48"/>
    </row>
    <row r="106" spans="1:30" s="11" customFormat="1" x14ac:dyDescent="0.25">
      <c r="A106" s="101"/>
      <c r="B106" s="4"/>
      <c r="C106" s="1"/>
      <c r="D106" s="1"/>
      <c r="E106" s="1"/>
      <c r="F106" s="1"/>
      <c r="G106" s="1"/>
      <c r="H106" s="1"/>
      <c r="I106" s="1"/>
      <c r="J106" s="1"/>
      <c r="K106" s="25"/>
      <c r="L106" s="25"/>
      <c r="M106" s="25"/>
      <c r="N106" s="25"/>
      <c r="O106" s="25"/>
      <c r="P106" s="25"/>
      <c r="Q106" s="25"/>
      <c r="R106" s="25"/>
      <c r="S106" s="25"/>
      <c r="T106" s="62"/>
      <c r="U106" s="116"/>
      <c r="V106" s="51"/>
      <c r="W106" s="51"/>
      <c r="X106" s="50"/>
      <c r="Y106" s="50"/>
      <c r="AD106" s="48"/>
    </row>
    <row r="107" spans="1:30" s="11" customFormat="1" x14ac:dyDescent="0.25">
      <c r="A107" s="101"/>
      <c r="B107" s="4"/>
      <c r="C107" s="1"/>
      <c r="D107" s="1"/>
      <c r="E107" s="1"/>
      <c r="F107" s="1"/>
      <c r="G107" s="1"/>
      <c r="H107" s="1"/>
      <c r="I107" s="1"/>
      <c r="J107" s="1"/>
      <c r="K107" s="25"/>
      <c r="L107" s="25"/>
      <c r="M107" s="25"/>
      <c r="N107" s="25"/>
      <c r="O107" s="25"/>
      <c r="P107" s="25"/>
      <c r="Q107" s="25"/>
      <c r="R107" s="25"/>
      <c r="S107" s="25"/>
      <c r="T107" s="62"/>
      <c r="U107" s="116"/>
      <c r="V107" s="51"/>
      <c r="W107" s="51"/>
      <c r="X107" s="50"/>
      <c r="Y107" s="50"/>
      <c r="AD107" s="48"/>
    </row>
    <row r="108" spans="1:30" s="11" customFormat="1" x14ac:dyDescent="0.25">
      <c r="A108" s="101"/>
      <c r="B108" s="4"/>
      <c r="C108" s="1"/>
      <c r="D108" s="1"/>
      <c r="E108" s="1"/>
      <c r="F108" s="1"/>
      <c r="G108" s="1"/>
      <c r="H108" s="1"/>
      <c r="I108" s="1"/>
      <c r="J108" s="1"/>
      <c r="K108" s="25"/>
      <c r="L108" s="25"/>
      <c r="M108" s="25"/>
      <c r="N108" s="25"/>
      <c r="O108" s="25"/>
      <c r="P108" s="25"/>
      <c r="Q108" s="25"/>
      <c r="R108" s="25"/>
      <c r="S108" s="25"/>
      <c r="T108" s="62"/>
      <c r="U108" s="116"/>
      <c r="V108" s="51"/>
      <c r="W108" s="51"/>
      <c r="X108" s="50"/>
      <c r="Y108" s="50"/>
      <c r="AD108" s="48"/>
    </row>
    <row r="109" spans="1:30" s="11" customFormat="1" x14ac:dyDescent="0.25">
      <c r="A109" s="101"/>
      <c r="B109" s="4"/>
      <c r="C109" s="1"/>
      <c r="D109" s="1"/>
      <c r="E109" s="1"/>
      <c r="F109" s="1"/>
      <c r="G109" s="1"/>
      <c r="H109" s="1"/>
      <c r="I109" s="1"/>
      <c r="J109" s="1"/>
      <c r="K109" s="25"/>
      <c r="L109" s="25"/>
      <c r="M109" s="25"/>
      <c r="N109" s="25"/>
      <c r="O109" s="25"/>
      <c r="P109" s="25"/>
      <c r="Q109" s="25"/>
      <c r="R109" s="25"/>
      <c r="S109" s="25"/>
      <c r="T109" s="62"/>
      <c r="U109" s="116"/>
      <c r="V109" s="51"/>
      <c r="W109" s="51"/>
      <c r="X109" s="50"/>
      <c r="Y109" s="50"/>
      <c r="AD109" s="48"/>
    </row>
    <row r="110" spans="1:30" s="11" customFormat="1" x14ac:dyDescent="0.25">
      <c r="A110" s="101"/>
      <c r="B110" s="4"/>
      <c r="C110" s="1"/>
      <c r="D110" s="1"/>
      <c r="E110" s="1"/>
      <c r="F110" s="1"/>
      <c r="G110" s="1"/>
      <c r="H110" s="1"/>
      <c r="I110" s="1"/>
      <c r="J110" s="1"/>
      <c r="K110" s="25"/>
      <c r="L110" s="25"/>
      <c r="M110" s="25"/>
      <c r="N110" s="25"/>
      <c r="O110" s="25"/>
      <c r="P110" s="25"/>
      <c r="Q110" s="25"/>
      <c r="R110" s="25"/>
      <c r="S110" s="25"/>
      <c r="T110" s="62"/>
      <c r="U110" s="116"/>
      <c r="V110" s="51"/>
      <c r="W110" s="51"/>
      <c r="X110" s="50"/>
      <c r="Y110" s="50"/>
      <c r="AD110" s="48"/>
    </row>
    <row r="111" spans="1:30" s="11" customFormat="1" ht="20.25" customHeight="1" x14ac:dyDescent="0.25">
      <c r="A111" s="101"/>
      <c r="B111" s="4"/>
      <c r="C111" s="1"/>
      <c r="D111" s="1"/>
      <c r="E111" s="1"/>
      <c r="F111" s="1"/>
      <c r="G111" s="1"/>
      <c r="H111" s="1"/>
      <c r="I111" s="1"/>
      <c r="J111" s="1"/>
      <c r="K111" s="25"/>
      <c r="L111" s="25"/>
      <c r="M111" s="25"/>
      <c r="N111" s="25"/>
      <c r="O111" s="25"/>
      <c r="P111" s="25"/>
      <c r="Q111" s="25"/>
      <c r="R111" s="25"/>
      <c r="S111" s="25"/>
      <c r="T111" s="62"/>
      <c r="U111" s="116"/>
      <c r="V111" s="51"/>
      <c r="W111" s="51"/>
      <c r="X111" s="50"/>
      <c r="Y111" s="50"/>
      <c r="AD111" s="48"/>
    </row>
    <row r="112" spans="1:30" s="11" customFormat="1" ht="36.75" customHeight="1" thickBot="1" x14ac:dyDescent="0.3">
      <c r="A112" s="101"/>
      <c r="B112" s="4"/>
      <c r="C112" s="98"/>
      <c r="D112" s="98"/>
      <c r="E112" s="98"/>
      <c r="F112" s="98"/>
      <c r="G112" s="98"/>
      <c r="H112" s="98"/>
      <c r="I112" s="98"/>
      <c r="J112" s="98"/>
      <c r="K112" s="99"/>
      <c r="L112" s="99"/>
      <c r="M112" s="99"/>
      <c r="N112" s="99"/>
      <c r="O112" s="99"/>
      <c r="P112" s="99"/>
      <c r="Q112" s="99"/>
      <c r="R112" s="99"/>
      <c r="S112" s="99"/>
      <c r="T112" s="62"/>
      <c r="U112" s="116"/>
      <c r="V112" s="51"/>
      <c r="W112" s="51"/>
      <c r="X112" s="50"/>
      <c r="Y112" s="50"/>
      <c r="AD112" s="48"/>
    </row>
    <row r="113" spans="1:30" s="11" customFormat="1" x14ac:dyDescent="0.25">
      <c r="A113" s="101"/>
      <c r="B113" s="4"/>
      <c r="C113" s="1"/>
      <c r="D113" s="1"/>
      <c r="E113" s="1"/>
      <c r="F113" s="1"/>
      <c r="G113" s="1"/>
      <c r="H113" s="1"/>
      <c r="I113" s="10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62"/>
      <c r="U113" s="116"/>
      <c r="V113" s="51"/>
      <c r="W113" s="51"/>
      <c r="X113" s="50"/>
      <c r="Y113" s="50"/>
      <c r="AD113" s="48"/>
    </row>
    <row r="114" spans="1:30" s="11" customFormat="1" x14ac:dyDescent="0.25">
      <c r="A114" s="101"/>
      <c r="B114" s="4"/>
      <c r="C114" s="1"/>
      <c r="D114" s="1"/>
      <c r="E114" s="1"/>
      <c r="F114" s="1"/>
      <c r="G114" s="1"/>
      <c r="H114" s="1"/>
      <c r="I114" s="10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62"/>
      <c r="U114" s="116"/>
      <c r="V114" s="51"/>
      <c r="W114" s="51"/>
      <c r="X114" s="50"/>
      <c r="Y114" s="50"/>
      <c r="AD114" s="48"/>
    </row>
    <row r="115" spans="1:30" s="11" customFormat="1" x14ac:dyDescent="0.25">
      <c r="A115" s="101"/>
      <c r="B115" s="4"/>
      <c r="C115" s="1"/>
      <c r="D115" s="1"/>
      <c r="E115" s="1"/>
      <c r="F115" s="1"/>
      <c r="G115" s="1"/>
      <c r="H115" s="1"/>
      <c r="I115" s="10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62"/>
      <c r="U115" s="116"/>
      <c r="V115" s="51"/>
      <c r="W115" s="51"/>
      <c r="X115" s="50"/>
      <c r="Y115" s="50"/>
      <c r="AD115" s="48"/>
    </row>
    <row r="116" spans="1:30" s="11" customFormat="1" x14ac:dyDescent="0.25">
      <c r="A116" s="101"/>
      <c r="B116" s="4"/>
      <c r="C116" s="1"/>
      <c r="D116" s="1"/>
      <c r="E116" s="1"/>
      <c r="F116" s="1"/>
      <c r="G116" s="1"/>
      <c r="H116" s="1"/>
      <c r="I116" s="10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62"/>
      <c r="U116" s="116"/>
      <c r="V116" s="51"/>
      <c r="W116" s="51"/>
      <c r="X116" s="50"/>
      <c r="Y116" s="50"/>
      <c r="AD116" s="48"/>
    </row>
    <row r="117" spans="1:30" s="11" customFormat="1" x14ac:dyDescent="0.25">
      <c r="A117" s="101"/>
      <c r="B117" s="4"/>
      <c r="C117" s="1"/>
      <c r="D117" s="1"/>
      <c r="E117" s="1"/>
      <c r="F117" s="1"/>
      <c r="G117" s="1"/>
      <c r="H117" s="1"/>
      <c r="I117" s="10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68"/>
      <c r="U117" s="117"/>
      <c r="V117" s="53"/>
      <c r="W117" s="53"/>
      <c r="X117" s="50"/>
      <c r="Y117" s="50"/>
      <c r="AD117" s="48"/>
    </row>
    <row r="118" spans="1:30" s="11" customFormat="1" ht="20.25" thickBot="1" x14ac:dyDescent="0.35">
      <c r="A118" s="101"/>
      <c r="B118" s="36"/>
      <c r="C118" s="40" t="s">
        <v>32</v>
      </c>
      <c r="D118" s="40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5"/>
      <c r="U118" s="101"/>
      <c r="AD118" s="48"/>
    </row>
    <row r="119" spans="1:30" s="11" customFormat="1" ht="16.5" thickTop="1" thickBot="1" x14ac:dyDescent="0.3">
      <c r="A119" s="101"/>
      <c r="B119" s="93"/>
      <c r="C119" s="41" t="s">
        <v>36</v>
      </c>
      <c r="D119" s="41"/>
      <c r="E119" s="1"/>
      <c r="F119" s="73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5"/>
      <c r="U119" s="101"/>
      <c r="AD119" s="48"/>
    </row>
    <row r="120" spans="1:30" s="11" customFormat="1" ht="60" x14ac:dyDescent="0.25">
      <c r="A120" s="101"/>
      <c r="B120" s="138" t="s">
        <v>53</v>
      </c>
      <c r="C120" s="90" t="s">
        <v>49</v>
      </c>
      <c r="D120" s="90" t="s">
        <v>50</v>
      </c>
      <c r="E120" s="90" t="s">
        <v>51</v>
      </c>
      <c r="F120" s="72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5"/>
      <c r="U120" s="101"/>
      <c r="AC120" s="48"/>
    </row>
    <row r="121" spans="1:30" s="11" customFormat="1" x14ac:dyDescent="0.25">
      <c r="A121" s="101"/>
      <c r="B121" s="139">
        <f>COUNTIFS('Projekty wiatrowe i BESS'!$L:$L,"&lt;&gt;"&amp;"",'Projekty wiatrowe i BESS'!$H:$H,"&gt;="&amp;K6,'Projekty wiatrowe i BESS'!$H:$H,"&lt;="&amp;M6)</f>
        <v>10</v>
      </c>
      <c r="C121" s="110">
        <f>R15</f>
        <v>10</v>
      </c>
      <c r="D121" s="110">
        <f>R13</f>
        <v>8</v>
      </c>
      <c r="E121" s="110">
        <f>R11</f>
        <v>0</v>
      </c>
      <c r="F121" s="75" t="s">
        <v>39</v>
      </c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5"/>
      <c r="U121" s="101"/>
      <c r="AC121" s="48"/>
    </row>
    <row r="122" spans="1:30" s="11" customFormat="1" x14ac:dyDescent="0.25">
      <c r="A122" s="101"/>
      <c r="B122" s="140">
        <f>SUMIFS('Projekty wiatrowe i BESS'!H:H,'Projekty wiatrowe i BESS'!$L:$L,"&lt;&gt;"&amp;"",'Projekty wiatrowe i BESS'!$H:$H,"&gt;="&amp;K6,'Projekty wiatrowe i BESS'!$H:$H,"&lt;="&amp;M6)/1000</f>
        <v>339.2</v>
      </c>
      <c r="C122" s="74">
        <f>R16</f>
        <v>339.2</v>
      </c>
      <c r="D122" s="74">
        <f>R14</f>
        <v>290.3</v>
      </c>
      <c r="E122" s="74">
        <f>R12</f>
        <v>0</v>
      </c>
      <c r="F122" s="75" t="s">
        <v>35</v>
      </c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5"/>
      <c r="U122" s="101"/>
      <c r="AC122" s="48"/>
    </row>
    <row r="123" spans="1:30" s="11" customFormat="1" x14ac:dyDescent="0.25">
      <c r="A123" s="101"/>
      <c r="B123" s="140"/>
      <c r="C123" s="109">
        <f>C121/B121</f>
        <v>1</v>
      </c>
      <c r="D123" s="109">
        <f>D121/B121</f>
        <v>0.8</v>
      </c>
      <c r="E123" s="109">
        <f>E121/B121</f>
        <v>0</v>
      </c>
      <c r="F123" s="75" t="s">
        <v>39</v>
      </c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5"/>
      <c r="U123" s="101"/>
      <c r="AC123" s="48"/>
    </row>
    <row r="124" spans="1:30" s="11" customFormat="1" x14ac:dyDescent="0.25">
      <c r="A124" s="101"/>
      <c r="B124" s="93"/>
      <c r="C124" s="88">
        <f>C122/B122</f>
        <v>1</v>
      </c>
      <c r="D124" s="88">
        <f>D122/B122</f>
        <v>0.85583726415094341</v>
      </c>
      <c r="E124" s="88">
        <f>E122/B122</f>
        <v>0</v>
      </c>
      <c r="F124" s="75" t="s">
        <v>38</v>
      </c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5"/>
      <c r="U124" s="101"/>
      <c r="AC124" s="48"/>
    </row>
    <row r="125" spans="1:30" s="11" customFormat="1" x14ac:dyDescent="0.25">
      <c r="A125" s="101"/>
      <c r="B125" s="93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5"/>
      <c r="U125" s="101"/>
      <c r="AD125" s="48"/>
    </row>
    <row r="126" spans="1:30" s="11" customFormat="1" x14ac:dyDescent="0.25">
      <c r="A126" s="101"/>
      <c r="B126" s="4"/>
      <c r="C126" s="42"/>
      <c r="D126" s="1"/>
      <c r="E126" s="8"/>
      <c r="F126" s="81"/>
      <c r="G126" s="82"/>
      <c r="H126" s="1"/>
      <c r="I126" s="8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5"/>
      <c r="U126" s="101"/>
      <c r="AD126" s="48"/>
    </row>
    <row r="127" spans="1:30" s="11" customFormat="1" x14ac:dyDescent="0.25">
      <c r="A127" s="101"/>
      <c r="B127" s="4"/>
      <c r="C127" s="42"/>
      <c r="D127" s="1"/>
      <c r="E127" s="8"/>
      <c r="F127" s="81"/>
      <c r="G127" s="82"/>
      <c r="H127" s="1"/>
      <c r="I127" s="8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5"/>
      <c r="U127" s="101"/>
      <c r="AD127" s="48"/>
    </row>
    <row r="128" spans="1:30" s="11" customFormat="1" x14ac:dyDescent="0.25">
      <c r="A128" s="101"/>
      <c r="B128" s="4"/>
      <c r="C128" s="42"/>
      <c r="D128" s="1"/>
      <c r="E128" s="8"/>
      <c r="F128" s="81"/>
      <c r="G128" s="82"/>
      <c r="H128" s="1"/>
      <c r="I128" s="8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5"/>
      <c r="U128" s="101"/>
      <c r="AD128" s="48"/>
    </row>
    <row r="129" spans="1:32" s="11" customFormat="1" x14ac:dyDescent="0.25">
      <c r="A129" s="101"/>
      <c r="B129" s="4"/>
      <c r="C129" s="42"/>
      <c r="D129" s="1"/>
      <c r="E129" s="8"/>
      <c r="F129" s="81"/>
      <c r="G129" s="82"/>
      <c r="H129" s="1"/>
      <c r="I129" s="8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5"/>
      <c r="U129" s="101"/>
      <c r="AD129" s="48"/>
    </row>
    <row r="130" spans="1:32" s="11" customFormat="1" x14ac:dyDescent="0.25">
      <c r="A130" s="101"/>
      <c r="B130" s="4"/>
      <c r="C130" s="42"/>
      <c r="D130" s="1"/>
      <c r="E130" s="8"/>
      <c r="F130" s="81"/>
      <c r="G130" s="82"/>
      <c r="H130" s="1"/>
      <c r="I130" s="8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5"/>
      <c r="U130" s="101"/>
      <c r="AD130" s="48"/>
    </row>
    <row r="131" spans="1:32" s="11" customFormat="1" x14ac:dyDescent="0.25">
      <c r="A131" s="101"/>
      <c r="B131" s="4"/>
      <c r="C131" s="42"/>
      <c r="D131" s="1"/>
      <c r="E131" s="8"/>
      <c r="F131" s="81"/>
      <c r="G131" s="82"/>
      <c r="H131" s="1"/>
      <c r="I131" s="8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5"/>
      <c r="U131" s="101"/>
      <c r="AD131" s="48"/>
    </row>
    <row r="132" spans="1:32" s="11" customFormat="1" x14ac:dyDescent="0.25">
      <c r="A132" s="101"/>
      <c r="B132" s="4"/>
      <c r="C132" s="42"/>
      <c r="D132" s="1"/>
      <c r="E132" s="8"/>
      <c r="F132" s="81"/>
      <c r="G132" s="82"/>
      <c r="H132" s="1"/>
      <c r="I132" s="8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5"/>
      <c r="U132" s="101"/>
      <c r="AD132" s="48"/>
    </row>
    <row r="133" spans="1:32" s="11" customFormat="1" x14ac:dyDescent="0.25">
      <c r="A133" s="101"/>
      <c r="B133" s="4"/>
      <c r="C133" s="42"/>
      <c r="D133" s="1"/>
      <c r="E133" s="8"/>
      <c r="F133" s="81"/>
      <c r="G133" s="82"/>
      <c r="H133" s="1"/>
      <c r="I133" s="8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5"/>
      <c r="U133" s="101"/>
      <c r="AD133" s="48"/>
    </row>
    <row r="134" spans="1:32" s="11" customFormat="1" x14ac:dyDescent="0.25">
      <c r="A134" s="101"/>
      <c r="B134" s="4"/>
      <c r="C134" s="42"/>
      <c r="D134" s="1"/>
      <c r="E134" s="8"/>
      <c r="F134" s="81"/>
      <c r="G134" s="82"/>
      <c r="H134" s="1"/>
      <c r="I134" s="8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5"/>
      <c r="U134" s="101"/>
      <c r="AD134" s="48"/>
    </row>
    <row r="135" spans="1:32" s="11" customFormat="1" x14ac:dyDescent="0.25">
      <c r="A135" s="101"/>
      <c r="B135" s="4"/>
      <c r="C135" s="42"/>
      <c r="D135" s="1"/>
      <c r="E135" s="8"/>
      <c r="F135" s="81"/>
      <c r="G135" s="82"/>
      <c r="H135" s="1"/>
      <c r="I135" s="8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5"/>
      <c r="U135" s="101"/>
      <c r="AD135" s="48"/>
    </row>
    <row r="136" spans="1:32" s="11" customFormat="1" ht="18.75" x14ac:dyDescent="0.25">
      <c r="A136" s="101"/>
      <c r="B136" s="4"/>
      <c r="C136" s="42"/>
      <c r="D136" s="1"/>
      <c r="E136" s="8"/>
      <c r="F136" s="81"/>
      <c r="G136" s="82"/>
      <c r="H136" s="1"/>
      <c r="I136" s="8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35"/>
      <c r="U136" s="112"/>
      <c r="V136" s="13"/>
      <c r="W136" s="13"/>
      <c r="X136" s="13"/>
      <c r="Y136" s="13"/>
      <c r="Z136" s="13"/>
      <c r="AA136" s="13"/>
      <c r="AB136" s="13"/>
      <c r="AC136" s="13"/>
      <c r="AD136" s="45"/>
    </row>
    <row r="137" spans="1:32" s="11" customFormat="1" x14ac:dyDescent="0.25">
      <c r="A137" s="101"/>
      <c r="B137" s="4"/>
      <c r="C137" s="42"/>
      <c r="D137" s="1"/>
      <c r="E137" s="8"/>
      <c r="F137" s="81"/>
      <c r="G137" s="82"/>
      <c r="H137" s="1"/>
      <c r="I137" s="8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5"/>
      <c r="U137" s="101"/>
      <c r="AD137" s="48"/>
    </row>
    <row r="138" spans="1:32" s="11" customFormat="1" ht="19.5" customHeight="1" x14ac:dyDescent="0.25">
      <c r="A138" s="101"/>
      <c r="B138" s="4"/>
      <c r="C138" s="1"/>
      <c r="D138" s="1"/>
      <c r="E138" s="21"/>
      <c r="F138" s="30"/>
      <c r="G138" s="31"/>
      <c r="H138" s="31"/>
      <c r="I138" s="31"/>
      <c r="J138" s="31"/>
      <c r="K138" s="1"/>
      <c r="L138" s="21"/>
      <c r="M138" s="30"/>
      <c r="N138" s="31"/>
      <c r="O138" s="31"/>
      <c r="P138" s="31"/>
      <c r="Q138" s="31"/>
      <c r="R138" s="31"/>
      <c r="S138" s="31"/>
      <c r="T138" s="69"/>
      <c r="U138" s="101"/>
      <c r="V138" s="56"/>
      <c r="W138" s="57"/>
      <c r="X138" s="14"/>
      <c r="Y138" s="14"/>
      <c r="Z138" s="14"/>
      <c r="AA138" s="14"/>
      <c r="AD138" s="48"/>
      <c r="AE138" s="55"/>
      <c r="AF138" s="55"/>
    </row>
    <row r="139" spans="1:32" s="11" customFormat="1" ht="19.5" customHeight="1" x14ac:dyDescent="0.25">
      <c r="A139" s="101"/>
      <c r="B139" s="4"/>
      <c r="C139" s="1"/>
      <c r="D139" s="1"/>
      <c r="E139" s="21"/>
      <c r="F139" s="30"/>
      <c r="G139" s="32"/>
      <c r="H139" s="32"/>
      <c r="I139" s="32"/>
      <c r="J139" s="32"/>
      <c r="K139" s="1"/>
      <c r="L139" s="21"/>
      <c r="M139" s="30"/>
      <c r="N139" s="32"/>
      <c r="O139" s="32"/>
      <c r="P139" s="32"/>
      <c r="Q139" s="32"/>
      <c r="R139" s="32"/>
      <c r="S139" s="32"/>
      <c r="T139" s="70"/>
      <c r="U139" s="101"/>
      <c r="V139" s="56"/>
      <c r="W139" s="57"/>
      <c r="X139" s="58"/>
      <c r="Y139" s="58"/>
      <c r="Z139" s="58"/>
      <c r="AA139" s="58"/>
      <c r="AD139" s="48"/>
      <c r="AE139" s="55"/>
      <c r="AF139" s="55"/>
    </row>
    <row r="140" spans="1:32" s="11" customFormat="1" x14ac:dyDescent="0.25">
      <c r="A140" s="101"/>
      <c r="B140" s="4"/>
      <c r="C140" s="1"/>
      <c r="D140" s="1"/>
      <c r="E140" s="1"/>
      <c r="F140" s="1"/>
      <c r="G140" s="1"/>
      <c r="H140" s="1"/>
      <c r="I140" s="1"/>
      <c r="J140" s="1"/>
      <c r="K140" s="17"/>
      <c r="L140" s="17"/>
      <c r="M140" s="17"/>
      <c r="N140" s="17"/>
      <c r="O140" s="17"/>
      <c r="P140" s="17"/>
      <c r="Q140" s="17"/>
      <c r="R140" s="17"/>
      <c r="S140" s="17"/>
      <c r="T140" s="5"/>
      <c r="U140" s="101"/>
      <c r="AD140" s="48"/>
      <c r="AE140" s="55"/>
      <c r="AF140" s="55"/>
    </row>
    <row r="141" spans="1:32" s="11" customFormat="1" x14ac:dyDescent="0.25">
      <c r="A141" s="101"/>
      <c r="B141" s="4"/>
      <c r="C141" s="1"/>
      <c r="D141" s="1"/>
      <c r="E141" s="1"/>
      <c r="F141" s="1"/>
      <c r="G141" s="1"/>
      <c r="H141" s="1"/>
      <c r="I141" s="1"/>
      <c r="J141" s="1"/>
      <c r="K141" s="25"/>
      <c r="L141" s="25"/>
      <c r="M141" s="25"/>
      <c r="N141" s="25"/>
      <c r="O141" s="25"/>
      <c r="P141" s="25"/>
      <c r="Q141" s="25"/>
      <c r="R141" s="25"/>
      <c r="S141" s="25"/>
      <c r="T141" s="5"/>
      <c r="U141" s="101"/>
      <c r="AD141" s="48"/>
      <c r="AE141" s="55"/>
      <c r="AF141" s="55"/>
    </row>
    <row r="142" spans="1:32" s="103" customFormat="1" x14ac:dyDescent="0.25">
      <c r="B142" s="4"/>
      <c r="C142" s="1"/>
      <c r="D142" s="1"/>
      <c r="E142" s="1"/>
      <c r="F142" s="1"/>
      <c r="G142" s="1"/>
      <c r="H142" s="1"/>
      <c r="I142" s="1"/>
      <c r="J142" s="1"/>
      <c r="K142" s="17"/>
      <c r="L142" s="17"/>
      <c r="M142" s="17"/>
      <c r="N142" s="17"/>
      <c r="O142" s="17"/>
      <c r="P142" s="17"/>
      <c r="Q142" s="17"/>
      <c r="R142" s="17"/>
      <c r="S142" s="17"/>
      <c r="T142" s="5"/>
      <c r="AD142" s="125"/>
      <c r="AE142" s="126"/>
      <c r="AF142" s="126"/>
    </row>
    <row r="143" spans="1:32" s="103" customFormat="1" ht="15.75" thickBot="1" x14ac:dyDescent="0.3">
      <c r="B143" s="4"/>
      <c r="C143" s="98"/>
      <c r="D143" s="98"/>
      <c r="E143" s="98"/>
      <c r="F143" s="98"/>
      <c r="G143" s="98"/>
      <c r="H143" s="98"/>
      <c r="I143" s="98"/>
      <c r="J143" s="98"/>
      <c r="K143" s="98"/>
      <c r="L143" s="98"/>
      <c r="M143" s="98"/>
      <c r="N143" s="98"/>
      <c r="O143" s="98"/>
      <c r="P143" s="98"/>
      <c r="Q143" s="98"/>
      <c r="R143" s="98"/>
      <c r="S143" s="98"/>
      <c r="T143" s="5"/>
      <c r="AD143" s="125"/>
      <c r="AE143" s="126"/>
      <c r="AF143" s="126"/>
    </row>
    <row r="144" spans="1:32" s="103" customFormat="1" x14ac:dyDescent="0.25">
      <c r="B144" s="4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5"/>
      <c r="AD144" s="125"/>
      <c r="AE144" s="126"/>
      <c r="AF144" s="126"/>
    </row>
    <row r="145" spans="2:32" s="103" customFormat="1" ht="15" customHeight="1" x14ac:dyDescent="0.25">
      <c r="B145" s="4"/>
      <c r="C145" s="1"/>
      <c r="D145" s="1"/>
      <c r="E145" s="1"/>
      <c r="F145" s="1"/>
      <c r="G145" s="1"/>
      <c r="H145" s="1"/>
      <c r="I145" s="212" t="s">
        <v>33</v>
      </c>
      <c r="J145" s="212"/>
      <c r="K145" s="1"/>
      <c r="L145" s="1"/>
      <c r="M145" s="212" t="s">
        <v>34</v>
      </c>
      <c r="N145" s="212"/>
      <c r="O145" s="1"/>
      <c r="P145" s="1"/>
      <c r="Q145" s="1"/>
      <c r="R145" s="1"/>
      <c r="S145" s="1"/>
      <c r="T145" s="5"/>
      <c r="AD145" s="125"/>
      <c r="AE145" s="126"/>
      <c r="AF145" s="126"/>
    </row>
    <row r="146" spans="2:32" s="103" customFormat="1" ht="19.5" thickBot="1" x14ac:dyDescent="0.3">
      <c r="B146" s="4"/>
      <c r="C146" s="1"/>
      <c r="D146" s="1"/>
      <c r="E146" s="1"/>
      <c r="F146" s="1"/>
      <c r="G146" s="1"/>
      <c r="H146" s="1"/>
      <c r="I146" s="213"/>
      <c r="J146" s="213"/>
      <c r="K146" s="1"/>
      <c r="L146" s="1"/>
      <c r="M146" s="213"/>
      <c r="N146" s="213"/>
      <c r="O146" s="1"/>
      <c r="P146" s="1"/>
      <c r="Q146" s="1"/>
      <c r="R146" s="1"/>
      <c r="S146" s="1"/>
      <c r="T146" s="5"/>
      <c r="U146" s="118"/>
      <c r="V146" s="118"/>
      <c r="W146" s="118"/>
      <c r="X146" s="118"/>
      <c r="Y146" s="118"/>
      <c r="Z146" s="118"/>
      <c r="AA146" s="118"/>
      <c r="AB146" s="118"/>
      <c r="AC146" s="118"/>
      <c r="AD146" s="127"/>
      <c r="AE146" s="126"/>
      <c r="AF146" s="126"/>
    </row>
    <row r="147" spans="2:32" s="103" customFormat="1" ht="15.75" thickTop="1" x14ac:dyDescent="0.25">
      <c r="B147" s="4"/>
      <c r="C147" s="1"/>
      <c r="D147" s="1"/>
      <c r="E147" s="1"/>
      <c r="F147" s="1"/>
      <c r="G147" s="1"/>
      <c r="H147" s="1"/>
      <c r="I147" s="1"/>
      <c r="J147" s="1"/>
      <c r="K147" s="7"/>
      <c r="L147" s="7"/>
      <c r="M147" s="1"/>
      <c r="N147" s="1"/>
      <c r="O147" s="1"/>
      <c r="P147" s="1"/>
      <c r="Q147" s="1"/>
      <c r="R147" s="1"/>
      <c r="S147" s="1"/>
      <c r="T147" s="5"/>
      <c r="AD147" s="125"/>
      <c r="AE147" s="126"/>
      <c r="AF147" s="126"/>
    </row>
    <row r="148" spans="2:32" s="103" customFormat="1" ht="15.75" thickBot="1" x14ac:dyDescent="0.3">
      <c r="B148" s="4"/>
      <c r="C148" s="1"/>
      <c r="D148" s="1"/>
      <c r="E148" s="1"/>
      <c r="F148" s="1"/>
      <c r="G148" s="1"/>
      <c r="H148" s="1"/>
      <c r="I148" s="41" t="s">
        <v>23</v>
      </c>
      <c r="J148" s="41" t="s">
        <v>31</v>
      </c>
      <c r="K148" s="7" t="s">
        <v>37</v>
      </c>
      <c r="L148" s="7"/>
      <c r="M148" s="41" t="s">
        <v>23</v>
      </c>
      <c r="N148" s="41" t="s">
        <v>31</v>
      </c>
      <c r="O148" s="1"/>
      <c r="P148" s="1"/>
      <c r="Q148" s="1"/>
      <c r="R148" s="1"/>
      <c r="S148" s="1"/>
      <c r="T148" s="5"/>
      <c r="AD148" s="125"/>
      <c r="AE148" s="126"/>
      <c r="AF148" s="126"/>
    </row>
    <row r="149" spans="2:32" s="103" customFormat="1" ht="15" customHeight="1" x14ac:dyDescent="0.25">
      <c r="B149" s="4"/>
      <c r="C149" s="1"/>
      <c r="D149" s="1"/>
      <c r="E149" s="1"/>
      <c r="F149" s="1"/>
      <c r="G149" s="1"/>
      <c r="H149" s="1" t="s">
        <v>13</v>
      </c>
      <c r="I149" s="1">
        <f>COUNTIFS('Projekty wiatrowe i BESS'!$G:$G,"="&amp;H149)</f>
        <v>0</v>
      </c>
      <c r="J149" s="8">
        <f>SUMIFS('Projekty wiatrowe i BESS'!$H:$H,'Projekty wiatrowe i BESS'!$G:$G,"="&amp;H149)/1000</f>
        <v>0</v>
      </c>
      <c r="K149" s="7">
        <f t="shared" ref="K149:L164" si="0">I149-M149</f>
        <v>0</v>
      </c>
      <c r="L149" s="105">
        <f t="shared" si="0"/>
        <v>0</v>
      </c>
      <c r="M149" s="1">
        <f>COUNTIFS('Projekty wiatrowe i BESS'!$G:$G,"="&amp;H149,'Projekty wiatrowe i BESS'!$I:$I,"&lt;&gt;"&amp;"-")</f>
        <v>0</v>
      </c>
      <c r="N149" s="8">
        <f>SUMIFS('Projekty wiatrowe i BESS'!$H:$H,'Projekty wiatrowe i BESS'!$G:$G,"="&amp;H149,'Projekty wiatrowe i BESS'!$I:$I,"&lt;&gt;"&amp;"-")/1000</f>
        <v>0</v>
      </c>
      <c r="O149" s="1"/>
      <c r="P149" s="1"/>
      <c r="Q149" s="1"/>
      <c r="R149" s="1"/>
      <c r="S149" s="1"/>
      <c r="T149" s="5"/>
      <c r="U149" s="119"/>
      <c r="V149" s="128"/>
      <c r="W149" s="119"/>
      <c r="X149" s="119"/>
      <c r="Y149" s="119"/>
      <c r="AD149" s="125"/>
      <c r="AE149" s="126"/>
      <c r="AF149" s="126"/>
    </row>
    <row r="150" spans="2:32" s="103" customFormat="1" ht="15" customHeight="1" x14ac:dyDescent="0.25">
      <c r="B150" s="4"/>
      <c r="C150" s="1"/>
      <c r="D150" s="1"/>
      <c r="E150" s="1"/>
      <c r="F150" s="1"/>
      <c r="G150" s="1"/>
      <c r="H150" s="1" t="s">
        <v>14</v>
      </c>
      <c r="I150" s="1">
        <f>COUNTIFS('Projekty wiatrowe i BESS'!$G:$G,"="&amp;H150)</f>
        <v>0</v>
      </c>
      <c r="J150" s="8">
        <f>SUMIFS('Projekty wiatrowe i BESS'!$H:$H,'Projekty wiatrowe i BESS'!$G:$G,"="&amp;H150)/1000</f>
        <v>0</v>
      </c>
      <c r="K150" s="7">
        <f t="shared" si="0"/>
        <v>0</v>
      </c>
      <c r="L150" s="105">
        <f t="shared" si="0"/>
        <v>0</v>
      </c>
      <c r="M150" s="1">
        <f>COUNTIFS('Projekty wiatrowe i BESS'!$G:$G,"="&amp;H150,'Projekty wiatrowe i BESS'!$I:$I,"&lt;&gt;"&amp;"-")</f>
        <v>0</v>
      </c>
      <c r="N150" s="8">
        <f>SUMIFS('Projekty wiatrowe i BESS'!$H:$H,'Projekty wiatrowe i BESS'!$G:$G,"="&amp;H150,'Projekty wiatrowe i BESS'!$I:$I,"&lt;&gt;"&amp;"-")/1000</f>
        <v>0</v>
      </c>
      <c r="O150" s="1"/>
      <c r="P150" s="1"/>
      <c r="Q150" s="1"/>
      <c r="R150" s="1"/>
      <c r="S150" s="1"/>
      <c r="T150" s="5"/>
      <c r="U150" s="120"/>
      <c r="V150" s="129"/>
      <c r="W150" s="120"/>
      <c r="X150" s="130"/>
      <c r="Y150" s="131"/>
      <c r="AD150" s="125"/>
      <c r="AE150" s="126"/>
      <c r="AF150" s="126"/>
    </row>
    <row r="151" spans="2:32" s="103" customFormat="1" ht="15" customHeight="1" x14ac:dyDescent="0.25">
      <c r="B151" s="4"/>
      <c r="C151" s="1"/>
      <c r="D151" s="1"/>
      <c r="E151" s="1"/>
      <c r="F151" s="1"/>
      <c r="G151" s="1"/>
      <c r="H151" s="1" t="s">
        <v>16</v>
      </c>
      <c r="I151" s="1">
        <f>COUNTIFS('Projekty wiatrowe i BESS'!$G:$G,"="&amp;H151)</f>
        <v>1</v>
      </c>
      <c r="J151" s="8">
        <f>SUMIFS('Projekty wiatrowe i BESS'!$H:$H,'Projekty wiatrowe i BESS'!$G:$G,"="&amp;H151)/1000</f>
        <v>4</v>
      </c>
      <c r="K151" s="7">
        <f t="shared" si="0"/>
        <v>1</v>
      </c>
      <c r="L151" s="105">
        <f t="shared" si="0"/>
        <v>4</v>
      </c>
      <c r="M151" s="1">
        <f>COUNTIFS('Projekty wiatrowe i BESS'!$G:$G,"="&amp;H151,'Projekty wiatrowe i BESS'!$I:$I,"&lt;&gt;"&amp;"-")</f>
        <v>0</v>
      </c>
      <c r="N151" s="8">
        <f>SUMIFS('Projekty wiatrowe i BESS'!$H:$H,'Projekty wiatrowe i BESS'!$G:$G,"="&amp;H151,'Projekty wiatrowe i BESS'!$I:$I,"&lt;&gt;"&amp;"-")/1000</f>
        <v>0</v>
      </c>
      <c r="O151" s="1"/>
      <c r="P151" s="1"/>
      <c r="Q151" s="1"/>
      <c r="R151" s="1"/>
      <c r="S151" s="1"/>
      <c r="T151" s="5"/>
      <c r="U151" s="120"/>
      <c r="V151" s="129"/>
      <c r="W151" s="120"/>
      <c r="X151" s="130"/>
      <c r="Y151" s="131"/>
      <c r="AD151" s="125"/>
      <c r="AE151" s="126"/>
      <c r="AF151" s="126"/>
    </row>
    <row r="152" spans="2:32" s="103" customFormat="1" ht="15" customHeight="1" x14ac:dyDescent="0.25">
      <c r="B152" s="4"/>
      <c r="C152" s="1"/>
      <c r="D152" s="1"/>
      <c r="E152" s="1"/>
      <c r="F152" s="1"/>
      <c r="G152" s="1"/>
      <c r="H152" s="1" t="s">
        <v>4</v>
      </c>
      <c r="I152" s="1">
        <f>COUNTIFS('Projekty wiatrowe i BESS'!$G:$G,"="&amp;H152)</f>
        <v>1</v>
      </c>
      <c r="J152" s="8">
        <f>SUMIFS('Projekty wiatrowe i BESS'!$H:$H,'Projekty wiatrowe i BESS'!$G:$G,"="&amp;H152)/1000</f>
        <v>42</v>
      </c>
      <c r="K152" s="7">
        <f t="shared" si="0"/>
        <v>1</v>
      </c>
      <c r="L152" s="105">
        <f t="shared" si="0"/>
        <v>42</v>
      </c>
      <c r="M152" s="1">
        <f>COUNTIFS('Projekty wiatrowe i BESS'!$G:$G,"="&amp;H152,'Projekty wiatrowe i BESS'!$I:$I,"&lt;&gt;"&amp;"-")</f>
        <v>0</v>
      </c>
      <c r="N152" s="8">
        <f>SUMIFS('Projekty wiatrowe i BESS'!$H:$H,'Projekty wiatrowe i BESS'!$G:$G,"="&amp;H152,'Projekty wiatrowe i BESS'!$I:$I,"&lt;&gt;"&amp;"-")/1000</f>
        <v>0</v>
      </c>
      <c r="O152" s="1"/>
      <c r="P152" s="1"/>
      <c r="Q152" s="1"/>
      <c r="R152" s="1"/>
      <c r="S152" s="1"/>
      <c r="T152" s="5"/>
      <c r="U152" s="120"/>
      <c r="V152" s="129"/>
      <c r="W152" s="120"/>
      <c r="X152" s="130"/>
      <c r="Y152" s="131"/>
      <c r="AD152" s="125"/>
      <c r="AE152" s="126"/>
      <c r="AF152" s="126"/>
    </row>
    <row r="153" spans="2:32" s="103" customFormat="1" x14ac:dyDescent="0.25">
      <c r="B153" s="4"/>
      <c r="C153" s="1"/>
      <c r="D153" s="1"/>
      <c r="E153" s="1"/>
      <c r="F153" s="1"/>
      <c r="G153" s="1"/>
      <c r="H153" s="1" t="s">
        <v>3</v>
      </c>
      <c r="I153" s="1">
        <f>COUNTIFS('Projekty wiatrowe i BESS'!$G:$G,"="&amp;H153)</f>
        <v>0</v>
      </c>
      <c r="J153" s="8">
        <f>SUMIFS('Projekty wiatrowe i BESS'!$H:$H,'Projekty wiatrowe i BESS'!$G:$G,"="&amp;H153)/1000</f>
        <v>0</v>
      </c>
      <c r="K153" s="7">
        <f t="shared" si="0"/>
        <v>0</v>
      </c>
      <c r="L153" s="105">
        <f t="shared" si="0"/>
        <v>0</v>
      </c>
      <c r="M153" s="1">
        <f>COUNTIFS('Projekty wiatrowe i BESS'!$G:$G,"="&amp;H153,'Projekty wiatrowe i BESS'!$I:$I,"&lt;&gt;"&amp;"-")</f>
        <v>0</v>
      </c>
      <c r="N153" s="8">
        <f>SUMIFS('Projekty wiatrowe i BESS'!$H:$H,'Projekty wiatrowe i BESS'!$G:$G,"="&amp;H153,'Projekty wiatrowe i BESS'!$I:$I,"&lt;&gt;"&amp;"-")/1000</f>
        <v>0</v>
      </c>
      <c r="O153" s="1"/>
      <c r="P153" s="1"/>
      <c r="Q153" s="1"/>
      <c r="R153" s="1"/>
      <c r="S153" s="1"/>
      <c r="T153" s="5"/>
      <c r="AD153" s="125"/>
      <c r="AE153" s="126"/>
      <c r="AF153" s="126"/>
    </row>
    <row r="154" spans="2:32" s="103" customFormat="1" x14ac:dyDescent="0.25">
      <c r="B154" s="4"/>
      <c r="C154" s="1"/>
      <c r="D154" s="1"/>
      <c r="E154" s="1"/>
      <c r="F154" s="1"/>
      <c r="G154" s="1"/>
      <c r="H154" s="1" t="s">
        <v>18</v>
      </c>
      <c r="I154" s="1">
        <f>COUNTIFS('Projekty wiatrowe i BESS'!$G:$G,"="&amp;H154)</f>
        <v>5</v>
      </c>
      <c r="J154" s="8">
        <f>SUMIFS('Projekty wiatrowe i BESS'!$H:$H,'Projekty wiatrowe i BESS'!$G:$G,"="&amp;H154)/1000</f>
        <v>181.2</v>
      </c>
      <c r="K154" s="7">
        <f t="shared" si="0"/>
        <v>5</v>
      </c>
      <c r="L154" s="105">
        <f t="shared" si="0"/>
        <v>181.2</v>
      </c>
      <c r="M154" s="1">
        <f>COUNTIFS('Projekty wiatrowe i BESS'!$G:$G,"="&amp;H154,'Projekty wiatrowe i BESS'!$I:$I,"&lt;&gt;"&amp;"-")</f>
        <v>0</v>
      </c>
      <c r="N154" s="8">
        <f>SUMIFS('Projekty wiatrowe i BESS'!$H:$H,'Projekty wiatrowe i BESS'!$G:$G,"="&amp;H154,'Projekty wiatrowe i BESS'!$I:$I,"&lt;&gt;"&amp;"-")/1000</f>
        <v>0</v>
      </c>
      <c r="O154" s="1"/>
      <c r="P154" s="1"/>
      <c r="Q154" s="1"/>
      <c r="R154" s="1"/>
      <c r="S154" s="1"/>
      <c r="T154" s="5"/>
      <c r="AD154" s="125"/>
      <c r="AE154" s="126"/>
      <c r="AF154" s="126"/>
    </row>
    <row r="155" spans="2:32" s="103" customFormat="1" x14ac:dyDescent="0.25">
      <c r="B155" s="4"/>
      <c r="C155" s="1"/>
      <c r="D155" s="1"/>
      <c r="E155" s="1"/>
      <c r="F155" s="1"/>
      <c r="G155" s="1"/>
      <c r="H155" s="1" t="s">
        <v>12</v>
      </c>
      <c r="I155" s="1">
        <f>COUNTIFS('Projekty wiatrowe i BESS'!$G:$G,"="&amp;H155)</f>
        <v>0</v>
      </c>
      <c r="J155" s="8">
        <f>SUMIFS('Projekty wiatrowe i BESS'!$H:$H,'Projekty wiatrowe i BESS'!$G:$G,"="&amp;H155)/1000</f>
        <v>0</v>
      </c>
      <c r="K155" s="7">
        <f t="shared" si="0"/>
        <v>0</v>
      </c>
      <c r="L155" s="105">
        <f t="shared" si="0"/>
        <v>0</v>
      </c>
      <c r="M155" s="1">
        <f>COUNTIFS('Projekty wiatrowe i BESS'!$G:$G,"="&amp;H155,'Projekty wiatrowe i BESS'!$I:$I,"&lt;&gt;"&amp;"-")</f>
        <v>0</v>
      </c>
      <c r="N155" s="8">
        <f>SUMIFS('Projekty wiatrowe i BESS'!$H:$H,'Projekty wiatrowe i BESS'!$G:$G,"="&amp;H155,'Projekty wiatrowe i BESS'!$I:$I,"&lt;&gt;"&amp;"-")/1000</f>
        <v>0</v>
      </c>
      <c r="O155" s="1"/>
      <c r="P155" s="1"/>
      <c r="Q155" s="1"/>
      <c r="R155" s="1"/>
      <c r="S155" s="1"/>
      <c r="T155" s="5"/>
      <c r="AD155" s="125"/>
      <c r="AE155" s="126"/>
      <c r="AF155" s="126"/>
    </row>
    <row r="156" spans="2:32" s="103" customFormat="1" x14ac:dyDescent="0.25">
      <c r="B156" s="4"/>
      <c r="C156" s="1"/>
      <c r="D156" s="1"/>
      <c r="E156" s="1"/>
      <c r="F156" s="1"/>
      <c r="G156" s="1"/>
      <c r="H156" s="1" t="s">
        <v>17</v>
      </c>
      <c r="I156" s="1">
        <f>COUNTIFS('Projekty wiatrowe i BESS'!$G:$G,"="&amp;H156)</f>
        <v>0</v>
      </c>
      <c r="J156" s="8">
        <f>SUMIFS('Projekty wiatrowe i BESS'!$H:$H,'Projekty wiatrowe i BESS'!$G:$G,"="&amp;H156)/1000</f>
        <v>0</v>
      </c>
      <c r="K156" s="7">
        <f t="shared" si="0"/>
        <v>0</v>
      </c>
      <c r="L156" s="105">
        <f t="shared" si="0"/>
        <v>0</v>
      </c>
      <c r="M156" s="1">
        <f>COUNTIFS('Projekty wiatrowe i BESS'!$G:$G,"="&amp;H156,'Projekty wiatrowe i BESS'!$I:$I,"&lt;&gt;"&amp;"-")</f>
        <v>0</v>
      </c>
      <c r="N156" s="8">
        <f>SUMIFS('Projekty wiatrowe i BESS'!$H:$H,'Projekty wiatrowe i BESS'!$G:$G,"="&amp;H156,'Projekty wiatrowe i BESS'!$I:$I,"&lt;&gt;"&amp;"-")/1000</f>
        <v>0</v>
      </c>
      <c r="O156" s="1"/>
      <c r="P156" s="1"/>
      <c r="Q156" s="1"/>
      <c r="R156" s="1"/>
      <c r="S156" s="1"/>
      <c r="T156" s="5"/>
      <c r="AD156" s="125"/>
    </row>
    <row r="157" spans="2:32" s="103" customFormat="1" x14ac:dyDescent="0.25">
      <c r="B157" s="4"/>
      <c r="C157" s="1"/>
      <c r="D157" s="1"/>
      <c r="E157" s="1"/>
      <c r="F157" s="1"/>
      <c r="G157" s="1"/>
      <c r="H157" s="1" t="s">
        <v>5</v>
      </c>
      <c r="I157" s="1">
        <f>COUNTIFS('Projekty wiatrowe i BESS'!$G:$G,"="&amp;H157)</f>
        <v>0</v>
      </c>
      <c r="J157" s="8">
        <f>SUMIFS('Projekty wiatrowe i BESS'!$H:$H,'Projekty wiatrowe i BESS'!$G:$G,"="&amp;H157)/1000</f>
        <v>0</v>
      </c>
      <c r="K157" s="7">
        <f t="shared" si="0"/>
        <v>0</v>
      </c>
      <c r="L157" s="105">
        <f t="shared" si="0"/>
        <v>0</v>
      </c>
      <c r="M157" s="1">
        <f>COUNTIFS('Projekty wiatrowe i BESS'!$G:$G,"="&amp;H157,'Projekty wiatrowe i BESS'!$I:$I,"&lt;&gt;"&amp;"-")</f>
        <v>0</v>
      </c>
      <c r="N157" s="8">
        <f>SUMIFS('Projekty wiatrowe i BESS'!$H:$H,'Projekty wiatrowe i BESS'!$G:$G,"="&amp;H157,'Projekty wiatrowe i BESS'!$I:$I,"&lt;&gt;"&amp;"-")/1000</f>
        <v>0</v>
      </c>
      <c r="O157" s="1"/>
      <c r="P157" s="1"/>
      <c r="Q157" s="1"/>
      <c r="R157" s="1"/>
      <c r="S157" s="1"/>
      <c r="T157" s="5"/>
      <c r="AD157" s="125"/>
    </row>
    <row r="158" spans="2:32" s="103" customFormat="1" x14ac:dyDescent="0.25">
      <c r="B158" s="4"/>
      <c r="C158" s="1"/>
      <c r="D158" s="1"/>
      <c r="E158" s="1"/>
      <c r="F158" s="1"/>
      <c r="G158" s="1"/>
      <c r="H158" s="1" t="s">
        <v>6</v>
      </c>
      <c r="I158" s="1">
        <f>COUNTIFS('Projekty wiatrowe i BESS'!$G:$G,"="&amp;H158)</f>
        <v>1</v>
      </c>
      <c r="J158" s="8">
        <f>SUMIFS('Projekty wiatrowe i BESS'!$H:$H,'Projekty wiatrowe i BESS'!$G:$G,"="&amp;H158)/1000</f>
        <v>1</v>
      </c>
      <c r="K158" s="7">
        <f t="shared" si="0"/>
        <v>1</v>
      </c>
      <c r="L158" s="105">
        <f t="shared" si="0"/>
        <v>1</v>
      </c>
      <c r="M158" s="1">
        <f>COUNTIFS('Projekty wiatrowe i BESS'!$G:$G,"="&amp;H158,'Projekty wiatrowe i BESS'!$I:$I,"&lt;&gt;"&amp;"-")</f>
        <v>0</v>
      </c>
      <c r="N158" s="8">
        <f>SUMIFS('Projekty wiatrowe i BESS'!$H:$H,'Projekty wiatrowe i BESS'!$G:$G,"="&amp;H158,'Projekty wiatrowe i BESS'!$I:$I,"&lt;&gt;"&amp;"-")/1000</f>
        <v>0</v>
      </c>
      <c r="O158" s="1"/>
      <c r="P158" s="1"/>
      <c r="Q158" s="1"/>
      <c r="R158" s="1"/>
      <c r="S158" s="1"/>
      <c r="T158" s="5"/>
      <c r="AD158" s="125"/>
    </row>
    <row r="159" spans="2:32" s="103" customFormat="1" x14ac:dyDescent="0.25">
      <c r="B159" s="4"/>
      <c r="C159" s="1"/>
      <c r="D159" s="1"/>
      <c r="E159" s="1"/>
      <c r="F159" s="1"/>
      <c r="G159" s="1"/>
      <c r="H159" s="1" t="s">
        <v>9</v>
      </c>
      <c r="I159" s="1">
        <f>COUNTIFS('Projekty wiatrowe i BESS'!$G:$G,"="&amp;H159)</f>
        <v>0</v>
      </c>
      <c r="J159" s="8">
        <f>SUMIFS('Projekty wiatrowe i BESS'!$H:$H,'Projekty wiatrowe i BESS'!$G:$G,"="&amp;H159)/1000</f>
        <v>0</v>
      </c>
      <c r="K159" s="7">
        <f t="shared" si="0"/>
        <v>0</v>
      </c>
      <c r="L159" s="105">
        <f t="shared" si="0"/>
        <v>0</v>
      </c>
      <c r="M159" s="1">
        <f>COUNTIFS('Projekty wiatrowe i BESS'!$G:$G,"="&amp;H159,'Projekty wiatrowe i BESS'!$I:$I,"&lt;&gt;"&amp;"-")</f>
        <v>0</v>
      </c>
      <c r="N159" s="8">
        <f>SUMIFS('Projekty wiatrowe i BESS'!$H:$H,'Projekty wiatrowe i BESS'!$G:$G,"="&amp;H159,'Projekty wiatrowe i BESS'!$I:$I,"&lt;&gt;"&amp;"-")/1000</f>
        <v>0</v>
      </c>
      <c r="O159" s="1"/>
      <c r="P159" s="1"/>
      <c r="Q159" s="1"/>
      <c r="R159" s="1"/>
      <c r="S159" s="1"/>
      <c r="T159" s="5"/>
      <c r="AD159" s="125"/>
    </row>
    <row r="160" spans="2:32" s="103" customFormat="1" x14ac:dyDescent="0.25">
      <c r="B160" s="4"/>
      <c r="C160" s="1"/>
      <c r="D160" s="1"/>
      <c r="E160" s="1"/>
      <c r="F160" s="1"/>
      <c r="G160" s="1"/>
      <c r="H160" s="1" t="s">
        <v>15</v>
      </c>
      <c r="I160" s="1">
        <f>COUNTIFS('Projekty wiatrowe i BESS'!$G:$G,"="&amp;H160)</f>
        <v>1</v>
      </c>
      <c r="J160" s="8">
        <f>SUMIFS('Projekty wiatrowe i BESS'!$H:$H,'Projekty wiatrowe i BESS'!$G:$G,"="&amp;H160)/1000</f>
        <v>36</v>
      </c>
      <c r="K160" s="7">
        <f t="shared" si="0"/>
        <v>1</v>
      </c>
      <c r="L160" s="105">
        <f t="shared" si="0"/>
        <v>36</v>
      </c>
      <c r="M160" s="1">
        <f>COUNTIFS('Projekty wiatrowe i BESS'!$G:$G,"="&amp;H160,'Projekty wiatrowe i BESS'!$I:$I,"&lt;&gt;"&amp;"-")</f>
        <v>0</v>
      </c>
      <c r="N160" s="8">
        <f>SUMIFS('Projekty wiatrowe i BESS'!$H:$H,'Projekty wiatrowe i BESS'!$G:$G,"="&amp;H160,'Projekty wiatrowe i BESS'!$I:$I,"&lt;&gt;"&amp;"-")/1000</f>
        <v>0</v>
      </c>
      <c r="O160" s="1"/>
      <c r="P160" s="1"/>
      <c r="Q160" s="1"/>
      <c r="R160" s="1"/>
      <c r="S160" s="1"/>
      <c r="T160" s="5"/>
      <c r="AD160" s="125"/>
    </row>
    <row r="161" spans="2:30" s="103" customFormat="1" x14ac:dyDescent="0.25">
      <c r="B161" s="4"/>
      <c r="C161" s="1"/>
      <c r="D161" s="1"/>
      <c r="E161" s="1"/>
      <c r="F161" s="1"/>
      <c r="G161" s="1"/>
      <c r="H161" s="1" t="s">
        <v>10</v>
      </c>
      <c r="I161" s="1">
        <f>COUNTIFS('Projekty wiatrowe i BESS'!$G:$G,"="&amp;H161)</f>
        <v>0</v>
      </c>
      <c r="J161" s="8">
        <f>SUMIFS('Projekty wiatrowe i BESS'!$H:$H,'Projekty wiatrowe i BESS'!$G:$G,"="&amp;H161)/1000</f>
        <v>0</v>
      </c>
      <c r="K161" s="7">
        <f t="shared" si="0"/>
        <v>0</v>
      </c>
      <c r="L161" s="105">
        <f t="shared" si="0"/>
        <v>0</v>
      </c>
      <c r="M161" s="1">
        <f>COUNTIFS('Projekty wiatrowe i BESS'!$G:$G,"="&amp;H161,'Projekty wiatrowe i BESS'!$I:$I,"&lt;&gt;"&amp;"-")</f>
        <v>0</v>
      </c>
      <c r="N161" s="8">
        <f>SUMIFS('Projekty wiatrowe i BESS'!$H:$H,'Projekty wiatrowe i BESS'!$G:$G,"="&amp;H161,'Projekty wiatrowe i BESS'!$I:$I,"&lt;&gt;"&amp;"-")/1000</f>
        <v>0</v>
      </c>
      <c r="O161" s="1"/>
      <c r="P161" s="1"/>
      <c r="Q161" s="1"/>
      <c r="R161" s="1"/>
      <c r="S161" s="1"/>
      <c r="T161" s="5"/>
      <c r="AD161" s="125"/>
    </row>
    <row r="162" spans="2:30" s="103" customFormat="1" x14ac:dyDescent="0.25">
      <c r="B162" s="4"/>
      <c r="C162" s="1"/>
      <c r="D162" s="1"/>
      <c r="E162" s="1"/>
      <c r="F162" s="1"/>
      <c r="G162" s="1"/>
      <c r="H162" s="1" t="s">
        <v>8</v>
      </c>
      <c r="I162" s="1">
        <f>COUNTIFS('Projekty wiatrowe i BESS'!$G:$G,"="&amp;H162)</f>
        <v>1</v>
      </c>
      <c r="J162" s="8">
        <f>SUMIFS('Projekty wiatrowe i BESS'!$H:$H,'Projekty wiatrowe i BESS'!$G:$G,"="&amp;H162)/1000</f>
        <v>75</v>
      </c>
      <c r="K162" s="7">
        <f t="shared" si="0"/>
        <v>1</v>
      </c>
      <c r="L162" s="105">
        <f t="shared" si="0"/>
        <v>75</v>
      </c>
      <c r="M162" s="1">
        <f>COUNTIFS('Projekty wiatrowe i BESS'!$G:$G,"="&amp;H162,'Projekty wiatrowe i BESS'!$I:$I,"&lt;&gt;"&amp;"-")</f>
        <v>0</v>
      </c>
      <c r="N162" s="8">
        <f>SUMIFS('Projekty wiatrowe i BESS'!$H:$H,'Projekty wiatrowe i BESS'!$G:$G,"="&amp;H162,'Projekty wiatrowe i BESS'!$I:$I,"&lt;&gt;"&amp;"-")/1000</f>
        <v>0</v>
      </c>
      <c r="O162" s="1"/>
      <c r="P162" s="1"/>
      <c r="Q162" s="1"/>
      <c r="R162" s="1"/>
      <c r="S162" s="1"/>
      <c r="T162" s="5"/>
      <c r="AD162" s="125"/>
    </row>
    <row r="163" spans="2:30" s="103" customFormat="1" x14ac:dyDescent="0.25">
      <c r="B163" s="4"/>
      <c r="C163" s="1"/>
      <c r="D163" s="1"/>
      <c r="E163" s="1"/>
      <c r="F163" s="1"/>
      <c r="G163" s="1"/>
      <c r="H163" s="1" t="s">
        <v>11</v>
      </c>
      <c r="I163" s="1">
        <f>COUNTIFS('Projekty wiatrowe i BESS'!$G:$G,"="&amp;H163)</f>
        <v>0</v>
      </c>
      <c r="J163" s="8">
        <f>SUMIFS('Projekty wiatrowe i BESS'!$H:$H,'Projekty wiatrowe i BESS'!$G:$G,"="&amp;H163)/1000</f>
        <v>0</v>
      </c>
      <c r="K163" s="7">
        <f t="shared" si="0"/>
        <v>0</v>
      </c>
      <c r="L163" s="105">
        <f t="shared" si="0"/>
        <v>0</v>
      </c>
      <c r="M163" s="1">
        <f>COUNTIFS('Projekty wiatrowe i BESS'!$G:$G,"="&amp;H163,'Projekty wiatrowe i BESS'!$I:$I,"&lt;&gt;"&amp;"-")</f>
        <v>0</v>
      </c>
      <c r="N163" s="8">
        <f>SUMIFS('Projekty wiatrowe i BESS'!$H:$H,'Projekty wiatrowe i BESS'!$G:$G,"="&amp;H163,'Projekty wiatrowe i BESS'!$I:$I,"&lt;&gt;"&amp;"-")/1000</f>
        <v>0</v>
      </c>
      <c r="O163" s="1"/>
      <c r="P163" s="1"/>
      <c r="Q163" s="1"/>
      <c r="R163" s="1"/>
      <c r="S163" s="1"/>
      <c r="T163" s="5"/>
      <c r="AD163" s="125"/>
    </row>
    <row r="164" spans="2:30" s="103" customFormat="1" ht="18.75" x14ac:dyDescent="0.25">
      <c r="B164" s="4"/>
      <c r="C164" s="1"/>
      <c r="D164" s="1"/>
      <c r="E164" s="1"/>
      <c r="F164" s="1"/>
      <c r="G164" s="1"/>
      <c r="H164" s="1" t="s">
        <v>7</v>
      </c>
      <c r="I164" s="1">
        <f>COUNTIFS('Projekty wiatrowe i BESS'!$G:$G,"="&amp;H164)</f>
        <v>0</v>
      </c>
      <c r="J164" s="8">
        <f>SUMIFS('Projekty wiatrowe i BESS'!$H:$H,'Projekty wiatrowe i BESS'!$G:$G,"="&amp;H164)/1000</f>
        <v>0</v>
      </c>
      <c r="K164" s="7">
        <f t="shared" si="0"/>
        <v>0</v>
      </c>
      <c r="L164" s="105">
        <f t="shared" si="0"/>
        <v>0</v>
      </c>
      <c r="M164" s="1">
        <f>COUNTIFS('Projekty wiatrowe i BESS'!$G:$G,"="&amp;H164,'Projekty wiatrowe i BESS'!$I:$I,"&lt;&gt;"&amp;"-")</f>
        <v>0</v>
      </c>
      <c r="N164" s="8">
        <f>SUMIFS('Projekty wiatrowe i BESS'!$H:$H,'Projekty wiatrowe i BESS'!$G:$G,"="&amp;H164,'Projekty wiatrowe i BESS'!$I:$I,"&lt;&gt;"&amp;"-")/1000</f>
        <v>0</v>
      </c>
      <c r="O164" s="1"/>
      <c r="P164" s="22"/>
      <c r="Q164" s="1"/>
      <c r="R164" s="1"/>
      <c r="S164" s="1"/>
      <c r="T164" s="5"/>
      <c r="AD164" s="125"/>
    </row>
    <row r="165" spans="2:30" s="103" customFormat="1" x14ac:dyDescent="0.25">
      <c r="B165" s="4"/>
      <c r="C165" s="1"/>
      <c r="D165" s="1"/>
      <c r="E165" s="1"/>
      <c r="F165" s="1"/>
      <c r="G165" s="1"/>
      <c r="H165" s="8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5"/>
      <c r="AD165" s="125"/>
    </row>
    <row r="166" spans="2:30" s="103" customFormat="1" x14ac:dyDescent="0.25">
      <c r="B166" s="4"/>
      <c r="C166" s="1"/>
      <c r="D166" s="1"/>
      <c r="E166" s="1"/>
      <c r="F166" s="1"/>
      <c r="G166" s="1"/>
      <c r="H166" s="1"/>
      <c r="I166" s="27"/>
      <c r="J166" s="23"/>
      <c r="K166" s="17"/>
      <c r="L166" s="17"/>
      <c r="M166" s="1"/>
      <c r="N166" s="1"/>
      <c r="O166" s="1"/>
      <c r="P166" s="1"/>
      <c r="Q166" s="1"/>
      <c r="R166" s="1"/>
      <c r="S166" s="1"/>
      <c r="T166" s="5"/>
      <c r="AD166" s="125"/>
    </row>
    <row r="167" spans="2:30" s="103" customFormat="1" x14ac:dyDescent="0.25">
      <c r="B167" s="4"/>
      <c r="C167" s="1"/>
      <c r="D167" s="1"/>
      <c r="E167" s="1"/>
      <c r="F167" s="1"/>
      <c r="G167" s="1"/>
      <c r="H167" s="1"/>
      <c r="I167" s="26"/>
      <c r="J167" s="24"/>
      <c r="K167" s="1"/>
      <c r="L167" s="1"/>
      <c r="M167" s="1"/>
      <c r="N167" s="1"/>
      <c r="O167" s="1"/>
      <c r="P167" s="1"/>
      <c r="Q167" s="1"/>
      <c r="R167" s="1"/>
      <c r="S167" s="1"/>
      <c r="T167" s="5"/>
      <c r="AD167" s="125"/>
    </row>
    <row r="168" spans="2:30" s="103" customFormat="1" ht="18.75" x14ac:dyDescent="0.3">
      <c r="B168" s="4"/>
      <c r="C168" s="1"/>
      <c r="D168" s="1"/>
      <c r="E168" s="1"/>
      <c r="F168" s="1"/>
      <c r="G168" s="1"/>
      <c r="H168" s="1"/>
      <c r="I168" s="10"/>
      <c r="J168" s="25"/>
      <c r="K168" s="1"/>
      <c r="L168" s="1"/>
      <c r="M168" s="1"/>
      <c r="N168" s="1"/>
      <c r="O168" s="28"/>
      <c r="P168" s="28"/>
      <c r="Q168" s="28"/>
      <c r="R168" s="28"/>
      <c r="S168" s="28"/>
      <c r="T168" s="5"/>
      <c r="AD168" s="125"/>
    </row>
    <row r="169" spans="2:30" s="103" customFormat="1" x14ac:dyDescent="0.25">
      <c r="B169" s="4"/>
      <c r="C169" s="1"/>
      <c r="D169" s="1"/>
      <c r="E169" s="1"/>
      <c r="F169" s="1"/>
      <c r="G169" s="1"/>
      <c r="H169" s="1"/>
      <c r="I169" s="10"/>
      <c r="J169" s="17"/>
      <c r="K169" s="1"/>
      <c r="L169" s="1"/>
      <c r="M169" s="1"/>
      <c r="N169" s="1"/>
      <c r="O169" s="24"/>
      <c r="P169" s="24"/>
      <c r="Q169" s="29"/>
      <c r="R169" s="24"/>
      <c r="S169" s="24"/>
      <c r="T169" s="5"/>
      <c r="AD169" s="125"/>
    </row>
    <row r="170" spans="2:30" s="103" customFormat="1" x14ac:dyDescent="0.25">
      <c r="B170" s="4"/>
      <c r="C170" s="1"/>
      <c r="D170" s="1"/>
      <c r="E170" s="1"/>
      <c r="F170" s="1"/>
      <c r="G170" s="1"/>
      <c r="H170" s="1"/>
      <c r="I170" s="10"/>
      <c r="J170" s="25"/>
      <c r="K170" s="1"/>
      <c r="L170" s="1"/>
      <c r="M170" s="30"/>
      <c r="N170" s="30"/>
      <c r="O170" s="31"/>
      <c r="P170" s="31"/>
      <c r="Q170" s="31"/>
      <c r="R170" s="31"/>
      <c r="S170" s="31"/>
      <c r="T170" s="5"/>
      <c r="AD170" s="125"/>
    </row>
    <row r="171" spans="2:30" s="103" customFormat="1" x14ac:dyDescent="0.25">
      <c r="B171" s="4"/>
      <c r="C171" s="1"/>
      <c r="D171" s="1"/>
      <c r="E171" s="1"/>
      <c r="F171" s="1"/>
      <c r="G171" s="1"/>
      <c r="H171" s="1"/>
      <c r="I171" s="10"/>
      <c r="J171" s="17"/>
      <c r="K171" s="1"/>
      <c r="L171" s="1"/>
      <c r="M171" s="30"/>
      <c r="N171" s="30"/>
      <c r="O171" s="32"/>
      <c r="P171" s="32"/>
      <c r="Q171" s="32"/>
      <c r="R171" s="32"/>
      <c r="S171" s="32"/>
      <c r="T171" s="5"/>
      <c r="AD171" s="125"/>
    </row>
    <row r="172" spans="2:30" s="103" customFormat="1" x14ac:dyDescent="0.25">
      <c r="B172" s="4"/>
      <c r="C172" s="1"/>
      <c r="D172" s="1"/>
      <c r="E172" s="1"/>
      <c r="F172" s="1"/>
      <c r="G172" s="1"/>
      <c r="H172" s="1"/>
      <c r="I172" s="10"/>
      <c r="J172" s="25"/>
      <c r="K172" s="1"/>
      <c r="L172" s="1"/>
      <c r="M172" s="30"/>
      <c r="N172" s="30"/>
      <c r="O172" s="31"/>
      <c r="P172" s="31"/>
      <c r="Q172" s="31"/>
      <c r="R172" s="31"/>
      <c r="S172" s="31"/>
      <c r="T172" s="5"/>
      <c r="AD172" s="125"/>
    </row>
    <row r="173" spans="2:30" s="103" customFormat="1" x14ac:dyDescent="0.25">
      <c r="B173" s="4"/>
      <c r="C173" s="1"/>
      <c r="D173" s="1"/>
      <c r="E173" s="1"/>
      <c r="F173" s="1"/>
      <c r="G173" s="1"/>
      <c r="H173" s="1"/>
      <c r="I173" s="10"/>
      <c r="J173" s="17"/>
      <c r="K173" s="1"/>
      <c r="L173" s="1"/>
      <c r="M173" s="30"/>
      <c r="N173" s="30"/>
      <c r="O173" s="32"/>
      <c r="P173" s="32"/>
      <c r="Q173" s="32"/>
      <c r="R173" s="32"/>
      <c r="S173" s="32"/>
      <c r="T173" s="5"/>
      <c r="AD173" s="125"/>
    </row>
    <row r="174" spans="2:30" s="103" customFormat="1" x14ac:dyDescent="0.25">
      <c r="B174" s="4"/>
      <c r="C174" s="1"/>
      <c r="D174" s="1"/>
      <c r="E174" s="1"/>
      <c r="F174" s="1"/>
      <c r="G174" s="1"/>
      <c r="H174" s="1"/>
      <c r="I174" s="10"/>
      <c r="J174" s="25"/>
      <c r="K174" s="1"/>
      <c r="L174" s="1"/>
      <c r="M174" s="30"/>
      <c r="N174" s="30"/>
      <c r="O174" s="31"/>
      <c r="P174" s="31"/>
      <c r="Q174" s="31"/>
      <c r="R174" s="31"/>
      <c r="S174" s="31"/>
      <c r="T174" s="5"/>
      <c r="AD174" s="125"/>
    </row>
    <row r="175" spans="2:30" s="103" customFormat="1" x14ac:dyDescent="0.25">
      <c r="B175" s="4"/>
      <c r="C175" s="1"/>
      <c r="D175" s="1"/>
      <c r="E175" s="1"/>
      <c r="F175" s="1"/>
      <c r="G175" s="1"/>
      <c r="H175" s="1"/>
      <c r="I175" s="10"/>
      <c r="J175" s="17"/>
      <c r="K175" s="1"/>
      <c r="L175" s="1"/>
      <c r="M175" s="30"/>
      <c r="N175" s="30"/>
      <c r="O175" s="32"/>
      <c r="P175" s="32"/>
      <c r="Q175" s="32"/>
      <c r="R175" s="32"/>
      <c r="S175" s="32"/>
      <c r="T175" s="5"/>
      <c r="AD175" s="125"/>
    </row>
    <row r="176" spans="2:30" s="103" customFormat="1" x14ac:dyDescent="0.25">
      <c r="B176" s="4"/>
      <c r="C176" s="1"/>
      <c r="D176" s="1"/>
      <c r="E176" s="1"/>
      <c r="F176" s="1"/>
      <c r="G176" s="1"/>
      <c r="H176" s="1"/>
      <c r="I176" s="10"/>
      <c r="J176" s="25"/>
      <c r="K176" s="1"/>
      <c r="L176" s="1"/>
      <c r="M176" s="30"/>
      <c r="N176" s="30"/>
      <c r="O176" s="31"/>
      <c r="P176" s="31"/>
      <c r="Q176" s="31"/>
      <c r="R176" s="31"/>
      <c r="S176" s="31"/>
      <c r="T176" s="5"/>
      <c r="AD176" s="125"/>
    </row>
    <row r="177" spans="2:30" s="103" customFormat="1" x14ac:dyDescent="0.25">
      <c r="B177" s="4"/>
      <c r="C177" s="1"/>
      <c r="D177" s="1"/>
      <c r="E177" s="1"/>
      <c r="F177" s="1"/>
      <c r="G177" s="1"/>
      <c r="H177" s="1"/>
      <c r="I177" s="10"/>
      <c r="J177" s="17"/>
      <c r="K177" s="1"/>
      <c r="L177" s="1"/>
      <c r="M177" s="30"/>
      <c r="N177" s="30"/>
      <c r="O177" s="32"/>
      <c r="P177" s="32"/>
      <c r="Q177" s="32"/>
      <c r="R177" s="32"/>
      <c r="S177" s="32"/>
      <c r="T177" s="5"/>
      <c r="AD177" s="125"/>
    </row>
    <row r="178" spans="2:30" s="103" customFormat="1" x14ac:dyDescent="0.25">
      <c r="B178" s="4"/>
      <c r="C178" s="1"/>
      <c r="D178" s="1"/>
      <c r="E178" s="1"/>
      <c r="F178" s="1"/>
      <c r="G178" s="1"/>
      <c r="H178" s="1"/>
      <c r="I178" s="10"/>
      <c r="J178" s="25"/>
      <c r="K178" s="1"/>
      <c r="L178" s="1"/>
      <c r="M178" s="1"/>
      <c r="N178" s="1"/>
      <c r="O178" s="1"/>
      <c r="P178" s="1"/>
      <c r="Q178" s="1"/>
      <c r="R178" s="1"/>
      <c r="S178" s="1"/>
      <c r="T178" s="5"/>
      <c r="AD178" s="125"/>
    </row>
    <row r="179" spans="2:30" s="103" customFormat="1" x14ac:dyDescent="0.25">
      <c r="B179" s="4"/>
      <c r="C179" s="1"/>
      <c r="D179" s="1"/>
      <c r="E179" s="1"/>
      <c r="F179" s="1"/>
      <c r="G179" s="1"/>
      <c r="H179" s="1"/>
      <c r="I179" s="10"/>
      <c r="J179" s="17"/>
      <c r="K179" s="1"/>
      <c r="L179" s="1"/>
      <c r="M179" s="1"/>
      <c r="N179" s="1"/>
      <c r="O179" s="1"/>
      <c r="P179" s="1"/>
      <c r="Q179" s="1"/>
      <c r="R179" s="1"/>
      <c r="S179" s="1"/>
      <c r="T179" s="5"/>
      <c r="AD179" s="125"/>
    </row>
    <row r="180" spans="2:30" s="103" customFormat="1" x14ac:dyDescent="0.25">
      <c r="B180" s="4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5"/>
      <c r="AD180" s="125"/>
    </row>
    <row r="181" spans="2:30" s="103" customFormat="1" x14ac:dyDescent="0.25">
      <c r="B181" s="4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5"/>
      <c r="AD181" s="125"/>
    </row>
    <row r="182" spans="2:30" s="103" customFormat="1" x14ac:dyDescent="0.25">
      <c r="B182" s="4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5"/>
      <c r="AD182" s="125"/>
    </row>
    <row r="183" spans="2:30" s="103" customFormat="1" x14ac:dyDescent="0.25">
      <c r="B183" s="4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5"/>
      <c r="AD183" s="125"/>
    </row>
    <row r="184" spans="2:30" s="103" customFormat="1" ht="15.75" thickBot="1" x14ac:dyDescent="0.3">
      <c r="B184" s="4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5"/>
      <c r="AD184" s="125"/>
    </row>
    <row r="185" spans="2:30" s="103" customFormat="1" ht="15.75" thickBot="1" x14ac:dyDescent="0.3">
      <c r="B185" s="4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5"/>
      <c r="V185" s="121"/>
      <c r="W185" s="121"/>
      <c r="X185" s="121"/>
      <c r="Y185" s="121"/>
      <c r="Z185" s="203" t="s">
        <v>21</v>
      </c>
      <c r="AA185" s="204"/>
      <c r="AB185" s="204"/>
      <c r="AC185" s="204"/>
      <c r="AD185" s="205"/>
    </row>
    <row r="186" spans="2:30" s="103" customFormat="1" x14ac:dyDescent="0.25">
      <c r="B186" s="4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5"/>
    </row>
    <row r="187" spans="2:30" s="103" customFormat="1" x14ac:dyDescent="0.25">
      <c r="B187" s="4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5"/>
    </row>
    <row r="188" spans="2:30" s="103" customFormat="1" x14ac:dyDescent="0.25">
      <c r="B188" s="4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5"/>
    </row>
    <row r="189" spans="2:30" s="103" customFormat="1" x14ac:dyDescent="0.25">
      <c r="B189" s="4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5"/>
    </row>
    <row r="190" spans="2:30" s="103" customFormat="1" ht="15.75" thickBot="1" x14ac:dyDescent="0.3">
      <c r="B190" s="4"/>
      <c r="C190" s="98"/>
      <c r="D190" s="98"/>
      <c r="E190" s="98"/>
      <c r="F190" s="98"/>
      <c r="G190" s="98"/>
      <c r="H190" s="98"/>
      <c r="I190" s="98"/>
      <c r="J190" s="98"/>
      <c r="K190" s="98"/>
      <c r="L190" s="98"/>
      <c r="M190" s="98"/>
      <c r="N190" s="98"/>
      <c r="O190" s="98"/>
      <c r="P190" s="98"/>
      <c r="Q190" s="98"/>
      <c r="R190" s="98"/>
      <c r="S190" s="98"/>
      <c r="T190" s="5"/>
    </row>
    <row r="191" spans="2:30" s="103" customFormat="1" x14ac:dyDescent="0.25">
      <c r="B191" s="4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5"/>
    </row>
    <row r="192" spans="2:30" s="103" customFormat="1" x14ac:dyDescent="0.25">
      <c r="B192" s="4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5"/>
    </row>
    <row r="193" spans="2:20" s="103" customFormat="1" ht="19.5" x14ac:dyDescent="0.3">
      <c r="B193" s="4"/>
      <c r="C193" s="1"/>
      <c r="D193" s="1"/>
      <c r="E193" s="141"/>
      <c r="F193" s="141"/>
      <c r="G193" s="14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5"/>
    </row>
    <row r="194" spans="2:20" s="103" customFormat="1" ht="19.5" x14ac:dyDescent="0.3">
      <c r="B194" s="4"/>
      <c r="C194" s="1"/>
      <c r="D194" s="1"/>
      <c r="E194" s="1"/>
      <c r="F194" s="1"/>
      <c r="G194" s="1"/>
      <c r="H194" s="1"/>
      <c r="I194" s="141" t="s">
        <v>61</v>
      </c>
      <c r="J194" s="141"/>
      <c r="K194" s="1"/>
      <c r="L194" s="1"/>
      <c r="M194" s="1"/>
      <c r="N194" s="141"/>
      <c r="O194" s="1"/>
      <c r="P194" s="1"/>
      <c r="Q194" s="1"/>
      <c r="R194" s="1"/>
      <c r="S194" s="1"/>
      <c r="T194" s="5"/>
    </row>
    <row r="195" spans="2:20" s="103" customFormat="1" x14ac:dyDescent="0.25">
      <c r="B195" s="4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5"/>
    </row>
    <row r="196" spans="2:20" s="103" customFormat="1" x14ac:dyDescent="0.25">
      <c r="B196" s="4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5"/>
    </row>
    <row r="197" spans="2:20" s="103" customFormat="1" ht="15.75" x14ac:dyDescent="0.25">
      <c r="B197" s="4"/>
      <c r="C197" s="1"/>
      <c r="D197" s="1"/>
      <c r="E197" s="1"/>
      <c r="F197" s="1"/>
      <c r="G197" s="1"/>
      <c r="H197" s="1"/>
      <c r="I197" s="1"/>
      <c r="J197" s="142" t="s">
        <v>59</v>
      </c>
      <c r="K197" s="142" t="s">
        <v>56</v>
      </c>
      <c r="L197" s="142" t="s">
        <v>22</v>
      </c>
      <c r="M197" s="142" t="s">
        <v>55</v>
      </c>
      <c r="N197" s="142" t="s">
        <v>60</v>
      </c>
      <c r="O197" s="1"/>
      <c r="P197" s="1"/>
      <c r="Q197" s="1"/>
      <c r="R197" s="1"/>
      <c r="S197" s="1"/>
      <c r="T197" s="5"/>
    </row>
    <row r="198" spans="2:20" s="103" customFormat="1" ht="16.5" thickBot="1" x14ac:dyDescent="0.3">
      <c r="B198" s="4"/>
      <c r="C198" s="1"/>
      <c r="D198" s="1"/>
      <c r="E198" s="1"/>
      <c r="F198" s="1"/>
      <c r="G198" s="1"/>
      <c r="H198" s="1"/>
      <c r="I198" s="96" t="s">
        <v>62</v>
      </c>
      <c r="J198" s="108">
        <f>COUNTIFS('Projekty wiatrowe i BESS'!$N:$N,J197)</f>
        <v>1</v>
      </c>
      <c r="K198" s="108">
        <f>COUNTIFS('Projekty wiatrowe i BESS'!$N:$N,K197)</f>
        <v>6</v>
      </c>
      <c r="L198" s="108">
        <f>COUNTIFS('Projekty wiatrowe i BESS'!$N:$N,L197)</f>
        <v>1</v>
      </c>
      <c r="M198" s="108">
        <f>COUNTIFS('Projekty wiatrowe i BESS'!$N:$N,M197)</f>
        <v>1</v>
      </c>
      <c r="N198" s="108">
        <f>COUNTIFS('Projekty wiatrowe i BESS'!$N:$N,N197)</f>
        <v>1</v>
      </c>
      <c r="O198" s="1"/>
      <c r="P198" s="1"/>
      <c r="Q198" s="1"/>
      <c r="R198" s="1"/>
      <c r="S198" s="1"/>
      <c r="T198" s="5"/>
    </row>
    <row r="199" spans="2:20" s="103" customFormat="1" ht="16.5" thickBot="1" x14ac:dyDescent="0.3">
      <c r="B199" s="4"/>
      <c r="C199" s="1"/>
      <c r="D199" s="1"/>
      <c r="E199" s="1"/>
      <c r="F199" s="1"/>
      <c r="G199" s="1"/>
      <c r="H199" s="1"/>
      <c r="I199" s="96" t="s">
        <v>63</v>
      </c>
      <c r="J199" s="97">
        <f>SUMIFS('Projekty wiatrowe i BESS'!$H:$H,'Projekty wiatrowe i BESS'!$N:$N,J197)/1000</f>
        <v>42</v>
      </c>
      <c r="K199" s="97">
        <f>SUMIFS('Projekty wiatrowe i BESS'!$H:$H,'Projekty wiatrowe i BESS'!$N:$N,K197)/1000</f>
        <v>102.4</v>
      </c>
      <c r="L199" s="97">
        <f>SUMIFS('Projekty wiatrowe i BESS'!$H:$H,'Projekty wiatrowe i BESS'!$N:$N,L197)/1000</f>
        <v>1</v>
      </c>
      <c r="M199" s="97">
        <f>SUMIFS('Projekty wiatrowe i BESS'!$H:$H,'Projekty wiatrowe i BESS'!$N:$N,M197)/1000</f>
        <v>75</v>
      </c>
      <c r="N199" s="97">
        <f>SUMIFS('Projekty wiatrowe i BESS'!$H:$H,'Projekty wiatrowe i BESS'!$N:$N,N197)/1000</f>
        <v>118.8</v>
      </c>
      <c r="O199" s="1"/>
      <c r="P199" s="1"/>
      <c r="Q199" s="1"/>
      <c r="R199" s="1"/>
      <c r="S199" s="1"/>
      <c r="T199" s="5"/>
    </row>
    <row r="200" spans="2:20" s="103" customFormat="1" x14ac:dyDescent="0.25">
      <c r="B200" s="4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5"/>
    </row>
    <row r="201" spans="2:20" s="103" customFormat="1" x14ac:dyDescent="0.25">
      <c r="B201" s="4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5"/>
    </row>
    <row r="202" spans="2:20" s="103" customFormat="1" x14ac:dyDescent="0.25">
      <c r="B202" s="4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5"/>
    </row>
    <row r="203" spans="2:20" s="103" customFormat="1" x14ac:dyDescent="0.25">
      <c r="B203" s="4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5"/>
    </row>
    <row r="204" spans="2:20" s="103" customFormat="1" x14ac:dyDescent="0.25">
      <c r="B204" s="4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5"/>
    </row>
    <row r="205" spans="2:20" s="103" customFormat="1" x14ac:dyDescent="0.25">
      <c r="B205" s="4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5"/>
    </row>
    <row r="206" spans="2:20" s="103" customFormat="1" x14ac:dyDescent="0.25">
      <c r="B206" s="4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5"/>
    </row>
    <row r="207" spans="2:20" s="103" customFormat="1" x14ac:dyDescent="0.25">
      <c r="B207" s="4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5"/>
    </row>
    <row r="208" spans="2:20" s="103" customFormat="1" x14ac:dyDescent="0.25">
      <c r="B208" s="4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5"/>
    </row>
    <row r="209" spans="2:20" s="103" customFormat="1" x14ac:dyDescent="0.25">
      <c r="B209" s="4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5"/>
    </row>
    <row r="210" spans="2:20" s="103" customFormat="1" x14ac:dyDescent="0.25">
      <c r="B210" s="4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5"/>
    </row>
    <row r="211" spans="2:20" s="103" customFormat="1" x14ac:dyDescent="0.25">
      <c r="B211" s="4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5"/>
    </row>
    <row r="212" spans="2:20" s="103" customFormat="1" x14ac:dyDescent="0.25">
      <c r="B212" s="4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5"/>
    </row>
    <row r="213" spans="2:20" s="103" customFormat="1" x14ac:dyDescent="0.25">
      <c r="B213" s="4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5"/>
    </row>
    <row r="214" spans="2:20" s="103" customFormat="1" x14ac:dyDescent="0.25">
      <c r="B214" s="4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5"/>
    </row>
    <row r="215" spans="2:20" s="103" customFormat="1" x14ac:dyDescent="0.25">
      <c r="B215" s="4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5"/>
    </row>
    <row r="216" spans="2:20" s="103" customFormat="1" x14ac:dyDescent="0.25">
      <c r="B216" s="4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5"/>
    </row>
    <row r="217" spans="2:20" s="103" customFormat="1" x14ac:dyDescent="0.25">
      <c r="B217" s="4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5"/>
    </row>
    <row r="218" spans="2:20" s="103" customFormat="1" x14ac:dyDescent="0.25">
      <c r="B218" s="4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5"/>
    </row>
    <row r="219" spans="2:20" s="103" customFormat="1" x14ac:dyDescent="0.25">
      <c r="B219" s="4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5"/>
    </row>
    <row r="220" spans="2:20" s="103" customFormat="1" x14ac:dyDescent="0.25">
      <c r="B220" s="4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5"/>
    </row>
    <row r="221" spans="2:20" s="103" customFormat="1" x14ac:dyDescent="0.25">
      <c r="B221" s="4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5"/>
    </row>
    <row r="222" spans="2:20" s="103" customFormat="1" x14ac:dyDescent="0.25">
      <c r="B222" s="4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5"/>
    </row>
    <row r="223" spans="2:20" s="103" customFormat="1" x14ac:dyDescent="0.25">
      <c r="B223" s="4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5"/>
    </row>
    <row r="224" spans="2:20" s="103" customFormat="1" x14ac:dyDescent="0.25">
      <c r="B224" s="4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5"/>
    </row>
    <row r="225" spans="2:20" s="103" customFormat="1" x14ac:dyDescent="0.25">
      <c r="B225" s="4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5"/>
    </row>
    <row r="226" spans="2:20" s="103" customFormat="1" ht="15.75" thickBot="1" x14ac:dyDescent="0.3">
      <c r="B226" s="37"/>
      <c r="C226" s="38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39"/>
    </row>
    <row r="227" spans="2:20" x14ac:dyDescent="0.25">
      <c r="B227" s="103"/>
      <c r="C227" s="103"/>
      <c r="D227" s="103"/>
      <c r="E227" s="103"/>
      <c r="F227" s="103"/>
      <c r="G227" s="103"/>
      <c r="H227" s="103"/>
      <c r="I227" s="103"/>
      <c r="J227" s="103"/>
      <c r="K227" s="103"/>
      <c r="L227" s="103"/>
      <c r="M227" s="103"/>
      <c r="N227" s="103"/>
      <c r="O227" s="103"/>
      <c r="P227" s="103"/>
      <c r="Q227" s="103"/>
      <c r="R227" s="103"/>
      <c r="S227" s="103"/>
      <c r="T227" s="103"/>
    </row>
    <row r="228" spans="2:20" hidden="1" x14ac:dyDescent="0.25">
      <c r="B228" s="103"/>
      <c r="C228" s="103"/>
      <c r="D228" s="103"/>
      <c r="E228" s="103"/>
      <c r="F228" s="103"/>
      <c r="G228" s="103"/>
      <c r="H228" s="103"/>
      <c r="I228" s="103"/>
      <c r="J228" s="103"/>
      <c r="K228" s="103"/>
      <c r="L228" s="103"/>
      <c r="M228" s="103"/>
      <c r="N228" s="103"/>
      <c r="O228" s="103"/>
      <c r="P228" s="103"/>
      <c r="Q228" s="103"/>
      <c r="R228" s="103"/>
      <c r="S228" s="103"/>
      <c r="T228" s="103"/>
    </row>
    <row r="229" spans="2:20" hidden="1" x14ac:dyDescent="0.25">
      <c r="B229" s="103"/>
      <c r="C229" s="103"/>
      <c r="D229" s="103"/>
      <c r="E229" s="103"/>
      <c r="F229" s="103"/>
      <c r="G229" s="103"/>
      <c r="H229" s="103"/>
      <c r="I229" s="103"/>
      <c r="J229" s="103"/>
      <c r="K229" s="103"/>
      <c r="L229" s="103"/>
      <c r="M229" s="103"/>
      <c r="N229" s="103"/>
      <c r="O229" s="103"/>
      <c r="P229" s="103"/>
      <c r="Q229" s="103"/>
      <c r="R229" s="103"/>
      <c r="S229" s="103"/>
      <c r="T229" s="103"/>
    </row>
    <row r="230" spans="2:20" hidden="1" x14ac:dyDescent="0.25">
      <c r="B230" s="103"/>
      <c r="C230" s="103"/>
      <c r="D230" s="103"/>
      <c r="E230" s="103"/>
      <c r="F230" s="103"/>
      <c r="G230" s="103"/>
      <c r="H230" s="103"/>
      <c r="I230" s="103"/>
      <c r="J230" s="103"/>
      <c r="K230" s="103"/>
      <c r="L230" s="103"/>
      <c r="M230" s="103"/>
      <c r="N230" s="103"/>
      <c r="O230" s="103"/>
      <c r="P230" s="103"/>
      <c r="Q230" s="103"/>
      <c r="R230" s="103"/>
      <c r="S230" s="103"/>
      <c r="T230" s="103"/>
    </row>
    <row r="231" spans="2:20" hidden="1" x14ac:dyDescent="0.25">
      <c r="B231" s="103"/>
      <c r="C231" s="103"/>
      <c r="D231" s="103"/>
      <c r="E231" s="103"/>
      <c r="F231" s="103"/>
      <c r="G231" s="103"/>
      <c r="H231" s="103"/>
      <c r="I231" s="103"/>
      <c r="J231" s="103"/>
      <c r="K231" s="103"/>
      <c r="L231" s="103"/>
      <c r="M231" s="103"/>
      <c r="N231" s="103"/>
      <c r="O231" s="103"/>
      <c r="P231" s="103"/>
      <c r="Q231" s="103"/>
      <c r="R231" s="103"/>
      <c r="S231" s="103"/>
      <c r="T231" s="103"/>
    </row>
    <row r="232" spans="2:20" hidden="1" x14ac:dyDescent="0.25">
      <c r="B232" s="103"/>
      <c r="C232" s="103"/>
      <c r="D232" s="103"/>
      <c r="E232" s="103"/>
      <c r="F232" s="103"/>
      <c r="G232" s="103"/>
      <c r="H232" s="103"/>
      <c r="I232" s="103"/>
      <c r="J232" s="103"/>
      <c r="K232" s="103"/>
      <c r="L232" s="103"/>
      <c r="M232" s="103"/>
      <c r="N232" s="103"/>
      <c r="O232" s="103"/>
      <c r="P232" s="103"/>
      <c r="Q232" s="103"/>
      <c r="R232" s="103"/>
      <c r="S232" s="103"/>
      <c r="T232" s="103"/>
    </row>
    <row r="233" spans="2:20" hidden="1" x14ac:dyDescent="0.25">
      <c r="B233" s="103"/>
      <c r="C233" s="103"/>
      <c r="D233" s="103"/>
      <c r="E233" s="103"/>
      <c r="F233" s="103"/>
      <c r="G233" s="103"/>
      <c r="H233" s="103"/>
      <c r="I233" s="103"/>
      <c r="J233" s="103"/>
      <c r="K233" s="103"/>
      <c r="L233" s="103"/>
      <c r="M233" s="103"/>
      <c r="N233" s="103"/>
      <c r="O233" s="103"/>
      <c r="P233" s="103"/>
      <c r="Q233" s="103"/>
      <c r="R233" s="103"/>
      <c r="S233" s="103"/>
      <c r="T233" s="103"/>
    </row>
    <row r="234" spans="2:20" hidden="1" x14ac:dyDescent="0.25">
      <c r="B234" s="103"/>
      <c r="C234" s="103"/>
      <c r="D234" s="103"/>
      <c r="E234" s="103"/>
      <c r="F234" s="103"/>
      <c r="G234" s="103"/>
      <c r="H234" s="103"/>
      <c r="I234" s="103"/>
      <c r="J234" s="103"/>
      <c r="K234" s="103"/>
      <c r="L234" s="103"/>
      <c r="M234" s="103"/>
      <c r="N234" s="103"/>
      <c r="O234" s="103"/>
      <c r="P234" s="103"/>
      <c r="Q234" s="103"/>
      <c r="R234" s="103"/>
      <c r="S234" s="103"/>
      <c r="T234" s="103"/>
    </row>
    <row r="235" spans="2:20" hidden="1" x14ac:dyDescent="0.25">
      <c r="B235" s="103"/>
      <c r="C235" s="103"/>
      <c r="D235" s="103"/>
      <c r="E235" s="103"/>
      <c r="F235" s="103"/>
      <c r="G235" s="103"/>
      <c r="H235" s="103"/>
      <c r="I235" s="103"/>
      <c r="J235" s="103"/>
      <c r="K235" s="103"/>
      <c r="L235" s="103"/>
      <c r="M235" s="103"/>
      <c r="N235" s="103"/>
      <c r="O235" s="103"/>
      <c r="P235" s="103"/>
      <c r="Q235" s="103"/>
      <c r="R235" s="103"/>
      <c r="S235" s="103"/>
      <c r="T235" s="103"/>
    </row>
    <row r="236" spans="2:20" x14ac:dyDescent="0.25">
      <c r="B236" s="103"/>
      <c r="C236" s="103"/>
      <c r="D236" s="103"/>
      <c r="E236" s="103"/>
      <c r="F236" s="103"/>
      <c r="G236" s="103"/>
      <c r="H236" s="103"/>
      <c r="I236" s="103"/>
      <c r="J236" s="103"/>
      <c r="K236" s="103"/>
      <c r="L236" s="103"/>
      <c r="M236" s="103"/>
      <c r="N236" s="103"/>
      <c r="O236" s="103"/>
      <c r="P236" s="103"/>
      <c r="Q236" s="103"/>
      <c r="R236" s="103"/>
      <c r="S236" s="103"/>
      <c r="T236" s="103"/>
    </row>
  </sheetData>
  <mergeCells count="7">
    <mergeCell ref="Z185:AD185"/>
    <mergeCell ref="B2:T2"/>
    <mergeCell ref="B3:T3"/>
    <mergeCell ref="B4:D4"/>
    <mergeCell ref="I58:M58"/>
    <mergeCell ref="I145:J146"/>
    <mergeCell ref="M145:N146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5"/>
  <dimension ref="A1:AI108"/>
  <sheetViews>
    <sheetView zoomScale="85" zoomScaleNormal="85" workbookViewId="0">
      <selection activeCell="B2" sqref="B2:AH2"/>
    </sheetView>
  </sheetViews>
  <sheetFormatPr defaultColWidth="0" defaultRowHeight="15" customHeight="1" zeroHeight="1" x14ac:dyDescent="0.25"/>
  <cols>
    <col min="1" max="1" width="9.140625" style="123" customWidth="1"/>
    <col min="2" max="2" width="5.42578125" style="87" customWidth="1"/>
    <col min="3" max="34" width="9.140625" style="87" customWidth="1"/>
    <col min="35" max="35" width="9.140625" style="123" customWidth="1"/>
    <col min="36" max="16384" width="9.140625" style="87" hidden="1"/>
  </cols>
  <sheetData>
    <row r="1" spans="1:35" s="101" customFormat="1" ht="21.75" customHeight="1" thickBot="1" x14ac:dyDescent="0.3"/>
    <row r="2" spans="1:35" s="50" customFormat="1" ht="33" customHeight="1" x14ac:dyDescent="0.25">
      <c r="A2" s="123"/>
      <c r="B2" s="214" t="s">
        <v>112</v>
      </c>
      <c r="C2" s="215"/>
      <c r="D2" s="215"/>
      <c r="E2" s="215"/>
      <c r="F2" s="215"/>
      <c r="G2" s="215"/>
      <c r="H2" s="215"/>
      <c r="I2" s="215"/>
      <c r="J2" s="215"/>
      <c r="K2" s="215"/>
      <c r="L2" s="215"/>
      <c r="M2" s="215"/>
      <c r="N2" s="215"/>
      <c r="O2" s="215"/>
      <c r="P2" s="215"/>
      <c r="Q2" s="215"/>
      <c r="R2" s="215"/>
      <c r="S2" s="215"/>
      <c r="T2" s="215"/>
      <c r="U2" s="215"/>
      <c r="V2" s="215"/>
      <c r="W2" s="215"/>
      <c r="X2" s="215"/>
      <c r="Y2" s="215"/>
      <c r="Z2" s="215"/>
      <c r="AA2" s="215"/>
      <c r="AB2" s="215"/>
      <c r="AC2" s="215"/>
      <c r="AD2" s="215"/>
      <c r="AE2" s="215"/>
      <c r="AF2" s="215"/>
      <c r="AG2" s="215"/>
      <c r="AH2" s="216"/>
      <c r="AI2" s="123"/>
    </row>
    <row r="3" spans="1:35" s="50" customFormat="1" ht="19.5" thickBot="1" x14ac:dyDescent="0.35">
      <c r="A3" s="123"/>
      <c r="B3" s="217" t="s">
        <v>40</v>
      </c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  <c r="P3" s="218"/>
      <c r="Q3" s="218"/>
      <c r="R3" s="218"/>
      <c r="S3" s="218"/>
      <c r="T3" s="218"/>
      <c r="U3" s="218"/>
      <c r="V3" s="218"/>
      <c r="W3" s="218"/>
      <c r="X3" s="218"/>
      <c r="Y3" s="218"/>
      <c r="Z3" s="218"/>
      <c r="AA3" s="218"/>
      <c r="AB3" s="218"/>
      <c r="AC3" s="218"/>
      <c r="AD3" s="218"/>
      <c r="AE3" s="218"/>
      <c r="AF3" s="218"/>
      <c r="AG3" s="218"/>
      <c r="AH3" s="219"/>
      <c r="AI3" s="123"/>
    </row>
    <row r="4" spans="1:35" s="50" customFormat="1" ht="15.75" thickBot="1" x14ac:dyDescent="0.3">
      <c r="A4" s="123"/>
      <c r="B4" s="220" t="s">
        <v>67</v>
      </c>
      <c r="C4" s="221"/>
      <c r="D4" s="221"/>
      <c r="E4" s="221"/>
      <c r="F4" s="221"/>
      <c r="G4" s="222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76"/>
      <c r="AI4" s="123"/>
    </row>
    <row r="5" spans="1:35" s="50" customFormat="1" x14ac:dyDescent="0.25">
      <c r="A5" s="123"/>
      <c r="B5" s="77"/>
      <c r="C5" s="89"/>
      <c r="D5" s="89"/>
      <c r="E5" s="89"/>
      <c r="F5" s="132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W5" s="89"/>
      <c r="X5" s="89"/>
      <c r="Y5" s="89"/>
      <c r="Z5" s="89"/>
      <c r="AA5" s="89"/>
      <c r="AB5" s="89"/>
      <c r="AC5" s="89"/>
      <c r="AD5" s="89"/>
      <c r="AE5" s="89"/>
      <c r="AF5" s="89"/>
      <c r="AG5" s="89"/>
      <c r="AH5" s="76"/>
      <c r="AI5" s="123"/>
    </row>
    <row r="6" spans="1:35" s="50" customFormat="1" x14ac:dyDescent="0.25">
      <c r="A6" s="123"/>
      <c r="B6" s="77"/>
      <c r="C6" s="89"/>
      <c r="D6" s="89"/>
      <c r="E6" s="132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  <c r="U6" s="89"/>
      <c r="V6" s="89"/>
      <c r="W6" s="89"/>
      <c r="X6" s="89"/>
      <c r="Y6" s="89"/>
      <c r="Z6" s="89"/>
      <c r="AA6" s="89"/>
      <c r="AB6" s="89"/>
      <c r="AC6" s="89"/>
      <c r="AD6" s="89"/>
      <c r="AE6" s="89"/>
      <c r="AF6" s="89"/>
      <c r="AG6" s="89"/>
      <c r="AH6" s="76"/>
      <c r="AI6" s="123"/>
    </row>
    <row r="7" spans="1:35" s="50" customFormat="1" x14ac:dyDescent="0.25">
      <c r="A7" s="123"/>
      <c r="B7" s="77"/>
      <c r="C7" s="89"/>
      <c r="D7" s="89"/>
      <c r="E7" s="89"/>
      <c r="F7" s="89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89"/>
      <c r="V7" s="89"/>
      <c r="W7" s="89"/>
      <c r="X7" s="89"/>
      <c r="Y7" s="89"/>
      <c r="Z7" s="89"/>
      <c r="AA7" s="89"/>
      <c r="AB7" s="89"/>
      <c r="AC7" s="89"/>
      <c r="AD7" s="89"/>
      <c r="AE7" s="89"/>
      <c r="AF7" s="89"/>
      <c r="AG7" s="89"/>
      <c r="AH7" s="76"/>
      <c r="AI7" s="123"/>
    </row>
    <row r="8" spans="1:35" s="50" customFormat="1" x14ac:dyDescent="0.25">
      <c r="A8" s="123"/>
      <c r="B8" s="77"/>
      <c r="C8" s="89"/>
      <c r="D8" s="89"/>
      <c r="E8" s="89"/>
      <c r="F8" s="89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76"/>
      <c r="AI8" s="123"/>
    </row>
    <row r="9" spans="1:35" s="50" customFormat="1" x14ac:dyDescent="0.25">
      <c r="A9" s="123"/>
      <c r="B9" s="77"/>
      <c r="C9" s="89"/>
      <c r="D9" s="89"/>
      <c r="E9" s="89"/>
      <c r="F9" s="89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89"/>
      <c r="V9" s="89"/>
      <c r="W9" s="89"/>
      <c r="X9" s="89"/>
      <c r="Y9" s="89"/>
      <c r="Z9" s="89"/>
      <c r="AA9" s="89"/>
      <c r="AB9" s="89"/>
      <c r="AC9" s="89"/>
      <c r="AD9" s="89"/>
      <c r="AE9" s="89"/>
      <c r="AF9" s="89"/>
      <c r="AG9" s="89"/>
      <c r="AH9" s="76"/>
      <c r="AI9" s="123"/>
    </row>
    <row r="10" spans="1:35" s="50" customFormat="1" x14ac:dyDescent="0.25">
      <c r="A10" s="123"/>
      <c r="B10" s="77"/>
      <c r="C10" s="89"/>
      <c r="D10" s="89"/>
      <c r="E10" s="89"/>
      <c r="F10" s="89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89"/>
      <c r="V10" s="89"/>
      <c r="W10" s="89"/>
      <c r="X10" s="89"/>
      <c r="Y10" s="89"/>
      <c r="Z10" s="89"/>
      <c r="AA10" s="89"/>
      <c r="AB10" s="89"/>
      <c r="AC10" s="89"/>
      <c r="AD10" s="89"/>
      <c r="AE10" s="89"/>
      <c r="AF10" s="89"/>
      <c r="AG10" s="89"/>
      <c r="AH10" s="76"/>
      <c r="AI10" s="123"/>
    </row>
    <row r="11" spans="1:35" s="50" customFormat="1" x14ac:dyDescent="0.25">
      <c r="A11" s="123"/>
      <c r="B11" s="77"/>
      <c r="C11" s="89"/>
      <c r="D11" s="89"/>
      <c r="E11" s="89"/>
      <c r="F11" s="89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89"/>
      <c r="V11" s="89"/>
      <c r="W11" s="89"/>
      <c r="X11" s="89"/>
      <c r="Y11" s="89"/>
      <c r="Z11" s="89"/>
      <c r="AA11" s="89"/>
      <c r="AB11" s="89"/>
      <c r="AC11" s="89"/>
      <c r="AD11" s="89"/>
      <c r="AE11" s="89"/>
      <c r="AF11" s="89"/>
      <c r="AG11" s="89"/>
      <c r="AH11" s="76"/>
      <c r="AI11" s="123"/>
    </row>
    <row r="12" spans="1:35" s="50" customFormat="1" x14ac:dyDescent="0.25">
      <c r="A12" s="123"/>
      <c r="B12" s="77"/>
      <c r="C12" s="89"/>
      <c r="D12" s="89"/>
      <c r="E12" s="89"/>
      <c r="F12" s="89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89"/>
      <c r="V12" s="89"/>
      <c r="W12" s="89"/>
      <c r="X12" s="89"/>
      <c r="Y12" s="89"/>
      <c r="Z12" s="89"/>
      <c r="AA12" s="89"/>
      <c r="AB12" s="89"/>
      <c r="AC12" s="89"/>
      <c r="AD12" s="89"/>
      <c r="AE12" s="89"/>
      <c r="AF12" s="89"/>
      <c r="AG12" s="89"/>
      <c r="AH12" s="76"/>
      <c r="AI12" s="123"/>
    </row>
    <row r="13" spans="1:35" s="50" customFormat="1" x14ac:dyDescent="0.25">
      <c r="A13" s="123"/>
      <c r="B13" s="77"/>
      <c r="C13" s="89"/>
      <c r="D13" s="89"/>
      <c r="E13" s="89"/>
      <c r="F13" s="89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89"/>
      <c r="V13" s="89"/>
      <c r="W13" s="89"/>
      <c r="X13" s="89"/>
      <c r="Y13" s="89"/>
      <c r="Z13" s="89"/>
      <c r="AA13" s="89"/>
      <c r="AB13" s="89"/>
      <c r="AC13" s="89"/>
      <c r="AD13" s="89"/>
      <c r="AE13" s="89"/>
      <c r="AF13" s="89"/>
      <c r="AG13" s="89"/>
      <c r="AH13" s="76"/>
      <c r="AI13" s="123"/>
    </row>
    <row r="14" spans="1:35" s="50" customFormat="1" x14ac:dyDescent="0.25">
      <c r="A14" s="123"/>
      <c r="B14" s="77"/>
      <c r="C14" s="89"/>
      <c r="D14" s="89"/>
      <c r="E14" s="89"/>
      <c r="F14" s="89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89"/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76"/>
      <c r="AI14" s="123"/>
    </row>
    <row r="15" spans="1:35" s="50" customFormat="1" x14ac:dyDescent="0.25">
      <c r="A15" s="123"/>
      <c r="B15" s="77"/>
      <c r="C15" s="89"/>
      <c r="D15" s="89"/>
      <c r="E15" s="89"/>
      <c r="F15" s="89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89"/>
      <c r="V15" s="89"/>
      <c r="W15" s="89"/>
      <c r="X15" s="89"/>
      <c r="Y15" s="89"/>
      <c r="Z15" s="89"/>
      <c r="AA15" s="89"/>
      <c r="AB15" s="89"/>
      <c r="AC15" s="89"/>
      <c r="AD15" s="89"/>
      <c r="AE15" s="89"/>
      <c r="AF15" s="89"/>
      <c r="AG15" s="89"/>
      <c r="AH15" s="76"/>
      <c r="AI15" s="123"/>
    </row>
    <row r="16" spans="1:35" s="50" customFormat="1" x14ac:dyDescent="0.25">
      <c r="A16" s="123"/>
      <c r="B16" s="77"/>
      <c r="C16" s="89"/>
      <c r="D16" s="89"/>
      <c r="E16" s="89"/>
      <c r="F16" s="89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89"/>
      <c r="V16" s="89"/>
      <c r="W16" s="89"/>
      <c r="X16" s="89"/>
      <c r="Y16" s="89"/>
      <c r="Z16" s="89"/>
      <c r="AA16" s="89"/>
      <c r="AB16" s="89"/>
      <c r="AC16" s="89"/>
      <c r="AD16" s="89"/>
      <c r="AE16" s="89"/>
      <c r="AF16" s="89"/>
      <c r="AG16" s="89"/>
      <c r="AH16" s="76"/>
      <c r="AI16" s="123"/>
    </row>
    <row r="17" spans="1:35" s="50" customFormat="1" x14ac:dyDescent="0.25">
      <c r="A17" s="123"/>
      <c r="B17" s="77"/>
      <c r="C17" s="89"/>
      <c r="D17" s="89"/>
      <c r="E17" s="89"/>
      <c r="F17" s="89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89"/>
      <c r="V17" s="89"/>
      <c r="W17" s="89"/>
      <c r="X17" s="89"/>
      <c r="Y17" s="89"/>
      <c r="Z17" s="89"/>
      <c r="AA17" s="89"/>
      <c r="AB17" s="89"/>
      <c r="AC17" s="89"/>
      <c r="AD17" s="89"/>
      <c r="AE17" s="89"/>
      <c r="AF17" s="89"/>
      <c r="AG17" s="89"/>
      <c r="AH17" s="76"/>
      <c r="AI17" s="123"/>
    </row>
    <row r="18" spans="1:35" s="50" customFormat="1" x14ac:dyDescent="0.25">
      <c r="A18" s="123"/>
      <c r="B18" s="77"/>
      <c r="C18" s="89"/>
      <c r="D18" s="89"/>
      <c r="E18" s="89"/>
      <c r="F18" s="89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89"/>
      <c r="V18" s="89"/>
      <c r="W18" s="89"/>
      <c r="X18" s="89"/>
      <c r="Y18" s="89"/>
      <c r="Z18" s="89"/>
      <c r="AA18" s="89"/>
      <c r="AB18" s="89"/>
      <c r="AC18" s="89"/>
      <c r="AD18" s="89"/>
      <c r="AE18" s="89"/>
      <c r="AF18" s="89"/>
      <c r="AG18" s="89"/>
      <c r="AH18" s="76"/>
      <c r="AI18" s="123"/>
    </row>
    <row r="19" spans="1:35" s="50" customFormat="1" x14ac:dyDescent="0.25">
      <c r="A19" s="123"/>
      <c r="B19" s="77"/>
      <c r="C19" s="89"/>
      <c r="D19" s="89"/>
      <c r="E19" s="89"/>
      <c r="F19" s="89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89"/>
      <c r="V19" s="89"/>
      <c r="W19" s="89"/>
      <c r="X19" s="89"/>
      <c r="Y19" s="89"/>
      <c r="Z19" s="89"/>
      <c r="AA19" s="89"/>
      <c r="AB19" s="89"/>
      <c r="AC19" s="89"/>
      <c r="AD19" s="89"/>
      <c r="AE19" s="89"/>
      <c r="AF19" s="89"/>
      <c r="AG19" s="89"/>
      <c r="AH19" s="76"/>
      <c r="AI19" s="123"/>
    </row>
    <row r="20" spans="1:35" s="50" customFormat="1" x14ac:dyDescent="0.25">
      <c r="A20" s="123"/>
      <c r="B20" s="77"/>
      <c r="C20" s="89"/>
      <c r="D20" s="89"/>
      <c r="E20" s="89"/>
      <c r="F20" s="89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89"/>
      <c r="V20" s="89"/>
      <c r="W20" s="89"/>
      <c r="X20" s="89"/>
      <c r="Y20" s="89"/>
      <c r="Z20" s="89"/>
      <c r="AA20" s="89"/>
      <c r="AB20" s="89"/>
      <c r="AC20" s="89"/>
      <c r="AD20" s="89"/>
      <c r="AE20" s="89"/>
      <c r="AF20" s="89"/>
      <c r="AG20" s="89"/>
      <c r="AH20" s="76"/>
      <c r="AI20" s="123"/>
    </row>
    <row r="21" spans="1:35" s="50" customFormat="1" x14ac:dyDescent="0.25">
      <c r="A21" s="123"/>
      <c r="B21" s="77"/>
      <c r="C21" s="89"/>
      <c r="D21" s="89"/>
      <c r="E21" s="89"/>
      <c r="F21" s="89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89"/>
      <c r="V21" s="89"/>
      <c r="W21" s="89"/>
      <c r="X21" s="89"/>
      <c r="Y21" s="89"/>
      <c r="Z21" s="89"/>
      <c r="AA21" s="89"/>
      <c r="AB21" s="89"/>
      <c r="AC21" s="89"/>
      <c r="AD21" s="89"/>
      <c r="AE21" s="89"/>
      <c r="AF21" s="89"/>
      <c r="AG21" s="89"/>
      <c r="AH21" s="76"/>
      <c r="AI21" s="123"/>
    </row>
    <row r="22" spans="1:35" s="50" customFormat="1" x14ac:dyDescent="0.25">
      <c r="A22" s="123"/>
      <c r="B22" s="77"/>
      <c r="C22" s="89"/>
      <c r="D22" s="89"/>
      <c r="E22" s="89"/>
      <c r="F22" s="89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89"/>
      <c r="V22" s="89"/>
      <c r="W22" s="89"/>
      <c r="X22" s="89"/>
      <c r="Y22" s="89"/>
      <c r="Z22" s="89"/>
      <c r="AA22" s="89"/>
      <c r="AB22" s="89"/>
      <c r="AC22" s="89"/>
      <c r="AD22" s="89"/>
      <c r="AE22" s="89"/>
      <c r="AF22" s="89"/>
      <c r="AG22" s="89"/>
      <c r="AH22" s="76"/>
      <c r="AI22" s="123"/>
    </row>
    <row r="23" spans="1:35" s="50" customFormat="1" x14ac:dyDescent="0.25">
      <c r="A23" s="123"/>
      <c r="B23" s="77"/>
      <c r="C23" s="89"/>
      <c r="D23" s="89"/>
      <c r="E23" s="89"/>
      <c r="F23" s="89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89"/>
      <c r="V23" s="89"/>
      <c r="W23" s="89"/>
      <c r="X23" s="89"/>
      <c r="Y23" s="89"/>
      <c r="Z23" s="89"/>
      <c r="AA23" s="89"/>
      <c r="AB23" s="89"/>
      <c r="AC23" s="89"/>
      <c r="AD23" s="89"/>
      <c r="AE23" s="89"/>
      <c r="AF23" s="89"/>
      <c r="AG23" s="89"/>
      <c r="AH23" s="76"/>
      <c r="AI23" s="123"/>
    </row>
    <row r="24" spans="1:35" s="50" customFormat="1" x14ac:dyDescent="0.25">
      <c r="A24" s="123"/>
      <c r="B24" s="77"/>
      <c r="C24" s="89"/>
      <c r="D24" s="89"/>
      <c r="E24" s="89"/>
      <c r="F24" s="89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89"/>
      <c r="V24" s="89"/>
      <c r="W24" s="89"/>
      <c r="X24" s="89"/>
      <c r="Y24" s="89"/>
      <c r="Z24" s="89"/>
      <c r="AA24" s="89"/>
      <c r="AB24" s="89"/>
      <c r="AC24" s="89"/>
      <c r="AD24" s="89"/>
      <c r="AE24" s="89"/>
      <c r="AF24" s="89"/>
      <c r="AG24" s="89"/>
      <c r="AH24" s="76"/>
      <c r="AI24" s="123"/>
    </row>
    <row r="25" spans="1:35" s="50" customFormat="1" x14ac:dyDescent="0.25">
      <c r="A25" s="123"/>
      <c r="B25" s="77"/>
      <c r="C25" s="89"/>
      <c r="D25" s="89"/>
      <c r="E25" s="89"/>
      <c r="F25" s="89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76"/>
      <c r="AI25" s="123"/>
    </row>
    <row r="26" spans="1:35" s="50" customFormat="1" x14ac:dyDescent="0.25">
      <c r="A26" s="123"/>
      <c r="B26" s="77"/>
      <c r="C26" s="89"/>
      <c r="D26" s="89"/>
      <c r="E26" s="89"/>
      <c r="F26" s="89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89"/>
      <c r="V26" s="89"/>
      <c r="W26" s="89"/>
      <c r="X26" s="89"/>
      <c r="Y26" s="89"/>
      <c r="Z26" s="89"/>
      <c r="AA26" s="89"/>
      <c r="AB26" s="89"/>
      <c r="AC26" s="89"/>
      <c r="AD26" s="89"/>
      <c r="AE26" s="89"/>
      <c r="AF26" s="89"/>
      <c r="AG26" s="89"/>
      <c r="AH26" s="76"/>
      <c r="AI26" s="123"/>
    </row>
    <row r="27" spans="1:35" s="50" customFormat="1" x14ac:dyDescent="0.25">
      <c r="A27" s="123"/>
      <c r="B27" s="77"/>
      <c r="C27" s="89"/>
      <c r="D27" s="89"/>
      <c r="E27" s="89"/>
      <c r="F27" s="89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76"/>
      <c r="AI27" s="123"/>
    </row>
    <row r="28" spans="1:35" s="50" customFormat="1" x14ac:dyDescent="0.25">
      <c r="A28" s="123"/>
      <c r="B28" s="77"/>
      <c r="C28" s="89"/>
      <c r="D28" s="89"/>
      <c r="E28" s="89"/>
      <c r="F28" s="89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89"/>
      <c r="V28" s="89"/>
      <c r="W28" s="89"/>
      <c r="X28" s="89"/>
      <c r="Y28" s="89"/>
      <c r="Z28" s="89"/>
      <c r="AA28" s="89"/>
      <c r="AB28" s="89"/>
      <c r="AC28" s="89"/>
      <c r="AD28" s="89"/>
      <c r="AE28" s="89"/>
      <c r="AF28" s="89"/>
      <c r="AG28" s="89"/>
      <c r="AH28" s="76"/>
      <c r="AI28" s="123"/>
    </row>
    <row r="29" spans="1:35" s="50" customFormat="1" x14ac:dyDescent="0.25">
      <c r="A29" s="123"/>
      <c r="B29" s="77"/>
      <c r="C29" s="89"/>
      <c r="D29" s="89"/>
      <c r="E29" s="89"/>
      <c r="F29" s="89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89"/>
      <c r="V29" s="89"/>
      <c r="W29" s="89"/>
      <c r="X29" s="89"/>
      <c r="Y29" s="89"/>
      <c r="Z29" s="89"/>
      <c r="AA29" s="89"/>
      <c r="AB29" s="89"/>
      <c r="AC29" s="89"/>
      <c r="AD29" s="89"/>
      <c r="AE29" s="89"/>
      <c r="AF29" s="89"/>
      <c r="AG29" s="89"/>
      <c r="AH29" s="76"/>
      <c r="AI29" s="123"/>
    </row>
    <row r="30" spans="1:35" s="50" customFormat="1" x14ac:dyDescent="0.25">
      <c r="A30" s="123"/>
      <c r="B30" s="77"/>
      <c r="C30" s="89"/>
      <c r="D30" s="89"/>
      <c r="E30" s="89"/>
      <c r="F30" s="89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89"/>
      <c r="V30" s="89"/>
      <c r="W30" s="89"/>
      <c r="X30" s="89"/>
      <c r="Y30" s="89"/>
      <c r="Z30" s="89"/>
      <c r="AA30" s="89"/>
      <c r="AB30" s="89"/>
      <c r="AC30" s="89"/>
      <c r="AD30" s="89"/>
      <c r="AE30" s="89"/>
      <c r="AF30" s="89"/>
      <c r="AG30" s="89"/>
      <c r="AH30" s="76"/>
      <c r="AI30" s="123"/>
    </row>
    <row r="31" spans="1:35" s="50" customFormat="1" x14ac:dyDescent="0.25">
      <c r="A31" s="123"/>
      <c r="B31" s="77"/>
      <c r="C31" s="89"/>
      <c r="D31" s="89"/>
      <c r="E31" s="89"/>
      <c r="F31" s="89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76"/>
      <c r="AI31" s="123"/>
    </row>
    <row r="32" spans="1:35" s="50" customFormat="1" x14ac:dyDescent="0.25">
      <c r="A32" s="123"/>
      <c r="B32" s="77"/>
      <c r="C32" s="89"/>
      <c r="D32" s="89"/>
      <c r="E32" s="89"/>
      <c r="F32" s="89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89"/>
      <c r="V32" s="89"/>
      <c r="W32" s="89"/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76"/>
      <c r="AI32" s="123"/>
    </row>
    <row r="33" spans="1:35" s="50" customFormat="1" x14ac:dyDescent="0.25">
      <c r="A33" s="123"/>
      <c r="B33" s="77"/>
      <c r="C33" s="89"/>
      <c r="D33" s="89"/>
      <c r="E33" s="89"/>
      <c r="F33" s="89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89"/>
      <c r="V33" s="89"/>
      <c r="W33" s="89"/>
      <c r="X33" s="89"/>
      <c r="Y33" s="89"/>
      <c r="Z33" s="89"/>
      <c r="AA33" s="89"/>
      <c r="AB33" s="89"/>
      <c r="AC33" s="89"/>
      <c r="AD33" s="89"/>
      <c r="AE33" s="89"/>
      <c r="AF33" s="89"/>
      <c r="AG33" s="89"/>
      <c r="AH33" s="76"/>
      <c r="AI33" s="123"/>
    </row>
    <row r="34" spans="1:35" s="50" customFormat="1" x14ac:dyDescent="0.25">
      <c r="A34" s="123"/>
      <c r="B34" s="77"/>
      <c r="C34" s="89"/>
      <c r="D34" s="89"/>
      <c r="E34" s="89"/>
      <c r="F34" s="89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89"/>
      <c r="V34" s="89"/>
      <c r="W34" s="89"/>
      <c r="X34" s="89"/>
      <c r="Y34" s="89"/>
      <c r="Z34" s="89"/>
      <c r="AA34" s="89"/>
      <c r="AB34" s="89"/>
      <c r="AC34" s="89"/>
      <c r="AD34" s="89"/>
      <c r="AE34" s="89"/>
      <c r="AF34" s="89"/>
      <c r="AG34" s="89"/>
      <c r="AH34" s="76"/>
      <c r="AI34" s="123"/>
    </row>
    <row r="35" spans="1:35" s="50" customFormat="1" x14ac:dyDescent="0.25">
      <c r="A35" s="123"/>
      <c r="B35" s="77"/>
      <c r="C35" s="89"/>
      <c r="D35" s="89"/>
      <c r="E35" s="89"/>
      <c r="F35" s="89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  <c r="AG35" s="89"/>
      <c r="AH35" s="76"/>
      <c r="AI35" s="123"/>
    </row>
    <row r="36" spans="1:35" s="50" customFormat="1" x14ac:dyDescent="0.25">
      <c r="A36" s="123"/>
      <c r="B36" s="77"/>
      <c r="C36" s="89"/>
      <c r="D36" s="89"/>
      <c r="E36" s="89"/>
      <c r="F36" s="89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89"/>
      <c r="AH36" s="76"/>
      <c r="AI36" s="123"/>
    </row>
    <row r="37" spans="1:35" s="50" customFormat="1" x14ac:dyDescent="0.25">
      <c r="A37" s="123"/>
      <c r="B37" s="77"/>
      <c r="C37" s="89"/>
      <c r="D37" s="89"/>
      <c r="E37" s="89"/>
      <c r="F37" s="89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89"/>
      <c r="V37" s="89"/>
      <c r="W37" s="89"/>
      <c r="X37" s="89"/>
      <c r="Y37" s="89"/>
      <c r="Z37" s="89"/>
      <c r="AA37" s="89"/>
      <c r="AB37" s="89"/>
      <c r="AC37" s="89"/>
      <c r="AD37" s="89"/>
      <c r="AE37" s="89"/>
      <c r="AF37" s="89"/>
      <c r="AG37" s="89"/>
      <c r="AH37" s="76"/>
      <c r="AI37" s="123"/>
    </row>
    <row r="38" spans="1:35" s="50" customFormat="1" x14ac:dyDescent="0.25">
      <c r="A38" s="123"/>
      <c r="B38" s="77"/>
      <c r="C38" s="89"/>
      <c r="D38" s="89"/>
      <c r="E38" s="89"/>
      <c r="F38" s="89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89"/>
      <c r="V38" s="89"/>
      <c r="W38" s="89"/>
      <c r="X38" s="89"/>
      <c r="Y38" s="89"/>
      <c r="Z38" s="89"/>
      <c r="AA38" s="89"/>
      <c r="AB38" s="89"/>
      <c r="AC38" s="89"/>
      <c r="AD38" s="89"/>
      <c r="AE38" s="89"/>
      <c r="AF38" s="89"/>
      <c r="AG38" s="89"/>
      <c r="AH38" s="76"/>
      <c r="AI38" s="123"/>
    </row>
    <row r="39" spans="1:35" s="50" customFormat="1" x14ac:dyDescent="0.25">
      <c r="A39" s="123"/>
      <c r="B39" s="77"/>
      <c r="C39" s="89"/>
      <c r="D39" s="89"/>
      <c r="E39" s="89"/>
      <c r="F39" s="89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89"/>
      <c r="V39" s="89"/>
      <c r="W39" s="89"/>
      <c r="X39" s="89"/>
      <c r="Y39" s="89"/>
      <c r="Z39" s="89"/>
      <c r="AA39" s="89"/>
      <c r="AB39" s="89"/>
      <c r="AC39" s="89"/>
      <c r="AD39" s="89"/>
      <c r="AE39" s="89"/>
      <c r="AF39" s="89"/>
      <c r="AG39" s="89"/>
      <c r="AH39" s="76"/>
      <c r="AI39" s="123"/>
    </row>
    <row r="40" spans="1:35" s="50" customFormat="1" x14ac:dyDescent="0.25">
      <c r="A40" s="123"/>
      <c r="B40" s="77"/>
      <c r="C40" s="89"/>
      <c r="D40" s="89"/>
      <c r="E40" s="89"/>
      <c r="F40" s="89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89"/>
      <c r="V40" s="89"/>
      <c r="W40" s="89"/>
      <c r="X40" s="89"/>
      <c r="Y40" s="89"/>
      <c r="Z40" s="89"/>
      <c r="AA40" s="89"/>
      <c r="AB40" s="89"/>
      <c r="AC40" s="89"/>
      <c r="AD40" s="89"/>
      <c r="AE40" s="89"/>
      <c r="AF40" s="89"/>
      <c r="AG40" s="89"/>
      <c r="AH40" s="76"/>
      <c r="AI40" s="123"/>
    </row>
    <row r="41" spans="1:35" s="50" customFormat="1" x14ac:dyDescent="0.25">
      <c r="A41" s="123"/>
      <c r="B41" s="77"/>
      <c r="C41" s="89"/>
      <c r="D41" s="89"/>
      <c r="E41" s="89"/>
      <c r="F41" s="89"/>
      <c r="G41" s="89"/>
      <c r="H41" s="89"/>
      <c r="I41" s="89"/>
      <c r="J41" s="89"/>
      <c r="K41" s="89"/>
      <c r="L41" s="89"/>
      <c r="M41" s="89"/>
      <c r="N41" s="89"/>
      <c r="O41" s="89"/>
      <c r="P41" s="89"/>
      <c r="Q41" s="89"/>
      <c r="R41" s="89"/>
      <c r="S41" s="89"/>
      <c r="T41" s="89"/>
      <c r="U41" s="89"/>
      <c r="V41" s="89"/>
      <c r="W41" s="89"/>
      <c r="X41" s="89"/>
      <c r="Y41" s="89"/>
      <c r="Z41" s="89"/>
      <c r="AA41" s="89"/>
      <c r="AB41" s="89"/>
      <c r="AC41" s="89"/>
      <c r="AD41" s="89"/>
      <c r="AE41" s="89"/>
      <c r="AF41" s="89"/>
      <c r="AG41" s="89"/>
      <c r="AH41" s="76"/>
      <c r="AI41" s="123"/>
    </row>
    <row r="42" spans="1:35" s="50" customFormat="1" x14ac:dyDescent="0.25">
      <c r="A42" s="123"/>
      <c r="B42" s="77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89"/>
      <c r="Q42" s="89"/>
      <c r="R42" s="89"/>
      <c r="S42" s="89"/>
      <c r="T42" s="89"/>
      <c r="U42" s="89"/>
      <c r="V42" s="89"/>
      <c r="W42" s="89"/>
      <c r="X42" s="89"/>
      <c r="Y42" s="89"/>
      <c r="Z42" s="89"/>
      <c r="AA42" s="89"/>
      <c r="AB42" s="89"/>
      <c r="AC42" s="89"/>
      <c r="AD42" s="89"/>
      <c r="AE42" s="89"/>
      <c r="AF42" s="89"/>
      <c r="AG42" s="89"/>
      <c r="AH42" s="76"/>
      <c r="AI42" s="123"/>
    </row>
    <row r="43" spans="1:35" s="50" customFormat="1" x14ac:dyDescent="0.25">
      <c r="A43" s="123"/>
      <c r="B43" s="77"/>
      <c r="C43" s="89"/>
      <c r="D43" s="89"/>
      <c r="E43" s="89"/>
      <c r="F43" s="89"/>
      <c r="G43" s="89"/>
      <c r="H43" s="89"/>
      <c r="I43" s="89"/>
      <c r="J43" s="89"/>
      <c r="K43" s="89"/>
      <c r="L43" s="89"/>
      <c r="M43" s="89"/>
      <c r="N43" s="89"/>
      <c r="O43" s="89"/>
      <c r="P43" s="89"/>
      <c r="Q43" s="89"/>
      <c r="R43" s="89"/>
      <c r="S43" s="89"/>
      <c r="T43" s="89"/>
      <c r="U43" s="89"/>
      <c r="V43" s="89"/>
      <c r="W43" s="89"/>
      <c r="X43" s="89"/>
      <c r="Y43" s="89"/>
      <c r="Z43" s="89"/>
      <c r="AA43" s="89"/>
      <c r="AB43" s="89"/>
      <c r="AC43" s="89"/>
      <c r="AD43" s="89"/>
      <c r="AE43" s="89"/>
      <c r="AF43" s="89"/>
      <c r="AG43" s="89"/>
      <c r="AH43" s="76"/>
      <c r="AI43" s="123"/>
    </row>
    <row r="44" spans="1:35" s="50" customFormat="1" x14ac:dyDescent="0.25">
      <c r="A44" s="123"/>
      <c r="B44" s="77"/>
      <c r="C44" s="89"/>
      <c r="D44" s="89"/>
      <c r="E44" s="89"/>
      <c r="F44" s="89"/>
      <c r="G44" s="89"/>
      <c r="H44" s="89"/>
      <c r="I44" s="89"/>
      <c r="J44" s="89"/>
      <c r="K44" s="89"/>
      <c r="L44" s="89"/>
      <c r="M44" s="89"/>
      <c r="N44" s="89"/>
      <c r="O44" s="89"/>
      <c r="P44" s="89"/>
      <c r="Q44" s="89"/>
      <c r="R44" s="89"/>
      <c r="S44" s="89"/>
      <c r="T44" s="89"/>
      <c r="U44" s="89"/>
      <c r="V44" s="89"/>
      <c r="W44" s="89"/>
      <c r="X44" s="89"/>
      <c r="Y44" s="89"/>
      <c r="Z44" s="89"/>
      <c r="AA44" s="89"/>
      <c r="AB44" s="89"/>
      <c r="AC44" s="89"/>
      <c r="AD44" s="89"/>
      <c r="AE44" s="89"/>
      <c r="AF44" s="89"/>
      <c r="AG44" s="89"/>
      <c r="AH44" s="76"/>
      <c r="AI44" s="123"/>
    </row>
    <row r="45" spans="1:35" s="50" customFormat="1" x14ac:dyDescent="0.25">
      <c r="A45" s="123"/>
      <c r="B45" s="77"/>
      <c r="C45" s="89"/>
      <c r="D45" s="89"/>
      <c r="E45" s="89"/>
      <c r="F45" s="89"/>
      <c r="G45" s="89"/>
      <c r="H45" s="89"/>
      <c r="I45" s="89"/>
      <c r="J45" s="89"/>
      <c r="K45" s="89"/>
      <c r="L45" s="89"/>
      <c r="M45" s="89"/>
      <c r="N45" s="89"/>
      <c r="O45" s="89"/>
      <c r="P45" s="89"/>
      <c r="Q45" s="89"/>
      <c r="R45" s="89"/>
      <c r="S45" s="89"/>
      <c r="T45" s="89"/>
      <c r="U45" s="89"/>
      <c r="V45" s="89"/>
      <c r="W45" s="89"/>
      <c r="X45" s="89"/>
      <c r="Y45" s="89"/>
      <c r="Z45" s="89"/>
      <c r="AA45" s="89"/>
      <c r="AB45" s="89"/>
      <c r="AC45" s="89"/>
      <c r="AD45" s="89"/>
      <c r="AE45" s="89"/>
      <c r="AF45" s="89"/>
      <c r="AG45" s="89"/>
      <c r="AH45" s="76"/>
      <c r="AI45" s="123"/>
    </row>
    <row r="46" spans="1:35" s="50" customFormat="1" x14ac:dyDescent="0.25">
      <c r="A46" s="123"/>
      <c r="B46" s="77"/>
      <c r="C46" s="89"/>
      <c r="D46" s="89"/>
      <c r="E46" s="89"/>
      <c r="F46" s="89"/>
      <c r="G46" s="89"/>
      <c r="H46" s="89"/>
      <c r="I46" s="89"/>
      <c r="J46" s="89"/>
      <c r="K46" s="89"/>
      <c r="L46" s="89"/>
      <c r="M46" s="89"/>
      <c r="N46" s="89"/>
      <c r="O46" s="89"/>
      <c r="P46" s="89"/>
      <c r="Q46" s="89"/>
      <c r="R46" s="89"/>
      <c r="S46" s="89"/>
      <c r="T46" s="89"/>
      <c r="U46" s="89"/>
      <c r="V46" s="89"/>
      <c r="W46" s="89"/>
      <c r="X46" s="89"/>
      <c r="Y46" s="89"/>
      <c r="Z46" s="89"/>
      <c r="AA46" s="89"/>
      <c r="AB46" s="89"/>
      <c r="AC46" s="89"/>
      <c r="AD46" s="89"/>
      <c r="AE46" s="89"/>
      <c r="AF46" s="89"/>
      <c r="AG46" s="89"/>
      <c r="AH46" s="76"/>
      <c r="AI46" s="123"/>
    </row>
    <row r="47" spans="1:35" s="50" customFormat="1" x14ac:dyDescent="0.25">
      <c r="A47" s="123"/>
      <c r="B47" s="77"/>
      <c r="C47" s="89"/>
      <c r="D47" s="89"/>
      <c r="E47" s="89"/>
      <c r="F47" s="89"/>
      <c r="G47" s="89"/>
      <c r="H47" s="89"/>
      <c r="I47" s="89"/>
      <c r="J47" s="89"/>
      <c r="K47" s="89"/>
      <c r="L47" s="89"/>
      <c r="M47" s="89"/>
      <c r="N47" s="89"/>
      <c r="O47" s="89"/>
      <c r="P47" s="89"/>
      <c r="Q47" s="89"/>
      <c r="R47" s="89"/>
      <c r="S47" s="89"/>
      <c r="T47" s="89"/>
      <c r="U47" s="89"/>
      <c r="V47" s="89"/>
      <c r="W47" s="89"/>
      <c r="X47" s="89"/>
      <c r="Y47" s="89"/>
      <c r="Z47" s="89"/>
      <c r="AA47" s="89"/>
      <c r="AB47" s="89"/>
      <c r="AC47" s="89"/>
      <c r="AD47" s="89"/>
      <c r="AE47" s="89"/>
      <c r="AF47" s="89"/>
      <c r="AG47" s="89"/>
      <c r="AH47" s="76"/>
      <c r="AI47" s="123"/>
    </row>
    <row r="48" spans="1:35" s="50" customFormat="1" x14ac:dyDescent="0.25">
      <c r="A48" s="123"/>
      <c r="B48" s="77"/>
      <c r="C48" s="89"/>
      <c r="D48" s="89"/>
      <c r="E48" s="89"/>
      <c r="F48" s="89"/>
      <c r="G48" s="89"/>
      <c r="H48" s="89"/>
      <c r="I48" s="89"/>
      <c r="J48" s="89"/>
      <c r="K48" s="89"/>
      <c r="L48" s="89"/>
      <c r="M48" s="89"/>
      <c r="N48" s="89"/>
      <c r="O48" s="89"/>
      <c r="P48" s="89"/>
      <c r="Q48" s="89"/>
      <c r="R48" s="89"/>
      <c r="S48" s="89"/>
      <c r="T48" s="89"/>
      <c r="U48" s="89"/>
      <c r="V48" s="89"/>
      <c r="W48" s="89"/>
      <c r="X48" s="89"/>
      <c r="Y48" s="89"/>
      <c r="Z48" s="89"/>
      <c r="AA48" s="89"/>
      <c r="AB48" s="89"/>
      <c r="AC48" s="89"/>
      <c r="AD48" s="89"/>
      <c r="AE48" s="89"/>
      <c r="AF48" s="89"/>
      <c r="AG48" s="89"/>
      <c r="AH48" s="76"/>
      <c r="AI48" s="123"/>
    </row>
    <row r="49" spans="1:35" s="50" customFormat="1" x14ac:dyDescent="0.25">
      <c r="A49" s="123"/>
      <c r="B49" s="77"/>
      <c r="C49" s="89"/>
      <c r="D49" s="89"/>
      <c r="E49" s="89"/>
      <c r="F49" s="89"/>
      <c r="G49" s="89"/>
      <c r="H49" s="89"/>
      <c r="I49" s="89"/>
      <c r="J49" s="89"/>
      <c r="K49" s="89"/>
      <c r="L49" s="89"/>
      <c r="M49" s="89"/>
      <c r="N49" s="89"/>
      <c r="O49" s="89"/>
      <c r="P49" s="89"/>
      <c r="Q49" s="89"/>
      <c r="R49" s="89"/>
      <c r="S49" s="89"/>
      <c r="T49" s="89"/>
      <c r="U49" s="89"/>
      <c r="V49" s="89"/>
      <c r="W49" s="89"/>
      <c r="X49" s="89"/>
      <c r="Y49" s="89"/>
      <c r="Z49" s="89"/>
      <c r="AA49" s="89"/>
      <c r="AB49" s="89"/>
      <c r="AC49" s="89"/>
      <c r="AD49" s="89"/>
      <c r="AE49" s="89"/>
      <c r="AF49" s="89"/>
      <c r="AG49" s="89"/>
      <c r="AH49" s="76"/>
      <c r="AI49" s="123"/>
    </row>
    <row r="50" spans="1:35" s="50" customFormat="1" x14ac:dyDescent="0.25">
      <c r="A50" s="123"/>
      <c r="B50" s="77"/>
      <c r="C50" s="89"/>
      <c r="D50" s="89"/>
      <c r="E50" s="89"/>
      <c r="F50" s="89"/>
      <c r="G50" s="89"/>
      <c r="H50" s="89"/>
      <c r="I50" s="89"/>
      <c r="J50" s="89"/>
      <c r="K50" s="89"/>
      <c r="L50" s="89"/>
      <c r="M50" s="89"/>
      <c r="N50" s="89"/>
      <c r="O50" s="89"/>
      <c r="P50" s="89"/>
      <c r="Q50" s="89"/>
      <c r="R50" s="89"/>
      <c r="S50" s="89"/>
      <c r="T50" s="89"/>
      <c r="U50" s="89"/>
      <c r="V50" s="89"/>
      <c r="W50" s="89"/>
      <c r="X50" s="89"/>
      <c r="Y50" s="89"/>
      <c r="Z50" s="89"/>
      <c r="AA50" s="89"/>
      <c r="AB50" s="89"/>
      <c r="AC50" s="89"/>
      <c r="AD50" s="89"/>
      <c r="AE50" s="89"/>
      <c r="AF50" s="89"/>
      <c r="AG50" s="89"/>
      <c r="AH50" s="76"/>
      <c r="AI50" s="123"/>
    </row>
    <row r="51" spans="1:35" s="50" customFormat="1" x14ac:dyDescent="0.25">
      <c r="A51" s="123"/>
      <c r="B51" s="77"/>
      <c r="C51" s="89"/>
      <c r="D51" s="89"/>
      <c r="E51" s="89"/>
      <c r="F51" s="89"/>
      <c r="G51" s="89"/>
      <c r="H51" s="89"/>
      <c r="I51" s="89"/>
      <c r="J51" s="89"/>
      <c r="K51" s="89"/>
      <c r="L51" s="89"/>
      <c r="M51" s="89"/>
      <c r="N51" s="89"/>
      <c r="O51" s="89"/>
      <c r="P51" s="89"/>
      <c r="Q51" s="89"/>
      <c r="R51" s="89"/>
      <c r="S51" s="133"/>
      <c r="T51" s="133"/>
      <c r="U51" s="133"/>
      <c r="V51" s="133"/>
      <c r="W51" s="133"/>
      <c r="X51" s="133"/>
      <c r="Y51" s="133"/>
      <c r="Z51" s="133"/>
      <c r="AA51" s="133"/>
      <c r="AB51" s="133"/>
      <c r="AC51" s="133"/>
      <c r="AD51" s="133"/>
      <c r="AE51" s="133"/>
      <c r="AF51" s="133"/>
      <c r="AG51" s="133"/>
      <c r="AH51" s="76"/>
      <c r="AI51" s="123"/>
    </row>
    <row r="52" spans="1:35" s="50" customFormat="1" x14ac:dyDescent="0.25">
      <c r="A52" s="123"/>
      <c r="B52" s="77"/>
      <c r="C52" s="89"/>
      <c r="D52" s="89"/>
      <c r="E52" s="89"/>
      <c r="F52" s="89"/>
      <c r="G52" s="89"/>
      <c r="H52" s="89"/>
      <c r="I52" s="89"/>
      <c r="J52" s="89"/>
      <c r="K52" s="89"/>
      <c r="L52" s="89"/>
      <c r="M52" s="89"/>
      <c r="N52" s="89"/>
      <c r="O52" s="89"/>
      <c r="P52" s="89"/>
      <c r="Q52" s="89"/>
      <c r="R52" s="89"/>
      <c r="S52" s="89"/>
      <c r="T52" s="89"/>
      <c r="U52" s="89"/>
      <c r="V52" s="89"/>
      <c r="W52" s="89"/>
      <c r="X52" s="89"/>
      <c r="Y52" s="89"/>
      <c r="Z52" s="89"/>
      <c r="AA52" s="89"/>
      <c r="AB52" s="89"/>
      <c r="AC52" s="89"/>
      <c r="AD52" s="89"/>
      <c r="AE52" s="89"/>
      <c r="AF52" s="89"/>
      <c r="AG52" s="89"/>
      <c r="AH52" s="76"/>
      <c r="AI52" s="123"/>
    </row>
    <row r="53" spans="1:35" s="50" customFormat="1" x14ac:dyDescent="0.25">
      <c r="A53" s="123"/>
      <c r="B53" s="77"/>
      <c r="C53" s="89"/>
      <c r="D53" s="89"/>
      <c r="E53" s="89"/>
      <c r="F53" s="89"/>
      <c r="G53" s="89"/>
      <c r="H53" s="89"/>
      <c r="I53" s="89"/>
      <c r="J53" s="89"/>
      <c r="K53" s="89"/>
      <c r="L53" s="89"/>
      <c r="M53" s="89"/>
      <c r="N53" s="89"/>
      <c r="O53" s="89"/>
      <c r="P53" s="89"/>
      <c r="Q53" s="89"/>
      <c r="R53" s="89"/>
      <c r="S53" s="89"/>
      <c r="T53" s="89"/>
      <c r="U53" s="89"/>
      <c r="V53" s="89"/>
      <c r="W53" s="89"/>
      <c r="X53" s="89"/>
      <c r="Y53" s="89"/>
      <c r="Z53" s="89"/>
      <c r="AA53" s="89"/>
      <c r="AB53" s="89"/>
      <c r="AC53" s="89"/>
      <c r="AD53" s="89"/>
      <c r="AE53" s="89"/>
      <c r="AF53" s="89"/>
      <c r="AG53" s="89"/>
      <c r="AH53" s="76"/>
      <c r="AI53" s="123"/>
    </row>
    <row r="54" spans="1:35" s="50" customFormat="1" x14ac:dyDescent="0.25">
      <c r="A54" s="123"/>
      <c r="B54" s="77"/>
      <c r="C54" s="89"/>
      <c r="D54" s="89"/>
      <c r="E54" s="89"/>
      <c r="F54" s="89"/>
      <c r="G54" s="89"/>
      <c r="H54" s="89"/>
      <c r="I54" s="89"/>
      <c r="J54" s="89"/>
      <c r="K54" s="89"/>
      <c r="L54" s="89"/>
      <c r="M54" s="89"/>
      <c r="N54" s="89"/>
      <c r="O54" s="89"/>
      <c r="P54" s="89"/>
      <c r="Q54" s="89"/>
      <c r="R54" s="89"/>
      <c r="S54" s="89"/>
      <c r="T54" s="89"/>
      <c r="U54" s="89"/>
      <c r="V54" s="89"/>
      <c r="W54" s="89"/>
      <c r="X54" s="89"/>
      <c r="Y54" s="89"/>
      <c r="Z54" s="89"/>
      <c r="AA54" s="89"/>
      <c r="AB54" s="89"/>
      <c r="AC54" s="89"/>
      <c r="AD54" s="89"/>
      <c r="AE54" s="89"/>
      <c r="AF54" s="89"/>
      <c r="AG54" s="89"/>
      <c r="AH54" s="76"/>
      <c r="AI54" s="123"/>
    </row>
    <row r="55" spans="1:35" s="50" customFormat="1" x14ac:dyDescent="0.25">
      <c r="A55" s="123"/>
      <c r="B55" s="77"/>
      <c r="C55" s="89"/>
      <c r="D55" s="89"/>
      <c r="E55" s="89"/>
      <c r="F55" s="89"/>
      <c r="G55" s="89"/>
      <c r="H55" s="89"/>
      <c r="I55" s="89"/>
      <c r="J55" s="89"/>
      <c r="K55" s="89"/>
      <c r="L55" s="89"/>
      <c r="M55" s="89"/>
      <c r="N55" s="89"/>
      <c r="O55" s="89"/>
      <c r="P55" s="89"/>
      <c r="Q55" s="89"/>
      <c r="R55" s="89"/>
      <c r="S55" s="89"/>
      <c r="T55" s="89"/>
      <c r="U55" s="89"/>
      <c r="V55" s="89"/>
      <c r="W55" s="89"/>
      <c r="X55" s="89"/>
      <c r="Y55" s="89"/>
      <c r="Z55" s="89"/>
      <c r="AA55" s="89"/>
      <c r="AB55" s="89"/>
      <c r="AC55" s="89"/>
      <c r="AD55" s="89"/>
      <c r="AE55" s="89"/>
      <c r="AF55" s="89"/>
      <c r="AG55" s="89"/>
      <c r="AH55" s="76"/>
      <c r="AI55" s="123"/>
    </row>
    <row r="56" spans="1:35" s="50" customFormat="1" x14ac:dyDescent="0.25">
      <c r="A56" s="123"/>
      <c r="B56" s="77"/>
      <c r="C56" s="89"/>
      <c r="D56" s="89"/>
      <c r="E56" s="89"/>
      <c r="F56" s="89"/>
      <c r="G56" s="89"/>
      <c r="H56" s="89"/>
      <c r="I56" s="89"/>
      <c r="J56" s="89"/>
      <c r="K56" s="89"/>
      <c r="L56" s="89"/>
      <c r="M56" s="89"/>
      <c r="N56" s="89"/>
      <c r="O56" s="89"/>
      <c r="P56" s="89"/>
      <c r="Q56" s="89"/>
      <c r="R56" s="89"/>
      <c r="S56" s="89"/>
      <c r="T56" s="89"/>
      <c r="U56" s="89"/>
      <c r="V56" s="89"/>
      <c r="W56" s="89"/>
      <c r="X56" s="89"/>
      <c r="Y56" s="89"/>
      <c r="Z56" s="89"/>
      <c r="AA56" s="89"/>
      <c r="AB56" s="89"/>
      <c r="AC56" s="89"/>
      <c r="AD56" s="89"/>
      <c r="AE56" s="89"/>
      <c r="AF56" s="89"/>
      <c r="AG56" s="89"/>
      <c r="AH56" s="76"/>
      <c r="AI56" s="123"/>
    </row>
    <row r="57" spans="1:35" s="50" customFormat="1" x14ac:dyDescent="0.25">
      <c r="A57" s="123"/>
      <c r="B57" s="77"/>
      <c r="C57" s="89"/>
      <c r="D57" s="89"/>
      <c r="E57" s="89"/>
      <c r="F57" s="89"/>
      <c r="G57" s="89"/>
      <c r="H57" s="89"/>
      <c r="I57" s="89"/>
      <c r="J57" s="89"/>
      <c r="K57" s="89"/>
      <c r="L57" s="89"/>
      <c r="M57" s="89"/>
      <c r="N57" s="89"/>
      <c r="O57" s="89"/>
      <c r="P57" s="89"/>
      <c r="Q57" s="89"/>
      <c r="R57" s="89"/>
      <c r="S57" s="89"/>
      <c r="T57" s="89"/>
      <c r="U57" s="89"/>
      <c r="V57" s="89"/>
      <c r="W57" s="89"/>
      <c r="X57" s="89"/>
      <c r="Y57" s="89"/>
      <c r="Z57" s="89"/>
      <c r="AA57" s="89"/>
      <c r="AB57" s="89"/>
      <c r="AC57" s="89"/>
      <c r="AD57" s="89"/>
      <c r="AE57" s="89"/>
      <c r="AF57" s="89"/>
      <c r="AG57" s="89"/>
      <c r="AH57" s="76"/>
      <c r="AI57" s="123"/>
    </row>
    <row r="58" spans="1:35" s="50" customFormat="1" x14ac:dyDescent="0.25">
      <c r="A58" s="123"/>
      <c r="B58" s="77"/>
      <c r="C58" s="89"/>
      <c r="D58" s="89"/>
      <c r="E58" s="89"/>
      <c r="F58" s="89"/>
      <c r="G58" s="89"/>
      <c r="H58" s="89"/>
      <c r="I58" s="89"/>
      <c r="J58" s="89"/>
      <c r="K58" s="89"/>
      <c r="L58" s="89"/>
      <c r="M58" s="89"/>
      <c r="N58" s="89"/>
      <c r="O58" s="89"/>
      <c r="P58" s="89"/>
      <c r="Q58" s="89"/>
      <c r="R58" s="89"/>
      <c r="S58" s="89"/>
      <c r="T58" s="89"/>
      <c r="U58" s="89"/>
      <c r="V58" s="89"/>
      <c r="W58" s="89"/>
      <c r="X58" s="89"/>
      <c r="Y58" s="89"/>
      <c r="Z58" s="89"/>
      <c r="AA58" s="89"/>
      <c r="AB58" s="89"/>
      <c r="AC58" s="89"/>
      <c r="AD58" s="89"/>
      <c r="AE58" s="89"/>
      <c r="AF58" s="89"/>
      <c r="AG58" s="89"/>
      <c r="AH58" s="76"/>
      <c r="AI58" s="123"/>
    </row>
    <row r="59" spans="1:35" s="50" customFormat="1" x14ac:dyDescent="0.25">
      <c r="A59" s="123"/>
      <c r="B59" s="77"/>
      <c r="C59" s="89"/>
      <c r="D59" s="89"/>
      <c r="E59" s="89"/>
      <c r="F59" s="89"/>
      <c r="G59" s="89"/>
      <c r="H59" s="89"/>
      <c r="I59" s="89"/>
      <c r="J59" s="89"/>
      <c r="K59" s="89"/>
      <c r="L59" s="89"/>
      <c r="M59" s="89"/>
      <c r="N59" s="89"/>
      <c r="O59" s="89"/>
      <c r="P59" s="89"/>
      <c r="Q59" s="89"/>
      <c r="R59" s="89"/>
      <c r="S59" s="89"/>
      <c r="T59" s="89"/>
      <c r="U59" s="89"/>
      <c r="V59" s="89"/>
      <c r="W59" s="89"/>
      <c r="X59" s="89"/>
      <c r="Y59" s="89"/>
      <c r="Z59" s="89"/>
      <c r="AA59" s="89"/>
      <c r="AB59" s="89"/>
      <c r="AC59" s="89"/>
      <c r="AD59" s="89"/>
      <c r="AE59" s="89"/>
      <c r="AF59" s="89"/>
      <c r="AG59" s="89"/>
      <c r="AH59" s="76"/>
      <c r="AI59" s="123"/>
    </row>
    <row r="60" spans="1:35" s="50" customFormat="1" x14ac:dyDescent="0.25">
      <c r="A60" s="123"/>
      <c r="B60" s="77"/>
      <c r="C60" s="89"/>
      <c r="D60" s="89"/>
      <c r="E60" s="89"/>
      <c r="F60" s="89"/>
      <c r="G60" s="89"/>
      <c r="H60" s="89"/>
      <c r="I60" s="89"/>
      <c r="J60" s="89"/>
      <c r="K60" s="89"/>
      <c r="L60" s="89"/>
      <c r="M60" s="89"/>
      <c r="N60" s="89"/>
      <c r="O60" s="89"/>
      <c r="P60" s="89"/>
      <c r="Q60" s="89"/>
      <c r="R60" s="89"/>
      <c r="S60" s="89"/>
      <c r="T60" s="89"/>
      <c r="U60" s="89"/>
      <c r="V60" s="89"/>
      <c r="W60" s="89"/>
      <c r="X60" s="89"/>
      <c r="Y60" s="89"/>
      <c r="Z60" s="89"/>
      <c r="AA60" s="89"/>
      <c r="AB60" s="89"/>
      <c r="AC60" s="89"/>
      <c r="AD60" s="89"/>
      <c r="AE60" s="89"/>
      <c r="AF60" s="89"/>
      <c r="AG60" s="89"/>
      <c r="AH60" s="76"/>
      <c r="AI60" s="123"/>
    </row>
    <row r="61" spans="1:35" s="50" customFormat="1" x14ac:dyDescent="0.25">
      <c r="A61" s="123"/>
      <c r="B61" s="77"/>
      <c r="C61" s="89"/>
      <c r="D61" s="89"/>
      <c r="E61" s="89"/>
      <c r="F61" s="89"/>
      <c r="G61" s="89"/>
      <c r="H61" s="89"/>
      <c r="I61" s="89"/>
      <c r="J61" s="89"/>
      <c r="K61" s="89"/>
      <c r="L61" s="89"/>
      <c r="M61" s="89"/>
      <c r="N61" s="89"/>
      <c r="O61" s="89"/>
      <c r="P61" s="89"/>
      <c r="Q61" s="89"/>
      <c r="R61" s="89"/>
      <c r="S61" s="89"/>
      <c r="T61" s="89"/>
      <c r="U61" s="89"/>
      <c r="V61" s="89"/>
      <c r="W61" s="89"/>
      <c r="X61" s="89"/>
      <c r="Y61" s="89"/>
      <c r="Z61" s="89"/>
      <c r="AA61" s="89"/>
      <c r="AB61" s="89"/>
      <c r="AC61" s="89"/>
      <c r="AD61" s="89"/>
      <c r="AE61" s="89"/>
      <c r="AF61" s="89"/>
      <c r="AG61" s="89"/>
      <c r="AH61" s="76"/>
      <c r="AI61" s="123"/>
    </row>
    <row r="62" spans="1:35" s="50" customFormat="1" x14ac:dyDescent="0.25">
      <c r="A62" s="123"/>
      <c r="B62" s="77"/>
      <c r="C62" s="89"/>
      <c r="D62" s="89"/>
      <c r="E62" s="89"/>
      <c r="F62" s="89"/>
      <c r="G62" s="89"/>
      <c r="H62" s="89"/>
      <c r="I62" s="89"/>
      <c r="J62" s="89"/>
      <c r="K62" s="89"/>
      <c r="L62" s="89"/>
      <c r="M62" s="89"/>
      <c r="N62" s="89"/>
      <c r="O62" s="89"/>
      <c r="P62" s="89"/>
      <c r="Q62" s="89"/>
      <c r="R62" s="89"/>
      <c r="S62" s="89"/>
      <c r="T62" s="89"/>
      <c r="U62" s="89"/>
      <c r="V62" s="89"/>
      <c r="W62" s="89"/>
      <c r="X62" s="89"/>
      <c r="Y62" s="89"/>
      <c r="Z62" s="89"/>
      <c r="AA62" s="89"/>
      <c r="AB62" s="89"/>
      <c r="AC62" s="89"/>
      <c r="AD62" s="89"/>
      <c r="AE62" s="89"/>
      <c r="AF62" s="89"/>
      <c r="AG62" s="89"/>
      <c r="AH62" s="76"/>
      <c r="AI62" s="123"/>
    </row>
    <row r="63" spans="1:35" s="50" customFormat="1" x14ac:dyDescent="0.25">
      <c r="A63" s="123"/>
      <c r="B63" s="77"/>
      <c r="C63" s="89"/>
      <c r="D63" s="89"/>
      <c r="E63" s="89"/>
      <c r="F63" s="89"/>
      <c r="G63" s="89"/>
      <c r="H63" s="89"/>
      <c r="I63" s="89"/>
      <c r="J63" s="89"/>
      <c r="K63" s="89"/>
      <c r="L63" s="89"/>
      <c r="M63" s="89"/>
      <c r="N63" s="89"/>
      <c r="O63" s="89"/>
      <c r="P63" s="89"/>
      <c r="Q63" s="89"/>
      <c r="R63" s="89"/>
      <c r="S63" s="89"/>
      <c r="T63" s="89"/>
      <c r="U63" s="89"/>
      <c r="V63" s="89"/>
      <c r="W63" s="89"/>
      <c r="X63" s="89"/>
      <c r="Y63" s="89"/>
      <c r="Z63" s="89"/>
      <c r="AA63" s="89"/>
      <c r="AB63" s="89"/>
      <c r="AC63" s="89"/>
      <c r="AD63" s="89"/>
      <c r="AE63" s="89"/>
      <c r="AF63" s="89"/>
      <c r="AG63" s="89"/>
      <c r="AH63" s="76"/>
      <c r="AI63" s="123"/>
    </row>
    <row r="64" spans="1:35" s="50" customFormat="1" x14ac:dyDescent="0.25">
      <c r="A64" s="123"/>
      <c r="B64" s="77"/>
      <c r="C64" s="89"/>
      <c r="D64" s="89"/>
      <c r="E64" s="89"/>
      <c r="F64" s="89"/>
      <c r="G64" s="89"/>
      <c r="H64" s="89"/>
      <c r="I64" s="89"/>
      <c r="J64" s="89"/>
      <c r="K64" s="89"/>
      <c r="L64" s="89"/>
      <c r="M64" s="89"/>
      <c r="N64" s="89"/>
      <c r="O64" s="89"/>
      <c r="P64" s="89"/>
      <c r="Q64" s="89"/>
      <c r="R64" s="89"/>
      <c r="S64" s="89"/>
      <c r="T64" s="89"/>
      <c r="U64" s="89"/>
      <c r="V64" s="89"/>
      <c r="W64" s="89"/>
      <c r="X64" s="89"/>
      <c r="Y64" s="89"/>
      <c r="Z64" s="89"/>
      <c r="AA64" s="89"/>
      <c r="AB64" s="89"/>
      <c r="AC64" s="89"/>
      <c r="AD64" s="89"/>
      <c r="AE64" s="89"/>
      <c r="AF64" s="89"/>
      <c r="AG64" s="89"/>
      <c r="AH64" s="76"/>
      <c r="AI64" s="123"/>
    </row>
    <row r="65" spans="1:35" s="50" customFormat="1" x14ac:dyDescent="0.25">
      <c r="A65" s="123"/>
      <c r="B65" s="77"/>
      <c r="C65" s="89"/>
      <c r="D65" s="89"/>
      <c r="E65" s="89"/>
      <c r="F65" s="89"/>
      <c r="G65" s="89"/>
      <c r="H65" s="89"/>
      <c r="I65" s="89"/>
      <c r="J65" s="89"/>
      <c r="K65" s="89"/>
      <c r="L65" s="89"/>
      <c r="M65" s="89"/>
      <c r="N65" s="89"/>
      <c r="O65" s="89"/>
      <c r="P65" s="89"/>
      <c r="Q65" s="89"/>
      <c r="R65" s="89"/>
      <c r="S65" s="89"/>
      <c r="T65" s="89"/>
      <c r="U65" s="89"/>
      <c r="V65" s="89"/>
      <c r="W65" s="89"/>
      <c r="X65" s="89"/>
      <c r="Y65" s="89"/>
      <c r="Z65" s="89"/>
      <c r="AA65" s="89"/>
      <c r="AB65" s="89"/>
      <c r="AC65" s="89"/>
      <c r="AD65" s="89"/>
      <c r="AE65" s="89"/>
      <c r="AF65" s="89"/>
      <c r="AG65" s="89"/>
      <c r="AH65" s="76"/>
      <c r="AI65" s="123"/>
    </row>
    <row r="66" spans="1:35" s="50" customFormat="1" x14ac:dyDescent="0.25">
      <c r="A66" s="123"/>
      <c r="B66" s="77"/>
      <c r="C66" s="89"/>
      <c r="D66" s="89"/>
      <c r="E66" s="89"/>
      <c r="F66" s="89"/>
      <c r="G66" s="89"/>
      <c r="H66" s="89"/>
      <c r="I66" s="89"/>
      <c r="J66" s="89"/>
      <c r="K66" s="89"/>
      <c r="L66" s="89"/>
      <c r="M66" s="89"/>
      <c r="N66" s="89"/>
      <c r="O66" s="89"/>
      <c r="P66" s="89"/>
      <c r="Q66" s="89"/>
      <c r="R66" s="89"/>
      <c r="S66" s="89"/>
      <c r="T66" s="89"/>
      <c r="U66" s="89"/>
      <c r="V66" s="89"/>
      <c r="W66" s="89"/>
      <c r="X66" s="89"/>
      <c r="Y66" s="89"/>
      <c r="Z66" s="89"/>
      <c r="AA66" s="89"/>
      <c r="AB66" s="89"/>
      <c r="AC66" s="89"/>
      <c r="AD66" s="89"/>
      <c r="AE66" s="89"/>
      <c r="AF66" s="89"/>
      <c r="AG66" s="89"/>
      <c r="AH66" s="76"/>
      <c r="AI66" s="123"/>
    </row>
    <row r="67" spans="1:35" s="50" customFormat="1" x14ac:dyDescent="0.25">
      <c r="A67" s="123"/>
      <c r="B67" s="77"/>
      <c r="C67" s="89"/>
      <c r="D67" s="89"/>
      <c r="E67" s="89"/>
      <c r="F67" s="89"/>
      <c r="G67" s="89"/>
      <c r="H67" s="89"/>
      <c r="I67" s="89"/>
      <c r="J67" s="89"/>
      <c r="K67" s="89"/>
      <c r="L67" s="89"/>
      <c r="M67" s="89"/>
      <c r="N67" s="89"/>
      <c r="O67" s="89"/>
      <c r="P67" s="89"/>
      <c r="Q67" s="89"/>
      <c r="R67" s="89"/>
      <c r="S67" s="89"/>
      <c r="T67" s="89"/>
      <c r="U67" s="89"/>
      <c r="V67" s="89"/>
      <c r="W67" s="89"/>
      <c r="X67" s="89"/>
      <c r="Y67" s="89"/>
      <c r="Z67" s="89"/>
      <c r="AA67" s="89"/>
      <c r="AB67" s="89"/>
      <c r="AC67" s="89"/>
      <c r="AD67" s="89"/>
      <c r="AE67" s="89"/>
      <c r="AF67" s="89"/>
      <c r="AG67" s="89"/>
      <c r="AH67" s="76"/>
      <c r="AI67" s="123"/>
    </row>
    <row r="68" spans="1:35" s="50" customFormat="1" x14ac:dyDescent="0.25">
      <c r="A68" s="123"/>
      <c r="B68" s="77"/>
      <c r="C68" s="89"/>
      <c r="D68" s="89"/>
      <c r="E68" s="89"/>
      <c r="F68" s="89"/>
      <c r="G68" s="89"/>
      <c r="H68" s="89"/>
      <c r="I68" s="89"/>
      <c r="J68" s="89"/>
      <c r="K68" s="89"/>
      <c r="L68" s="89"/>
      <c r="M68" s="89"/>
      <c r="N68" s="89"/>
      <c r="O68" s="89"/>
      <c r="P68" s="89"/>
      <c r="Q68" s="89"/>
      <c r="R68" s="89"/>
      <c r="S68" s="89"/>
      <c r="T68" s="89"/>
      <c r="U68" s="89"/>
      <c r="V68" s="89"/>
      <c r="W68" s="89"/>
      <c r="X68" s="89"/>
      <c r="Y68" s="89"/>
      <c r="Z68" s="89"/>
      <c r="AA68" s="89"/>
      <c r="AB68" s="89"/>
      <c r="AC68" s="89"/>
      <c r="AD68" s="89"/>
      <c r="AE68" s="89"/>
      <c r="AF68" s="89"/>
      <c r="AG68" s="89"/>
      <c r="AH68" s="76"/>
      <c r="AI68" s="123"/>
    </row>
    <row r="69" spans="1:35" s="50" customFormat="1" x14ac:dyDescent="0.25">
      <c r="A69" s="123"/>
      <c r="B69" s="77"/>
      <c r="C69" s="89"/>
      <c r="D69" s="89"/>
      <c r="E69" s="89"/>
      <c r="F69" s="89"/>
      <c r="G69" s="89"/>
      <c r="H69" s="89"/>
      <c r="I69" s="89"/>
      <c r="J69" s="89"/>
      <c r="K69" s="89"/>
      <c r="L69" s="89"/>
      <c r="M69" s="89"/>
      <c r="N69" s="89"/>
      <c r="O69" s="89"/>
      <c r="P69" s="89"/>
      <c r="Q69" s="89"/>
      <c r="R69" s="89"/>
      <c r="S69" s="89"/>
      <c r="T69" s="89"/>
      <c r="U69" s="89"/>
      <c r="V69" s="89"/>
      <c r="W69" s="89"/>
      <c r="X69" s="89"/>
      <c r="Y69" s="89"/>
      <c r="Z69" s="89"/>
      <c r="AA69" s="89"/>
      <c r="AB69" s="89"/>
      <c r="AC69" s="89"/>
      <c r="AD69" s="89"/>
      <c r="AE69" s="89"/>
      <c r="AF69" s="89"/>
      <c r="AG69" s="89"/>
      <c r="AH69" s="76"/>
      <c r="AI69" s="123"/>
    </row>
    <row r="70" spans="1:35" s="50" customFormat="1" x14ac:dyDescent="0.25">
      <c r="A70" s="123"/>
      <c r="B70" s="77"/>
      <c r="C70" s="89"/>
      <c r="D70" s="89"/>
      <c r="E70" s="89"/>
      <c r="F70" s="89"/>
      <c r="G70" s="89"/>
      <c r="H70" s="89"/>
      <c r="I70" s="89"/>
      <c r="J70" s="89"/>
      <c r="K70" s="89"/>
      <c r="L70" s="89"/>
      <c r="M70" s="89"/>
      <c r="N70" s="89"/>
      <c r="O70" s="89"/>
      <c r="P70" s="89"/>
      <c r="Q70" s="89"/>
      <c r="R70" s="89"/>
      <c r="S70" s="89"/>
      <c r="T70" s="89"/>
      <c r="U70" s="89"/>
      <c r="V70" s="89"/>
      <c r="W70" s="89"/>
      <c r="X70" s="89"/>
      <c r="Y70" s="89"/>
      <c r="Z70" s="89"/>
      <c r="AA70" s="89"/>
      <c r="AB70" s="89"/>
      <c r="AC70" s="89"/>
      <c r="AD70" s="89"/>
      <c r="AE70" s="89"/>
      <c r="AF70" s="89"/>
      <c r="AG70" s="89"/>
      <c r="AH70" s="76"/>
      <c r="AI70" s="123"/>
    </row>
    <row r="71" spans="1:35" s="50" customFormat="1" x14ac:dyDescent="0.25">
      <c r="A71" s="123"/>
      <c r="B71" s="77"/>
      <c r="C71" s="89"/>
      <c r="D71" s="89"/>
      <c r="E71" s="89"/>
      <c r="F71" s="89"/>
      <c r="G71" s="89"/>
      <c r="H71" s="89"/>
      <c r="I71" s="89"/>
      <c r="J71" s="89"/>
      <c r="K71" s="89"/>
      <c r="L71" s="89"/>
      <c r="M71" s="89"/>
      <c r="N71" s="89"/>
      <c r="O71" s="89"/>
      <c r="P71" s="89"/>
      <c r="Q71" s="89"/>
      <c r="R71" s="89"/>
      <c r="S71" s="89"/>
      <c r="T71" s="89"/>
      <c r="U71" s="89"/>
      <c r="V71" s="89"/>
      <c r="W71" s="89"/>
      <c r="X71" s="89"/>
      <c r="Y71" s="89"/>
      <c r="Z71" s="89"/>
      <c r="AA71" s="89"/>
      <c r="AB71" s="89"/>
      <c r="AC71" s="89"/>
      <c r="AD71" s="89"/>
      <c r="AE71" s="89"/>
      <c r="AF71" s="89"/>
      <c r="AG71" s="89"/>
      <c r="AH71" s="76"/>
      <c r="AI71" s="123"/>
    </row>
    <row r="72" spans="1:35" s="50" customFormat="1" x14ac:dyDescent="0.25">
      <c r="A72" s="123"/>
      <c r="B72" s="77"/>
      <c r="C72" s="89"/>
      <c r="D72" s="89"/>
      <c r="E72" s="89"/>
      <c r="F72" s="89"/>
      <c r="G72" s="89"/>
      <c r="H72" s="89"/>
      <c r="I72" s="89"/>
      <c r="J72" s="89"/>
      <c r="K72" s="89"/>
      <c r="L72" s="89"/>
      <c r="M72" s="89"/>
      <c r="N72" s="89"/>
      <c r="O72" s="89"/>
      <c r="P72" s="89"/>
      <c r="Q72" s="89"/>
      <c r="R72" s="89"/>
      <c r="S72" s="89"/>
      <c r="T72" s="89"/>
      <c r="U72" s="89"/>
      <c r="V72" s="89"/>
      <c r="W72" s="89"/>
      <c r="X72" s="89"/>
      <c r="Y72" s="89"/>
      <c r="Z72" s="89"/>
      <c r="AA72" s="89"/>
      <c r="AB72" s="89"/>
      <c r="AC72" s="89"/>
      <c r="AD72" s="89"/>
      <c r="AE72" s="89"/>
      <c r="AF72" s="89"/>
      <c r="AG72" s="89"/>
      <c r="AH72" s="76"/>
      <c r="AI72" s="123"/>
    </row>
    <row r="73" spans="1:35" s="50" customFormat="1" x14ac:dyDescent="0.25">
      <c r="A73" s="123"/>
      <c r="B73" s="77"/>
      <c r="C73" s="89"/>
      <c r="D73" s="89"/>
      <c r="E73" s="89"/>
      <c r="F73" s="89"/>
      <c r="G73" s="89"/>
      <c r="H73" s="89"/>
      <c r="I73" s="89"/>
      <c r="J73" s="89"/>
      <c r="K73" s="89"/>
      <c r="L73" s="89"/>
      <c r="M73" s="89"/>
      <c r="N73" s="89"/>
      <c r="O73" s="89"/>
      <c r="P73" s="89"/>
      <c r="Q73" s="89"/>
      <c r="R73" s="89"/>
      <c r="S73" s="89"/>
      <c r="T73" s="89"/>
      <c r="U73" s="89"/>
      <c r="V73" s="89"/>
      <c r="W73" s="89"/>
      <c r="X73" s="89"/>
      <c r="Y73" s="89"/>
      <c r="Z73" s="89"/>
      <c r="AA73" s="89"/>
      <c r="AB73" s="89"/>
      <c r="AC73" s="89"/>
      <c r="AD73" s="89"/>
      <c r="AE73" s="89"/>
      <c r="AF73" s="89"/>
      <c r="AG73" s="89"/>
      <c r="AH73" s="76"/>
      <c r="AI73" s="123"/>
    </row>
    <row r="74" spans="1:35" s="50" customFormat="1" x14ac:dyDescent="0.25">
      <c r="A74" s="123"/>
      <c r="B74" s="77"/>
      <c r="C74" s="89"/>
      <c r="D74" s="89"/>
      <c r="E74" s="89"/>
      <c r="F74" s="89"/>
      <c r="G74" s="89"/>
      <c r="H74" s="89"/>
      <c r="I74" s="89"/>
      <c r="J74" s="89"/>
      <c r="K74" s="89"/>
      <c r="L74" s="89"/>
      <c r="M74" s="89"/>
      <c r="N74" s="89"/>
      <c r="O74" s="89"/>
      <c r="P74" s="89"/>
      <c r="Q74" s="89"/>
      <c r="R74" s="89"/>
      <c r="S74" s="89"/>
      <c r="T74" s="89"/>
      <c r="U74" s="89"/>
      <c r="V74" s="89"/>
      <c r="W74" s="89"/>
      <c r="X74" s="89"/>
      <c r="Y74" s="89"/>
      <c r="Z74" s="89"/>
      <c r="AA74" s="89"/>
      <c r="AB74" s="89"/>
      <c r="AC74" s="89"/>
      <c r="AD74" s="89"/>
      <c r="AE74" s="89"/>
      <c r="AF74" s="89"/>
      <c r="AG74" s="89"/>
      <c r="AH74" s="76"/>
      <c r="AI74" s="123"/>
    </row>
    <row r="75" spans="1:35" s="50" customFormat="1" x14ac:dyDescent="0.25">
      <c r="A75" s="123"/>
      <c r="B75" s="77"/>
      <c r="C75" s="89"/>
      <c r="D75" s="89"/>
      <c r="E75" s="89"/>
      <c r="F75" s="89"/>
      <c r="G75" s="89"/>
      <c r="H75" s="89"/>
      <c r="I75" s="89"/>
      <c r="J75" s="89"/>
      <c r="K75" s="89"/>
      <c r="L75" s="89"/>
      <c r="M75" s="89"/>
      <c r="N75" s="89"/>
      <c r="O75" s="89"/>
      <c r="P75" s="89"/>
      <c r="Q75" s="89"/>
      <c r="R75" s="89"/>
      <c r="S75" s="89"/>
      <c r="T75" s="89"/>
      <c r="U75" s="89"/>
      <c r="V75" s="89"/>
      <c r="W75" s="89"/>
      <c r="X75" s="89"/>
      <c r="Y75" s="89"/>
      <c r="Z75" s="89"/>
      <c r="AA75" s="89"/>
      <c r="AB75" s="89"/>
      <c r="AC75" s="89"/>
      <c r="AD75" s="89"/>
      <c r="AE75" s="89"/>
      <c r="AF75" s="89"/>
      <c r="AG75" s="89"/>
      <c r="AH75" s="76"/>
      <c r="AI75" s="123"/>
    </row>
    <row r="76" spans="1:35" s="50" customFormat="1" x14ac:dyDescent="0.25">
      <c r="A76" s="123"/>
      <c r="B76" s="77"/>
      <c r="C76" s="89"/>
      <c r="D76" s="89"/>
      <c r="E76" s="89"/>
      <c r="F76" s="89"/>
      <c r="G76" s="89"/>
      <c r="H76" s="89"/>
      <c r="I76" s="89"/>
      <c r="J76" s="89"/>
      <c r="K76" s="89"/>
      <c r="L76" s="89"/>
      <c r="M76" s="89"/>
      <c r="N76" s="89"/>
      <c r="O76" s="89"/>
      <c r="P76" s="89"/>
      <c r="Q76" s="89"/>
      <c r="R76" s="89"/>
      <c r="S76" s="89"/>
      <c r="T76" s="89"/>
      <c r="U76" s="89"/>
      <c r="V76" s="89"/>
      <c r="W76" s="89"/>
      <c r="X76" s="89"/>
      <c r="Y76" s="89"/>
      <c r="Z76" s="89"/>
      <c r="AA76" s="89"/>
      <c r="AB76" s="89"/>
      <c r="AC76" s="89"/>
      <c r="AD76" s="89"/>
      <c r="AE76" s="89"/>
      <c r="AF76" s="89"/>
      <c r="AG76" s="89"/>
      <c r="AH76" s="76"/>
      <c r="AI76" s="123"/>
    </row>
    <row r="77" spans="1:35" s="50" customFormat="1" x14ac:dyDescent="0.25">
      <c r="A77" s="123"/>
      <c r="B77" s="77"/>
      <c r="C77" s="89"/>
      <c r="D77" s="89"/>
      <c r="E77" s="89"/>
      <c r="F77" s="89"/>
      <c r="G77" s="89"/>
      <c r="H77" s="89"/>
      <c r="I77" s="89"/>
      <c r="J77" s="89"/>
      <c r="K77" s="89"/>
      <c r="L77" s="89"/>
      <c r="M77" s="89"/>
      <c r="N77" s="89"/>
      <c r="O77" s="89"/>
      <c r="P77" s="89"/>
      <c r="Q77" s="89"/>
      <c r="R77" s="89"/>
      <c r="S77" s="89"/>
      <c r="T77" s="89"/>
      <c r="U77" s="89"/>
      <c r="V77" s="89"/>
      <c r="W77" s="89"/>
      <c r="X77" s="89"/>
      <c r="Y77" s="89"/>
      <c r="Z77" s="89"/>
      <c r="AA77" s="89"/>
      <c r="AB77" s="89"/>
      <c r="AC77" s="89"/>
      <c r="AD77" s="89"/>
      <c r="AE77" s="89"/>
      <c r="AF77" s="89"/>
      <c r="AG77" s="89"/>
      <c r="AH77" s="76"/>
      <c r="AI77" s="123"/>
    </row>
    <row r="78" spans="1:35" s="50" customFormat="1" x14ac:dyDescent="0.25">
      <c r="A78" s="123"/>
      <c r="B78" s="77"/>
      <c r="C78" s="89"/>
      <c r="D78" s="89"/>
      <c r="E78" s="89"/>
      <c r="F78" s="89"/>
      <c r="G78" s="89"/>
      <c r="H78" s="89"/>
      <c r="I78" s="89"/>
      <c r="J78" s="89"/>
      <c r="K78" s="89"/>
      <c r="L78" s="89"/>
      <c r="M78" s="89"/>
      <c r="N78" s="89"/>
      <c r="O78" s="89"/>
      <c r="P78" s="89"/>
      <c r="Q78" s="89"/>
      <c r="R78" s="89"/>
      <c r="S78" s="89"/>
      <c r="T78" s="89"/>
      <c r="U78" s="89"/>
      <c r="V78" s="89"/>
      <c r="W78" s="89"/>
      <c r="X78" s="89"/>
      <c r="Y78" s="89"/>
      <c r="Z78" s="89"/>
      <c r="AA78" s="89"/>
      <c r="AB78" s="89"/>
      <c r="AC78" s="89"/>
      <c r="AD78" s="89"/>
      <c r="AE78" s="89"/>
      <c r="AF78" s="89"/>
      <c r="AG78" s="89"/>
      <c r="AH78" s="76"/>
      <c r="AI78" s="123"/>
    </row>
    <row r="79" spans="1:35" s="50" customFormat="1" x14ac:dyDescent="0.25">
      <c r="A79" s="123"/>
      <c r="B79" s="77"/>
      <c r="C79" s="89"/>
      <c r="D79" s="89"/>
      <c r="E79" s="89"/>
      <c r="F79" s="89"/>
      <c r="G79" s="89"/>
      <c r="H79" s="89"/>
      <c r="I79" s="89"/>
      <c r="J79" s="89"/>
      <c r="K79" s="89"/>
      <c r="L79" s="89"/>
      <c r="M79" s="89"/>
      <c r="N79" s="89"/>
      <c r="O79" s="89"/>
      <c r="P79" s="89"/>
      <c r="Q79" s="89"/>
      <c r="R79" s="89"/>
      <c r="S79" s="89"/>
      <c r="T79" s="89"/>
      <c r="U79" s="89"/>
      <c r="V79" s="89"/>
      <c r="W79" s="89"/>
      <c r="X79" s="89"/>
      <c r="Y79" s="89"/>
      <c r="Z79" s="89"/>
      <c r="AA79" s="89"/>
      <c r="AB79" s="89"/>
      <c r="AC79" s="89"/>
      <c r="AD79" s="89"/>
      <c r="AE79" s="89"/>
      <c r="AF79" s="89"/>
      <c r="AG79" s="89"/>
      <c r="AH79" s="76"/>
      <c r="AI79" s="123"/>
    </row>
    <row r="80" spans="1:35" s="50" customFormat="1" x14ac:dyDescent="0.25">
      <c r="A80" s="123"/>
      <c r="B80" s="77"/>
      <c r="C80" s="89"/>
      <c r="D80" s="89"/>
      <c r="E80" s="89"/>
      <c r="F80" s="89"/>
      <c r="G80" s="89"/>
      <c r="H80" s="89"/>
      <c r="I80" s="89"/>
      <c r="J80" s="89"/>
      <c r="K80" s="89"/>
      <c r="L80" s="89"/>
      <c r="M80" s="89"/>
      <c r="N80" s="89"/>
      <c r="O80" s="89"/>
      <c r="P80" s="89"/>
      <c r="Q80" s="89"/>
      <c r="R80" s="89"/>
      <c r="S80" s="89"/>
      <c r="T80" s="89"/>
      <c r="U80" s="89"/>
      <c r="V80" s="89"/>
      <c r="W80" s="89"/>
      <c r="X80" s="89"/>
      <c r="Y80" s="89"/>
      <c r="Z80" s="89"/>
      <c r="AA80" s="89"/>
      <c r="AB80" s="89"/>
      <c r="AC80" s="89"/>
      <c r="AD80" s="89"/>
      <c r="AE80" s="89"/>
      <c r="AF80" s="89"/>
      <c r="AG80" s="89"/>
      <c r="AH80" s="76"/>
      <c r="AI80" s="123"/>
    </row>
    <row r="81" spans="1:35" s="50" customFormat="1" x14ac:dyDescent="0.25">
      <c r="A81" s="123"/>
      <c r="B81" s="77"/>
      <c r="C81" s="89"/>
      <c r="D81" s="89"/>
      <c r="E81" s="89"/>
      <c r="F81" s="89"/>
      <c r="G81" s="89"/>
      <c r="H81" s="89"/>
      <c r="I81" s="89"/>
      <c r="J81" s="89"/>
      <c r="K81" s="89"/>
      <c r="L81" s="89"/>
      <c r="M81" s="89"/>
      <c r="N81" s="89"/>
      <c r="O81" s="89"/>
      <c r="P81" s="89"/>
      <c r="Q81" s="89"/>
      <c r="R81" s="89"/>
      <c r="S81" s="89"/>
      <c r="T81" s="89"/>
      <c r="U81" s="89"/>
      <c r="V81" s="89"/>
      <c r="W81" s="89"/>
      <c r="X81" s="89"/>
      <c r="Y81" s="89"/>
      <c r="Z81" s="89"/>
      <c r="AA81" s="89"/>
      <c r="AB81" s="89"/>
      <c r="AC81" s="89"/>
      <c r="AD81" s="89"/>
      <c r="AE81" s="89"/>
      <c r="AF81" s="89"/>
      <c r="AG81" s="89"/>
      <c r="AH81" s="76"/>
      <c r="AI81" s="123"/>
    </row>
    <row r="82" spans="1:35" s="50" customFormat="1" x14ac:dyDescent="0.25">
      <c r="A82" s="123"/>
      <c r="B82" s="77"/>
      <c r="C82" s="89"/>
      <c r="D82" s="89"/>
      <c r="E82" s="89"/>
      <c r="F82" s="89"/>
      <c r="G82" s="89"/>
      <c r="H82" s="89"/>
      <c r="I82" s="89"/>
      <c r="J82" s="89"/>
      <c r="K82" s="89"/>
      <c r="L82" s="89"/>
      <c r="M82" s="89"/>
      <c r="N82" s="89"/>
      <c r="O82" s="89"/>
      <c r="P82" s="89"/>
      <c r="Q82" s="89"/>
      <c r="R82" s="89"/>
      <c r="S82" s="89"/>
      <c r="T82" s="89"/>
      <c r="U82" s="89"/>
      <c r="V82" s="89"/>
      <c r="W82" s="89"/>
      <c r="X82" s="89"/>
      <c r="Y82" s="89"/>
      <c r="Z82" s="89"/>
      <c r="AA82" s="89"/>
      <c r="AB82" s="89"/>
      <c r="AC82" s="89"/>
      <c r="AD82" s="89"/>
      <c r="AE82" s="89"/>
      <c r="AF82" s="89"/>
      <c r="AG82" s="89"/>
      <c r="AH82" s="76"/>
      <c r="AI82" s="123"/>
    </row>
    <row r="83" spans="1:35" s="50" customFormat="1" x14ac:dyDescent="0.25">
      <c r="A83" s="123"/>
      <c r="B83" s="77"/>
      <c r="C83" s="89"/>
      <c r="D83" s="89"/>
      <c r="E83" s="89"/>
      <c r="F83" s="89"/>
      <c r="G83" s="89"/>
      <c r="H83" s="89"/>
      <c r="I83" s="89"/>
      <c r="J83" s="89"/>
      <c r="K83" s="89"/>
      <c r="L83" s="89"/>
      <c r="M83" s="89"/>
      <c r="N83" s="89"/>
      <c r="O83" s="89"/>
      <c r="P83" s="89"/>
      <c r="Q83" s="89"/>
      <c r="R83" s="89"/>
      <c r="S83" s="89"/>
      <c r="T83" s="89"/>
      <c r="U83" s="89"/>
      <c r="V83" s="89"/>
      <c r="W83" s="89"/>
      <c r="X83" s="89"/>
      <c r="Y83" s="89"/>
      <c r="Z83" s="89"/>
      <c r="AA83" s="89"/>
      <c r="AB83" s="89"/>
      <c r="AC83" s="89"/>
      <c r="AD83" s="89"/>
      <c r="AE83" s="89"/>
      <c r="AF83" s="89"/>
      <c r="AG83" s="89"/>
      <c r="AH83" s="76"/>
      <c r="AI83" s="123"/>
    </row>
    <row r="84" spans="1:35" s="50" customFormat="1" x14ac:dyDescent="0.25">
      <c r="A84" s="123"/>
      <c r="B84" s="77"/>
      <c r="C84" s="89"/>
      <c r="D84" s="89"/>
      <c r="E84" s="89"/>
      <c r="F84" s="89"/>
      <c r="G84" s="89"/>
      <c r="H84" s="89"/>
      <c r="I84" s="89"/>
      <c r="J84" s="89"/>
      <c r="K84" s="89"/>
      <c r="L84" s="89"/>
      <c r="M84" s="89"/>
      <c r="N84" s="89"/>
      <c r="O84" s="89"/>
      <c r="P84" s="89"/>
      <c r="Q84" s="89"/>
      <c r="R84" s="89"/>
      <c r="S84" s="89"/>
      <c r="T84" s="89"/>
      <c r="U84" s="89"/>
      <c r="V84" s="89"/>
      <c r="W84" s="89"/>
      <c r="X84" s="89"/>
      <c r="Y84" s="89"/>
      <c r="Z84" s="89"/>
      <c r="AA84" s="89"/>
      <c r="AB84" s="89"/>
      <c r="AC84" s="89"/>
      <c r="AD84" s="89"/>
      <c r="AE84" s="89"/>
      <c r="AF84" s="89"/>
      <c r="AG84" s="89"/>
      <c r="AH84" s="76"/>
      <c r="AI84" s="123"/>
    </row>
    <row r="85" spans="1:35" s="50" customFormat="1" x14ac:dyDescent="0.25">
      <c r="A85" s="123"/>
      <c r="B85" s="77"/>
      <c r="C85" s="89"/>
      <c r="D85" s="89"/>
      <c r="E85" s="89"/>
      <c r="F85" s="89"/>
      <c r="G85" s="89"/>
      <c r="H85" s="89"/>
      <c r="I85" s="89"/>
      <c r="J85" s="89"/>
      <c r="K85" s="89"/>
      <c r="L85" s="89"/>
      <c r="M85" s="89"/>
      <c r="N85" s="89"/>
      <c r="O85" s="89"/>
      <c r="P85" s="89"/>
      <c r="Q85" s="89"/>
      <c r="R85" s="89"/>
      <c r="S85" s="89"/>
      <c r="T85" s="89"/>
      <c r="U85" s="89"/>
      <c r="V85" s="89"/>
      <c r="W85" s="89"/>
      <c r="X85" s="89"/>
      <c r="Y85" s="89"/>
      <c r="Z85" s="89"/>
      <c r="AA85" s="89"/>
      <c r="AB85" s="89"/>
      <c r="AC85" s="89"/>
      <c r="AD85" s="89"/>
      <c r="AE85" s="89"/>
      <c r="AF85" s="89"/>
      <c r="AG85" s="89"/>
      <c r="AH85" s="76"/>
      <c r="AI85" s="123"/>
    </row>
    <row r="86" spans="1:35" s="50" customFormat="1" x14ac:dyDescent="0.25">
      <c r="A86" s="123"/>
      <c r="B86" s="77"/>
      <c r="C86" s="89"/>
      <c r="D86" s="89"/>
      <c r="E86" s="89"/>
      <c r="F86" s="89"/>
      <c r="G86" s="89"/>
      <c r="H86" s="89"/>
      <c r="I86" s="89"/>
      <c r="J86" s="89"/>
      <c r="K86" s="89"/>
      <c r="L86" s="89"/>
      <c r="M86" s="89"/>
      <c r="N86" s="89"/>
      <c r="O86" s="89"/>
      <c r="P86" s="89"/>
      <c r="Q86" s="89"/>
      <c r="R86" s="89"/>
      <c r="S86" s="89"/>
      <c r="T86" s="89"/>
      <c r="U86" s="89"/>
      <c r="V86" s="89"/>
      <c r="W86" s="89"/>
      <c r="X86" s="89"/>
      <c r="Y86" s="89"/>
      <c r="Z86" s="89"/>
      <c r="AA86" s="89"/>
      <c r="AB86" s="89"/>
      <c r="AC86" s="89"/>
      <c r="AD86" s="89"/>
      <c r="AE86" s="89"/>
      <c r="AF86" s="89"/>
      <c r="AG86" s="89"/>
      <c r="AH86" s="76"/>
      <c r="AI86" s="123"/>
    </row>
    <row r="87" spans="1:35" s="50" customFormat="1" x14ac:dyDescent="0.25">
      <c r="A87" s="123"/>
      <c r="B87" s="77"/>
      <c r="C87" s="89"/>
      <c r="D87" s="89"/>
      <c r="E87" s="89"/>
      <c r="F87" s="89"/>
      <c r="G87" s="89"/>
      <c r="H87" s="89"/>
      <c r="I87" s="89"/>
      <c r="J87" s="89"/>
      <c r="K87" s="89"/>
      <c r="L87" s="89"/>
      <c r="M87" s="89"/>
      <c r="N87" s="89"/>
      <c r="O87" s="89"/>
      <c r="P87" s="89"/>
      <c r="Q87" s="89"/>
      <c r="R87" s="89"/>
      <c r="S87" s="89"/>
      <c r="T87" s="89"/>
      <c r="U87" s="89"/>
      <c r="V87" s="89"/>
      <c r="W87" s="89"/>
      <c r="X87" s="89"/>
      <c r="Y87" s="89"/>
      <c r="Z87" s="89"/>
      <c r="AA87" s="89"/>
      <c r="AB87" s="89"/>
      <c r="AC87" s="89"/>
      <c r="AD87" s="89"/>
      <c r="AE87" s="89"/>
      <c r="AF87" s="89"/>
      <c r="AG87" s="89"/>
      <c r="AH87" s="76"/>
      <c r="AI87" s="123"/>
    </row>
    <row r="88" spans="1:35" s="50" customFormat="1" x14ac:dyDescent="0.25">
      <c r="A88" s="123"/>
      <c r="B88" s="77"/>
      <c r="C88" s="89"/>
      <c r="D88" s="89"/>
      <c r="E88" s="89"/>
      <c r="F88" s="89"/>
      <c r="G88" s="89"/>
      <c r="H88" s="89"/>
      <c r="I88" s="89"/>
      <c r="J88" s="89"/>
      <c r="K88" s="89"/>
      <c r="L88" s="89"/>
      <c r="M88" s="89"/>
      <c r="N88" s="89"/>
      <c r="O88" s="89"/>
      <c r="P88" s="89"/>
      <c r="Q88" s="89"/>
      <c r="R88" s="89"/>
      <c r="S88" s="89"/>
      <c r="T88" s="89"/>
      <c r="U88" s="89"/>
      <c r="V88" s="89"/>
      <c r="W88" s="89"/>
      <c r="X88" s="89"/>
      <c r="Y88" s="89"/>
      <c r="Z88" s="89"/>
      <c r="AA88" s="89"/>
      <c r="AB88" s="89"/>
      <c r="AC88" s="89"/>
      <c r="AD88" s="89"/>
      <c r="AE88" s="89"/>
      <c r="AF88" s="89"/>
      <c r="AG88" s="89"/>
      <c r="AH88" s="76"/>
      <c r="AI88" s="123"/>
    </row>
    <row r="89" spans="1:35" s="50" customFormat="1" x14ac:dyDescent="0.25">
      <c r="A89" s="123"/>
      <c r="B89" s="77"/>
      <c r="C89" s="89"/>
      <c r="D89" s="89"/>
      <c r="E89" s="89"/>
      <c r="F89" s="89"/>
      <c r="G89" s="89"/>
      <c r="H89" s="89"/>
      <c r="I89" s="89"/>
      <c r="J89" s="89"/>
      <c r="K89" s="89"/>
      <c r="L89" s="89"/>
      <c r="M89" s="89"/>
      <c r="N89" s="89"/>
      <c r="O89" s="89"/>
      <c r="P89" s="89"/>
      <c r="Q89" s="89"/>
      <c r="R89" s="89"/>
      <c r="S89" s="89"/>
      <c r="T89" s="89"/>
      <c r="U89" s="89"/>
      <c r="V89" s="89"/>
      <c r="W89" s="89"/>
      <c r="X89" s="89"/>
      <c r="Y89" s="89"/>
      <c r="Z89" s="89"/>
      <c r="AA89" s="89"/>
      <c r="AB89" s="89"/>
      <c r="AC89" s="89"/>
      <c r="AD89" s="89"/>
      <c r="AE89" s="89"/>
      <c r="AF89" s="89"/>
      <c r="AG89" s="89"/>
      <c r="AH89" s="76"/>
      <c r="AI89" s="123"/>
    </row>
    <row r="90" spans="1:35" s="50" customFormat="1" x14ac:dyDescent="0.25">
      <c r="A90" s="123"/>
      <c r="B90" s="77"/>
      <c r="C90" s="89"/>
      <c r="D90" s="89"/>
      <c r="E90" s="89"/>
      <c r="F90" s="89"/>
      <c r="G90" s="89"/>
      <c r="H90" s="89"/>
      <c r="I90" s="89"/>
      <c r="J90" s="89"/>
      <c r="K90" s="89"/>
      <c r="L90" s="89"/>
      <c r="M90" s="89"/>
      <c r="N90" s="89"/>
      <c r="O90" s="89"/>
      <c r="P90" s="89"/>
      <c r="Q90" s="89"/>
      <c r="R90" s="89"/>
      <c r="S90" s="89"/>
      <c r="T90" s="89"/>
      <c r="U90" s="89"/>
      <c r="V90" s="89"/>
      <c r="W90" s="89"/>
      <c r="X90" s="89"/>
      <c r="Y90" s="89"/>
      <c r="Z90" s="89"/>
      <c r="AA90" s="89"/>
      <c r="AB90" s="89"/>
      <c r="AC90" s="89"/>
      <c r="AD90" s="89"/>
      <c r="AE90" s="89"/>
      <c r="AF90" s="89"/>
      <c r="AG90" s="89"/>
      <c r="AH90" s="76"/>
      <c r="AI90" s="123"/>
    </row>
    <row r="91" spans="1:35" s="50" customFormat="1" x14ac:dyDescent="0.25">
      <c r="A91" s="123"/>
      <c r="B91" s="77"/>
      <c r="C91" s="89"/>
      <c r="D91" s="89"/>
      <c r="E91" s="89"/>
      <c r="F91" s="89"/>
      <c r="G91" s="89"/>
      <c r="H91" s="89"/>
      <c r="I91" s="89"/>
      <c r="J91" s="89"/>
      <c r="K91" s="89"/>
      <c r="L91" s="89"/>
      <c r="M91" s="89"/>
      <c r="N91" s="89"/>
      <c r="O91" s="89"/>
      <c r="P91" s="89"/>
      <c r="Q91" s="89"/>
      <c r="R91" s="89"/>
      <c r="S91" s="89"/>
      <c r="T91" s="89"/>
      <c r="U91" s="89"/>
      <c r="V91" s="89"/>
      <c r="W91" s="89"/>
      <c r="X91" s="89"/>
      <c r="Y91" s="89"/>
      <c r="Z91" s="89"/>
      <c r="AA91" s="89"/>
      <c r="AB91" s="89"/>
      <c r="AC91" s="89"/>
      <c r="AD91" s="89"/>
      <c r="AE91" s="89"/>
      <c r="AF91" s="89"/>
      <c r="AG91" s="89"/>
      <c r="AH91" s="76"/>
      <c r="AI91" s="123"/>
    </row>
    <row r="92" spans="1:35" s="50" customFormat="1" x14ac:dyDescent="0.25">
      <c r="A92" s="123"/>
      <c r="B92" s="77"/>
      <c r="C92" s="89"/>
      <c r="D92" s="89"/>
      <c r="E92" s="89"/>
      <c r="F92" s="89"/>
      <c r="G92" s="89"/>
      <c r="H92" s="89"/>
      <c r="I92" s="89"/>
      <c r="J92" s="89"/>
      <c r="K92" s="89"/>
      <c r="L92" s="89"/>
      <c r="M92" s="89"/>
      <c r="N92" s="89"/>
      <c r="O92" s="89"/>
      <c r="P92" s="89"/>
      <c r="Q92" s="89"/>
      <c r="R92" s="89"/>
      <c r="S92" s="89"/>
      <c r="T92" s="89"/>
      <c r="U92" s="89"/>
      <c r="V92" s="89"/>
      <c r="W92" s="89"/>
      <c r="X92" s="89"/>
      <c r="Y92" s="89"/>
      <c r="Z92" s="89"/>
      <c r="AA92" s="89"/>
      <c r="AB92" s="89"/>
      <c r="AC92" s="89"/>
      <c r="AD92" s="89"/>
      <c r="AE92" s="89"/>
      <c r="AF92" s="89"/>
      <c r="AG92" s="89"/>
      <c r="AH92" s="76"/>
      <c r="AI92" s="123"/>
    </row>
    <row r="93" spans="1:35" s="50" customFormat="1" x14ac:dyDescent="0.25">
      <c r="A93" s="123"/>
      <c r="B93" s="77"/>
      <c r="C93" s="89"/>
      <c r="D93" s="89"/>
      <c r="E93" s="89"/>
      <c r="F93" s="89"/>
      <c r="G93" s="89"/>
      <c r="H93" s="89"/>
      <c r="I93" s="89"/>
      <c r="J93" s="89"/>
      <c r="K93" s="89"/>
      <c r="L93" s="89"/>
      <c r="M93" s="89"/>
      <c r="N93" s="89"/>
      <c r="O93" s="89"/>
      <c r="P93" s="89"/>
      <c r="Q93" s="89"/>
      <c r="R93" s="89"/>
      <c r="S93" s="89"/>
      <c r="T93" s="89"/>
      <c r="U93" s="89"/>
      <c r="V93" s="89"/>
      <c r="W93" s="89"/>
      <c r="X93" s="89"/>
      <c r="Y93" s="89"/>
      <c r="Z93" s="89"/>
      <c r="AA93" s="89"/>
      <c r="AB93" s="89"/>
      <c r="AC93" s="89"/>
      <c r="AD93" s="89"/>
      <c r="AE93" s="89"/>
      <c r="AF93" s="89"/>
      <c r="AG93" s="89"/>
      <c r="AH93" s="76"/>
      <c r="AI93" s="123"/>
    </row>
    <row r="94" spans="1:35" s="50" customFormat="1" x14ac:dyDescent="0.25">
      <c r="A94" s="123"/>
      <c r="B94" s="77"/>
      <c r="C94" s="89"/>
      <c r="D94" s="89"/>
      <c r="E94" s="89"/>
      <c r="F94" s="89"/>
      <c r="G94" s="89"/>
      <c r="H94" s="89"/>
      <c r="I94" s="89"/>
      <c r="J94" s="89"/>
      <c r="K94" s="89"/>
      <c r="L94" s="89"/>
      <c r="M94" s="89"/>
      <c r="N94" s="89"/>
      <c r="O94" s="89"/>
      <c r="P94" s="89"/>
      <c r="Q94" s="89"/>
      <c r="R94" s="89"/>
      <c r="S94" s="89"/>
      <c r="T94" s="89"/>
      <c r="U94" s="89"/>
      <c r="V94" s="89"/>
      <c r="W94" s="89"/>
      <c r="X94" s="89"/>
      <c r="Y94" s="89"/>
      <c r="Z94" s="89"/>
      <c r="AA94" s="89"/>
      <c r="AB94" s="89"/>
      <c r="AC94" s="89"/>
      <c r="AD94" s="89"/>
      <c r="AE94" s="89"/>
      <c r="AF94" s="89"/>
      <c r="AG94" s="89"/>
      <c r="AH94" s="76"/>
      <c r="AI94" s="123"/>
    </row>
    <row r="95" spans="1:35" s="50" customFormat="1" x14ac:dyDescent="0.25">
      <c r="A95" s="123"/>
      <c r="B95" s="77"/>
      <c r="C95" s="89"/>
      <c r="D95" s="89"/>
      <c r="E95" s="89"/>
      <c r="F95" s="89"/>
      <c r="G95" s="89"/>
      <c r="H95" s="89"/>
      <c r="I95" s="89"/>
      <c r="J95" s="89"/>
      <c r="K95" s="89"/>
      <c r="L95" s="89"/>
      <c r="M95" s="89"/>
      <c r="N95" s="89"/>
      <c r="O95" s="89"/>
      <c r="P95" s="89"/>
      <c r="Q95" s="89"/>
      <c r="R95" s="89"/>
      <c r="S95" s="89"/>
      <c r="T95" s="89"/>
      <c r="U95" s="89"/>
      <c r="V95" s="89"/>
      <c r="W95" s="89"/>
      <c r="X95" s="89"/>
      <c r="Y95" s="89"/>
      <c r="Z95" s="89"/>
      <c r="AA95" s="89"/>
      <c r="AB95" s="89"/>
      <c r="AC95" s="89"/>
      <c r="AD95" s="89"/>
      <c r="AE95" s="89"/>
      <c r="AF95" s="89"/>
      <c r="AG95" s="89"/>
      <c r="AH95" s="76"/>
      <c r="AI95" s="123"/>
    </row>
    <row r="96" spans="1:35" s="50" customFormat="1" x14ac:dyDescent="0.25">
      <c r="A96" s="123"/>
      <c r="B96" s="77"/>
      <c r="C96" s="89"/>
      <c r="D96" s="89"/>
      <c r="E96" s="89"/>
      <c r="F96" s="89"/>
      <c r="G96" s="89"/>
      <c r="H96" s="89"/>
      <c r="I96" s="89"/>
      <c r="J96" s="89"/>
      <c r="K96" s="89"/>
      <c r="L96" s="89"/>
      <c r="M96" s="89"/>
      <c r="N96" s="89"/>
      <c r="O96" s="89"/>
      <c r="P96" s="89"/>
      <c r="Q96" s="89"/>
      <c r="R96" s="89"/>
      <c r="S96" s="89"/>
      <c r="T96" s="89"/>
      <c r="U96" s="89"/>
      <c r="V96" s="89"/>
      <c r="W96" s="89"/>
      <c r="X96" s="89"/>
      <c r="Y96" s="89"/>
      <c r="Z96" s="89"/>
      <c r="AA96" s="89"/>
      <c r="AB96" s="89"/>
      <c r="AC96" s="89"/>
      <c r="AD96" s="89"/>
      <c r="AE96" s="89"/>
      <c r="AF96" s="89"/>
      <c r="AG96" s="89"/>
      <c r="AH96" s="76"/>
      <c r="AI96" s="123"/>
    </row>
    <row r="97" spans="1:35" s="50" customFormat="1" x14ac:dyDescent="0.25">
      <c r="A97" s="123"/>
      <c r="B97" s="77"/>
      <c r="C97" s="89"/>
      <c r="D97" s="89"/>
      <c r="E97" s="89"/>
      <c r="F97" s="89"/>
      <c r="G97" s="89"/>
      <c r="H97" s="89"/>
      <c r="I97" s="89"/>
      <c r="J97" s="89"/>
      <c r="K97" s="89"/>
      <c r="L97" s="89"/>
      <c r="M97" s="89"/>
      <c r="N97" s="89"/>
      <c r="O97" s="89"/>
      <c r="P97" s="89"/>
      <c r="Q97" s="89"/>
      <c r="R97" s="89"/>
      <c r="S97" s="89"/>
      <c r="T97" s="89"/>
      <c r="U97" s="89"/>
      <c r="V97" s="89"/>
      <c r="W97" s="89"/>
      <c r="X97" s="89"/>
      <c r="Y97" s="89"/>
      <c r="Z97" s="89"/>
      <c r="AA97" s="89"/>
      <c r="AB97" s="89"/>
      <c r="AC97" s="89"/>
      <c r="AD97" s="89"/>
      <c r="AE97" s="89"/>
      <c r="AF97" s="89"/>
      <c r="AG97" s="89"/>
      <c r="AH97" s="76"/>
      <c r="AI97" s="123"/>
    </row>
    <row r="98" spans="1:35" s="50" customFormat="1" x14ac:dyDescent="0.25">
      <c r="A98" s="123"/>
      <c r="B98" s="77"/>
      <c r="C98" s="89"/>
      <c r="D98" s="89"/>
      <c r="E98" s="89"/>
      <c r="F98" s="89"/>
      <c r="G98" s="89"/>
      <c r="H98" s="89"/>
      <c r="I98" s="89"/>
      <c r="J98" s="89"/>
      <c r="K98" s="89"/>
      <c r="L98" s="89"/>
      <c r="M98" s="89"/>
      <c r="N98" s="89"/>
      <c r="O98" s="89"/>
      <c r="P98" s="89"/>
      <c r="Q98" s="89"/>
      <c r="R98" s="89"/>
      <c r="S98" s="89"/>
      <c r="T98" s="89"/>
      <c r="U98" s="89"/>
      <c r="V98" s="89"/>
      <c r="W98" s="89"/>
      <c r="X98" s="89"/>
      <c r="Y98" s="89"/>
      <c r="Z98" s="89"/>
      <c r="AA98" s="89"/>
      <c r="AB98" s="89"/>
      <c r="AC98" s="89"/>
      <c r="AD98" s="89"/>
      <c r="AE98" s="89"/>
      <c r="AF98" s="89"/>
      <c r="AG98" s="89"/>
      <c r="AH98" s="76"/>
      <c r="AI98" s="123"/>
    </row>
    <row r="99" spans="1:35" s="50" customFormat="1" x14ac:dyDescent="0.25">
      <c r="A99" s="123"/>
      <c r="B99" s="77"/>
      <c r="C99" s="89"/>
      <c r="D99" s="89"/>
      <c r="E99" s="89"/>
      <c r="F99" s="89"/>
      <c r="G99" s="89"/>
      <c r="H99" s="89"/>
      <c r="I99" s="89"/>
      <c r="J99" s="89"/>
      <c r="K99" s="89"/>
      <c r="L99" s="89"/>
      <c r="M99" s="89"/>
      <c r="N99" s="89"/>
      <c r="O99" s="89"/>
      <c r="P99" s="89"/>
      <c r="Q99" s="89"/>
      <c r="R99" s="89"/>
      <c r="S99" s="89"/>
      <c r="T99" s="89"/>
      <c r="U99" s="89"/>
      <c r="V99" s="89"/>
      <c r="W99" s="89"/>
      <c r="X99" s="89"/>
      <c r="Y99" s="89"/>
      <c r="Z99" s="89"/>
      <c r="AA99" s="89"/>
      <c r="AB99" s="89"/>
      <c r="AC99" s="89"/>
      <c r="AD99" s="89"/>
      <c r="AE99" s="89"/>
      <c r="AF99" s="89"/>
      <c r="AG99" s="89"/>
      <c r="AH99" s="76"/>
      <c r="AI99" s="123"/>
    </row>
    <row r="100" spans="1:35" s="50" customFormat="1" x14ac:dyDescent="0.25">
      <c r="A100" s="123"/>
      <c r="B100" s="77"/>
      <c r="C100" s="89"/>
      <c r="D100" s="89"/>
      <c r="E100" s="89"/>
      <c r="F100" s="89"/>
      <c r="G100" s="89"/>
      <c r="H100" s="89"/>
      <c r="I100" s="89"/>
      <c r="J100" s="89"/>
      <c r="K100" s="89"/>
      <c r="L100" s="89"/>
      <c r="M100" s="89"/>
      <c r="N100" s="89"/>
      <c r="O100" s="89"/>
      <c r="P100" s="89"/>
      <c r="Q100" s="89"/>
      <c r="R100" s="89"/>
      <c r="S100" s="89"/>
      <c r="T100" s="89"/>
      <c r="U100" s="89"/>
      <c r="V100" s="89"/>
      <c r="W100" s="89"/>
      <c r="X100" s="89"/>
      <c r="Y100" s="89"/>
      <c r="Z100" s="89"/>
      <c r="AA100" s="89"/>
      <c r="AB100" s="89"/>
      <c r="AC100" s="89"/>
      <c r="AD100" s="89"/>
      <c r="AE100" s="89"/>
      <c r="AF100" s="89"/>
      <c r="AG100" s="89"/>
      <c r="AH100" s="76"/>
      <c r="AI100" s="123"/>
    </row>
    <row r="101" spans="1:35" s="50" customFormat="1" x14ac:dyDescent="0.25">
      <c r="A101" s="123"/>
      <c r="B101" s="77"/>
      <c r="C101" s="89"/>
      <c r="D101" s="89"/>
      <c r="E101" s="89"/>
      <c r="F101" s="89"/>
      <c r="G101" s="89"/>
      <c r="H101" s="89"/>
      <c r="I101" s="89"/>
      <c r="J101" s="89"/>
      <c r="K101" s="89"/>
      <c r="L101" s="89"/>
      <c r="M101" s="89"/>
      <c r="N101" s="89"/>
      <c r="O101" s="89"/>
      <c r="P101" s="89"/>
      <c r="Q101" s="89"/>
      <c r="R101" s="89"/>
      <c r="S101" s="89"/>
      <c r="T101" s="89"/>
      <c r="U101" s="89"/>
      <c r="V101" s="89"/>
      <c r="W101" s="89"/>
      <c r="X101" s="89"/>
      <c r="Y101" s="89"/>
      <c r="Z101" s="89"/>
      <c r="AA101" s="89"/>
      <c r="AB101" s="89"/>
      <c r="AC101" s="89"/>
      <c r="AD101" s="89"/>
      <c r="AE101" s="89"/>
      <c r="AF101" s="89"/>
      <c r="AG101" s="89"/>
      <c r="AH101" s="76"/>
      <c r="AI101" s="123"/>
    </row>
    <row r="102" spans="1:35" s="50" customFormat="1" x14ac:dyDescent="0.25">
      <c r="A102" s="123"/>
      <c r="B102" s="77"/>
      <c r="C102" s="89"/>
      <c r="D102" s="89"/>
      <c r="E102" s="89"/>
      <c r="F102" s="89"/>
      <c r="G102" s="89"/>
      <c r="H102" s="89"/>
      <c r="I102" s="89"/>
      <c r="J102" s="89"/>
      <c r="K102" s="89"/>
      <c r="L102" s="89"/>
      <c r="M102" s="89"/>
      <c r="N102" s="89"/>
      <c r="O102" s="89"/>
      <c r="P102" s="89"/>
      <c r="Q102" s="89"/>
      <c r="R102" s="89"/>
      <c r="S102" s="89"/>
      <c r="T102" s="89"/>
      <c r="U102" s="89"/>
      <c r="V102" s="89"/>
      <c r="W102" s="89"/>
      <c r="X102" s="89"/>
      <c r="Y102" s="89"/>
      <c r="Z102" s="89"/>
      <c r="AA102" s="89"/>
      <c r="AB102" s="89"/>
      <c r="AC102" s="89"/>
      <c r="AD102" s="89"/>
      <c r="AE102" s="89"/>
      <c r="AF102" s="89"/>
      <c r="AG102" s="89"/>
      <c r="AH102" s="76"/>
      <c r="AI102" s="123"/>
    </row>
    <row r="103" spans="1:35" s="50" customFormat="1" x14ac:dyDescent="0.25">
      <c r="A103" s="123"/>
      <c r="B103" s="77"/>
      <c r="C103" s="89"/>
      <c r="D103" s="89"/>
      <c r="E103" s="89"/>
      <c r="F103" s="89"/>
      <c r="G103" s="89"/>
      <c r="H103" s="89"/>
      <c r="I103" s="89"/>
      <c r="J103" s="89"/>
      <c r="K103" s="89"/>
      <c r="L103" s="89"/>
      <c r="M103" s="89"/>
      <c r="N103" s="89"/>
      <c r="O103" s="89"/>
      <c r="P103" s="89"/>
      <c r="Q103" s="89"/>
      <c r="R103" s="89"/>
      <c r="S103" s="89"/>
      <c r="T103" s="89"/>
      <c r="U103" s="89"/>
      <c r="V103" s="89"/>
      <c r="W103" s="89"/>
      <c r="X103" s="89"/>
      <c r="Y103" s="89"/>
      <c r="Z103" s="89"/>
      <c r="AA103" s="89"/>
      <c r="AB103" s="89"/>
      <c r="AC103" s="89"/>
      <c r="AD103" s="89"/>
      <c r="AE103" s="89"/>
      <c r="AF103" s="89"/>
      <c r="AG103" s="89"/>
      <c r="AH103" s="76"/>
      <c r="AI103" s="123"/>
    </row>
    <row r="104" spans="1:35" s="50" customFormat="1" x14ac:dyDescent="0.25">
      <c r="A104" s="123"/>
      <c r="B104" s="77"/>
      <c r="C104" s="89"/>
      <c r="D104" s="89"/>
      <c r="E104" s="89"/>
      <c r="F104" s="89"/>
      <c r="G104" s="89"/>
      <c r="H104" s="89"/>
      <c r="I104" s="89"/>
      <c r="J104" s="89"/>
      <c r="K104" s="89"/>
      <c r="L104" s="89"/>
      <c r="M104" s="89"/>
      <c r="N104" s="89"/>
      <c r="O104" s="89"/>
      <c r="P104" s="89"/>
      <c r="Q104" s="89"/>
      <c r="R104" s="89"/>
      <c r="S104" s="89"/>
      <c r="T104" s="89"/>
      <c r="U104" s="89"/>
      <c r="V104" s="89"/>
      <c r="W104" s="89"/>
      <c r="X104" s="89"/>
      <c r="Y104" s="89"/>
      <c r="Z104" s="89"/>
      <c r="AA104" s="89"/>
      <c r="AB104" s="89"/>
      <c r="AC104" s="89"/>
      <c r="AD104" s="89"/>
      <c r="AE104" s="89"/>
      <c r="AF104" s="89"/>
      <c r="AG104" s="89"/>
      <c r="AH104" s="76"/>
      <c r="AI104" s="123"/>
    </row>
    <row r="105" spans="1:35" s="50" customFormat="1" ht="15.75" thickBot="1" x14ac:dyDescent="0.3">
      <c r="A105" s="123"/>
      <c r="B105" s="78"/>
      <c r="C105" s="79"/>
      <c r="D105" s="79"/>
      <c r="E105" s="79"/>
      <c r="F105" s="79"/>
      <c r="G105" s="79"/>
      <c r="H105" s="79"/>
      <c r="I105" s="79"/>
      <c r="J105" s="79"/>
      <c r="K105" s="79"/>
      <c r="L105" s="79"/>
      <c r="M105" s="79"/>
      <c r="N105" s="79"/>
      <c r="O105" s="79"/>
      <c r="P105" s="79"/>
      <c r="Q105" s="79"/>
      <c r="R105" s="79"/>
      <c r="S105" s="79"/>
      <c r="T105" s="79"/>
      <c r="U105" s="79"/>
      <c r="V105" s="79"/>
      <c r="W105" s="79"/>
      <c r="X105" s="79"/>
      <c r="Y105" s="79"/>
      <c r="Z105" s="79"/>
      <c r="AA105" s="79"/>
      <c r="AB105" s="79"/>
      <c r="AC105" s="79"/>
      <c r="AD105" s="79"/>
      <c r="AE105" s="79"/>
      <c r="AF105" s="79"/>
      <c r="AG105" s="79"/>
      <c r="AH105" s="80"/>
      <c r="AI105" s="123"/>
    </row>
    <row r="106" spans="1:35" s="123" customFormat="1" x14ac:dyDescent="0.25"/>
    <row r="107" spans="1:35" s="123" customFormat="1" x14ac:dyDescent="0.25"/>
    <row r="108" spans="1:35" s="123" customFormat="1" x14ac:dyDescent="0.25"/>
  </sheetData>
  <mergeCells count="3">
    <mergeCell ref="B2:AH2"/>
    <mergeCell ref="B3:AH3"/>
    <mergeCell ref="B4:G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Wprowadzenie</vt:lpstr>
      <vt:lpstr>Projekty wiatrowe i BESS</vt:lpstr>
      <vt:lpstr>Projekty wiatrowe i hybrydowe</vt:lpstr>
      <vt:lpstr>Projekty z danego zakresu mocy</vt:lpstr>
      <vt:lpstr>Mapy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2026-09-07T18:19:07Z</dcterms:modified>
</cp:coreProperties>
</file>